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DELL\Desktop\Formatos limpios 2021\Anuario 2017 para editar y publicar OK\"/>
    </mc:Choice>
  </mc:AlternateContent>
  <xr:revisionPtr revIDLastSave="0" documentId="13_ncr:1_{4DFA890C-875E-46CA-A5B5-60D655E7AFAE}" xr6:coauthVersionLast="47" xr6:coauthVersionMax="47" xr10:uidLastSave="{00000000-0000-0000-0000-000000000000}"/>
  <bookViews>
    <workbookView xWindow="-120" yWindow="-120" windowWidth="29040" windowHeight="15840" xr2:uid="{00000000-000D-0000-FFFF-FFFF00000000}"/>
  </bookViews>
  <sheets>
    <sheet name="Presencia UNACH" sheetId="114" r:id="rId1"/>
    <sheet name="Oferta Licenciatura" sheetId="113" r:id="rId2"/>
    <sheet name="Oferta posgrado" sheetId="112" r:id="rId3"/>
    <sheet name="Seguimiento de egresados" sheetId="111" r:id="rId4"/>
    <sheet name="Matrícula Pos ENE" sheetId="110" r:id="rId5"/>
    <sheet name="Matrícula Pos JUL" sheetId="109" r:id="rId6"/>
    <sheet name="Graduados Pos ENE" sheetId="108" r:id="rId7"/>
    <sheet name="Graduados Pos JUL" sheetId="107" r:id="rId8"/>
    <sheet name="Titulados Pos ENE" sheetId="106" r:id="rId9"/>
    <sheet name="Titulados Pos JUL" sheetId="105" r:id="rId10"/>
    <sheet name="Matrícula Lic ENE" sheetId="103" r:id="rId11"/>
    <sheet name="Matrícula Lic JUL" sheetId="104" r:id="rId12"/>
    <sheet name="Egresados Lic ENE" sheetId="101" r:id="rId13"/>
    <sheet name="Egresados Lic JUL" sheetId="102" r:id="rId14"/>
    <sheet name="Titulados Lic ENE" sheetId="99" r:id="rId15"/>
    <sheet name="Titulados Lic JUL" sheetId="100" r:id="rId16"/>
    <sheet name="Estudiantes deptolenguas SC ENE" sheetId="98" r:id="rId17"/>
    <sheet name="Estudiantes deptolenguas SC JUL" sheetId="97" r:id="rId18"/>
    <sheet name="Estudiantes deptolenguas TP ENE" sheetId="96" r:id="rId19"/>
    <sheet name="Estudiantes deptolenguas TP JUL" sheetId="95" r:id="rId20"/>
    <sheet name="Estudiantes deptolenguas TX ENE" sheetId="92" r:id="rId21"/>
    <sheet name="Estudiantes deptolenguas TX JUL" sheetId="94" r:id="rId22"/>
    <sheet name="Estudiantes depto lenguas ENE" sheetId="91" r:id="rId23"/>
    <sheet name="Estudiantes depto lenguas JUL" sheetId="93" r:id="rId24"/>
    <sheet name="Tutorados ENE" sheetId="87" r:id="rId25"/>
    <sheet name="Tutorados JUL" sheetId="89" r:id="rId26"/>
    <sheet name="Tutorías ENE" sheetId="90" r:id="rId27"/>
    <sheet name="Tutorías JUL" sheetId="88" r:id="rId28"/>
    <sheet name="PFCE" sheetId="86" r:id="rId29"/>
    <sheet name="Becas movilidad género ENE" sheetId="85" r:id="rId30"/>
    <sheet name="Becas movilidad género JUL" sheetId="84" r:id="rId31"/>
    <sheet name="Becas movilidad tipo_fondo JUL" sheetId="83" r:id="rId32"/>
    <sheet name="Becas movilidad tipo_fondo ENE" sheetId="82" r:id="rId33"/>
    <sheet name="Conv.nacionales_internacionales" sheetId="81" r:id="rId34"/>
    <sheet name="Intercambios académicos ENE" sheetId="80" r:id="rId35"/>
    <sheet name="Intercambios académicos JUL" sheetId="79" r:id="rId36"/>
    <sheet name="PE reconocidos_calidad ENE" sheetId="78" r:id="rId37"/>
    <sheet name="PE reconocidos_calidad JUL" sheetId="77" r:id="rId38"/>
    <sheet name="Ingresos fuente financiamiento" sheetId="76" r:id="rId39"/>
    <sheet name="Presupuesto autorizado_devengad" sheetId="75" r:id="rId40"/>
    <sheet name="subsidio federal y estatal" sheetId="74" r:id="rId41"/>
    <sheet name="Población con discapacidad ENE" sheetId="73" r:id="rId42"/>
    <sheet name="Población con discapacidad JUL" sheetId="72" r:id="rId43"/>
    <sheet name="Pertenecientes grupo étnico ENE" sheetId="71" r:id="rId44"/>
    <sheet name="Pertenecientes grupo étnico JUL" sheetId="70" r:id="rId45"/>
    <sheet name="Hablantes lengua índigena ENE" sheetId="69" r:id="rId46"/>
    <sheet name="Hablantes lengua índigena JUL" sheetId="68" r:id="rId47"/>
    <sheet name="Posgrados PNPC ENE" sheetId="67" r:id="rId48"/>
    <sheet name="Posgrados PNPC JUL" sheetId="66" r:id="rId49"/>
    <sheet name="Ingresos_gastos DAC" sheetId="65" r:id="rId50"/>
    <sheet name="Ingresos_gastos DES" sheetId="64" r:id="rId51"/>
    <sheet name="Recursos presupuestales extraor" sheetId="63" r:id="rId52"/>
    <sheet name="Convenios Internacionales" sheetId="62" r:id="rId53"/>
    <sheet name="Proyectos investigación UA" sheetId="60" r:id="rId54"/>
    <sheet name="Proyectos investigación área" sheetId="59" r:id="rId55"/>
    <sheet name="Proyectos investigación finan" sheetId="58" r:id="rId56"/>
    <sheet name="Equipo de cómputo ENE" sheetId="56" r:id="rId57"/>
    <sheet name="Equipo de cómputo JUL" sheetId="57" r:id="rId58"/>
    <sheet name="Serv. correo electrónico ENE" sheetId="54" r:id="rId59"/>
    <sheet name="Serv. correo electrónico JUL" sheetId="55" r:id="rId60"/>
    <sheet name="infra. fis. existente" sheetId="53" r:id="rId61"/>
    <sheet name="infra. fis. construida" sheetId="52" r:id="rId62"/>
    <sheet name="UVD" sheetId="51" r:id="rId63"/>
    <sheet name="Bene. asistencia médica ENE" sheetId="50" r:id="rId64"/>
    <sheet name="Bene. asistencia médica JUL" sheetId="49" r:id="rId65"/>
    <sheet name="Beneficiarios acciones UASU ENE" sheetId="47" r:id="rId66"/>
    <sheet name="Beneficiarios acciones UASU JUL" sheetId="48" r:id="rId67"/>
    <sheet name="Servicio social ENE" sheetId="45" r:id="rId68"/>
    <sheet name="Servicio social JUL" sheetId="46" r:id="rId69"/>
    <sheet name="Afiliados IMSS ENE" sheetId="43" r:id="rId70"/>
    <sheet name="Afiliados IMSS JUL" sheetId="44" r:id="rId71"/>
    <sheet name="Becas apoya a tu transporte" sheetId="42" r:id="rId72"/>
    <sheet name="Beca inicia tu carrera" sheetId="41" r:id="rId73"/>
    <sheet name="Beca manutención CHIAPAS" sheetId="40" r:id="rId74"/>
    <sheet name="Beca manutención" sheetId="39" r:id="rId75"/>
    <sheet name="Beca apoyo titulación" sheetId="38" r:id="rId76"/>
    <sheet name="Beca continuació_estudios" sheetId="37" r:id="rId77"/>
    <sheet name="Beca servicialsocialcomunitario" sheetId="36" r:id="rId78"/>
    <sheet name="Becas apoyo a madres mexicanas" sheetId="35" r:id="rId79"/>
    <sheet name="Becas de servicio social" sheetId="34" r:id="rId80"/>
    <sheet name="Actividades culturales ENE" sheetId="32" r:id="rId81"/>
    <sheet name="Actividades culturales JUL" sheetId="33" r:id="rId82"/>
    <sheet name="Actividades deportivas ENE" sheetId="31" r:id="rId83"/>
    <sheet name="Actividades deportivas JUL" sheetId="30" r:id="rId84"/>
    <sheet name="Matrícula evaluable ENE" sheetId="29" r:id="rId85"/>
    <sheet name="Matrícula evaluable JUL" sheetId="28" r:id="rId86"/>
    <sheet name="Estancia Beneficiarios Tux ENE" sheetId="24" r:id="rId87"/>
    <sheet name="Estancia Beneficiarios Tux JUL" sheetId="25" r:id="rId88"/>
    <sheet name="Estancia Beneficiarios Tap ENE" sheetId="26" r:id="rId89"/>
    <sheet name="Estancia Beneficiarios Tap JUL" sheetId="27" r:id="rId90"/>
    <sheet name="Acervo bibliográfico" sheetId="23" r:id="rId91"/>
    <sheet name="Préstamos bibliotecarios" sheetId="22" r:id="rId92"/>
    <sheet name="Aspirantes género ENE" sheetId="20" r:id="rId93"/>
    <sheet name="Aspirantes género JUL" sheetId="21" r:id="rId94"/>
    <sheet name="Aspirantes edad ENE" sheetId="19" r:id="rId95"/>
    <sheet name="Aspirantes edad JUL" sheetId="18" r:id="rId96"/>
    <sheet name="Perfiles deseables PRODEP" sheetId="17" r:id="rId97"/>
    <sheet name="Cuerpos Académicos " sheetId="16" r:id="rId98"/>
    <sheet name="SNI" sheetId="15" r:id="rId99"/>
    <sheet name="SEI" sheetId="14" r:id="rId100"/>
    <sheet name="Personal Administrativo ENE" sheetId="12" r:id="rId101"/>
    <sheet name="Personal Administrativo JUL" sheetId="13" r:id="rId102"/>
    <sheet name="Académico tiempo_dedicación ENE" sheetId="11" r:id="rId103"/>
    <sheet name="Académico tiempo_dedicación JUL" sheetId="10" r:id="rId104"/>
    <sheet name="Académico antigüedad ENE" sheetId="9" r:id="rId105"/>
    <sheet name="Académico antigüedad JUL" sheetId="8" r:id="rId106"/>
    <sheet name="Académico nivel_estudios ENE" sheetId="7" r:id="rId107"/>
    <sheet name="Académico nivel_estudios JUL" sheetId="6" r:id="rId108"/>
    <sheet name="Académico dedicación_grado ENE" sheetId="4" r:id="rId109"/>
    <sheet name="Académico dedicación_grado JUL" sheetId="5" r:id="rId110"/>
    <sheet name="Académico categoria ENE" sheetId="1" r:id="rId111"/>
    <sheet name="Académico categoria JUL" sheetId="3" r:id="rId112"/>
  </sheets>
  <externalReferences>
    <externalReference r:id="rId113"/>
  </externalReferences>
  <definedNames>
    <definedName name="_xlnm._FilterDatabase" localSheetId="92" hidden="1">'Aspirantes género ENE'!$A$1:$W$484</definedName>
    <definedName name="_xlnm._FilterDatabase" localSheetId="6" hidden="1">'Graduados Pos ENE'!$A$1:$G$508</definedName>
    <definedName name="_xlnm._FilterDatabase" localSheetId="61" hidden="1">'infra. fis. construida'!$A$1:$H$416</definedName>
    <definedName name="_xlnm._FilterDatabase" localSheetId="60" hidden="1">'infra. fis. existente'!#REF!</definedName>
    <definedName name="_xlnm._FilterDatabase" localSheetId="49" hidden="1">'Ingresos_gastos DAC'!$B$8:$G$59</definedName>
    <definedName name="_xlnm._FilterDatabase" localSheetId="54" hidden="1">'Proyectos investigación área'!$I$35:$J$43</definedName>
    <definedName name="_xlnm._FilterDatabase" localSheetId="67" hidden="1">'Servicio social ENE'!$A$1:$M$475</definedName>
    <definedName name="_xlnm._FilterDatabase" localSheetId="68" hidden="1">'Servicio social JUL'!$A$1:$M$483</definedName>
    <definedName name="_xlnm._FilterDatabase" localSheetId="8" hidden="1">'Titulados Pos ENE'!$A$1:$G$508</definedName>
    <definedName name="_xlnm._FilterDatabase" localSheetId="9" hidden="1">'Titulados Pos JUL'!$A$1:$H$183</definedName>
    <definedName name="_xlnm.Print_Area" localSheetId="104">'Académico antigüedad ENE'!$A$1:$Z$61</definedName>
    <definedName name="_xlnm.Print_Area" localSheetId="105">'Académico antigüedad JUL'!$A$1:$Z$62</definedName>
    <definedName name="_xlnm.Print_Area" localSheetId="110">'Académico categoria ENE'!$A$1:$AA$72</definedName>
    <definedName name="_xlnm.Print_Area" localSheetId="111">'Académico categoria JUL'!$A$1:$W$72</definedName>
    <definedName name="_xlnm.Print_Area" localSheetId="108">'Académico dedicación_grado ENE'!$A$1:$AB$63</definedName>
    <definedName name="_xlnm.Print_Area" localSheetId="109">'Académico dedicación_grado JUL'!$A$1:$AB$63</definedName>
    <definedName name="_xlnm.Print_Area" localSheetId="106">'Académico nivel_estudios ENE'!$A$1:$AB$87</definedName>
    <definedName name="_xlnm.Print_Area" localSheetId="107">'Académico nivel_estudios JUL'!$A$1:$AB$87</definedName>
    <definedName name="_xlnm.Print_Area" localSheetId="102">'Académico tiempo_dedicación ENE'!$A$1:$R$63</definedName>
    <definedName name="_xlnm.Print_Area" localSheetId="103">'Académico tiempo_dedicación JUL'!$A$1:$R$63</definedName>
    <definedName name="_xlnm.Print_Area" localSheetId="90">'Acervo bibliográfico'!$A$1:$S$61</definedName>
    <definedName name="_xlnm.Print_Area" localSheetId="80">'Actividades culturales ENE'!$A$1:$J$63</definedName>
    <definedName name="_xlnm.Print_Area" localSheetId="81">'Actividades culturales JUL'!$A$1:$K$65</definedName>
    <definedName name="_xlnm.Print_Area" localSheetId="82">'Actividades deportivas ENE'!$A$1:$K$63</definedName>
    <definedName name="_xlnm.Print_Area" localSheetId="83">'Actividades deportivas JUL'!$A$1:$K$65</definedName>
    <definedName name="_xlnm.Print_Area" localSheetId="69">'Afiliados IMSS ENE'!$A$1:$K$59</definedName>
    <definedName name="_xlnm.Print_Area" localSheetId="70">'Afiliados IMSS JUL'!$A$1:$K$58</definedName>
    <definedName name="_xlnm.Print_Area" localSheetId="94">'Aspirantes edad ENE'!$A$1:$U$146</definedName>
    <definedName name="_xlnm.Print_Area" localSheetId="95">'Aspirantes edad JUL'!$A$1:$U$137</definedName>
    <definedName name="_xlnm.Print_Area" localSheetId="92">'Aspirantes género ENE'!$A$1:$X$171</definedName>
    <definedName name="_xlnm.Print_Area" localSheetId="93">'Aspirantes género JUL'!#REF!</definedName>
    <definedName name="_xlnm.Print_Area" localSheetId="75">'Beca apoyo titulación'!$A$1:$K$144</definedName>
    <definedName name="_xlnm.Print_Area" localSheetId="76">'Beca continuació_estudios'!$A$1:$K$142</definedName>
    <definedName name="_xlnm.Print_Area" localSheetId="72">'Beca inicia tu carrera'!$A$1:$K$142</definedName>
    <definedName name="_xlnm.Print_Area" localSheetId="74">'Beca manutención'!$A$1:$K$142</definedName>
    <definedName name="_xlnm.Print_Area" localSheetId="73">'Beca manutención CHIAPAS'!$A$1:$K$142</definedName>
    <definedName name="_xlnm.Print_Area" localSheetId="77">'Beca servicialsocialcomunitario'!$A$1:$K$144</definedName>
    <definedName name="_xlnm.Print_Area" localSheetId="71">'Becas apoya a tu transporte'!$A$1:$K$141</definedName>
    <definedName name="_xlnm.Print_Area" localSheetId="78">'Becas apoyo a madres mexicanas'!$A$1:$K$142</definedName>
    <definedName name="_xlnm.Print_Area" localSheetId="79">'Becas de servicio social'!$A$1:$K$142</definedName>
    <definedName name="_xlnm.Print_Area" localSheetId="29">'Becas movilidad género ENE'!$A$1:$G$28</definedName>
    <definedName name="_xlnm.Print_Area" localSheetId="30">'Becas movilidad género JUL'!$A$1:$H$24</definedName>
    <definedName name="_xlnm.Print_Area" localSheetId="32">'Becas movilidad tipo_fondo ENE'!$A$1:$M$41</definedName>
    <definedName name="_xlnm.Print_Area" localSheetId="31">'Becas movilidad tipo_fondo JUL'!$A$1:$N$38</definedName>
    <definedName name="_xlnm.Print_Area" localSheetId="63">'Bene. asistencia médica ENE'!$A$1:$G$67</definedName>
    <definedName name="_xlnm.Print_Area" localSheetId="64">'Bene. asistencia médica JUL'!$A$1:$G$67</definedName>
    <definedName name="_xlnm.Print_Area" localSheetId="65">'Beneficiarios acciones UASU ENE'!$A$1:$AJ$67</definedName>
    <definedName name="_xlnm.Print_Area" localSheetId="66">'Beneficiarios acciones UASU JUL'!$A$1:$AJ$67</definedName>
    <definedName name="_xlnm.Print_Area" localSheetId="52">'Convenios Internacionales'!$A$1:$H$86</definedName>
    <definedName name="_xlnm.Print_Area" localSheetId="97">'Cuerpos Académicos '!$A$1:$L$55</definedName>
    <definedName name="_xlnm.Print_Area" localSheetId="12">'Egresados Lic ENE'!$A$1:$H$150</definedName>
    <definedName name="_xlnm.Print_Area" localSheetId="13">'Egresados Lic JUL'!$A$1:$H$146</definedName>
    <definedName name="_xlnm.Print_Area" localSheetId="56">'Equipo de cómputo ENE'!$A$1:$G$64</definedName>
    <definedName name="_xlnm.Print_Area" localSheetId="57">'Equipo de cómputo JUL'!$A$1:$G$64</definedName>
    <definedName name="_xlnm.Print_Area" localSheetId="88">'Estancia Beneficiarios Tap ENE'!$A$1:$N$49</definedName>
    <definedName name="_xlnm.Print_Area" localSheetId="89">'Estancia Beneficiarios Tap JUL'!$A$1:$N$49</definedName>
    <definedName name="_xlnm.Print_Area" localSheetId="86">'Estancia Beneficiarios Tux ENE'!$A$1:$N$66</definedName>
    <definedName name="_xlnm.Print_Area" localSheetId="87">'Estancia Beneficiarios Tux JUL'!$A$1:$N$65</definedName>
    <definedName name="_xlnm.Print_Area" localSheetId="22">'Estudiantes depto lenguas ENE'!$A$1:$Q$54</definedName>
    <definedName name="_xlnm.Print_Area" localSheetId="23">'Estudiantes depto lenguas JUL'!$A$1:$Q$46</definedName>
    <definedName name="_xlnm.Print_Area" localSheetId="16">'Estudiantes deptolenguas SC ENE'!$A$1:$R$45</definedName>
    <definedName name="_xlnm.Print_Area" localSheetId="17">'Estudiantes deptolenguas SC JUL'!$A$1:$W$51</definedName>
    <definedName name="_xlnm.Print_Area" localSheetId="18">'Estudiantes deptolenguas TP ENE'!$A$1:$R$45</definedName>
    <definedName name="_xlnm.Print_Area" localSheetId="19">'Estudiantes deptolenguas TP JUL'!$A$1:$R$40</definedName>
    <definedName name="_xlnm.Print_Area" localSheetId="20">'Estudiantes deptolenguas TX ENE'!$A$1:$R$44</definedName>
    <definedName name="_xlnm.Print_Area" localSheetId="21">'Estudiantes deptolenguas TX JUL'!$A$1:$R$45</definedName>
    <definedName name="_xlnm.Print_Area" localSheetId="6">'Graduados Pos ENE'!$A$1:$G$164</definedName>
    <definedName name="_xlnm.Print_Area" localSheetId="7">'Graduados Pos JUL'!$A$1:$G$194</definedName>
    <definedName name="_xlnm.Print_Area" localSheetId="45">'Hablantes lengua índigena ENE'!$A$1:$N$160</definedName>
    <definedName name="_xlnm.Print_Area" localSheetId="46">'Hablantes lengua índigena JUL'!$A$1:$N$160</definedName>
    <definedName name="_xlnm.Print_Area" localSheetId="61">'infra. fis. construida'!$A$1:$H$77</definedName>
    <definedName name="_xlnm.Print_Area" localSheetId="60">'infra. fis. existente'!$A$1:$G$85</definedName>
    <definedName name="_xlnm.Print_Area" localSheetId="38">'Ingresos fuente financiamiento'!$A$1:$E$71</definedName>
    <definedName name="_xlnm.Print_Area" localSheetId="49">'Ingresos_gastos DAC'!$A$1:$H$60</definedName>
    <definedName name="_xlnm.Print_Area" localSheetId="50">'Ingresos_gastos DES'!$A$1:$I$73</definedName>
    <definedName name="_xlnm.Print_Area" localSheetId="34">'Intercambios académicos ENE'!$A$1:$N$70</definedName>
    <definedName name="_xlnm.Print_Area" localSheetId="35">'Intercambios académicos JUL'!$A$1:$N$70</definedName>
    <definedName name="_xlnm.Print_Area" localSheetId="84">'Matrícula evaluable ENE'!$A$1:$N$160</definedName>
    <definedName name="_xlnm.Print_Area" localSheetId="85">'Matrícula evaluable JUL'!$A$1:$N$160</definedName>
    <definedName name="_xlnm.Print_Area" localSheetId="10">'Matrícula Lic ENE'!$A$1:$O$160</definedName>
    <definedName name="_xlnm.Print_Area" localSheetId="11">'Matrícula Lic JUL'!$A$1:$O$177</definedName>
    <definedName name="_xlnm.Print_Area" localSheetId="4">'Matrícula Pos ENE'!$A$1:$Q$164</definedName>
    <definedName name="_xlnm.Print_Area" localSheetId="5">'Matrícula Pos JUL'!$A$1:$P$162</definedName>
    <definedName name="_xlnm.Print_Area" localSheetId="1">'Oferta Licenciatura'!$A$1:$F$145</definedName>
    <definedName name="_xlnm.Print_Area" localSheetId="2">'Oferta posgrado'!$A$1:$F$162</definedName>
    <definedName name="_xlnm.Print_Area" localSheetId="36">'PE reconocidos_calidad ENE'!$A$1:$J$165</definedName>
    <definedName name="_xlnm.Print_Area" localSheetId="37">'PE reconocidos_calidad JUL'!$A$1:$J$165</definedName>
    <definedName name="_xlnm.Print_Area" localSheetId="96">'Perfiles deseables PRODEP'!$A$1:$AJ$60</definedName>
    <definedName name="_xlnm.Print_Area" localSheetId="100">'Personal Administrativo ENE'!$A$1:$S$67</definedName>
    <definedName name="_xlnm.Print_Area" localSheetId="101">'Personal Administrativo JUL'!$A$1:$S$66</definedName>
    <definedName name="_xlnm.Print_Area" localSheetId="43">'Pertenecientes grupo étnico ENE'!$A$1:$N$160</definedName>
    <definedName name="_xlnm.Print_Area" localSheetId="44">'Pertenecientes grupo étnico JUL'!$A$1:$N$160</definedName>
    <definedName name="_xlnm.Print_Area" localSheetId="28">PFCE!$B$1:$E$30</definedName>
    <definedName name="_xlnm.Print_Area" localSheetId="41">'Población con discapacidad ENE'!$A$1:$J$159</definedName>
    <definedName name="_xlnm.Print_Area" localSheetId="42">'Población con discapacidad JUL'!$A$1:$J$159</definedName>
    <definedName name="_xlnm.Print_Area" localSheetId="47">'Posgrados PNPC ENE'!$A$1:$J$168</definedName>
    <definedName name="_xlnm.Print_Area" localSheetId="48">'Posgrados PNPC JUL'!$A$1:$K$180</definedName>
    <definedName name="_xlnm.Print_Area" localSheetId="0">'Presencia UNACH'!$A$1:$M$64</definedName>
    <definedName name="_xlnm.Print_Area" localSheetId="91">'Préstamos bibliotecarios'!$A$1:$M$64</definedName>
    <definedName name="_xlnm.Print_Area" localSheetId="39">'Presupuesto autorizado_devengad'!$A$1:$M$65</definedName>
    <definedName name="_xlnm.Print_Area" localSheetId="54">'Proyectos investigación área'!$B$1:$E$70</definedName>
    <definedName name="_xlnm.Print_Area" localSheetId="55">'Proyectos investigación finan'!$B$1:$F$29</definedName>
    <definedName name="_xlnm.Print_Area" localSheetId="53">'Proyectos investigación UA'!$A$1:$C$58</definedName>
    <definedName name="_xlnm.Print_Area" localSheetId="51">'Recursos presupuestales extraor'!$A$1:$J$67</definedName>
    <definedName name="_xlnm.Print_Area" localSheetId="3">'Seguimiento de egresados'!$A$1:$L$152</definedName>
    <definedName name="_xlnm.Print_Area" localSheetId="99">SEI!$C$1:$I$59</definedName>
    <definedName name="_xlnm.Print_Area" localSheetId="58">'Serv. correo electrónico ENE'!$A$1:$J$85</definedName>
    <definedName name="_xlnm.Print_Area" localSheetId="59">'Serv. correo electrónico JUL'!$A$1:$J$84</definedName>
    <definedName name="_xlnm.Print_Area" localSheetId="67">'Servicio social ENE'!$A$1:$L$129</definedName>
    <definedName name="_xlnm.Print_Area" localSheetId="68">'Servicio social JUL'!$A$1:$L$137</definedName>
    <definedName name="_xlnm.Print_Area" localSheetId="98">SNI!$B$1:$V$62</definedName>
    <definedName name="_xlnm.Print_Area" localSheetId="40">'subsidio federal y estatal'!$A$1:$N$39</definedName>
    <definedName name="_xlnm.Print_Area" localSheetId="15">'Titulados Lic JUL'!$A$1:$Z$149</definedName>
    <definedName name="_xlnm.Print_Area" localSheetId="8">'Titulados Pos ENE'!$A$1:$G$164</definedName>
    <definedName name="_xlnm.Print_Area" localSheetId="9">'Titulados Pos JUL'!$A$1:$G$194</definedName>
    <definedName name="_xlnm.Print_Area" localSheetId="24">'Tutorados ENE'!$A$1:$M$163</definedName>
    <definedName name="_xlnm.Print_Area" localSheetId="25">'Tutorados JUL'!$A$1:$M$153</definedName>
    <definedName name="_xlnm.Print_Area" localSheetId="26">'Tutorías ENE'!$A$1:$N$70</definedName>
    <definedName name="_xlnm.Print_Area" localSheetId="27">'Tutorías JUL'!$A$1:$N$70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63" i="114" l="1"/>
  <c r="I63" i="114"/>
  <c r="E8" i="111" l="1"/>
  <c r="F8" i="111"/>
  <c r="I8" i="111"/>
  <c r="J8" i="111"/>
  <c r="J7" i="111" s="1"/>
  <c r="G9" i="111"/>
  <c r="K9" i="111"/>
  <c r="G10" i="111"/>
  <c r="K10" i="111"/>
  <c r="E11" i="111"/>
  <c r="F11" i="111"/>
  <c r="G11" i="111"/>
  <c r="I11" i="111"/>
  <c r="K11" i="111" s="1"/>
  <c r="J11" i="111"/>
  <c r="G12" i="111"/>
  <c r="K12" i="111"/>
  <c r="G13" i="111"/>
  <c r="K13" i="111"/>
  <c r="E14" i="111"/>
  <c r="F14" i="111"/>
  <c r="I14" i="111"/>
  <c r="K14" i="111" s="1"/>
  <c r="J14" i="111"/>
  <c r="G15" i="111"/>
  <c r="K15" i="111"/>
  <c r="E16" i="111"/>
  <c r="F16" i="111"/>
  <c r="I16" i="111"/>
  <c r="K16" i="111" s="1"/>
  <c r="J16" i="111"/>
  <c r="G17" i="111"/>
  <c r="K17" i="111"/>
  <c r="G18" i="111"/>
  <c r="K18" i="111"/>
  <c r="G19" i="111"/>
  <c r="K19" i="111"/>
  <c r="G20" i="111"/>
  <c r="K20" i="111"/>
  <c r="G21" i="111"/>
  <c r="K21" i="111"/>
  <c r="G22" i="111"/>
  <c r="K22" i="111"/>
  <c r="E23" i="111"/>
  <c r="F23" i="111"/>
  <c r="G23" i="111" s="1"/>
  <c r="I23" i="111"/>
  <c r="K23" i="111" s="1"/>
  <c r="J23" i="111"/>
  <c r="G24" i="111"/>
  <c r="K24" i="111"/>
  <c r="G25" i="111"/>
  <c r="K25" i="111"/>
  <c r="E26" i="111"/>
  <c r="G26" i="111" s="1"/>
  <c r="F26" i="111"/>
  <c r="I26" i="111"/>
  <c r="J26" i="111"/>
  <c r="K26" i="111"/>
  <c r="G27" i="111"/>
  <c r="K27" i="111"/>
  <c r="E29" i="111"/>
  <c r="F29" i="111"/>
  <c r="G29" i="111" s="1"/>
  <c r="I29" i="111"/>
  <c r="J29" i="111"/>
  <c r="G30" i="111"/>
  <c r="K30" i="111"/>
  <c r="G31" i="111"/>
  <c r="K31" i="111"/>
  <c r="G32" i="111"/>
  <c r="K32" i="111"/>
  <c r="G33" i="111"/>
  <c r="K33" i="111"/>
  <c r="G34" i="111"/>
  <c r="K34" i="111"/>
  <c r="E35" i="111"/>
  <c r="F35" i="111"/>
  <c r="G35" i="111"/>
  <c r="I35" i="111"/>
  <c r="J35" i="111"/>
  <c r="G36" i="111"/>
  <c r="K36" i="111"/>
  <c r="G37" i="111"/>
  <c r="K37" i="111"/>
  <c r="E38" i="111"/>
  <c r="F38" i="111"/>
  <c r="F28" i="111" s="1"/>
  <c r="I38" i="111"/>
  <c r="K38" i="111" s="1"/>
  <c r="J38" i="111"/>
  <c r="G39" i="111"/>
  <c r="K39" i="111"/>
  <c r="G40" i="111"/>
  <c r="K40" i="111"/>
  <c r="G41" i="111"/>
  <c r="K41" i="111"/>
  <c r="G42" i="111"/>
  <c r="K42" i="111"/>
  <c r="E43" i="111"/>
  <c r="G43" i="111" s="1"/>
  <c r="F43" i="111"/>
  <c r="I43" i="111"/>
  <c r="J43" i="111"/>
  <c r="G44" i="111"/>
  <c r="K44" i="111"/>
  <c r="G45" i="111"/>
  <c r="K45" i="111"/>
  <c r="E46" i="111"/>
  <c r="F46" i="111"/>
  <c r="I46" i="111"/>
  <c r="J46" i="111"/>
  <c r="K46" i="111" s="1"/>
  <c r="G47" i="111"/>
  <c r="K47" i="111"/>
  <c r="G48" i="111"/>
  <c r="K48" i="111"/>
  <c r="G49" i="111"/>
  <c r="K49" i="111"/>
  <c r="E50" i="111"/>
  <c r="G50" i="111" s="1"/>
  <c r="F50" i="111"/>
  <c r="I50" i="111"/>
  <c r="J50" i="111"/>
  <c r="K50" i="111"/>
  <c r="G51" i="111"/>
  <c r="K51" i="111"/>
  <c r="G52" i="111"/>
  <c r="K52" i="111"/>
  <c r="E53" i="111"/>
  <c r="G53" i="111" s="1"/>
  <c r="F53" i="111"/>
  <c r="I53" i="111"/>
  <c r="K53" i="111" s="1"/>
  <c r="J53" i="111"/>
  <c r="G54" i="111"/>
  <c r="K54" i="111"/>
  <c r="G55" i="111"/>
  <c r="K55" i="111"/>
  <c r="G56" i="111"/>
  <c r="K56" i="111"/>
  <c r="E57" i="111"/>
  <c r="G57" i="111" s="1"/>
  <c r="F57" i="111"/>
  <c r="I57" i="111"/>
  <c r="J57" i="111"/>
  <c r="G58" i="111"/>
  <c r="K58" i="111"/>
  <c r="E60" i="111"/>
  <c r="E59" i="111" s="1"/>
  <c r="F60" i="111"/>
  <c r="I60" i="111"/>
  <c r="I59" i="111" s="1"/>
  <c r="J60" i="111"/>
  <c r="K60" i="111"/>
  <c r="G61" i="111"/>
  <c r="K61" i="111"/>
  <c r="E62" i="111"/>
  <c r="F62" i="111"/>
  <c r="I62" i="111"/>
  <c r="J62" i="111"/>
  <c r="K62" i="111"/>
  <c r="G63" i="111"/>
  <c r="K63" i="111"/>
  <c r="E64" i="111"/>
  <c r="G64" i="111" s="1"/>
  <c r="F64" i="111"/>
  <c r="I64" i="111"/>
  <c r="K64" i="111" s="1"/>
  <c r="J64" i="111"/>
  <c r="G65" i="111"/>
  <c r="K65" i="111"/>
  <c r="G66" i="111"/>
  <c r="K66" i="111"/>
  <c r="E73" i="111"/>
  <c r="F73" i="111"/>
  <c r="F72" i="111" s="1"/>
  <c r="I73" i="111"/>
  <c r="J73" i="111"/>
  <c r="K73" i="111"/>
  <c r="G74" i="111"/>
  <c r="K74" i="111"/>
  <c r="G75" i="111"/>
  <c r="K75" i="111"/>
  <c r="E76" i="111"/>
  <c r="G76" i="111" s="1"/>
  <c r="F76" i="111"/>
  <c r="I76" i="111"/>
  <c r="J76" i="111"/>
  <c r="G77" i="111"/>
  <c r="K77" i="111"/>
  <c r="E79" i="111"/>
  <c r="F79" i="111"/>
  <c r="I79" i="111"/>
  <c r="J79" i="111"/>
  <c r="K79" i="111"/>
  <c r="G80" i="111"/>
  <c r="K80" i="111"/>
  <c r="G81" i="111"/>
  <c r="K81" i="111"/>
  <c r="G82" i="111"/>
  <c r="K82" i="111"/>
  <c r="G83" i="111"/>
  <c r="K83" i="111"/>
  <c r="G84" i="111"/>
  <c r="K84" i="111"/>
  <c r="G85" i="111"/>
  <c r="K85" i="111"/>
  <c r="G86" i="111"/>
  <c r="K86" i="111"/>
  <c r="E87" i="111"/>
  <c r="G87" i="111" s="1"/>
  <c r="F87" i="111"/>
  <c r="I87" i="111"/>
  <c r="K87" i="111" s="1"/>
  <c r="J87" i="111"/>
  <c r="G88" i="111"/>
  <c r="K88" i="111"/>
  <c r="G89" i="111"/>
  <c r="K89" i="111"/>
  <c r="G90" i="111"/>
  <c r="K90" i="111"/>
  <c r="G91" i="111"/>
  <c r="K91" i="111"/>
  <c r="G92" i="111"/>
  <c r="K92" i="111"/>
  <c r="G93" i="111"/>
  <c r="K93" i="111"/>
  <c r="G94" i="111"/>
  <c r="K94" i="111"/>
  <c r="G95" i="111"/>
  <c r="K95" i="111"/>
  <c r="G96" i="111"/>
  <c r="K96" i="111"/>
  <c r="G97" i="111"/>
  <c r="K97" i="111"/>
  <c r="G98" i="111"/>
  <c r="K98" i="111"/>
  <c r="E99" i="111"/>
  <c r="F99" i="111"/>
  <c r="I99" i="111"/>
  <c r="K99" i="111" s="1"/>
  <c r="J99" i="111"/>
  <c r="J78" i="111" s="1"/>
  <c r="G100" i="111"/>
  <c r="K100" i="111"/>
  <c r="G101" i="111"/>
  <c r="K101" i="111"/>
  <c r="E102" i="111"/>
  <c r="F102" i="111"/>
  <c r="G102" i="111"/>
  <c r="I102" i="111"/>
  <c r="J102" i="111"/>
  <c r="G103" i="111"/>
  <c r="K103" i="111"/>
  <c r="E105" i="111"/>
  <c r="F105" i="111"/>
  <c r="I105" i="111"/>
  <c r="J105" i="111"/>
  <c r="G106" i="111"/>
  <c r="K106" i="111"/>
  <c r="G107" i="111"/>
  <c r="K107" i="111"/>
  <c r="G108" i="111"/>
  <c r="K108" i="111"/>
  <c r="E109" i="111"/>
  <c r="F109" i="111"/>
  <c r="I109" i="111"/>
  <c r="J109" i="111"/>
  <c r="K109" i="111"/>
  <c r="G110" i="111"/>
  <c r="K110" i="111"/>
  <c r="G111" i="111"/>
  <c r="K111" i="111"/>
  <c r="E112" i="111"/>
  <c r="F112" i="111"/>
  <c r="G112" i="111"/>
  <c r="I112" i="111"/>
  <c r="K112" i="111" s="1"/>
  <c r="J112" i="111"/>
  <c r="G113" i="111"/>
  <c r="K113" i="111"/>
  <c r="E114" i="111"/>
  <c r="G114" i="111" s="1"/>
  <c r="F114" i="111"/>
  <c r="I114" i="111"/>
  <c r="J114" i="111"/>
  <c r="G115" i="111"/>
  <c r="K115" i="111"/>
  <c r="E117" i="111"/>
  <c r="F117" i="111"/>
  <c r="F116" i="111" s="1"/>
  <c r="I117" i="111"/>
  <c r="J117" i="111"/>
  <c r="K117" i="111"/>
  <c r="G118" i="111"/>
  <c r="K118" i="111"/>
  <c r="G119" i="111"/>
  <c r="K119" i="111"/>
  <c r="G120" i="111"/>
  <c r="K120" i="111"/>
  <c r="G121" i="111"/>
  <c r="K121" i="111"/>
  <c r="E122" i="111"/>
  <c r="G122" i="111" s="1"/>
  <c r="F122" i="111"/>
  <c r="I122" i="111"/>
  <c r="J122" i="111"/>
  <c r="G123" i="111"/>
  <c r="K123" i="111"/>
  <c r="G124" i="111"/>
  <c r="K124" i="111"/>
  <c r="E126" i="111"/>
  <c r="F126" i="111"/>
  <c r="G126" i="111"/>
  <c r="I126" i="111"/>
  <c r="J126" i="111"/>
  <c r="G127" i="111"/>
  <c r="K127" i="111"/>
  <c r="E128" i="111"/>
  <c r="G128" i="111" s="1"/>
  <c r="F128" i="111"/>
  <c r="I128" i="111"/>
  <c r="J128" i="111"/>
  <c r="G129" i="111"/>
  <c r="K129" i="111"/>
  <c r="G130" i="111"/>
  <c r="K130" i="111"/>
  <c r="E131" i="111"/>
  <c r="F131" i="111"/>
  <c r="I131" i="111"/>
  <c r="K131" i="111" s="1"/>
  <c r="J131" i="111"/>
  <c r="J125" i="111" s="1"/>
  <c r="G132" i="111"/>
  <c r="K132" i="111"/>
  <c r="G133" i="111"/>
  <c r="K133" i="111"/>
  <c r="G134" i="111"/>
  <c r="K134" i="111"/>
  <c r="E135" i="111"/>
  <c r="F135" i="111"/>
  <c r="I135" i="111"/>
  <c r="J135" i="111"/>
  <c r="K135" i="111"/>
  <c r="G136" i="111"/>
  <c r="K136" i="111"/>
  <c r="F137" i="111"/>
  <c r="E138" i="111"/>
  <c r="E137" i="111" s="1"/>
  <c r="F138" i="111"/>
  <c r="G138" i="111"/>
  <c r="I138" i="111"/>
  <c r="J138" i="111"/>
  <c r="G139" i="111"/>
  <c r="K139" i="111"/>
  <c r="E140" i="111"/>
  <c r="G140" i="111" s="1"/>
  <c r="F140" i="111"/>
  <c r="I140" i="111"/>
  <c r="K140" i="111" s="1"/>
  <c r="J140" i="111"/>
  <c r="J137" i="111" s="1"/>
  <c r="G141" i="111"/>
  <c r="K141" i="111"/>
  <c r="F11" i="110"/>
  <c r="H11" i="110" s="1"/>
  <c r="G11" i="110"/>
  <c r="J11" i="110"/>
  <c r="J10" i="110" s="1"/>
  <c r="K11" i="110"/>
  <c r="K10" i="110" s="1"/>
  <c r="L11" i="110"/>
  <c r="H12" i="110"/>
  <c r="L12" i="110"/>
  <c r="N12" i="110"/>
  <c r="O12" i="110"/>
  <c r="P12" i="110"/>
  <c r="F13" i="110"/>
  <c r="G13" i="110"/>
  <c r="H13" i="110"/>
  <c r="J13" i="110"/>
  <c r="K13" i="110"/>
  <c r="O13" i="110"/>
  <c r="H14" i="110"/>
  <c r="L14" i="110"/>
  <c r="N14" i="110"/>
  <c r="P14" i="110" s="1"/>
  <c r="O14" i="110"/>
  <c r="G15" i="110"/>
  <c r="F16" i="110"/>
  <c r="G16" i="110"/>
  <c r="J16" i="110"/>
  <c r="L16" i="110" s="1"/>
  <c r="K16" i="110"/>
  <c r="H17" i="110"/>
  <c r="L17" i="110"/>
  <c r="N17" i="110"/>
  <c r="O17" i="110"/>
  <c r="F18" i="110"/>
  <c r="G18" i="110"/>
  <c r="H18" i="110"/>
  <c r="J18" i="110"/>
  <c r="K18" i="110"/>
  <c r="O18" i="110" s="1"/>
  <c r="N18" i="110"/>
  <c r="H19" i="110"/>
  <c r="L19" i="110"/>
  <c r="N19" i="110"/>
  <c r="O19" i="110"/>
  <c r="P19" i="110" s="1"/>
  <c r="F20" i="110"/>
  <c r="G20" i="110"/>
  <c r="J20" i="110"/>
  <c r="L20" i="110" s="1"/>
  <c r="K20" i="110"/>
  <c r="M20" i="110"/>
  <c r="O20" i="110"/>
  <c r="H21" i="110"/>
  <c r="L21" i="110"/>
  <c r="N21" i="110"/>
  <c r="P21" i="110" s="1"/>
  <c r="O21" i="110"/>
  <c r="G22" i="110"/>
  <c r="F23" i="110"/>
  <c r="G23" i="110"/>
  <c r="J23" i="110"/>
  <c r="L23" i="110" s="1"/>
  <c r="K23" i="110"/>
  <c r="H24" i="110"/>
  <c r="L24" i="110"/>
  <c r="N24" i="110"/>
  <c r="P24" i="110" s="1"/>
  <c r="O24" i="110"/>
  <c r="F25" i="110"/>
  <c r="G25" i="110"/>
  <c r="H25" i="110"/>
  <c r="J25" i="110"/>
  <c r="K25" i="110"/>
  <c r="L25" i="110"/>
  <c r="N25" i="110"/>
  <c r="P25" i="110" s="1"/>
  <c r="O25" i="110"/>
  <c r="H26" i="110"/>
  <c r="L26" i="110"/>
  <c r="N26" i="110"/>
  <c r="P26" i="110" s="1"/>
  <c r="O26" i="110"/>
  <c r="J28" i="110"/>
  <c r="O28" i="110"/>
  <c r="F29" i="110"/>
  <c r="G29" i="110"/>
  <c r="G28" i="110" s="1"/>
  <c r="H29" i="110"/>
  <c r="J29" i="110"/>
  <c r="L29" i="110" s="1"/>
  <c r="K29" i="110"/>
  <c r="K28" i="110" s="1"/>
  <c r="N29" i="110"/>
  <c r="P29" i="110" s="1"/>
  <c r="O29" i="110"/>
  <c r="H30" i="110"/>
  <c r="L30" i="110"/>
  <c r="N30" i="110"/>
  <c r="P30" i="110" s="1"/>
  <c r="O30" i="110"/>
  <c r="F31" i="110"/>
  <c r="G31" i="110"/>
  <c r="J31" i="110"/>
  <c r="K31" i="110"/>
  <c r="H32" i="110"/>
  <c r="L32" i="110"/>
  <c r="N32" i="110"/>
  <c r="O32" i="110"/>
  <c r="P32" i="110" s="1"/>
  <c r="H33" i="110"/>
  <c r="L33" i="110"/>
  <c r="N33" i="110"/>
  <c r="P33" i="110" s="1"/>
  <c r="O33" i="110"/>
  <c r="H34" i="110"/>
  <c r="L34" i="110"/>
  <c r="N34" i="110"/>
  <c r="P34" i="110" s="1"/>
  <c r="O34" i="110"/>
  <c r="H36" i="110"/>
  <c r="L36" i="110"/>
  <c r="N36" i="110"/>
  <c r="O36" i="110"/>
  <c r="P36" i="110"/>
  <c r="H37" i="110"/>
  <c r="L37" i="110"/>
  <c r="N37" i="110"/>
  <c r="O37" i="110"/>
  <c r="P37" i="110" s="1"/>
  <c r="H38" i="110"/>
  <c r="L38" i="110"/>
  <c r="N38" i="110"/>
  <c r="P38" i="110" s="1"/>
  <c r="O38" i="110"/>
  <c r="H39" i="110"/>
  <c r="L39" i="110"/>
  <c r="N39" i="110"/>
  <c r="O39" i="110"/>
  <c r="P39" i="110"/>
  <c r="H40" i="110"/>
  <c r="L40" i="110"/>
  <c r="N40" i="110"/>
  <c r="O40" i="110"/>
  <c r="P40" i="110"/>
  <c r="H41" i="110"/>
  <c r="L41" i="110"/>
  <c r="N41" i="110"/>
  <c r="P41" i="110" s="1"/>
  <c r="O41" i="110"/>
  <c r="H42" i="110"/>
  <c r="L42" i="110"/>
  <c r="N42" i="110"/>
  <c r="P42" i="110" s="1"/>
  <c r="O42" i="110"/>
  <c r="H43" i="110"/>
  <c r="L43" i="110"/>
  <c r="N43" i="110"/>
  <c r="O43" i="110"/>
  <c r="P43" i="110"/>
  <c r="F44" i="110"/>
  <c r="K44" i="110"/>
  <c r="F45" i="110"/>
  <c r="G45" i="110"/>
  <c r="H45" i="110"/>
  <c r="J45" i="110"/>
  <c r="K45" i="110"/>
  <c r="O45" i="110"/>
  <c r="H46" i="110"/>
  <c r="L46" i="110"/>
  <c r="N46" i="110"/>
  <c r="P46" i="110" s="1"/>
  <c r="O46" i="110"/>
  <c r="F47" i="110"/>
  <c r="H47" i="110" s="1"/>
  <c r="G47" i="110"/>
  <c r="J47" i="110"/>
  <c r="K47" i="110"/>
  <c r="L47" i="110"/>
  <c r="H48" i="110"/>
  <c r="L48" i="110"/>
  <c r="N48" i="110"/>
  <c r="O48" i="110"/>
  <c r="P48" i="110"/>
  <c r="H50" i="110"/>
  <c r="L50" i="110"/>
  <c r="N50" i="110"/>
  <c r="P50" i="110" s="1"/>
  <c r="O50" i="110"/>
  <c r="H51" i="110"/>
  <c r="L51" i="110"/>
  <c r="N51" i="110"/>
  <c r="P51" i="110" s="1"/>
  <c r="O51" i="110"/>
  <c r="G52" i="110"/>
  <c r="F53" i="110"/>
  <c r="G53" i="110"/>
  <c r="J53" i="110"/>
  <c r="K53" i="110"/>
  <c r="H55" i="110"/>
  <c r="L55" i="110"/>
  <c r="N55" i="110"/>
  <c r="P55" i="110" s="1"/>
  <c r="O55" i="110"/>
  <c r="H56" i="110"/>
  <c r="L56" i="110"/>
  <c r="N56" i="110"/>
  <c r="P56" i="110" s="1"/>
  <c r="O56" i="110"/>
  <c r="H57" i="110"/>
  <c r="L57" i="110"/>
  <c r="N57" i="110"/>
  <c r="O57" i="110"/>
  <c r="P57" i="110"/>
  <c r="H58" i="110"/>
  <c r="L58" i="110"/>
  <c r="N58" i="110"/>
  <c r="O58" i="110"/>
  <c r="P58" i="110"/>
  <c r="F59" i="110"/>
  <c r="J59" i="110"/>
  <c r="K59" i="110"/>
  <c r="O59" i="110"/>
  <c r="F60" i="110"/>
  <c r="G60" i="110"/>
  <c r="G59" i="110" s="1"/>
  <c r="H59" i="110" s="1"/>
  <c r="H60" i="110"/>
  <c r="J60" i="110"/>
  <c r="K60" i="110"/>
  <c r="L60" i="110"/>
  <c r="N60" i="110"/>
  <c r="P60" i="110" s="1"/>
  <c r="O60" i="110"/>
  <c r="H61" i="110"/>
  <c r="L61" i="110"/>
  <c r="N61" i="110"/>
  <c r="O61" i="110"/>
  <c r="P61" i="110"/>
  <c r="F62" i="110"/>
  <c r="G62" i="110"/>
  <c r="K62" i="110"/>
  <c r="O62" i="110" s="1"/>
  <c r="F63" i="110"/>
  <c r="H63" i="110" s="1"/>
  <c r="G63" i="110"/>
  <c r="J63" i="110"/>
  <c r="K63" i="110"/>
  <c r="O63" i="110"/>
  <c r="H64" i="110"/>
  <c r="L64" i="110"/>
  <c r="N64" i="110"/>
  <c r="P64" i="110" s="1"/>
  <c r="O64" i="110"/>
  <c r="F66" i="110"/>
  <c r="F65" i="110" s="1"/>
  <c r="K66" i="110"/>
  <c r="K65" i="110" s="1"/>
  <c r="F67" i="110"/>
  <c r="G67" i="110"/>
  <c r="J67" i="110"/>
  <c r="K67" i="110"/>
  <c r="L67" i="110"/>
  <c r="O67" i="110"/>
  <c r="H68" i="110"/>
  <c r="L68" i="110"/>
  <c r="N68" i="110"/>
  <c r="P68" i="110" s="1"/>
  <c r="O68" i="110"/>
  <c r="K70" i="110"/>
  <c r="F71" i="110"/>
  <c r="H71" i="110" s="1"/>
  <c r="G71" i="110"/>
  <c r="J71" i="110"/>
  <c r="K71" i="110"/>
  <c r="L71" i="110"/>
  <c r="O71" i="110"/>
  <c r="H72" i="110"/>
  <c r="L72" i="110"/>
  <c r="N72" i="110"/>
  <c r="P72" i="110" s="1"/>
  <c r="O72" i="110"/>
  <c r="F73" i="110"/>
  <c r="G73" i="110"/>
  <c r="O73" i="110" s="1"/>
  <c r="J73" i="110"/>
  <c r="L73" i="110" s="1"/>
  <c r="K73" i="110"/>
  <c r="H74" i="110"/>
  <c r="L74" i="110"/>
  <c r="N74" i="110"/>
  <c r="O74" i="110"/>
  <c r="P74" i="110"/>
  <c r="H76" i="110"/>
  <c r="L76" i="110"/>
  <c r="N76" i="110"/>
  <c r="O76" i="110"/>
  <c r="H77" i="110"/>
  <c r="L77" i="110"/>
  <c r="N77" i="110"/>
  <c r="P77" i="110" s="1"/>
  <c r="O77" i="110"/>
  <c r="H78" i="110"/>
  <c r="L78" i="110"/>
  <c r="N78" i="110"/>
  <c r="O78" i="110"/>
  <c r="P78" i="110" s="1"/>
  <c r="F79" i="110"/>
  <c r="F70" i="110" s="1"/>
  <c r="G79" i="110"/>
  <c r="H79" i="110"/>
  <c r="J79" i="110"/>
  <c r="L79" i="110" s="1"/>
  <c r="K79" i="110"/>
  <c r="O79" i="110" s="1"/>
  <c r="N79" i="110"/>
  <c r="P79" i="110" s="1"/>
  <c r="H80" i="110"/>
  <c r="L80" i="110"/>
  <c r="N80" i="110"/>
  <c r="P80" i="110" s="1"/>
  <c r="O80" i="110"/>
  <c r="F81" i="110"/>
  <c r="K81" i="110"/>
  <c r="F82" i="110"/>
  <c r="G82" i="110"/>
  <c r="G81" i="110" s="1"/>
  <c r="J82" i="110"/>
  <c r="K82" i="110"/>
  <c r="H83" i="110"/>
  <c r="L83" i="110"/>
  <c r="N83" i="110"/>
  <c r="O83" i="110"/>
  <c r="P83" i="110"/>
  <c r="F84" i="110"/>
  <c r="G84" i="110"/>
  <c r="H84" i="110" s="1"/>
  <c r="J84" i="110"/>
  <c r="K84" i="110"/>
  <c r="O84" i="110"/>
  <c r="H85" i="110"/>
  <c r="L85" i="110"/>
  <c r="N85" i="110"/>
  <c r="O85" i="110"/>
  <c r="P85" i="110"/>
  <c r="F92" i="110"/>
  <c r="K92" i="110"/>
  <c r="F93" i="110"/>
  <c r="H93" i="110" s="1"/>
  <c r="G93" i="110"/>
  <c r="G92" i="110" s="1"/>
  <c r="O92" i="110" s="1"/>
  <c r="J93" i="110"/>
  <c r="K93" i="110"/>
  <c r="O93" i="110"/>
  <c r="H94" i="110"/>
  <c r="L94" i="110"/>
  <c r="N94" i="110"/>
  <c r="O94" i="110"/>
  <c r="P94" i="110"/>
  <c r="H95" i="110"/>
  <c r="L95" i="110"/>
  <c r="N95" i="110"/>
  <c r="O95" i="110"/>
  <c r="F97" i="110"/>
  <c r="G97" i="110"/>
  <c r="J97" i="110"/>
  <c r="K97" i="110"/>
  <c r="O97" i="110"/>
  <c r="H98" i="110"/>
  <c r="L98" i="110"/>
  <c r="N98" i="110"/>
  <c r="O98" i="110"/>
  <c r="P98" i="110"/>
  <c r="F99" i="110"/>
  <c r="H99" i="110" s="1"/>
  <c r="G99" i="110"/>
  <c r="J99" i="110"/>
  <c r="N99" i="110" s="1"/>
  <c r="K99" i="110"/>
  <c r="L99" i="110"/>
  <c r="O99" i="110"/>
  <c r="H100" i="110"/>
  <c r="L100" i="110"/>
  <c r="N100" i="110"/>
  <c r="P100" i="110" s="1"/>
  <c r="O100" i="110"/>
  <c r="H101" i="110"/>
  <c r="L101" i="110"/>
  <c r="N101" i="110"/>
  <c r="O101" i="110"/>
  <c r="P101" i="110" s="1"/>
  <c r="H102" i="110"/>
  <c r="L102" i="110"/>
  <c r="N102" i="110"/>
  <c r="O102" i="110"/>
  <c r="P102" i="110"/>
  <c r="H103" i="110"/>
  <c r="L103" i="110"/>
  <c r="N103" i="110"/>
  <c r="O103" i="110"/>
  <c r="P103" i="110" s="1"/>
  <c r="F104" i="110"/>
  <c r="G104" i="110"/>
  <c r="J104" i="110"/>
  <c r="K104" i="110"/>
  <c r="H105" i="110"/>
  <c r="L105" i="110"/>
  <c r="N105" i="110"/>
  <c r="O105" i="110"/>
  <c r="P105" i="110" s="1"/>
  <c r="G107" i="110"/>
  <c r="J107" i="110"/>
  <c r="F108" i="110"/>
  <c r="G108" i="110"/>
  <c r="J108" i="110"/>
  <c r="K108" i="110"/>
  <c r="H109" i="110"/>
  <c r="L109" i="110"/>
  <c r="N109" i="110"/>
  <c r="O109" i="110"/>
  <c r="P109" i="110" s="1"/>
  <c r="F110" i="110"/>
  <c r="H110" i="110" s="1"/>
  <c r="G110" i="110"/>
  <c r="J110" i="110"/>
  <c r="K110" i="110"/>
  <c r="O110" i="110" s="1"/>
  <c r="N110" i="110"/>
  <c r="P110" i="110" s="1"/>
  <c r="H111" i="110"/>
  <c r="L111" i="110"/>
  <c r="N111" i="110"/>
  <c r="P111" i="110" s="1"/>
  <c r="O111" i="110"/>
  <c r="H112" i="110"/>
  <c r="L112" i="110"/>
  <c r="N112" i="110"/>
  <c r="P112" i="110" s="1"/>
  <c r="O112" i="110"/>
  <c r="H113" i="110"/>
  <c r="L113" i="110"/>
  <c r="N113" i="110"/>
  <c r="O113" i="110"/>
  <c r="P113" i="110"/>
  <c r="H114" i="110"/>
  <c r="L114" i="110"/>
  <c r="N114" i="110"/>
  <c r="O114" i="110"/>
  <c r="P114" i="110" s="1"/>
  <c r="H115" i="110"/>
  <c r="L115" i="110"/>
  <c r="N115" i="110"/>
  <c r="P115" i="110" s="1"/>
  <c r="O115" i="110"/>
  <c r="H116" i="110"/>
  <c r="L116" i="110"/>
  <c r="N116" i="110"/>
  <c r="P116" i="110" s="1"/>
  <c r="O116" i="110"/>
  <c r="H117" i="110"/>
  <c r="L117" i="110"/>
  <c r="N117" i="110"/>
  <c r="O117" i="110"/>
  <c r="P117" i="110"/>
  <c r="H118" i="110"/>
  <c r="L118" i="110"/>
  <c r="N118" i="110"/>
  <c r="O118" i="110"/>
  <c r="P118" i="110"/>
  <c r="H119" i="110"/>
  <c r="L119" i="110"/>
  <c r="N119" i="110"/>
  <c r="O119" i="110"/>
  <c r="H120" i="110"/>
  <c r="L120" i="110"/>
  <c r="N120" i="110"/>
  <c r="P120" i="110" s="1"/>
  <c r="O120" i="110"/>
  <c r="F121" i="110"/>
  <c r="G121" i="110"/>
  <c r="K121" i="110"/>
  <c r="F122" i="110"/>
  <c r="G122" i="110"/>
  <c r="J122" i="110"/>
  <c r="K122" i="110"/>
  <c r="O122" i="110" s="1"/>
  <c r="H123" i="110"/>
  <c r="L123" i="110"/>
  <c r="N123" i="110"/>
  <c r="O123" i="110"/>
  <c r="G124" i="110"/>
  <c r="O124" i="110" s="1"/>
  <c r="F125" i="110"/>
  <c r="G125" i="110"/>
  <c r="J125" i="110"/>
  <c r="K125" i="110"/>
  <c r="K124" i="110" s="1"/>
  <c r="L125" i="110"/>
  <c r="H126" i="110"/>
  <c r="L126" i="110"/>
  <c r="N126" i="110"/>
  <c r="O126" i="110"/>
  <c r="P126" i="110" s="1"/>
  <c r="F127" i="110"/>
  <c r="G127" i="110"/>
  <c r="H127" i="110"/>
  <c r="J127" i="110"/>
  <c r="K127" i="110"/>
  <c r="N127" i="110"/>
  <c r="P127" i="110" s="1"/>
  <c r="O127" i="110"/>
  <c r="H128" i="110"/>
  <c r="L128" i="110"/>
  <c r="N128" i="110"/>
  <c r="P128" i="110" s="1"/>
  <c r="O128" i="110"/>
  <c r="G129" i="110"/>
  <c r="F130" i="110"/>
  <c r="F129" i="110" s="1"/>
  <c r="G130" i="110"/>
  <c r="K130" i="110"/>
  <c r="O130" i="110"/>
  <c r="F131" i="110"/>
  <c r="G131" i="110"/>
  <c r="H131" i="110"/>
  <c r="J131" i="110"/>
  <c r="L131" i="110" s="1"/>
  <c r="K131" i="110"/>
  <c r="O131" i="110"/>
  <c r="H132" i="110"/>
  <c r="L132" i="110"/>
  <c r="N132" i="110"/>
  <c r="P132" i="110" s="1"/>
  <c r="O132" i="110"/>
  <c r="H133" i="110"/>
  <c r="L133" i="110"/>
  <c r="N133" i="110"/>
  <c r="O133" i="110"/>
  <c r="P133" i="110"/>
  <c r="F134" i="110"/>
  <c r="G134" i="110"/>
  <c r="J134" i="110"/>
  <c r="K134" i="110"/>
  <c r="O134" i="110" s="1"/>
  <c r="F135" i="110"/>
  <c r="G135" i="110"/>
  <c r="H135" i="110"/>
  <c r="J135" i="110"/>
  <c r="L135" i="110" s="1"/>
  <c r="K135" i="110"/>
  <c r="N135" i="110"/>
  <c r="P135" i="110" s="1"/>
  <c r="O135" i="110"/>
  <c r="H136" i="110"/>
  <c r="L136" i="110"/>
  <c r="N136" i="110"/>
  <c r="P136" i="110" s="1"/>
  <c r="O136" i="110"/>
  <c r="K137" i="110"/>
  <c r="J138" i="110"/>
  <c r="K138" i="110"/>
  <c r="F139" i="110"/>
  <c r="G139" i="110"/>
  <c r="H139" i="110"/>
  <c r="J139" i="110"/>
  <c r="L139" i="110" s="1"/>
  <c r="K139" i="110"/>
  <c r="O139" i="110"/>
  <c r="H140" i="110"/>
  <c r="L140" i="110"/>
  <c r="N140" i="110"/>
  <c r="P140" i="110" s="1"/>
  <c r="O140" i="110"/>
  <c r="F141" i="110"/>
  <c r="F138" i="110" s="1"/>
  <c r="G141" i="110"/>
  <c r="O141" i="110" s="1"/>
  <c r="J141" i="110"/>
  <c r="K141" i="110"/>
  <c r="L141" i="110"/>
  <c r="H142" i="110"/>
  <c r="L142" i="110"/>
  <c r="N142" i="110"/>
  <c r="O142" i="110"/>
  <c r="P142" i="110" s="1"/>
  <c r="F143" i="110"/>
  <c r="G143" i="110"/>
  <c r="H143" i="110"/>
  <c r="J143" i="110"/>
  <c r="L143" i="110" s="1"/>
  <c r="K143" i="110"/>
  <c r="N143" i="110"/>
  <c r="O143" i="110"/>
  <c r="H144" i="110"/>
  <c r="L144" i="110"/>
  <c r="N144" i="110"/>
  <c r="P144" i="110" s="1"/>
  <c r="O144" i="110"/>
  <c r="F145" i="110"/>
  <c r="K145" i="110"/>
  <c r="F146" i="110"/>
  <c r="G146" i="110"/>
  <c r="J146" i="110"/>
  <c r="K146" i="110"/>
  <c r="O146" i="110" s="1"/>
  <c r="H147" i="110"/>
  <c r="L147" i="110"/>
  <c r="N147" i="110"/>
  <c r="O147" i="110"/>
  <c r="F148" i="110"/>
  <c r="G148" i="110"/>
  <c r="O148" i="110" s="1"/>
  <c r="J148" i="110"/>
  <c r="K148" i="110"/>
  <c r="L148" i="110"/>
  <c r="N148" i="110"/>
  <c r="H149" i="110"/>
  <c r="L149" i="110"/>
  <c r="N149" i="110"/>
  <c r="O149" i="110"/>
  <c r="P149" i="110"/>
  <c r="F150" i="110"/>
  <c r="K150" i="110"/>
  <c r="O150" i="110"/>
  <c r="F151" i="110"/>
  <c r="G151" i="110"/>
  <c r="G150" i="110" s="1"/>
  <c r="H151" i="110"/>
  <c r="J151" i="110"/>
  <c r="L151" i="110" s="1"/>
  <c r="K151" i="110"/>
  <c r="O151" i="110"/>
  <c r="H152" i="110"/>
  <c r="L152" i="110"/>
  <c r="N152" i="110"/>
  <c r="P152" i="110" s="1"/>
  <c r="O152" i="110"/>
  <c r="K154" i="110"/>
  <c r="K153" i="110" s="1"/>
  <c r="O154" i="110"/>
  <c r="F155" i="110"/>
  <c r="G155" i="110"/>
  <c r="G154" i="110" s="1"/>
  <c r="G153" i="110" s="1"/>
  <c r="H155" i="110"/>
  <c r="J155" i="110"/>
  <c r="L155" i="110" s="1"/>
  <c r="K155" i="110"/>
  <c r="M155" i="110"/>
  <c r="N155" i="110"/>
  <c r="P155" i="110" s="1"/>
  <c r="O155" i="110"/>
  <c r="H156" i="110"/>
  <c r="L156" i="110"/>
  <c r="N156" i="110"/>
  <c r="O156" i="110"/>
  <c r="P156" i="110"/>
  <c r="F157" i="110"/>
  <c r="G157" i="110"/>
  <c r="J157" i="110"/>
  <c r="L157" i="110" s="1"/>
  <c r="K157" i="110"/>
  <c r="O157" i="110"/>
  <c r="H158" i="110"/>
  <c r="L158" i="110"/>
  <c r="N158" i="110"/>
  <c r="O158" i="110"/>
  <c r="H159" i="110"/>
  <c r="L159" i="110"/>
  <c r="N159" i="110"/>
  <c r="P159" i="110" s="1"/>
  <c r="O159" i="110"/>
  <c r="F11" i="109"/>
  <c r="F10" i="109" s="1"/>
  <c r="G11" i="109"/>
  <c r="J11" i="109"/>
  <c r="K11" i="109"/>
  <c r="K10" i="109" s="1"/>
  <c r="L11" i="109"/>
  <c r="N11" i="109"/>
  <c r="H12" i="109"/>
  <c r="L12" i="109"/>
  <c r="N12" i="109"/>
  <c r="O12" i="109"/>
  <c r="P12" i="109"/>
  <c r="F13" i="109"/>
  <c r="H13" i="109" s="1"/>
  <c r="G13" i="109"/>
  <c r="J13" i="109"/>
  <c r="K13" i="109"/>
  <c r="O13" i="109"/>
  <c r="H14" i="109"/>
  <c r="L14" i="109"/>
  <c r="N14" i="109"/>
  <c r="P14" i="109" s="1"/>
  <c r="O14" i="109"/>
  <c r="G15" i="109"/>
  <c r="F16" i="109"/>
  <c r="G16" i="109"/>
  <c r="O16" i="109" s="1"/>
  <c r="J16" i="109"/>
  <c r="J15" i="109" s="1"/>
  <c r="K16" i="109"/>
  <c r="H17" i="109"/>
  <c r="L17" i="109"/>
  <c r="N17" i="109"/>
  <c r="O17" i="109"/>
  <c r="P17" i="109" s="1"/>
  <c r="F18" i="109"/>
  <c r="G18" i="109"/>
  <c r="H18" i="109"/>
  <c r="J18" i="109"/>
  <c r="L18" i="109" s="1"/>
  <c r="K18" i="109"/>
  <c r="N18" i="109"/>
  <c r="P18" i="109" s="1"/>
  <c r="O18" i="109"/>
  <c r="H19" i="109"/>
  <c r="L19" i="109"/>
  <c r="N19" i="109"/>
  <c r="P19" i="109" s="1"/>
  <c r="O19" i="109"/>
  <c r="F20" i="109"/>
  <c r="K20" i="109"/>
  <c r="F21" i="109"/>
  <c r="H21" i="109" s="1"/>
  <c r="G21" i="109"/>
  <c r="J21" i="109"/>
  <c r="K21" i="109"/>
  <c r="O21" i="109"/>
  <c r="H22" i="109"/>
  <c r="L22" i="109"/>
  <c r="N22" i="109"/>
  <c r="P22" i="109" s="1"/>
  <c r="O22" i="109"/>
  <c r="F23" i="109"/>
  <c r="G23" i="109"/>
  <c r="J23" i="109"/>
  <c r="K23" i="109"/>
  <c r="L23" i="109"/>
  <c r="N23" i="109"/>
  <c r="H24" i="109"/>
  <c r="L24" i="109"/>
  <c r="N24" i="109"/>
  <c r="O24" i="109"/>
  <c r="P24" i="109"/>
  <c r="F27" i="109"/>
  <c r="F26" i="109" s="1"/>
  <c r="G27" i="109"/>
  <c r="J27" i="109"/>
  <c r="K27" i="109"/>
  <c r="K26" i="109" s="1"/>
  <c r="L27" i="109"/>
  <c r="N27" i="109"/>
  <c r="H28" i="109"/>
  <c r="L28" i="109"/>
  <c r="N28" i="109"/>
  <c r="O28" i="109"/>
  <c r="P28" i="109"/>
  <c r="F29" i="109"/>
  <c r="H29" i="109" s="1"/>
  <c r="G29" i="109"/>
  <c r="J29" i="109"/>
  <c r="K29" i="109"/>
  <c r="O29" i="109"/>
  <c r="H30" i="109"/>
  <c r="L30" i="109"/>
  <c r="N30" i="109"/>
  <c r="P30" i="109" s="1"/>
  <c r="O30" i="109"/>
  <c r="H31" i="109"/>
  <c r="L31" i="109"/>
  <c r="N31" i="109"/>
  <c r="P31" i="109" s="1"/>
  <c r="O31" i="109"/>
  <c r="H32" i="109"/>
  <c r="L32" i="109"/>
  <c r="N32" i="109"/>
  <c r="O32" i="109"/>
  <c r="P32" i="109"/>
  <c r="H34" i="109"/>
  <c r="L34" i="109"/>
  <c r="N34" i="109"/>
  <c r="O34" i="109"/>
  <c r="P34" i="109" s="1"/>
  <c r="H35" i="109"/>
  <c r="L35" i="109"/>
  <c r="N35" i="109"/>
  <c r="P35" i="109" s="1"/>
  <c r="O35" i="109"/>
  <c r="H36" i="109"/>
  <c r="L36" i="109"/>
  <c r="N36" i="109"/>
  <c r="P36" i="109" s="1"/>
  <c r="O36" i="109"/>
  <c r="H37" i="109"/>
  <c r="L37" i="109"/>
  <c r="N37" i="109"/>
  <c r="O37" i="109"/>
  <c r="P37" i="109"/>
  <c r="H38" i="109"/>
  <c r="L38" i="109"/>
  <c r="N38" i="109"/>
  <c r="O38" i="109"/>
  <c r="P38" i="109" s="1"/>
  <c r="H39" i="109"/>
  <c r="L39" i="109"/>
  <c r="N39" i="109"/>
  <c r="P39" i="109" s="1"/>
  <c r="O39" i="109"/>
  <c r="H40" i="109"/>
  <c r="L40" i="109"/>
  <c r="N40" i="109"/>
  <c r="P40" i="109" s="1"/>
  <c r="O40" i="109"/>
  <c r="H41" i="109"/>
  <c r="L41" i="109"/>
  <c r="N41" i="109"/>
  <c r="O41" i="109"/>
  <c r="P41" i="109"/>
  <c r="J42" i="109"/>
  <c r="H43" i="109"/>
  <c r="L43" i="109"/>
  <c r="N43" i="109"/>
  <c r="P43" i="109" s="1"/>
  <c r="O43" i="109"/>
  <c r="H44" i="109"/>
  <c r="L44" i="109"/>
  <c r="N44" i="109"/>
  <c r="P44" i="109" s="1"/>
  <c r="O44" i="109"/>
  <c r="F45" i="109"/>
  <c r="G45" i="109"/>
  <c r="G42" i="109" s="1"/>
  <c r="J45" i="109"/>
  <c r="K45" i="109"/>
  <c r="H46" i="109"/>
  <c r="L46" i="109"/>
  <c r="N46" i="109"/>
  <c r="O46" i="109"/>
  <c r="P46" i="109" s="1"/>
  <c r="H48" i="109"/>
  <c r="L48" i="109"/>
  <c r="N48" i="109"/>
  <c r="P48" i="109" s="1"/>
  <c r="O48" i="109"/>
  <c r="H49" i="109"/>
  <c r="L49" i="109"/>
  <c r="N49" i="109"/>
  <c r="P49" i="109" s="1"/>
  <c r="O49" i="109"/>
  <c r="F50" i="109"/>
  <c r="G50" i="109"/>
  <c r="K50" i="109"/>
  <c r="F51" i="109"/>
  <c r="H51" i="109" s="1"/>
  <c r="G51" i="109"/>
  <c r="J51" i="109"/>
  <c r="K51" i="109"/>
  <c r="O51" i="109"/>
  <c r="H53" i="109"/>
  <c r="L53" i="109"/>
  <c r="N53" i="109"/>
  <c r="P53" i="109" s="1"/>
  <c r="O53" i="109"/>
  <c r="H54" i="109"/>
  <c r="L54" i="109"/>
  <c r="N54" i="109"/>
  <c r="P54" i="109" s="1"/>
  <c r="O54" i="109"/>
  <c r="H55" i="109"/>
  <c r="L55" i="109"/>
  <c r="N55" i="109"/>
  <c r="O55" i="109"/>
  <c r="P55" i="109"/>
  <c r="H56" i="109"/>
  <c r="L56" i="109"/>
  <c r="N56" i="109"/>
  <c r="O56" i="109"/>
  <c r="P56" i="109" s="1"/>
  <c r="J57" i="109"/>
  <c r="N57" i="109"/>
  <c r="F58" i="109"/>
  <c r="F57" i="109" s="1"/>
  <c r="G58" i="109"/>
  <c r="J58" i="109"/>
  <c r="K58" i="109"/>
  <c r="K57" i="109" s="1"/>
  <c r="L58" i="109"/>
  <c r="N58" i="109"/>
  <c r="H59" i="109"/>
  <c r="L59" i="109"/>
  <c r="N59" i="109"/>
  <c r="O59" i="109"/>
  <c r="P59" i="109"/>
  <c r="F60" i="109"/>
  <c r="H60" i="109" s="1"/>
  <c r="J60" i="109"/>
  <c r="L60" i="109" s="1"/>
  <c r="K60" i="109"/>
  <c r="O60" i="109"/>
  <c r="F61" i="109"/>
  <c r="G61" i="109"/>
  <c r="G60" i="109" s="1"/>
  <c r="H61" i="109"/>
  <c r="J61" i="109"/>
  <c r="L61" i="109" s="1"/>
  <c r="K61" i="109"/>
  <c r="N61" i="109"/>
  <c r="P61" i="109" s="1"/>
  <c r="O61" i="109"/>
  <c r="H62" i="109"/>
  <c r="L62" i="109"/>
  <c r="N62" i="109"/>
  <c r="P62" i="109" s="1"/>
  <c r="O62" i="109"/>
  <c r="F63" i="109"/>
  <c r="K63" i="109"/>
  <c r="F64" i="109"/>
  <c r="J64" i="109"/>
  <c r="K64" i="109"/>
  <c r="F65" i="109"/>
  <c r="G65" i="109"/>
  <c r="G64" i="109" s="1"/>
  <c r="G63" i="109" s="1"/>
  <c r="H65" i="109"/>
  <c r="J65" i="109"/>
  <c r="L65" i="109" s="1"/>
  <c r="K65" i="109"/>
  <c r="N65" i="109"/>
  <c r="P65" i="109" s="1"/>
  <c r="O65" i="109"/>
  <c r="H66" i="109"/>
  <c r="L66" i="109"/>
  <c r="N66" i="109"/>
  <c r="P66" i="109" s="1"/>
  <c r="O66" i="109"/>
  <c r="J68" i="109"/>
  <c r="F69" i="109"/>
  <c r="G69" i="109"/>
  <c r="G68" i="109" s="1"/>
  <c r="H69" i="109"/>
  <c r="J69" i="109"/>
  <c r="L69" i="109" s="1"/>
  <c r="K69" i="109"/>
  <c r="N69" i="109"/>
  <c r="P69" i="109" s="1"/>
  <c r="O69" i="109"/>
  <c r="H70" i="109"/>
  <c r="L70" i="109"/>
  <c r="N70" i="109"/>
  <c r="P70" i="109" s="1"/>
  <c r="O70" i="109"/>
  <c r="F71" i="109"/>
  <c r="G71" i="109"/>
  <c r="J71" i="109"/>
  <c r="K71" i="109"/>
  <c r="H72" i="109"/>
  <c r="L72" i="109"/>
  <c r="N72" i="109"/>
  <c r="O72" i="109"/>
  <c r="P72" i="109" s="1"/>
  <c r="H74" i="109"/>
  <c r="L74" i="109"/>
  <c r="N74" i="109"/>
  <c r="P74" i="109" s="1"/>
  <c r="O74" i="109"/>
  <c r="H75" i="109"/>
  <c r="L75" i="109"/>
  <c r="N75" i="109"/>
  <c r="P75" i="109" s="1"/>
  <c r="O75" i="109"/>
  <c r="H76" i="109"/>
  <c r="L76" i="109"/>
  <c r="N76" i="109"/>
  <c r="O76" i="109"/>
  <c r="P76" i="109"/>
  <c r="F77" i="109"/>
  <c r="H77" i="109" s="1"/>
  <c r="G77" i="109"/>
  <c r="J77" i="109"/>
  <c r="L77" i="109" s="1"/>
  <c r="K77" i="109"/>
  <c r="O77" i="109"/>
  <c r="H78" i="109"/>
  <c r="L78" i="109"/>
  <c r="N78" i="109"/>
  <c r="P78" i="109" s="1"/>
  <c r="O78" i="109"/>
  <c r="G79" i="109"/>
  <c r="F80" i="109"/>
  <c r="G80" i="109"/>
  <c r="O80" i="109" s="1"/>
  <c r="J80" i="109"/>
  <c r="J79" i="109" s="1"/>
  <c r="K80" i="109"/>
  <c r="H81" i="109"/>
  <c r="L81" i="109"/>
  <c r="N81" i="109"/>
  <c r="O81" i="109"/>
  <c r="P81" i="109" s="1"/>
  <c r="F82" i="109"/>
  <c r="G82" i="109"/>
  <c r="H82" i="109"/>
  <c r="J82" i="109"/>
  <c r="L82" i="109" s="1"/>
  <c r="K82" i="109"/>
  <c r="N82" i="109"/>
  <c r="P82" i="109" s="1"/>
  <c r="O82" i="109"/>
  <c r="H83" i="109"/>
  <c r="L83" i="109"/>
  <c r="N83" i="109"/>
  <c r="P83" i="109" s="1"/>
  <c r="O83" i="109"/>
  <c r="K89" i="109"/>
  <c r="F90" i="109"/>
  <c r="J90" i="109"/>
  <c r="K90" i="109"/>
  <c r="F91" i="109"/>
  <c r="G91" i="109"/>
  <c r="H91" i="109"/>
  <c r="J91" i="109"/>
  <c r="K91" i="109"/>
  <c r="L91" i="109"/>
  <c r="N91" i="109"/>
  <c r="H92" i="109"/>
  <c r="L92" i="109"/>
  <c r="N92" i="109"/>
  <c r="O92" i="109"/>
  <c r="P92" i="109"/>
  <c r="H93" i="109"/>
  <c r="L93" i="109"/>
  <c r="N93" i="109"/>
  <c r="O93" i="109"/>
  <c r="P93" i="109" s="1"/>
  <c r="F95" i="109"/>
  <c r="G95" i="109"/>
  <c r="H95" i="109"/>
  <c r="J95" i="109"/>
  <c r="K95" i="109"/>
  <c r="L95" i="109"/>
  <c r="N95" i="109"/>
  <c r="H96" i="109"/>
  <c r="L96" i="109"/>
  <c r="N96" i="109"/>
  <c r="O96" i="109"/>
  <c r="P96" i="109"/>
  <c r="F97" i="109"/>
  <c r="G97" i="109"/>
  <c r="J97" i="109"/>
  <c r="L97" i="109" s="1"/>
  <c r="K97" i="109"/>
  <c r="K94" i="109" s="1"/>
  <c r="O97" i="109"/>
  <c r="H98" i="109"/>
  <c r="L98" i="109"/>
  <c r="N98" i="109"/>
  <c r="O98" i="109"/>
  <c r="H99" i="109"/>
  <c r="L99" i="109"/>
  <c r="N99" i="109"/>
  <c r="P99" i="109" s="1"/>
  <c r="O99" i="109"/>
  <c r="H100" i="109"/>
  <c r="L100" i="109"/>
  <c r="N100" i="109"/>
  <c r="O100" i="109"/>
  <c r="P100" i="109"/>
  <c r="H101" i="109"/>
  <c r="L101" i="109"/>
  <c r="N101" i="109"/>
  <c r="O101" i="109"/>
  <c r="P101" i="109" s="1"/>
  <c r="F102" i="109"/>
  <c r="G102" i="109"/>
  <c r="H102" i="109"/>
  <c r="J102" i="109"/>
  <c r="L102" i="109" s="1"/>
  <c r="K102" i="109"/>
  <c r="N102" i="109"/>
  <c r="O102" i="109"/>
  <c r="H103" i="109"/>
  <c r="L103" i="109"/>
  <c r="N103" i="109"/>
  <c r="P103" i="109" s="1"/>
  <c r="O103" i="109"/>
  <c r="J105" i="109"/>
  <c r="K105" i="109"/>
  <c r="K104" i="109" s="1"/>
  <c r="F106" i="109"/>
  <c r="G106" i="109"/>
  <c r="G105" i="109" s="1"/>
  <c r="O105" i="109" s="1"/>
  <c r="H106" i="109"/>
  <c r="J106" i="109"/>
  <c r="L106" i="109" s="1"/>
  <c r="K106" i="109"/>
  <c r="N106" i="109"/>
  <c r="P106" i="109" s="1"/>
  <c r="O106" i="109"/>
  <c r="H107" i="109"/>
  <c r="L107" i="109"/>
  <c r="N107" i="109"/>
  <c r="P107" i="109" s="1"/>
  <c r="O107" i="109"/>
  <c r="F108" i="109"/>
  <c r="G108" i="109"/>
  <c r="O108" i="109" s="1"/>
  <c r="J108" i="109"/>
  <c r="K108" i="109"/>
  <c r="L108" i="109"/>
  <c r="H109" i="109"/>
  <c r="L109" i="109"/>
  <c r="N109" i="109"/>
  <c r="O109" i="109"/>
  <c r="P109" i="109"/>
  <c r="H110" i="109"/>
  <c r="L110" i="109"/>
  <c r="N110" i="109"/>
  <c r="P110" i="109" s="1"/>
  <c r="O110" i="109"/>
  <c r="H111" i="109"/>
  <c r="L111" i="109"/>
  <c r="N111" i="109"/>
  <c r="P111" i="109" s="1"/>
  <c r="O111" i="109"/>
  <c r="H112" i="109"/>
  <c r="L112" i="109"/>
  <c r="N112" i="109"/>
  <c r="O112" i="109"/>
  <c r="P112" i="109"/>
  <c r="H113" i="109"/>
  <c r="L113" i="109"/>
  <c r="N113" i="109"/>
  <c r="O113" i="109"/>
  <c r="P113" i="109"/>
  <c r="H114" i="109"/>
  <c r="L114" i="109"/>
  <c r="N114" i="109"/>
  <c r="P114" i="109" s="1"/>
  <c r="O114" i="109"/>
  <c r="H115" i="109"/>
  <c r="L115" i="109"/>
  <c r="N115" i="109"/>
  <c r="P115" i="109" s="1"/>
  <c r="O115" i="109"/>
  <c r="H116" i="109"/>
  <c r="L116" i="109"/>
  <c r="N116" i="109"/>
  <c r="O116" i="109"/>
  <c r="P116" i="109"/>
  <c r="H117" i="109"/>
  <c r="L117" i="109"/>
  <c r="N117" i="109"/>
  <c r="O117" i="109"/>
  <c r="P117" i="109"/>
  <c r="H118" i="109"/>
  <c r="L118" i="109"/>
  <c r="N118" i="109"/>
  <c r="P118" i="109" s="1"/>
  <c r="O118" i="109"/>
  <c r="F120" i="109"/>
  <c r="H120" i="109" s="1"/>
  <c r="G120" i="109"/>
  <c r="O120" i="109" s="1"/>
  <c r="J120" i="109"/>
  <c r="J119" i="109" s="1"/>
  <c r="L119" i="109" s="1"/>
  <c r="K120" i="109"/>
  <c r="K119" i="109" s="1"/>
  <c r="L120" i="109"/>
  <c r="H121" i="109"/>
  <c r="L121" i="109"/>
  <c r="N121" i="109"/>
  <c r="O121" i="109"/>
  <c r="P121" i="109"/>
  <c r="J122" i="109"/>
  <c r="L122" i="109" s="1"/>
  <c r="F123" i="109"/>
  <c r="F122" i="109" s="1"/>
  <c r="G123" i="109"/>
  <c r="O123" i="109" s="1"/>
  <c r="H123" i="109"/>
  <c r="J123" i="109"/>
  <c r="K123" i="109"/>
  <c r="K122" i="109" s="1"/>
  <c r="L123" i="109"/>
  <c r="N123" i="109"/>
  <c r="P123" i="109" s="1"/>
  <c r="H124" i="109"/>
  <c r="L124" i="109"/>
  <c r="N124" i="109"/>
  <c r="O124" i="109"/>
  <c r="P124" i="109"/>
  <c r="F125" i="109"/>
  <c r="H125" i="109" s="1"/>
  <c r="G125" i="109"/>
  <c r="J125" i="109"/>
  <c r="L125" i="109" s="1"/>
  <c r="K125" i="109"/>
  <c r="O125" i="109" s="1"/>
  <c r="H126" i="109"/>
  <c r="L126" i="109"/>
  <c r="N126" i="109"/>
  <c r="P126" i="109" s="1"/>
  <c r="O126" i="109"/>
  <c r="G128" i="109"/>
  <c r="F129" i="109"/>
  <c r="H129" i="109" s="1"/>
  <c r="G129" i="109"/>
  <c r="J129" i="109"/>
  <c r="L129" i="109" s="1"/>
  <c r="K129" i="109"/>
  <c r="K128" i="109" s="1"/>
  <c r="H130" i="109"/>
  <c r="L130" i="109"/>
  <c r="N130" i="109"/>
  <c r="P130" i="109" s="1"/>
  <c r="O130" i="109"/>
  <c r="H131" i="109"/>
  <c r="L131" i="109"/>
  <c r="N131" i="109"/>
  <c r="P131" i="109" s="1"/>
  <c r="O131" i="109"/>
  <c r="G132" i="109"/>
  <c r="F133" i="109"/>
  <c r="H133" i="109" s="1"/>
  <c r="G133" i="109"/>
  <c r="J133" i="109"/>
  <c r="L133" i="109" s="1"/>
  <c r="K133" i="109"/>
  <c r="K132" i="109" s="1"/>
  <c r="H134" i="109"/>
  <c r="L134" i="109"/>
  <c r="N134" i="109"/>
  <c r="P134" i="109" s="1"/>
  <c r="O134" i="109"/>
  <c r="G136" i="109"/>
  <c r="F137" i="109"/>
  <c r="H137" i="109" s="1"/>
  <c r="G137" i="109"/>
  <c r="J137" i="109"/>
  <c r="L137" i="109" s="1"/>
  <c r="K137" i="109"/>
  <c r="K136" i="109" s="1"/>
  <c r="H138" i="109"/>
  <c r="L138" i="109"/>
  <c r="N138" i="109"/>
  <c r="P138" i="109" s="1"/>
  <c r="O138" i="109"/>
  <c r="F139" i="109"/>
  <c r="G139" i="109"/>
  <c r="O139" i="109" s="1"/>
  <c r="H139" i="109"/>
  <c r="J139" i="109"/>
  <c r="K139" i="109"/>
  <c r="L139" i="109"/>
  <c r="N139" i="109"/>
  <c r="P139" i="109" s="1"/>
  <c r="H140" i="109"/>
  <c r="L140" i="109"/>
  <c r="N140" i="109"/>
  <c r="O140" i="109"/>
  <c r="P140" i="109"/>
  <c r="F141" i="109"/>
  <c r="H141" i="109" s="1"/>
  <c r="G141" i="109"/>
  <c r="J141" i="109"/>
  <c r="L141" i="109" s="1"/>
  <c r="K141" i="109"/>
  <c r="O141" i="109" s="1"/>
  <c r="H142" i="109"/>
  <c r="L142" i="109"/>
  <c r="N142" i="109"/>
  <c r="P142" i="109" s="1"/>
  <c r="O142" i="109"/>
  <c r="F144" i="109"/>
  <c r="H144" i="109" s="1"/>
  <c r="G144" i="109"/>
  <c r="O144" i="109" s="1"/>
  <c r="J144" i="109"/>
  <c r="J143" i="109" s="1"/>
  <c r="K144" i="109"/>
  <c r="K143" i="109" s="1"/>
  <c r="L144" i="109"/>
  <c r="H145" i="109"/>
  <c r="L145" i="109"/>
  <c r="N145" i="109"/>
  <c r="O145" i="109"/>
  <c r="P145" i="109"/>
  <c r="F146" i="109"/>
  <c r="G146" i="109"/>
  <c r="H146" i="109"/>
  <c r="J146" i="109"/>
  <c r="L146" i="109" s="1"/>
  <c r="K146" i="109"/>
  <c r="O146" i="109"/>
  <c r="H147" i="109"/>
  <c r="L147" i="109"/>
  <c r="N147" i="109"/>
  <c r="P147" i="109" s="1"/>
  <c r="O147" i="109"/>
  <c r="G148" i="109"/>
  <c r="O148" i="109" s="1"/>
  <c r="F149" i="109"/>
  <c r="H149" i="109" s="1"/>
  <c r="G149" i="109"/>
  <c r="J149" i="109"/>
  <c r="L149" i="109" s="1"/>
  <c r="K149" i="109"/>
  <c r="K148" i="109" s="1"/>
  <c r="H150" i="109"/>
  <c r="L150" i="109"/>
  <c r="N150" i="109"/>
  <c r="P150" i="109" s="1"/>
  <c r="O150" i="109"/>
  <c r="F152" i="109"/>
  <c r="H152" i="109" s="1"/>
  <c r="G152" i="109"/>
  <c r="O152" i="109" s="1"/>
  <c r="J152" i="109"/>
  <c r="J151" i="109" s="1"/>
  <c r="K152" i="109"/>
  <c r="K151" i="109" s="1"/>
  <c r="L152" i="109"/>
  <c r="H153" i="109"/>
  <c r="L153" i="109"/>
  <c r="N153" i="109"/>
  <c r="O153" i="109"/>
  <c r="P153" i="109"/>
  <c r="H154" i="109"/>
  <c r="L154" i="109"/>
  <c r="N154" i="109"/>
  <c r="P154" i="109" s="1"/>
  <c r="O154" i="109"/>
  <c r="F155" i="109"/>
  <c r="G155" i="109"/>
  <c r="O155" i="109" s="1"/>
  <c r="H155" i="109"/>
  <c r="J155" i="109"/>
  <c r="K155" i="109"/>
  <c r="L155" i="109"/>
  <c r="N155" i="109"/>
  <c r="H156" i="109"/>
  <c r="L156" i="109"/>
  <c r="N156" i="109"/>
  <c r="O156" i="109"/>
  <c r="P156" i="109"/>
  <c r="H157" i="109"/>
  <c r="N157" i="109"/>
  <c r="O157" i="109"/>
  <c r="P157" i="109"/>
  <c r="E10" i="108"/>
  <c r="E9" i="108" s="1"/>
  <c r="F10" i="108"/>
  <c r="G11" i="108"/>
  <c r="E12" i="108"/>
  <c r="F12" i="108"/>
  <c r="G12" i="108" s="1"/>
  <c r="G13" i="108"/>
  <c r="F14" i="108"/>
  <c r="E15" i="108"/>
  <c r="G15" i="108" s="1"/>
  <c r="F15" i="108"/>
  <c r="G16" i="108"/>
  <c r="E17" i="108"/>
  <c r="G17" i="108" s="1"/>
  <c r="F17" i="108"/>
  <c r="G18" i="108"/>
  <c r="E19" i="108"/>
  <c r="G19" i="108" s="1"/>
  <c r="F19" i="108"/>
  <c r="G20" i="108"/>
  <c r="E22" i="108"/>
  <c r="G22" i="108" s="1"/>
  <c r="F22" i="108"/>
  <c r="G23" i="108"/>
  <c r="E24" i="108"/>
  <c r="F24" i="108"/>
  <c r="G25" i="108"/>
  <c r="E28" i="108"/>
  <c r="F28" i="108"/>
  <c r="F27" i="108" s="1"/>
  <c r="G29" i="108"/>
  <c r="E30" i="108"/>
  <c r="G30" i="108" s="1"/>
  <c r="F30" i="108"/>
  <c r="G31" i="108"/>
  <c r="G32" i="108"/>
  <c r="G33" i="108"/>
  <c r="G35" i="108"/>
  <c r="G36" i="108"/>
  <c r="G37" i="108"/>
  <c r="G38" i="108"/>
  <c r="G39" i="108"/>
  <c r="G40" i="108"/>
  <c r="G41" i="108"/>
  <c r="G42" i="108"/>
  <c r="E44" i="108"/>
  <c r="E43" i="108" s="1"/>
  <c r="F44" i="108"/>
  <c r="G45" i="108"/>
  <c r="E46" i="108"/>
  <c r="F46" i="108"/>
  <c r="F43" i="108" s="1"/>
  <c r="G47" i="108"/>
  <c r="G49" i="108"/>
  <c r="G50" i="108"/>
  <c r="E51" i="108"/>
  <c r="E52" i="108"/>
  <c r="F52" i="108"/>
  <c r="F51" i="108" s="1"/>
  <c r="G51" i="108" s="1"/>
  <c r="G54" i="108"/>
  <c r="G55" i="108"/>
  <c r="G56" i="108"/>
  <c r="G57" i="108"/>
  <c r="E59" i="108"/>
  <c r="G59" i="108" s="1"/>
  <c r="F59" i="108"/>
  <c r="F58" i="108" s="1"/>
  <c r="G60" i="108"/>
  <c r="F61" i="108"/>
  <c r="E62" i="108"/>
  <c r="E61" i="108" s="1"/>
  <c r="G61" i="108" s="1"/>
  <c r="F62" i="108"/>
  <c r="G62" i="108"/>
  <c r="G63" i="108"/>
  <c r="E66" i="108"/>
  <c r="E65" i="108" s="1"/>
  <c r="F66" i="108"/>
  <c r="F65" i="108" s="1"/>
  <c r="F64" i="108" s="1"/>
  <c r="G67" i="108"/>
  <c r="E70" i="108"/>
  <c r="F70" i="108"/>
  <c r="G70" i="108" s="1"/>
  <c r="G71" i="108"/>
  <c r="E72" i="108"/>
  <c r="F72" i="108"/>
  <c r="G72" i="108" s="1"/>
  <c r="G73" i="108"/>
  <c r="G75" i="108"/>
  <c r="G76" i="108"/>
  <c r="G77" i="108"/>
  <c r="E78" i="108"/>
  <c r="F78" i="108"/>
  <c r="G79" i="108"/>
  <c r="E81" i="108"/>
  <c r="E80" i="108" s="1"/>
  <c r="F81" i="108"/>
  <c r="G82" i="108"/>
  <c r="E83" i="108"/>
  <c r="F83" i="108"/>
  <c r="F80" i="108" s="1"/>
  <c r="G84" i="108"/>
  <c r="F91" i="108"/>
  <c r="E92" i="108"/>
  <c r="E91" i="108" s="1"/>
  <c r="F92" i="108"/>
  <c r="G93" i="108"/>
  <c r="G94" i="108"/>
  <c r="E96" i="108"/>
  <c r="F96" i="108"/>
  <c r="G96" i="108" s="1"/>
  <c r="G97" i="108"/>
  <c r="E98" i="108"/>
  <c r="F98" i="108"/>
  <c r="G98" i="108" s="1"/>
  <c r="G99" i="108"/>
  <c r="G100" i="108"/>
  <c r="G101" i="108"/>
  <c r="G102" i="108"/>
  <c r="E103" i="108"/>
  <c r="F103" i="108"/>
  <c r="G104" i="108"/>
  <c r="E107" i="108"/>
  <c r="G107" i="108" s="1"/>
  <c r="F107" i="108"/>
  <c r="G108" i="108"/>
  <c r="E109" i="108"/>
  <c r="F109" i="108"/>
  <c r="G110" i="108"/>
  <c r="G111" i="108"/>
  <c r="G112" i="108"/>
  <c r="G113" i="108"/>
  <c r="G114" i="108"/>
  <c r="G115" i="108"/>
  <c r="G116" i="108"/>
  <c r="G117" i="108"/>
  <c r="G118" i="108"/>
  <c r="G119" i="108"/>
  <c r="E121" i="108"/>
  <c r="G121" i="108" s="1"/>
  <c r="F121" i="108"/>
  <c r="F120" i="108" s="1"/>
  <c r="G122" i="108"/>
  <c r="F123" i="108"/>
  <c r="E124" i="108"/>
  <c r="F124" i="108"/>
  <c r="G124" i="108"/>
  <c r="G125" i="108"/>
  <c r="E126" i="108"/>
  <c r="F126" i="108"/>
  <c r="G126" i="108"/>
  <c r="G127" i="108"/>
  <c r="E130" i="108"/>
  <c r="E129" i="108" s="1"/>
  <c r="F130" i="108"/>
  <c r="F129" i="108" s="1"/>
  <c r="F128" i="108" s="1"/>
  <c r="G131" i="108"/>
  <c r="G132" i="108"/>
  <c r="E134" i="108"/>
  <c r="E133" i="108" s="1"/>
  <c r="F134" i="108"/>
  <c r="F133" i="108" s="1"/>
  <c r="G135" i="108"/>
  <c r="E138" i="108"/>
  <c r="E137" i="108" s="1"/>
  <c r="F138" i="108"/>
  <c r="F137" i="108" s="1"/>
  <c r="G139" i="108"/>
  <c r="E140" i="108"/>
  <c r="G140" i="108" s="1"/>
  <c r="F140" i="108"/>
  <c r="G141" i="108"/>
  <c r="E142" i="108"/>
  <c r="G142" i="108" s="1"/>
  <c r="F142" i="108"/>
  <c r="G143" i="108"/>
  <c r="E145" i="108"/>
  <c r="F145" i="108"/>
  <c r="F144" i="108" s="1"/>
  <c r="G146" i="108"/>
  <c r="E147" i="108"/>
  <c r="E144" i="108" s="1"/>
  <c r="F147" i="108"/>
  <c r="G148" i="108"/>
  <c r="E150" i="108"/>
  <c r="E149" i="108" s="1"/>
  <c r="F150" i="108"/>
  <c r="F149" i="108" s="1"/>
  <c r="G151" i="108"/>
  <c r="E154" i="108"/>
  <c r="F154" i="108"/>
  <c r="F153" i="108" s="1"/>
  <c r="F152" i="108" s="1"/>
  <c r="G155" i="108"/>
  <c r="E156" i="108"/>
  <c r="G156" i="108" s="1"/>
  <c r="F156" i="108"/>
  <c r="G157" i="108"/>
  <c r="G158" i="108"/>
  <c r="E10" i="107"/>
  <c r="E9" i="107" s="1"/>
  <c r="F10" i="107"/>
  <c r="G11" i="107"/>
  <c r="E12" i="107"/>
  <c r="F12" i="107"/>
  <c r="G12" i="107" s="1"/>
  <c r="G13" i="107"/>
  <c r="E15" i="107"/>
  <c r="F15" i="107"/>
  <c r="F14" i="107" s="1"/>
  <c r="G16" i="107"/>
  <c r="E17" i="107"/>
  <c r="G17" i="107" s="1"/>
  <c r="F17" i="107"/>
  <c r="G18" i="107"/>
  <c r="E19" i="107"/>
  <c r="G19" i="107" s="1"/>
  <c r="F19" i="107"/>
  <c r="G20" i="107"/>
  <c r="E22" i="107"/>
  <c r="G22" i="107" s="1"/>
  <c r="F22" i="107"/>
  <c r="G23" i="107"/>
  <c r="E24" i="107"/>
  <c r="F24" i="107"/>
  <c r="G25" i="107"/>
  <c r="E28" i="107"/>
  <c r="E27" i="107" s="1"/>
  <c r="G27" i="107" s="1"/>
  <c r="F28" i="107"/>
  <c r="F27" i="107" s="1"/>
  <c r="G29" i="107"/>
  <c r="E30" i="107"/>
  <c r="F30" i="107"/>
  <c r="G30" i="107" s="1"/>
  <c r="G31" i="107"/>
  <c r="G32" i="107"/>
  <c r="G33" i="107"/>
  <c r="G35" i="107"/>
  <c r="G36" i="107"/>
  <c r="G37" i="107"/>
  <c r="G38" i="107"/>
  <c r="G39" i="107"/>
  <c r="G40" i="107"/>
  <c r="G41" i="107"/>
  <c r="G42" i="107"/>
  <c r="E44" i="107"/>
  <c r="E43" i="107" s="1"/>
  <c r="F44" i="107"/>
  <c r="G45" i="107"/>
  <c r="E46" i="107"/>
  <c r="F46" i="107"/>
  <c r="F43" i="107" s="1"/>
  <c r="G47" i="107"/>
  <c r="G49" i="107"/>
  <c r="G50" i="107"/>
  <c r="E51" i="107"/>
  <c r="E52" i="107"/>
  <c r="F52" i="107"/>
  <c r="F51" i="107" s="1"/>
  <c r="G54" i="107"/>
  <c r="G55" i="107"/>
  <c r="G56" i="107"/>
  <c r="G57" i="107"/>
  <c r="E59" i="107"/>
  <c r="E58" i="107" s="1"/>
  <c r="F59" i="107"/>
  <c r="F58" i="107" s="1"/>
  <c r="G60" i="107"/>
  <c r="F61" i="107"/>
  <c r="E62" i="107"/>
  <c r="E61" i="107" s="1"/>
  <c r="G61" i="107" s="1"/>
  <c r="F62" i="107"/>
  <c r="G63" i="107"/>
  <c r="F65" i="107"/>
  <c r="F64" i="107" s="1"/>
  <c r="E66" i="107"/>
  <c r="E65" i="107" s="1"/>
  <c r="F66" i="107"/>
  <c r="G67" i="107"/>
  <c r="F69" i="107"/>
  <c r="E70" i="107"/>
  <c r="F70" i="107"/>
  <c r="G70" i="107"/>
  <c r="G71" i="107"/>
  <c r="E72" i="107"/>
  <c r="F72" i="107"/>
  <c r="G72" i="107"/>
  <c r="G73" i="107"/>
  <c r="G75" i="107"/>
  <c r="G76" i="107"/>
  <c r="G77" i="107"/>
  <c r="E78" i="107"/>
  <c r="G78" i="107" s="1"/>
  <c r="F78" i="107"/>
  <c r="G79" i="107"/>
  <c r="E81" i="107"/>
  <c r="E80" i="107" s="1"/>
  <c r="F81" i="107"/>
  <c r="G82" i="107"/>
  <c r="E83" i="107"/>
  <c r="F83" i="107"/>
  <c r="F80" i="107" s="1"/>
  <c r="G84" i="107"/>
  <c r="E92" i="107"/>
  <c r="E91" i="107" s="1"/>
  <c r="F92" i="107"/>
  <c r="F91" i="107" s="1"/>
  <c r="F90" i="107" s="1"/>
  <c r="G93" i="107"/>
  <c r="G94" i="107"/>
  <c r="F95" i="107"/>
  <c r="E96" i="107"/>
  <c r="F96" i="107"/>
  <c r="G96" i="107"/>
  <c r="G97" i="107"/>
  <c r="E98" i="107"/>
  <c r="F98" i="107"/>
  <c r="G98" i="107"/>
  <c r="G99" i="107"/>
  <c r="G100" i="107"/>
  <c r="G101" i="107"/>
  <c r="G102" i="107"/>
  <c r="E103" i="107"/>
  <c r="G103" i="107" s="1"/>
  <c r="F103" i="107"/>
  <c r="G104" i="107"/>
  <c r="E107" i="107"/>
  <c r="E106" i="107" s="1"/>
  <c r="F107" i="107"/>
  <c r="G108" i="107"/>
  <c r="E109" i="107"/>
  <c r="F109" i="107"/>
  <c r="G109" i="107" s="1"/>
  <c r="G110" i="107"/>
  <c r="G111" i="107"/>
  <c r="G112" i="107"/>
  <c r="G113" i="107"/>
  <c r="G114" i="107"/>
  <c r="G115" i="107"/>
  <c r="G116" i="107"/>
  <c r="G117" i="107"/>
  <c r="G118" i="107"/>
  <c r="G119" i="107"/>
  <c r="E121" i="107"/>
  <c r="E120" i="107" s="1"/>
  <c r="F121" i="107"/>
  <c r="F120" i="107" s="1"/>
  <c r="G122" i="107"/>
  <c r="F123" i="107"/>
  <c r="E124" i="107"/>
  <c r="F124" i="107"/>
  <c r="G125" i="107"/>
  <c r="E126" i="107"/>
  <c r="G126" i="107" s="1"/>
  <c r="F126" i="107"/>
  <c r="G127" i="107"/>
  <c r="F129" i="107"/>
  <c r="E130" i="107"/>
  <c r="E129" i="107" s="1"/>
  <c r="F130" i="107"/>
  <c r="G131" i="107"/>
  <c r="G132" i="107"/>
  <c r="E134" i="107"/>
  <c r="E133" i="107" s="1"/>
  <c r="F134" i="107"/>
  <c r="F133" i="107" s="1"/>
  <c r="G135" i="107"/>
  <c r="E138" i="107"/>
  <c r="F138" i="107"/>
  <c r="F137" i="107" s="1"/>
  <c r="F136" i="107" s="1"/>
  <c r="G138" i="107"/>
  <c r="G139" i="107"/>
  <c r="E140" i="107"/>
  <c r="F140" i="107"/>
  <c r="G140" i="107"/>
  <c r="G141" i="107"/>
  <c r="E142" i="107"/>
  <c r="F142" i="107"/>
  <c r="G142" i="107"/>
  <c r="G143" i="107"/>
  <c r="E145" i="107"/>
  <c r="F145" i="107"/>
  <c r="F144" i="107" s="1"/>
  <c r="G146" i="107"/>
  <c r="E147" i="107"/>
  <c r="F147" i="107"/>
  <c r="G148" i="107"/>
  <c r="E150" i="107"/>
  <c r="E149" i="107" s="1"/>
  <c r="F150" i="107"/>
  <c r="F149" i="107" s="1"/>
  <c r="G151" i="107"/>
  <c r="E154" i="107"/>
  <c r="F154" i="107"/>
  <c r="F153" i="107" s="1"/>
  <c r="F152" i="107" s="1"/>
  <c r="G154" i="107"/>
  <c r="G155" i="107"/>
  <c r="E156" i="107"/>
  <c r="F156" i="107"/>
  <c r="G156" i="107"/>
  <c r="G157" i="107"/>
  <c r="G158" i="107"/>
  <c r="E10" i="106"/>
  <c r="G10" i="106" s="1"/>
  <c r="F10" i="106"/>
  <c r="G11" i="106"/>
  <c r="E12" i="106"/>
  <c r="G12" i="106" s="1"/>
  <c r="F12" i="106"/>
  <c r="G13" i="106"/>
  <c r="E14" i="106"/>
  <c r="G14" i="106" s="1"/>
  <c r="F14" i="106"/>
  <c r="E15" i="106"/>
  <c r="F15" i="106"/>
  <c r="G15" i="106"/>
  <c r="G16" i="106"/>
  <c r="E17" i="106"/>
  <c r="F17" i="106"/>
  <c r="G17" i="106"/>
  <c r="G18" i="106"/>
  <c r="E19" i="106"/>
  <c r="F19" i="106"/>
  <c r="G19" i="106"/>
  <c r="G20" i="106"/>
  <c r="E22" i="106"/>
  <c r="F22" i="106"/>
  <c r="G22" i="106" s="1"/>
  <c r="G23" i="106"/>
  <c r="E24" i="106"/>
  <c r="F24" i="106"/>
  <c r="G24" i="106" s="1"/>
  <c r="G25" i="106"/>
  <c r="E28" i="106"/>
  <c r="G28" i="106" s="1"/>
  <c r="F28" i="106"/>
  <c r="G29" i="106"/>
  <c r="E30" i="106"/>
  <c r="F30" i="106"/>
  <c r="G31" i="106"/>
  <c r="G32" i="106"/>
  <c r="G33" i="106"/>
  <c r="G35" i="106"/>
  <c r="G36" i="106"/>
  <c r="G37" i="106"/>
  <c r="G38" i="106"/>
  <c r="G39" i="106"/>
  <c r="G40" i="106"/>
  <c r="G41" i="106"/>
  <c r="G42" i="106"/>
  <c r="E44" i="106"/>
  <c r="E43" i="106" s="1"/>
  <c r="F44" i="106"/>
  <c r="G45" i="106"/>
  <c r="E46" i="106"/>
  <c r="F46" i="106"/>
  <c r="G47" i="106"/>
  <c r="G49" i="106"/>
  <c r="G50" i="106"/>
  <c r="F51" i="106"/>
  <c r="E52" i="106"/>
  <c r="E51" i="106" s="1"/>
  <c r="F52" i="106"/>
  <c r="G54" i="106"/>
  <c r="G55" i="106"/>
  <c r="G56" i="106"/>
  <c r="G57" i="106"/>
  <c r="E58" i="106"/>
  <c r="E59" i="106"/>
  <c r="G59" i="106" s="1"/>
  <c r="F59" i="106"/>
  <c r="F58" i="106" s="1"/>
  <c r="G60" i="106"/>
  <c r="E61" i="106"/>
  <c r="G61" i="106" s="1"/>
  <c r="F61" i="106"/>
  <c r="E62" i="106"/>
  <c r="F62" i="106"/>
  <c r="G62" i="106"/>
  <c r="G63" i="106"/>
  <c r="E66" i="106"/>
  <c r="E65" i="106" s="1"/>
  <c r="F66" i="106"/>
  <c r="F65" i="106" s="1"/>
  <c r="F64" i="106" s="1"/>
  <c r="G67" i="106"/>
  <c r="E69" i="106"/>
  <c r="E70" i="106"/>
  <c r="F70" i="106"/>
  <c r="G70" i="106" s="1"/>
  <c r="G71" i="106"/>
  <c r="E72" i="106"/>
  <c r="F72" i="106"/>
  <c r="G72" i="106" s="1"/>
  <c r="G73" i="106"/>
  <c r="G75" i="106"/>
  <c r="G76" i="106"/>
  <c r="G77" i="106"/>
  <c r="E78" i="106"/>
  <c r="F78" i="106"/>
  <c r="G78" i="106"/>
  <c r="G79" i="106"/>
  <c r="E81" i="106"/>
  <c r="F81" i="106"/>
  <c r="G82" i="106"/>
  <c r="E83" i="106"/>
  <c r="G83" i="106" s="1"/>
  <c r="F83" i="106"/>
  <c r="G84" i="106"/>
  <c r="E91" i="106"/>
  <c r="E92" i="106"/>
  <c r="F92" i="106"/>
  <c r="G92" i="106" s="1"/>
  <c r="G93" i="106"/>
  <c r="G94" i="106"/>
  <c r="E95" i="106"/>
  <c r="G95" i="106" s="1"/>
  <c r="F95" i="106"/>
  <c r="E96" i="106"/>
  <c r="F96" i="106"/>
  <c r="G96" i="106"/>
  <c r="G97" i="106"/>
  <c r="E98" i="106"/>
  <c r="F98" i="106"/>
  <c r="G98" i="106"/>
  <c r="G99" i="106"/>
  <c r="G100" i="106"/>
  <c r="G101" i="106"/>
  <c r="G102" i="106"/>
  <c r="E103" i="106"/>
  <c r="G103" i="106" s="1"/>
  <c r="F103" i="106"/>
  <c r="G104" i="106"/>
  <c r="E107" i="106"/>
  <c r="G107" i="106" s="1"/>
  <c r="F107" i="106"/>
  <c r="G108" i="106"/>
  <c r="E109" i="106"/>
  <c r="G109" i="106" s="1"/>
  <c r="F109" i="106"/>
  <c r="G110" i="106"/>
  <c r="G111" i="106"/>
  <c r="G112" i="106"/>
  <c r="G113" i="106"/>
  <c r="G114" i="106"/>
  <c r="G115" i="106"/>
  <c r="G116" i="106"/>
  <c r="G117" i="106"/>
  <c r="G118" i="106"/>
  <c r="G119" i="106"/>
  <c r="E120" i="106"/>
  <c r="E121" i="106"/>
  <c r="G121" i="106" s="1"/>
  <c r="F121" i="106"/>
  <c r="F120" i="106" s="1"/>
  <c r="G122" i="106"/>
  <c r="E123" i="106"/>
  <c r="E124" i="106"/>
  <c r="F124" i="106"/>
  <c r="G124" i="106" s="1"/>
  <c r="G125" i="106"/>
  <c r="E126" i="106"/>
  <c r="F126" i="106"/>
  <c r="G126" i="106" s="1"/>
  <c r="G127" i="106"/>
  <c r="E130" i="106"/>
  <c r="E129" i="106" s="1"/>
  <c r="F130" i="106"/>
  <c r="F129" i="106" s="1"/>
  <c r="G131" i="106"/>
  <c r="G132" i="106"/>
  <c r="E134" i="106"/>
  <c r="E133" i="106" s="1"/>
  <c r="F134" i="106"/>
  <c r="F133" i="106" s="1"/>
  <c r="G135" i="106"/>
  <c r="E138" i="106"/>
  <c r="E137" i="106" s="1"/>
  <c r="F138" i="106"/>
  <c r="F137" i="106" s="1"/>
  <c r="G139" i="106"/>
  <c r="E140" i="106"/>
  <c r="G140" i="106" s="1"/>
  <c r="F140" i="106"/>
  <c r="G141" i="106"/>
  <c r="E142" i="106"/>
  <c r="G142" i="106" s="1"/>
  <c r="F142" i="106"/>
  <c r="G143" i="106"/>
  <c r="F144" i="106"/>
  <c r="E145" i="106"/>
  <c r="G145" i="106" s="1"/>
  <c r="F145" i="106"/>
  <c r="G146" i="106"/>
  <c r="E147" i="106"/>
  <c r="G147" i="106" s="1"/>
  <c r="F147" i="106"/>
  <c r="G148" i="106"/>
  <c r="E150" i="106"/>
  <c r="E149" i="106" s="1"/>
  <c r="F150" i="106"/>
  <c r="F149" i="106" s="1"/>
  <c r="G151" i="106"/>
  <c r="E152" i="106"/>
  <c r="E153" i="106"/>
  <c r="E154" i="106"/>
  <c r="F154" i="106"/>
  <c r="G154" i="106" s="1"/>
  <c r="G155" i="106"/>
  <c r="E156" i="106"/>
  <c r="F156" i="106"/>
  <c r="G156" i="106" s="1"/>
  <c r="G157" i="106"/>
  <c r="G158" i="106"/>
  <c r="E10" i="105"/>
  <c r="E9" i="105" s="1"/>
  <c r="F10" i="105"/>
  <c r="G11" i="105"/>
  <c r="E12" i="105"/>
  <c r="F12" i="105"/>
  <c r="G12" i="105" s="1"/>
  <c r="G13" i="105"/>
  <c r="F14" i="105"/>
  <c r="E15" i="105"/>
  <c r="G15" i="105" s="1"/>
  <c r="F15" i="105"/>
  <c r="G16" i="105"/>
  <c r="E17" i="105"/>
  <c r="G17" i="105" s="1"/>
  <c r="F17" i="105"/>
  <c r="G18" i="105"/>
  <c r="E19" i="105"/>
  <c r="G19" i="105" s="1"/>
  <c r="F19" i="105"/>
  <c r="G20" i="105"/>
  <c r="E22" i="105"/>
  <c r="F22" i="105"/>
  <c r="F21" i="105" s="1"/>
  <c r="G23" i="105"/>
  <c r="E24" i="105"/>
  <c r="G24" i="105" s="1"/>
  <c r="F24" i="105"/>
  <c r="G25" i="105"/>
  <c r="E28" i="105"/>
  <c r="E27" i="105" s="1"/>
  <c r="F28" i="105"/>
  <c r="G29" i="105"/>
  <c r="E30" i="105"/>
  <c r="F30" i="105"/>
  <c r="G30" i="105" s="1"/>
  <c r="G31" i="105"/>
  <c r="G32" i="105"/>
  <c r="G33" i="105"/>
  <c r="G35" i="105"/>
  <c r="G36" i="105"/>
  <c r="G37" i="105"/>
  <c r="G38" i="105"/>
  <c r="G39" i="105"/>
  <c r="G40" i="105"/>
  <c r="G41" i="105"/>
  <c r="G42" i="105"/>
  <c r="E44" i="105"/>
  <c r="E43" i="105" s="1"/>
  <c r="F44" i="105"/>
  <c r="G45" i="105"/>
  <c r="E46" i="105"/>
  <c r="F46" i="105"/>
  <c r="G47" i="105"/>
  <c r="G49" i="105"/>
  <c r="G50" i="105"/>
  <c r="E52" i="105"/>
  <c r="E51" i="105" s="1"/>
  <c r="G51" i="105" s="1"/>
  <c r="F52" i="105"/>
  <c r="F51" i="105" s="1"/>
  <c r="G54" i="105"/>
  <c r="G55" i="105"/>
  <c r="G56" i="105"/>
  <c r="G57" i="105"/>
  <c r="E58" i="105"/>
  <c r="E59" i="105"/>
  <c r="F59" i="105"/>
  <c r="F58" i="105" s="1"/>
  <c r="G60" i="105"/>
  <c r="E62" i="105"/>
  <c r="E61" i="105" s="1"/>
  <c r="F62" i="105"/>
  <c r="G62" i="105" s="1"/>
  <c r="G63" i="105"/>
  <c r="E66" i="105"/>
  <c r="E65" i="105" s="1"/>
  <c r="F66" i="105"/>
  <c r="F65" i="105" s="1"/>
  <c r="F64" i="105" s="1"/>
  <c r="G67" i="105"/>
  <c r="E70" i="105"/>
  <c r="F70" i="105"/>
  <c r="G70" i="105" s="1"/>
  <c r="G71" i="105"/>
  <c r="E72" i="105"/>
  <c r="F72" i="105"/>
  <c r="G72" i="105" s="1"/>
  <c r="G73" i="105"/>
  <c r="G75" i="105"/>
  <c r="G76" i="105"/>
  <c r="G77" i="105"/>
  <c r="E78" i="105"/>
  <c r="G78" i="105" s="1"/>
  <c r="F78" i="105"/>
  <c r="G79" i="105"/>
  <c r="E81" i="105"/>
  <c r="F81" i="105"/>
  <c r="F80" i="105" s="1"/>
  <c r="G82" i="105"/>
  <c r="E83" i="105"/>
  <c r="G83" i="105" s="1"/>
  <c r="F83" i="105"/>
  <c r="G84" i="105"/>
  <c r="E92" i="105"/>
  <c r="E91" i="105" s="1"/>
  <c r="F92" i="105"/>
  <c r="F91" i="105" s="1"/>
  <c r="F90" i="105" s="1"/>
  <c r="G93" i="105"/>
  <c r="G94" i="105"/>
  <c r="E96" i="105"/>
  <c r="F96" i="105"/>
  <c r="G96" i="105"/>
  <c r="G97" i="105"/>
  <c r="E98" i="105"/>
  <c r="F98" i="105"/>
  <c r="G98" i="105"/>
  <c r="G99" i="105"/>
  <c r="G100" i="105"/>
  <c r="G101" i="105"/>
  <c r="G102" i="105"/>
  <c r="E103" i="105"/>
  <c r="F103" i="105"/>
  <c r="F95" i="105" s="1"/>
  <c r="G104" i="105"/>
  <c r="E107" i="105"/>
  <c r="F107" i="105"/>
  <c r="F106" i="105" s="1"/>
  <c r="G108" i="105"/>
  <c r="E109" i="105"/>
  <c r="E106" i="105" s="1"/>
  <c r="F109" i="105"/>
  <c r="G110" i="105"/>
  <c r="G111" i="105"/>
  <c r="G112" i="105"/>
  <c r="G113" i="105"/>
  <c r="G114" i="105"/>
  <c r="G115" i="105"/>
  <c r="G116" i="105"/>
  <c r="G117" i="105"/>
  <c r="G118" i="105"/>
  <c r="G119" i="105"/>
  <c r="E120" i="105"/>
  <c r="G120" i="105" s="1"/>
  <c r="E121" i="105"/>
  <c r="F121" i="105"/>
  <c r="F120" i="105" s="1"/>
  <c r="G122" i="105"/>
  <c r="F123" i="105"/>
  <c r="E124" i="105"/>
  <c r="G124" i="105" s="1"/>
  <c r="F124" i="105"/>
  <c r="G125" i="105"/>
  <c r="E126" i="105"/>
  <c r="G126" i="105" s="1"/>
  <c r="F126" i="105"/>
  <c r="G127" i="105"/>
  <c r="E130" i="105"/>
  <c r="E129" i="105" s="1"/>
  <c r="F130" i="105"/>
  <c r="F129" i="105" s="1"/>
  <c r="G131" i="105"/>
  <c r="G132" i="105"/>
  <c r="E134" i="105"/>
  <c r="E133" i="105" s="1"/>
  <c r="F134" i="105"/>
  <c r="F133" i="105" s="1"/>
  <c r="G135" i="105"/>
  <c r="F137" i="105"/>
  <c r="E138" i="105"/>
  <c r="G138" i="105" s="1"/>
  <c r="F138" i="105"/>
  <c r="G139" i="105"/>
  <c r="E140" i="105"/>
  <c r="G140" i="105" s="1"/>
  <c r="F140" i="105"/>
  <c r="G141" i="105"/>
  <c r="E142" i="105"/>
  <c r="G142" i="105" s="1"/>
  <c r="F142" i="105"/>
  <c r="G143" i="105"/>
  <c r="E145" i="105"/>
  <c r="F145" i="105"/>
  <c r="F144" i="105" s="1"/>
  <c r="G146" i="105"/>
  <c r="E147" i="105"/>
  <c r="G147" i="105" s="1"/>
  <c r="F147" i="105"/>
  <c r="G148" i="105"/>
  <c r="E150" i="105"/>
  <c r="E149" i="105" s="1"/>
  <c r="F150" i="105"/>
  <c r="F149" i="105" s="1"/>
  <c r="G151" i="105"/>
  <c r="E154" i="105"/>
  <c r="F154" i="105"/>
  <c r="G154" i="105" s="1"/>
  <c r="G155" i="105"/>
  <c r="E156" i="105"/>
  <c r="F156" i="105"/>
  <c r="G156" i="105" s="1"/>
  <c r="G157" i="105"/>
  <c r="G158" i="105"/>
  <c r="E9" i="104"/>
  <c r="F9" i="104"/>
  <c r="N9" i="104" s="1"/>
  <c r="G9" i="104"/>
  <c r="I9" i="104"/>
  <c r="J9" i="104"/>
  <c r="K9" i="104"/>
  <c r="M9" i="104"/>
  <c r="G10" i="104"/>
  <c r="K10" i="104"/>
  <c r="M10" i="104"/>
  <c r="N10" i="104"/>
  <c r="O10" i="104"/>
  <c r="G11" i="104"/>
  <c r="K11" i="104"/>
  <c r="M11" i="104"/>
  <c r="N11" i="104"/>
  <c r="O11" i="104"/>
  <c r="G12" i="104"/>
  <c r="K12" i="104"/>
  <c r="M12" i="104"/>
  <c r="N12" i="104"/>
  <c r="E13" i="104"/>
  <c r="F13" i="104"/>
  <c r="G13" i="104"/>
  <c r="I13" i="104"/>
  <c r="J13" i="104"/>
  <c r="K13" i="104"/>
  <c r="M13" i="104"/>
  <c r="O13" i="104" s="1"/>
  <c r="N13" i="104"/>
  <c r="G14" i="104"/>
  <c r="K14" i="104"/>
  <c r="M14" i="104"/>
  <c r="O14" i="104" s="1"/>
  <c r="N14" i="104"/>
  <c r="G15" i="104"/>
  <c r="K15" i="104"/>
  <c r="M15" i="104"/>
  <c r="N15" i="104"/>
  <c r="O15" i="104"/>
  <c r="E16" i="104"/>
  <c r="G16" i="104" s="1"/>
  <c r="F16" i="104"/>
  <c r="I16" i="104"/>
  <c r="J16" i="104"/>
  <c r="N16" i="104"/>
  <c r="G17" i="104"/>
  <c r="K17" i="104"/>
  <c r="M17" i="104"/>
  <c r="O17" i="104" s="1"/>
  <c r="N17" i="104"/>
  <c r="G18" i="104"/>
  <c r="K18" i="104"/>
  <c r="M18" i="104"/>
  <c r="N18" i="104"/>
  <c r="O18" i="104"/>
  <c r="G19" i="104"/>
  <c r="K19" i="104"/>
  <c r="M19" i="104"/>
  <c r="N19" i="104"/>
  <c r="O19" i="104"/>
  <c r="E20" i="104"/>
  <c r="F20" i="104"/>
  <c r="G20" i="104"/>
  <c r="I20" i="104"/>
  <c r="J20" i="104"/>
  <c r="N20" i="104"/>
  <c r="G21" i="104"/>
  <c r="K21" i="104"/>
  <c r="M21" i="104"/>
  <c r="O21" i="104" s="1"/>
  <c r="N21" i="104"/>
  <c r="G22" i="104"/>
  <c r="K22" i="104"/>
  <c r="M22" i="104"/>
  <c r="O22" i="104" s="1"/>
  <c r="N22" i="104"/>
  <c r="G23" i="104"/>
  <c r="K23" i="104"/>
  <c r="M23" i="104"/>
  <c r="N23" i="104"/>
  <c r="O23" i="104"/>
  <c r="G24" i="104"/>
  <c r="K24" i="104"/>
  <c r="M24" i="104"/>
  <c r="N24" i="104"/>
  <c r="O24" i="104" s="1"/>
  <c r="G25" i="104"/>
  <c r="K25" i="104"/>
  <c r="M25" i="104"/>
  <c r="O25" i="104" s="1"/>
  <c r="N25" i="104"/>
  <c r="G26" i="104"/>
  <c r="K26" i="104"/>
  <c r="M26" i="104"/>
  <c r="N26" i="104"/>
  <c r="O26" i="104"/>
  <c r="E27" i="104"/>
  <c r="F27" i="104"/>
  <c r="I27" i="104"/>
  <c r="J27" i="104"/>
  <c r="G28" i="104"/>
  <c r="K28" i="104"/>
  <c r="M28" i="104"/>
  <c r="N28" i="104"/>
  <c r="O28" i="104" s="1"/>
  <c r="G29" i="104"/>
  <c r="K29" i="104"/>
  <c r="M29" i="104"/>
  <c r="O29" i="104" s="1"/>
  <c r="N29" i="104"/>
  <c r="E30" i="104"/>
  <c r="F30" i="104"/>
  <c r="I30" i="104"/>
  <c r="J30" i="104"/>
  <c r="K30" i="104"/>
  <c r="M30" i="104"/>
  <c r="G31" i="104"/>
  <c r="K31" i="104"/>
  <c r="M31" i="104"/>
  <c r="N31" i="104"/>
  <c r="O31" i="104"/>
  <c r="E32" i="104"/>
  <c r="G32" i="104" s="1"/>
  <c r="F32" i="104"/>
  <c r="I32" i="104"/>
  <c r="K32" i="104" s="1"/>
  <c r="J32" i="104"/>
  <c r="N32" i="104"/>
  <c r="G33" i="104"/>
  <c r="K33" i="104"/>
  <c r="M33" i="104"/>
  <c r="O33" i="104" s="1"/>
  <c r="N33" i="104"/>
  <c r="E35" i="104"/>
  <c r="F35" i="104"/>
  <c r="I35" i="104"/>
  <c r="J35" i="104"/>
  <c r="G36" i="104"/>
  <c r="K36" i="104"/>
  <c r="M36" i="104"/>
  <c r="N36" i="104"/>
  <c r="O36" i="104" s="1"/>
  <c r="G37" i="104"/>
  <c r="K37" i="104"/>
  <c r="M37" i="104"/>
  <c r="O37" i="104" s="1"/>
  <c r="N37" i="104"/>
  <c r="G38" i="104"/>
  <c r="K38" i="104"/>
  <c r="M38" i="104"/>
  <c r="O38" i="104" s="1"/>
  <c r="N38" i="104"/>
  <c r="G39" i="104"/>
  <c r="K39" i="104"/>
  <c r="M39" i="104"/>
  <c r="N39" i="104"/>
  <c r="O39" i="104"/>
  <c r="G40" i="104"/>
  <c r="K40" i="104"/>
  <c r="M40" i="104"/>
  <c r="N40" i="104"/>
  <c r="O40" i="104" s="1"/>
  <c r="G41" i="104"/>
  <c r="K41" i="104"/>
  <c r="M41" i="104"/>
  <c r="O41" i="104" s="1"/>
  <c r="N41" i="104"/>
  <c r="G42" i="104"/>
  <c r="K42" i="104"/>
  <c r="M42" i="104"/>
  <c r="O42" i="104" s="1"/>
  <c r="N42" i="104"/>
  <c r="G43" i="104"/>
  <c r="K43" i="104"/>
  <c r="M43" i="104"/>
  <c r="N43" i="104"/>
  <c r="O43" i="104"/>
  <c r="E44" i="104"/>
  <c r="G44" i="104" s="1"/>
  <c r="F44" i="104"/>
  <c r="I44" i="104"/>
  <c r="J44" i="104"/>
  <c r="N44" i="104"/>
  <c r="G45" i="104"/>
  <c r="K45" i="104"/>
  <c r="M45" i="104"/>
  <c r="O45" i="104" s="1"/>
  <c r="N45" i="104"/>
  <c r="G46" i="104"/>
  <c r="K46" i="104"/>
  <c r="M46" i="104"/>
  <c r="O46" i="104" s="1"/>
  <c r="N46" i="104"/>
  <c r="G47" i="104"/>
  <c r="K47" i="104"/>
  <c r="M47" i="104"/>
  <c r="N47" i="104"/>
  <c r="O47" i="104"/>
  <c r="E48" i="104"/>
  <c r="G48" i="104" s="1"/>
  <c r="F48" i="104"/>
  <c r="I48" i="104"/>
  <c r="K48" i="104" s="1"/>
  <c r="J48" i="104"/>
  <c r="N48" i="104"/>
  <c r="G49" i="104"/>
  <c r="K49" i="104"/>
  <c r="M49" i="104"/>
  <c r="O49" i="104" s="1"/>
  <c r="N49" i="104"/>
  <c r="G50" i="104"/>
  <c r="K50" i="104"/>
  <c r="M50" i="104"/>
  <c r="O50" i="104" s="1"/>
  <c r="N50" i="104"/>
  <c r="G51" i="104"/>
  <c r="K51" i="104"/>
  <c r="M51" i="104"/>
  <c r="N51" i="104"/>
  <c r="O51" i="104"/>
  <c r="G52" i="104"/>
  <c r="K52" i="104"/>
  <c r="M52" i="104"/>
  <c r="N52" i="104"/>
  <c r="O52" i="104" s="1"/>
  <c r="G53" i="104"/>
  <c r="K53" i="104"/>
  <c r="M53" i="104"/>
  <c r="O53" i="104" s="1"/>
  <c r="N53" i="104"/>
  <c r="G54" i="104"/>
  <c r="K54" i="104"/>
  <c r="M54" i="104"/>
  <c r="O54" i="104" s="1"/>
  <c r="N54" i="104"/>
  <c r="E55" i="104"/>
  <c r="F55" i="104"/>
  <c r="N55" i="104" s="1"/>
  <c r="I55" i="104"/>
  <c r="J55" i="104"/>
  <c r="K55" i="104" s="1"/>
  <c r="G56" i="104"/>
  <c r="K56" i="104"/>
  <c r="M56" i="104"/>
  <c r="N56" i="104"/>
  <c r="O56" i="104" s="1"/>
  <c r="G57" i="104"/>
  <c r="K57" i="104"/>
  <c r="M57" i="104"/>
  <c r="O57" i="104" s="1"/>
  <c r="N57" i="104"/>
  <c r="G58" i="104"/>
  <c r="K58" i="104"/>
  <c r="M58" i="104"/>
  <c r="O58" i="104" s="1"/>
  <c r="N58" i="104"/>
  <c r="G59" i="104"/>
  <c r="K59" i="104"/>
  <c r="M59" i="104"/>
  <c r="N59" i="104"/>
  <c r="O59" i="104"/>
  <c r="E60" i="104"/>
  <c r="G60" i="104" s="1"/>
  <c r="F60" i="104"/>
  <c r="I60" i="104"/>
  <c r="K60" i="104" s="1"/>
  <c r="J60" i="104"/>
  <c r="N60" i="104"/>
  <c r="G61" i="104"/>
  <c r="K61" i="104"/>
  <c r="M61" i="104"/>
  <c r="O61" i="104" s="1"/>
  <c r="N61" i="104"/>
  <c r="G62" i="104"/>
  <c r="K62" i="104"/>
  <c r="M62" i="104"/>
  <c r="O62" i="104" s="1"/>
  <c r="N62" i="104"/>
  <c r="G63" i="104"/>
  <c r="K63" i="104"/>
  <c r="M63" i="104"/>
  <c r="N63" i="104"/>
  <c r="O63" i="104"/>
  <c r="G64" i="104"/>
  <c r="K64" i="104"/>
  <c r="M64" i="104"/>
  <c r="N64" i="104"/>
  <c r="O64" i="104" s="1"/>
  <c r="G65" i="104"/>
  <c r="K65" i="104"/>
  <c r="M65" i="104"/>
  <c r="O65" i="104" s="1"/>
  <c r="N65" i="104"/>
  <c r="E66" i="104"/>
  <c r="F66" i="104"/>
  <c r="I66" i="104"/>
  <c r="J66" i="104"/>
  <c r="K66" i="104"/>
  <c r="M66" i="104"/>
  <c r="G67" i="104"/>
  <c r="K67" i="104"/>
  <c r="M67" i="104"/>
  <c r="N67" i="104"/>
  <c r="O67" i="104"/>
  <c r="G68" i="104"/>
  <c r="K68" i="104"/>
  <c r="M68" i="104"/>
  <c r="N68" i="104"/>
  <c r="O68" i="104" s="1"/>
  <c r="G69" i="104"/>
  <c r="K69" i="104"/>
  <c r="M69" i="104"/>
  <c r="O69" i="104" s="1"/>
  <c r="N69" i="104"/>
  <c r="G70" i="104"/>
  <c r="K70" i="104"/>
  <c r="M70" i="104"/>
  <c r="O70" i="104" s="1"/>
  <c r="N70" i="104"/>
  <c r="E71" i="104"/>
  <c r="F71" i="104"/>
  <c r="I71" i="104"/>
  <c r="J71" i="104"/>
  <c r="K71" i="104" s="1"/>
  <c r="G72" i="104"/>
  <c r="K72" i="104"/>
  <c r="M72" i="104"/>
  <c r="N72" i="104"/>
  <c r="O72" i="104" s="1"/>
  <c r="G73" i="104"/>
  <c r="K73" i="104"/>
  <c r="M73" i="104"/>
  <c r="O73" i="104" s="1"/>
  <c r="N73" i="104"/>
  <c r="G74" i="104"/>
  <c r="K74" i="104"/>
  <c r="M74" i="104"/>
  <c r="O74" i="104" s="1"/>
  <c r="N74" i="104"/>
  <c r="G75" i="104"/>
  <c r="K75" i="104"/>
  <c r="M75" i="104"/>
  <c r="N75" i="104"/>
  <c r="O75" i="104"/>
  <c r="G76" i="104"/>
  <c r="K76" i="104"/>
  <c r="M76" i="104"/>
  <c r="N76" i="104"/>
  <c r="O76" i="104" s="1"/>
  <c r="E77" i="104"/>
  <c r="F77" i="104"/>
  <c r="G77" i="104"/>
  <c r="I77" i="104"/>
  <c r="K77" i="104" s="1"/>
  <c r="J77" i="104"/>
  <c r="M77" i="104"/>
  <c r="O77" i="104" s="1"/>
  <c r="N77" i="104"/>
  <c r="G78" i="104"/>
  <c r="K78" i="104"/>
  <c r="M78" i="104"/>
  <c r="O78" i="104" s="1"/>
  <c r="N78" i="104"/>
  <c r="E79" i="104"/>
  <c r="J79" i="104"/>
  <c r="E80" i="104"/>
  <c r="G80" i="104" s="1"/>
  <c r="F80" i="104"/>
  <c r="I80" i="104"/>
  <c r="J80" i="104"/>
  <c r="N80" i="104"/>
  <c r="G81" i="104"/>
  <c r="K81" i="104"/>
  <c r="M81" i="104"/>
  <c r="O81" i="104" s="1"/>
  <c r="N81" i="104"/>
  <c r="E82" i="104"/>
  <c r="F82" i="104"/>
  <c r="I82" i="104"/>
  <c r="J82" i="104"/>
  <c r="K82" i="104"/>
  <c r="M82" i="104"/>
  <c r="G83" i="104"/>
  <c r="K83" i="104"/>
  <c r="M83" i="104"/>
  <c r="N83" i="104"/>
  <c r="O83" i="104"/>
  <c r="E84" i="104"/>
  <c r="G84" i="104" s="1"/>
  <c r="F84" i="104"/>
  <c r="I84" i="104"/>
  <c r="J84" i="104"/>
  <c r="N84" i="104"/>
  <c r="G85" i="104"/>
  <c r="K85" i="104"/>
  <c r="M85" i="104"/>
  <c r="O85" i="104" s="1"/>
  <c r="N85" i="104"/>
  <c r="G86" i="104"/>
  <c r="K86" i="104"/>
  <c r="M86" i="104"/>
  <c r="O86" i="104" s="1"/>
  <c r="N86" i="104"/>
  <c r="E92" i="104"/>
  <c r="J92" i="104"/>
  <c r="E93" i="104"/>
  <c r="G93" i="104" s="1"/>
  <c r="F93" i="104"/>
  <c r="F92" i="104" s="1"/>
  <c r="I93" i="104"/>
  <c r="J93" i="104"/>
  <c r="N93" i="104"/>
  <c r="G94" i="104"/>
  <c r="K94" i="104"/>
  <c r="M94" i="104"/>
  <c r="O94" i="104" s="1"/>
  <c r="N94" i="104"/>
  <c r="G95" i="104"/>
  <c r="K95" i="104"/>
  <c r="M95" i="104"/>
  <c r="O95" i="104" s="1"/>
  <c r="N95" i="104"/>
  <c r="G96" i="104"/>
  <c r="K96" i="104"/>
  <c r="M96" i="104"/>
  <c r="N96" i="104"/>
  <c r="O96" i="104"/>
  <c r="G97" i="104"/>
  <c r="K97" i="104"/>
  <c r="M97" i="104"/>
  <c r="N97" i="104"/>
  <c r="O97" i="104" s="1"/>
  <c r="E98" i="104"/>
  <c r="F98" i="104"/>
  <c r="G98" i="104"/>
  <c r="I98" i="104"/>
  <c r="K98" i="104" s="1"/>
  <c r="J98" i="104"/>
  <c r="M98" i="104"/>
  <c r="O98" i="104" s="1"/>
  <c r="N98" i="104"/>
  <c r="G99" i="104"/>
  <c r="K99" i="104"/>
  <c r="M99" i="104"/>
  <c r="O99" i="104" s="1"/>
  <c r="N99" i="104"/>
  <c r="G100" i="104"/>
  <c r="K100" i="104"/>
  <c r="M100" i="104"/>
  <c r="N100" i="104"/>
  <c r="O100" i="104"/>
  <c r="E102" i="104"/>
  <c r="F102" i="104"/>
  <c r="G102" i="104"/>
  <c r="I102" i="104"/>
  <c r="K102" i="104" s="1"/>
  <c r="J102" i="104"/>
  <c r="M102" i="104"/>
  <c r="O102" i="104" s="1"/>
  <c r="N102" i="104"/>
  <c r="G103" i="104"/>
  <c r="K103" i="104"/>
  <c r="M103" i="104"/>
  <c r="O103" i="104" s="1"/>
  <c r="N103" i="104"/>
  <c r="G104" i="104"/>
  <c r="K104" i="104"/>
  <c r="M104" i="104"/>
  <c r="N104" i="104"/>
  <c r="O104" i="104"/>
  <c r="G105" i="104"/>
  <c r="K105" i="104"/>
  <c r="M105" i="104"/>
  <c r="N105" i="104"/>
  <c r="O105" i="104" s="1"/>
  <c r="G106" i="104"/>
  <c r="K106" i="104"/>
  <c r="M106" i="104"/>
  <c r="O106" i="104" s="1"/>
  <c r="N106" i="104"/>
  <c r="G107" i="104"/>
  <c r="K107" i="104"/>
  <c r="M107" i="104"/>
  <c r="O107" i="104" s="1"/>
  <c r="N107" i="104"/>
  <c r="G108" i="104"/>
  <c r="K108" i="104"/>
  <c r="M108" i="104"/>
  <c r="N108" i="104"/>
  <c r="O108" i="104"/>
  <c r="G109" i="104"/>
  <c r="K109" i="104"/>
  <c r="M109" i="104"/>
  <c r="N109" i="104"/>
  <c r="O109" i="104" s="1"/>
  <c r="G110" i="104"/>
  <c r="K110" i="104"/>
  <c r="M110" i="104"/>
  <c r="O110" i="104" s="1"/>
  <c r="N110" i="104"/>
  <c r="E111" i="104"/>
  <c r="F111" i="104"/>
  <c r="N111" i="104" s="1"/>
  <c r="I111" i="104"/>
  <c r="J111" i="104"/>
  <c r="K111" i="104"/>
  <c r="G112" i="104"/>
  <c r="K112" i="104"/>
  <c r="M112" i="104"/>
  <c r="N112" i="104"/>
  <c r="O112" i="104"/>
  <c r="G113" i="104"/>
  <c r="K113" i="104"/>
  <c r="M113" i="104"/>
  <c r="N113" i="104"/>
  <c r="G114" i="104"/>
  <c r="K114" i="104"/>
  <c r="M114" i="104"/>
  <c r="O114" i="104" s="1"/>
  <c r="N114" i="104"/>
  <c r="G115" i="104"/>
  <c r="K115" i="104"/>
  <c r="M115" i="104"/>
  <c r="N115" i="104"/>
  <c r="O115" i="104"/>
  <c r="G116" i="104"/>
  <c r="K116" i="104"/>
  <c r="M116" i="104"/>
  <c r="N116" i="104"/>
  <c r="O116" i="104"/>
  <c r="G117" i="104"/>
  <c r="K117" i="104"/>
  <c r="M117" i="104"/>
  <c r="O117" i="104" s="1"/>
  <c r="N117" i="104"/>
  <c r="G118" i="104"/>
  <c r="K118" i="104"/>
  <c r="M118" i="104"/>
  <c r="O118" i="104" s="1"/>
  <c r="N118" i="104"/>
  <c r="G119" i="104"/>
  <c r="K119" i="104"/>
  <c r="M119" i="104"/>
  <c r="N119" i="104"/>
  <c r="O119" i="104"/>
  <c r="G120" i="104"/>
  <c r="K120" i="104"/>
  <c r="M120" i="104"/>
  <c r="N120" i="104"/>
  <c r="O120" i="104"/>
  <c r="G121" i="104"/>
  <c r="K121" i="104"/>
  <c r="M121" i="104"/>
  <c r="N121" i="104"/>
  <c r="G122" i="104"/>
  <c r="K122" i="104"/>
  <c r="M122" i="104"/>
  <c r="O122" i="104" s="1"/>
  <c r="N122" i="104"/>
  <c r="G123" i="104"/>
  <c r="K123" i="104"/>
  <c r="M123" i="104"/>
  <c r="N123" i="104"/>
  <c r="O123" i="104" s="1"/>
  <c r="G124" i="104"/>
  <c r="K124" i="104"/>
  <c r="M124" i="104"/>
  <c r="N124" i="104"/>
  <c r="O124" i="104"/>
  <c r="E125" i="104"/>
  <c r="F125" i="104"/>
  <c r="G125" i="104"/>
  <c r="I125" i="104"/>
  <c r="J125" i="104"/>
  <c r="N125" i="104"/>
  <c r="G126" i="104"/>
  <c r="K126" i="104"/>
  <c r="M126" i="104"/>
  <c r="O126" i="104" s="1"/>
  <c r="N126" i="104"/>
  <c r="G127" i="104"/>
  <c r="K127" i="104"/>
  <c r="M127" i="104"/>
  <c r="N127" i="104"/>
  <c r="O127" i="104"/>
  <c r="E128" i="104"/>
  <c r="F128" i="104"/>
  <c r="I128" i="104"/>
  <c r="J128" i="104"/>
  <c r="G129" i="104"/>
  <c r="K129" i="104"/>
  <c r="M129" i="104"/>
  <c r="N129" i="104"/>
  <c r="O129" i="104" s="1"/>
  <c r="G130" i="104"/>
  <c r="K130" i="104"/>
  <c r="M130" i="104"/>
  <c r="O130" i="104" s="1"/>
  <c r="N130" i="104"/>
  <c r="G131" i="104"/>
  <c r="K131" i="104"/>
  <c r="M131" i="104"/>
  <c r="O131" i="104" s="1"/>
  <c r="N131" i="104"/>
  <c r="E133" i="104"/>
  <c r="G133" i="104" s="1"/>
  <c r="F133" i="104"/>
  <c r="F132" i="104" s="1"/>
  <c r="I133" i="104"/>
  <c r="J133" i="104"/>
  <c r="N133" i="104"/>
  <c r="G134" i="104"/>
  <c r="K134" i="104"/>
  <c r="M134" i="104"/>
  <c r="O134" i="104" s="1"/>
  <c r="N134" i="104"/>
  <c r="G135" i="104"/>
  <c r="K135" i="104"/>
  <c r="M135" i="104"/>
  <c r="O135" i="104" s="1"/>
  <c r="N135" i="104"/>
  <c r="G136" i="104"/>
  <c r="K136" i="104"/>
  <c r="M136" i="104"/>
  <c r="N136" i="104"/>
  <c r="O136" i="104"/>
  <c r="E137" i="104"/>
  <c r="G137" i="104" s="1"/>
  <c r="F137" i="104"/>
  <c r="I137" i="104"/>
  <c r="K137" i="104" s="1"/>
  <c r="J137" i="104"/>
  <c r="N137" i="104"/>
  <c r="G138" i="104"/>
  <c r="K138" i="104"/>
  <c r="M138" i="104"/>
  <c r="O138" i="104" s="1"/>
  <c r="N138" i="104"/>
  <c r="G139" i="104"/>
  <c r="K139" i="104"/>
  <c r="M139" i="104"/>
  <c r="O139" i="104" s="1"/>
  <c r="N139" i="104"/>
  <c r="E140" i="104"/>
  <c r="F140" i="104"/>
  <c r="N140" i="104" s="1"/>
  <c r="I140" i="104"/>
  <c r="J140" i="104"/>
  <c r="K140" i="104" s="1"/>
  <c r="G141" i="104"/>
  <c r="K141" i="104"/>
  <c r="N141" i="104"/>
  <c r="O141" i="104"/>
  <c r="E142" i="104"/>
  <c r="G142" i="104" s="1"/>
  <c r="F142" i="104"/>
  <c r="I142" i="104"/>
  <c r="K142" i="104" s="1"/>
  <c r="J142" i="104"/>
  <c r="N142" i="104"/>
  <c r="G143" i="104"/>
  <c r="K143" i="104"/>
  <c r="M143" i="104"/>
  <c r="O143" i="104" s="1"/>
  <c r="N143" i="104"/>
  <c r="F144" i="104"/>
  <c r="H144" i="104"/>
  <c r="J144" i="104"/>
  <c r="E145" i="104"/>
  <c r="F145" i="104"/>
  <c r="I145" i="104"/>
  <c r="J145" i="104"/>
  <c r="N145" i="104"/>
  <c r="G146" i="104"/>
  <c r="K146" i="104"/>
  <c r="M146" i="104"/>
  <c r="O146" i="104" s="1"/>
  <c r="N146" i="104"/>
  <c r="G147" i="104"/>
  <c r="K147" i="104"/>
  <c r="M147" i="104"/>
  <c r="N147" i="104"/>
  <c r="O147" i="104" s="1"/>
  <c r="G148" i="104"/>
  <c r="K148" i="104"/>
  <c r="M148" i="104"/>
  <c r="N148" i="104"/>
  <c r="O148" i="104"/>
  <c r="G149" i="104"/>
  <c r="K149" i="104"/>
  <c r="M149" i="104"/>
  <c r="N149" i="104"/>
  <c r="O149" i="104" s="1"/>
  <c r="G150" i="104"/>
  <c r="K150" i="104"/>
  <c r="M150" i="104"/>
  <c r="O150" i="104" s="1"/>
  <c r="N150" i="104"/>
  <c r="G151" i="104"/>
  <c r="K151" i="104"/>
  <c r="M151" i="104"/>
  <c r="O151" i="104" s="1"/>
  <c r="N151" i="104"/>
  <c r="E152" i="104"/>
  <c r="F152" i="104"/>
  <c r="I152" i="104"/>
  <c r="J152" i="104"/>
  <c r="G153" i="104"/>
  <c r="K153" i="104"/>
  <c r="M153" i="104"/>
  <c r="N153" i="104"/>
  <c r="O153" i="104" s="1"/>
  <c r="G154" i="104"/>
  <c r="K154" i="104"/>
  <c r="M154" i="104"/>
  <c r="O154" i="104" s="1"/>
  <c r="N154" i="104"/>
  <c r="F155" i="104"/>
  <c r="E156" i="104"/>
  <c r="F156" i="104"/>
  <c r="I156" i="104"/>
  <c r="K156" i="104" s="1"/>
  <c r="J156" i="104"/>
  <c r="N156" i="104"/>
  <c r="G157" i="104"/>
  <c r="K157" i="104"/>
  <c r="M157" i="104"/>
  <c r="N157" i="104"/>
  <c r="O157" i="104"/>
  <c r="E158" i="104"/>
  <c r="F158" i="104"/>
  <c r="G158" i="104"/>
  <c r="I158" i="104"/>
  <c r="K158" i="104" s="1"/>
  <c r="J158" i="104"/>
  <c r="N158" i="104"/>
  <c r="G159" i="104"/>
  <c r="K159" i="104"/>
  <c r="M159" i="104"/>
  <c r="O159" i="104" s="1"/>
  <c r="N159" i="104"/>
  <c r="G160" i="104"/>
  <c r="K160" i="104"/>
  <c r="M160" i="104"/>
  <c r="N160" i="104"/>
  <c r="O160" i="104"/>
  <c r="E161" i="104"/>
  <c r="G161" i="104" s="1"/>
  <c r="F161" i="104"/>
  <c r="I161" i="104"/>
  <c r="K161" i="104" s="1"/>
  <c r="J161" i="104"/>
  <c r="N161" i="104" s="1"/>
  <c r="G162" i="104"/>
  <c r="K162" i="104"/>
  <c r="M162" i="104"/>
  <c r="O162" i="104" s="1"/>
  <c r="N162" i="104"/>
  <c r="G163" i="104"/>
  <c r="K163" i="104"/>
  <c r="M163" i="104"/>
  <c r="O163" i="104" s="1"/>
  <c r="N163" i="104"/>
  <c r="G164" i="104"/>
  <c r="K164" i="104"/>
  <c r="M164" i="104"/>
  <c r="N164" i="104"/>
  <c r="O164" i="104"/>
  <c r="E165" i="104"/>
  <c r="G165" i="104" s="1"/>
  <c r="F165" i="104"/>
  <c r="I165" i="104"/>
  <c r="K165" i="104" s="1"/>
  <c r="J165" i="104"/>
  <c r="N165" i="104" s="1"/>
  <c r="G166" i="104"/>
  <c r="K166" i="104"/>
  <c r="M166" i="104"/>
  <c r="O166" i="104" s="1"/>
  <c r="N166" i="104"/>
  <c r="E168" i="104"/>
  <c r="G168" i="104" s="1"/>
  <c r="F168" i="104"/>
  <c r="N168" i="104" s="1"/>
  <c r="I168" i="104"/>
  <c r="I167" i="104" s="1"/>
  <c r="J168" i="104"/>
  <c r="J167" i="104" s="1"/>
  <c r="K168" i="104"/>
  <c r="G169" i="104"/>
  <c r="K169" i="104"/>
  <c r="M169" i="104"/>
  <c r="N169" i="104"/>
  <c r="O169" i="104"/>
  <c r="E170" i="104"/>
  <c r="F170" i="104"/>
  <c r="G170" i="104"/>
  <c r="I170" i="104"/>
  <c r="K170" i="104" s="1"/>
  <c r="J170" i="104"/>
  <c r="N170" i="104"/>
  <c r="G171" i="104"/>
  <c r="K171" i="104"/>
  <c r="M171" i="104"/>
  <c r="O171" i="104" s="1"/>
  <c r="N171" i="104"/>
  <c r="I8" i="103"/>
  <c r="E9" i="103"/>
  <c r="E8" i="103" s="1"/>
  <c r="F9" i="103"/>
  <c r="G9" i="103"/>
  <c r="I9" i="103"/>
  <c r="K9" i="103" s="1"/>
  <c r="J9" i="103"/>
  <c r="M9" i="103"/>
  <c r="G10" i="103"/>
  <c r="K10" i="103"/>
  <c r="M10" i="103"/>
  <c r="O10" i="103" s="1"/>
  <c r="N10" i="103"/>
  <c r="G11" i="103"/>
  <c r="K11" i="103"/>
  <c r="M11" i="103"/>
  <c r="N11" i="103"/>
  <c r="O11" i="103"/>
  <c r="G12" i="103"/>
  <c r="K12" i="103"/>
  <c r="M12" i="103"/>
  <c r="N12" i="103"/>
  <c r="O12" i="103" s="1"/>
  <c r="E13" i="103"/>
  <c r="F13" i="103"/>
  <c r="G13" i="103"/>
  <c r="I13" i="103"/>
  <c r="K13" i="103" s="1"/>
  <c r="J13" i="103"/>
  <c r="N13" i="103" s="1"/>
  <c r="M13" i="103"/>
  <c r="O13" i="103" s="1"/>
  <c r="G14" i="103"/>
  <c r="K14" i="103"/>
  <c r="M14" i="103"/>
  <c r="O14" i="103" s="1"/>
  <c r="N14" i="103"/>
  <c r="G15" i="103"/>
  <c r="K15" i="103"/>
  <c r="M15" i="103"/>
  <c r="N15" i="103"/>
  <c r="O15" i="103"/>
  <c r="E16" i="103"/>
  <c r="G16" i="103" s="1"/>
  <c r="F16" i="103"/>
  <c r="H16" i="103"/>
  <c r="I16" i="103"/>
  <c r="K16" i="103" s="1"/>
  <c r="J16" i="103"/>
  <c r="L16" i="103"/>
  <c r="M16" i="103"/>
  <c r="O16" i="103" s="1"/>
  <c r="N16" i="103"/>
  <c r="G17" i="103"/>
  <c r="K17" i="103"/>
  <c r="M17" i="103"/>
  <c r="N17" i="103"/>
  <c r="O17" i="103"/>
  <c r="G18" i="103"/>
  <c r="K18" i="103"/>
  <c r="M18" i="103"/>
  <c r="N18" i="103"/>
  <c r="O18" i="103" s="1"/>
  <c r="G19" i="103"/>
  <c r="K19" i="103"/>
  <c r="M19" i="103"/>
  <c r="O19" i="103" s="1"/>
  <c r="N19" i="103"/>
  <c r="E20" i="103"/>
  <c r="F20" i="103"/>
  <c r="I20" i="103"/>
  <c r="M20" i="103" s="1"/>
  <c r="J20" i="103"/>
  <c r="K20" i="103"/>
  <c r="G21" i="103"/>
  <c r="K21" i="103"/>
  <c r="M21" i="103"/>
  <c r="N21" i="103"/>
  <c r="O21" i="103"/>
  <c r="G22" i="103"/>
  <c r="K22" i="103"/>
  <c r="M22" i="103"/>
  <c r="N22" i="103"/>
  <c r="O22" i="103" s="1"/>
  <c r="G23" i="103"/>
  <c r="K23" i="103"/>
  <c r="M23" i="103"/>
  <c r="O23" i="103" s="1"/>
  <c r="N23" i="103"/>
  <c r="G24" i="103"/>
  <c r="K24" i="103"/>
  <c r="M24" i="103"/>
  <c r="O24" i="103" s="1"/>
  <c r="N24" i="103"/>
  <c r="G25" i="103"/>
  <c r="K25" i="103"/>
  <c r="M25" i="103"/>
  <c r="N25" i="103"/>
  <c r="O25" i="103"/>
  <c r="G26" i="103"/>
  <c r="K26" i="103"/>
  <c r="M26" i="103"/>
  <c r="N26" i="103"/>
  <c r="O26" i="103" s="1"/>
  <c r="E27" i="103"/>
  <c r="F27" i="103"/>
  <c r="G27" i="103"/>
  <c r="I27" i="103"/>
  <c r="K27" i="103" s="1"/>
  <c r="J27" i="103"/>
  <c r="N27" i="103" s="1"/>
  <c r="M27" i="103"/>
  <c r="G28" i="103"/>
  <c r="K28" i="103"/>
  <c r="M28" i="103"/>
  <c r="O28" i="103" s="1"/>
  <c r="N28" i="103"/>
  <c r="G29" i="103"/>
  <c r="K29" i="103"/>
  <c r="M29" i="103"/>
  <c r="N29" i="103"/>
  <c r="O29" i="103"/>
  <c r="E30" i="103"/>
  <c r="G30" i="103" s="1"/>
  <c r="F30" i="103"/>
  <c r="I30" i="103"/>
  <c r="K30" i="103" s="1"/>
  <c r="J30" i="103"/>
  <c r="N30" i="103"/>
  <c r="G31" i="103"/>
  <c r="K31" i="103"/>
  <c r="M31" i="103"/>
  <c r="O31" i="103" s="1"/>
  <c r="N31" i="103"/>
  <c r="E32" i="103"/>
  <c r="F32" i="103"/>
  <c r="H32" i="103"/>
  <c r="I32" i="103"/>
  <c r="J32" i="103"/>
  <c r="K32" i="103" s="1"/>
  <c r="M32" i="103"/>
  <c r="G33" i="103"/>
  <c r="M33" i="103"/>
  <c r="N33" i="103"/>
  <c r="O33" i="103"/>
  <c r="E35" i="103"/>
  <c r="F35" i="103"/>
  <c r="G35" i="103"/>
  <c r="I35" i="103"/>
  <c r="K35" i="103" s="1"/>
  <c r="J35" i="103"/>
  <c r="M35" i="103"/>
  <c r="G36" i="103"/>
  <c r="K36" i="103"/>
  <c r="M36" i="103"/>
  <c r="O36" i="103" s="1"/>
  <c r="N36" i="103"/>
  <c r="G37" i="103"/>
  <c r="K37" i="103"/>
  <c r="M37" i="103"/>
  <c r="N37" i="103"/>
  <c r="O37" i="103"/>
  <c r="G38" i="103"/>
  <c r="K38" i="103"/>
  <c r="M38" i="103"/>
  <c r="N38" i="103"/>
  <c r="O38" i="103" s="1"/>
  <c r="G39" i="103"/>
  <c r="K39" i="103"/>
  <c r="M39" i="103"/>
  <c r="O39" i="103" s="1"/>
  <c r="N39" i="103"/>
  <c r="G40" i="103"/>
  <c r="K40" i="103"/>
  <c r="M40" i="103"/>
  <c r="O40" i="103" s="1"/>
  <c r="N40" i="103"/>
  <c r="G41" i="103"/>
  <c r="K41" i="103"/>
  <c r="M41" i="103"/>
  <c r="N41" i="103"/>
  <c r="O41" i="103"/>
  <c r="E42" i="103"/>
  <c r="G42" i="103" s="1"/>
  <c r="F42" i="103"/>
  <c r="F34" i="103" s="1"/>
  <c r="I42" i="103"/>
  <c r="K42" i="103" s="1"/>
  <c r="J42" i="103"/>
  <c r="N42" i="103"/>
  <c r="G43" i="103"/>
  <c r="K43" i="103"/>
  <c r="M43" i="103"/>
  <c r="O43" i="103" s="1"/>
  <c r="N43" i="103"/>
  <c r="G44" i="103"/>
  <c r="K44" i="103"/>
  <c r="M44" i="103"/>
  <c r="O44" i="103" s="1"/>
  <c r="N44" i="103"/>
  <c r="E45" i="103"/>
  <c r="F45" i="103"/>
  <c r="N45" i="103" s="1"/>
  <c r="I45" i="103"/>
  <c r="J45" i="103"/>
  <c r="K45" i="103" s="1"/>
  <c r="G46" i="103"/>
  <c r="K46" i="103"/>
  <c r="M46" i="103"/>
  <c r="N46" i="103"/>
  <c r="O46" i="103" s="1"/>
  <c r="G47" i="103"/>
  <c r="K47" i="103"/>
  <c r="M47" i="103"/>
  <c r="O47" i="103" s="1"/>
  <c r="N47" i="103"/>
  <c r="G48" i="103"/>
  <c r="K48" i="103"/>
  <c r="M48" i="103"/>
  <c r="O48" i="103" s="1"/>
  <c r="N48" i="103"/>
  <c r="G49" i="103"/>
  <c r="K49" i="103"/>
  <c r="M49" i="103"/>
  <c r="N49" i="103"/>
  <c r="O49" i="103"/>
  <c r="G50" i="103"/>
  <c r="K50" i="103"/>
  <c r="M50" i="103"/>
  <c r="N50" i="103"/>
  <c r="O50" i="103" s="1"/>
  <c r="E51" i="103"/>
  <c r="F51" i="103"/>
  <c r="G51" i="103"/>
  <c r="I51" i="103"/>
  <c r="K51" i="103" s="1"/>
  <c r="J51" i="103"/>
  <c r="N51" i="103" s="1"/>
  <c r="M51" i="103"/>
  <c r="G52" i="103"/>
  <c r="K52" i="103"/>
  <c r="M52" i="103"/>
  <c r="O52" i="103" s="1"/>
  <c r="N52" i="103"/>
  <c r="G53" i="103"/>
  <c r="K53" i="103"/>
  <c r="M53" i="103"/>
  <c r="N53" i="103"/>
  <c r="O53" i="103"/>
  <c r="E54" i="103"/>
  <c r="G54" i="103" s="1"/>
  <c r="F54" i="103"/>
  <c r="I54" i="103"/>
  <c r="K54" i="103" s="1"/>
  <c r="J54" i="103"/>
  <c r="N54" i="103"/>
  <c r="G55" i="103"/>
  <c r="K55" i="103"/>
  <c r="M55" i="103"/>
  <c r="O55" i="103" s="1"/>
  <c r="N55" i="103"/>
  <c r="G56" i="103"/>
  <c r="K56" i="103"/>
  <c r="M56" i="103"/>
  <c r="O56" i="103" s="1"/>
  <c r="N56" i="103"/>
  <c r="G57" i="103"/>
  <c r="K57" i="103"/>
  <c r="M57" i="103"/>
  <c r="N57" i="103"/>
  <c r="O57" i="103"/>
  <c r="E58" i="103"/>
  <c r="G58" i="103" s="1"/>
  <c r="F58" i="103"/>
  <c r="I58" i="103"/>
  <c r="K58" i="103" s="1"/>
  <c r="J58" i="103"/>
  <c r="N58" i="103"/>
  <c r="G59" i="103"/>
  <c r="K59" i="103"/>
  <c r="M59" i="103"/>
  <c r="O59" i="103" s="1"/>
  <c r="N59" i="103"/>
  <c r="G60" i="103"/>
  <c r="K60" i="103"/>
  <c r="M60" i="103"/>
  <c r="O60" i="103" s="1"/>
  <c r="N60" i="103"/>
  <c r="E61" i="103"/>
  <c r="F61" i="103"/>
  <c r="N61" i="103" s="1"/>
  <c r="I61" i="103"/>
  <c r="J61" i="103"/>
  <c r="K61" i="103" s="1"/>
  <c r="G62" i="103"/>
  <c r="K62" i="103"/>
  <c r="M62" i="103"/>
  <c r="N62" i="103"/>
  <c r="O62" i="103" s="1"/>
  <c r="G63" i="103"/>
  <c r="K63" i="103"/>
  <c r="M63" i="103"/>
  <c r="O63" i="103" s="1"/>
  <c r="N63" i="103"/>
  <c r="G64" i="103"/>
  <c r="K64" i="103"/>
  <c r="M64" i="103"/>
  <c r="O64" i="103" s="1"/>
  <c r="N64" i="103"/>
  <c r="E65" i="103"/>
  <c r="F65" i="103"/>
  <c r="N65" i="103" s="1"/>
  <c r="I65" i="103"/>
  <c r="J65" i="103"/>
  <c r="K65" i="103" s="1"/>
  <c r="G66" i="103"/>
  <c r="K66" i="103"/>
  <c r="M66" i="103"/>
  <c r="N66" i="103"/>
  <c r="O66" i="103" s="1"/>
  <c r="E67" i="103"/>
  <c r="J67" i="103"/>
  <c r="E68" i="103"/>
  <c r="F68" i="103"/>
  <c r="I68" i="103"/>
  <c r="J68" i="103"/>
  <c r="K68" i="103"/>
  <c r="G69" i="103"/>
  <c r="K69" i="103"/>
  <c r="M69" i="103"/>
  <c r="N69" i="103"/>
  <c r="O69" i="103"/>
  <c r="E70" i="103"/>
  <c r="G70" i="103" s="1"/>
  <c r="F70" i="103"/>
  <c r="I70" i="103"/>
  <c r="K70" i="103" s="1"/>
  <c r="J70" i="103"/>
  <c r="N70" i="103"/>
  <c r="G71" i="103"/>
  <c r="K71" i="103"/>
  <c r="M71" i="103"/>
  <c r="O71" i="103" s="1"/>
  <c r="N71" i="103"/>
  <c r="E72" i="103"/>
  <c r="F72" i="103"/>
  <c r="I72" i="103"/>
  <c r="M72" i="103" s="1"/>
  <c r="J72" i="103"/>
  <c r="K72" i="103"/>
  <c r="G73" i="103"/>
  <c r="K73" i="103"/>
  <c r="M73" i="103"/>
  <c r="N73" i="103"/>
  <c r="O73" i="103"/>
  <c r="G74" i="103"/>
  <c r="K74" i="103"/>
  <c r="M74" i="103"/>
  <c r="N74" i="103"/>
  <c r="O74" i="103" s="1"/>
  <c r="E81" i="103"/>
  <c r="F81" i="103"/>
  <c r="I81" i="103"/>
  <c r="I80" i="103" s="1"/>
  <c r="J81" i="103"/>
  <c r="K81" i="103"/>
  <c r="G82" i="103"/>
  <c r="K82" i="103"/>
  <c r="M82" i="103"/>
  <c r="N82" i="103"/>
  <c r="O82" i="103"/>
  <c r="G83" i="103"/>
  <c r="K83" i="103"/>
  <c r="M83" i="103"/>
  <c r="N83" i="103"/>
  <c r="O83" i="103" s="1"/>
  <c r="G84" i="103"/>
  <c r="K84" i="103"/>
  <c r="M84" i="103"/>
  <c r="O84" i="103" s="1"/>
  <c r="N84" i="103"/>
  <c r="G85" i="103"/>
  <c r="K85" i="103"/>
  <c r="M85" i="103"/>
  <c r="O85" i="103" s="1"/>
  <c r="N85" i="103"/>
  <c r="E86" i="103"/>
  <c r="F86" i="103"/>
  <c r="I86" i="103"/>
  <c r="J86" i="103"/>
  <c r="G87" i="103"/>
  <c r="K87" i="103"/>
  <c r="M87" i="103"/>
  <c r="N87" i="103"/>
  <c r="O87" i="103" s="1"/>
  <c r="G88" i="103"/>
  <c r="K88" i="103"/>
  <c r="M88" i="103"/>
  <c r="O88" i="103" s="1"/>
  <c r="N88" i="103"/>
  <c r="E90" i="103"/>
  <c r="F90" i="103"/>
  <c r="I90" i="103"/>
  <c r="J90" i="103"/>
  <c r="G91" i="103"/>
  <c r="K91" i="103"/>
  <c r="M91" i="103"/>
  <c r="N91" i="103"/>
  <c r="O91" i="103" s="1"/>
  <c r="G92" i="103"/>
  <c r="K92" i="103"/>
  <c r="M92" i="103"/>
  <c r="O92" i="103" s="1"/>
  <c r="N92" i="103"/>
  <c r="G93" i="103"/>
  <c r="K93" i="103"/>
  <c r="M93" i="103"/>
  <c r="O93" i="103" s="1"/>
  <c r="N93" i="103"/>
  <c r="G94" i="103"/>
  <c r="K94" i="103"/>
  <c r="M94" i="103"/>
  <c r="N94" i="103"/>
  <c r="O94" i="103"/>
  <c r="G95" i="103"/>
  <c r="K95" i="103"/>
  <c r="M95" i="103"/>
  <c r="N95" i="103"/>
  <c r="O95" i="103" s="1"/>
  <c r="G96" i="103"/>
  <c r="K96" i="103"/>
  <c r="M96" i="103"/>
  <c r="O96" i="103" s="1"/>
  <c r="N96" i="103"/>
  <c r="G97" i="103"/>
  <c r="K97" i="103"/>
  <c r="M97" i="103"/>
  <c r="O97" i="103" s="1"/>
  <c r="N97" i="103"/>
  <c r="E98" i="103"/>
  <c r="F98" i="103"/>
  <c r="N98" i="103" s="1"/>
  <c r="I98" i="103"/>
  <c r="I89" i="103" s="1"/>
  <c r="J98" i="103"/>
  <c r="K98" i="103" s="1"/>
  <c r="G99" i="103"/>
  <c r="K99" i="103"/>
  <c r="M99" i="103"/>
  <c r="N99" i="103"/>
  <c r="O99" i="103" s="1"/>
  <c r="G100" i="103"/>
  <c r="K100" i="103"/>
  <c r="M100" i="103"/>
  <c r="O100" i="103" s="1"/>
  <c r="N100" i="103"/>
  <c r="G101" i="103"/>
  <c r="K101" i="103"/>
  <c r="M101" i="103"/>
  <c r="O101" i="103" s="1"/>
  <c r="N101" i="103"/>
  <c r="G102" i="103"/>
  <c r="K102" i="103"/>
  <c r="M102" i="103"/>
  <c r="N102" i="103"/>
  <c r="O102" i="103"/>
  <c r="G103" i="103"/>
  <c r="K103" i="103"/>
  <c r="M103" i="103"/>
  <c r="N103" i="103"/>
  <c r="O103" i="103" s="1"/>
  <c r="G104" i="103"/>
  <c r="K104" i="103"/>
  <c r="M104" i="103"/>
  <c r="O104" i="103" s="1"/>
  <c r="N104" i="103"/>
  <c r="G105" i="103"/>
  <c r="K105" i="103"/>
  <c r="M105" i="103"/>
  <c r="O105" i="103" s="1"/>
  <c r="N105" i="103"/>
  <c r="G106" i="103"/>
  <c r="K106" i="103"/>
  <c r="M106" i="103"/>
  <c r="N106" i="103"/>
  <c r="O106" i="103"/>
  <c r="G107" i="103"/>
  <c r="K107" i="103"/>
  <c r="M107" i="103"/>
  <c r="N107" i="103"/>
  <c r="O107" i="103" s="1"/>
  <c r="G108" i="103"/>
  <c r="K108" i="103"/>
  <c r="M108" i="103"/>
  <c r="O108" i="103" s="1"/>
  <c r="N108" i="103"/>
  <c r="G109" i="103"/>
  <c r="K109" i="103"/>
  <c r="M109" i="103"/>
  <c r="O109" i="103" s="1"/>
  <c r="N109" i="103"/>
  <c r="E110" i="103"/>
  <c r="F110" i="103"/>
  <c r="I110" i="103"/>
  <c r="J110" i="103"/>
  <c r="K110" i="103" s="1"/>
  <c r="G111" i="103"/>
  <c r="K111" i="103"/>
  <c r="M111" i="103"/>
  <c r="N111" i="103"/>
  <c r="O111" i="103" s="1"/>
  <c r="G112" i="103"/>
  <c r="K112" i="103"/>
  <c r="M112" i="103"/>
  <c r="O112" i="103" s="1"/>
  <c r="N112" i="103"/>
  <c r="E113" i="103"/>
  <c r="F113" i="103"/>
  <c r="I113" i="103"/>
  <c r="M113" i="103" s="1"/>
  <c r="J113" i="103"/>
  <c r="K113" i="103"/>
  <c r="G114" i="103"/>
  <c r="K114" i="103"/>
  <c r="M114" i="103"/>
  <c r="N114" i="103"/>
  <c r="O114" i="103"/>
  <c r="G115" i="103"/>
  <c r="K115" i="103"/>
  <c r="M115" i="103"/>
  <c r="N115" i="103"/>
  <c r="G116" i="103"/>
  <c r="K116" i="103"/>
  <c r="M116" i="103"/>
  <c r="O116" i="103" s="1"/>
  <c r="N116" i="103"/>
  <c r="F117" i="103"/>
  <c r="E118" i="103"/>
  <c r="F118" i="103"/>
  <c r="I118" i="103"/>
  <c r="I117" i="103" s="1"/>
  <c r="J118" i="103"/>
  <c r="G119" i="103"/>
  <c r="K119" i="103"/>
  <c r="M119" i="103"/>
  <c r="N119" i="103"/>
  <c r="O119" i="103" s="1"/>
  <c r="G120" i="103"/>
  <c r="K120" i="103"/>
  <c r="M120" i="103"/>
  <c r="O120" i="103" s="1"/>
  <c r="N120" i="103"/>
  <c r="G121" i="103"/>
  <c r="K121" i="103"/>
  <c r="M121" i="103"/>
  <c r="O121" i="103" s="1"/>
  <c r="N121" i="103"/>
  <c r="E122" i="103"/>
  <c r="F122" i="103"/>
  <c r="I122" i="103"/>
  <c r="J122" i="103"/>
  <c r="G123" i="103"/>
  <c r="K123" i="103"/>
  <c r="M123" i="103"/>
  <c r="N123" i="103"/>
  <c r="O123" i="103" s="1"/>
  <c r="G124" i="103"/>
  <c r="K124" i="103"/>
  <c r="M124" i="103"/>
  <c r="O124" i="103" s="1"/>
  <c r="N124" i="103"/>
  <c r="E125" i="103"/>
  <c r="F125" i="103"/>
  <c r="I125" i="103"/>
  <c r="J125" i="103"/>
  <c r="K125" i="103"/>
  <c r="M125" i="103"/>
  <c r="G126" i="103"/>
  <c r="K126" i="103"/>
  <c r="M126" i="103"/>
  <c r="N126" i="103"/>
  <c r="O126" i="103"/>
  <c r="E127" i="103"/>
  <c r="G127" i="103" s="1"/>
  <c r="F127" i="103"/>
  <c r="I127" i="103"/>
  <c r="J127" i="103"/>
  <c r="N127" i="103"/>
  <c r="G128" i="103"/>
  <c r="K128" i="103"/>
  <c r="M128" i="103"/>
  <c r="O128" i="103" s="1"/>
  <c r="N128" i="103"/>
  <c r="F129" i="103"/>
  <c r="H129" i="103"/>
  <c r="E130" i="103"/>
  <c r="E129" i="103" s="1"/>
  <c r="F130" i="103"/>
  <c r="I130" i="103"/>
  <c r="J130" i="103"/>
  <c r="N130" i="103"/>
  <c r="G131" i="103"/>
  <c r="K131" i="103"/>
  <c r="M131" i="103"/>
  <c r="O131" i="103" s="1"/>
  <c r="N131" i="103"/>
  <c r="G132" i="103"/>
  <c r="K132" i="103"/>
  <c r="M132" i="103"/>
  <c r="O132" i="103" s="1"/>
  <c r="N132" i="103"/>
  <c r="G133" i="103"/>
  <c r="K133" i="103"/>
  <c r="M133" i="103"/>
  <c r="N133" i="103"/>
  <c r="O133" i="103"/>
  <c r="G134" i="103"/>
  <c r="K134" i="103"/>
  <c r="M134" i="103"/>
  <c r="N134" i="103"/>
  <c r="O134" i="103" s="1"/>
  <c r="G135" i="103"/>
  <c r="K135" i="103"/>
  <c r="M135" i="103"/>
  <c r="O135" i="103" s="1"/>
  <c r="N135" i="103"/>
  <c r="G136" i="103"/>
  <c r="K136" i="103"/>
  <c r="M136" i="103"/>
  <c r="O136" i="103" s="1"/>
  <c r="N136" i="103"/>
  <c r="E137" i="103"/>
  <c r="F137" i="103"/>
  <c r="I137" i="103"/>
  <c r="J137" i="103"/>
  <c r="J129" i="103" s="1"/>
  <c r="G138" i="103"/>
  <c r="K138" i="103"/>
  <c r="M138" i="103"/>
  <c r="N138" i="103"/>
  <c r="O138" i="103" s="1"/>
  <c r="G139" i="103"/>
  <c r="K139" i="103"/>
  <c r="M139" i="103"/>
  <c r="O139" i="103" s="1"/>
  <c r="N139" i="103"/>
  <c r="F140" i="103"/>
  <c r="E141" i="103"/>
  <c r="F141" i="103"/>
  <c r="I141" i="103"/>
  <c r="K141" i="103" s="1"/>
  <c r="J141" i="103"/>
  <c r="G142" i="103"/>
  <c r="K142" i="103"/>
  <c r="M142" i="103"/>
  <c r="O142" i="103" s="1"/>
  <c r="N142" i="103"/>
  <c r="E143" i="103"/>
  <c r="F143" i="103"/>
  <c r="G143" i="103"/>
  <c r="I143" i="103"/>
  <c r="J143" i="103"/>
  <c r="N143" i="103" s="1"/>
  <c r="M143" i="103"/>
  <c r="O143" i="103" s="1"/>
  <c r="G144" i="103"/>
  <c r="K144" i="103"/>
  <c r="M144" i="103"/>
  <c r="N144" i="103"/>
  <c r="O144" i="103"/>
  <c r="G145" i="103"/>
  <c r="K145" i="103"/>
  <c r="M145" i="103"/>
  <c r="N145" i="103"/>
  <c r="O145" i="103"/>
  <c r="E146" i="103"/>
  <c r="F146" i="103"/>
  <c r="G146" i="103"/>
  <c r="I146" i="103"/>
  <c r="J146" i="103"/>
  <c r="N146" i="103"/>
  <c r="G147" i="103"/>
  <c r="K147" i="103"/>
  <c r="M147" i="103"/>
  <c r="O147" i="103" s="1"/>
  <c r="N147" i="103"/>
  <c r="G148" i="103"/>
  <c r="K148" i="103"/>
  <c r="M148" i="103"/>
  <c r="O148" i="103" s="1"/>
  <c r="N148" i="103"/>
  <c r="G149" i="103"/>
  <c r="K149" i="103"/>
  <c r="M149" i="103"/>
  <c r="N149" i="103"/>
  <c r="O149" i="103"/>
  <c r="E150" i="103"/>
  <c r="F150" i="103"/>
  <c r="G150" i="103"/>
  <c r="I150" i="103"/>
  <c r="J150" i="103"/>
  <c r="N150" i="103"/>
  <c r="G151" i="103"/>
  <c r="K151" i="103"/>
  <c r="M151" i="103"/>
  <c r="N151" i="103"/>
  <c r="O151" i="103"/>
  <c r="I152" i="103"/>
  <c r="K152" i="103" s="1"/>
  <c r="E153" i="103"/>
  <c r="F153" i="103"/>
  <c r="F152" i="103" s="1"/>
  <c r="G153" i="103"/>
  <c r="I153" i="103"/>
  <c r="K153" i="103" s="1"/>
  <c r="J153" i="103"/>
  <c r="M153" i="103"/>
  <c r="O153" i="103" s="1"/>
  <c r="N153" i="103"/>
  <c r="G154" i="103"/>
  <c r="K154" i="103"/>
  <c r="M154" i="103"/>
  <c r="O154" i="103" s="1"/>
  <c r="N154" i="103"/>
  <c r="E155" i="103"/>
  <c r="E152" i="103" s="1"/>
  <c r="F155" i="103"/>
  <c r="N155" i="103" s="1"/>
  <c r="I155" i="103"/>
  <c r="J155" i="103"/>
  <c r="J152" i="103" s="1"/>
  <c r="G156" i="103"/>
  <c r="K156" i="103"/>
  <c r="M156" i="103"/>
  <c r="N156" i="103"/>
  <c r="O156" i="103" s="1"/>
  <c r="E8" i="102"/>
  <c r="F8" i="102"/>
  <c r="G9" i="102"/>
  <c r="G10" i="102"/>
  <c r="E11" i="102"/>
  <c r="G11" i="102" s="1"/>
  <c r="F11" i="102"/>
  <c r="G12" i="102"/>
  <c r="G13" i="102"/>
  <c r="E14" i="102"/>
  <c r="F14" i="102"/>
  <c r="G14" i="102"/>
  <c r="G15" i="102"/>
  <c r="E16" i="102"/>
  <c r="F16" i="102"/>
  <c r="G16" i="102"/>
  <c r="G17" i="102"/>
  <c r="G18" i="102"/>
  <c r="G19" i="102"/>
  <c r="G20" i="102"/>
  <c r="G21" i="102"/>
  <c r="G22" i="102"/>
  <c r="E23" i="102"/>
  <c r="F23" i="102"/>
  <c r="G24" i="102"/>
  <c r="G25" i="102"/>
  <c r="E26" i="102"/>
  <c r="F26" i="102"/>
  <c r="G27" i="102"/>
  <c r="E29" i="102"/>
  <c r="G29" i="102" s="1"/>
  <c r="F29" i="102"/>
  <c r="G30" i="102"/>
  <c r="G31" i="102"/>
  <c r="G32" i="102"/>
  <c r="G33" i="102"/>
  <c r="E34" i="102"/>
  <c r="G34" i="102" s="1"/>
  <c r="F34" i="102"/>
  <c r="G35" i="102"/>
  <c r="G36" i="102"/>
  <c r="E37" i="102"/>
  <c r="F37" i="102"/>
  <c r="G38" i="102"/>
  <c r="G39" i="102"/>
  <c r="G40" i="102"/>
  <c r="G41" i="102"/>
  <c r="E42" i="102"/>
  <c r="G42" i="102" s="1"/>
  <c r="F42" i="102"/>
  <c r="G43" i="102"/>
  <c r="G44" i="102"/>
  <c r="E45" i="102"/>
  <c r="G45" i="102" s="1"/>
  <c r="F45" i="102"/>
  <c r="G46" i="102"/>
  <c r="G47" i="102"/>
  <c r="G48" i="102"/>
  <c r="E49" i="102"/>
  <c r="F49" i="102"/>
  <c r="G49" i="102"/>
  <c r="G50" i="102"/>
  <c r="G51" i="102"/>
  <c r="E52" i="102"/>
  <c r="F52" i="102"/>
  <c r="G52" i="102"/>
  <c r="G53" i="102"/>
  <c r="G54" i="102"/>
  <c r="G55" i="102"/>
  <c r="E56" i="102"/>
  <c r="E28" i="102" s="1"/>
  <c r="F56" i="102"/>
  <c r="G57" i="102"/>
  <c r="E59" i="102"/>
  <c r="G59" i="102" s="1"/>
  <c r="F59" i="102"/>
  <c r="G60" i="102"/>
  <c r="E61" i="102"/>
  <c r="F61" i="102"/>
  <c r="G62" i="102"/>
  <c r="E63" i="102"/>
  <c r="F63" i="102"/>
  <c r="G64" i="102"/>
  <c r="G65" i="102"/>
  <c r="E72" i="102"/>
  <c r="G72" i="102" s="1"/>
  <c r="F72" i="102"/>
  <c r="G73" i="102"/>
  <c r="G74" i="102"/>
  <c r="E75" i="102"/>
  <c r="G75" i="102" s="1"/>
  <c r="F75" i="102"/>
  <c r="G76" i="102"/>
  <c r="E78" i="102"/>
  <c r="G78" i="102" s="1"/>
  <c r="F78" i="102"/>
  <c r="G79" i="102"/>
  <c r="G80" i="102"/>
  <c r="G81" i="102"/>
  <c r="G82" i="102"/>
  <c r="E83" i="102"/>
  <c r="G83" i="102" s="1"/>
  <c r="F83" i="102"/>
  <c r="G84" i="102"/>
  <c r="G85" i="102"/>
  <c r="G86" i="102"/>
  <c r="G87" i="102"/>
  <c r="G88" i="102"/>
  <c r="G89" i="102"/>
  <c r="G90" i="102"/>
  <c r="G91" i="102"/>
  <c r="E92" i="102"/>
  <c r="E77" i="102" s="1"/>
  <c r="F92" i="102"/>
  <c r="G93" i="102"/>
  <c r="E94" i="102"/>
  <c r="G94" i="102" s="1"/>
  <c r="F94" i="102"/>
  <c r="G95" i="102"/>
  <c r="E97" i="102"/>
  <c r="F97" i="102"/>
  <c r="F96" i="102" s="1"/>
  <c r="G98" i="102"/>
  <c r="G99" i="102"/>
  <c r="G100" i="102"/>
  <c r="E101" i="102"/>
  <c r="G101" i="102" s="1"/>
  <c r="F101" i="102"/>
  <c r="G102" i="102"/>
  <c r="G103" i="102"/>
  <c r="E104" i="102"/>
  <c r="G104" i="102" s="1"/>
  <c r="F104" i="102"/>
  <c r="G105" i="102"/>
  <c r="E106" i="102"/>
  <c r="G106" i="102" s="1"/>
  <c r="F106" i="102"/>
  <c r="G107" i="102"/>
  <c r="F108" i="102"/>
  <c r="E109" i="102"/>
  <c r="E108" i="102" s="1"/>
  <c r="G108" i="102" s="1"/>
  <c r="F109" i="102"/>
  <c r="G110" i="102"/>
  <c r="G111" i="102"/>
  <c r="G112" i="102"/>
  <c r="G113" i="102"/>
  <c r="E114" i="102"/>
  <c r="G114" i="102" s="1"/>
  <c r="F114" i="102"/>
  <c r="G115" i="102"/>
  <c r="G116" i="102"/>
  <c r="E118" i="102"/>
  <c r="G118" i="102" s="1"/>
  <c r="F118" i="102"/>
  <c r="G119" i="102"/>
  <c r="E120" i="102"/>
  <c r="G120" i="102" s="1"/>
  <c r="F120" i="102"/>
  <c r="G121" i="102"/>
  <c r="E122" i="102"/>
  <c r="G122" i="102" s="1"/>
  <c r="F122" i="102"/>
  <c r="G123" i="102"/>
  <c r="G124" i="102"/>
  <c r="G125" i="102"/>
  <c r="E126" i="102"/>
  <c r="F126" i="102"/>
  <c r="F117" i="102" s="1"/>
  <c r="G127" i="102"/>
  <c r="E129" i="102"/>
  <c r="E128" i="102" s="1"/>
  <c r="F129" i="102"/>
  <c r="F128" i="102" s="1"/>
  <c r="G130" i="102"/>
  <c r="E131" i="102"/>
  <c r="G131" i="102" s="1"/>
  <c r="F131" i="102"/>
  <c r="G132" i="102"/>
  <c r="E8" i="101"/>
  <c r="F8" i="101"/>
  <c r="G9" i="101"/>
  <c r="G10" i="101"/>
  <c r="E11" i="101"/>
  <c r="G11" i="101" s="1"/>
  <c r="F11" i="101"/>
  <c r="G12" i="101"/>
  <c r="G13" i="101"/>
  <c r="E14" i="101"/>
  <c r="F14" i="101"/>
  <c r="G14" i="101"/>
  <c r="G15" i="101"/>
  <c r="E16" i="101"/>
  <c r="F16" i="101"/>
  <c r="G16" i="101"/>
  <c r="G17" i="101"/>
  <c r="G18" i="101"/>
  <c r="G19" i="101"/>
  <c r="G20" i="101"/>
  <c r="G21" i="101"/>
  <c r="G22" i="101"/>
  <c r="E23" i="101"/>
  <c r="F23" i="101"/>
  <c r="G24" i="101"/>
  <c r="G25" i="101"/>
  <c r="E26" i="101"/>
  <c r="G26" i="101" s="1"/>
  <c r="F26" i="101"/>
  <c r="G27" i="101"/>
  <c r="E29" i="101"/>
  <c r="F29" i="101"/>
  <c r="G30" i="101"/>
  <c r="G31" i="101"/>
  <c r="G32" i="101"/>
  <c r="E34" i="101"/>
  <c r="G34" i="101" s="1"/>
  <c r="F34" i="101"/>
  <c r="G35" i="101"/>
  <c r="G36" i="101"/>
  <c r="E37" i="101"/>
  <c r="G37" i="101" s="1"/>
  <c r="F37" i="101"/>
  <c r="G38" i="101"/>
  <c r="G39" i="101"/>
  <c r="G40" i="101"/>
  <c r="G41" i="101"/>
  <c r="E42" i="101"/>
  <c r="F42" i="101"/>
  <c r="G43" i="101"/>
  <c r="G44" i="101"/>
  <c r="E45" i="101"/>
  <c r="G45" i="101" s="1"/>
  <c r="F45" i="101"/>
  <c r="G46" i="101"/>
  <c r="G47" i="101"/>
  <c r="G48" i="101"/>
  <c r="E49" i="101"/>
  <c r="G49" i="101" s="1"/>
  <c r="F49" i="101"/>
  <c r="G50" i="101"/>
  <c r="G51" i="101"/>
  <c r="E52" i="101"/>
  <c r="G52" i="101" s="1"/>
  <c r="F52" i="101"/>
  <c r="G53" i="101"/>
  <c r="G54" i="101"/>
  <c r="G55" i="101"/>
  <c r="E56" i="101"/>
  <c r="F56" i="101"/>
  <c r="G56" i="101" s="1"/>
  <c r="G57" i="101"/>
  <c r="E59" i="101"/>
  <c r="F59" i="101"/>
  <c r="G59" i="101"/>
  <c r="G60" i="101"/>
  <c r="E61" i="101"/>
  <c r="F61" i="101"/>
  <c r="G61" i="101"/>
  <c r="G62" i="101"/>
  <c r="E63" i="101"/>
  <c r="E58" i="101" s="1"/>
  <c r="F63" i="101"/>
  <c r="F58" i="101" s="1"/>
  <c r="G63" i="101"/>
  <c r="G64" i="101"/>
  <c r="G65" i="101"/>
  <c r="E72" i="101"/>
  <c r="F72" i="101"/>
  <c r="G72" i="101" s="1"/>
  <c r="G73" i="101"/>
  <c r="G74" i="101"/>
  <c r="E75" i="101"/>
  <c r="F75" i="101"/>
  <c r="F71" i="101" s="1"/>
  <c r="G76" i="101"/>
  <c r="E78" i="101"/>
  <c r="G78" i="101" s="1"/>
  <c r="F78" i="101"/>
  <c r="G79" i="101"/>
  <c r="G80" i="101"/>
  <c r="G81" i="101"/>
  <c r="G82" i="101"/>
  <c r="G83" i="101"/>
  <c r="G84" i="101"/>
  <c r="G85" i="101"/>
  <c r="E86" i="101"/>
  <c r="G86" i="101" s="1"/>
  <c r="F86" i="101"/>
  <c r="G87" i="101"/>
  <c r="G88" i="101"/>
  <c r="G89" i="101"/>
  <c r="G90" i="101"/>
  <c r="G91" i="101"/>
  <c r="G92" i="101"/>
  <c r="G93" i="101"/>
  <c r="G94" i="101"/>
  <c r="G95" i="101"/>
  <c r="G96" i="101"/>
  <c r="E97" i="101"/>
  <c r="E77" i="101" s="1"/>
  <c r="F97" i="101"/>
  <c r="F77" i="101" s="1"/>
  <c r="G97" i="101"/>
  <c r="G98" i="101"/>
  <c r="G99" i="101"/>
  <c r="E100" i="101"/>
  <c r="F100" i="101"/>
  <c r="G100" i="101"/>
  <c r="G101" i="101"/>
  <c r="E103" i="101"/>
  <c r="F103" i="101"/>
  <c r="G103" i="101"/>
  <c r="G104" i="101"/>
  <c r="G105" i="101"/>
  <c r="E106" i="101"/>
  <c r="F106" i="101"/>
  <c r="G106" i="101" s="1"/>
  <c r="G107" i="101"/>
  <c r="G108" i="101"/>
  <c r="E109" i="101"/>
  <c r="G109" i="101" s="1"/>
  <c r="F109" i="101"/>
  <c r="G110" i="101"/>
  <c r="E111" i="101"/>
  <c r="F111" i="101"/>
  <c r="G111" i="101" s="1"/>
  <c r="G112" i="101"/>
  <c r="E114" i="101"/>
  <c r="F114" i="101"/>
  <c r="G114" i="101" s="1"/>
  <c r="G115" i="101"/>
  <c r="G116" i="101"/>
  <c r="G117" i="101"/>
  <c r="E118" i="101"/>
  <c r="G118" i="101" s="1"/>
  <c r="F118" i="101"/>
  <c r="G119" i="101"/>
  <c r="G120" i="101"/>
  <c r="E122" i="101"/>
  <c r="F122" i="101"/>
  <c r="G123" i="101"/>
  <c r="E124" i="101"/>
  <c r="F124" i="101"/>
  <c r="G125" i="101"/>
  <c r="E126" i="101"/>
  <c r="F126" i="101"/>
  <c r="G127" i="101"/>
  <c r="G128" i="101"/>
  <c r="G129" i="101"/>
  <c r="E130" i="101"/>
  <c r="F130" i="101"/>
  <c r="G130" i="101" s="1"/>
  <c r="G131" i="101"/>
  <c r="E133" i="101"/>
  <c r="E132" i="101" s="1"/>
  <c r="F133" i="101"/>
  <c r="G134" i="101"/>
  <c r="E135" i="101"/>
  <c r="F135" i="101"/>
  <c r="G136" i="101"/>
  <c r="D7" i="100"/>
  <c r="E7" i="100"/>
  <c r="H7" i="100"/>
  <c r="I7" i="100"/>
  <c r="I6" i="100" s="1"/>
  <c r="L7" i="100"/>
  <c r="M7" i="100"/>
  <c r="N7" i="100"/>
  <c r="P7" i="100"/>
  <c r="Q7" i="100"/>
  <c r="T7" i="100"/>
  <c r="U7" i="100"/>
  <c r="F8" i="100"/>
  <c r="J8" i="100"/>
  <c r="N8" i="100"/>
  <c r="R8" i="100"/>
  <c r="V8" i="100"/>
  <c r="X8" i="100"/>
  <c r="Y8" i="100"/>
  <c r="Z8" i="100"/>
  <c r="F9" i="100"/>
  <c r="J9" i="100"/>
  <c r="N9" i="100"/>
  <c r="R9" i="100"/>
  <c r="V9" i="100"/>
  <c r="X9" i="100"/>
  <c r="Y9" i="100"/>
  <c r="Z9" i="100"/>
  <c r="D10" i="100"/>
  <c r="X10" i="100" s="1"/>
  <c r="E10" i="100"/>
  <c r="H10" i="100"/>
  <c r="J10" i="100" s="1"/>
  <c r="I10" i="100"/>
  <c r="L10" i="100"/>
  <c r="N10" i="100" s="1"/>
  <c r="M10" i="100"/>
  <c r="P10" i="100"/>
  <c r="R10" i="100" s="1"/>
  <c r="Q10" i="100"/>
  <c r="T10" i="100"/>
  <c r="U10" i="100"/>
  <c r="V10" i="100" s="1"/>
  <c r="F11" i="100"/>
  <c r="J11" i="100"/>
  <c r="Z11" i="100" s="1"/>
  <c r="N11" i="100"/>
  <c r="R11" i="100"/>
  <c r="V11" i="100"/>
  <c r="X11" i="100"/>
  <c r="Y11" i="100"/>
  <c r="F12" i="100"/>
  <c r="J12" i="100"/>
  <c r="N12" i="100"/>
  <c r="R12" i="100"/>
  <c r="V12" i="100"/>
  <c r="X12" i="100"/>
  <c r="Y12" i="100"/>
  <c r="F13" i="100"/>
  <c r="J13" i="100"/>
  <c r="N13" i="100"/>
  <c r="R13" i="100"/>
  <c r="V13" i="100"/>
  <c r="X13" i="100"/>
  <c r="Y13" i="100"/>
  <c r="F14" i="100"/>
  <c r="J14" i="100"/>
  <c r="N14" i="100"/>
  <c r="R14" i="100"/>
  <c r="V14" i="100"/>
  <c r="X14" i="100"/>
  <c r="Y14" i="100"/>
  <c r="D15" i="100"/>
  <c r="E15" i="100"/>
  <c r="H15" i="100"/>
  <c r="J15" i="100" s="1"/>
  <c r="I15" i="100"/>
  <c r="L15" i="100"/>
  <c r="N15" i="100" s="1"/>
  <c r="M15" i="100"/>
  <c r="P15" i="100"/>
  <c r="Q15" i="100"/>
  <c r="T15" i="100"/>
  <c r="V15" i="100" s="1"/>
  <c r="U15" i="100"/>
  <c r="F16" i="100"/>
  <c r="J16" i="100"/>
  <c r="Z16" i="100" s="1"/>
  <c r="N16" i="100"/>
  <c r="R16" i="100"/>
  <c r="V16" i="100"/>
  <c r="X16" i="100"/>
  <c r="Y16" i="100"/>
  <c r="F17" i="100"/>
  <c r="J17" i="100"/>
  <c r="Z17" i="100" s="1"/>
  <c r="N17" i="100"/>
  <c r="R17" i="100"/>
  <c r="V17" i="100"/>
  <c r="X17" i="100"/>
  <c r="Y17" i="100"/>
  <c r="F18" i="100"/>
  <c r="J18" i="100"/>
  <c r="Z18" i="100" s="1"/>
  <c r="N18" i="100"/>
  <c r="R18" i="100"/>
  <c r="V18" i="100"/>
  <c r="X18" i="100"/>
  <c r="Y18" i="100"/>
  <c r="F19" i="100"/>
  <c r="J19" i="100"/>
  <c r="Z19" i="100" s="1"/>
  <c r="N19" i="100"/>
  <c r="R19" i="100"/>
  <c r="V19" i="100"/>
  <c r="X19" i="100"/>
  <c r="Y19" i="100"/>
  <c r="D20" i="100"/>
  <c r="E20" i="100"/>
  <c r="F20" i="100" s="1"/>
  <c r="H20" i="100"/>
  <c r="J20" i="100" s="1"/>
  <c r="I20" i="100"/>
  <c r="L20" i="100"/>
  <c r="M20" i="100"/>
  <c r="Y20" i="100" s="1"/>
  <c r="P20" i="100"/>
  <c r="R20" i="100" s="1"/>
  <c r="Q20" i="100"/>
  <c r="T20" i="100"/>
  <c r="U20" i="100"/>
  <c r="F21" i="100"/>
  <c r="J21" i="100"/>
  <c r="N21" i="100"/>
  <c r="R21" i="100"/>
  <c r="V21" i="100"/>
  <c r="X21" i="100"/>
  <c r="Y21" i="100"/>
  <c r="F22" i="100"/>
  <c r="J22" i="100"/>
  <c r="N22" i="100"/>
  <c r="R22" i="100"/>
  <c r="V22" i="100"/>
  <c r="X22" i="100"/>
  <c r="Y22" i="100"/>
  <c r="F23" i="100"/>
  <c r="J23" i="100"/>
  <c r="N23" i="100"/>
  <c r="R23" i="100"/>
  <c r="V23" i="100"/>
  <c r="X23" i="100"/>
  <c r="Y23" i="100"/>
  <c r="F24" i="100"/>
  <c r="J24" i="100"/>
  <c r="Z24" i="100" s="1"/>
  <c r="N24" i="100"/>
  <c r="R24" i="100"/>
  <c r="V24" i="100"/>
  <c r="X24" i="100"/>
  <c r="Y24" i="100"/>
  <c r="F25" i="100"/>
  <c r="J25" i="100"/>
  <c r="N25" i="100"/>
  <c r="R25" i="100"/>
  <c r="V25" i="100"/>
  <c r="X25" i="100"/>
  <c r="Y25" i="100"/>
  <c r="F26" i="100"/>
  <c r="J26" i="100"/>
  <c r="N26" i="100"/>
  <c r="R26" i="100"/>
  <c r="V26" i="100"/>
  <c r="X26" i="100"/>
  <c r="Y26" i="100"/>
  <c r="D27" i="100"/>
  <c r="E27" i="100"/>
  <c r="H27" i="100"/>
  <c r="I27" i="100"/>
  <c r="J27" i="100"/>
  <c r="L27" i="100"/>
  <c r="N27" i="100" s="1"/>
  <c r="M27" i="100"/>
  <c r="P27" i="100"/>
  <c r="Q27" i="100"/>
  <c r="T27" i="100"/>
  <c r="U27" i="100"/>
  <c r="F28" i="100"/>
  <c r="J28" i="100"/>
  <c r="Z28" i="100" s="1"/>
  <c r="N28" i="100"/>
  <c r="R28" i="100"/>
  <c r="V28" i="100"/>
  <c r="X28" i="100"/>
  <c r="Y28" i="100"/>
  <c r="F29" i="100"/>
  <c r="J29" i="100"/>
  <c r="Z29" i="100" s="1"/>
  <c r="N29" i="100"/>
  <c r="R29" i="100"/>
  <c r="V29" i="100"/>
  <c r="X29" i="100"/>
  <c r="Y29" i="100"/>
  <c r="D30" i="100"/>
  <c r="E30" i="100"/>
  <c r="F30" i="100" s="1"/>
  <c r="H30" i="100"/>
  <c r="I30" i="100"/>
  <c r="L30" i="100"/>
  <c r="N30" i="100" s="1"/>
  <c r="M30" i="100"/>
  <c r="P30" i="100"/>
  <c r="Q30" i="100"/>
  <c r="R30" i="100"/>
  <c r="T30" i="100"/>
  <c r="V30" i="100" s="1"/>
  <c r="U30" i="100"/>
  <c r="F31" i="100"/>
  <c r="J31" i="100"/>
  <c r="N31" i="100"/>
  <c r="R31" i="100"/>
  <c r="V31" i="100"/>
  <c r="X31" i="100"/>
  <c r="Y31" i="100"/>
  <c r="D33" i="100"/>
  <c r="F33" i="100" s="1"/>
  <c r="E33" i="100"/>
  <c r="H33" i="100"/>
  <c r="I33" i="100"/>
  <c r="L33" i="100"/>
  <c r="M33" i="100"/>
  <c r="P33" i="100"/>
  <c r="P32" i="100" s="1"/>
  <c r="Q33" i="100"/>
  <c r="T33" i="100"/>
  <c r="U33" i="100"/>
  <c r="F34" i="100"/>
  <c r="J34" i="100"/>
  <c r="N34" i="100"/>
  <c r="R34" i="100"/>
  <c r="V34" i="100"/>
  <c r="X34" i="100"/>
  <c r="Y34" i="100"/>
  <c r="F35" i="100"/>
  <c r="J35" i="100"/>
  <c r="N35" i="100"/>
  <c r="R35" i="100"/>
  <c r="V35" i="100"/>
  <c r="X35" i="100"/>
  <c r="Y35" i="100"/>
  <c r="F36" i="100"/>
  <c r="J36" i="100"/>
  <c r="N36" i="100"/>
  <c r="R36" i="100"/>
  <c r="V36" i="100"/>
  <c r="X36" i="100"/>
  <c r="Y36" i="100"/>
  <c r="F37" i="100"/>
  <c r="J37" i="100"/>
  <c r="N37" i="100"/>
  <c r="R37" i="100"/>
  <c r="V37" i="100"/>
  <c r="X37" i="100"/>
  <c r="Y37" i="100"/>
  <c r="F38" i="100"/>
  <c r="J38" i="100"/>
  <c r="N38" i="100"/>
  <c r="R38" i="100"/>
  <c r="V38" i="100"/>
  <c r="X38" i="100"/>
  <c r="Y38" i="100"/>
  <c r="F39" i="100"/>
  <c r="J39" i="100"/>
  <c r="N39" i="100"/>
  <c r="R39" i="100"/>
  <c r="V39" i="100"/>
  <c r="X39" i="100"/>
  <c r="Y39" i="100"/>
  <c r="F40" i="100"/>
  <c r="J40" i="100"/>
  <c r="N40" i="100"/>
  <c r="R40" i="100"/>
  <c r="V40" i="100"/>
  <c r="X40" i="100"/>
  <c r="Y40" i="100"/>
  <c r="F41" i="100"/>
  <c r="J41" i="100"/>
  <c r="N41" i="100"/>
  <c r="R41" i="100"/>
  <c r="V41" i="100"/>
  <c r="X41" i="100"/>
  <c r="Y41" i="100"/>
  <c r="D42" i="100"/>
  <c r="E42" i="100"/>
  <c r="H42" i="100"/>
  <c r="I42" i="100"/>
  <c r="J42" i="100"/>
  <c r="L42" i="100"/>
  <c r="M42" i="100"/>
  <c r="P42" i="100"/>
  <c r="Q42" i="100"/>
  <c r="T42" i="100"/>
  <c r="U42" i="100"/>
  <c r="F43" i="100"/>
  <c r="J43" i="100"/>
  <c r="Z43" i="100" s="1"/>
  <c r="N43" i="100"/>
  <c r="R43" i="100"/>
  <c r="V43" i="100"/>
  <c r="X43" i="100"/>
  <c r="Y43" i="100"/>
  <c r="F44" i="100"/>
  <c r="J44" i="100"/>
  <c r="Z44" i="100" s="1"/>
  <c r="N44" i="100"/>
  <c r="R44" i="100"/>
  <c r="V44" i="100"/>
  <c r="X44" i="100"/>
  <c r="Y44" i="100"/>
  <c r="F45" i="100"/>
  <c r="J45" i="100"/>
  <c r="Z45" i="100" s="1"/>
  <c r="N45" i="100"/>
  <c r="R45" i="100"/>
  <c r="V45" i="100"/>
  <c r="X45" i="100"/>
  <c r="Y45" i="100"/>
  <c r="D46" i="100"/>
  <c r="E46" i="100"/>
  <c r="H46" i="100"/>
  <c r="I46" i="100"/>
  <c r="L46" i="100"/>
  <c r="M46" i="100"/>
  <c r="P46" i="100"/>
  <c r="R46" i="100" s="1"/>
  <c r="Q46" i="100"/>
  <c r="T46" i="100"/>
  <c r="V46" i="100" s="1"/>
  <c r="U46" i="100"/>
  <c r="F47" i="100"/>
  <c r="J47" i="100"/>
  <c r="N47" i="100"/>
  <c r="R47" i="100"/>
  <c r="V47" i="100"/>
  <c r="X47" i="100"/>
  <c r="Y47" i="100"/>
  <c r="F48" i="100"/>
  <c r="J48" i="100"/>
  <c r="N48" i="100"/>
  <c r="R48" i="100"/>
  <c r="V48" i="100"/>
  <c r="X48" i="100"/>
  <c r="Y48" i="100"/>
  <c r="F49" i="100"/>
  <c r="J49" i="100"/>
  <c r="N49" i="100"/>
  <c r="R49" i="100"/>
  <c r="V49" i="100"/>
  <c r="X49" i="100"/>
  <c r="Y49" i="100"/>
  <c r="F50" i="100"/>
  <c r="J50" i="100"/>
  <c r="Z50" i="100" s="1"/>
  <c r="N50" i="100"/>
  <c r="R50" i="100"/>
  <c r="V50" i="100"/>
  <c r="X50" i="100"/>
  <c r="Y50" i="100"/>
  <c r="F51" i="100"/>
  <c r="J51" i="100"/>
  <c r="N51" i="100"/>
  <c r="R51" i="100"/>
  <c r="V51" i="100"/>
  <c r="X51" i="100"/>
  <c r="Y51" i="100"/>
  <c r="D52" i="100"/>
  <c r="E52" i="100"/>
  <c r="H52" i="100"/>
  <c r="J52" i="100" s="1"/>
  <c r="I52" i="100"/>
  <c r="L52" i="100"/>
  <c r="M52" i="100"/>
  <c r="P52" i="100"/>
  <c r="R52" i="100" s="1"/>
  <c r="Q52" i="100"/>
  <c r="T52" i="100"/>
  <c r="U52" i="100"/>
  <c r="V52" i="100" s="1"/>
  <c r="F53" i="100"/>
  <c r="Z53" i="100" s="1"/>
  <c r="J53" i="100"/>
  <c r="N53" i="100"/>
  <c r="R53" i="100"/>
  <c r="V53" i="100"/>
  <c r="X53" i="100"/>
  <c r="Y53" i="100"/>
  <c r="F54" i="100"/>
  <c r="Z54" i="100" s="1"/>
  <c r="J54" i="100"/>
  <c r="N54" i="100"/>
  <c r="R54" i="100"/>
  <c r="V54" i="100"/>
  <c r="X54" i="100"/>
  <c r="Y54" i="100"/>
  <c r="F55" i="100"/>
  <c r="Z55" i="100" s="1"/>
  <c r="J55" i="100"/>
  <c r="N55" i="100"/>
  <c r="R55" i="100"/>
  <c r="V55" i="100"/>
  <c r="X55" i="100"/>
  <c r="Y55" i="100"/>
  <c r="D56" i="100"/>
  <c r="F56" i="100" s="1"/>
  <c r="E56" i="100"/>
  <c r="H56" i="100"/>
  <c r="I56" i="100"/>
  <c r="L56" i="100"/>
  <c r="M56" i="100"/>
  <c r="P56" i="100"/>
  <c r="Q56" i="100"/>
  <c r="R56" i="100"/>
  <c r="T56" i="100"/>
  <c r="V56" i="100" s="1"/>
  <c r="U56" i="100"/>
  <c r="F57" i="100"/>
  <c r="J57" i="100"/>
  <c r="Z57" i="100" s="1"/>
  <c r="N57" i="100"/>
  <c r="R57" i="100"/>
  <c r="V57" i="100"/>
  <c r="X57" i="100"/>
  <c r="Y57" i="100"/>
  <c r="F58" i="100"/>
  <c r="J58" i="100"/>
  <c r="N58" i="100"/>
  <c r="R58" i="100"/>
  <c r="V58" i="100"/>
  <c r="X58" i="100"/>
  <c r="Y58" i="100"/>
  <c r="F59" i="100"/>
  <c r="J59" i="100"/>
  <c r="N59" i="100"/>
  <c r="R59" i="100"/>
  <c r="V59" i="100"/>
  <c r="X59" i="100"/>
  <c r="Y59" i="100"/>
  <c r="D60" i="100"/>
  <c r="E60" i="100"/>
  <c r="H60" i="100"/>
  <c r="I60" i="100"/>
  <c r="J60" i="100"/>
  <c r="L60" i="100"/>
  <c r="M60" i="100"/>
  <c r="P60" i="100"/>
  <c r="Q60" i="100"/>
  <c r="T60" i="100"/>
  <c r="U60" i="100"/>
  <c r="V60" i="100" s="1"/>
  <c r="F61" i="100"/>
  <c r="J61" i="100"/>
  <c r="Z61" i="100" s="1"/>
  <c r="N61" i="100"/>
  <c r="R61" i="100"/>
  <c r="V61" i="100"/>
  <c r="X61" i="100"/>
  <c r="Y61" i="100"/>
  <c r="F62" i="100"/>
  <c r="J62" i="100"/>
  <c r="Z62" i="100" s="1"/>
  <c r="N62" i="100"/>
  <c r="R62" i="100"/>
  <c r="V62" i="100"/>
  <c r="X62" i="100"/>
  <c r="Y62" i="100"/>
  <c r="F63" i="100"/>
  <c r="J63" i="100"/>
  <c r="Z63" i="100" s="1"/>
  <c r="N63" i="100"/>
  <c r="R63" i="100"/>
  <c r="V63" i="100"/>
  <c r="X63" i="100"/>
  <c r="Y63" i="100"/>
  <c r="D64" i="100"/>
  <c r="E64" i="100"/>
  <c r="H64" i="100"/>
  <c r="I64" i="100"/>
  <c r="L64" i="100"/>
  <c r="M64" i="100"/>
  <c r="P64" i="100"/>
  <c r="Q64" i="100"/>
  <c r="R64" i="100"/>
  <c r="T64" i="100"/>
  <c r="V64" i="100" s="1"/>
  <c r="U64" i="100"/>
  <c r="F65" i="100"/>
  <c r="J65" i="100"/>
  <c r="N65" i="100"/>
  <c r="R65" i="100"/>
  <c r="V65" i="100"/>
  <c r="X65" i="100"/>
  <c r="Y65" i="100"/>
  <c r="F66" i="100"/>
  <c r="J66" i="100"/>
  <c r="N66" i="100"/>
  <c r="R66" i="100"/>
  <c r="V66" i="100"/>
  <c r="X66" i="100"/>
  <c r="Y66" i="100"/>
  <c r="F67" i="100"/>
  <c r="J67" i="100"/>
  <c r="N67" i="100"/>
  <c r="R67" i="100"/>
  <c r="V67" i="100"/>
  <c r="X67" i="100"/>
  <c r="Y67" i="100"/>
  <c r="F68" i="100"/>
  <c r="J68" i="100"/>
  <c r="Z68" i="100" s="1"/>
  <c r="N68" i="100"/>
  <c r="R68" i="100"/>
  <c r="V68" i="100"/>
  <c r="X68" i="100"/>
  <c r="Y68" i="100"/>
  <c r="D69" i="100"/>
  <c r="E69" i="100"/>
  <c r="H69" i="100"/>
  <c r="J69" i="100" s="1"/>
  <c r="I69" i="100"/>
  <c r="L69" i="100"/>
  <c r="M69" i="100"/>
  <c r="P69" i="100"/>
  <c r="Q69" i="100"/>
  <c r="T69" i="100"/>
  <c r="U69" i="100"/>
  <c r="V69" i="100" s="1"/>
  <c r="F70" i="100"/>
  <c r="J70" i="100"/>
  <c r="N70" i="100"/>
  <c r="R70" i="100"/>
  <c r="V70" i="100"/>
  <c r="X70" i="100"/>
  <c r="Y70" i="100"/>
  <c r="Z70" i="100"/>
  <c r="D72" i="100"/>
  <c r="E72" i="100"/>
  <c r="H72" i="100"/>
  <c r="I72" i="100"/>
  <c r="I71" i="100" s="1"/>
  <c r="L72" i="100"/>
  <c r="M72" i="100"/>
  <c r="P72" i="100"/>
  <c r="Q72" i="100"/>
  <c r="T72" i="100"/>
  <c r="U72" i="100"/>
  <c r="F73" i="100"/>
  <c r="Z73" i="100" s="1"/>
  <c r="J73" i="100"/>
  <c r="N73" i="100"/>
  <c r="R73" i="100"/>
  <c r="V73" i="100"/>
  <c r="X73" i="100"/>
  <c r="Y73" i="100"/>
  <c r="D74" i="100"/>
  <c r="F74" i="100" s="1"/>
  <c r="E74" i="100"/>
  <c r="H74" i="100"/>
  <c r="J74" i="100" s="1"/>
  <c r="I74" i="100"/>
  <c r="L74" i="100"/>
  <c r="M74" i="100"/>
  <c r="P74" i="100"/>
  <c r="Q74" i="100"/>
  <c r="R74" i="100"/>
  <c r="T74" i="100"/>
  <c r="V74" i="100" s="1"/>
  <c r="U74" i="100"/>
  <c r="X74" i="100"/>
  <c r="F75" i="100"/>
  <c r="J75" i="100"/>
  <c r="N75" i="100"/>
  <c r="R75" i="100"/>
  <c r="V75" i="100"/>
  <c r="X75" i="100"/>
  <c r="Y75" i="100"/>
  <c r="D76" i="100"/>
  <c r="E76" i="100"/>
  <c r="H76" i="100"/>
  <c r="I76" i="100"/>
  <c r="J76" i="100"/>
  <c r="L76" i="100"/>
  <c r="N76" i="100" s="1"/>
  <c r="M76" i="100"/>
  <c r="P76" i="100"/>
  <c r="Q76" i="100"/>
  <c r="T76" i="100"/>
  <c r="U76" i="100"/>
  <c r="V76" i="100" s="1"/>
  <c r="F77" i="100"/>
  <c r="Z77" i="100" s="1"/>
  <c r="J77" i="100"/>
  <c r="N77" i="100"/>
  <c r="R77" i="100"/>
  <c r="V77" i="100"/>
  <c r="X77" i="100"/>
  <c r="Y77" i="100"/>
  <c r="F78" i="100"/>
  <c r="Z78" i="100" s="1"/>
  <c r="J78" i="100"/>
  <c r="N78" i="100"/>
  <c r="R78" i="100"/>
  <c r="V78" i="100"/>
  <c r="X78" i="100"/>
  <c r="Y78" i="100"/>
  <c r="H84" i="100"/>
  <c r="D85" i="100"/>
  <c r="E85" i="100"/>
  <c r="H85" i="100"/>
  <c r="I85" i="100"/>
  <c r="J85" i="100" s="1"/>
  <c r="L85" i="100"/>
  <c r="M85" i="100"/>
  <c r="N85" i="100"/>
  <c r="P85" i="100"/>
  <c r="Q85" i="100"/>
  <c r="T85" i="100"/>
  <c r="U85" i="100"/>
  <c r="U84" i="100" s="1"/>
  <c r="F86" i="100"/>
  <c r="J86" i="100"/>
  <c r="N86" i="100"/>
  <c r="R86" i="100"/>
  <c r="V86" i="100"/>
  <c r="X86" i="100"/>
  <c r="Y86" i="100"/>
  <c r="D87" i="100"/>
  <c r="E87" i="100"/>
  <c r="F87" i="100"/>
  <c r="H87" i="100"/>
  <c r="J87" i="100" s="1"/>
  <c r="I87" i="100"/>
  <c r="L87" i="100"/>
  <c r="M87" i="100"/>
  <c r="M84" i="100" s="1"/>
  <c r="P87" i="100"/>
  <c r="R87" i="100" s="1"/>
  <c r="Q87" i="100"/>
  <c r="T87" i="100"/>
  <c r="V87" i="100" s="1"/>
  <c r="U87" i="100"/>
  <c r="F88" i="100"/>
  <c r="J88" i="100"/>
  <c r="N88" i="100"/>
  <c r="R88" i="100"/>
  <c r="V88" i="100"/>
  <c r="X88" i="100"/>
  <c r="Y88" i="100"/>
  <c r="D90" i="100"/>
  <c r="D89" i="100" s="1"/>
  <c r="E90" i="100"/>
  <c r="H90" i="100"/>
  <c r="I90" i="100"/>
  <c r="L90" i="100"/>
  <c r="M90" i="100"/>
  <c r="P90" i="100"/>
  <c r="Q90" i="100"/>
  <c r="T90" i="100"/>
  <c r="T89" i="100" s="1"/>
  <c r="U90" i="100"/>
  <c r="F91" i="100"/>
  <c r="J91" i="100"/>
  <c r="N91" i="100"/>
  <c r="R91" i="100"/>
  <c r="V91" i="100"/>
  <c r="X91" i="100"/>
  <c r="Y91" i="100"/>
  <c r="F92" i="100"/>
  <c r="J92" i="100"/>
  <c r="N92" i="100"/>
  <c r="R92" i="100"/>
  <c r="V92" i="100"/>
  <c r="X92" i="100"/>
  <c r="Y92" i="100"/>
  <c r="F93" i="100"/>
  <c r="J93" i="100"/>
  <c r="N93" i="100"/>
  <c r="R93" i="100"/>
  <c r="V93" i="100"/>
  <c r="X93" i="100"/>
  <c r="Y93" i="100"/>
  <c r="F94" i="100"/>
  <c r="J94" i="100"/>
  <c r="N94" i="100"/>
  <c r="R94" i="100"/>
  <c r="V94" i="100"/>
  <c r="X94" i="100"/>
  <c r="Y94" i="100"/>
  <c r="D95" i="100"/>
  <c r="E95" i="100"/>
  <c r="H95" i="100"/>
  <c r="I95" i="100"/>
  <c r="J95" i="100"/>
  <c r="L95" i="100"/>
  <c r="N95" i="100" s="1"/>
  <c r="M95" i="100"/>
  <c r="P95" i="100"/>
  <c r="Q95" i="100"/>
  <c r="T95" i="100"/>
  <c r="U95" i="100"/>
  <c r="V95" i="100"/>
  <c r="F96" i="100"/>
  <c r="Z96" i="100" s="1"/>
  <c r="J96" i="100"/>
  <c r="N96" i="100"/>
  <c r="R96" i="100"/>
  <c r="V96" i="100"/>
  <c r="X96" i="100"/>
  <c r="Y96" i="100"/>
  <c r="F97" i="100"/>
  <c r="J97" i="100"/>
  <c r="N97" i="100"/>
  <c r="R97" i="100"/>
  <c r="V97" i="100"/>
  <c r="X97" i="100"/>
  <c r="Y97" i="100"/>
  <c r="F98" i="100"/>
  <c r="J98" i="100"/>
  <c r="N98" i="100"/>
  <c r="R98" i="100"/>
  <c r="V98" i="100"/>
  <c r="X98" i="100"/>
  <c r="Y98" i="100"/>
  <c r="F99" i="100"/>
  <c r="J99" i="100"/>
  <c r="N99" i="100"/>
  <c r="R99" i="100"/>
  <c r="V99" i="100"/>
  <c r="X99" i="100"/>
  <c r="Y99" i="100"/>
  <c r="F100" i="100"/>
  <c r="Z100" i="100" s="1"/>
  <c r="J100" i="100"/>
  <c r="N100" i="100"/>
  <c r="R100" i="100"/>
  <c r="V100" i="100"/>
  <c r="X100" i="100"/>
  <c r="Y100" i="100"/>
  <c r="F101" i="100"/>
  <c r="J101" i="100"/>
  <c r="N101" i="100"/>
  <c r="R101" i="100"/>
  <c r="V101" i="100"/>
  <c r="X101" i="100"/>
  <c r="Y101" i="100"/>
  <c r="F102" i="100"/>
  <c r="J102" i="100"/>
  <c r="N102" i="100"/>
  <c r="R102" i="100"/>
  <c r="V102" i="100"/>
  <c r="X102" i="100"/>
  <c r="Y102" i="100"/>
  <c r="F103" i="100"/>
  <c r="J103" i="100"/>
  <c r="N103" i="100"/>
  <c r="R103" i="100"/>
  <c r="V103" i="100"/>
  <c r="X103" i="100"/>
  <c r="Y103" i="100"/>
  <c r="F104" i="100"/>
  <c r="Z104" i="100" s="1"/>
  <c r="J104" i="100"/>
  <c r="N104" i="100"/>
  <c r="R104" i="100"/>
  <c r="V104" i="100"/>
  <c r="X104" i="100"/>
  <c r="Y104" i="100"/>
  <c r="D105" i="100"/>
  <c r="E105" i="100"/>
  <c r="H105" i="100"/>
  <c r="I105" i="100"/>
  <c r="L105" i="100"/>
  <c r="M105" i="100"/>
  <c r="P105" i="100"/>
  <c r="Q105" i="100"/>
  <c r="R105" i="100" s="1"/>
  <c r="T105" i="100"/>
  <c r="V105" i="100" s="1"/>
  <c r="U105" i="100"/>
  <c r="F106" i="100"/>
  <c r="J106" i="100"/>
  <c r="N106" i="100"/>
  <c r="R106" i="100"/>
  <c r="V106" i="100"/>
  <c r="X106" i="100"/>
  <c r="Y106" i="100"/>
  <c r="D107" i="100"/>
  <c r="E107" i="100"/>
  <c r="F107" i="100" s="1"/>
  <c r="H107" i="100"/>
  <c r="J107" i="100" s="1"/>
  <c r="I107" i="100"/>
  <c r="L107" i="100"/>
  <c r="M107" i="100"/>
  <c r="P107" i="100"/>
  <c r="Q107" i="100"/>
  <c r="T107" i="100"/>
  <c r="V107" i="100" s="1"/>
  <c r="U107" i="100"/>
  <c r="F108" i="100"/>
  <c r="J108" i="100"/>
  <c r="N108" i="100"/>
  <c r="Z108" i="100" s="1"/>
  <c r="R108" i="100"/>
  <c r="V108" i="100"/>
  <c r="X108" i="100"/>
  <c r="Y108" i="100"/>
  <c r="D110" i="100"/>
  <c r="E110" i="100"/>
  <c r="H110" i="100"/>
  <c r="J110" i="100" s="1"/>
  <c r="I110" i="100"/>
  <c r="I109" i="100" s="1"/>
  <c r="L110" i="100"/>
  <c r="M110" i="100"/>
  <c r="N110" i="100"/>
  <c r="P110" i="100"/>
  <c r="Q110" i="100"/>
  <c r="T110" i="100"/>
  <c r="V110" i="100" s="1"/>
  <c r="U110" i="100"/>
  <c r="U109" i="100" s="1"/>
  <c r="F111" i="100"/>
  <c r="J111" i="100"/>
  <c r="N111" i="100"/>
  <c r="R111" i="100"/>
  <c r="V111" i="100"/>
  <c r="X111" i="100"/>
  <c r="Y111" i="100"/>
  <c r="F112" i="100"/>
  <c r="J112" i="100"/>
  <c r="N112" i="100"/>
  <c r="R112" i="100"/>
  <c r="V112" i="100"/>
  <c r="X112" i="100"/>
  <c r="Y112" i="100"/>
  <c r="D113" i="100"/>
  <c r="F113" i="100" s="1"/>
  <c r="E113" i="100"/>
  <c r="H113" i="100"/>
  <c r="I113" i="100"/>
  <c r="L113" i="100"/>
  <c r="N113" i="100" s="1"/>
  <c r="M113" i="100"/>
  <c r="P113" i="100"/>
  <c r="Q113" i="100"/>
  <c r="T113" i="100"/>
  <c r="V113" i="100" s="1"/>
  <c r="U113" i="100"/>
  <c r="F114" i="100"/>
  <c r="J114" i="100"/>
  <c r="N114" i="100"/>
  <c r="R114" i="100"/>
  <c r="V114" i="100"/>
  <c r="X114" i="100"/>
  <c r="Y114" i="100"/>
  <c r="F115" i="100"/>
  <c r="J115" i="100"/>
  <c r="N115" i="100"/>
  <c r="R115" i="100"/>
  <c r="V115" i="100"/>
  <c r="X115" i="100"/>
  <c r="Y115" i="100"/>
  <c r="D116" i="100"/>
  <c r="E116" i="100"/>
  <c r="F116" i="100" s="1"/>
  <c r="H116" i="100"/>
  <c r="I116" i="100"/>
  <c r="L116" i="100"/>
  <c r="N116" i="100" s="1"/>
  <c r="M116" i="100"/>
  <c r="P116" i="100"/>
  <c r="Q116" i="100"/>
  <c r="T116" i="100"/>
  <c r="V116" i="100" s="1"/>
  <c r="U116" i="100"/>
  <c r="Y116" i="100"/>
  <c r="F117" i="100"/>
  <c r="J117" i="100"/>
  <c r="N117" i="100"/>
  <c r="R117" i="100"/>
  <c r="V117" i="100"/>
  <c r="X117" i="100"/>
  <c r="Y117" i="100"/>
  <c r="Z117" i="100"/>
  <c r="D118" i="100"/>
  <c r="E118" i="100"/>
  <c r="F118" i="100" s="1"/>
  <c r="H118" i="100"/>
  <c r="J118" i="100" s="1"/>
  <c r="I118" i="100"/>
  <c r="L118" i="100"/>
  <c r="M118" i="100"/>
  <c r="M109" i="100" s="1"/>
  <c r="N118" i="100"/>
  <c r="P118" i="100"/>
  <c r="Q118" i="100"/>
  <c r="R118" i="100" s="1"/>
  <c r="T118" i="100"/>
  <c r="V118" i="100" s="1"/>
  <c r="U118" i="100"/>
  <c r="Y118" i="100"/>
  <c r="F119" i="100"/>
  <c r="J119" i="100"/>
  <c r="N119" i="100"/>
  <c r="R119" i="100"/>
  <c r="V119" i="100"/>
  <c r="X119" i="100"/>
  <c r="Y119" i="100"/>
  <c r="D121" i="100"/>
  <c r="X121" i="100" s="1"/>
  <c r="E121" i="100"/>
  <c r="H121" i="100"/>
  <c r="I121" i="100"/>
  <c r="I120" i="100" s="1"/>
  <c r="L121" i="100"/>
  <c r="M121" i="100"/>
  <c r="P121" i="100"/>
  <c r="R121" i="100" s="1"/>
  <c r="Q121" i="100"/>
  <c r="T121" i="100"/>
  <c r="U121" i="100"/>
  <c r="V121" i="100"/>
  <c r="F122" i="100"/>
  <c r="J122" i="100"/>
  <c r="N122" i="100"/>
  <c r="R122" i="100"/>
  <c r="V122" i="100"/>
  <c r="X122" i="100"/>
  <c r="Y122" i="100"/>
  <c r="F123" i="100"/>
  <c r="J123" i="100"/>
  <c r="N123" i="100"/>
  <c r="R123" i="100"/>
  <c r="V123" i="100"/>
  <c r="X123" i="100"/>
  <c r="Y123" i="100"/>
  <c r="F124" i="100"/>
  <c r="J124" i="100"/>
  <c r="N124" i="100"/>
  <c r="R124" i="100"/>
  <c r="V124" i="100"/>
  <c r="X124" i="100"/>
  <c r="Y124" i="100"/>
  <c r="F125" i="100"/>
  <c r="J125" i="100"/>
  <c r="N125" i="100"/>
  <c r="R125" i="100"/>
  <c r="V125" i="100"/>
  <c r="X125" i="100"/>
  <c r="Y125" i="100"/>
  <c r="D126" i="100"/>
  <c r="E126" i="100"/>
  <c r="E120" i="100" s="1"/>
  <c r="F126" i="100"/>
  <c r="H126" i="100"/>
  <c r="I126" i="100"/>
  <c r="J126" i="100" s="1"/>
  <c r="L126" i="100"/>
  <c r="N126" i="100" s="1"/>
  <c r="M126" i="100"/>
  <c r="P126" i="100"/>
  <c r="Q126" i="100"/>
  <c r="T126" i="100"/>
  <c r="V126" i="100" s="1"/>
  <c r="U126" i="100"/>
  <c r="U120" i="100" s="1"/>
  <c r="Y126" i="100"/>
  <c r="F127" i="100"/>
  <c r="J127" i="100"/>
  <c r="N127" i="100"/>
  <c r="R127" i="100"/>
  <c r="V127" i="100"/>
  <c r="X127" i="100"/>
  <c r="Y127" i="100"/>
  <c r="F128" i="100"/>
  <c r="J128" i="100"/>
  <c r="N128" i="100"/>
  <c r="R128" i="100"/>
  <c r="V128" i="100"/>
  <c r="X128" i="100"/>
  <c r="Y128" i="100"/>
  <c r="D130" i="100"/>
  <c r="E130" i="100"/>
  <c r="H130" i="100"/>
  <c r="J130" i="100" s="1"/>
  <c r="I130" i="100"/>
  <c r="L130" i="100"/>
  <c r="M130" i="100"/>
  <c r="N130" i="100"/>
  <c r="P130" i="100"/>
  <c r="Q130" i="100"/>
  <c r="T130" i="100"/>
  <c r="V130" i="100" s="1"/>
  <c r="U130" i="100"/>
  <c r="U129" i="100" s="1"/>
  <c r="F131" i="100"/>
  <c r="J131" i="100"/>
  <c r="N131" i="100"/>
  <c r="R131" i="100"/>
  <c r="V131" i="100"/>
  <c r="X131" i="100"/>
  <c r="Y131" i="100"/>
  <c r="F132" i="100"/>
  <c r="J132" i="100"/>
  <c r="N132" i="100"/>
  <c r="R132" i="100"/>
  <c r="V132" i="100"/>
  <c r="X132" i="100"/>
  <c r="Y132" i="100"/>
  <c r="D133" i="100"/>
  <c r="F133" i="100" s="1"/>
  <c r="E133" i="100"/>
  <c r="H133" i="100"/>
  <c r="I133" i="100"/>
  <c r="L133" i="100"/>
  <c r="N133" i="100" s="1"/>
  <c r="M133" i="100"/>
  <c r="P133" i="100"/>
  <c r="Q133" i="100"/>
  <c r="T133" i="100"/>
  <c r="V133" i="100" s="1"/>
  <c r="U133" i="100"/>
  <c r="F134" i="100"/>
  <c r="J134" i="100"/>
  <c r="N134" i="100"/>
  <c r="R134" i="100"/>
  <c r="V134" i="100"/>
  <c r="X134" i="100"/>
  <c r="Y134" i="100"/>
  <c r="D135" i="100"/>
  <c r="E135" i="100"/>
  <c r="F135" i="100"/>
  <c r="H135" i="100"/>
  <c r="I135" i="100"/>
  <c r="J135" i="100"/>
  <c r="L135" i="100"/>
  <c r="N135" i="100" s="1"/>
  <c r="M135" i="100"/>
  <c r="P135" i="100"/>
  <c r="Q135" i="100"/>
  <c r="Y135" i="100" s="1"/>
  <c r="T135" i="100"/>
  <c r="V135" i="100" s="1"/>
  <c r="U135" i="100"/>
  <c r="F136" i="100"/>
  <c r="J136" i="100"/>
  <c r="N136" i="100"/>
  <c r="R136" i="100"/>
  <c r="V136" i="100"/>
  <c r="X136" i="100"/>
  <c r="Y136" i="100"/>
  <c r="F137" i="100"/>
  <c r="J137" i="100"/>
  <c r="N137" i="100"/>
  <c r="Z137" i="100" s="1"/>
  <c r="R137" i="100"/>
  <c r="V137" i="100"/>
  <c r="X137" i="100"/>
  <c r="Y137" i="100"/>
  <c r="F138" i="100"/>
  <c r="J138" i="100"/>
  <c r="N138" i="100"/>
  <c r="R138" i="100"/>
  <c r="V138" i="100"/>
  <c r="X138" i="100"/>
  <c r="Y138" i="100"/>
  <c r="D139" i="100"/>
  <c r="X139" i="100" s="1"/>
  <c r="E139" i="100"/>
  <c r="H139" i="100"/>
  <c r="I139" i="100"/>
  <c r="L139" i="100"/>
  <c r="M139" i="100"/>
  <c r="P139" i="100"/>
  <c r="R139" i="100" s="1"/>
  <c r="Q139" i="100"/>
  <c r="T139" i="100"/>
  <c r="U139" i="100"/>
  <c r="V139" i="100"/>
  <c r="F140" i="100"/>
  <c r="J140" i="100"/>
  <c r="N140" i="100"/>
  <c r="R140" i="100"/>
  <c r="V140" i="100"/>
  <c r="X140" i="100"/>
  <c r="Y140" i="100"/>
  <c r="D142" i="100"/>
  <c r="E142" i="100"/>
  <c r="H142" i="100"/>
  <c r="J142" i="100" s="1"/>
  <c r="I142" i="100"/>
  <c r="I141" i="100" s="1"/>
  <c r="L142" i="100"/>
  <c r="M142" i="100"/>
  <c r="N142" i="100"/>
  <c r="P142" i="100"/>
  <c r="Q142" i="100"/>
  <c r="T142" i="100"/>
  <c r="U142" i="100"/>
  <c r="F143" i="100"/>
  <c r="J143" i="100"/>
  <c r="N143" i="100"/>
  <c r="R143" i="100"/>
  <c r="V143" i="100"/>
  <c r="X143" i="100"/>
  <c r="Y143" i="100"/>
  <c r="Z143" i="100"/>
  <c r="D144" i="100"/>
  <c r="F144" i="100" s="1"/>
  <c r="E144" i="100"/>
  <c r="H144" i="100"/>
  <c r="J144" i="100" s="1"/>
  <c r="I144" i="100"/>
  <c r="L144" i="100"/>
  <c r="N144" i="100" s="1"/>
  <c r="M144" i="100"/>
  <c r="P144" i="100"/>
  <c r="R144" i="100" s="1"/>
  <c r="Q144" i="100"/>
  <c r="Q141" i="100" s="1"/>
  <c r="T144" i="100"/>
  <c r="U144" i="100"/>
  <c r="V144" i="100" s="1"/>
  <c r="F145" i="100"/>
  <c r="J145" i="100"/>
  <c r="N145" i="100"/>
  <c r="R145" i="100"/>
  <c r="V145" i="100"/>
  <c r="X145" i="100"/>
  <c r="Y145" i="100"/>
  <c r="D7" i="99"/>
  <c r="E7" i="99"/>
  <c r="H7" i="99"/>
  <c r="I7" i="99"/>
  <c r="L7" i="99"/>
  <c r="L6" i="99" s="1"/>
  <c r="M7" i="99"/>
  <c r="N7" i="99"/>
  <c r="P7" i="99"/>
  <c r="Q7" i="99"/>
  <c r="R7" i="99"/>
  <c r="T7" i="99"/>
  <c r="U7" i="99"/>
  <c r="F8" i="99"/>
  <c r="J8" i="99"/>
  <c r="Z8" i="99" s="1"/>
  <c r="N8" i="99"/>
  <c r="R8" i="99"/>
  <c r="V8" i="99"/>
  <c r="X8" i="99"/>
  <c r="Y8" i="99"/>
  <c r="F9" i="99"/>
  <c r="J9" i="99"/>
  <c r="Z9" i="99" s="1"/>
  <c r="N9" i="99"/>
  <c r="R9" i="99"/>
  <c r="V9" i="99"/>
  <c r="X9" i="99"/>
  <c r="Y9" i="99"/>
  <c r="D10" i="99"/>
  <c r="E10" i="99"/>
  <c r="F10" i="99"/>
  <c r="H10" i="99"/>
  <c r="I10" i="99"/>
  <c r="L10" i="99"/>
  <c r="M10" i="99"/>
  <c r="P10" i="99"/>
  <c r="Q10" i="99"/>
  <c r="R10" i="99"/>
  <c r="T10" i="99"/>
  <c r="V10" i="99" s="1"/>
  <c r="U10" i="99"/>
  <c r="F11" i="99"/>
  <c r="J11" i="99"/>
  <c r="Z11" i="99" s="1"/>
  <c r="N11" i="99"/>
  <c r="R11" i="99"/>
  <c r="V11" i="99"/>
  <c r="X11" i="99"/>
  <c r="Y11" i="99"/>
  <c r="F12" i="99"/>
  <c r="J12" i="99"/>
  <c r="Z12" i="99" s="1"/>
  <c r="N12" i="99"/>
  <c r="R12" i="99"/>
  <c r="V12" i="99"/>
  <c r="X12" i="99"/>
  <c r="Y12" i="99"/>
  <c r="F13" i="99"/>
  <c r="J13" i="99"/>
  <c r="Z13" i="99" s="1"/>
  <c r="N13" i="99"/>
  <c r="R13" i="99"/>
  <c r="V13" i="99"/>
  <c r="X13" i="99"/>
  <c r="Y13" i="99"/>
  <c r="F14" i="99"/>
  <c r="J14" i="99"/>
  <c r="Z14" i="99" s="1"/>
  <c r="N14" i="99"/>
  <c r="R14" i="99"/>
  <c r="V14" i="99"/>
  <c r="X14" i="99"/>
  <c r="Y14" i="99"/>
  <c r="D15" i="99"/>
  <c r="E15" i="99"/>
  <c r="H15" i="99"/>
  <c r="I15" i="99"/>
  <c r="L15" i="99"/>
  <c r="M15" i="99"/>
  <c r="N15" i="99" s="1"/>
  <c r="P15" i="99"/>
  <c r="Q15" i="99"/>
  <c r="R15" i="99"/>
  <c r="T15" i="99"/>
  <c r="V15" i="99" s="1"/>
  <c r="U15" i="99"/>
  <c r="F16" i="99"/>
  <c r="J16" i="99"/>
  <c r="Z16" i="99" s="1"/>
  <c r="N16" i="99"/>
  <c r="R16" i="99"/>
  <c r="V16" i="99"/>
  <c r="X16" i="99"/>
  <c r="Y16" i="99"/>
  <c r="F17" i="99"/>
  <c r="J17" i="99"/>
  <c r="Z17" i="99" s="1"/>
  <c r="N17" i="99"/>
  <c r="R17" i="99"/>
  <c r="V17" i="99"/>
  <c r="X17" i="99"/>
  <c r="Y17" i="99"/>
  <c r="F18" i="99"/>
  <c r="J18" i="99"/>
  <c r="Z18" i="99" s="1"/>
  <c r="N18" i="99"/>
  <c r="R18" i="99"/>
  <c r="V18" i="99"/>
  <c r="X18" i="99"/>
  <c r="Y18" i="99"/>
  <c r="F19" i="99"/>
  <c r="J19" i="99"/>
  <c r="Z19" i="99" s="1"/>
  <c r="N19" i="99"/>
  <c r="R19" i="99"/>
  <c r="V19" i="99"/>
  <c r="X19" i="99"/>
  <c r="Y19" i="99"/>
  <c r="D20" i="99"/>
  <c r="E20" i="99"/>
  <c r="F20" i="99" s="1"/>
  <c r="H20" i="99"/>
  <c r="I20" i="99"/>
  <c r="L20" i="99"/>
  <c r="M20" i="99"/>
  <c r="P20" i="99"/>
  <c r="Q20" i="99"/>
  <c r="R20" i="99"/>
  <c r="T20" i="99"/>
  <c r="U20" i="99"/>
  <c r="V20" i="99"/>
  <c r="F21" i="99"/>
  <c r="Z21" i="99" s="1"/>
  <c r="J21" i="99"/>
  <c r="N21" i="99"/>
  <c r="R21" i="99"/>
  <c r="V21" i="99"/>
  <c r="X21" i="99"/>
  <c r="Y21" i="99"/>
  <c r="F22" i="99"/>
  <c r="Z22" i="99" s="1"/>
  <c r="J22" i="99"/>
  <c r="N22" i="99"/>
  <c r="R22" i="99"/>
  <c r="V22" i="99"/>
  <c r="X22" i="99"/>
  <c r="Y22" i="99"/>
  <c r="F23" i="99"/>
  <c r="Z23" i="99" s="1"/>
  <c r="J23" i="99"/>
  <c r="N23" i="99"/>
  <c r="R23" i="99"/>
  <c r="V23" i="99"/>
  <c r="X23" i="99"/>
  <c r="Y23" i="99"/>
  <c r="F24" i="99"/>
  <c r="Z24" i="99" s="1"/>
  <c r="J24" i="99"/>
  <c r="N24" i="99"/>
  <c r="R24" i="99"/>
  <c r="V24" i="99"/>
  <c r="X24" i="99"/>
  <c r="Y24" i="99"/>
  <c r="F25" i="99"/>
  <c r="Z25" i="99" s="1"/>
  <c r="J25" i="99"/>
  <c r="N25" i="99"/>
  <c r="R25" i="99"/>
  <c r="V25" i="99"/>
  <c r="X25" i="99"/>
  <c r="Y25" i="99"/>
  <c r="F26" i="99"/>
  <c r="Z26" i="99" s="1"/>
  <c r="J26" i="99"/>
  <c r="N26" i="99"/>
  <c r="R26" i="99"/>
  <c r="V26" i="99"/>
  <c r="X26" i="99"/>
  <c r="Y26" i="99"/>
  <c r="D27" i="99"/>
  <c r="E27" i="99"/>
  <c r="H27" i="99"/>
  <c r="J27" i="99" s="1"/>
  <c r="I27" i="99"/>
  <c r="L27" i="99"/>
  <c r="N27" i="99" s="1"/>
  <c r="M27" i="99"/>
  <c r="P27" i="99"/>
  <c r="R27" i="99" s="1"/>
  <c r="Q27" i="99"/>
  <c r="T27" i="99"/>
  <c r="V27" i="99" s="1"/>
  <c r="U27" i="99"/>
  <c r="F28" i="99"/>
  <c r="Z28" i="99" s="1"/>
  <c r="J28" i="99"/>
  <c r="N28" i="99"/>
  <c r="R28" i="99"/>
  <c r="V28" i="99"/>
  <c r="X28" i="99"/>
  <c r="Y28" i="99"/>
  <c r="F29" i="99"/>
  <c r="Z29" i="99" s="1"/>
  <c r="J29" i="99"/>
  <c r="N29" i="99"/>
  <c r="R29" i="99"/>
  <c r="V29" i="99"/>
  <c r="X29" i="99"/>
  <c r="Y29" i="99"/>
  <c r="D30" i="99"/>
  <c r="F30" i="99" s="1"/>
  <c r="E30" i="99"/>
  <c r="H30" i="99"/>
  <c r="I30" i="99"/>
  <c r="L30" i="99"/>
  <c r="M30" i="99"/>
  <c r="P30" i="99"/>
  <c r="Q30" i="99"/>
  <c r="R30" i="99" s="1"/>
  <c r="T30" i="99"/>
  <c r="U30" i="99"/>
  <c r="V30" i="99"/>
  <c r="F31" i="99"/>
  <c r="J31" i="99"/>
  <c r="N31" i="99"/>
  <c r="R31" i="99"/>
  <c r="V31" i="99"/>
  <c r="X31" i="99"/>
  <c r="Y31" i="99"/>
  <c r="Z31" i="99"/>
  <c r="D33" i="99"/>
  <c r="E33" i="99"/>
  <c r="H33" i="99"/>
  <c r="J33" i="99" s="1"/>
  <c r="I33" i="99"/>
  <c r="I32" i="99" s="1"/>
  <c r="L33" i="99"/>
  <c r="M33" i="99"/>
  <c r="P33" i="99"/>
  <c r="P32" i="99" s="1"/>
  <c r="Q33" i="99"/>
  <c r="T33" i="99"/>
  <c r="V33" i="99" s="1"/>
  <c r="U33" i="99"/>
  <c r="F34" i="99"/>
  <c r="J34" i="99"/>
  <c r="N34" i="99"/>
  <c r="R34" i="99"/>
  <c r="V34" i="99"/>
  <c r="X34" i="99"/>
  <c r="Y34" i="99"/>
  <c r="F35" i="99"/>
  <c r="J35" i="99"/>
  <c r="N35" i="99"/>
  <c r="R35" i="99"/>
  <c r="V35" i="99"/>
  <c r="X35" i="99"/>
  <c r="Y35" i="99"/>
  <c r="F36" i="99"/>
  <c r="J36" i="99"/>
  <c r="N36" i="99"/>
  <c r="R36" i="99"/>
  <c r="V36" i="99"/>
  <c r="X36" i="99"/>
  <c r="Y36" i="99"/>
  <c r="F37" i="99"/>
  <c r="J37" i="99"/>
  <c r="N37" i="99"/>
  <c r="R37" i="99"/>
  <c r="V37" i="99"/>
  <c r="X37" i="99"/>
  <c r="Y37" i="99"/>
  <c r="F38" i="99"/>
  <c r="J38" i="99"/>
  <c r="N38" i="99"/>
  <c r="R38" i="99"/>
  <c r="V38" i="99"/>
  <c r="X38" i="99"/>
  <c r="Y38" i="99"/>
  <c r="F39" i="99"/>
  <c r="J39" i="99"/>
  <c r="N39" i="99"/>
  <c r="R39" i="99"/>
  <c r="V39" i="99"/>
  <c r="X39" i="99"/>
  <c r="Y39" i="99"/>
  <c r="F40" i="99"/>
  <c r="J40" i="99"/>
  <c r="N40" i="99"/>
  <c r="R40" i="99"/>
  <c r="V40" i="99"/>
  <c r="X40" i="99"/>
  <c r="Y40" i="99"/>
  <c r="F41" i="99"/>
  <c r="J41" i="99"/>
  <c r="N41" i="99"/>
  <c r="R41" i="99"/>
  <c r="V41" i="99"/>
  <c r="X41" i="99"/>
  <c r="Y41" i="99"/>
  <c r="D42" i="99"/>
  <c r="E42" i="99"/>
  <c r="H42" i="99"/>
  <c r="I42" i="99"/>
  <c r="J42" i="99"/>
  <c r="L42" i="99"/>
  <c r="N42" i="99" s="1"/>
  <c r="M42" i="99"/>
  <c r="P42" i="99"/>
  <c r="Q42" i="99"/>
  <c r="T42" i="99"/>
  <c r="U42" i="99"/>
  <c r="F43" i="99"/>
  <c r="J43" i="99"/>
  <c r="N43" i="99"/>
  <c r="R43" i="99"/>
  <c r="V43" i="99"/>
  <c r="X43" i="99"/>
  <c r="Y43" i="99"/>
  <c r="F44" i="99"/>
  <c r="J44" i="99"/>
  <c r="Z44" i="99" s="1"/>
  <c r="N44" i="99"/>
  <c r="R44" i="99"/>
  <c r="V44" i="99"/>
  <c r="X44" i="99"/>
  <c r="Y44" i="99"/>
  <c r="F45" i="99"/>
  <c r="J45" i="99"/>
  <c r="N45" i="99"/>
  <c r="R45" i="99"/>
  <c r="V45" i="99"/>
  <c r="X45" i="99"/>
  <c r="Y45" i="99"/>
  <c r="D46" i="99"/>
  <c r="E46" i="99"/>
  <c r="H46" i="99"/>
  <c r="I46" i="99"/>
  <c r="L46" i="99"/>
  <c r="M46" i="99"/>
  <c r="P46" i="99"/>
  <c r="Q46" i="99"/>
  <c r="T46" i="99"/>
  <c r="U46" i="99"/>
  <c r="V46" i="99"/>
  <c r="F47" i="99"/>
  <c r="J47" i="99"/>
  <c r="N47" i="99"/>
  <c r="R47" i="99"/>
  <c r="V47" i="99"/>
  <c r="X47" i="99"/>
  <c r="Y47" i="99"/>
  <c r="F48" i="99"/>
  <c r="J48" i="99"/>
  <c r="N48" i="99"/>
  <c r="R48" i="99"/>
  <c r="V48" i="99"/>
  <c r="X48" i="99"/>
  <c r="Y48" i="99"/>
  <c r="F49" i="99"/>
  <c r="J49" i="99"/>
  <c r="N49" i="99"/>
  <c r="R49" i="99"/>
  <c r="V49" i="99"/>
  <c r="X49" i="99"/>
  <c r="Y49" i="99"/>
  <c r="F50" i="99"/>
  <c r="J50" i="99"/>
  <c r="N50" i="99"/>
  <c r="R50" i="99"/>
  <c r="V50" i="99"/>
  <c r="X50" i="99"/>
  <c r="Y50" i="99"/>
  <c r="F51" i="99"/>
  <c r="J51" i="99"/>
  <c r="N51" i="99"/>
  <c r="R51" i="99"/>
  <c r="V51" i="99"/>
  <c r="X51" i="99"/>
  <c r="Y51" i="99"/>
  <c r="D52" i="99"/>
  <c r="E52" i="99"/>
  <c r="H52" i="99"/>
  <c r="I52" i="99"/>
  <c r="J52" i="99"/>
  <c r="L52" i="99"/>
  <c r="M52" i="99"/>
  <c r="N52" i="99"/>
  <c r="P52" i="99"/>
  <c r="R52" i="99" s="1"/>
  <c r="Q52" i="99"/>
  <c r="T52" i="99"/>
  <c r="U52" i="99"/>
  <c r="X52" i="99"/>
  <c r="F53" i="99"/>
  <c r="J53" i="99"/>
  <c r="N53" i="99"/>
  <c r="R53" i="99"/>
  <c r="V53" i="99"/>
  <c r="X53" i="99"/>
  <c r="Y53" i="99"/>
  <c r="F54" i="99"/>
  <c r="J54" i="99"/>
  <c r="N54" i="99"/>
  <c r="R54" i="99"/>
  <c r="V54" i="99"/>
  <c r="X54" i="99"/>
  <c r="Y54" i="99"/>
  <c r="F55" i="99"/>
  <c r="J55" i="99"/>
  <c r="Z55" i="99" s="1"/>
  <c r="N55" i="99"/>
  <c r="R55" i="99"/>
  <c r="V55" i="99"/>
  <c r="X55" i="99"/>
  <c r="Y55" i="99"/>
  <c r="D56" i="99"/>
  <c r="E56" i="99"/>
  <c r="H56" i="99"/>
  <c r="X56" i="99" s="1"/>
  <c r="I56" i="99"/>
  <c r="L56" i="99"/>
  <c r="M56" i="99"/>
  <c r="P56" i="99"/>
  <c r="Q56" i="99"/>
  <c r="T56" i="99"/>
  <c r="U56" i="99"/>
  <c r="V56" i="99" s="1"/>
  <c r="F57" i="99"/>
  <c r="J57" i="99"/>
  <c r="N57" i="99"/>
  <c r="R57" i="99"/>
  <c r="V57" i="99"/>
  <c r="X57" i="99"/>
  <c r="Y57" i="99"/>
  <c r="F58" i="99"/>
  <c r="J58" i="99"/>
  <c r="N58" i="99"/>
  <c r="R58" i="99"/>
  <c r="V58" i="99"/>
  <c r="X58" i="99"/>
  <c r="Y58" i="99"/>
  <c r="F59" i="99"/>
  <c r="J59" i="99"/>
  <c r="N59" i="99"/>
  <c r="R59" i="99"/>
  <c r="V59" i="99"/>
  <c r="X59" i="99"/>
  <c r="Y59" i="99"/>
  <c r="D60" i="99"/>
  <c r="E60" i="99"/>
  <c r="H60" i="99"/>
  <c r="I60" i="99"/>
  <c r="J60" i="99" s="1"/>
  <c r="L60" i="99"/>
  <c r="N60" i="99" s="1"/>
  <c r="M60" i="99"/>
  <c r="P60" i="99"/>
  <c r="Q60" i="99"/>
  <c r="T60" i="99"/>
  <c r="U60" i="99"/>
  <c r="F61" i="99"/>
  <c r="J61" i="99"/>
  <c r="N61" i="99"/>
  <c r="R61" i="99"/>
  <c r="V61" i="99"/>
  <c r="X61" i="99"/>
  <c r="Y61" i="99"/>
  <c r="F62" i="99"/>
  <c r="J62" i="99"/>
  <c r="Z62" i="99" s="1"/>
  <c r="N62" i="99"/>
  <c r="R62" i="99"/>
  <c r="V62" i="99"/>
  <c r="X62" i="99"/>
  <c r="Y62" i="99"/>
  <c r="D63" i="99"/>
  <c r="E63" i="99"/>
  <c r="H63" i="99"/>
  <c r="X63" i="99" s="1"/>
  <c r="I63" i="99"/>
  <c r="L63" i="99"/>
  <c r="M63" i="99"/>
  <c r="P63" i="99"/>
  <c r="Q63" i="99"/>
  <c r="T63" i="99"/>
  <c r="U63" i="99"/>
  <c r="V63" i="99" s="1"/>
  <c r="F64" i="99"/>
  <c r="J64" i="99"/>
  <c r="N64" i="99"/>
  <c r="R64" i="99"/>
  <c r="V64" i="99"/>
  <c r="X64" i="99"/>
  <c r="Y64" i="99"/>
  <c r="F65" i="99"/>
  <c r="J65" i="99"/>
  <c r="N65" i="99"/>
  <c r="R65" i="99"/>
  <c r="V65" i="99"/>
  <c r="X65" i="99"/>
  <c r="Y65" i="99"/>
  <c r="F66" i="99"/>
  <c r="J66" i="99"/>
  <c r="N66" i="99"/>
  <c r="R66" i="99"/>
  <c r="V66" i="99"/>
  <c r="X66" i="99"/>
  <c r="Y66" i="99"/>
  <c r="F67" i="99"/>
  <c r="J67" i="99"/>
  <c r="N67" i="99"/>
  <c r="R67" i="99"/>
  <c r="V67" i="99"/>
  <c r="X67" i="99"/>
  <c r="Y67" i="99"/>
  <c r="D68" i="99"/>
  <c r="E68" i="99"/>
  <c r="H68" i="99"/>
  <c r="J68" i="99" s="1"/>
  <c r="I68" i="99"/>
  <c r="L68" i="99"/>
  <c r="N68" i="99" s="1"/>
  <c r="M68" i="99"/>
  <c r="P68" i="99"/>
  <c r="Q68" i="99"/>
  <c r="T68" i="99"/>
  <c r="U68" i="99"/>
  <c r="F69" i="99"/>
  <c r="J69" i="99"/>
  <c r="Z69" i="99" s="1"/>
  <c r="N69" i="99"/>
  <c r="R69" i="99"/>
  <c r="V69" i="99"/>
  <c r="X69" i="99"/>
  <c r="Y69" i="99"/>
  <c r="D71" i="99"/>
  <c r="E71" i="99"/>
  <c r="E70" i="99" s="1"/>
  <c r="H71" i="99"/>
  <c r="H70" i="99" s="1"/>
  <c r="I71" i="99"/>
  <c r="L71" i="99"/>
  <c r="L70" i="99" s="1"/>
  <c r="M71" i="99"/>
  <c r="N71" i="99" s="1"/>
  <c r="P71" i="99"/>
  <c r="Q71" i="99"/>
  <c r="Q70" i="99" s="1"/>
  <c r="T71" i="99"/>
  <c r="U71" i="99"/>
  <c r="F72" i="99"/>
  <c r="J72" i="99"/>
  <c r="N72" i="99"/>
  <c r="Z72" i="99" s="1"/>
  <c r="R72" i="99"/>
  <c r="V72" i="99"/>
  <c r="X72" i="99"/>
  <c r="Y72" i="99"/>
  <c r="D73" i="99"/>
  <c r="E73" i="99"/>
  <c r="F73" i="99"/>
  <c r="H73" i="99"/>
  <c r="J73" i="99" s="1"/>
  <c r="I73" i="99"/>
  <c r="L73" i="99"/>
  <c r="M73" i="99"/>
  <c r="P73" i="99"/>
  <c r="R73" i="99" s="1"/>
  <c r="Q73" i="99"/>
  <c r="T73" i="99"/>
  <c r="U73" i="99"/>
  <c r="V73" i="99" s="1"/>
  <c r="F74" i="99"/>
  <c r="J74" i="99"/>
  <c r="N74" i="99"/>
  <c r="R74" i="99"/>
  <c r="V74" i="99"/>
  <c r="X74" i="99"/>
  <c r="Y74" i="99"/>
  <c r="D75" i="99"/>
  <c r="E75" i="99"/>
  <c r="H75" i="99"/>
  <c r="I75" i="99"/>
  <c r="J75" i="99"/>
  <c r="L75" i="99"/>
  <c r="N75" i="99" s="1"/>
  <c r="M75" i="99"/>
  <c r="P75" i="99"/>
  <c r="R75" i="99" s="1"/>
  <c r="Q75" i="99"/>
  <c r="T75" i="99"/>
  <c r="U75" i="99"/>
  <c r="F76" i="99"/>
  <c r="Z76" i="99" s="1"/>
  <c r="J76" i="99"/>
  <c r="N76" i="99"/>
  <c r="R76" i="99"/>
  <c r="V76" i="99"/>
  <c r="X76" i="99"/>
  <c r="Y76" i="99"/>
  <c r="F77" i="99"/>
  <c r="Z77" i="99" s="1"/>
  <c r="J77" i="99"/>
  <c r="N77" i="99"/>
  <c r="R77" i="99"/>
  <c r="V77" i="99"/>
  <c r="X77" i="99"/>
  <c r="Y77" i="99"/>
  <c r="E83" i="99"/>
  <c r="D84" i="99"/>
  <c r="E84" i="99"/>
  <c r="H84" i="99"/>
  <c r="I84" i="99"/>
  <c r="L84" i="99"/>
  <c r="L83" i="99" s="1"/>
  <c r="M84" i="99"/>
  <c r="P84" i="99"/>
  <c r="P83" i="99" s="1"/>
  <c r="Q84" i="99"/>
  <c r="Q83" i="99" s="1"/>
  <c r="T84" i="99"/>
  <c r="U84" i="99"/>
  <c r="F85" i="99"/>
  <c r="J85" i="99"/>
  <c r="N85" i="99"/>
  <c r="R85" i="99"/>
  <c r="V85" i="99"/>
  <c r="X85" i="99"/>
  <c r="Y85" i="99"/>
  <c r="Z85" i="99"/>
  <c r="D86" i="99"/>
  <c r="E86" i="99"/>
  <c r="F86" i="99" s="1"/>
  <c r="H86" i="99"/>
  <c r="I86" i="99"/>
  <c r="L86" i="99"/>
  <c r="M86" i="99"/>
  <c r="P86" i="99"/>
  <c r="R86" i="99" s="1"/>
  <c r="Q86" i="99"/>
  <c r="T86" i="99"/>
  <c r="U86" i="99"/>
  <c r="V86" i="99" s="1"/>
  <c r="F87" i="99"/>
  <c r="J87" i="99"/>
  <c r="N87" i="99"/>
  <c r="Z87" i="99" s="1"/>
  <c r="R87" i="99"/>
  <c r="V87" i="99"/>
  <c r="X87" i="99"/>
  <c r="Y87" i="99"/>
  <c r="D89" i="99"/>
  <c r="E89" i="99"/>
  <c r="H89" i="99"/>
  <c r="H88" i="99" s="1"/>
  <c r="I89" i="99"/>
  <c r="J89" i="99"/>
  <c r="L89" i="99"/>
  <c r="M89" i="99"/>
  <c r="P89" i="99"/>
  <c r="Q89" i="99"/>
  <c r="T89" i="99"/>
  <c r="U89" i="99"/>
  <c r="F90" i="99"/>
  <c r="J90" i="99"/>
  <c r="N90" i="99"/>
  <c r="R90" i="99"/>
  <c r="V90" i="99"/>
  <c r="X90" i="99"/>
  <c r="Y90" i="99"/>
  <c r="F91" i="99"/>
  <c r="J91" i="99"/>
  <c r="N91" i="99"/>
  <c r="R91" i="99"/>
  <c r="V91" i="99"/>
  <c r="X91" i="99"/>
  <c r="Y91" i="99"/>
  <c r="F92" i="99"/>
  <c r="Z92" i="99" s="1"/>
  <c r="J92" i="99"/>
  <c r="N92" i="99"/>
  <c r="R92" i="99"/>
  <c r="V92" i="99"/>
  <c r="X92" i="99"/>
  <c r="Y92" i="99"/>
  <c r="F93" i="99"/>
  <c r="J93" i="99"/>
  <c r="N93" i="99"/>
  <c r="R93" i="99"/>
  <c r="V93" i="99"/>
  <c r="X93" i="99"/>
  <c r="Y93" i="99"/>
  <c r="D94" i="99"/>
  <c r="E94" i="99"/>
  <c r="H94" i="99"/>
  <c r="J94" i="99" s="1"/>
  <c r="I94" i="99"/>
  <c r="L94" i="99"/>
  <c r="M94" i="99"/>
  <c r="N94" i="99" s="1"/>
  <c r="P94" i="99"/>
  <c r="Q94" i="99"/>
  <c r="T94" i="99"/>
  <c r="U94" i="99"/>
  <c r="F95" i="99"/>
  <c r="J95" i="99"/>
  <c r="Z95" i="99" s="1"/>
  <c r="N95" i="99"/>
  <c r="R95" i="99"/>
  <c r="V95" i="99"/>
  <c r="X95" i="99"/>
  <c r="Y95" i="99"/>
  <c r="F96" i="99"/>
  <c r="J96" i="99"/>
  <c r="N96" i="99"/>
  <c r="R96" i="99"/>
  <c r="V96" i="99"/>
  <c r="X96" i="99"/>
  <c r="Y96" i="99"/>
  <c r="F97" i="99"/>
  <c r="J97" i="99"/>
  <c r="N97" i="99"/>
  <c r="R97" i="99"/>
  <c r="V97" i="99"/>
  <c r="X97" i="99"/>
  <c r="Y97" i="99"/>
  <c r="Z97" i="99"/>
  <c r="F98" i="99"/>
  <c r="J98" i="99"/>
  <c r="N98" i="99"/>
  <c r="R98" i="99"/>
  <c r="Z98" i="99" s="1"/>
  <c r="V98" i="99"/>
  <c r="X98" i="99"/>
  <c r="Y98" i="99"/>
  <c r="F99" i="99"/>
  <c r="J99" i="99"/>
  <c r="N99" i="99"/>
  <c r="R99" i="99"/>
  <c r="Z99" i="99" s="1"/>
  <c r="V99" i="99"/>
  <c r="X99" i="99"/>
  <c r="Y99" i="99"/>
  <c r="F100" i="99"/>
  <c r="J100" i="99"/>
  <c r="N100" i="99"/>
  <c r="R100" i="99"/>
  <c r="V100" i="99"/>
  <c r="X100" i="99"/>
  <c r="Y100" i="99"/>
  <c r="Z100" i="99"/>
  <c r="F101" i="99"/>
  <c r="J101" i="99"/>
  <c r="N101" i="99"/>
  <c r="R101" i="99"/>
  <c r="V101" i="99"/>
  <c r="X101" i="99"/>
  <c r="Y101" i="99"/>
  <c r="Z101" i="99"/>
  <c r="F102" i="99"/>
  <c r="J102" i="99"/>
  <c r="N102" i="99"/>
  <c r="R102" i="99"/>
  <c r="Z102" i="99" s="1"/>
  <c r="V102" i="99"/>
  <c r="X102" i="99"/>
  <c r="Y102" i="99"/>
  <c r="F103" i="99"/>
  <c r="J103" i="99"/>
  <c r="N103" i="99"/>
  <c r="R103" i="99"/>
  <c r="Z103" i="99" s="1"/>
  <c r="V103" i="99"/>
  <c r="X103" i="99"/>
  <c r="Y103" i="99"/>
  <c r="D104" i="99"/>
  <c r="E104" i="99"/>
  <c r="H104" i="99"/>
  <c r="I104" i="99"/>
  <c r="L104" i="99"/>
  <c r="M104" i="99"/>
  <c r="P104" i="99"/>
  <c r="Q104" i="99"/>
  <c r="T104" i="99"/>
  <c r="U104" i="99"/>
  <c r="V104" i="99" s="1"/>
  <c r="F105" i="99"/>
  <c r="J105" i="99"/>
  <c r="N105" i="99"/>
  <c r="R105" i="99"/>
  <c r="V105" i="99"/>
  <c r="X105" i="99"/>
  <c r="Y105" i="99"/>
  <c r="D106" i="99"/>
  <c r="E106" i="99"/>
  <c r="H106" i="99"/>
  <c r="J106" i="99" s="1"/>
  <c r="I106" i="99"/>
  <c r="L106" i="99"/>
  <c r="N106" i="99" s="1"/>
  <c r="M106" i="99"/>
  <c r="P106" i="99"/>
  <c r="R106" i="99" s="1"/>
  <c r="Q106" i="99"/>
  <c r="T106" i="99"/>
  <c r="U106" i="99"/>
  <c r="F107" i="99"/>
  <c r="Z107" i="99" s="1"/>
  <c r="J107" i="99"/>
  <c r="N107" i="99"/>
  <c r="R107" i="99"/>
  <c r="V107" i="99"/>
  <c r="X107" i="99"/>
  <c r="Y107" i="99"/>
  <c r="D109" i="99"/>
  <c r="E109" i="99"/>
  <c r="H109" i="99"/>
  <c r="J109" i="99" s="1"/>
  <c r="I109" i="99"/>
  <c r="L109" i="99"/>
  <c r="N109" i="99" s="1"/>
  <c r="M109" i="99"/>
  <c r="P109" i="99"/>
  <c r="Q109" i="99"/>
  <c r="T109" i="99"/>
  <c r="U109" i="99"/>
  <c r="F110" i="99"/>
  <c r="Z110" i="99" s="1"/>
  <c r="J110" i="99"/>
  <c r="N110" i="99"/>
  <c r="R110" i="99"/>
  <c r="V110" i="99"/>
  <c r="X110" i="99"/>
  <c r="Y110" i="99"/>
  <c r="F111" i="99"/>
  <c r="J111" i="99"/>
  <c r="N111" i="99"/>
  <c r="R111" i="99"/>
  <c r="V111" i="99"/>
  <c r="X111" i="99"/>
  <c r="Y111" i="99"/>
  <c r="D112" i="99"/>
  <c r="F112" i="99" s="1"/>
  <c r="E112" i="99"/>
  <c r="E108" i="99" s="1"/>
  <c r="H112" i="99"/>
  <c r="J112" i="99" s="1"/>
  <c r="I112" i="99"/>
  <c r="L112" i="99"/>
  <c r="M112" i="99"/>
  <c r="P112" i="99"/>
  <c r="Q112" i="99"/>
  <c r="R112" i="99"/>
  <c r="T112" i="99"/>
  <c r="U112" i="99"/>
  <c r="V112" i="99"/>
  <c r="F113" i="99"/>
  <c r="Z113" i="99" s="1"/>
  <c r="J113" i="99"/>
  <c r="N113" i="99"/>
  <c r="R113" i="99"/>
  <c r="V113" i="99"/>
  <c r="X113" i="99"/>
  <c r="Y113" i="99"/>
  <c r="F114" i="99"/>
  <c r="Z114" i="99" s="1"/>
  <c r="J114" i="99"/>
  <c r="N114" i="99"/>
  <c r="R114" i="99"/>
  <c r="V114" i="99"/>
  <c r="X114" i="99"/>
  <c r="Y114" i="99"/>
  <c r="D115" i="99"/>
  <c r="E115" i="99"/>
  <c r="H115" i="99"/>
  <c r="J115" i="99" s="1"/>
  <c r="I115" i="99"/>
  <c r="L115" i="99"/>
  <c r="N115" i="99" s="1"/>
  <c r="M115" i="99"/>
  <c r="P115" i="99"/>
  <c r="R115" i="99" s="1"/>
  <c r="Q115" i="99"/>
  <c r="T115" i="99"/>
  <c r="U115" i="99"/>
  <c r="F116" i="99"/>
  <c r="J116" i="99"/>
  <c r="N116" i="99"/>
  <c r="R116" i="99"/>
  <c r="V116" i="99"/>
  <c r="X116" i="99"/>
  <c r="Y116" i="99"/>
  <c r="D117" i="99"/>
  <c r="F117" i="99" s="1"/>
  <c r="E117" i="99"/>
  <c r="H117" i="99"/>
  <c r="J117" i="99" s="1"/>
  <c r="I117" i="99"/>
  <c r="L117" i="99"/>
  <c r="M117" i="99"/>
  <c r="P117" i="99"/>
  <c r="Q117" i="99"/>
  <c r="R117" i="99"/>
  <c r="T117" i="99"/>
  <c r="U117" i="99"/>
  <c r="V117" i="99" s="1"/>
  <c r="F118" i="99"/>
  <c r="Z118" i="99" s="1"/>
  <c r="J118" i="99"/>
  <c r="N118" i="99"/>
  <c r="R118" i="99"/>
  <c r="V118" i="99"/>
  <c r="X118" i="99"/>
  <c r="Y118" i="99"/>
  <c r="D120" i="99"/>
  <c r="E120" i="99"/>
  <c r="H120" i="99"/>
  <c r="I120" i="99"/>
  <c r="L120" i="99"/>
  <c r="M120" i="99"/>
  <c r="N120" i="99"/>
  <c r="P120" i="99"/>
  <c r="R120" i="99" s="1"/>
  <c r="Q120" i="99"/>
  <c r="T120" i="99"/>
  <c r="U120" i="99"/>
  <c r="F121" i="99"/>
  <c r="J121" i="99"/>
  <c r="N121" i="99"/>
  <c r="R121" i="99"/>
  <c r="V121" i="99"/>
  <c r="X121" i="99"/>
  <c r="Y121" i="99"/>
  <c r="F122" i="99"/>
  <c r="J122" i="99"/>
  <c r="N122" i="99"/>
  <c r="R122" i="99"/>
  <c r="V122" i="99"/>
  <c r="X122" i="99"/>
  <c r="Y122" i="99"/>
  <c r="D123" i="99"/>
  <c r="E123" i="99"/>
  <c r="E119" i="99" s="1"/>
  <c r="H123" i="99"/>
  <c r="J123" i="99" s="1"/>
  <c r="I123" i="99"/>
  <c r="L123" i="99"/>
  <c r="N123" i="99" s="1"/>
  <c r="M123" i="99"/>
  <c r="P123" i="99"/>
  <c r="R123" i="99" s="1"/>
  <c r="Q123" i="99"/>
  <c r="T123" i="99"/>
  <c r="U123" i="99"/>
  <c r="V123" i="99"/>
  <c r="F124" i="99"/>
  <c r="J124" i="99"/>
  <c r="N124" i="99"/>
  <c r="R124" i="99"/>
  <c r="V124" i="99"/>
  <c r="X124" i="99"/>
  <c r="Y124" i="99"/>
  <c r="F125" i="99"/>
  <c r="J125" i="99"/>
  <c r="N125" i="99"/>
  <c r="R125" i="99"/>
  <c r="V125" i="99"/>
  <c r="X125" i="99"/>
  <c r="Y125" i="99"/>
  <c r="D127" i="99"/>
  <c r="E127" i="99"/>
  <c r="E126" i="99" s="1"/>
  <c r="H127" i="99"/>
  <c r="I127" i="99"/>
  <c r="J127" i="99"/>
  <c r="L127" i="99"/>
  <c r="M127" i="99"/>
  <c r="P127" i="99"/>
  <c r="Q127" i="99"/>
  <c r="T127" i="99"/>
  <c r="U127" i="99"/>
  <c r="V127" i="99"/>
  <c r="F128" i="99"/>
  <c r="J128" i="99"/>
  <c r="N128" i="99"/>
  <c r="R128" i="99"/>
  <c r="V128" i="99"/>
  <c r="X128" i="99"/>
  <c r="Y128" i="99"/>
  <c r="F129" i="99"/>
  <c r="J129" i="99"/>
  <c r="N129" i="99"/>
  <c r="R129" i="99"/>
  <c r="V129" i="99"/>
  <c r="X129" i="99"/>
  <c r="Y129" i="99"/>
  <c r="D130" i="99"/>
  <c r="E130" i="99"/>
  <c r="H130" i="99"/>
  <c r="J130" i="99" s="1"/>
  <c r="I130" i="99"/>
  <c r="L130" i="99"/>
  <c r="M130" i="99"/>
  <c r="N130" i="99"/>
  <c r="P130" i="99"/>
  <c r="Q130" i="99"/>
  <c r="R130" i="99"/>
  <c r="T130" i="99"/>
  <c r="V130" i="99" s="1"/>
  <c r="U130" i="99"/>
  <c r="Y130" i="99"/>
  <c r="F131" i="99"/>
  <c r="J131" i="99"/>
  <c r="N131" i="99"/>
  <c r="R131" i="99"/>
  <c r="V131" i="99"/>
  <c r="X131" i="99"/>
  <c r="Y131" i="99"/>
  <c r="D132" i="99"/>
  <c r="E132" i="99"/>
  <c r="F132" i="99"/>
  <c r="H132" i="99"/>
  <c r="I132" i="99"/>
  <c r="J132" i="99" s="1"/>
  <c r="L132" i="99"/>
  <c r="N132" i="99" s="1"/>
  <c r="M132" i="99"/>
  <c r="P132" i="99"/>
  <c r="R132" i="99" s="1"/>
  <c r="Q132" i="99"/>
  <c r="Y132" i="99" s="1"/>
  <c r="T132" i="99"/>
  <c r="V132" i="99" s="1"/>
  <c r="U132" i="99"/>
  <c r="F133" i="99"/>
  <c r="J133" i="99"/>
  <c r="N133" i="99"/>
  <c r="R133" i="99"/>
  <c r="V133" i="99"/>
  <c r="X133" i="99"/>
  <c r="Y133" i="99"/>
  <c r="F134" i="99"/>
  <c r="J134" i="99"/>
  <c r="N134" i="99"/>
  <c r="R134" i="99"/>
  <c r="V134" i="99"/>
  <c r="X134" i="99"/>
  <c r="Y134" i="99"/>
  <c r="F135" i="99"/>
  <c r="J135" i="99"/>
  <c r="N135" i="99"/>
  <c r="R135" i="99"/>
  <c r="V135" i="99"/>
  <c r="X135" i="99"/>
  <c r="Y135" i="99"/>
  <c r="D136" i="99"/>
  <c r="F136" i="99" s="1"/>
  <c r="E136" i="99"/>
  <c r="H136" i="99"/>
  <c r="J136" i="99" s="1"/>
  <c r="I136" i="99"/>
  <c r="L136" i="99"/>
  <c r="N136" i="99" s="1"/>
  <c r="M136" i="99"/>
  <c r="P136" i="99"/>
  <c r="R136" i="99" s="1"/>
  <c r="Q136" i="99"/>
  <c r="T136" i="99"/>
  <c r="V136" i="99" s="1"/>
  <c r="U136" i="99"/>
  <c r="Y136" i="99"/>
  <c r="F137" i="99"/>
  <c r="J137" i="99"/>
  <c r="N137" i="99"/>
  <c r="R137" i="99"/>
  <c r="V137" i="99"/>
  <c r="X137" i="99"/>
  <c r="Y137" i="99"/>
  <c r="U138" i="99"/>
  <c r="D139" i="99"/>
  <c r="E139" i="99"/>
  <c r="H139" i="99"/>
  <c r="I139" i="99"/>
  <c r="L139" i="99"/>
  <c r="M139" i="99"/>
  <c r="N139" i="99" s="1"/>
  <c r="P139" i="99"/>
  <c r="Q139" i="99"/>
  <c r="T139" i="99"/>
  <c r="T138" i="99" s="1"/>
  <c r="U139" i="99"/>
  <c r="Y139" i="99"/>
  <c r="F140" i="99"/>
  <c r="J140" i="99"/>
  <c r="N140" i="99"/>
  <c r="R140" i="99"/>
  <c r="V140" i="99"/>
  <c r="X140" i="99"/>
  <c r="Y140" i="99"/>
  <c r="D141" i="99"/>
  <c r="F141" i="99" s="1"/>
  <c r="E141" i="99"/>
  <c r="H141" i="99"/>
  <c r="J141" i="99" s="1"/>
  <c r="I141" i="99"/>
  <c r="L141" i="99"/>
  <c r="N141" i="99" s="1"/>
  <c r="M141" i="99"/>
  <c r="P141" i="99"/>
  <c r="R141" i="99" s="1"/>
  <c r="Q141" i="99"/>
  <c r="T141" i="99"/>
  <c r="U141" i="99"/>
  <c r="V141" i="99"/>
  <c r="F142" i="99"/>
  <c r="J142" i="99"/>
  <c r="N142" i="99"/>
  <c r="R142" i="99"/>
  <c r="V142" i="99"/>
  <c r="X142" i="99"/>
  <c r="Y142" i="99"/>
  <c r="G143" i="99"/>
  <c r="K143" i="99"/>
  <c r="O143" i="99"/>
  <c r="S143" i="99"/>
  <c r="W143" i="99"/>
  <c r="O10" i="98"/>
  <c r="P10" i="98"/>
  <c r="R10" i="98" s="1"/>
  <c r="O11" i="98"/>
  <c r="P11" i="98"/>
  <c r="R11" i="98"/>
  <c r="O12" i="98"/>
  <c r="R12" i="98" s="1"/>
  <c r="P12" i="98"/>
  <c r="O13" i="98"/>
  <c r="R13" i="98" s="1"/>
  <c r="P13" i="98"/>
  <c r="O14" i="98"/>
  <c r="P14" i="98"/>
  <c r="R14" i="98" s="1"/>
  <c r="O15" i="98"/>
  <c r="P15" i="98"/>
  <c r="R15" i="98"/>
  <c r="O16" i="98"/>
  <c r="R16" i="98" s="1"/>
  <c r="P16" i="98"/>
  <c r="F18" i="98"/>
  <c r="G18" i="98"/>
  <c r="H18" i="98"/>
  <c r="I18" i="98"/>
  <c r="J18" i="98"/>
  <c r="K18" i="98"/>
  <c r="L18" i="98"/>
  <c r="M18" i="98"/>
  <c r="O18" i="98"/>
  <c r="O10" i="97"/>
  <c r="P10" i="97"/>
  <c r="P18" i="97" s="1"/>
  <c r="O11" i="97"/>
  <c r="P11" i="97"/>
  <c r="R11" i="97"/>
  <c r="O12" i="97"/>
  <c r="R12" i="97" s="1"/>
  <c r="P12" i="97"/>
  <c r="O13" i="97"/>
  <c r="R13" i="97" s="1"/>
  <c r="P13" i="97"/>
  <c r="O14" i="97"/>
  <c r="P14" i="97"/>
  <c r="R14" i="97" s="1"/>
  <c r="O15" i="97"/>
  <c r="P15" i="97"/>
  <c r="R15" i="97"/>
  <c r="O16" i="97"/>
  <c r="R16" i="97" s="1"/>
  <c r="P16" i="97"/>
  <c r="F18" i="97"/>
  <c r="G18" i="97"/>
  <c r="I18" i="97"/>
  <c r="J18" i="97"/>
  <c r="L18" i="97"/>
  <c r="M18" i="97"/>
  <c r="O18" i="97"/>
  <c r="O10" i="96"/>
  <c r="R10" i="96" s="1"/>
  <c r="R13" i="96" s="1"/>
  <c r="P10" i="96"/>
  <c r="P13" i="96" s="1"/>
  <c r="O11" i="96"/>
  <c r="P11" i="96"/>
  <c r="R11" i="96"/>
  <c r="F13" i="96"/>
  <c r="G13" i="96"/>
  <c r="H13" i="96"/>
  <c r="I13" i="96"/>
  <c r="J13" i="96"/>
  <c r="K13" i="96"/>
  <c r="L13" i="96"/>
  <c r="M13" i="96"/>
  <c r="O13" i="96"/>
  <c r="O10" i="95"/>
  <c r="R10" i="95" s="1"/>
  <c r="R13" i="95" s="1"/>
  <c r="P10" i="95"/>
  <c r="P13" i="95" s="1"/>
  <c r="O11" i="95"/>
  <c r="P11" i="95"/>
  <c r="R11" i="95"/>
  <c r="F13" i="95"/>
  <c r="G13" i="95"/>
  <c r="H13" i="95"/>
  <c r="I13" i="95"/>
  <c r="J13" i="95"/>
  <c r="K13" i="95"/>
  <c r="L13" i="95"/>
  <c r="M13" i="95"/>
  <c r="O10" i="94"/>
  <c r="O16" i="94" s="1"/>
  <c r="P10" i="94"/>
  <c r="O11" i="94"/>
  <c r="R11" i="94" s="1"/>
  <c r="P11" i="94"/>
  <c r="P16" i="94" s="1"/>
  <c r="O12" i="94"/>
  <c r="P12" i="94"/>
  <c r="R12" i="94"/>
  <c r="O13" i="94"/>
  <c r="P13" i="94"/>
  <c r="R13" i="94"/>
  <c r="O14" i="94"/>
  <c r="R14" i="94" s="1"/>
  <c r="P14" i="94"/>
  <c r="F16" i="94"/>
  <c r="G16" i="94"/>
  <c r="H16" i="94"/>
  <c r="I16" i="94"/>
  <c r="J16" i="94"/>
  <c r="K16" i="94"/>
  <c r="L16" i="94"/>
  <c r="M16" i="94"/>
  <c r="N16" i="94"/>
  <c r="N11" i="93"/>
  <c r="O11" i="93"/>
  <c r="Q11" i="93"/>
  <c r="R11" i="93"/>
  <c r="S11" i="93"/>
  <c r="T11" i="93"/>
  <c r="N12" i="93"/>
  <c r="Q12" i="93" s="1"/>
  <c r="Q15" i="93" s="1"/>
  <c r="O12" i="93"/>
  <c r="O15" i="93" s="1"/>
  <c r="R12" i="93"/>
  <c r="S12" i="93"/>
  <c r="T12" i="93"/>
  <c r="N13" i="93"/>
  <c r="O13" i="93"/>
  <c r="Q13" i="93"/>
  <c r="R13" i="93"/>
  <c r="S13" i="93"/>
  <c r="T13" i="93"/>
  <c r="E15" i="93"/>
  <c r="F15" i="93"/>
  <c r="H15" i="93"/>
  <c r="I15" i="93"/>
  <c r="K15" i="93"/>
  <c r="L15" i="93"/>
  <c r="N15" i="93"/>
  <c r="K128" i="111" l="1"/>
  <c r="K122" i="111"/>
  <c r="E116" i="111"/>
  <c r="K114" i="111"/>
  <c r="E78" i="111"/>
  <c r="K76" i="111"/>
  <c r="E72" i="111"/>
  <c r="G62" i="111"/>
  <c r="J59" i="111"/>
  <c r="K57" i="111"/>
  <c r="K43" i="111"/>
  <c r="G38" i="111"/>
  <c r="G14" i="111"/>
  <c r="F125" i="111"/>
  <c r="J116" i="111"/>
  <c r="J72" i="111"/>
  <c r="J28" i="111"/>
  <c r="I28" i="111"/>
  <c r="G16" i="111"/>
  <c r="F7" i="111"/>
  <c r="F142" i="111" s="1"/>
  <c r="J104" i="111"/>
  <c r="K105" i="111"/>
  <c r="E104" i="111"/>
  <c r="F59" i="111"/>
  <c r="G59" i="111" s="1"/>
  <c r="G46" i="111"/>
  <c r="K35" i="111"/>
  <c r="K8" i="111"/>
  <c r="E7" i="111"/>
  <c r="G135" i="111"/>
  <c r="I125" i="111"/>
  <c r="K125" i="111" s="1"/>
  <c r="K126" i="111"/>
  <c r="I116" i="111"/>
  <c r="K116" i="111" s="1"/>
  <c r="F78" i="111"/>
  <c r="J142" i="111"/>
  <c r="G137" i="111"/>
  <c r="F104" i="111"/>
  <c r="G78" i="111"/>
  <c r="G72" i="111"/>
  <c r="K59" i="111"/>
  <c r="I137" i="111"/>
  <c r="K137" i="111" s="1"/>
  <c r="K138" i="111"/>
  <c r="G104" i="111"/>
  <c r="K28" i="111"/>
  <c r="G131" i="111"/>
  <c r="G116" i="111"/>
  <c r="G109" i="111"/>
  <c r="I104" i="111"/>
  <c r="K104" i="111" s="1"/>
  <c r="K102" i="111"/>
  <c r="I78" i="111"/>
  <c r="K78" i="111" s="1"/>
  <c r="G99" i="111"/>
  <c r="G7" i="111"/>
  <c r="I72" i="111"/>
  <c r="K72" i="111" s="1"/>
  <c r="I7" i="111"/>
  <c r="E125" i="111"/>
  <c r="G125" i="111" s="1"/>
  <c r="E28" i="111"/>
  <c r="G28" i="111" s="1"/>
  <c r="K29" i="111"/>
  <c r="G117" i="111"/>
  <c r="G105" i="111"/>
  <c r="G79" i="111"/>
  <c r="G73" i="111"/>
  <c r="G60" i="111"/>
  <c r="G8" i="111"/>
  <c r="N138" i="110"/>
  <c r="F137" i="110"/>
  <c r="H70" i="110"/>
  <c r="O153" i="110"/>
  <c r="H129" i="110"/>
  <c r="N92" i="110"/>
  <c r="P92" i="110" s="1"/>
  <c r="P119" i="110"/>
  <c r="L108" i="110"/>
  <c r="K107" i="110"/>
  <c r="O108" i="110"/>
  <c r="J96" i="110"/>
  <c r="N97" i="110"/>
  <c r="P97" i="110" s="1"/>
  <c r="L97" i="110"/>
  <c r="O81" i="110"/>
  <c r="H81" i="110"/>
  <c r="K69" i="110"/>
  <c r="G66" i="110"/>
  <c r="H67" i="110"/>
  <c r="L53" i="110"/>
  <c r="O52" i="110"/>
  <c r="H16" i="110"/>
  <c r="N16" i="110"/>
  <c r="F15" i="110"/>
  <c r="J154" i="110"/>
  <c r="N151" i="110"/>
  <c r="P151" i="110" s="1"/>
  <c r="P148" i="110"/>
  <c r="H148" i="110"/>
  <c r="P147" i="110"/>
  <c r="H146" i="110"/>
  <c r="N146" i="110"/>
  <c r="P146" i="110" s="1"/>
  <c r="G145" i="110"/>
  <c r="O145" i="110" s="1"/>
  <c r="N131" i="110"/>
  <c r="P131" i="110" s="1"/>
  <c r="J124" i="110"/>
  <c r="L124" i="110" s="1"/>
  <c r="L127" i="110"/>
  <c r="P123" i="110"/>
  <c r="H122" i="110"/>
  <c r="N122" i="110"/>
  <c r="P122" i="110" s="1"/>
  <c r="O121" i="110"/>
  <c r="L107" i="110"/>
  <c r="N104" i="110"/>
  <c r="P104" i="110" s="1"/>
  <c r="H104" i="110"/>
  <c r="F96" i="110"/>
  <c r="J92" i="110"/>
  <c r="N93" i="110"/>
  <c r="P93" i="110" s="1"/>
  <c r="L93" i="110"/>
  <c r="N84" i="110"/>
  <c r="P84" i="110" s="1"/>
  <c r="L84" i="110"/>
  <c r="O82" i="110"/>
  <c r="P76" i="110"/>
  <c r="L63" i="110"/>
  <c r="J62" i="110"/>
  <c r="L62" i="110" s="1"/>
  <c r="N63" i="110"/>
  <c r="P63" i="110" s="1"/>
  <c r="H150" i="110"/>
  <c r="L146" i="110"/>
  <c r="J145" i="110"/>
  <c r="L145" i="110" s="1"/>
  <c r="L138" i="110"/>
  <c r="K129" i="110"/>
  <c r="O129" i="110" s="1"/>
  <c r="H125" i="110"/>
  <c r="N125" i="110"/>
  <c r="F124" i="110"/>
  <c r="L122" i="110"/>
  <c r="J121" i="110"/>
  <c r="L121" i="110" s="1"/>
  <c r="F107" i="110"/>
  <c r="N108" i="110"/>
  <c r="P108" i="110" s="1"/>
  <c r="H108" i="110"/>
  <c r="F91" i="110"/>
  <c r="H92" i="110"/>
  <c r="J81" i="110"/>
  <c r="N82" i="110"/>
  <c r="L82" i="110"/>
  <c r="F69" i="110"/>
  <c r="K52" i="110"/>
  <c r="K27" i="110" s="1"/>
  <c r="O53" i="110"/>
  <c r="H31" i="110"/>
  <c r="N31" i="110"/>
  <c r="P158" i="110"/>
  <c r="H157" i="110"/>
  <c r="N157" i="110"/>
  <c r="P157" i="110" s="1"/>
  <c r="P143" i="110"/>
  <c r="H141" i="110"/>
  <c r="N141" i="110"/>
  <c r="P141" i="110" s="1"/>
  <c r="L134" i="110"/>
  <c r="H130" i="110"/>
  <c r="N130" i="110"/>
  <c r="P130" i="110" s="1"/>
  <c r="F154" i="110"/>
  <c r="J150" i="110"/>
  <c r="L150" i="110" s="1"/>
  <c r="H145" i="110"/>
  <c r="N145" i="110"/>
  <c r="P145" i="110" s="1"/>
  <c r="N139" i="110"/>
  <c r="P139" i="110" s="1"/>
  <c r="G138" i="110"/>
  <c r="H134" i="110"/>
  <c r="N134" i="110"/>
  <c r="P134" i="110" s="1"/>
  <c r="J130" i="110"/>
  <c r="O125" i="110"/>
  <c r="H121" i="110"/>
  <c r="N121" i="110"/>
  <c r="P121" i="110" s="1"/>
  <c r="G106" i="110"/>
  <c r="L104" i="110"/>
  <c r="O104" i="110"/>
  <c r="K96" i="110"/>
  <c r="K91" i="110" s="1"/>
  <c r="G70" i="110"/>
  <c r="F28" i="110"/>
  <c r="L110" i="110"/>
  <c r="P99" i="110"/>
  <c r="G96" i="110"/>
  <c r="H97" i="110"/>
  <c r="P95" i="110"/>
  <c r="H82" i="110"/>
  <c r="H73" i="110"/>
  <c r="G44" i="110"/>
  <c r="O44" i="110" s="1"/>
  <c r="O47" i="110"/>
  <c r="L45" i="110"/>
  <c r="J44" i="110"/>
  <c r="L44" i="110" s="1"/>
  <c r="N45" i="110"/>
  <c r="P45" i="110" s="1"/>
  <c r="L31" i="110"/>
  <c r="O31" i="110"/>
  <c r="L28" i="110"/>
  <c r="J27" i="110"/>
  <c r="H23" i="110"/>
  <c r="N23" i="110"/>
  <c r="F22" i="110"/>
  <c r="H20" i="110"/>
  <c r="N20" i="110"/>
  <c r="P20" i="110" s="1"/>
  <c r="P17" i="110"/>
  <c r="K15" i="110"/>
  <c r="K9" i="110" s="1"/>
  <c r="O16" i="110"/>
  <c r="L13" i="110"/>
  <c r="N13" i="110"/>
  <c r="P13" i="110" s="1"/>
  <c r="O11" i="110"/>
  <c r="G10" i="110"/>
  <c r="L10" i="110"/>
  <c r="J70" i="110"/>
  <c r="N71" i="110"/>
  <c r="P71" i="110" s="1"/>
  <c r="J66" i="110"/>
  <c r="N67" i="110"/>
  <c r="P67" i="110" s="1"/>
  <c r="H62" i="110"/>
  <c r="N62" i="110"/>
  <c r="P62" i="110" s="1"/>
  <c r="L59" i="110"/>
  <c r="N59" i="110"/>
  <c r="P59" i="110" s="1"/>
  <c r="H53" i="110"/>
  <c r="N53" i="110"/>
  <c r="P53" i="110" s="1"/>
  <c r="F52" i="110"/>
  <c r="K22" i="110"/>
  <c r="O22" i="110" s="1"/>
  <c r="O23" i="110"/>
  <c r="P18" i="110"/>
  <c r="L18" i="110"/>
  <c r="J52" i="110"/>
  <c r="J22" i="110"/>
  <c r="J15" i="110"/>
  <c r="L15" i="110" s="1"/>
  <c r="F10" i="110"/>
  <c r="N73" i="110"/>
  <c r="P73" i="110" s="1"/>
  <c r="N47" i="110"/>
  <c r="P47" i="110" s="1"/>
  <c r="N11" i="110"/>
  <c r="P11" i="110" s="1"/>
  <c r="L151" i="109"/>
  <c r="K135" i="109"/>
  <c r="O136" i="109"/>
  <c r="L143" i="109"/>
  <c r="O132" i="109"/>
  <c r="P155" i="109"/>
  <c r="K127" i="109"/>
  <c r="O128" i="109"/>
  <c r="N122" i="109"/>
  <c r="P122" i="109" s="1"/>
  <c r="L79" i="109"/>
  <c r="K68" i="109"/>
  <c r="L71" i="109"/>
  <c r="L68" i="109"/>
  <c r="J67" i="109"/>
  <c r="H50" i="109"/>
  <c r="N50" i="109"/>
  <c r="P50" i="109" s="1"/>
  <c r="G20" i="109"/>
  <c r="O20" i="109" s="1"/>
  <c r="H23" i="109"/>
  <c r="O23" i="109"/>
  <c r="P23" i="109" s="1"/>
  <c r="L21" i="109"/>
  <c r="J20" i="109"/>
  <c r="L20" i="109" s="1"/>
  <c r="G151" i="109"/>
  <c r="O151" i="109" s="1"/>
  <c r="O149" i="109"/>
  <c r="F148" i="109"/>
  <c r="N146" i="109"/>
  <c r="P146" i="109" s="1"/>
  <c r="G143" i="109"/>
  <c r="O143" i="109" s="1"/>
  <c r="O137" i="109"/>
  <c r="F136" i="109"/>
  <c r="O133" i="109"/>
  <c r="F132" i="109"/>
  <c r="O129" i="109"/>
  <c r="F128" i="109"/>
  <c r="G127" i="109"/>
  <c r="G119" i="109"/>
  <c r="O119" i="109" s="1"/>
  <c r="L105" i="109"/>
  <c r="J104" i="109"/>
  <c r="L104" i="109" s="1"/>
  <c r="P102" i="109"/>
  <c r="O95" i="109"/>
  <c r="P95" i="109" s="1"/>
  <c r="G94" i="109"/>
  <c r="O94" i="109" s="1"/>
  <c r="J94" i="109"/>
  <c r="L94" i="109" s="1"/>
  <c r="G67" i="109"/>
  <c r="O63" i="109"/>
  <c r="L64" i="109"/>
  <c r="J63" i="109"/>
  <c r="L63" i="109" s="1"/>
  <c r="H63" i="109"/>
  <c r="P63" i="109" s="1"/>
  <c r="L57" i="109"/>
  <c r="F42" i="109"/>
  <c r="H45" i="109"/>
  <c r="N45" i="109"/>
  <c r="J26" i="109"/>
  <c r="L29" i="109"/>
  <c r="P27" i="109"/>
  <c r="H27" i="109"/>
  <c r="O27" i="109"/>
  <c r="G26" i="109"/>
  <c r="H20" i="109"/>
  <c r="N20" i="109"/>
  <c r="P20" i="109" s="1"/>
  <c r="H16" i="109"/>
  <c r="N16" i="109"/>
  <c r="P16" i="109" s="1"/>
  <c r="F15" i="109"/>
  <c r="F151" i="109"/>
  <c r="N149" i="109"/>
  <c r="J148" i="109"/>
  <c r="L148" i="109" s="1"/>
  <c r="F143" i="109"/>
  <c r="N141" i="109"/>
  <c r="P141" i="109" s="1"/>
  <c r="N137" i="109"/>
  <c r="J136" i="109"/>
  <c r="N133" i="109"/>
  <c r="P133" i="109" s="1"/>
  <c r="J132" i="109"/>
  <c r="L132" i="109" s="1"/>
  <c r="N129" i="109"/>
  <c r="P129" i="109" s="1"/>
  <c r="J128" i="109"/>
  <c r="N125" i="109"/>
  <c r="P125" i="109" s="1"/>
  <c r="G122" i="109"/>
  <c r="O122" i="109" s="1"/>
  <c r="F119" i="109"/>
  <c r="H108" i="109"/>
  <c r="N108" i="109"/>
  <c r="P108" i="109" s="1"/>
  <c r="F105" i="109"/>
  <c r="P98" i="109"/>
  <c r="F94" i="109"/>
  <c r="H97" i="109"/>
  <c r="N97" i="109"/>
  <c r="P97" i="109" s="1"/>
  <c r="O91" i="109"/>
  <c r="P91" i="109" s="1"/>
  <c r="G90" i="109"/>
  <c r="H90" i="109" s="1"/>
  <c r="L90" i="109"/>
  <c r="J89" i="109"/>
  <c r="L89" i="109" s="1"/>
  <c r="N90" i="109"/>
  <c r="H80" i="109"/>
  <c r="N80" i="109"/>
  <c r="P80" i="109" s="1"/>
  <c r="F79" i="109"/>
  <c r="O71" i="109"/>
  <c r="H64" i="109"/>
  <c r="H58" i="109"/>
  <c r="O58" i="109"/>
  <c r="P58" i="109" s="1"/>
  <c r="G57" i="109"/>
  <c r="L51" i="109"/>
  <c r="J50" i="109"/>
  <c r="L50" i="109" s="1"/>
  <c r="K42" i="109"/>
  <c r="O42" i="109" s="1"/>
  <c r="L45" i="109"/>
  <c r="L16" i="109"/>
  <c r="K15" i="109"/>
  <c r="L15" i="109" s="1"/>
  <c r="J10" i="109"/>
  <c r="L13" i="109"/>
  <c r="H11" i="109"/>
  <c r="O11" i="109"/>
  <c r="P11" i="109" s="1"/>
  <c r="G10" i="109"/>
  <c r="K9" i="109"/>
  <c r="N152" i="109"/>
  <c r="P152" i="109" s="1"/>
  <c r="N144" i="109"/>
  <c r="P144" i="109" s="1"/>
  <c r="N120" i="109"/>
  <c r="P120" i="109" s="1"/>
  <c r="L80" i="109"/>
  <c r="K79" i="109"/>
  <c r="O79" i="109" s="1"/>
  <c r="F68" i="109"/>
  <c r="H71" i="109"/>
  <c r="N71" i="109"/>
  <c r="P71" i="109" s="1"/>
  <c r="O68" i="109"/>
  <c r="O64" i="109"/>
  <c r="O50" i="109"/>
  <c r="L42" i="109"/>
  <c r="N26" i="109"/>
  <c r="O15" i="109"/>
  <c r="F9" i="109"/>
  <c r="N77" i="109"/>
  <c r="P77" i="109" s="1"/>
  <c r="N64" i="109"/>
  <c r="P64" i="109" s="1"/>
  <c r="N60" i="109"/>
  <c r="P60" i="109" s="1"/>
  <c r="N51" i="109"/>
  <c r="P51" i="109" s="1"/>
  <c r="O45" i="109"/>
  <c r="N29" i="109"/>
  <c r="P29" i="109" s="1"/>
  <c r="N21" i="109"/>
  <c r="P21" i="109" s="1"/>
  <c r="N13" i="109"/>
  <c r="P13" i="109" s="1"/>
  <c r="G144" i="107"/>
  <c r="F128" i="107"/>
  <c r="E123" i="107"/>
  <c r="G123" i="107" s="1"/>
  <c r="G80" i="107"/>
  <c r="F68" i="107"/>
  <c r="G43" i="107"/>
  <c r="G145" i="107"/>
  <c r="G83" i="107"/>
  <c r="G46" i="107"/>
  <c r="G24" i="107"/>
  <c r="E21" i="107"/>
  <c r="E14" i="107"/>
  <c r="G14" i="107" s="1"/>
  <c r="E153" i="107"/>
  <c r="G153" i="107" s="1"/>
  <c r="G149" i="107"/>
  <c r="G147" i="107"/>
  <c r="E144" i="107"/>
  <c r="E137" i="107"/>
  <c r="E136" i="107" s="1"/>
  <c r="G136" i="107" s="1"/>
  <c r="G133" i="107"/>
  <c r="G124" i="107"/>
  <c r="G62" i="107"/>
  <c r="G51" i="107"/>
  <c r="F106" i="107"/>
  <c r="E95" i="107"/>
  <c r="G95" i="107" s="1"/>
  <c r="G92" i="107"/>
  <c r="E69" i="107"/>
  <c r="G69" i="107" s="1"/>
  <c r="G52" i="107"/>
  <c r="F21" i="107"/>
  <c r="G21" i="107" s="1"/>
  <c r="G15" i="107"/>
  <c r="F9" i="107"/>
  <c r="G9" i="107" s="1"/>
  <c r="F136" i="108"/>
  <c r="E27" i="108"/>
  <c r="G27" i="108" s="1"/>
  <c r="F106" i="108"/>
  <c r="G103" i="108"/>
  <c r="E95" i="108"/>
  <c r="G95" i="108" s="1"/>
  <c r="G92" i="108"/>
  <c r="G78" i="108"/>
  <c r="E69" i="108"/>
  <c r="G69" i="108" s="1"/>
  <c r="G52" i="108"/>
  <c r="F21" i="108"/>
  <c r="F9" i="108"/>
  <c r="E153" i="108"/>
  <c r="G153" i="108" s="1"/>
  <c r="G133" i="108"/>
  <c r="G154" i="108"/>
  <c r="G144" i="108"/>
  <c r="G138" i="108"/>
  <c r="E123" i="108"/>
  <c r="G123" i="108" s="1"/>
  <c r="F95" i="108"/>
  <c r="F90" i="108" s="1"/>
  <c r="G80" i="108"/>
  <c r="F69" i="108"/>
  <c r="F68" i="108" s="1"/>
  <c r="G43" i="108"/>
  <c r="G149" i="108"/>
  <c r="G147" i="108"/>
  <c r="E120" i="108"/>
  <c r="G109" i="108"/>
  <c r="E106" i="108"/>
  <c r="G83" i="108"/>
  <c r="E58" i="108"/>
  <c r="E26" i="108" s="1"/>
  <c r="G46" i="108"/>
  <c r="G24" i="108"/>
  <c r="E21" i="108"/>
  <c r="E14" i="108"/>
  <c r="G14" i="108" s="1"/>
  <c r="G137" i="108"/>
  <c r="E136" i="108"/>
  <c r="G136" i="108" s="1"/>
  <c r="E128" i="108"/>
  <c r="G128" i="108" s="1"/>
  <c r="G129" i="108"/>
  <c r="F105" i="108"/>
  <c r="F26" i="108"/>
  <c r="G26" i="108" s="1"/>
  <c r="F8" i="108"/>
  <c r="E68" i="108"/>
  <c r="G68" i="108" s="1"/>
  <c r="E64" i="108"/>
  <c r="G64" i="108" s="1"/>
  <c r="G65" i="108"/>
  <c r="G120" i="108"/>
  <c r="G91" i="108"/>
  <c r="E90" i="108"/>
  <c r="G145" i="108"/>
  <c r="G150" i="108"/>
  <c r="G134" i="108"/>
  <c r="G130" i="108"/>
  <c r="G106" i="108"/>
  <c r="G81" i="108"/>
  <c r="G66" i="108"/>
  <c r="G58" i="108"/>
  <c r="G44" i="108"/>
  <c r="G9" i="108"/>
  <c r="G28" i="108"/>
  <c r="G10" i="108"/>
  <c r="E128" i="107"/>
  <c r="G128" i="107" s="1"/>
  <c r="G129" i="107"/>
  <c r="F105" i="107"/>
  <c r="E68" i="107"/>
  <c r="G68" i="107" s="1"/>
  <c r="E64" i="107"/>
  <c r="G64" i="107" s="1"/>
  <c r="G65" i="107"/>
  <c r="F26" i="107"/>
  <c r="F8" i="107"/>
  <c r="G120" i="107"/>
  <c r="E105" i="107"/>
  <c r="G91" i="107"/>
  <c r="E90" i="107"/>
  <c r="G90" i="107" s="1"/>
  <c r="E26" i="107"/>
  <c r="G26" i="107" s="1"/>
  <c r="E8" i="107"/>
  <c r="G150" i="107"/>
  <c r="G134" i="107"/>
  <c r="G130" i="107"/>
  <c r="G106" i="107"/>
  <c r="G81" i="107"/>
  <c r="G66" i="107"/>
  <c r="G58" i="107"/>
  <c r="G44" i="107"/>
  <c r="G121" i="107"/>
  <c r="G107" i="107"/>
  <c r="G59" i="107"/>
  <c r="G28" i="107"/>
  <c r="G10" i="107"/>
  <c r="E153" i="105"/>
  <c r="E69" i="105"/>
  <c r="G69" i="105" s="1"/>
  <c r="G46" i="105"/>
  <c r="F9" i="105"/>
  <c r="F8" i="105" s="1"/>
  <c r="F26" i="105"/>
  <c r="F159" i="105" s="1"/>
  <c r="F153" i="105"/>
  <c r="F152" i="105" s="1"/>
  <c r="E95" i="105"/>
  <c r="G95" i="105" s="1"/>
  <c r="G92" i="105"/>
  <c r="F69" i="105"/>
  <c r="F61" i="105"/>
  <c r="G61" i="105" s="1"/>
  <c r="E144" i="105"/>
  <c r="E137" i="105"/>
  <c r="G137" i="105" s="1"/>
  <c r="E123" i="105"/>
  <c r="G123" i="105" s="1"/>
  <c r="G109" i="105"/>
  <c r="G103" i="105"/>
  <c r="E80" i="105"/>
  <c r="F43" i="105"/>
  <c r="G43" i="105" s="1"/>
  <c r="F27" i="105"/>
  <c r="G27" i="105" s="1"/>
  <c r="E21" i="105"/>
  <c r="E14" i="105"/>
  <c r="G14" i="105" s="1"/>
  <c r="G137" i="106"/>
  <c r="F106" i="106"/>
  <c r="F80" i="106"/>
  <c r="G52" i="106"/>
  <c r="G46" i="106"/>
  <c r="G30" i="106"/>
  <c r="E27" i="106"/>
  <c r="E21" i="106"/>
  <c r="G21" i="106" s="1"/>
  <c r="F9" i="106"/>
  <c r="F8" i="106" s="1"/>
  <c r="E90" i="106"/>
  <c r="G90" i="106" s="1"/>
  <c r="F153" i="106"/>
  <c r="F152" i="106" s="1"/>
  <c r="G138" i="106"/>
  <c r="F123" i="106"/>
  <c r="F91" i="106"/>
  <c r="F90" i="106" s="1"/>
  <c r="E80" i="106"/>
  <c r="E68" i="106" s="1"/>
  <c r="G68" i="106" s="1"/>
  <c r="F69" i="106"/>
  <c r="F68" i="106" s="1"/>
  <c r="F21" i="106"/>
  <c r="G152" i="106"/>
  <c r="E26" i="106"/>
  <c r="G153" i="106"/>
  <c r="E144" i="106"/>
  <c r="G123" i="106"/>
  <c r="E106" i="106"/>
  <c r="E105" i="106" s="1"/>
  <c r="G91" i="106"/>
  <c r="G51" i="106"/>
  <c r="F43" i="106"/>
  <c r="G43" i="106" s="1"/>
  <c r="F27" i="106"/>
  <c r="F26" i="106" s="1"/>
  <c r="E9" i="106"/>
  <c r="F128" i="106"/>
  <c r="F136" i="106"/>
  <c r="G133" i="106"/>
  <c r="E128" i="106"/>
  <c r="G129" i="106"/>
  <c r="F105" i="106"/>
  <c r="G80" i="106"/>
  <c r="E64" i="106"/>
  <c r="G64" i="106" s="1"/>
  <c r="G65" i="106"/>
  <c r="G149" i="106"/>
  <c r="E136" i="106"/>
  <c r="G144" i="106"/>
  <c r="G120" i="106"/>
  <c r="G105" i="106"/>
  <c r="G150" i="106"/>
  <c r="G134" i="106"/>
  <c r="G130" i="106"/>
  <c r="G81" i="106"/>
  <c r="G66" i="106"/>
  <c r="G58" i="106"/>
  <c r="G44" i="106"/>
  <c r="G9" i="106"/>
  <c r="F136" i="105"/>
  <c r="G91" i="105"/>
  <c r="E90" i="105"/>
  <c r="G90" i="105" s="1"/>
  <c r="G153" i="105"/>
  <c r="E152" i="105"/>
  <c r="G152" i="105" s="1"/>
  <c r="G149" i="105"/>
  <c r="E64" i="105"/>
  <c r="G64" i="105" s="1"/>
  <c r="G65" i="105"/>
  <c r="F128" i="105"/>
  <c r="F105" i="105"/>
  <c r="F68" i="105"/>
  <c r="E26" i="105"/>
  <c r="G144" i="105"/>
  <c r="E136" i="105"/>
  <c r="G136" i="105" s="1"/>
  <c r="G133" i="105"/>
  <c r="E128" i="105"/>
  <c r="G128" i="105" s="1"/>
  <c r="G129" i="105"/>
  <c r="G80" i="105"/>
  <c r="G21" i="105"/>
  <c r="G145" i="105"/>
  <c r="G52" i="105"/>
  <c r="G22" i="105"/>
  <c r="G150" i="105"/>
  <c r="G134" i="105"/>
  <c r="G130" i="105"/>
  <c r="G106" i="105"/>
  <c r="G81" i="105"/>
  <c r="G66" i="105"/>
  <c r="G58" i="105"/>
  <c r="G44" i="105"/>
  <c r="G9" i="105"/>
  <c r="G121" i="105"/>
  <c r="G107" i="105"/>
  <c r="G59" i="105"/>
  <c r="G28" i="105"/>
  <c r="G10" i="105"/>
  <c r="K167" i="104"/>
  <c r="K125" i="104"/>
  <c r="M125" i="104"/>
  <c r="O125" i="104" s="1"/>
  <c r="K44" i="104"/>
  <c r="M44" i="104"/>
  <c r="O44" i="104" s="1"/>
  <c r="G27" i="104"/>
  <c r="M27" i="104"/>
  <c r="O27" i="104" s="1"/>
  <c r="M170" i="104"/>
  <c r="O170" i="104" s="1"/>
  <c r="F167" i="104"/>
  <c r="N167" i="104" s="1"/>
  <c r="M158" i="104"/>
  <c r="O158" i="104" s="1"/>
  <c r="G152" i="104"/>
  <c r="M152" i="104"/>
  <c r="O152" i="104" s="1"/>
  <c r="K145" i="104"/>
  <c r="I144" i="104"/>
  <c r="K144" i="104" s="1"/>
  <c r="M145" i="104"/>
  <c r="O145" i="104" s="1"/>
  <c r="G140" i="104"/>
  <c r="M140" i="104"/>
  <c r="O140" i="104" s="1"/>
  <c r="K128" i="104"/>
  <c r="N128" i="104"/>
  <c r="I101" i="104"/>
  <c r="K101" i="104" s="1"/>
  <c r="K93" i="104"/>
  <c r="I92" i="104"/>
  <c r="K92" i="104" s="1"/>
  <c r="K84" i="104"/>
  <c r="M84" i="104"/>
  <c r="O84" i="104" s="1"/>
  <c r="G82" i="104"/>
  <c r="N82" i="104"/>
  <c r="O82" i="104" s="1"/>
  <c r="K80" i="104"/>
  <c r="I79" i="104"/>
  <c r="K79" i="104" s="1"/>
  <c r="M80" i="104"/>
  <c r="O80" i="104" s="1"/>
  <c r="O66" i="104"/>
  <c r="G66" i="104"/>
  <c r="N66" i="104"/>
  <c r="G35" i="104"/>
  <c r="M35" i="104"/>
  <c r="E34" i="104"/>
  <c r="K27" i="104"/>
  <c r="N27" i="104"/>
  <c r="K20" i="104"/>
  <c r="M20" i="104"/>
  <c r="O20" i="104" s="1"/>
  <c r="K16" i="104"/>
  <c r="M16" i="104"/>
  <c r="O16" i="104" s="1"/>
  <c r="J8" i="104"/>
  <c r="E8" i="104"/>
  <c r="G128" i="104"/>
  <c r="M128" i="104"/>
  <c r="O128" i="104" s="1"/>
  <c r="E167" i="104"/>
  <c r="M165" i="104"/>
  <c r="O165" i="104" s="1"/>
  <c r="M161" i="104"/>
  <c r="O161" i="104" s="1"/>
  <c r="G156" i="104"/>
  <c r="M156" i="104"/>
  <c r="O156" i="104" s="1"/>
  <c r="E155" i="104"/>
  <c r="K152" i="104"/>
  <c r="N152" i="104"/>
  <c r="K133" i="104"/>
  <c r="I132" i="104"/>
  <c r="M133" i="104"/>
  <c r="O133" i="104" s="1"/>
  <c r="J132" i="104"/>
  <c r="O121" i="104"/>
  <c r="O113" i="104"/>
  <c r="G111" i="104"/>
  <c r="F101" i="104"/>
  <c r="N101" i="104" s="1"/>
  <c r="N92" i="104"/>
  <c r="G92" i="104"/>
  <c r="M92" i="104"/>
  <c r="F79" i="104"/>
  <c r="N79" i="104" s="1"/>
  <c r="G79" i="104"/>
  <c r="M79" i="104"/>
  <c r="N71" i="104"/>
  <c r="G55" i="104"/>
  <c r="M55" i="104"/>
  <c r="O55" i="104" s="1"/>
  <c r="K35" i="104"/>
  <c r="J34" i="104"/>
  <c r="N35" i="104"/>
  <c r="O30" i="104"/>
  <c r="G30" i="104"/>
  <c r="N30" i="104"/>
  <c r="O12" i="104"/>
  <c r="M168" i="104"/>
  <c r="O168" i="104" s="1"/>
  <c r="J155" i="104"/>
  <c r="N155" i="104" s="1"/>
  <c r="E144" i="104"/>
  <c r="N144" i="104"/>
  <c r="N132" i="104"/>
  <c r="E132" i="104"/>
  <c r="J101" i="104"/>
  <c r="E101" i="104"/>
  <c r="G71" i="104"/>
  <c r="M71" i="104"/>
  <c r="I34" i="104"/>
  <c r="K34" i="104" s="1"/>
  <c r="F34" i="104"/>
  <c r="N34" i="104" s="1"/>
  <c r="O9" i="104"/>
  <c r="I8" i="104"/>
  <c r="G145" i="104"/>
  <c r="M142" i="104"/>
  <c r="O142" i="104" s="1"/>
  <c r="M137" i="104"/>
  <c r="O137" i="104" s="1"/>
  <c r="M93" i="104"/>
  <c r="O93" i="104" s="1"/>
  <c r="M60" i="104"/>
  <c r="O60" i="104" s="1"/>
  <c r="M48" i="104"/>
  <c r="O48" i="104" s="1"/>
  <c r="M32" i="104"/>
  <c r="O32" i="104" s="1"/>
  <c r="I155" i="104"/>
  <c r="K155" i="104" s="1"/>
  <c r="F8" i="104"/>
  <c r="M111" i="104"/>
  <c r="O111" i="104" s="1"/>
  <c r="G152" i="103"/>
  <c r="M152" i="103"/>
  <c r="N152" i="103"/>
  <c r="G122" i="103"/>
  <c r="M122" i="103"/>
  <c r="G113" i="103"/>
  <c r="N113" i="103"/>
  <c r="O113" i="103" s="1"/>
  <c r="K90" i="103"/>
  <c r="J89" i="103"/>
  <c r="K89" i="103" s="1"/>
  <c r="N90" i="103"/>
  <c r="G65" i="103"/>
  <c r="M65" i="103"/>
  <c r="O65" i="103" s="1"/>
  <c r="I34" i="103"/>
  <c r="O20" i="103"/>
  <c r="G137" i="103"/>
  <c r="M137" i="103"/>
  <c r="K130" i="103"/>
  <c r="I129" i="103"/>
  <c r="K129" i="103" s="1"/>
  <c r="M130" i="103"/>
  <c r="O130" i="103" s="1"/>
  <c r="K122" i="103"/>
  <c r="N122" i="103"/>
  <c r="G118" i="103"/>
  <c r="M118" i="103"/>
  <c r="E117" i="103"/>
  <c r="O115" i="103"/>
  <c r="N110" i="103"/>
  <c r="G98" i="103"/>
  <c r="M98" i="103"/>
  <c r="O98" i="103" s="1"/>
  <c r="F89" i="103"/>
  <c r="N89" i="103" s="1"/>
  <c r="I67" i="103"/>
  <c r="G61" i="103"/>
  <c r="M61" i="103"/>
  <c r="O61" i="103" s="1"/>
  <c r="G45" i="103"/>
  <c r="M45" i="103"/>
  <c r="O45" i="103" s="1"/>
  <c r="O35" i="103"/>
  <c r="G20" i="103"/>
  <c r="N20" i="103"/>
  <c r="J8" i="103"/>
  <c r="M8" i="103"/>
  <c r="M155" i="103"/>
  <c r="O155" i="103" s="1"/>
  <c r="G155" i="103"/>
  <c r="K146" i="103"/>
  <c r="M146" i="103"/>
  <c r="O146" i="103" s="1"/>
  <c r="G141" i="103"/>
  <c r="M141" i="103"/>
  <c r="O141" i="103" s="1"/>
  <c r="E140" i="103"/>
  <c r="K137" i="103"/>
  <c r="N137" i="103"/>
  <c r="K127" i="103"/>
  <c r="M127" i="103"/>
  <c r="O127" i="103" s="1"/>
  <c r="G125" i="103"/>
  <c r="N125" i="103"/>
  <c r="O125" i="103" s="1"/>
  <c r="K118" i="103"/>
  <c r="J117" i="103"/>
  <c r="N117" i="103" s="1"/>
  <c r="N118" i="103"/>
  <c r="G110" i="103"/>
  <c r="M110" i="103"/>
  <c r="E80" i="103"/>
  <c r="G86" i="103"/>
  <c r="M86" i="103"/>
  <c r="O72" i="103"/>
  <c r="G68" i="103"/>
  <c r="N68" i="103"/>
  <c r="F67" i="103"/>
  <c r="O51" i="103"/>
  <c r="J34" i="103"/>
  <c r="N34" i="103" s="1"/>
  <c r="E34" i="103"/>
  <c r="G32" i="103"/>
  <c r="N32" i="103"/>
  <c r="O32" i="103" s="1"/>
  <c r="O27" i="103"/>
  <c r="F8" i="103"/>
  <c r="K155" i="103"/>
  <c r="K150" i="103"/>
  <c r="M150" i="103"/>
  <c r="O150" i="103" s="1"/>
  <c r="J140" i="103"/>
  <c r="N140" i="103" s="1"/>
  <c r="N141" i="103"/>
  <c r="G129" i="103"/>
  <c r="M129" i="103"/>
  <c r="O129" i="103" s="1"/>
  <c r="N129" i="103"/>
  <c r="G90" i="103"/>
  <c r="M90" i="103"/>
  <c r="E89" i="103"/>
  <c r="K86" i="103"/>
  <c r="J80" i="103"/>
  <c r="K80" i="103" s="1"/>
  <c r="N86" i="103"/>
  <c r="G81" i="103"/>
  <c r="N81" i="103"/>
  <c r="F80" i="103"/>
  <c r="G72" i="103"/>
  <c r="N72" i="103"/>
  <c r="K143" i="103"/>
  <c r="G130" i="103"/>
  <c r="M70" i="103"/>
  <c r="O70" i="103" s="1"/>
  <c r="M58" i="103"/>
  <c r="O58" i="103" s="1"/>
  <c r="M54" i="103"/>
  <c r="O54" i="103" s="1"/>
  <c r="M42" i="103"/>
  <c r="O42" i="103" s="1"/>
  <c r="M30" i="103"/>
  <c r="O30" i="103" s="1"/>
  <c r="I140" i="103"/>
  <c r="M81" i="103"/>
  <c r="O81" i="103" s="1"/>
  <c r="M68" i="103"/>
  <c r="O68" i="103" s="1"/>
  <c r="N35" i="103"/>
  <c r="N9" i="103"/>
  <c r="O9" i="103" s="1"/>
  <c r="G128" i="102"/>
  <c r="G126" i="102"/>
  <c r="G109" i="102"/>
  <c r="E96" i="102"/>
  <c r="G96" i="102" s="1"/>
  <c r="F77" i="102"/>
  <c r="G77" i="102" s="1"/>
  <c r="F71" i="102"/>
  <c r="G61" i="102"/>
  <c r="E58" i="102"/>
  <c r="F28" i="102"/>
  <c r="G28" i="102" s="1"/>
  <c r="G26" i="102"/>
  <c r="G23" i="102"/>
  <c r="G129" i="102"/>
  <c r="G63" i="102"/>
  <c r="F7" i="102"/>
  <c r="E117" i="102"/>
  <c r="G117" i="102" s="1"/>
  <c r="G92" i="102"/>
  <c r="F58" i="102"/>
  <c r="G37" i="102"/>
  <c r="E7" i="102"/>
  <c r="G58" i="102"/>
  <c r="F133" i="102"/>
  <c r="E71" i="102"/>
  <c r="G71" i="102" s="1"/>
  <c r="G97" i="102"/>
  <c r="G56" i="102"/>
  <c r="G8" i="102"/>
  <c r="G7" i="102" s="1"/>
  <c r="G124" i="101"/>
  <c r="G135" i="101"/>
  <c r="G126" i="101"/>
  <c r="E113" i="101"/>
  <c r="F102" i="101"/>
  <c r="G75" i="101"/>
  <c r="F28" i="101"/>
  <c r="G23" i="101"/>
  <c r="F121" i="101"/>
  <c r="F113" i="101"/>
  <c r="E102" i="101"/>
  <c r="G42" i="101"/>
  <c r="F7" i="101"/>
  <c r="F137" i="101" s="1"/>
  <c r="F132" i="101"/>
  <c r="G132" i="101" s="1"/>
  <c r="E121" i="101"/>
  <c r="G121" i="101" s="1"/>
  <c r="G77" i="101"/>
  <c r="G58" i="101"/>
  <c r="E7" i="101"/>
  <c r="G102" i="101"/>
  <c r="G7" i="101"/>
  <c r="G133" i="101"/>
  <c r="E71" i="101"/>
  <c r="G71" i="101" s="1"/>
  <c r="E28" i="101"/>
  <c r="G28" i="101" s="1"/>
  <c r="G122" i="101"/>
  <c r="G8" i="101"/>
  <c r="G29" i="101"/>
  <c r="Z94" i="100"/>
  <c r="L89" i="100"/>
  <c r="Q32" i="100"/>
  <c r="R32" i="100" s="1"/>
  <c r="Z145" i="100"/>
  <c r="Y144" i="100"/>
  <c r="T141" i="100"/>
  <c r="J139" i="100"/>
  <c r="Z138" i="100"/>
  <c r="R133" i="100"/>
  <c r="Y133" i="100"/>
  <c r="T129" i="100"/>
  <c r="V129" i="100" s="1"/>
  <c r="Q120" i="100"/>
  <c r="R113" i="100"/>
  <c r="Y113" i="100"/>
  <c r="N107" i="100"/>
  <c r="N105" i="100"/>
  <c r="F105" i="100"/>
  <c r="Z101" i="100"/>
  <c r="Z97" i="100"/>
  <c r="R95" i="100"/>
  <c r="Q89" i="100"/>
  <c r="Y90" i="100"/>
  <c r="I89" i="100"/>
  <c r="X87" i="100"/>
  <c r="N87" i="100"/>
  <c r="N69" i="100"/>
  <c r="Z65" i="100"/>
  <c r="F64" i="100"/>
  <c r="R60" i="100"/>
  <c r="Z58" i="100"/>
  <c r="Z51" i="100"/>
  <c r="Z47" i="100"/>
  <c r="F46" i="100"/>
  <c r="R42" i="100"/>
  <c r="Z40" i="100"/>
  <c r="Z25" i="100"/>
  <c r="Z21" i="100"/>
  <c r="F15" i="100"/>
  <c r="Z12" i="100"/>
  <c r="F10" i="100"/>
  <c r="T6" i="100"/>
  <c r="U141" i="100"/>
  <c r="I129" i="100"/>
  <c r="J129" i="100" s="1"/>
  <c r="I32" i="100"/>
  <c r="X144" i="100"/>
  <c r="E141" i="100"/>
  <c r="F141" i="100" s="1"/>
  <c r="Y139" i="100"/>
  <c r="F139" i="100"/>
  <c r="Z131" i="100"/>
  <c r="Q129" i="100"/>
  <c r="L129" i="100"/>
  <c r="E129" i="100"/>
  <c r="H129" i="100"/>
  <c r="Z127" i="100"/>
  <c r="T120" i="100"/>
  <c r="V120" i="100" s="1"/>
  <c r="M120" i="100"/>
  <c r="F121" i="100"/>
  <c r="D120" i="100"/>
  <c r="F120" i="100" s="1"/>
  <c r="Z111" i="100"/>
  <c r="Q109" i="100"/>
  <c r="L109" i="100"/>
  <c r="E109" i="100"/>
  <c r="Y109" i="100" s="1"/>
  <c r="Y107" i="100"/>
  <c r="Y105" i="100"/>
  <c r="Z102" i="100"/>
  <c r="Z98" i="100"/>
  <c r="U89" i="100"/>
  <c r="V89" i="100" s="1"/>
  <c r="V90" i="100"/>
  <c r="Y85" i="100"/>
  <c r="Q84" i="100"/>
  <c r="L84" i="100"/>
  <c r="N84" i="100" s="1"/>
  <c r="E84" i="100"/>
  <c r="Z75" i="100"/>
  <c r="T71" i="100"/>
  <c r="V71" i="100" s="1"/>
  <c r="L71" i="100"/>
  <c r="Z66" i="100"/>
  <c r="Z59" i="100"/>
  <c r="J56" i="100"/>
  <c r="X52" i="100"/>
  <c r="Z48" i="100"/>
  <c r="V42" i="100"/>
  <c r="Z41" i="100"/>
  <c r="Z36" i="100"/>
  <c r="T32" i="100"/>
  <c r="J30" i="100"/>
  <c r="Z30" i="100" s="1"/>
  <c r="V27" i="100"/>
  <c r="Z26" i="100"/>
  <c r="Z22" i="100"/>
  <c r="Z13" i="100"/>
  <c r="Y10" i="100"/>
  <c r="Q6" i="100"/>
  <c r="L6" i="100"/>
  <c r="Y95" i="100"/>
  <c r="D32" i="100"/>
  <c r="F32" i="100" s="1"/>
  <c r="U6" i="100"/>
  <c r="V6" i="100" s="1"/>
  <c r="P141" i="100"/>
  <c r="D141" i="100"/>
  <c r="N139" i="100"/>
  <c r="Z136" i="100"/>
  <c r="Z132" i="100"/>
  <c r="D129" i="100"/>
  <c r="Z128" i="100"/>
  <c r="L120" i="100"/>
  <c r="N120" i="100" s="1"/>
  <c r="J116" i="100"/>
  <c r="Z112" i="100"/>
  <c r="D109" i="100"/>
  <c r="F109" i="100" s="1"/>
  <c r="Z103" i="100"/>
  <c r="Z99" i="100"/>
  <c r="Z86" i="100"/>
  <c r="V85" i="100"/>
  <c r="D84" i="100"/>
  <c r="X84" i="100" s="1"/>
  <c r="Y76" i="100"/>
  <c r="M71" i="100"/>
  <c r="Q71" i="100"/>
  <c r="J72" i="100"/>
  <c r="D71" i="100"/>
  <c r="Z67" i="100"/>
  <c r="X60" i="100"/>
  <c r="Z49" i="100"/>
  <c r="X42" i="100"/>
  <c r="E32" i="100"/>
  <c r="Z34" i="100"/>
  <c r="R33" i="100"/>
  <c r="L32" i="100"/>
  <c r="Z31" i="100"/>
  <c r="Y30" i="100"/>
  <c r="Z23" i="100"/>
  <c r="V20" i="100"/>
  <c r="Z14" i="100"/>
  <c r="J7" i="100"/>
  <c r="D6" i="100"/>
  <c r="D146" i="100" s="1"/>
  <c r="Z144" i="100"/>
  <c r="V141" i="100"/>
  <c r="Y120" i="100"/>
  <c r="N109" i="100"/>
  <c r="R141" i="100"/>
  <c r="F129" i="100"/>
  <c r="Z116" i="100"/>
  <c r="Q146" i="100"/>
  <c r="M141" i="100"/>
  <c r="H141" i="100"/>
  <c r="J141" i="100" s="1"/>
  <c r="P129" i="100"/>
  <c r="R130" i="100"/>
  <c r="P109" i="100"/>
  <c r="R109" i="100" s="1"/>
  <c r="R110" i="100"/>
  <c r="H109" i="100"/>
  <c r="J109" i="100" s="1"/>
  <c r="P89" i="100"/>
  <c r="R89" i="100" s="1"/>
  <c r="Z87" i="100"/>
  <c r="N56" i="100"/>
  <c r="Z56" i="100" s="1"/>
  <c r="Y56" i="100"/>
  <c r="F52" i="100"/>
  <c r="Y52" i="100"/>
  <c r="N33" i="100"/>
  <c r="Y33" i="100"/>
  <c r="M32" i="100"/>
  <c r="R27" i="100"/>
  <c r="X27" i="100"/>
  <c r="Y142" i="100"/>
  <c r="Z134" i="100"/>
  <c r="R126" i="100"/>
  <c r="Z126" i="100" s="1"/>
  <c r="P120" i="100"/>
  <c r="Z118" i="100"/>
  <c r="Z114" i="100"/>
  <c r="T109" i="100"/>
  <c r="V109" i="100" s="1"/>
  <c r="Z106" i="100"/>
  <c r="Z91" i="100"/>
  <c r="R76" i="100"/>
  <c r="X76" i="100"/>
  <c r="F69" i="100"/>
  <c r="Y69" i="100"/>
  <c r="J46" i="100"/>
  <c r="Z46" i="100" s="1"/>
  <c r="X46" i="100"/>
  <c r="Z37" i="100"/>
  <c r="N32" i="100"/>
  <c r="X142" i="100"/>
  <c r="R142" i="100"/>
  <c r="Z140" i="100"/>
  <c r="X135" i="100"/>
  <c r="J133" i="100"/>
  <c r="Z133" i="100" s="1"/>
  <c r="X126" i="100"/>
  <c r="Z122" i="100"/>
  <c r="R116" i="100"/>
  <c r="Z115" i="100"/>
  <c r="J113" i="100"/>
  <c r="Z113" i="100" s="1"/>
  <c r="X107" i="100"/>
  <c r="J105" i="100"/>
  <c r="Z105" i="100" s="1"/>
  <c r="Z92" i="100"/>
  <c r="N90" i="100"/>
  <c r="H89" i="100"/>
  <c r="J90" i="100"/>
  <c r="E89" i="100"/>
  <c r="Z88" i="100"/>
  <c r="I84" i="100"/>
  <c r="Y84" i="100" s="1"/>
  <c r="V72" i="100"/>
  <c r="U71" i="100"/>
  <c r="X56" i="100"/>
  <c r="N46" i="100"/>
  <c r="Y46" i="100"/>
  <c r="Z38" i="100"/>
  <c r="X30" i="100"/>
  <c r="F27" i="100"/>
  <c r="Y27" i="100"/>
  <c r="X20" i="100"/>
  <c r="R15" i="100"/>
  <c r="Z15" i="100" s="1"/>
  <c r="X15" i="100"/>
  <c r="Z139" i="100"/>
  <c r="Z124" i="100"/>
  <c r="J84" i="100"/>
  <c r="N74" i="100"/>
  <c r="Z74" i="100" s="1"/>
  <c r="Y74" i="100"/>
  <c r="N64" i="100"/>
  <c r="Y64" i="100"/>
  <c r="U32" i="100"/>
  <c r="V32" i="100" s="1"/>
  <c r="L141" i="100"/>
  <c r="N141" i="100" s="1"/>
  <c r="R135" i="100"/>
  <c r="Z135" i="100" s="1"/>
  <c r="X130" i="100"/>
  <c r="M129" i="100"/>
  <c r="N129" i="100" s="1"/>
  <c r="Z125" i="100"/>
  <c r="X118" i="100"/>
  <c r="X110" i="100"/>
  <c r="R107" i="100"/>
  <c r="Z107" i="100" s="1"/>
  <c r="X95" i="100"/>
  <c r="P84" i="100"/>
  <c r="R85" i="100"/>
  <c r="X85" i="100"/>
  <c r="F84" i="100"/>
  <c r="F76" i="100"/>
  <c r="Z64" i="100"/>
  <c r="F42" i="100"/>
  <c r="Z42" i="100" s="1"/>
  <c r="Y42" i="100"/>
  <c r="V142" i="100"/>
  <c r="F142" i="100"/>
  <c r="Z142" i="100" s="1"/>
  <c r="X133" i="100"/>
  <c r="Y130" i="100"/>
  <c r="F130" i="100"/>
  <c r="Z123" i="100"/>
  <c r="Y121" i="100"/>
  <c r="N121" i="100"/>
  <c r="H120" i="100"/>
  <c r="J120" i="100" s="1"/>
  <c r="J121" i="100"/>
  <c r="Z121" i="100" s="1"/>
  <c r="Z119" i="100"/>
  <c r="X116" i="100"/>
  <c r="X113" i="100"/>
  <c r="Y110" i="100"/>
  <c r="F110" i="100"/>
  <c r="X105" i="100"/>
  <c r="F95" i="100"/>
  <c r="Z95" i="100" s="1"/>
  <c r="Z93" i="100"/>
  <c r="X90" i="100"/>
  <c r="R90" i="100"/>
  <c r="M89" i="100"/>
  <c r="N89" i="100" s="1"/>
  <c r="F90" i="100"/>
  <c r="Z90" i="100" s="1"/>
  <c r="Y87" i="100"/>
  <c r="T84" i="100"/>
  <c r="V84" i="100" s="1"/>
  <c r="N71" i="100"/>
  <c r="F72" i="100"/>
  <c r="E71" i="100"/>
  <c r="Y72" i="100"/>
  <c r="H71" i="100"/>
  <c r="J71" i="100" s="1"/>
  <c r="J64" i="100"/>
  <c r="X64" i="100"/>
  <c r="F60" i="100"/>
  <c r="Y60" i="100"/>
  <c r="H32" i="100"/>
  <c r="J32" i="100" s="1"/>
  <c r="J33" i="100"/>
  <c r="X33" i="100"/>
  <c r="E6" i="100"/>
  <c r="Y7" i="100"/>
  <c r="M6" i="100"/>
  <c r="P71" i="100"/>
  <c r="R72" i="100"/>
  <c r="X72" i="100"/>
  <c r="R69" i="100"/>
  <c r="X69" i="100"/>
  <c r="Z39" i="100"/>
  <c r="Z35" i="100"/>
  <c r="N20" i="100"/>
  <c r="Z20" i="100" s="1"/>
  <c r="Y15" i="100"/>
  <c r="Z10" i="100"/>
  <c r="P6" i="100"/>
  <c r="R7" i="100"/>
  <c r="X7" i="100"/>
  <c r="H6" i="100"/>
  <c r="N72" i="100"/>
  <c r="N60" i="100"/>
  <c r="N52" i="100"/>
  <c r="N42" i="100"/>
  <c r="V33" i="100"/>
  <c r="F85" i="100"/>
  <c r="Z85" i="100" s="1"/>
  <c r="V7" i="100"/>
  <c r="F7" i="100"/>
  <c r="R83" i="99"/>
  <c r="Z136" i="99"/>
  <c r="X123" i="99"/>
  <c r="M70" i="99"/>
  <c r="Y60" i="99"/>
  <c r="Y42" i="99"/>
  <c r="H138" i="99"/>
  <c r="Z133" i="99"/>
  <c r="Z131" i="99"/>
  <c r="M126" i="99"/>
  <c r="Z129" i="99"/>
  <c r="P126" i="99"/>
  <c r="R126" i="99" s="1"/>
  <c r="X127" i="99"/>
  <c r="U119" i="99"/>
  <c r="T119" i="99"/>
  <c r="J120" i="99"/>
  <c r="Z116" i="99"/>
  <c r="Y115" i="99"/>
  <c r="Q108" i="99"/>
  <c r="Z111" i="99"/>
  <c r="U108" i="99"/>
  <c r="P108" i="99"/>
  <c r="L108" i="99"/>
  <c r="Z105" i="99"/>
  <c r="R104" i="99"/>
  <c r="J104" i="99"/>
  <c r="Z96" i="99"/>
  <c r="Y94" i="99"/>
  <c r="N84" i="99"/>
  <c r="Y68" i="99"/>
  <c r="Z67" i="99"/>
  <c r="X60" i="99"/>
  <c r="R60" i="99"/>
  <c r="Z49" i="99"/>
  <c r="X46" i="99"/>
  <c r="Z45" i="99"/>
  <c r="X42" i="99"/>
  <c r="R42" i="99"/>
  <c r="Z38" i="99"/>
  <c r="Z34" i="99"/>
  <c r="Q32" i="99"/>
  <c r="Y27" i="99"/>
  <c r="Q6" i="99"/>
  <c r="Z128" i="99"/>
  <c r="P119" i="99"/>
  <c r="U83" i="99"/>
  <c r="V138" i="99"/>
  <c r="M138" i="99"/>
  <c r="Z134" i="99"/>
  <c r="X132" i="99"/>
  <c r="F130" i="99"/>
  <c r="U126" i="99"/>
  <c r="F123" i="99"/>
  <c r="Z121" i="99"/>
  <c r="M119" i="99"/>
  <c r="V115" i="99"/>
  <c r="F106" i="99"/>
  <c r="X94" i="99"/>
  <c r="R94" i="99"/>
  <c r="R89" i="99"/>
  <c r="R84" i="99"/>
  <c r="J71" i="99"/>
  <c r="X68" i="99"/>
  <c r="R68" i="99"/>
  <c r="J63" i="99"/>
  <c r="J56" i="99"/>
  <c r="Z53" i="99"/>
  <c r="Y15" i="99"/>
  <c r="X141" i="99"/>
  <c r="I138" i="99"/>
  <c r="Q126" i="99"/>
  <c r="Z125" i="99"/>
  <c r="I119" i="99"/>
  <c r="Z142" i="99"/>
  <c r="Y141" i="99"/>
  <c r="E138" i="99"/>
  <c r="Y138" i="99" s="1"/>
  <c r="Z140" i="99"/>
  <c r="R139" i="99"/>
  <c r="D138" i="99"/>
  <c r="Z137" i="99"/>
  <c r="Z135" i="99"/>
  <c r="I126" i="99"/>
  <c r="L126" i="99"/>
  <c r="F127" i="99"/>
  <c r="Z127" i="99" s="1"/>
  <c r="Z124" i="99"/>
  <c r="Z122" i="99"/>
  <c r="Y120" i="99"/>
  <c r="D119" i="99"/>
  <c r="F119" i="99" s="1"/>
  <c r="R109" i="99"/>
  <c r="M108" i="99"/>
  <c r="I88" i="99"/>
  <c r="V89" i="99"/>
  <c r="M88" i="99"/>
  <c r="X89" i="99"/>
  <c r="Z74" i="99"/>
  <c r="U70" i="99"/>
  <c r="Z61" i="99"/>
  <c r="Z54" i="99"/>
  <c r="Y52" i="99"/>
  <c r="J46" i="99"/>
  <c r="Z43" i="99"/>
  <c r="U32" i="99"/>
  <c r="M32" i="99"/>
  <c r="X33" i="99"/>
  <c r="U6" i="99"/>
  <c r="P6" i="99"/>
  <c r="R6" i="99" s="1"/>
  <c r="Z132" i="99"/>
  <c r="Y126" i="99"/>
  <c r="J138" i="99"/>
  <c r="V119" i="99"/>
  <c r="R108" i="99"/>
  <c r="Z141" i="99"/>
  <c r="Z130" i="99"/>
  <c r="Z123" i="99"/>
  <c r="N126" i="99"/>
  <c r="L138" i="99"/>
  <c r="T126" i="99"/>
  <c r="V126" i="99" s="1"/>
  <c r="D126" i="99"/>
  <c r="I108" i="99"/>
  <c r="Y108" i="99" s="1"/>
  <c r="J10" i="99"/>
  <c r="X10" i="99"/>
  <c r="X139" i="99"/>
  <c r="P138" i="99"/>
  <c r="X136" i="99"/>
  <c r="X130" i="99"/>
  <c r="H126" i="99"/>
  <c r="J126" i="99" s="1"/>
  <c r="X120" i="99"/>
  <c r="H119" i="99"/>
  <c r="J119" i="99" s="1"/>
  <c r="X117" i="99"/>
  <c r="N117" i="99"/>
  <c r="Z117" i="99" s="1"/>
  <c r="X112" i="99"/>
  <c r="N112" i="99"/>
  <c r="Z112" i="99" s="1"/>
  <c r="Y109" i="99"/>
  <c r="V106" i="99"/>
  <c r="Z106" i="99" s="1"/>
  <c r="Z93" i="99"/>
  <c r="Y89" i="99"/>
  <c r="F89" i="99"/>
  <c r="E88" i="99"/>
  <c r="P88" i="99"/>
  <c r="T83" i="99"/>
  <c r="V83" i="99" s="1"/>
  <c r="V84" i="99"/>
  <c r="J84" i="99"/>
  <c r="F75" i="99"/>
  <c r="X75" i="99"/>
  <c r="Z64" i="99"/>
  <c r="Z57" i="99"/>
  <c r="Z50" i="99"/>
  <c r="Y46" i="99"/>
  <c r="F46" i="99"/>
  <c r="Z39" i="99"/>
  <c r="Z35" i="99"/>
  <c r="R33" i="99"/>
  <c r="J20" i="99"/>
  <c r="X20" i="99"/>
  <c r="I6" i="99"/>
  <c r="Y7" i="99"/>
  <c r="Q138" i="99"/>
  <c r="N108" i="99"/>
  <c r="U88" i="99"/>
  <c r="V139" i="99"/>
  <c r="F139" i="99"/>
  <c r="Z139" i="99" s="1"/>
  <c r="Y127" i="99"/>
  <c r="N127" i="99"/>
  <c r="Y123" i="99"/>
  <c r="V120" i="99"/>
  <c r="Q119" i="99"/>
  <c r="L119" i="99"/>
  <c r="N119" i="99" s="1"/>
  <c r="F120" i="99"/>
  <c r="Y117" i="99"/>
  <c r="X115" i="99"/>
  <c r="Y112" i="99"/>
  <c r="X109" i="99"/>
  <c r="H108" i="99"/>
  <c r="Y106" i="99"/>
  <c r="X104" i="99"/>
  <c r="Y104" i="99"/>
  <c r="F104" i="99"/>
  <c r="F94" i="99"/>
  <c r="D88" i="99"/>
  <c r="Z90" i="99"/>
  <c r="Q88" i="99"/>
  <c r="M83" i="99"/>
  <c r="N83" i="99" s="1"/>
  <c r="Y75" i="99"/>
  <c r="Z65" i="99"/>
  <c r="R63" i="99"/>
  <c r="Z58" i="99"/>
  <c r="R56" i="99"/>
  <c r="Z51" i="99"/>
  <c r="Z47" i="99"/>
  <c r="Z40" i="99"/>
  <c r="Z36" i="99"/>
  <c r="R32" i="99"/>
  <c r="J30" i="99"/>
  <c r="X30" i="99"/>
  <c r="T6" i="99"/>
  <c r="V7" i="99"/>
  <c r="J7" i="99"/>
  <c r="T108" i="99"/>
  <c r="V108" i="99" s="1"/>
  <c r="V109" i="99"/>
  <c r="J88" i="99"/>
  <c r="I83" i="99"/>
  <c r="Y83" i="99" s="1"/>
  <c r="Y84" i="99"/>
  <c r="Y63" i="99"/>
  <c r="F63" i="99"/>
  <c r="Y56" i="99"/>
  <c r="F56" i="99"/>
  <c r="J139" i="99"/>
  <c r="R127" i="99"/>
  <c r="F115" i="99"/>
  <c r="Z115" i="99" s="1"/>
  <c r="D108" i="99"/>
  <c r="F109" i="99"/>
  <c r="Z109" i="99" s="1"/>
  <c r="X106" i="99"/>
  <c r="Z91" i="99"/>
  <c r="J86" i="99"/>
  <c r="X86" i="99"/>
  <c r="P70" i="99"/>
  <c r="R71" i="99"/>
  <c r="D70" i="99"/>
  <c r="F71" i="99"/>
  <c r="X71" i="99"/>
  <c r="Z66" i="99"/>
  <c r="Z59" i="99"/>
  <c r="Z48" i="99"/>
  <c r="R46" i="99"/>
  <c r="Z41" i="99"/>
  <c r="Z37" i="99"/>
  <c r="Y33" i="99"/>
  <c r="F33" i="99"/>
  <c r="E32" i="99"/>
  <c r="Y32" i="99" s="1"/>
  <c r="J15" i="99"/>
  <c r="M6" i="99"/>
  <c r="N6" i="99" s="1"/>
  <c r="N86" i="99"/>
  <c r="V75" i="99"/>
  <c r="T70" i="99"/>
  <c r="V71" i="99"/>
  <c r="I70" i="99"/>
  <c r="J70" i="99" s="1"/>
  <c r="N70" i="99"/>
  <c r="F68" i="99"/>
  <c r="F60" i="99"/>
  <c r="F52" i="99"/>
  <c r="F42" i="99"/>
  <c r="H32" i="99"/>
  <c r="J32" i="99" s="1"/>
  <c r="N30" i="99"/>
  <c r="N20" i="99"/>
  <c r="N10" i="99"/>
  <c r="V94" i="99"/>
  <c r="T88" i="99"/>
  <c r="Y86" i="99"/>
  <c r="X84" i="99"/>
  <c r="H83" i="99"/>
  <c r="X73" i="99"/>
  <c r="N73" i="99"/>
  <c r="Z73" i="99" s="1"/>
  <c r="Y71" i="99"/>
  <c r="V68" i="99"/>
  <c r="V60" i="99"/>
  <c r="V52" i="99"/>
  <c r="V42" i="99"/>
  <c r="T32" i="99"/>
  <c r="V32" i="99" s="1"/>
  <c r="Y30" i="99"/>
  <c r="X27" i="99"/>
  <c r="Y20" i="99"/>
  <c r="X15" i="99"/>
  <c r="Y10" i="99"/>
  <c r="X7" i="99"/>
  <c r="E6" i="99"/>
  <c r="H6" i="99"/>
  <c r="N104" i="99"/>
  <c r="L88" i="99"/>
  <c r="N88" i="99" s="1"/>
  <c r="N89" i="99"/>
  <c r="D83" i="99"/>
  <c r="F84" i="99"/>
  <c r="Y73" i="99"/>
  <c r="N63" i="99"/>
  <c r="N56" i="99"/>
  <c r="N46" i="99"/>
  <c r="L32" i="99"/>
  <c r="N33" i="99"/>
  <c r="D32" i="99"/>
  <c r="F27" i="99"/>
  <c r="Z27" i="99" s="1"/>
  <c r="F15" i="99"/>
  <c r="Z15" i="99" s="1"/>
  <c r="D6" i="99"/>
  <c r="F7" i="99"/>
  <c r="R18" i="98"/>
  <c r="P18" i="98"/>
  <c r="R10" i="97"/>
  <c r="R18" i="97" s="1"/>
  <c r="O13" i="95"/>
  <c r="R10" i="94"/>
  <c r="R16" i="94" s="1"/>
  <c r="K7" i="111" l="1"/>
  <c r="I142" i="111"/>
  <c r="K142" i="111" s="1"/>
  <c r="G142" i="111"/>
  <c r="E142" i="111"/>
  <c r="L27" i="110"/>
  <c r="H28" i="110"/>
  <c r="N28" i="110"/>
  <c r="P28" i="110" s="1"/>
  <c r="F27" i="110"/>
  <c r="L154" i="110"/>
  <c r="J153" i="110"/>
  <c r="L153" i="110" s="1"/>
  <c r="L70" i="110"/>
  <c r="J69" i="110"/>
  <c r="L69" i="110" s="1"/>
  <c r="H15" i="110"/>
  <c r="N15" i="110"/>
  <c r="P15" i="110" s="1"/>
  <c r="L22" i="110"/>
  <c r="O15" i="110"/>
  <c r="G27" i="110"/>
  <c r="O27" i="110" s="1"/>
  <c r="J106" i="110"/>
  <c r="P23" i="110"/>
  <c r="H44" i="110"/>
  <c r="G137" i="110"/>
  <c r="O137" i="110" s="1"/>
  <c r="O138" i="110"/>
  <c r="P31" i="110"/>
  <c r="N70" i="110"/>
  <c r="L81" i="110"/>
  <c r="N81" i="110"/>
  <c r="P81" i="110" s="1"/>
  <c r="H124" i="110"/>
  <c r="N124" i="110"/>
  <c r="P124" i="110" s="1"/>
  <c r="J137" i="110"/>
  <c r="L137" i="110" s="1"/>
  <c r="N150" i="110"/>
  <c r="P150" i="110" s="1"/>
  <c r="H96" i="110"/>
  <c r="N96" i="110"/>
  <c r="P16" i="110"/>
  <c r="P138" i="110"/>
  <c r="F9" i="110"/>
  <c r="H10" i="110"/>
  <c r="N10" i="110"/>
  <c r="O10" i="110"/>
  <c r="G9" i="110"/>
  <c r="O96" i="110"/>
  <c r="G91" i="110"/>
  <c r="O91" i="110" s="1"/>
  <c r="H91" i="110"/>
  <c r="J9" i="110"/>
  <c r="H22" i="110"/>
  <c r="N22" i="110"/>
  <c r="P22" i="110" s="1"/>
  <c r="N44" i="110"/>
  <c r="P44" i="110" s="1"/>
  <c r="P82" i="110"/>
  <c r="L92" i="110"/>
  <c r="J91" i="110"/>
  <c r="L91" i="110" s="1"/>
  <c r="L96" i="110"/>
  <c r="H137" i="110"/>
  <c r="N137" i="110"/>
  <c r="P137" i="110" s="1"/>
  <c r="L52" i="110"/>
  <c r="H52" i="110"/>
  <c r="N52" i="110"/>
  <c r="P52" i="110" s="1"/>
  <c r="L66" i="110"/>
  <c r="N66" i="110"/>
  <c r="J65" i="110"/>
  <c r="O70" i="110"/>
  <c r="G69" i="110"/>
  <c r="O69" i="110" s="1"/>
  <c r="O106" i="110"/>
  <c r="L130" i="110"/>
  <c r="J129" i="110"/>
  <c r="H154" i="110"/>
  <c r="N154" i="110"/>
  <c r="P154" i="110" s="1"/>
  <c r="F153" i="110"/>
  <c r="H69" i="110"/>
  <c r="N69" i="110"/>
  <c r="P69" i="110" s="1"/>
  <c r="H107" i="110"/>
  <c r="N107" i="110"/>
  <c r="P107" i="110" s="1"/>
  <c r="F106" i="110"/>
  <c r="P125" i="110"/>
  <c r="O66" i="110"/>
  <c r="G65" i="110"/>
  <c r="H66" i="110"/>
  <c r="K106" i="110"/>
  <c r="K160" i="110" s="1"/>
  <c r="O107" i="110"/>
  <c r="H138" i="110"/>
  <c r="H143" i="109"/>
  <c r="N143" i="109"/>
  <c r="P143" i="109" s="1"/>
  <c r="J127" i="109"/>
  <c r="L127" i="109" s="1"/>
  <c r="L128" i="109"/>
  <c r="J135" i="109"/>
  <c r="L135" i="109" s="1"/>
  <c r="L136" i="109"/>
  <c r="O26" i="109"/>
  <c r="P26" i="109" s="1"/>
  <c r="G25" i="109"/>
  <c r="H26" i="109"/>
  <c r="H42" i="109"/>
  <c r="N42" i="109"/>
  <c r="P42" i="109" s="1"/>
  <c r="O127" i="109"/>
  <c r="N94" i="109"/>
  <c r="P94" i="109" s="1"/>
  <c r="F89" i="109"/>
  <c r="H94" i="109"/>
  <c r="H68" i="109"/>
  <c r="N68" i="109"/>
  <c r="P68" i="109" s="1"/>
  <c r="F67" i="109"/>
  <c r="H79" i="109"/>
  <c r="N79" i="109"/>
  <c r="P79" i="109" s="1"/>
  <c r="G104" i="109"/>
  <c r="O104" i="109" s="1"/>
  <c r="N119" i="109"/>
  <c r="P119" i="109" s="1"/>
  <c r="H119" i="109"/>
  <c r="P137" i="109"/>
  <c r="P149" i="109"/>
  <c r="L26" i="109"/>
  <c r="J25" i="109"/>
  <c r="H128" i="109"/>
  <c r="N128" i="109"/>
  <c r="P128" i="109" s="1"/>
  <c r="F127" i="109"/>
  <c r="G135" i="109"/>
  <c r="O135" i="109" s="1"/>
  <c r="K67" i="109"/>
  <c r="O67" i="109" s="1"/>
  <c r="H122" i="109"/>
  <c r="L10" i="109"/>
  <c r="J9" i="109"/>
  <c r="N10" i="109"/>
  <c r="P10" i="109" s="1"/>
  <c r="O57" i="109"/>
  <c r="P57" i="109" s="1"/>
  <c r="H57" i="109"/>
  <c r="G89" i="109"/>
  <c r="O89" i="109" s="1"/>
  <c r="O90" i="109"/>
  <c r="P90" i="109" s="1"/>
  <c r="H15" i="109"/>
  <c r="N15" i="109"/>
  <c r="P15" i="109" s="1"/>
  <c r="H132" i="109"/>
  <c r="N132" i="109"/>
  <c r="P132" i="109" s="1"/>
  <c r="K25" i="109"/>
  <c r="K158" i="109" s="1"/>
  <c r="O10" i="109"/>
  <c r="G9" i="109"/>
  <c r="H10" i="109"/>
  <c r="F25" i="109"/>
  <c r="H105" i="109"/>
  <c r="N105" i="109"/>
  <c r="P105" i="109" s="1"/>
  <c r="F104" i="109"/>
  <c r="N151" i="109"/>
  <c r="P151" i="109" s="1"/>
  <c r="H151" i="109"/>
  <c r="P45" i="109"/>
  <c r="N63" i="109"/>
  <c r="H136" i="109"/>
  <c r="N136" i="109"/>
  <c r="P136" i="109" s="1"/>
  <c r="F135" i="109"/>
  <c r="H148" i="109"/>
  <c r="N148" i="109"/>
  <c r="P148" i="109" s="1"/>
  <c r="L67" i="109"/>
  <c r="E152" i="107"/>
  <c r="G152" i="107" s="1"/>
  <c r="G137" i="107"/>
  <c r="E8" i="108"/>
  <c r="G8" i="108" s="1"/>
  <c r="G159" i="108" s="1"/>
  <c r="E152" i="108"/>
  <c r="G152" i="108" s="1"/>
  <c r="E105" i="108"/>
  <c r="G105" i="108" s="1"/>
  <c r="G90" i="108"/>
  <c r="G21" i="108"/>
  <c r="F159" i="108"/>
  <c r="G8" i="107"/>
  <c r="G159" i="107" s="1"/>
  <c r="E159" i="107"/>
  <c r="G105" i="107"/>
  <c r="F159" i="107"/>
  <c r="E8" i="105"/>
  <c r="E159" i="105" s="1"/>
  <c r="E68" i="105"/>
  <c r="G68" i="105" s="1"/>
  <c r="E105" i="105"/>
  <c r="G105" i="105" s="1"/>
  <c r="G26" i="105"/>
  <c r="F159" i="106"/>
  <c r="G106" i="106"/>
  <c r="E8" i="106"/>
  <c r="G136" i="106"/>
  <c r="G128" i="106"/>
  <c r="G69" i="106"/>
  <c r="G27" i="106"/>
  <c r="G26" i="106"/>
  <c r="G8" i="106"/>
  <c r="E159" i="106"/>
  <c r="G8" i="105"/>
  <c r="G101" i="104"/>
  <c r="M101" i="104"/>
  <c r="O101" i="104" s="1"/>
  <c r="J172" i="104"/>
  <c r="O35" i="104"/>
  <c r="N8" i="104"/>
  <c r="N172" i="104" s="1"/>
  <c r="F172" i="104"/>
  <c r="G144" i="104"/>
  <c r="M144" i="104"/>
  <c r="O144" i="104" s="1"/>
  <c r="O92" i="104"/>
  <c r="G167" i="104"/>
  <c r="M167" i="104"/>
  <c r="O167" i="104" s="1"/>
  <c r="G8" i="104"/>
  <c r="M8" i="104"/>
  <c r="E172" i="104"/>
  <c r="G34" i="104"/>
  <c r="M34" i="104"/>
  <c r="O34" i="104" s="1"/>
  <c r="K8" i="104"/>
  <c r="I172" i="104"/>
  <c r="O71" i="104"/>
  <c r="G132" i="104"/>
  <c r="M132" i="104"/>
  <c r="O132" i="104" s="1"/>
  <c r="O79" i="104"/>
  <c r="K132" i="104"/>
  <c r="G155" i="104"/>
  <c r="M155" i="104"/>
  <c r="O155" i="104" s="1"/>
  <c r="N80" i="103"/>
  <c r="J157" i="103"/>
  <c r="K67" i="103"/>
  <c r="M67" i="103"/>
  <c r="O67" i="103" s="1"/>
  <c r="K140" i="103"/>
  <c r="K8" i="103"/>
  <c r="G80" i="103"/>
  <c r="M80" i="103"/>
  <c r="O80" i="103" s="1"/>
  <c r="K34" i="103"/>
  <c r="I157" i="103"/>
  <c r="O122" i="103"/>
  <c r="K117" i="103"/>
  <c r="G89" i="103"/>
  <c r="M89" i="103"/>
  <c r="O89" i="103" s="1"/>
  <c r="N67" i="103"/>
  <c r="G67" i="103"/>
  <c r="O110" i="103"/>
  <c r="G140" i="103"/>
  <c r="M140" i="103"/>
  <c r="O140" i="103" s="1"/>
  <c r="O8" i="103"/>
  <c r="G117" i="103"/>
  <c r="M117" i="103"/>
  <c r="O117" i="103" s="1"/>
  <c r="O137" i="103"/>
  <c r="O152" i="103"/>
  <c r="O90" i="103"/>
  <c r="N8" i="103"/>
  <c r="N157" i="103" s="1"/>
  <c r="F157" i="103"/>
  <c r="G34" i="103"/>
  <c r="M34" i="103"/>
  <c r="O34" i="103" s="1"/>
  <c r="E157" i="103"/>
  <c r="O86" i="103"/>
  <c r="G8" i="103"/>
  <c r="O118" i="103"/>
  <c r="E133" i="102"/>
  <c r="G133" i="102" s="1"/>
  <c r="G113" i="101"/>
  <c r="E137" i="101"/>
  <c r="G137" i="101" s="1"/>
  <c r="Z120" i="100"/>
  <c r="X32" i="100"/>
  <c r="R71" i="100"/>
  <c r="Z130" i="100"/>
  <c r="Y32" i="100"/>
  <c r="R129" i="100"/>
  <c r="M146" i="100"/>
  <c r="R84" i="100"/>
  <c r="I146" i="100"/>
  <c r="J89" i="100"/>
  <c r="R120" i="100"/>
  <c r="Z84" i="100"/>
  <c r="Y141" i="100"/>
  <c r="Z141" i="100"/>
  <c r="Z33" i="100"/>
  <c r="T146" i="100"/>
  <c r="Z129" i="100"/>
  <c r="Y129" i="100"/>
  <c r="J6" i="100"/>
  <c r="J146" i="100" s="1"/>
  <c r="H146" i="100"/>
  <c r="X6" i="100"/>
  <c r="R6" i="100"/>
  <c r="P146" i="100"/>
  <c r="Y6" i="100"/>
  <c r="Y146" i="100" s="1"/>
  <c r="E146" i="100"/>
  <c r="Y71" i="100"/>
  <c r="L146" i="100"/>
  <c r="X120" i="100"/>
  <c r="V146" i="100"/>
  <c r="X71" i="100"/>
  <c r="Z109" i="100"/>
  <c r="X129" i="100"/>
  <c r="X89" i="100"/>
  <c r="Z60" i="100"/>
  <c r="Y89" i="100"/>
  <c r="F89" i="100"/>
  <c r="Z89" i="100" s="1"/>
  <c r="Z7" i="100"/>
  <c r="F6" i="100"/>
  <c r="Z32" i="100"/>
  <c r="N6" i="100"/>
  <c r="N146" i="100" s="1"/>
  <c r="Z72" i="100"/>
  <c r="Z110" i="100"/>
  <c r="Z76" i="100"/>
  <c r="U146" i="100"/>
  <c r="Z27" i="100"/>
  <c r="Z69" i="100"/>
  <c r="Z52" i="100"/>
  <c r="F71" i="100"/>
  <c r="Z71" i="100" s="1"/>
  <c r="X109" i="100"/>
  <c r="X141" i="100"/>
  <c r="Z10" i="99"/>
  <c r="N138" i="99"/>
  <c r="F138" i="99"/>
  <c r="U143" i="99"/>
  <c r="I143" i="99"/>
  <c r="X138" i="99"/>
  <c r="Z89" i="99"/>
  <c r="V70" i="99"/>
  <c r="Z86" i="99"/>
  <c r="Z56" i="99"/>
  <c r="Z94" i="99"/>
  <c r="Q143" i="99"/>
  <c r="Z52" i="99"/>
  <c r="F108" i="99"/>
  <c r="X108" i="99"/>
  <c r="Z30" i="99"/>
  <c r="F126" i="99"/>
  <c r="Z126" i="99" s="1"/>
  <c r="X126" i="99"/>
  <c r="R119" i="99"/>
  <c r="Z119" i="99" s="1"/>
  <c r="Y119" i="99"/>
  <c r="Z60" i="99"/>
  <c r="Z104" i="99"/>
  <c r="Z75" i="99"/>
  <c r="Z7" i="99"/>
  <c r="F32" i="99"/>
  <c r="X32" i="99"/>
  <c r="F83" i="99"/>
  <c r="X83" i="99"/>
  <c r="J6" i="99"/>
  <c r="H143" i="99"/>
  <c r="J83" i="99"/>
  <c r="Z68" i="99"/>
  <c r="Z33" i="99"/>
  <c r="R70" i="99"/>
  <c r="P143" i="99"/>
  <c r="Z63" i="99"/>
  <c r="Z120" i="99"/>
  <c r="Z20" i="99"/>
  <c r="Z46" i="99"/>
  <c r="R88" i="99"/>
  <c r="R138" i="99"/>
  <c r="X119" i="99"/>
  <c r="N32" i="99"/>
  <c r="N143" i="99" s="1"/>
  <c r="L143" i="99"/>
  <c r="X70" i="99"/>
  <c r="F70" i="99"/>
  <c r="Z84" i="99"/>
  <c r="V88" i="99"/>
  <c r="J108" i="99"/>
  <c r="F6" i="99"/>
  <c r="X6" i="99"/>
  <c r="D143" i="99"/>
  <c r="Y6" i="99"/>
  <c r="E143" i="99"/>
  <c r="Z42" i="99"/>
  <c r="Y70" i="99"/>
  <c r="M143" i="99"/>
  <c r="Z71" i="99"/>
  <c r="V6" i="99"/>
  <c r="T143" i="99"/>
  <c r="F88" i="99"/>
  <c r="Z88" i="99" s="1"/>
  <c r="X88" i="99"/>
  <c r="Y88" i="99"/>
  <c r="Z138" i="99"/>
  <c r="O10" i="92"/>
  <c r="R10" i="92" s="1"/>
  <c r="P10" i="92"/>
  <c r="O11" i="92"/>
  <c r="P11" i="92"/>
  <c r="R11" i="92"/>
  <c r="O12" i="92"/>
  <c r="P12" i="92"/>
  <c r="R12" i="92"/>
  <c r="O13" i="92"/>
  <c r="O16" i="92" s="1"/>
  <c r="P13" i="92"/>
  <c r="O14" i="92"/>
  <c r="R14" i="92" s="1"/>
  <c r="P14" i="92"/>
  <c r="F16" i="92"/>
  <c r="G16" i="92"/>
  <c r="H16" i="92"/>
  <c r="I16" i="92"/>
  <c r="J16" i="92"/>
  <c r="K16" i="92"/>
  <c r="L16" i="92"/>
  <c r="M16" i="92"/>
  <c r="N16" i="92"/>
  <c r="P16" i="92"/>
  <c r="Q16" i="92"/>
  <c r="N11" i="91"/>
  <c r="Q11" i="91" s="1"/>
  <c r="Q15" i="91" s="1"/>
  <c r="O11" i="91"/>
  <c r="R11" i="91"/>
  <c r="S11" i="91"/>
  <c r="T11" i="91"/>
  <c r="N12" i="91"/>
  <c r="Q12" i="91" s="1"/>
  <c r="O12" i="91"/>
  <c r="O15" i="91" s="1"/>
  <c r="R12" i="91"/>
  <c r="S12" i="91"/>
  <c r="T12" i="91"/>
  <c r="N13" i="91"/>
  <c r="O13" i="91"/>
  <c r="Q13" i="91"/>
  <c r="R13" i="91"/>
  <c r="S13" i="91"/>
  <c r="T13" i="91"/>
  <c r="E15" i="91"/>
  <c r="F15" i="91"/>
  <c r="H15" i="91"/>
  <c r="I15" i="91"/>
  <c r="K15" i="91"/>
  <c r="L15" i="91"/>
  <c r="H9" i="90"/>
  <c r="I9" i="90"/>
  <c r="J9" i="90"/>
  <c r="L9" i="90"/>
  <c r="N9" i="90" s="1"/>
  <c r="N54" i="90" s="1"/>
  <c r="M9" i="90"/>
  <c r="J10" i="90"/>
  <c r="N10" i="90"/>
  <c r="J11" i="90"/>
  <c r="N11" i="90"/>
  <c r="J12" i="90"/>
  <c r="N12" i="90"/>
  <c r="J13" i="90"/>
  <c r="N13" i="90"/>
  <c r="J14" i="90"/>
  <c r="N14" i="90"/>
  <c r="J15" i="90"/>
  <c r="N15" i="90"/>
  <c r="J16" i="90"/>
  <c r="N16" i="90"/>
  <c r="H17" i="90"/>
  <c r="I17" i="90"/>
  <c r="J17" i="90" s="1"/>
  <c r="L17" i="90"/>
  <c r="N17" i="90" s="1"/>
  <c r="M17" i="90"/>
  <c r="J18" i="90"/>
  <c r="N18" i="90"/>
  <c r="J19" i="90"/>
  <c r="N19" i="90"/>
  <c r="J20" i="90"/>
  <c r="N20" i="90"/>
  <c r="J21" i="90"/>
  <c r="N21" i="90"/>
  <c r="J22" i="90"/>
  <c r="N22" i="90"/>
  <c r="J23" i="90"/>
  <c r="N23" i="90"/>
  <c r="J24" i="90"/>
  <c r="N24" i="90"/>
  <c r="J25" i="90"/>
  <c r="N25" i="90"/>
  <c r="H26" i="90"/>
  <c r="J26" i="90" s="1"/>
  <c r="I26" i="90"/>
  <c r="L26" i="90"/>
  <c r="M26" i="90"/>
  <c r="N26" i="90"/>
  <c r="J27" i="90"/>
  <c r="N27" i="90"/>
  <c r="J28" i="90"/>
  <c r="N28" i="90"/>
  <c r="J29" i="90"/>
  <c r="N29" i="90"/>
  <c r="H30" i="90"/>
  <c r="J30" i="90" s="1"/>
  <c r="I30" i="90"/>
  <c r="L30" i="90"/>
  <c r="M30" i="90"/>
  <c r="N30" i="90"/>
  <c r="J31" i="90"/>
  <c r="N31" i="90"/>
  <c r="J32" i="90"/>
  <c r="N32" i="90"/>
  <c r="H33" i="90"/>
  <c r="I33" i="90"/>
  <c r="J33" i="90"/>
  <c r="L33" i="90"/>
  <c r="N33" i="90" s="1"/>
  <c r="M33" i="90"/>
  <c r="J34" i="90"/>
  <c r="N34" i="90"/>
  <c r="J35" i="90"/>
  <c r="N35" i="90"/>
  <c r="J36" i="90"/>
  <c r="N36" i="90"/>
  <c r="J37" i="90"/>
  <c r="N37" i="90"/>
  <c r="H38" i="90"/>
  <c r="J38" i="90" s="1"/>
  <c r="I38" i="90"/>
  <c r="L38" i="90"/>
  <c r="M38" i="90"/>
  <c r="N38" i="90"/>
  <c r="J39" i="90"/>
  <c r="N39" i="90"/>
  <c r="J40" i="90"/>
  <c r="N40" i="90"/>
  <c r="J41" i="90"/>
  <c r="N41" i="90"/>
  <c r="J42" i="90"/>
  <c r="N42" i="90"/>
  <c r="H43" i="90"/>
  <c r="I43" i="90"/>
  <c r="J43" i="90"/>
  <c r="L43" i="90"/>
  <c r="N43" i="90" s="1"/>
  <c r="M43" i="90"/>
  <c r="J44" i="90"/>
  <c r="N44" i="90"/>
  <c r="J45" i="90"/>
  <c r="N45" i="90"/>
  <c r="H46" i="90"/>
  <c r="J46" i="90" s="1"/>
  <c r="I46" i="90"/>
  <c r="L46" i="90"/>
  <c r="M46" i="90"/>
  <c r="N46" i="90"/>
  <c r="J47" i="90"/>
  <c r="N47" i="90"/>
  <c r="J48" i="90"/>
  <c r="N48" i="90"/>
  <c r="J49" i="90"/>
  <c r="N49" i="90"/>
  <c r="J50" i="90"/>
  <c r="N50" i="90"/>
  <c r="H51" i="90"/>
  <c r="I51" i="90"/>
  <c r="J51" i="90"/>
  <c r="L51" i="90"/>
  <c r="N51" i="90" s="1"/>
  <c r="M51" i="90"/>
  <c r="J52" i="90"/>
  <c r="N52" i="90"/>
  <c r="J53" i="90"/>
  <c r="N53" i="90"/>
  <c r="H54" i="90"/>
  <c r="I54" i="90"/>
  <c r="M54" i="90"/>
  <c r="G9" i="89"/>
  <c r="H9" i="89"/>
  <c r="I9" i="89" s="1"/>
  <c r="K9" i="89"/>
  <c r="L9" i="89"/>
  <c r="M9" i="89"/>
  <c r="I10" i="89"/>
  <c r="M10" i="89"/>
  <c r="I11" i="89"/>
  <c r="M11" i="89"/>
  <c r="G12" i="89"/>
  <c r="G8" i="89" s="1"/>
  <c r="H12" i="89"/>
  <c r="H8" i="89" s="1"/>
  <c r="K12" i="89"/>
  <c r="M12" i="89" s="1"/>
  <c r="L12" i="89"/>
  <c r="L8" i="89" s="1"/>
  <c r="I13" i="89"/>
  <c r="M13" i="89"/>
  <c r="I14" i="89"/>
  <c r="M14" i="89"/>
  <c r="G15" i="89"/>
  <c r="H15" i="89"/>
  <c r="I15" i="89" s="1"/>
  <c r="K15" i="89"/>
  <c r="L15" i="89"/>
  <c r="M15" i="89"/>
  <c r="I16" i="89"/>
  <c r="M16" i="89"/>
  <c r="I17" i="89"/>
  <c r="M17" i="89"/>
  <c r="I18" i="89"/>
  <c r="M18" i="89"/>
  <c r="G19" i="89"/>
  <c r="H19" i="89"/>
  <c r="I19" i="89" s="1"/>
  <c r="K19" i="89"/>
  <c r="L19" i="89"/>
  <c r="M19" i="89"/>
  <c r="I20" i="89"/>
  <c r="M20" i="89"/>
  <c r="I21" i="89"/>
  <c r="M21" i="89"/>
  <c r="I22" i="89"/>
  <c r="M22" i="89"/>
  <c r="I23" i="89"/>
  <c r="M23" i="89"/>
  <c r="I24" i="89"/>
  <c r="M24" i="89"/>
  <c r="I25" i="89"/>
  <c r="M25" i="89"/>
  <c r="G26" i="89"/>
  <c r="I26" i="89" s="1"/>
  <c r="H26" i="89"/>
  <c r="K26" i="89"/>
  <c r="M26" i="89" s="1"/>
  <c r="L26" i="89"/>
  <c r="I27" i="89"/>
  <c r="M27" i="89"/>
  <c r="I28" i="89"/>
  <c r="M28" i="89"/>
  <c r="G29" i="89"/>
  <c r="H29" i="89"/>
  <c r="I29" i="89" s="1"/>
  <c r="K29" i="89"/>
  <c r="L29" i="89"/>
  <c r="M29" i="89"/>
  <c r="I30" i="89"/>
  <c r="M30" i="89"/>
  <c r="G31" i="89"/>
  <c r="H31" i="89"/>
  <c r="I31" i="89" s="1"/>
  <c r="K31" i="89"/>
  <c r="L31" i="89"/>
  <c r="M31" i="89"/>
  <c r="I32" i="89"/>
  <c r="M32" i="89"/>
  <c r="H33" i="89"/>
  <c r="J33" i="89"/>
  <c r="G34" i="89"/>
  <c r="G33" i="89" s="1"/>
  <c r="H34" i="89"/>
  <c r="I34" i="89"/>
  <c r="I33" i="89" s="1"/>
  <c r="K34" i="89"/>
  <c r="K33" i="89" s="1"/>
  <c r="L34" i="89"/>
  <c r="I35" i="89"/>
  <c r="M35" i="89"/>
  <c r="I36" i="89"/>
  <c r="M36" i="89"/>
  <c r="I37" i="89"/>
  <c r="M37" i="89"/>
  <c r="I38" i="89"/>
  <c r="M38" i="89"/>
  <c r="I39" i="89"/>
  <c r="M39" i="89"/>
  <c r="G40" i="89"/>
  <c r="H40" i="89"/>
  <c r="I40" i="89"/>
  <c r="K40" i="89"/>
  <c r="M40" i="89" s="1"/>
  <c r="L40" i="89"/>
  <c r="I41" i="89"/>
  <c r="M41" i="89"/>
  <c r="I42" i="89"/>
  <c r="M42" i="89"/>
  <c r="G43" i="89"/>
  <c r="I43" i="89" s="1"/>
  <c r="H43" i="89"/>
  <c r="K43" i="89"/>
  <c r="L43" i="89"/>
  <c r="M43" i="89" s="1"/>
  <c r="I44" i="89"/>
  <c r="M44" i="89"/>
  <c r="I45" i="89"/>
  <c r="M45" i="89"/>
  <c r="I46" i="89"/>
  <c r="M46" i="89"/>
  <c r="I47" i="89"/>
  <c r="M47" i="89"/>
  <c r="G48" i="89"/>
  <c r="H48" i="89"/>
  <c r="I48" i="89"/>
  <c r="K48" i="89"/>
  <c r="M48" i="89" s="1"/>
  <c r="L48" i="89"/>
  <c r="I49" i="89"/>
  <c r="M49" i="89"/>
  <c r="I50" i="89"/>
  <c r="M50" i="89"/>
  <c r="G51" i="89"/>
  <c r="I51" i="89" s="1"/>
  <c r="H51" i="89"/>
  <c r="K51" i="89"/>
  <c r="L51" i="89"/>
  <c r="M51" i="89" s="1"/>
  <c r="I52" i="89"/>
  <c r="M52" i="89"/>
  <c r="I53" i="89"/>
  <c r="M53" i="89"/>
  <c r="I54" i="89"/>
  <c r="M54" i="89"/>
  <c r="G55" i="89"/>
  <c r="I55" i="89" s="1"/>
  <c r="H55" i="89"/>
  <c r="K55" i="89"/>
  <c r="L55" i="89"/>
  <c r="M55" i="89" s="1"/>
  <c r="I56" i="89"/>
  <c r="M56" i="89"/>
  <c r="I57" i="89"/>
  <c r="M57" i="89"/>
  <c r="G58" i="89"/>
  <c r="H58" i="89"/>
  <c r="I58" i="89"/>
  <c r="K58" i="89"/>
  <c r="M58" i="89" s="1"/>
  <c r="L58" i="89"/>
  <c r="I59" i="89"/>
  <c r="M59" i="89"/>
  <c r="I60" i="89"/>
  <c r="M60" i="89"/>
  <c r="I61" i="89"/>
  <c r="M61" i="89"/>
  <c r="G62" i="89"/>
  <c r="H62" i="89"/>
  <c r="I62" i="89"/>
  <c r="K62" i="89"/>
  <c r="M62" i="89" s="1"/>
  <c r="L62" i="89"/>
  <c r="I63" i="89"/>
  <c r="M63" i="89"/>
  <c r="J64" i="89"/>
  <c r="G65" i="89"/>
  <c r="G64" i="89" s="1"/>
  <c r="H65" i="89"/>
  <c r="H64" i="89" s="1"/>
  <c r="K65" i="89"/>
  <c r="K64" i="89" s="1"/>
  <c r="L65" i="89"/>
  <c r="L64" i="89" s="1"/>
  <c r="I66" i="89"/>
  <c r="M66" i="89"/>
  <c r="G67" i="89"/>
  <c r="I67" i="89" s="1"/>
  <c r="H67" i="89"/>
  <c r="K67" i="89"/>
  <c r="M67" i="89" s="1"/>
  <c r="L67" i="89"/>
  <c r="I68" i="89"/>
  <c r="M68" i="89"/>
  <c r="G69" i="89"/>
  <c r="I69" i="89" s="1"/>
  <c r="H69" i="89"/>
  <c r="K69" i="89"/>
  <c r="M69" i="89" s="1"/>
  <c r="L69" i="89"/>
  <c r="I70" i="89"/>
  <c r="M70" i="89"/>
  <c r="I71" i="89"/>
  <c r="M71" i="89"/>
  <c r="H77" i="89"/>
  <c r="G78" i="89"/>
  <c r="G77" i="89" s="1"/>
  <c r="I77" i="89" s="1"/>
  <c r="H78" i="89"/>
  <c r="K78" i="89"/>
  <c r="K77" i="89" s="1"/>
  <c r="L78" i="89"/>
  <c r="L77" i="89" s="1"/>
  <c r="I79" i="89"/>
  <c r="M79" i="89"/>
  <c r="I80" i="89"/>
  <c r="M80" i="89"/>
  <c r="I81" i="89"/>
  <c r="M81" i="89"/>
  <c r="G82" i="89"/>
  <c r="I82" i="89" s="1"/>
  <c r="H82" i="89"/>
  <c r="K82" i="89"/>
  <c r="M82" i="89" s="1"/>
  <c r="L82" i="89"/>
  <c r="I83" i="89"/>
  <c r="M83" i="89"/>
  <c r="J84" i="89"/>
  <c r="G85" i="89"/>
  <c r="G84" i="89" s="1"/>
  <c r="H85" i="89"/>
  <c r="H84" i="89" s="1"/>
  <c r="K85" i="89"/>
  <c r="L85" i="89"/>
  <c r="M85" i="89" s="1"/>
  <c r="I86" i="89"/>
  <c r="M86" i="89"/>
  <c r="I87" i="89"/>
  <c r="M87" i="89"/>
  <c r="I88" i="89"/>
  <c r="M88" i="89"/>
  <c r="I89" i="89"/>
  <c r="M89" i="89"/>
  <c r="G90" i="89"/>
  <c r="H90" i="89"/>
  <c r="I90" i="89"/>
  <c r="K90" i="89"/>
  <c r="K84" i="89" s="1"/>
  <c r="L90" i="89"/>
  <c r="I91" i="89"/>
  <c r="M91" i="89"/>
  <c r="I92" i="89"/>
  <c r="M92" i="89"/>
  <c r="I93" i="89"/>
  <c r="M93" i="89"/>
  <c r="I94" i="89"/>
  <c r="M94" i="89"/>
  <c r="I95" i="89"/>
  <c r="M95" i="89"/>
  <c r="I96" i="89"/>
  <c r="M96" i="89"/>
  <c r="G97" i="89"/>
  <c r="I97" i="89" s="1"/>
  <c r="H97" i="89"/>
  <c r="K97" i="89"/>
  <c r="L97" i="89"/>
  <c r="M97" i="89" s="1"/>
  <c r="I98" i="89"/>
  <c r="M98" i="89"/>
  <c r="G99" i="89"/>
  <c r="I99" i="89" s="1"/>
  <c r="H99" i="89"/>
  <c r="K99" i="89"/>
  <c r="L99" i="89"/>
  <c r="M99" i="89" s="1"/>
  <c r="I100" i="89"/>
  <c r="M100" i="89"/>
  <c r="I101" i="89"/>
  <c r="M101" i="89"/>
  <c r="G103" i="89"/>
  <c r="G102" i="89" s="1"/>
  <c r="I102" i="89" s="1"/>
  <c r="H103" i="89"/>
  <c r="H102" i="89" s="1"/>
  <c r="K103" i="89"/>
  <c r="L103" i="89"/>
  <c r="M103" i="89" s="1"/>
  <c r="I104" i="89"/>
  <c r="M104" i="89"/>
  <c r="I105" i="89"/>
  <c r="M105" i="89"/>
  <c r="G106" i="89"/>
  <c r="H106" i="89"/>
  <c r="I106" i="89"/>
  <c r="K106" i="89"/>
  <c r="K102" i="89" s="1"/>
  <c r="L106" i="89"/>
  <c r="I107" i="89"/>
  <c r="M107" i="89"/>
  <c r="I108" i="89"/>
  <c r="M108" i="89"/>
  <c r="G109" i="89"/>
  <c r="I109" i="89" s="1"/>
  <c r="H109" i="89"/>
  <c r="K109" i="89"/>
  <c r="L109" i="89"/>
  <c r="M109" i="89" s="1"/>
  <c r="I110" i="89"/>
  <c r="M110" i="89"/>
  <c r="G111" i="89"/>
  <c r="I111" i="89" s="1"/>
  <c r="H111" i="89"/>
  <c r="K111" i="89"/>
  <c r="L111" i="89"/>
  <c r="M111" i="89" s="1"/>
  <c r="I112" i="89"/>
  <c r="M112" i="89"/>
  <c r="G114" i="89"/>
  <c r="H114" i="89"/>
  <c r="I114" i="89"/>
  <c r="K114" i="89"/>
  <c r="K113" i="89" s="1"/>
  <c r="L114" i="89"/>
  <c r="I115" i="89"/>
  <c r="M115" i="89"/>
  <c r="I116" i="89"/>
  <c r="M116" i="89"/>
  <c r="I117" i="89"/>
  <c r="M117" i="89"/>
  <c r="I118" i="89"/>
  <c r="M118" i="89"/>
  <c r="I119" i="89"/>
  <c r="M119" i="89"/>
  <c r="I120" i="89"/>
  <c r="M120" i="89"/>
  <c r="G121" i="89"/>
  <c r="I121" i="89" s="1"/>
  <c r="H121" i="89"/>
  <c r="H113" i="89" s="1"/>
  <c r="K121" i="89"/>
  <c r="L121" i="89"/>
  <c r="M121" i="89" s="1"/>
  <c r="I122" i="89"/>
  <c r="M122" i="89"/>
  <c r="I123" i="89"/>
  <c r="M123" i="89"/>
  <c r="G125" i="89"/>
  <c r="G124" i="89" s="1"/>
  <c r="H125" i="89"/>
  <c r="H124" i="89" s="1"/>
  <c r="K125" i="89"/>
  <c r="L125" i="89"/>
  <c r="M125" i="89" s="1"/>
  <c r="I126" i="89"/>
  <c r="M126" i="89"/>
  <c r="G127" i="89"/>
  <c r="I127" i="89" s="1"/>
  <c r="H127" i="89"/>
  <c r="K127" i="89"/>
  <c r="L127" i="89"/>
  <c r="M127" i="89" s="1"/>
  <c r="I128" i="89"/>
  <c r="M128" i="89"/>
  <c r="I129" i="89"/>
  <c r="M129" i="89"/>
  <c r="G130" i="89"/>
  <c r="H130" i="89"/>
  <c r="I130" i="89"/>
  <c r="K130" i="89"/>
  <c r="K124" i="89" s="1"/>
  <c r="L130" i="89"/>
  <c r="I131" i="89"/>
  <c r="M131" i="89"/>
  <c r="I132" i="89"/>
  <c r="M132" i="89"/>
  <c r="I133" i="89"/>
  <c r="M133" i="89"/>
  <c r="G134" i="89"/>
  <c r="H134" i="89"/>
  <c r="I134" i="89"/>
  <c r="K134" i="89"/>
  <c r="M134" i="89" s="1"/>
  <c r="L134" i="89"/>
  <c r="I135" i="89"/>
  <c r="M135" i="89"/>
  <c r="K136" i="89"/>
  <c r="G137" i="89"/>
  <c r="G136" i="89" s="1"/>
  <c r="I136" i="89" s="1"/>
  <c r="H137" i="89"/>
  <c r="H136" i="89" s="1"/>
  <c r="K137" i="89"/>
  <c r="L137" i="89"/>
  <c r="M137" i="89" s="1"/>
  <c r="I138" i="89"/>
  <c r="M138" i="89"/>
  <c r="G139" i="89"/>
  <c r="I139" i="89" s="1"/>
  <c r="H139" i="89"/>
  <c r="K139" i="89"/>
  <c r="L139" i="89"/>
  <c r="M139" i="89" s="1"/>
  <c r="I140" i="89"/>
  <c r="M140" i="89"/>
  <c r="H9" i="88"/>
  <c r="I9" i="88"/>
  <c r="J9" i="88" s="1"/>
  <c r="L9" i="88"/>
  <c r="N9" i="88" s="1"/>
  <c r="M9" i="88"/>
  <c r="J10" i="88"/>
  <c r="N10" i="88"/>
  <c r="J11" i="88"/>
  <c r="N11" i="88"/>
  <c r="J12" i="88"/>
  <c r="N12" i="88"/>
  <c r="J13" i="88"/>
  <c r="N13" i="88"/>
  <c r="J14" i="88"/>
  <c r="N14" i="88"/>
  <c r="J15" i="88"/>
  <c r="N15" i="88"/>
  <c r="J16" i="88"/>
  <c r="N16" i="88"/>
  <c r="H17" i="88"/>
  <c r="I17" i="88"/>
  <c r="J17" i="88" s="1"/>
  <c r="L17" i="88"/>
  <c r="N17" i="88" s="1"/>
  <c r="M17" i="88"/>
  <c r="J18" i="88"/>
  <c r="N18" i="88"/>
  <c r="J19" i="88"/>
  <c r="N19" i="88"/>
  <c r="J20" i="88"/>
  <c r="N20" i="88"/>
  <c r="J21" i="88"/>
  <c r="N21" i="88"/>
  <c r="J22" i="88"/>
  <c r="N22" i="88"/>
  <c r="J23" i="88"/>
  <c r="N23" i="88"/>
  <c r="J24" i="88"/>
  <c r="N24" i="88"/>
  <c r="J25" i="88"/>
  <c r="N25" i="88"/>
  <c r="H26" i="88"/>
  <c r="J26" i="88" s="1"/>
  <c r="I26" i="88"/>
  <c r="L26" i="88"/>
  <c r="M26" i="88"/>
  <c r="N26" i="88"/>
  <c r="J27" i="88"/>
  <c r="N27" i="88"/>
  <c r="J28" i="88"/>
  <c r="N28" i="88"/>
  <c r="J29" i="88"/>
  <c r="N29" i="88"/>
  <c r="H30" i="88"/>
  <c r="J30" i="88" s="1"/>
  <c r="I30" i="88"/>
  <c r="L30" i="88"/>
  <c r="M30" i="88"/>
  <c r="N30" i="88"/>
  <c r="J31" i="88"/>
  <c r="N31" i="88"/>
  <c r="J32" i="88"/>
  <c r="N32" i="88"/>
  <c r="H33" i="88"/>
  <c r="I33" i="88"/>
  <c r="J33" i="88" s="1"/>
  <c r="L33" i="88"/>
  <c r="N33" i="88" s="1"/>
  <c r="M33" i="88"/>
  <c r="J34" i="88"/>
  <c r="N34" i="88"/>
  <c r="J35" i="88"/>
  <c r="N35" i="88"/>
  <c r="J36" i="88"/>
  <c r="N36" i="88"/>
  <c r="J37" i="88"/>
  <c r="N37" i="88"/>
  <c r="H38" i="88"/>
  <c r="J38" i="88" s="1"/>
  <c r="I38" i="88"/>
  <c r="L38" i="88"/>
  <c r="M38" i="88"/>
  <c r="N38" i="88"/>
  <c r="J39" i="88"/>
  <c r="N39" i="88"/>
  <c r="J40" i="88"/>
  <c r="N40" i="88"/>
  <c r="J41" i="88"/>
  <c r="N41" i="88"/>
  <c r="J42" i="88"/>
  <c r="N42" i="88"/>
  <c r="H43" i="88"/>
  <c r="I43" i="88"/>
  <c r="J43" i="88" s="1"/>
  <c r="L43" i="88"/>
  <c r="N43" i="88" s="1"/>
  <c r="M43" i="88"/>
  <c r="J44" i="88"/>
  <c r="N44" i="88"/>
  <c r="J45" i="88"/>
  <c r="N45" i="88"/>
  <c r="H46" i="88"/>
  <c r="J46" i="88" s="1"/>
  <c r="I46" i="88"/>
  <c r="L46" i="88"/>
  <c r="M46" i="88"/>
  <c r="N46" i="88"/>
  <c r="J47" i="88"/>
  <c r="N47" i="88"/>
  <c r="J48" i="88"/>
  <c r="N48" i="88"/>
  <c r="J49" i="88"/>
  <c r="N49" i="88"/>
  <c r="J50" i="88"/>
  <c r="N50" i="88"/>
  <c r="H51" i="88"/>
  <c r="I51" i="88"/>
  <c r="J51" i="88" s="1"/>
  <c r="L51" i="88"/>
  <c r="N51" i="88" s="1"/>
  <c r="M51" i="88"/>
  <c r="J52" i="88"/>
  <c r="N52" i="88"/>
  <c r="J53" i="88"/>
  <c r="N53" i="88"/>
  <c r="H54" i="88"/>
  <c r="I54" i="88"/>
  <c r="M54" i="88"/>
  <c r="G9" i="87"/>
  <c r="I9" i="87" s="1"/>
  <c r="H9" i="87"/>
  <c r="K9" i="87"/>
  <c r="L9" i="87"/>
  <c r="L8" i="87" s="1"/>
  <c r="L140" i="87" s="1"/>
  <c r="M9" i="87"/>
  <c r="I10" i="87"/>
  <c r="M10" i="87"/>
  <c r="I11" i="87"/>
  <c r="M11" i="87"/>
  <c r="G12" i="87"/>
  <c r="G8" i="87" s="1"/>
  <c r="H12" i="87"/>
  <c r="H8" i="87" s="1"/>
  <c r="I12" i="87"/>
  <c r="K12" i="87"/>
  <c r="M12" i="87" s="1"/>
  <c r="L12" i="87"/>
  <c r="I13" i="87"/>
  <c r="M13" i="87"/>
  <c r="I14" i="87"/>
  <c r="M14" i="87"/>
  <c r="G15" i="87"/>
  <c r="I15" i="87" s="1"/>
  <c r="H15" i="87"/>
  <c r="K15" i="87"/>
  <c r="L15" i="87"/>
  <c r="M15" i="87"/>
  <c r="I16" i="87"/>
  <c r="M16" i="87"/>
  <c r="I17" i="87"/>
  <c r="M17" i="87"/>
  <c r="I18" i="87"/>
  <c r="M18" i="87"/>
  <c r="G19" i="87"/>
  <c r="I19" i="87" s="1"/>
  <c r="H19" i="87"/>
  <c r="K19" i="87"/>
  <c r="L19" i="87"/>
  <c r="M19" i="87"/>
  <c r="I20" i="87"/>
  <c r="M20" i="87"/>
  <c r="I21" i="87"/>
  <c r="M21" i="87"/>
  <c r="I22" i="87"/>
  <c r="M22" i="87"/>
  <c r="I23" i="87"/>
  <c r="M23" i="87"/>
  <c r="I24" i="87"/>
  <c r="M24" i="87"/>
  <c r="I25" i="87"/>
  <c r="M25" i="87"/>
  <c r="G26" i="87"/>
  <c r="H26" i="87"/>
  <c r="I26" i="87"/>
  <c r="K26" i="87"/>
  <c r="M26" i="87" s="1"/>
  <c r="L26" i="87"/>
  <c r="I27" i="87"/>
  <c r="M27" i="87"/>
  <c r="I28" i="87"/>
  <c r="M28" i="87"/>
  <c r="G29" i="87"/>
  <c r="I29" i="87" s="1"/>
  <c r="H29" i="87"/>
  <c r="K29" i="87"/>
  <c r="L29" i="87"/>
  <c r="M29" i="87"/>
  <c r="I30" i="87"/>
  <c r="M30" i="87"/>
  <c r="G31" i="87"/>
  <c r="I31" i="87" s="1"/>
  <c r="H31" i="87"/>
  <c r="K31" i="87"/>
  <c r="L31" i="87"/>
  <c r="M31" i="87"/>
  <c r="I32" i="87"/>
  <c r="M32" i="87"/>
  <c r="H33" i="87"/>
  <c r="J33" i="87"/>
  <c r="G34" i="87"/>
  <c r="H34" i="87"/>
  <c r="I34" i="87"/>
  <c r="K34" i="87"/>
  <c r="L34" i="87"/>
  <c r="M34" i="87"/>
  <c r="I35" i="87"/>
  <c r="M35" i="87"/>
  <c r="I36" i="87"/>
  <c r="M36" i="87"/>
  <c r="I37" i="87"/>
  <c r="M37" i="87"/>
  <c r="I38" i="87"/>
  <c r="M38" i="87"/>
  <c r="I39" i="87"/>
  <c r="M39" i="87"/>
  <c r="G40" i="87"/>
  <c r="H40" i="87"/>
  <c r="I40" i="87"/>
  <c r="K40" i="87"/>
  <c r="L40" i="87"/>
  <c r="M40" i="87"/>
  <c r="I41" i="87"/>
  <c r="M41" i="87"/>
  <c r="I42" i="87"/>
  <c r="M42" i="87"/>
  <c r="G43" i="87"/>
  <c r="I43" i="87" s="1"/>
  <c r="H43" i="87"/>
  <c r="K43" i="87"/>
  <c r="M43" i="87" s="1"/>
  <c r="L43" i="87"/>
  <c r="L33" i="87" s="1"/>
  <c r="I44" i="87"/>
  <c r="M44" i="87"/>
  <c r="I45" i="87"/>
  <c r="M45" i="87"/>
  <c r="I46" i="87"/>
  <c r="M46" i="87"/>
  <c r="I47" i="87"/>
  <c r="M47" i="87"/>
  <c r="G48" i="87"/>
  <c r="H48" i="87"/>
  <c r="I48" i="87"/>
  <c r="K48" i="87"/>
  <c r="L48" i="87"/>
  <c r="M48" i="87"/>
  <c r="I49" i="87"/>
  <c r="M49" i="87"/>
  <c r="I50" i="87"/>
  <c r="M50" i="87"/>
  <c r="G51" i="87"/>
  <c r="I51" i="87" s="1"/>
  <c r="H51" i="87"/>
  <c r="K51" i="87"/>
  <c r="M51" i="87" s="1"/>
  <c r="L51" i="87"/>
  <c r="I52" i="87"/>
  <c r="M52" i="87"/>
  <c r="I53" i="87"/>
  <c r="M53" i="87"/>
  <c r="I54" i="87"/>
  <c r="M54" i="87"/>
  <c r="G55" i="87"/>
  <c r="I55" i="87" s="1"/>
  <c r="H55" i="87"/>
  <c r="K55" i="87"/>
  <c r="M55" i="87" s="1"/>
  <c r="L55" i="87"/>
  <c r="I56" i="87"/>
  <c r="M56" i="87"/>
  <c r="I57" i="87"/>
  <c r="M57" i="87"/>
  <c r="G58" i="87"/>
  <c r="H58" i="87"/>
  <c r="I58" i="87"/>
  <c r="K58" i="87"/>
  <c r="L58" i="87"/>
  <c r="M58" i="87"/>
  <c r="I59" i="87"/>
  <c r="M59" i="87"/>
  <c r="I60" i="87"/>
  <c r="M60" i="87"/>
  <c r="I61" i="87"/>
  <c r="M61" i="87"/>
  <c r="G62" i="87"/>
  <c r="H62" i="87"/>
  <c r="I62" i="87"/>
  <c r="K62" i="87"/>
  <c r="L62" i="87"/>
  <c r="M62" i="87"/>
  <c r="I63" i="87"/>
  <c r="M63" i="87"/>
  <c r="H64" i="87"/>
  <c r="I64" i="87"/>
  <c r="J64" i="87"/>
  <c r="L64" i="87"/>
  <c r="G65" i="87"/>
  <c r="G64" i="87" s="1"/>
  <c r="H65" i="87"/>
  <c r="I65" i="87"/>
  <c r="K65" i="87"/>
  <c r="K64" i="87" s="1"/>
  <c r="M64" i="87" s="1"/>
  <c r="L65" i="87"/>
  <c r="I66" i="87"/>
  <c r="M66" i="87"/>
  <c r="G67" i="87"/>
  <c r="H67" i="87"/>
  <c r="I67" i="87"/>
  <c r="K67" i="87"/>
  <c r="M67" i="87" s="1"/>
  <c r="L67" i="87"/>
  <c r="I68" i="87"/>
  <c r="M68" i="87"/>
  <c r="G69" i="87"/>
  <c r="H69" i="87"/>
  <c r="I69" i="87"/>
  <c r="K69" i="87"/>
  <c r="M69" i="87" s="1"/>
  <c r="L69" i="87"/>
  <c r="I70" i="87"/>
  <c r="M70" i="87"/>
  <c r="I71" i="87"/>
  <c r="M71" i="87"/>
  <c r="G77" i="87"/>
  <c r="I77" i="87" s="1"/>
  <c r="H77" i="87"/>
  <c r="L77" i="87"/>
  <c r="G78" i="87"/>
  <c r="H78" i="87"/>
  <c r="I78" i="87"/>
  <c r="K78" i="87"/>
  <c r="K77" i="87" s="1"/>
  <c r="M77" i="87" s="1"/>
  <c r="L78" i="87"/>
  <c r="I79" i="87"/>
  <c r="M79" i="87"/>
  <c r="I80" i="87"/>
  <c r="M80" i="87"/>
  <c r="I81" i="87"/>
  <c r="M81" i="87"/>
  <c r="G82" i="87"/>
  <c r="H82" i="87"/>
  <c r="I82" i="87"/>
  <c r="K82" i="87"/>
  <c r="M82" i="87" s="1"/>
  <c r="L82" i="87"/>
  <c r="I83" i="87"/>
  <c r="M83" i="87"/>
  <c r="J84" i="87"/>
  <c r="G85" i="87"/>
  <c r="G84" i="87" s="1"/>
  <c r="H85" i="87"/>
  <c r="H84" i="87" s="1"/>
  <c r="K85" i="87"/>
  <c r="K84" i="87" s="1"/>
  <c r="L85" i="87"/>
  <c r="L84" i="87" s="1"/>
  <c r="I86" i="87"/>
  <c r="M86" i="87"/>
  <c r="I87" i="87"/>
  <c r="M87" i="87"/>
  <c r="I88" i="87"/>
  <c r="M88" i="87"/>
  <c r="I89" i="87"/>
  <c r="M89" i="87"/>
  <c r="G90" i="87"/>
  <c r="H90" i="87"/>
  <c r="I90" i="87"/>
  <c r="K90" i="87"/>
  <c r="L90" i="87"/>
  <c r="M90" i="87"/>
  <c r="I91" i="87"/>
  <c r="M91" i="87"/>
  <c r="I92" i="87"/>
  <c r="M92" i="87"/>
  <c r="I93" i="87"/>
  <c r="M93" i="87"/>
  <c r="I94" i="87"/>
  <c r="M94" i="87"/>
  <c r="I95" i="87"/>
  <c r="M95" i="87"/>
  <c r="I96" i="87"/>
  <c r="M96" i="87"/>
  <c r="G97" i="87"/>
  <c r="I97" i="87" s="1"/>
  <c r="H97" i="87"/>
  <c r="K97" i="87"/>
  <c r="M97" i="87" s="1"/>
  <c r="L97" i="87"/>
  <c r="I98" i="87"/>
  <c r="M98" i="87"/>
  <c r="G99" i="87"/>
  <c r="I99" i="87" s="1"/>
  <c r="H99" i="87"/>
  <c r="K99" i="87"/>
  <c r="M99" i="87" s="1"/>
  <c r="L99" i="87"/>
  <c r="I100" i="87"/>
  <c r="M100" i="87"/>
  <c r="I101" i="87"/>
  <c r="M101" i="87"/>
  <c r="G103" i="87"/>
  <c r="G102" i="87" s="1"/>
  <c r="H103" i="87"/>
  <c r="K103" i="87"/>
  <c r="K102" i="87" s="1"/>
  <c r="L103" i="87"/>
  <c r="L102" i="87" s="1"/>
  <c r="I104" i="87"/>
  <c r="M104" i="87"/>
  <c r="I105" i="87"/>
  <c r="M105" i="87"/>
  <c r="G106" i="87"/>
  <c r="H106" i="87"/>
  <c r="H102" i="87" s="1"/>
  <c r="I106" i="87"/>
  <c r="K106" i="87"/>
  <c r="L106" i="87"/>
  <c r="M106" i="87"/>
  <c r="I107" i="87"/>
  <c r="M107" i="87"/>
  <c r="I108" i="87"/>
  <c r="M108" i="87"/>
  <c r="G109" i="87"/>
  <c r="I109" i="87" s="1"/>
  <c r="H109" i="87"/>
  <c r="K109" i="87"/>
  <c r="M109" i="87" s="1"/>
  <c r="L109" i="87"/>
  <c r="I110" i="87"/>
  <c r="M110" i="87"/>
  <c r="G111" i="87"/>
  <c r="I111" i="87" s="1"/>
  <c r="H111" i="87"/>
  <c r="K111" i="87"/>
  <c r="M111" i="87" s="1"/>
  <c r="L111" i="87"/>
  <c r="I112" i="87"/>
  <c r="M112" i="87"/>
  <c r="G113" i="87"/>
  <c r="K113" i="87"/>
  <c r="M113" i="87" s="1"/>
  <c r="L113" i="87"/>
  <c r="G114" i="87"/>
  <c r="H114" i="87"/>
  <c r="H113" i="87" s="1"/>
  <c r="I114" i="87"/>
  <c r="K114" i="87"/>
  <c r="L114" i="87"/>
  <c r="M114" i="87"/>
  <c r="I115" i="87"/>
  <c r="M115" i="87"/>
  <c r="I116" i="87"/>
  <c r="M116" i="87"/>
  <c r="I117" i="87"/>
  <c r="M117" i="87"/>
  <c r="I118" i="87"/>
  <c r="M118" i="87"/>
  <c r="I119" i="87"/>
  <c r="M119" i="87"/>
  <c r="G120" i="87"/>
  <c r="H120" i="87"/>
  <c r="I120" i="87"/>
  <c r="K120" i="87"/>
  <c r="L120" i="87"/>
  <c r="M120" i="87"/>
  <c r="I121" i="87"/>
  <c r="M121" i="87"/>
  <c r="I122" i="87"/>
  <c r="M122" i="87"/>
  <c r="G124" i="87"/>
  <c r="H124" i="87"/>
  <c r="H123" i="87" s="1"/>
  <c r="I124" i="87"/>
  <c r="K124" i="87"/>
  <c r="L124" i="87"/>
  <c r="M124" i="87"/>
  <c r="I125" i="87"/>
  <c r="M125" i="87"/>
  <c r="G126" i="87"/>
  <c r="H126" i="87"/>
  <c r="I126" i="87"/>
  <c r="K126" i="87"/>
  <c r="L126" i="87"/>
  <c r="M126" i="87"/>
  <c r="I127" i="87"/>
  <c r="M127" i="87"/>
  <c r="I128" i="87"/>
  <c r="M128" i="87"/>
  <c r="G129" i="87"/>
  <c r="I129" i="87" s="1"/>
  <c r="H129" i="87"/>
  <c r="K129" i="87"/>
  <c r="M129" i="87" s="1"/>
  <c r="L129" i="87"/>
  <c r="L123" i="87" s="1"/>
  <c r="I130" i="87"/>
  <c r="M130" i="87"/>
  <c r="I131" i="87"/>
  <c r="M131" i="87"/>
  <c r="I132" i="87"/>
  <c r="M132" i="87"/>
  <c r="G133" i="87"/>
  <c r="I133" i="87" s="1"/>
  <c r="H133" i="87"/>
  <c r="K133" i="87"/>
  <c r="M133" i="87" s="1"/>
  <c r="L133" i="87"/>
  <c r="I134" i="87"/>
  <c r="M134" i="87"/>
  <c r="G135" i="87"/>
  <c r="K135" i="87"/>
  <c r="M135" i="87" s="1"/>
  <c r="L135" i="87"/>
  <c r="G136" i="87"/>
  <c r="H136" i="87"/>
  <c r="H135" i="87" s="1"/>
  <c r="I136" i="87"/>
  <c r="K136" i="87"/>
  <c r="L136" i="87"/>
  <c r="M136" i="87"/>
  <c r="I137" i="87"/>
  <c r="M137" i="87"/>
  <c r="G138" i="87"/>
  <c r="H138" i="87"/>
  <c r="I138" i="87"/>
  <c r="K138" i="87"/>
  <c r="L138" i="87"/>
  <c r="M138" i="87"/>
  <c r="I139" i="87"/>
  <c r="M139" i="87"/>
  <c r="E26" i="86"/>
  <c r="E28" i="86" s="1"/>
  <c r="F7" i="85"/>
  <c r="F8" i="85"/>
  <c r="C9" i="85"/>
  <c r="D9" i="85"/>
  <c r="E9" i="85"/>
  <c r="F9" i="85"/>
  <c r="F7" i="84"/>
  <c r="F8" i="84"/>
  <c r="C9" i="84"/>
  <c r="D9" i="84"/>
  <c r="E9" i="84"/>
  <c r="F9" i="84"/>
  <c r="I7" i="83"/>
  <c r="L7" i="83" s="1"/>
  <c r="L22" i="83" s="1"/>
  <c r="J7" i="83"/>
  <c r="L8" i="83"/>
  <c r="L9" i="83"/>
  <c r="L10" i="83"/>
  <c r="L11" i="83"/>
  <c r="L12" i="83"/>
  <c r="L13" i="83"/>
  <c r="I14" i="83"/>
  <c r="J14" i="83"/>
  <c r="L14" i="83"/>
  <c r="L15" i="83"/>
  <c r="L16" i="83"/>
  <c r="L17" i="83"/>
  <c r="L18" i="83"/>
  <c r="L19" i="83"/>
  <c r="L20" i="83"/>
  <c r="L21" i="83"/>
  <c r="I22" i="83"/>
  <c r="J22" i="83"/>
  <c r="K22" i="83"/>
  <c r="I7" i="82"/>
  <c r="J7" i="82"/>
  <c r="L7" i="82"/>
  <c r="L8" i="82"/>
  <c r="L9" i="82"/>
  <c r="L10" i="82"/>
  <c r="L11" i="82"/>
  <c r="L12" i="82"/>
  <c r="L13" i="82"/>
  <c r="I14" i="82"/>
  <c r="J14" i="82"/>
  <c r="J22" i="82" s="1"/>
  <c r="L14" i="82"/>
  <c r="L22" i="82" s="1"/>
  <c r="L15" i="82"/>
  <c r="L16" i="82"/>
  <c r="L17" i="82"/>
  <c r="L18" i="82"/>
  <c r="L19" i="82"/>
  <c r="L20" i="82"/>
  <c r="L21" i="82"/>
  <c r="I22" i="82"/>
  <c r="K22" i="82"/>
  <c r="H9" i="80"/>
  <c r="J9" i="80" s="1"/>
  <c r="I9" i="80"/>
  <c r="I54" i="80" s="1"/>
  <c r="L9" i="80"/>
  <c r="M9" i="80"/>
  <c r="M54" i="80" s="1"/>
  <c r="N9" i="80"/>
  <c r="J10" i="80"/>
  <c r="N10" i="80"/>
  <c r="J11" i="80"/>
  <c r="N11" i="80"/>
  <c r="J12" i="80"/>
  <c r="N12" i="80"/>
  <c r="J13" i="80"/>
  <c r="N13" i="80"/>
  <c r="J14" i="80"/>
  <c r="N14" i="80"/>
  <c r="J15" i="80"/>
  <c r="N15" i="80"/>
  <c r="J16" i="80"/>
  <c r="N16" i="80"/>
  <c r="H17" i="80"/>
  <c r="J17" i="80" s="1"/>
  <c r="I17" i="80"/>
  <c r="L17" i="80"/>
  <c r="M17" i="80"/>
  <c r="N17" i="80"/>
  <c r="J18" i="80"/>
  <c r="N18" i="80"/>
  <c r="J19" i="80"/>
  <c r="N19" i="80"/>
  <c r="J20" i="80"/>
  <c r="N20" i="80"/>
  <c r="J21" i="80"/>
  <c r="N21" i="80"/>
  <c r="J22" i="80"/>
  <c r="N22" i="80"/>
  <c r="J23" i="80"/>
  <c r="N23" i="80"/>
  <c r="J24" i="80"/>
  <c r="N24" i="80"/>
  <c r="J25" i="80"/>
  <c r="N25" i="80"/>
  <c r="H26" i="80"/>
  <c r="I26" i="80"/>
  <c r="J26" i="80" s="1"/>
  <c r="L26" i="80"/>
  <c r="N26" i="80" s="1"/>
  <c r="M26" i="80"/>
  <c r="J27" i="80"/>
  <c r="N27" i="80"/>
  <c r="J28" i="80"/>
  <c r="N28" i="80"/>
  <c r="J29" i="80"/>
  <c r="N29" i="80"/>
  <c r="H30" i="80"/>
  <c r="I30" i="80"/>
  <c r="J30" i="80"/>
  <c r="L30" i="80"/>
  <c r="N30" i="80" s="1"/>
  <c r="M30" i="80"/>
  <c r="J31" i="80"/>
  <c r="N31" i="80"/>
  <c r="J32" i="80"/>
  <c r="N32" i="80"/>
  <c r="H33" i="80"/>
  <c r="J33" i="80" s="1"/>
  <c r="I33" i="80"/>
  <c r="L33" i="80"/>
  <c r="M33" i="80"/>
  <c r="N33" i="80"/>
  <c r="J34" i="80"/>
  <c r="N34" i="80"/>
  <c r="J35" i="80"/>
  <c r="N35" i="80"/>
  <c r="J36" i="80"/>
  <c r="N36" i="80"/>
  <c r="J37" i="80"/>
  <c r="N37" i="80"/>
  <c r="H38" i="80"/>
  <c r="I38" i="80"/>
  <c r="J38" i="80"/>
  <c r="L38" i="80"/>
  <c r="N38" i="80" s="1"/>
  <c r="M38" i="80"/>
  <c r="J39" i="80"/>
  <c r="N39" i="80"/>
  <c r="J40" i="80"/>
  <c r="N40" i="80"/>
  <c r="J41" i="80"/>
  <c r="N41" i="80"/>
  <c r="J42" i="80"/>
  <c r="N42" i="80"/>
  <c r="H43" i="80"/>
  <c r="J43" i="80" s="1"/>
  <c r="I43" i="80"/>
  <c r="L43" i="80"/>
  <c r="M43" i="80"/>
  <c r="N43" i="80"/>
  <c r="J44" i="80"/>
  <c r="N44" i="80"/>
  <c r="J45" i="80"/>
  <c r="N45" i="80"/>
  <c r="H46" i="80"/>
  <c r="I46" i="80"/>
  <c r="J46" i="80"/>
  <c r="L46" i="80"/>
  <c r="N46" i="80" s="1"/>
  <c r="M46" i="80"/>
  <c r="J47" i="80"/>
  <c r="N47" i="80"/>
  <c r="J48" i="80"/>
  <c r="N48" i="80"/>
  <c r="J49" i="80"/>
  <c r="N49" i="80"/>
  <c r="J50" i="80"/>
  <c r="N50" i="80"/>
  <c r="H51" i="80"/>
  <c r="J51" i="80" s="1"/>
  <c r="I51" i="80"/>
  <c r="L51" i="80"/>
  <c r="M51" i="80"/>
  <c r="N51" i="80"/>
  <c r="J52" i="80"/>
  <c r="N52" i="80"/>
  <c r="J53" i="80"/>
  <c r="N53" i="80"/>
  <c r="L54" i="80"/>
  <c r="H9" i="79"/>
  <c r="J9" i="79" s="1"/>
  <c r="I9" i="79"/>
  <c r="L9" i="79"/>
  <c r="N9" i="79" s="1"/>
  <c r="M9" i="79"/>
  <c r="M54" i="79" s="1"/>
  <c r="J10" i="79"/>
  <c r="N10" i="79"/>
  <c r="J11" i="79"/>
  <c r="N11" i="79"/>
  <c r="J12" i="79"/>
  <c r="N12" i="79"/>
  <c r="J13" i="79"/>
  <c r="N13" i="79"/>
  <c r="J14" i="79"/>
  <c r="N14" i="79"/>
  <c r="J15" i="79"/>
  <c r="N15" i="79"/>
  <c r="J16" i="79"/>
  <c r="N16" i="79"/>
  <c r="H17" i="79"/>
  <c r="J17" i="79" s="1"/>
  <c r="I17" i="79"/>
  <c r="L17" i="79"/>
  <c r="N17" i="79" s="1"/>
  <c r="M17" i="79"/>
  <c r="J18" i="79"/>
  <c r="N18" i="79"/>
  <c r="J19" i="79"/>
  <c r="N19" i="79"/>
  <c r="J20" i="79"/>
  <c r="N20" i="79"/>
  <c r="J21" i="79"/>
  <c r="N21" i="79"/>
  <c r="J22" i="79"/>
  <c r="N22" i="79"/>
  <c r="J23" i="79"/>
  <c r="N23" i="79"/>
  <c r="J24" i="79"/>
  <c r="N24" i="79"/>
  <c r="J25" i="79"/>
  <c r="N25" i="79"/>
  <c r="H26" i="79"/>
  <c r="I26" i="79"/>
  <c r="J26" i="79"/>
  <c r="L26" i="79"/>
  <c r="M26" i="79"/>
  <c r="N26" i="79"/>
  <c r="J27" i="79"/>
  <c r="N27" i="79"/>
  <c r="J28" i="79"/>
  <c r="N28" i="79"/>
  <c r="J29" i="79"/>
  <c r="N29" i="79"/>
  <c r="H30" i="79"/>
  <c r="I30" i="79"/>
  <c r="J30" i="79"/>
  <c r="L30" i="79"/>
  <c r="M30" i="79"/>
  <c r="N30" i="79"/>
  <c r="J31" i="79"/>
  <c r="N31" i="79"/>
  <c r="J32" i="79"/>
  <c r="N32" i="79"/>
  <c r="H33" i="79"/>
  <c r="J33" i="79" s="1"/>
  <c r="I33" i="79"/>
  <c r="L33" i="79"/>
  <c r="N33" i="79" s="1"/>
  <c r="M33" i="79"/>
  <c r="J34" i="79"/>
  <c r="N34" i="79"/>
  <c r="J35" i="79"/>
  <c r="N35" i="79"/>
  <c r="J36" i="79"/>
  <c r="N36" i="79"/>
  <c r="J37" i="79"/>
  <c r="N37" i="79"/>
  <c r="H38" i="79"/>
  <c r="I38" i="79"/>
  <c r="J38" i="79"/>
  <c r="L38" i="79"/>
  <c r="M38" i="79"/>
  <c r="N38" i="79"/>
  <c r="J39" i="79"/>
  <c r="N39" i="79"/>
  <c r="J40" i="79"/>
  <c r="N40" i="79"/>
  <c r="J41" i="79"/>
  <c r="N41" i="79"/>
  <c r="J42" i="79"/>
  <c r="N42" i="79"/>
  <c r="H43" i="79"/>
  <c r="J43" i="79" s="1"/>
  <c r="I43" i="79"/>
  <c r="L43" i="79"/>
  <c r="N43" i="79" s="1"/>
  <c r="M43" i="79"/>
  <c r="J44" i="79"/>
  <c r="N44" i="79"/>
  <c r="J45" i="79"/>
  <c r="N45" i="79"/>
  <c r="H46" i="79"/>
  <c r="I46" i="79"/>
  <c r="J46" i="79"/>
  <c r="L46" i="79"/>
  <c r="M46" i="79"/>
  <c r="N46" i="79"/>
  <c r="J47" i="79"/>
  <c r="N47" i="79"/>
  <c r="J48" i="79"/>
  <c r="N48" i="79"/>
  <c r="J49" i="79"/>
  <c r="N49" i="79"/>
  <c r="J50" i="79"/>
  <c r="N50" i="79"/>
  <c r="H51" i="79"/>
  <c r="J51" i="79" s="1"/>
  <c r="I51" i="79"/>
  <c r="L51" i="79"/>
  <c r="N51" i="79" s="1"/>
  <c r="M51" i="79"/>
  <c r="J52" i="79"/>
  <c r="N52" i="79"/>
  <c r="J53" i="79"/>
  <c r="N53" i="79"/>
  <c r="I54" i="79"/>
  <c r="O65" i="110" l="1"/>
  <c r="H65" i="110"/>
  <c r="H153" i="110"/>
  <c r="N153" i="110"/>
  <c r="P153" i="110" s="1"/>
  <c r="L65" i="110"/>
  <c r="N65" i="110"/>
  <c r="P65" i="110" s="1"/>
  <c r="N91" i="110"/>
  <c r="P91" i="110" s="1"/>
  <c r="O9" i="110"/>
  <c r="O160" i="110" s="1"/>
  <c r="G160" i="110"/>
  <c r="H9" i="110"/>
  <c r="N9" i="110"/>
  <c r="F160" i="110"/>
  <c r="P66" i="110"/>
  <c r="L106" i="110"/>
  <c r="P10" i="110"/>
  <c r="N106" i="110"/>
  <c r="P106" i="110" s="1"/>
  <c r="H106" i="110"/>
  <c r="L129" i="110"/>
  <c r="N129" i="110"/>
  <c r="P129" i="110" s="1"/>
  <c r="L9" i="110"/>
  <c r="L160" i="110" s="1"/>
  <c r="J160" i="110"/>
  <c r="P96" i="110"/>
  <c r="P70" i="110"/>
  <c r="H27" i="110"/>
  <c r="N27" i="110"/>
  <c r="P27" i="110" s="1"/>
  <c r="H25" i="109"/>
  <c r="N25" i="109"/>
  <c r="H104" i="109"/>
  <c r="N104" i="109"/>
  <c r="P104" i="109" s="1"/>
  <c r="H89" i="109"/>
  <c r="N89" i="109"/>
  <c r="P89" i="109" s="1"/>
  <c r="F158" i="109"/>
  <c r="H135" i="109"/>
  <c r="N135" i="109"/>
  <c r="P135" i="109" s="1"/>
  <c r="G158" i="109"/>
  <c r="O9" i="109"/>
  <c r="L9" i="109"/>
  <c r="L158" i="109" s="1"/>
  <c r="J158" i="109"/>
  <c r="L25" i="109"/>
  <c r="N9" i="109"/>
  <c r="N127" i="109"/>
  <c r="P127" i="109" s="1"/>
  <c r="H127" i="109"/>
  <c r="H67" i="109"/>
  <c r="N67" i="109"/>
  <c r="P67" i="109" s="1"/>
  <c r="O25" i="109"/>
  <c r="H9" i="109"/>
  <c r="E159" i="108"/>
  <c r="G159" i="106"/>
  <c r="G159" i="105"/>
  <c r="G172" i="104"/>
  <c r="K172" i="104"/>
  <c r="O8" i="104"/>
  <c r="O172" i="104" s="1"/>
  <c r="M172" i="104"/>
  <c r="O157" i="103"/>
  <c r="K157" i="103"/>
  <c r="G157" i="103"/>
  <c r="M157" i="103"/>
  <c r="R146" i="100"/>
  <c r="Z6" i="100"/>
  <c r="Z146" i="100" s="1"/>
  <c r="X146" i="100"/>
  <c r="F146" i="100"/>
  <c r="Z70" i="99"/>
  <c r="Y143" i="99"/>
  <c r="Z32" i="99"/>
  <c r="V143" i="99"/>
  <c r="X143" i="99"/>
  <c r="Z83" i="99"/>
  <c r="F143" i="99"/>
  <c r="Z6" i="99"/>
  <c r="Z143" i="99" s="1"/>
  <c r="R143" i="99"/>
  <c r="Z108" i="99"/>
  <c r="J143" i="99"/>
  <c r="R16" i="92"/>
  <c r="R13" i="92"/>
  <c r="N15" i="91"/>
  <c r="J54" i="90"/>
  <c r="L54" i="90"/>
  <c r="M77" i="89"/>
  <c r="I84" i="89"/>
  <c r="M64" i="89"/>
  <c r="I8" i="89"/>
  <c r="M124" i="89"/>
  <c r="M102" i="89"/>
  <c r="I124" i="89"/>
  <c r="H141" i="89"/>
  <c r="M84" i="89"/>
  <c r="L33" i="89"/>
  <c r="M33" i="89" s="1"/>
  <c r="K8" i="89"/>
  <c r="M130" i="89"/>
  <c r="M114" i="89"/>
  <c r="M106" i="89"/>
  <c r="M90" i="89"/>
  <c r="I78" i="89"/>
  <c r="I65" i="89"/>
  <c r="I64" i="89" s="1"/>
  <c r="M34" i="89"/>
  <c r="I12" i="89"/>
  <c r="G113" i="89"/>
  <c r="I113" i="89" s="1"/>
  <c r="I137" i="89"/>
  <c r="L136" i="89"/>
  <c r="M136" i="89" s="1"/>
  <c r="I125" i="89"/>
  <c r="L124" i="89"/>
  <c r="I103" i="89"/>
  <c r="L102" i="89"/>
  <c r="I85" i="89"/>
  <c r="L84" i="89"/>
  <c r="M78" i="89"/>
  <c r="M65" i="89"/>
  <c r="L113" i="89"/>
  <c r="M113" i="89" s="1"/>
  <c r="J54" i="88"/>
  <c r="N54" i="88"/>
  <c r="L54" i="88"/>
  <c r="I135" i="87"/>
  <c r="I102" i="87"/>
  <c r="H140" i="87"/>
  <c r="I33" i="87"/>
  <c r="I8" i="87"/>
  <c r="I84" i="87"/>
  <c r="I113" i="87"/>
  <c r="M102" i="87"/>
  <c r="M84" i="87"/>
  <c r="K33" i="87"/>
  <c r="M33" i="87" s="1"/>
  <c r="G33" i="87"/>
  <c r="G123" i="87"/>
  <c r="I123" i="87" s="1"/>
  <c r="K8" i="87"/>
  <c r="K123" i="87"/>
  <c r="M123" i="87" s="1"/>
  <c r="I103" i="87"/>
  <c r="I85" i="87"/>
  <c r="M78" i="87"/>
  <c r="M65" i="87"/>
  <c r="M103" i="87"/>
  <c r="M85" i="87"/>
  <c r="N54" i="80"/>
  <c r="J54" i="80"/>
  <c r="H54" i="80"/>
  <c r="N54" i="79"/>
  <c r="J54" i="79"/>
  <c r="H54" i="79"/>
  <c r="L54" i="79"/>
  <c r="P9" i="110" l="1"/>
  <c r="P160" i="110" s="1"/>
  <c r="N160" i="110"/>
  <c r="H160" i="110"/>
  <c r="P9" i="109"/>
  <c r="N158" i="109"/>
  <c r="O158" i="109"/>
  <c r="P25" i="109"/>
  <c r="H158" i="109"/>
  <c r="M8" i="89"/>
  <c r="M141" i="89" s="1"/>
  <c r="K141" i="89"/>
  <c r="L141" i="89"/>
  <c r="I141" i="89"/>
  <c r="G141" i="89"/>
  <c r="G140" i="87"/>
  <c r="K140" i="87"/>
  <c r="M8" i="87"/>
  <c r="M140" i="87" s="1"/>
  <c r="I140" i="87"/>
  <c r="F9" i="78"/>
  <c r="F8" i="78" s="1"/>
  <c r="G9" i="78"/>
  <c r="G8" i="78" s="1"/>
  <c r="H10" i="78"/>
  <c r="H11" i="78"/>
  <c r="H12" i="78"/>
  <c r="F13" i="78"/>
  <c r="G13" i="78"/>
  <c r="H13" i="78"/>
  <c r="H14" i="78"/>
  <c r="H15" i="78"/>
  <c r="F16" i="78"/>
  <c r="G16" i="78"/>
  <c r="H16" i="78" s="1"/>
  <c r="H17" i="78"/>
  <c r="H18" i="78"/>
  <c r="H19" i="78"/>
  <c r="F20" i="78"/>
  <c r="H20" i="78" s="1"/>
  <c r="G20" i="78"/>
  <c r="H21" i="78"/>
  <c r="H22" i="78"/>
  <c r="H23" i="78"/>
  <c r="H24" i="78"/>
  <c r="H25" i="78"/>
  <c r="H26" i="78"/>
  <c r="F27" i="78"/>
  <c r="G27" i="78"/>
  <c r="H27" i="78"/>
  <c r="H28" i="78"/>
  <c r="H29" i="78"/>
  <c r="F30" i="78"/>
  <c r="G30" i="78"/>
  <c r="H30" i="78" s="1"/>
  <c r="H31" i="78"/>
  <c r="F32" i="78"/>
  <c r="G32" i="78"/>
  <c r="H32" i="78" s="1"/>
  <c r="H33" i="78"/>
  <c r="F35" i="78"/>
  <c r="F34" i="78" s="1"/>
  <c r="G35" i="78"/>
  <c r="H35" i="78"/>
  <c r="H36" i="78"/>
  <c r="H37" i="78"/>
  <c r="H38" i="78"/>
  <c r="H39" i="78"/>
  <c r="H40" i="78"/>
  <c r="H41" i="78"/>
  <c r="F42" i="78"/>
  <c r="G42" i="78"/>
  <c r="H42" i="78" s="1"/>
  <c r="H43" i="78"/>
  <c r="H44" i="78"/>
  <c r="F45" i="78"/>
  <c r="H45" i="78" s="1"/>
  <c r="G45" i="78"/>
  <c r="H46" i="78"/>
  <c r="H47" i="78"/>
  <c r="H48" i="78"/>
  <c r="H49" i="78"/>
  <c r="H50" i="78"/>
  <c r="F51" i="78"/>
  <c r="H51" i="78" s="1"/>
  <c r="G51" i="78"/>
  <c r="H52" i="78"/>
  <c r="H53" i="78"/>
  <c r="F54" i="78"/>
  <c r="H54" i="78" s="1"/>
  <c r="G54" i="78"/>
  <c r="H55" i="78"/>
  <c r="H56" i="78"/>
  <c r="H57" i="78"/>
  <c r="F58" i="78"/>
  <c r="G58" i="78"/>
  <c r="H58" i="78" s="1"/>
  <c r="H59" i="78"/>
  <c r="H60" i="78"/>
  <c r="F61" i="78"/>
  <c r="H61" i="78" s="1"/>
  <c r="G61" i="78"/>
  <c r="H62" i="78"/>
  <c r="H63" i="78"/>
  <c r="H64" i="78"/>
  <c r="F65" i="78"/>
  <c r="G65" i="78"/>
  <c r="H65" i="78"/>
  <c r="H66" i="78"/>
  <c r="F68" i="78"/>
  <c r="F67" i="78" s="1"/>
  <c r="G68" i="78"/>
  <c r="G67" i="78" s="1"/>
  <c r="H69" i="78"/>
  <c r="F70" i="78"/>
  <c r="H70" i="78" s="1"/>
  <c r="G70" i="78"/>
  <c r="H71" i="78"/>
  <c r="F72" i="78"/>
  <c r="H72" i="78" s="1"/>
  <c r="G72" i="78"/>
  <c r="H73" i="78"/>
  <c r="H74" i="78"/>
  <c r="F81" i="78"/>
  <c r="F80" i="78" s="1"/>
  <c r="G81" i="78"/>
  <c r="G80" i="78" s="1"/>
  <c r="H82" i="78"/>
  <c r="H83" i="78"/>
  <c r="H84" i="78"/>
  <c r="H85" i="78"/>
  <c r="F86" i="78"/>
  <c r="H86" i="78" s="1"/>
  <c r="G86" i="78"/>
  <c r="H87" i="78"/>
  <c r="H88" i="78"/>
  <c r="F90" i="78"/>
  <c r="F89" i="78" s="1"/>
  <c r="G90" i="78"/>
  <c r="G89" i="78" s="1"/>
  <c r="H91" i="78"/>
  <c r="H92" i="78"/>
  <c r="H93" i="78"/>
  <c r="H94" i="78"/>
  <c r="H95" i="78"/>
  <c r="H96" i="78"/>
  <c r="H97" i="78"/>
  <c r="F98" i="78"/>
  <c r="G98" i="78"/>
  <c r="H98" i="78"/>
  <c r="H99" i="78"/>
  <c r="H100" i="78"/>
  <c r="H101" i="78"/>
  <c r="H102" i="78"/>
  <c r="H103" i="78"/>
  <c r="H104" i="78"/>
  <c r="H105" i="78"/>
  <c r="H106" i="78"/>
  <c r="H107" i="78"/>
  <c r="H108" i="78"/>
  <c r="H109" i="78"/>
  <c r="F110" i="78"/>
  <c r="H110" i="78" s="1"/>
  <c r="G110" i="78"/>
  <c r="H111" i="78"/>
  <c r="H112" i="78"/>
  <c r="F113" i="78"/>
  <c r="H113" i="78" s="1"/>
  <c r="G113" i="78"/>
  <c r="H114" i="78"/>
  <c r="H115" i="78"/>
  <c r="H116" i="78"/>
  <c r="G117" i="78"/>
  <c r="F118" i="78"/>
  <c r="F117" i="78" s="1"/>
  <c r="H117" i="78" s="1"/>
  <c r="G118" i="78"/>
  <c r="H118" i="78"/>
  <c r="H119" i="78"/>
  <c r="H120" i="78"/>
  <c r="H121" i="78"/>
  <c r="F122" i="78"/>
  <c r="H122" i="78" s="1"/>
  <c r="G122" i="78"/>
  <c r="H123" i="78"/>
  <c r="H124" i="78"/>
  <c r="F125" i="78"/>
  <c r="H125" i="78" s="1"/>
  <c r="G125" i="78"/>
  <c r="H126" i="78"/>
  <c r="F127" i="78"/>
  <c r="H127" i="78" s="1"/>
  <c r="G127" i="78"/>
  <c r="H128" i="78"/>
  <c r="F130" i="78"/>
  <c r="F129" i="78" s="1"/>
  <c r="H129" i="78" s="1"/>
  <c r="G130" i="78"/>
  <c r="G129" i="78" s="1"/>
  <c r="H131" i="78"/>
  <c r="H132" i="78"/>
  <c r="H133" i="78"/>
  <c r="H134" i="78"/>
  <c r="H135" i="78"/>
  <c r="F136" i="78"/>
  <c r="H136" i="78" s="1"/>
  <c r="G136" i="78"/>
  <c r="H137" i="78"/>
  <c r="H138" i="78"/>
  <c r="F140" i="78"/>
  <c r="F139" i="78" s="1"/>
  <c r="G140" i="78"/>
  <c r="G139" i="78" s="1"/>
  <c r="H141" i="78"/>
  <c r="F142" i="78"/>
  <c r="H142" i="78" s="1"/>
  <c r="G142" i="78"/>
  <c r="H143" i="78"/>
  <c r="H144" i="78"/>
  <c r="F145" i="78"/>
  <c r="H145" i="78" s="1"/>
  <c r="G145" i="78"/>
  <c r="H146" i="78"/>
  <c r="H147" i="78"/>
  <c r="H148" i="78"/>
  <c r="F149" i="78"/>
  <c r="G149" i="78"/>
  <c r="H149" i="78" s="1"/>
  <c r="H150" i="78"/>
  <c r="G151" i="78"/>
  <c r="F152" i="78"/>
  <c r="F151" i="78" s="1"/>
  <c r="H151" i="78" s="1"/>
  <c r="G152" i="78"/>
  <c r="H152" i="78"/>
  <c r="H153" i="78"/>
  <c r="F154" i="78"/>
  <c r="G154" i="78"/>
  <c r="H154" i="78"/>
  <c r="H155" i="78"/>
  <c r="F9" i="77"/>
  <c r="F8" i="77" s="1"/>
  <c r="G9" i="77"/>
  <c r="G8" i="77" s="1"/>
  <c r="H10" i="77"/>
  <c r="H11" i="77"/>
  <c r="H12" i="77"/>
  <c r="F13" i="77"/>
  <c r="G13" i="77"/>
  <c r="H13" i="77"/>
  <c r="H14" i="77"/>
  <c r="H15" i="77"/>
  <c r="F16" i="77"/>
  <c r="G16" i="77"/>
  <c r="H16" i="77" s="1"/>
  <c r="H17" i="77"/>
  <c r="H18" i="77"/>
  <c r="H19" i="77"/>
  <c r="F20" i="77"/>
  <c r="H20" i="77" s="1"/>
  <c r="G20" i="77"/>
  <c r="H21" i="77"/>
  <c r="H22" i="77"/>
  <c r="H23" i="77"/>
  <c r="H24" i="77"/>
  <c r="H25" i="77"/>
  <c r="H26" i="77"/>
  <c r="F27" i="77"/>
  <c r="G27" i="77"/>
  <c r="H27" i="77"/>
  <c r="H28" i="77"/>
  <c r="H29" i="77"/>
  <c r="F30" i="77"/>
  <c r="G30" i="77"/>
  <c r="H30" i="77" s="1"/>
  <c r="H31" i="77"/>
  <c r="F32" i="77"/>
  <c r="G32" i="77"/>
  <c r="H32" i="77" s="1"/>
  <c r="H33" i="77"/>
  <c r="F35" i="77"/>
  <c r="F34" i="77" s="1"/>
  <c r="G35" i="77"/>
  <c r="H35" i="77"/>
  <c r="H36" i="77"/>
  <c r="H37" i="77"/>
  <c r="H38" i="77"/>
  <c r="H39" i="77"/>
  <c r="H40" i="77"/>
  <c r="H41" i="77"/>
  <c r="F42" i="77"/>
  <c r="G42" i="77"/>
  <c r="H42" i="77" s="1"/>
  <c r="H43" i="77"/>
  <c r="H44" i="77"/>
  <c r="F45" i="77"/>
  <c r="H45" i="77" s="1"/>
  <c r="G45" i="77"/>
  <c r="H46" i="77"/>
  <c r="H47" i="77"/>
  <c r="H48" i="77"/>
  <c r="H49" i="77"/>
  <c r="H50" i="77"/>
  <c r="F51" i="77"/>
  <c r="H51" i="77" s="1"/>
  <c r="G51" i="77"/>
  <c r="H52" i="77"/>
  <c r="H53" i="77"/>
  <c r="F54" i="77"/>
  <c r="H54" i="77" s="1"/>
  <c r="G54" i="77"/>
  <c r="H55" i="77"/>
  <c r="H56" i="77"/>
  <c r="H57" i="77"/>
  <c r="F58" i="77"/>
  <c r="G58" i="77"/>
  <c r="H58" i="77" s="1"/>
  <c r="H59" i="77"/>
  <c r="H60" i="77"/>
  <c r="F61" i="77"/>
  <c r="H61" i="77" s="1"/>
  <c r="G61" i="77"/>
  <c r="H62" i="77"/>
  <c r="H63" i="77"/>
  <c r="H64" i="77"/>
  <c r="F65" i="77"/>
  <c r="G65" i="77"/>
  <c r="H65" i="77"/>
  <c r="H66" i="77"/>
  <c r="F68" i="77"/>
  <c r="F67" i="77" s="1"/>
  <c r="G68" i="77"/>
  <c r="G67" i="77" s="1"/>
  <c r="H69" i="77"/>
  <c r="F70" i="77"/>
  <c r="H70" i="77" s="1"/>
  <c r="G70" i="77"/>
  <c r="H71" i="77"/>
  <c r="F72" i="77"/>
  <c r="H72" i="77" s="1"/>
  <c r="G72" i="77"/>
  <c r="H73" i="77"/>
  <c r="H74" i="77"/>
  <c r="F81" i="77"/>
  <c r="F80" i="77" s="1"/>
  <c r="G81" i="77"/>
  <c r="G80" i="77" s="1"/>
  <c r="H82" i="77"/>
  <c r="H83" i="77"/>
  <c r="H84" i="77"/>
  <c r="H85" i="77"/>
  <c r="F86" i="77"/>
  <c r="H86" i="77" s="1"/>
  <c r="G86" i="77"/>
  <c r="H87" i="77"/>
  <c r="H88" i="77"/>
  <c r="F90" i="77"/>
  <c r="F89" i="77" s="1"/>
  <c r="H89" i="77" s="1"/>
  <c r="G90" i="77"/>
  <c r="G89" i="77" s="1"/>
  <c r="H91" i="77"/>
  <c r="H92" i="77"/>
  <c r="H93" i="77"/>
  <c r="H94" i="77"/>
  <c r="H95" i="77"/>
  <c r="H96" i="77"/>
  <c r="H97" i="77"/>
  <c r="F98" i="77"/>
  <c r="G98" i="77"/>
  <c r="H98" i="77"/>
  <c r="H99" i="77"/>
  <c r="H100" i="77"/>
  <c r="H101" i="77"/>
  <c r="H102" i="77"/>
  <c r="H103" i="77"/>
  <c r="H104" i="77"/>
  <c r="H105" i="77"/>
  <c r="H106" i="77"/>
  <c r="H107" i="77"/>
  <c r="H108" i="77"/>
  <c r="H109" i="77"/>
  <c r="F110" i="77"/>
  <c r="H110" i="77" s="1"/>
  <c r="G110" i="77"/>
  <c r="H111" i="77"/>
  <c r="H112" i="77"/>
  <c r="F113" i="77"/>
  <c r="H113" i="77" s="1"/>
  <c r="G113" i="77"/>
  <c r="H114" i="77"/>
  <c r="H115" i="77"/>
  <c r="H116" i="77"/>
  <c r="G117" i="77"/>
  <c r="F118" i="77"/>
  <c r="F117" i="77" s="1"/>
  <c r="H117" i="77" s="1"/>
  <c r="G118" i="77"/>
  <c r="H118" i="77"/>
  <c r="H119" i="77"/>
  <c r="H120" i="77"/>
  <c r="H121" i="77"/>
  <c r="F122" i="77"/>
  <c r="H122" i="77" s="1"/>
  <c r="G122" i="77"/>
  <c r="H123" i="77"/>
  <c r="H124" i="77"/>
  <c r="F125" i="77"/>
  <c r="H125" i="77" s="1"/>
  <c r="G125" i="77"/>
  <c r="H126" i="77"/>
  <c r="F127" i="77"/>
  <c r="H127" i="77" s="1"/>
  <c r="G127" i="77"/>
  <c r="H128" i="77"/>
  <c r="F130" i="77"/>
  <c r="F129" i="77" s="1"/>
  <c r="G130" i="77"/>
  <c r="G129" i="77" s="1"/>
  <c r="H131" i="77"/>
  <c r="H132" i="77"/>
  <c r="H133" i="77"/>
  <c r="H134" i="77"/>
  <c r="H135" i="77"/>
  <c r="F136" i="77"/>
  <c r="H136" i="77" s="1"/>
  <c r="G136" i="77"/>
  <c r="H137" i="77"/>
  <c r="H138" i="77"/>
  <c r="F140" i="77"/>
  <c r="F139" i="77" s="1"/>
  <c r="G140" i="77"/>
  <c r="G139" i="77" s="1"/>
  <c r="H141" i="77"/>
  <c r="F142" i="77"/>
  <c r="H142" i="77" s="1"/>
  <c r="G142" i="77"/>
  <c r="H143" i="77"/>
  <c r="H144" i="77"/>
  <c r="F145" i="77"/>
  <c r="H145" i="77" s="1"/>
  <c r="G145" i="77"/>
  <c r="H146" i="77"/>
  <c r="H147" i="77"/>
  <c r="H148" i="77"/>
  <c r="F149" i="77"/>
  <c r="G149" i="77"/>
  <c r="H149" i="77" s="1"/>
  <c r="H150" i="77"/>
  <c r="G151" i="77"/>
  <c r="F152" i="77"/>
  <c r="F151" i="77" s="1"/>
  <c r="H151" i="77" s="1"/>
  <c r="G152" i="77"/>
  <c r="H152" i="77"/>
  <c r="H153" i="77"/>
  <c r="F154" i="77"/>
  <c r="G154" i="77"/>
  <c r="H154" i="77"/>
  <c r="H155" i="77"/>
  <c r="F9" i="76"/>
  <c r="E10" i="76"/>
  <c r="F10" i="76"/>
  <c r="F11" i="76"/>
  <c r="F12" i="76"/>
  <c r="F13" i="76"/>
  <c r="F14" i="76"/>
  <c r="F15" i="76"/>
  <c r="E39" i="76"/>
  <c r="N10" i="75"/>
  <c r="O10" i="75"/>
  <c r="N11" i="75"/>
  <c r="O11" i="75"/>
  <c r="N12" i="75"/>
  <c r="O12" i="75"/>
  <c r="N13" i="75"/>
  <c r="O13" i="75"/>
  <c r="N14" i="75"/>
  <c r="O14" i="75"/>
  <c r="N15" i="75"/>
  <c r="O15" i="75"/>
  <c r="G17" i="75"/>
  <c r="H17" i="75"/>
  <c r="O11" i="74"/>
  <c r="E14" i="74"/>
  <c r="H14" i="74"/>
  <c r="P11" i="74" s="1"/>
  <c r="K14" i="74"/>
  <c r="P158" i="109" l="1"/>
  <c r="H89" i="78"/>
  <c r="F156" i="78"/>
  <c r="H8" i="78"/>
  <c r="H139" i="78"/>
  <c r="H67" i="78"/>
  <c r="H80" i="78"/>
  <c r="G34" i="78"/>
  <c r="G156" i="78" s="1"/>
  <c r="H81" i="78"/>
  <c r="H68" i="78"/>
  <c r="H140" i="78"/>
  <c r="H130" i="78"/>
  <c r="H90" i="78"/>
  <c r="H9" i="78"/>
  <c r="H80" i="77"/>
  <c r="H129" i="77"/>
  <c r="G156" i="77"/>
  <c r="H139" i="77"/>
  <c r="H67" i="77"/>
  <c r="F156" i="77"/>
  <c r="H8" i="77"/>
  <c r="H81" i="77"/>
  <c r="H68" i="77"/>
  <c r="H140" i="77"/>
  <c r="H130" i="77"/>
  <c r="H90" i="77"/>
  <c r="H9" i="77"/>
  <c r="G34" i="77"/>
  <c r="H34" i="77" s="1"/>
  <c r="G8" i="73"/>
  <c r="D9" i="73"/>
  <c r="D8" i="73" s="1"/>
  <c r="E9" i="73"/>
  <c r="F9" i="73"/>
  <c r="F8" i="73" s="1"/>
  <c r="G9" i="73"/>
  <c r="H9" i="73"/>
  <c r="H8" i="73" s="1"/>
  <c r="I9" i="73"/>
  <c r="J10" i="73"/>
  <c r="J11" i="73"/>
  <c r="J12" i="73"/>
  <c r="D13" i="73"/>
  <c r="E13" i="73"/>
  <c r="F13" i="73"/>
  <c r="G13" i="73"/>
  <c r="H13" i="73"/>
  <c r="I13" i="73"/>
  <c r="J13" i="73"/>
  <c r="J14" i="73"/>
  <c r="J15" i="73"/>
  <c r="D16" i="73"/>
  <c r="E16" i="73"/>
  <c r="J16" i="73" s="1"/>
  <c r="F16" i="73"/>
  <c r="G16" i="73"/>
  <c r="H16" i="73"/>
  <c r="I16" i="73"/>
  <c r="I8" i="73" s="1"/>
  <c r="J17" i="73"/>
  <c r="J18" i="73"/>
  <c r="J19" i="73"/>
  <c r="J20" i="73"/>
  <c r="D21" i="73"/>
  <c r="E21" i="73"/>
  <c r="F21" i="73"/>
  <c r="G21" i="73"/>
  <c r="H21" i="73"/>
  <c r="I21" i="73"/>
  <c r="J21" i="73"/>
  <c r="J22" i="73"/>
  <c r="J23" i="73"/>
  <c r="J24" i="73"/>
  <c r="J25" i="73"/>
  <c r="J26" i="73"/>
  <c r="J27" i="73"/>
  <c r="D28" i="73"/>
  <c r="E28" i="73"/>
  <c r="J28" i="73" s="1"/>
  <c r="F28" i="73"/>
  <c r="G28" i="73"/>
  <c r="H28" i="73"/>
  <c r="I28" i="73"/>
  <c r="J29" i="73"/>
  <c r="J30" i="73"/>
  <c r="D31" i="73"/>
  <c r="J31" i="73" s="1"/>
  <c r="E31" i="73"/>
  <c r="F31" i="73"/>
  <c r="G31" i="73"/>
  <c r="H31" i="73"/>
  <c r="I31" i="73"/>
  <c r="J32" i="73"/>
  <c r="D33" i="73"/>
  <c r="J33" i="73" s="1"/>
  <c r="E33" i="73"/>
  <c r="F33" i="73"/>
  <c r="G33" i="73"/>
  <c r="H33" i="73"/>
  <c r="I33" i="73"/>
  <c r="J34" i="73"/>
  <c r="D36" i="73"/>
  <c r="E36" i="73"/>
  <c r="E35" i="73" s="1"/>
  <c r="F36" i="73"/>
  <c r="G36" i="73"/>
  <c r="G35" i="73" s="1"/>
  <c r="H36" i="73"/>
  <c r="I36" i="73"/>
  <c r="I35" i="73" s="1"/>
  <c r="J37" i="73"/>
  <c r="J38" i="73"/>
  <c r="J39" i="73"/>
  <c r="J40" i="73"/>
  <c r="J41" i="73"/>
  <c r="J42" i="73"/>
  <c r="D43" i="73"/>
  <c r="J43" i="73" s="1"/>
  <c r="E43" i="73"/>
  <c r="F43" i="73"/>
  <c r="F35" i="73" s="1"/>
  <c r="G43" i="73"/>
  <c r="H43" i="73"/>
  <c r="H35" i="73" s="1"/>
  <c r="I43" i="73"/>
  <c r="J44" i="73"/>
  <c r="J45" i="73"/>
  <c r="D46" i="73"/>
  <c r="J46" i="73" s="1"/>
  <c r="E46" i="73"/>
  <c r="F46" i="73"/>
  <c r="G46" i="73"/>
  <c r="H46" i="73"/>
  <c r="I46" i="73"/>
  <c r="J47" i="73"/>
  <c r="J48" i="73"/>
  <c r="J49" i="73"/>
  <c r="J50" i="73"/>
  <c r="J51" i="73"/>
  <c r="D52" i="73"/>
  <c r="J52" i="73" s="1"/>
  <c r="E52" i="73"/>
  <c r="F52" i="73"/>
  <c r="G52" i="73"/>
  <c r="H52" i="73"/>
  <c r="I52" i="73"/>
  <c r="J53" i="73"/>
  <c r="J54" i="73"/>
  <c r="D55" i="73"/>
  <c r="E55" i="73"/>
  <c r="F55" i="73"/>
  <c r="G55" i="73"/>
  <c r="H55" i="73"/>
  <c r="I55" i="73"/>
  <c r="J55" i="73"/>
  <c r="J56" i="73"/>
  <c r="J57" i="73"/>
  <c r="J58" i="73"/>
  <c r="D59" i="73"/>
  <c r="J59" i="73" s="1"/>
  <c r="E59" i="73"/>
  <c r="F59" i="73"/>
  <c r="G59" i="73"/>
  <c r="H59" i="73"/>
  <c r="I59" i="73"/>
  <c r="J60" i="73"/>
  <c r="J61" i="73"/>
  <c r="D62" i="73"/>
  <c r="J62" i="73" s="1"/>
  <c r="E62" i="73"/>
  <c r="F62" i="73"/>
  <c r="G62" i="73"/>
  <c r="H62" i="73"/>
  <c r="I62" i="73"/>
  <c r="J63" i="73"/>
  <c r="J64" i="73"/>
  <c r="J65" i="73"/>
  <c r="D66" i="73"/>
  <c r="E66" i="73"/>
  <c r="J66" i="73" s="1"/>
  <c r="F66" i="73"/>
  <c r="G66" i="73"/>
  <c r="H66" i="73"/>
  <c r="I66" i="73"/>
  <c r="J67" i="73"/>
  <c r="E68" i="73"/>
  <c r="G68" i="73"/>
  <c r="I68" i="73"/>
  <c r="D69" i="73"/>
  <c r="D68" i="73" s="1"/>
  <c r="E69" i="73"/>
  <c r="F69" i="73"/>
  <c r="F68" i="73" s="1"/>
  <c r="G69" i="73"/>
  <c r="H69" i="73"/>
  <c r="H68" i="73" s="1"/>
  <c r="I69" i="73"/>
  <c r="J69" i="73"/>
  <c r="J70" i="73"/>
  <c r="D71" i="73"/>
  <c r="E71" i="73"/>
  <c r="F71" i="73"/>
  <c r="G71" i="73"/>
  <c r="H71" i="73"/>
  <c r="I71" i="73"/>
  <c r="J71" i="73"/>
  <c r="J72" i="73"/>
  <c r="D73" i="73"/>
  <c r="E73" i="73"/>
  <c r="F73" i="73"/>
  <c r="G73" i="73"/>
  <c r="H73" i="73"/>
  <c r="I73" i="73"/>
  <c r="J73" i="73"/>
  <c r="J74" i="73"/>
  <c r="J75" i="73"/>
  <c r="E81" i="73"/>
  <c r="I81" i="73"/>
  <c r="D82" i="73"/>
  <c r="D81" i="73" s="1"/>
  <c r="J81" i="73" s="1"/>
  <c r="E82" i="73"/>
  <c r="F82" i="73"/>
  <c r="F81" i="73" s="1"/>
  <c r="G82" i="73"/>
  <c r="H82" i="73"/>
  <c r="H81" i="73" s="1"/>
  <c r="I82" i="73"/>
  <c r="J82" i="73"/>
  <c r="J83" i="73"/>
  <c r="J84" i="73"/>
  <c r="J85" i="73"/>
  <c r="J86" i="73"/>
  <c r="D87" i="73"/>
  <c r="J87" i="73" s="1"/>
  <c r="E87" i="73"/>
  <c r="F87" i="73"/>
  <c r="G87" i="73"/>
  <c r="G81" i="73" s="1"/>
  <c r="H87" i="73"/>
  <c r="I87" i="73"/>
  <c r="J88" i="73"/>
  <c r="J89" i="73"/>
  <c r="D91" i="73"/>
  <c r="J91" i="73" s="1"/>
  <c r="E91" i="73"/>
  <c r="E90" i="73" s="1"/>
  <c r="F91" i="73"/>
  <c r="G91" i="73"/>
  <c r="G90" i="73" s="1"/>
  <c r="H91" i="73"/>
  <c r="I91" i="73"/>
  <c r="I90" i="73" s="1"/>
  <c r="J92" i="73"/>
  <c r="J93" i="73"/>
  <c r="J94" i="73"/>
  <c r="J95" i="73"/>
  <c r="J96" i="73"/>
  <c r="J97" i="73"/>
  <c r="J98" i="73"/>
  <c r="D99" i="73"/>
  <c r="E99" i="73"/>
  <c r="J99" i="73" s="1"/>
  <c r="F99" i="73"/>
  <c r="G99" i="73"/>
  <c r="H99" i="73"/>
  <c r="I99" i="73"/>
  <c r="J100" i="73"/>
  <c r="J101" i="73"/>
  <c r="J102" i="73"/>
  <c r="J103" i="73"/>
  <c r="J104" i="73"/>
  <c r="J105" i="73"/>
  <c r="J106" i="73"/>
  <c r="J107" i="73"/>
  <c r="J108" i="73"/>
  <c r="J109" i="73"/>
  <c r="J110" i="73"/>
  <c r="D111" i="73"/>
  <c r="J111" i="73" s="1"/>
  <c r="E111" i="73"/>
  <c r="F111" i="73"/>
  <c r="G111" i="73"/>
  <c r="H111" i="73"/>
  <c r="I111" i="73"/>
  <c r="J112" i="73"/>
  <c r="J113" i="73"/>
  <c r="D114" i="73"/>
  <c r="D90" i="73" s="1"/>
  <c r="E114" i="73"/>
  <c r="F114" i="73"/>
  <c r="F90" i="73" s="1"/>
  <c r="G114" i="73"/>
  <c r="H114" i="73"/>
  <c r="H90" i="73" s="1"/>
  <c r="I114" i="73"/>
  <c r="J114" i="73"/>
  <c r="J115" i="73"/>
  <c r="J116" i="73"/>
  <c r="J117" i="73"/>
  <c r="D118" i="73"/>
  <c r="H118" i="73"/>
  <c r="D119" i="73"/>
  <c r="E119" i="73"/>
  <c r="E118" i="73" s="1"/>
  <c r="F119" i="73"/>
  <c r="G119" i="73"/>
  <c r="G118" i="73" s="1"/>
  <c r="H119" i="73"/>
  <c r="I119" i="73"/>
  <c r="I118" i="73" s="1"/>
  <c r="J120" i="73"/>
  <c r="J121" i="73"/>
  <c r="J122" i="73"/>
  <c r="D123" i="73"/>
  <c r="J123" i="73" s="1"/>
  <c r="E123" i="73"/>
  <c r="F123" i="73"/>
  <c r="G123" i="73"/>
  <c r="H123" i="73"/>
  <c r="I123" i="73"/>
  <c r="J124" i="73"/>
  <c r="J125" i="73"/>
  <c r="D126" i="73"/>
  <c r="E126" i="73"/>
  <c r="F126" i="73"/>
  <c r="F118" i="73" s="1"/>
  <c r="G126" i="73"/>
  <c r="H126" i="73"/>
  <c r="I126" i="73"/>
  <c r="J126" i="73"/>
  <c r="J127" i="73"/>
  <c r="D128" i="73"/>
  <c r="E128" i="73"/>
  <c r="F128" i="73"/>
  <c r="J128" i="73" s="1"/>
  <c r="G128" i="73"/>
  <c r="H128" i="73"/>
  <c r="I128" i="73"/>
  <c r="J129" i="73"/>
  <c r="D130" i="73"/>
  <c r="F130" i="73"/>
  <c r="H130" i="73"/>
  <c r="D131" i="73"/>
  <c r="J131" i="73" s="1"/>
  <c r="E131" i="73"/>
  <c r="E130" i="73" s="1"/>
  <c r="F131" i="73"/>
  <c r="G131" i="73"/>
  <c r="G130" i="73" s="1"/>
  <c r="H131" i="73"/>
  <c r="I131" i="73"/>
  <c r="I130" i="73" s="1"/>
  <c r="J132" i="73"/>
  <c r="J133" i="73"/>
  <c r="J134" i="73"/>
  <c r="J135" i="73"/>
  <c r="J136" i="73"/>
  <c r="D137" i="73"/>
  <c r="J137" i="73" s="1"/>
  <c r="E137" i="73"/>
  <c r="F137" i="73"/>
  <c r="G137" i="73"/>
  <c r="H137" i="73"/>
  <c r="I137" i="73"/>
  <c r="J138" i="73"/>
  <c r="J139" i="73"/>
  <c r="D141" i="73"/>
  <c r="J141" i="73" s="1"/>
  <c r="E141" i="73"/>
  <c r="E140" i="73" s="1"/>
  <c r="F141" i="73"/>
  <c r="G141" i="73"/>
  <c r="G140" i="73" s="1"/>
  <c r="H141" i="73"/>
  <c r="I141" i="73"/>
  <c r="I140" i="73" s="1"/>
  <c r="J142" i="73"/>
  <c r="D143" i="73"/>
  <c r="J143" i="73" s="1"/>
  <c r="E143" i="73"/>
  <c r="F143" i="73"/>
  <c r="G143" i="73"/>
  <c r="H143" i="73"/>
  <c r="I143" i="73"/>
  <c r="J144" i="73"/>
  <c r="J145" i="73"/>
  <c r="D146" i="73"/>
  <c r="D140" i="73" s="1"/>
  <c r="E146" i="73"/>
  <c r="F146" i="73"/>
  <c r="F140" i="73" s="1"/>
  <c r="G146" i="73"/>
  <c r="H146" i="73"/>
  <c r="H140" i="73" s="1"/>
  <c r="I146" i="73"/>
  <c r="J146" i="73"/>
  <c r="J147" i="73"/>
  <c r="J148" i="73"/>
  <c r="J149" i="73"/>
  <c r="D150" i="73"/>
  <c r="J150" i="73" s="1"/>
  <c r="E150" i="73"/>
  <c r="F150" i="73"/>
  <c r="G150" i="73"/>
  <c r="H150" i="73"/>
  <c r="I150" i="73"/>
  <c r="J151" i="73"/>
  <c r="D152" i="73"/>
  <c r="F152" i="73"/>
  <c r="H152" i="73"/>
  <c r="D153" i="73"/>
  <c r="E153" i="73"/>
  <c r="E152" i="73" s="1"/>
  <c r="F153" i="73"/>
  <c r="G153" i="73"/>
  <c r="G152" i="73" s="1"/>
  <c r="H153" i="73"/>
  <c r="I153" i="73"/>
  <c r="I152" i="73" s="1"/>
  <c r="J154" i="73"/>
  <c r="D155" i="73"/>
  <c r="E155" i="73"/>
  <c r="J155" i="73" s="1"/>
  <c r="F155" i="73"/>
  <c r="G155" i="73"/>
  <c r="H155" i="73"/>
  <c r="I155" i="73"/>
  <c r="J156" i="73"/>
  <c r="G8" i="72"/>
  <c r="D9" i="72"/>
  <c r="D8" i="72" s="1"/>
  <c r="E9" i="72"/>
  <c r="E8" i="72" s="1"/>
  <c r="F9" i="72"/>
  <c r="F8" i="72" s="1"/>
  <c r="F157" i="72" s="1"/>
  <c r="G9" i="72"/>
  <c r="H9" i="72"/>
  <c r="H8" i="72" s="1"/>
  <c r="I9" i="72"/>
  <c r="I8" i="72" s="1"/>
  <c r="J10" i="72"/>
  <c r="J11" i="72"/>
  <c r="J12" i="72"/>
  <c r="D13" i="72"/>
  <c r="E13" i="72"/>
  <c r="F13" i="72"/>
  <c r="G13" i="72"/>
  <c r="H13" i="72"/>
  <c r="I13" i="72"/>
  <c r="J13" i="72"/>
  <c r="J14" i="72"/>
  <c r="J15" i="72"/>
  <c r="D16" i="72"/>
  <c r="E16" i="72"/>
  <c r="J16" i="72" s="1"/>
  <c r="F16" i="72"/>
  <c r="G16" i="72"/>
  <c r="H16" i="72"/>
  <c r="I16" i="72"/>
  <c r="J17" i="72"/>
  <c r="J18" i="72"/>
  <c r="J19" i="72"/>
  <c r="J20" i="72"/>
  <c r="D21" i="72"/>
  <c r="E21" i="72"/>
  <c r="F21" i="72"/>
  <c r="G21" i="72"/>
  <c r="H21" i="72"/>
  <c r="I21" i="72"/>
  <c r="J21" i="72"/>
  <c r="J22" i="72"/>
  <c r="J23" i="72"/>
  <c r="J24" i="72"/>
  <c r="J25" i="72"/>
  <c r="J26" i="72"/>
  <c r="J27" i="72"/>
  <c r="D28" i="72"/>
  <c r="E28" i="72"/>
  <c r="J28" i="72" s="1"/>
  <c r="F28" i="72"/>
  <c r="G28" i="72"/>
  <c r="H28" i="72"/>
  <c r="I28" i="72"/>
  <c r="J29" i="72"/>
  <c r="J30" i="72"/>
  <c r="D31" i="72"/>
  <c r="J31" i="72" s="1"/>
  <c r="E31" i="72"/>
  <c r="F31" i="72"/>
  <c r="G31" i="72"/>
  <c r="H31" i="72"/>
  <c r="I31" i="72"/>
  <c r="J32" i="72"/>
  <c r="D33" i="72"/>
  <c r="J33" i="72" s="1"/>
  <c r="E33" i="72"/>
  <c r="F33" i="72"/>
  <c r="G33" i="72"/>
  <c r="H33" i="72"/>
  <c r="I33" i="72"/>
  <c r="J34" i="72"/>
  <c r="D36" i="72"/>
  <c r="E36" i="72"/>
  <c r="E35" i="72" s="1"/>
  <c r="F36" i="72"/>
  <c r="F35" i="72" s="1"/>
  <c r="G36" i="72"/>
  <c r="G35" i="72" s="1"/>
  <c r="H36" i="72"/>
  <c r="I36" i="72"/>
  <c r="I35" i="72" s="1"/>
  <c r="J37" i="72"/>
  <c r="J38" i="72"/>
  <c r="J39" i="72"/>
  <c r="J40" i="72"/>
  <c r="J41" i="72"/>
  <c r="J42" i="72"/>
  <c r="D43" i="72"/>
  <c r="D35" i="72" s="1"/>
  <c r="E43" i="72"/>
  <c r="F43" i="72"/>
  <c r="G43" i="72"/>
  <c r="H43" i="72"/>
  <c r="H35" i="72" s="1"/>
  <c r="I43" i="72"/>
  <c r="J44" i="72"/>
  <c r="J45" i="72"/>
  <c r="D46" i="72"/>
  <c r="E46" i="72"/>
  <c r="J46" i="72" s="1"/>
  <c r="F46" i="72"/>
  <c r="G46" i="72"/>
  <c r="H46" i="72"/>
  <c r="I46" i="72"/>
  <c r="J47" i="72"/>
  <c r="J48" i="72"/>
  <c r="J49" i="72"/>
  <c r="J50" i="72"/>
  <c r="J51" i="72"/>
  <c r="D52" i="72"/>
  <c r="E52" i="72"/>
  <c r="F52" i="72"/>
  <c r="G52" i="72"/>
  <c r="J52" i="72" s="1"/>
  <c r="H52" i="72"/>
  <c r="I52" i="72"/>
  <c r="J53" i="72"/>
  <c r="J54" i="72"/>
  <c r="D55" i="72"/>
  <c r="E55" i="72"/>
  <c r="F55" i="72"/>
  <c r="G55" i="72"/>
  <c r="H55" i="72"/>
  <c r="I55" i="72"/>
  <c r="J55" i="72"/>
  <c r="J56" i="72"/>
  <c r="J57" i="72"/>
  <c r="J58" i="72"/>
  <c r="D59" i="72"/>
  <c r="J59" i="72" s="1"/>
  <c r="E59" i="72"/>
  <c r="F59" i="72"/>
  <c r="G59" i="72"/>
  <c r="H59" i="72"/>
  <c r="I59" i="72"/>
  <c r="J60" i="72"/>
  <c r="J61" i="72"/>
  <c r="D62" i="72"/>
  <c r="E62" i="72"/>
  <c r="F62" i="72"/>
  <c r="G62" i="72"/>
  <c r="J62" i="72" s="1"/>
  <c r="H62" i="72"/>
  <c r="I62" i="72"/>
  <c r="J63" i="72"/>
  <c r="J64" i="72"/>
  <c r="J65" i="72"/>
  <c r="D66" i="72"/>
  <c r="E66" i="72"/>
  <c r="J66" i="72" s="1"/>
  <c r="F66" i="72"/>
  <c r="G66" i="72"/>
  <c r="H66" i="72"/>
  <c r="I66" i="72"/>
  <c r="J67" i="72"/>
  <c r="E68" i="72"/>
  <c r="I68" i="72"/>
  <c r="D69" i="72"/>
  <c r="D68" i="72" s="1"/>
  <c r="J68" i="72" s="1"/>
  <c r="E69" i="72"/>
  <c r="F69" i="72"/>
  <c r="F68" i="72" s="1"/>
  <c r="G69" i="72"/>
  <c r="G68" i="72" s="1"/>
  <c r="H69" i="72"/>
  <c r="H68" i="72" s="1"/>
  <c r="I69" i="72"/>
  <c r="J69" i="72"/>
  <c r="J70" i="72"/>
  <c r="D71" i="72"/>
  <c r="E71" i="72"/>
  <c r="F71" i="72"/>
  <c r="G71" i="72"/>
  <c r="H71" i="72"/>
  <c r="I71" i="72"/>
  <c r="J71" i="72"/>
  <c r="J72" i="72"/>
  <c r="D73" i="72"/>
  <c r="E73" i="72"/>
  <c r="F73" i="72"/>
  <c r="G73" i="72"/>
  <c r="H73" i="72"/>
  <c r="I73" i="72"/>
  <c r="J73" i="72"/>
  <c r="J74" i="72"/>
  <c r="J75" i="72"/>
  <c r="E81" i="72"/>
  <c r="I81" i="72"/>
  <c r="D82" i="72"/>
  <c r="D81" i="72" s="1"/>
  <c r="E82" i="72"/>
  <c r="F82" i="72"/>
  <c r="F81" i="72" s="1"/>
  <c r="G82" i="72"/>
  <c r="G81" i="72" s="1"/>
  <c r="H82" i="72"/>
  <c r="H81" i="72" s="1"/>
  <c r="I82" i="72"/>
  <c r="J82" i="72"/>
  <c r="J83" i="72"/>
  <c r="J84" i="72"/>
  <c r="J85" i="72"/>
  <c r="J86" i="72"/>
  <c r="D87" i="72"/>
  <c r="E87" i="72"/>
  <c r="F87" i="72"/>
  <c r="G87" i="72"/>
  <c r="J87" i="72" s="1"/>
  <c r="H87" i="72"/>
  <c r="I87" i="72"/>
  <c r="J88" i="72"/>
  <c r="J89" i="72"/>
  <c r="D91" i="72"/>
  <c r="D90" i="72" s="1"/>
  <c r="E91" i="72"/>
  <c r="E90" i="72" s="1"/>
  <c r="F91" i="72"/>
  <c r="G91" i="72"/>
  <c r="G90" i="72" s="1"/>
  <c r="H91" i="72"/>
  <c r="H90" i="72" s="1"/>
  <c r="I91" i="72"/>
  <c r="I90" i="72" s="1"/>
  <c r="J92" i="72"/>
  <c r="J93" i="72"/>
  <c r="J94" i="72"/>
  <c r="J95" i="72"/>
  <c r="J96" i="72"/>
  <c r="J97" i="72"/>
  <c r="J98" i="72"/>
  <c r="D99" i="72"/>
  <c r="E99" i="72"/>
  <c r="J99" i="72" s="1"/>
  <c r="F99" i="72"/>
  <c r="G99" i="72"/>
  <c r="H99" i="72"/>
  <c r="I99" i="72"/>
  <c r="J100" i="72"/>
  <c r="J101" i="72"/>
  <c r="J102" i="72"/>
  <c r="J103" i="72"/>
  <c r="J104" i="72"/>
  <c r="J105" i="72"/>
  <c r="J106" i="72"/>
  <c r="J107" i="72"/>
  <c r="J108" i="72"/>
  <c r="J109" i="72"/>
  <c r="J110" i="72"/>
  <c r="D111" i="72"/>
  <c r="E111" i="72"/>
  <c r="F111" i="72"/>
  <c r="G111" i="72"/>
  <c r="J111" i="72" s="1"/>
  <c r="H111" i="72"/>
  <c r="I111" i="72"/>
  <c r="J112" i="72"/>
  <c r="J113" i="72"/>
  <c r="D114" i="72"/>
  <c r="E114" i="72"/>
  <c r="F114" i="72"/>
  <c r="F90" i="72" s="1"/>
  <c r="G114" i="72"/>
  <c r="H114" i="72"/>
  <c r="I114" i="72"/>
  <c r="J114" i="72"/>
  <c r="J115" i="72"/>
  <c r="J116" i="72"/>
  <c r="J117" i="72"/>
  <c r="D118" i="72"/>
  <c r="H118" i="72"/>
  <c r="D119" i="72"/>
  <c r="J119" i="72" s="1"/>
  <c r="E119" i="72"/>
  <c r="E118" i="72" s="1"/>
  <c r="F119" i="72"/>
  <c r="F118" i="72" s="1"/>
  <c r="G119" i="72"/>
  <c r="H119" i="72"/>
  <c r="I119" i="72"/>
  <c r="I118" i="72" s="1"/>
  <c r="J120" i="72"/>
  <c r="J121" i="72"/>
  <c r="J122" i="72"/>
  <c r="D123" i="72"/>
  <c r="E123" i="72"/>
  <c r="F123" i="72"/>
  <c r="G123" i="72"/>
  <c r="G118" i="72" s="1"/>
  <c r="H123" i="72"/>
  <c r="I123" i="72"/>
  <c r="J124" i="72"/>
  <c r="J125" i="72"/>
  <c r="D126" i="72"/>
  <c r="E126" i="72"/>
  <c r="F126" i="72"/>
  <c r="G126" i="72"/>
  <c r="H126" i="72"/>
  <c r="I126" i="72"/>
  <c r="J126" i="72"/>
  <c r="J127" i="72"/>
  <c r="D128" i="72"/>
  <c r="E128" i="72"/>
  <c r="F128" i="72"/>
  <c r="G128" i="72"/>
  <c r="H128" i="72"/>
  <c r="I128" i="72"/>
  <c r="J128" i="72"/>
  <c r="J129" i="72"/>
  <c r="F130" i="72"/>
  <c r="D131" i="72"/>
  <c r="D130" i="72" s="1"/>
  <c r="E131" i="72"/>
  <c r="F131" i="72"/>
  <c r="G131" i="72"/>
  <c r="G130" i="72" s="1"/>
  <c r="H131" i="72"/>
  <c r="H130" i="72" s="1"/>
  <c r="I131" i="72"/>
  <c r="I130" i="72" s="1"/>
  <c r="J132" i="72"/>
  <c r="J133" i="72"/>
  <c r="J134" i="72"/>
  <c r="J135" i="72"/>
  <c r="J136" i="72"/>
  <c r="D137" i="72"/>
  <c r="E137" i="72"/>
  <c r="E130" i="72" s="1"/>
  <c r="F137" i="72"/>
  <c r="G137" i="72"/>
  <c r="J137" i="72" s="1"/>
  <c r="H137" i="72"/>
  <c r="I137" i="72"/>
  <c r="J138" i="72"/>
  <c r="J139" i="72"/>
  <c r="D141" i="72"/>
  <c r="D140" i="72" s="1"/>
  <c r="E141" i="72"/>
  <c r="F141" i="72"/>
  <c r="G141" i="72"/>
  <c r="G140" i="72" s="1"/>
  <c r="H141" i="72"/>
  <c r="H140" i="72" s="1"/>
  <c r="I141" i="72"/>
  <c r="J142" i="72"/>
  <c r="D143" i="72"/>
  <c r="E143" i="72"/>
  <c r="E140" i="72" s="1"/>
  <c r="F143" i="72"/>
  <c r="G143" i="72"/>
  <c r="J143" i="72" s="1"/>
  <c r="H143" i="72"/>
  <c r="I143" i="72"/>
  <c r="I140" i="72" s="1"/>
  <c r="J144" i="72"/>
  <c r="J145" i="72"/>
  <c r="D146" i="72"/>
  <c r="E146" i="72"/>
  <c r="F146" i="72"/>
  <c r="F140" i="72" s="1"/>
  <c r="G146" i="72"/>
  <c r="H146" i="72"/>
  <c r="I146" i="72"/>
  <c r="J146" i="72"/>
  <c r="J147" i="72"/>
  <c r="J148" i="72"/>
  <c r="J149" i="72"/>
  <c r="D150" i="72"/>
  <c r="J150" i="72" s="1"/>
  <c r="E150" i="72"/>
  <c r="F150" i="72"/>
  <c r="G150" i="72"/>
  <c r="H150" i="72"/>
  <c r="I150" i="72"/>
  <c r="J151" i="72"/>
  <c r="D152" i="72"/>
  <c r="H152" i="72"/>
  <c r="D153" i="72"/>
  <c r="E153" i="72"/>
  <c r="E152" i="72" s="1"/>
  <c r="F153" i="72"/>
  <c r="F152" i="72" s="1"/>
  <c r="G153" i="72"/>
  <c r="G152" i="72" s="1"/>
  <c r="H153" i="72"/>
  <c r="I153" i="72"/>
  <c r="I152" i="72" s="1"/>
  <c r="J154" i="72"/>
  <c r="D155" i="72"/>
  <c r="E155" i="72"/>
  <c r="J155" i="72" s="1"/>
  <c r="F155" i="72"/>
  <c r="G155" i="72"/>
  <c r="H155" i="72"/>
  <c r="I155" i="72"/>
  <c r="J156" i="72"/>
  <c r="E8" i="71"/>
  <c r="E7" i="71" s="1"/>
  <c r="F8" i="71"/>
  <c r="F7" i="71" s="1"/>
  <c r="G8" i="71"/>
  <c r="G7" i="71" s="1"/>
  <c r="H8" i="71"/>
  <c r="H7" i="71" s="1"/>
  <c r="I8" i="71"/>
  <c r="I7" i="71" s="1"/>
  <c r="J8" i="71"/>
  <c r="J7" i="71" s="1"/>
  <c r="K8" i="71"/>
  <c r="K7" i="71" s="1"/>
  <c r="M8" i="71"/>
  <c r="M9" i="71"/>
  <c r="M10" i="71"/>
  <c r="M11" i="71"/>
  <c r="E12" i="71"/>
  <c r="M12" i="71" s="1"/>
  <c r="F12" i="71"/>
  <c r="G12" i="71"/>
  <c r="H12" i="71"/>
  <c r="I12" i="71"/>
  <c r="J12" i="71"/>
  <c r="K12" i="71"/>
  <c r="M13" i="71"/>
  <c r="M14" i="71"/>
  <c r="E15" i="71"/>
  <c r="F15" i="71"/>
  <c r="G15" i="71"/>
  <c r="M15" i="71" s="1"/>
  <c r="H15" i="71"/>
  <c r="I15" i="71"/>
  <c r="J15" i="71"/>
  <c r="K15" i="71"/>
  <c r="M16" i="71"/>
  <c r="M17" i="71"/>
  <c r="M18" i="71"/>
  <c r="E19" i="71"/>
  <c r="F19" i="71"/>
  <c r="G19" i="71"/>
  <c r="H19" i="71"/>
  <c r="I19" i="71"/>
  <c r="J19" i="71"/>
  <c r="K19" i="71"/>
  <c r="M19" i="71"/>
  <c r="M20" i="71"/>
  <c r="M21" i="71"/>
  <c r="M22" i="71"/>
  <c r="M23" i="71"/>
  <c r="M24" i="71"/>
  <c r="M25" i="71"/>
  <c r="E26" i="71"/>
  <c r="F26" i="71"/>
  <c r="M26" i="71" s="1"/>
  <c r="G26" i="71"/>
  <c r="H26" i="71"/>
  <c r="I26" i="71"/>
  <c r="J26" i="71"/>
  <c r="K26" i="71"/>
  <c r="M27" i="71"/>
  <c r="M28" i="71"/>
  <c r="E29" i="71"/>
  <c r="F29" i="71"/>
  <c r="G29" i="71"/>
  <c r="H29" i="71"/>
  <c r="I29" i="71"/>
  <c r="J29" i="71"/>
  <c r="K29" i="71"/>
  <c r="M29" i="71"/>
  <c r="M30" i="71"/>
  <c r="E31" i="71"/>
  <c r="F31" i="71"/>
  <c r="G31" i="71"/>
  <c r="M31" i="71" s="1"/>
  <c r="H31" i="71"/>
  <c r="I31" i="71"/>
  <c r="J31" i="71"/>
  <c r="K31" i="71"/>
  <c r="M32" i="71"/>
  <c r="E34" i="71"/>
  <c r="E33" i="71" s="1"/>
  <c r="F34" i="71"/>
  <c r="M34" i="71" s="1"/>
  <c r="G34" i="71"/>
  <c r="G33" i="71" s="1"/>
  <c r="H34" i="71"/>
  <c r="H33" i="71" s="1"/>
  <c r="I34" i="71"/>
  <c r="I33" i="71" s="1"/>
  <c r="J34" i="71"/>
  <c r="J33" i="71" s="1"/>
  <c r="K34" i="71"/>
  <c r="K33" i="71" s="1"/>
  <c r="M35" i="71"/>
  <c r="M36" i="71"/>
  <c r="M37" i="71"/>
  <c r="M38" i="71"/>
  <c r="M39" i="71"/>
  <c r="M40" i="71"/>
  <c r="E41" i="71"/>
  <c r="F41" i="71"/>
  <c r="G41" i="71"/>
  <c r="H41" i="71"/>
  <c r="I41" i="71"/>
  <c r="J41" i="71"/>
  <c r="K41" i="71"/>
  <c r="M41" i="71"/>
  <c r="M42" i="71"/>
  <c r="M43" i="71"/>
  <c r="E44" i="71"/>
  <c r="F44" i="71"/>
  <c r="M44" i="71" s="1"/>
  <c r="G44" i="71"/>
  <c r="H44" i="71"/>
  <c r="I44" i="71"/>
  <c r="J44" i="71"/>
  <c r="K44" i="71"/>
  <c r="M45" i="71"/>
  <c r="M46" i="71"/>
  <c r="M47" i="71"/>
  <c r="M48" i="71"/>
  <c r="M49" i="71"/>
  <c r="E50" i="71"/>
  <c r="M50" i="71" s="1"/>
  <c r="F50" i="71"/>
  <c r="G50" i="71"/>
  <c r="H50" i="71"/>
  <c r="I50" i="71"/>
  <c r="J50" i="71"/>
  <c r="K50" i="71"/>
  <c r="M51" i="71"/>
  <c r="M52" i="71"/>
  <c r="E53" i="71"/>
  <c r="F53" i="71"/>
  <c r="G53" i="71"/>
  <c r="M53" i="71" s="1"/>
  <c r="H53" i="71"/>
  <c r="I53" i="71"/>
  <c r="J53" i="71"/>
  <c r="K53" i="71"/>
  <c r="M54" i="71"/>
  <c r="M55" i="71"/>
  <c r="M56" i="71"/>
  <c r="E57" i="71"/>
  <c r="F57" i="71"/>
  <c r="G57" i="71"/>
  <c r="H57" i="71"/>
  <c r="I57" i="71"/>
  <c r="J57" i="71"/>
  <c r="K57" i="71"/>
  <c r="M57" i="71"/>
  <c r="M58" i="71"/>
  <c r="M59" i="71"/>
  <c r="E60" i="71"/>
  <c r="F60" i="71"/>
  <c r="M60" i="71" s="1"/>
  <c r="G60" i="71"/>
  <c r="H60" i="71"/>
  <c r="I60" i="71"/>
  <c r="J60" i="71"/>
  <c r="K60" i="71"/>
  <c r="M61" i="71"/>
  <c r="M62" i="71"/>
  <c r="M63" i="71"/>
  <c r="E64" i="71"/>
  <c r="F64" i="71"/>
  <c r="G64" i="71"/>
  <c r="M64" i="71" s="1"/>
  <c r="H64" i="71"/>
  <c r="I64" i="71"/>
  <c r="J64" i="71"/>
  <c r="K64" i="71"/>
  <c r="M65" i="71"/>
  <c r="E67" i="71"/>
  <c r="E66" i="71" s="1"/>
  <c r="F67" i="71"/>
  <c r="M67" i="71" s="1"/>
  <c r="G67" i="71"/>
  <c r="G66" i="71" s="1"/>
  <c r="H67" i="71"/>
  <c r="H66" i="71" s="1"/>
  <c r="I67" i="71"/>
  <c r="I66" i="71" s="1"/>
  <c r="J67" i="71"/>
  <c r="J66" i="71" s="1"/>
  <c r="K67" i="71"/>
  <c r="K66" i="71" s="1"/>
  <c r="M68" i="71"/>
  <c r="E69" i="71"/>
  <c r="M69" i="71" s="1"/>
  <c r="F69" i="71"/>
  <c r="G69" i="71"/>
  <c r="H69" i="71"/>
  <c r="I69" i="71"/>
  <c r="J69" i="71"/>
  <c r="K69" i="71"/>
  <c r="M70" i="71"/>
  <c r="E71" i="71"/>
  <c r="F71" i="71"/>
  <c r="G71" i="71"/>
  <c r="H71" i="71"/>
  <c r="I71" i="71"/>
  <c r="J71" i="71"/>
  <c r="K71" i="71"/>
  <c r="M71" i="71"/>
  <c r="M72" i="71"/>
  <c r="M73" i="71"/>
  <c r="E79" i="71"/>
  <c r="E78" i="71" s="1"/>
  <c r="F79" i="71"/>
  <c r="M79" i="71" s="1"/>
  <c r="G79" i="71"/>
  <c r="G78" i="71" s="1"/>
  <c r="H79" i="71"/>
  <c r="H78" i="71" s="1"/>
  <c r="I79" i="71"/>
  <c r="I78" i="71" s="1"/>
  <c r="J79" i="71"/>
  <c r="J78" i="71" s="1"/>
  <c r="K79" i="71"/>
  <c r="K78" i="71" s="1"/>
  <c r="M80" i="71"/>
  <c r="M81" i="71"/>
  <c r="M82" i="71"/>
  <c r="M83" i="71"/>
  <c r="E84" i="71"/>
  <c r="F84" i="71"/>
  <c r="M84" i="71" s="1"/>
  <c r="G84" i="71"/>
  <c r="H84" i="71"/>
  <c r="I84" i="71"/>
  <c r="J84" i="71"/>
  <c r="K84" i="71"/>
  <c r="M85" i="71"/>
  <c r="M86" i="71"/>
  <c r="E88" i="71"/>
  <c r="E87" i="71" s="1"/>
  <c r="F88" i="71"/>
  <c r="F87" i="71" s="1"/>
  <c r="G88" i="71"/>
  <c r="G87" i="71" s="1"/>
  <c r="H88" i="71"/>
  <c r="H87" i="71" s="1"/>
  <c r="I88" i="71"/>
  <c r="I87" i="71" s="1"/>
  <c r="J88" i="71"/>
  <c r="J87" i="71" s="1"/>
  <c r="K88" i="71"/>
  <c r="K87" i="71" s="1"/>
  <c r="M88" i="71"/>
  <c r="M89" i="71"/>
  <c r="M90" i="71"/>
  <c r="M91" i="71"/>
  <c r="M92" i="71"/>
  <c r="M93" i="71"/>
  <c r="M94" i="71"/>
  <c r="M95" i="71"/>
  <c r="E96" i="71"/>
  <c r="M96" i="71" s="1"/>
  <c r="F96" i="71"/>
  <c r="G96" i="71"/>
  <c r="H96" i="71"/>
  <c r="I96" i="71"/>
  <c r="J96" i="71"/>
  <c r="K96" i="71"/>
  <c r="M97" i="71"/>
  <c r="M98" i="71"/>
  <c r="M99" i="71"/>
  <c r="M100" i="71"/>
  <c r="M101" i="71"/>
  <c r="M102" i="71"/>
  <c r="M103" i="71"/>
  <c r="M104" i="71"/>
  <c r="M105" i="71"/>
  <c r="M106" i="71"/>
  <c r="M107" i="71"/>
  <c r="E108" i="71"/>
  <c r="F108" i="71"/>
  <c r="M108" i="71" s="1"/>
  <c r="G108" i="71"/>
  <c r="H108" i="71"/>
  <c r="I108" i="71"/>
  <c r="J108" i="71"/>
  <c r="K108" i="71"/>
  <c r="M109" i="71"/>
  <c r="M110" i="71"/>
  <c r="E111" i="71"/>
  <c r="F111" i="71"/>
  <c r="G111" i="71"/>
  <c r="H111" i="71"/>
  <c r="I111" i="71"/>
  <c r="J111" i="71"/>
  <c r="K111" i="71"/>
  <c r="M111" i="71"/>
  <c r="M112" i="71"/>
  <c r="M113" i="71"/>
  <c r="M114" i="71"/>
  <c r="E116" i="71"/>
  <c r="E115" i="71" s="1"/>
  <c r="M115" i="71" s="1"/>
  <c r="F116" i="71"/>
  <c r="F115" i="71" s="1"/>
  <c r="G116" i="71"/>
  <c r="G115" i="71" s="1"/>
  <c r="H116" i="71"/>
  <c r="H115" i="71" s="1"/>
  <c r="I116" i="71"/>
  <c r="I115" i="71" s="1"/>
  <c r="J116" i="71"/>
  <c r="J115" i="71" s="1"/>
  <c r="K116" i="71"/>
  <c r="K115" i="71" s="1"/>
  <c r="M117" i="71"/>
  <c r="M118" i="71"/>
  <c r="M119" i="71"/>
  <c r="E120" i="71"/>
  <c r="F120" i="71"/>
  <c r="M120" i="71" s="1"/>
  <c r="G120" i="71"/>
  <c r="H120" i="71"/>
  <c r="I120" i="71"/>
  <c r="J120" i="71"/>
  <c r="K120" i="71"/>
  <c r="M121" i="71"/>
  <c r="M122" i="71"/>
  <c r="E123" i="71"/>
  <c r="F123" i="71"/>
  <c r="G123" i="71"/>
  <c r="H123" i="71"/>
  <c r="I123" i="71"/>
  <c r="J123" i="71"/>
  <c r="K123" i="71"/>
  <c r="M123" i="71"/>
  <c r="M124" i="71"/>
  <c r="E125" i="71"/>
  <c r="F125" i="71"/>
  <c r="G125" i="71"/>
  <c r="M125" i="71" s="1"/>
  <c r="H125" i="71"/>
  <c r="I125" i="71"/>
  <c r="J125" i="71"/>
  <c r="K125" i="71"/>
  <c r="M126" i="71"/>
  <c r="E128" i="71"/>
  <c r="E127" i="71" s="1"/>
  <c r="F128" i="71"/>
  <c r="M128" i="71" s="1"/>
  <c r="G128" i="71"/>
  <c r="G127" i="71" s="1"/>
  <c r="H128" i="71"/>
  <c r="H127" i="71" s="1"/>
  <c r="I128" i="71"/>
  <c r="I127" i="71" s="1"/>
  <c r="J128" i="71"/>
  <c r="J127" i="71" s="1"/>
  <c r="K128" i="71"/>
  <c r="K127" i="71" s="1"/>
  <c r="M129" i="71"/>
  <c r="M130" i="71"/>
  <c r="M131" i="71"/>
  <c r="M132" i="71"/>
  <c r="M133" i="71"/>
  <c r="E134" i="71"/>
  <c r="M134" i="71" s="1"/>
  <c r="F134" i="71"/>
  <c r="G134" i="71"/>
  <c r="H134" i="71"/>
  <c r="I134" i="71"/>
  <c r="J134" i="71"/>
  <c r="K134" i="71"/>
  <c r="M135" i="71"/>
  <c r="M136" i="71"/>
  <c r="E138" i="71"/>
  <c r="E137" i="71" s="1"/>
  <c r="F138" i="71"/>
  <c r="F137" i="71" s="1"/>
  <c r="G138" i="71"/>
  <c r="M138" i="71" s="1"/>
  <c r="H138" i="71"/>
  <c r="H137" i="71" s="1"/>
  <c r="I138" i="71"/>
  <c r="I137" i="71" s="1"/>
  <c r="J138" i="71"/>
  <c r="J137" i="71" s="1"/>
  <c r="K138" i="71"/>
  <c r="K137" i="71" s="1"/>
  <c r="M139" i="71"/>
  <c r="E140" i="71"/>
  <c r="M140" i="71" s="1"/>
  <c r="F140" i="71"/>
  <c r="G140" i="71"/>
  <c r="H140" i="71"/>
  <c r="I140" i="71"/>
  <c r="J140" i="71"/>
  <c r="K140" i="71"/>
  <c r="M141" i="71"/>
  <c r="M142" i="71"/>
  <c r="E143" i="71"/>
  <c r="F143" i="71"/>
  <c r="G143" i="71"/>
  <c r="H143" i="71"/>
  <c r="I143" i="71"/>
  <c r="J143" i="71"/>
  <c r="K143" i="71"/>
  <c r="M143" i="71"/>
  <c r="M144" i="71"/>
  <c r="M145" i="71"/>
  <c r="M146" i="71"/>
  <c r="E147" i="71"/>
  <c r="M147" i="71" s="1"/>
  <c r="F147" i="71"/>
  <c r="G147" i="71"/>
  <c r="H147" i="71"/>
  <c r="I147" i="71"/>
  <c r="J147" i="71"/>
  <c r="K147" i="71"/>
  <c r="M148" i="71"/>
  <c r="E150" i="71"/>
  <c r="E149" i="71" s="1"/>
  <c r="F150" i="71"/>
  <c r="F149" i="71" s="1"/>
  <c r="G150" i="71"/>
  <c r="G149" i="71" s="1"/>
  <c r="H150" i="71"/>
  <c r="H149" i="71" s="1"/>
  <c r="I150" i="71"/>
  <c r="I149" i="71" s="1"/>
  <c r="J150" i="71"/>
  <c r="J149" i="71" s="1"/>
  <c r="K150" i="71"/>
  <c r="K149" i="71" s="1"/>
  <c r="M150" i="71"/>
  <c r="M151" i="71"/>
  <c r="E152" i="71"/>
  <c r="F152" i="71"/>
  <c r="G152" i="71"/>
  <c r="M152" i="71" s="1"/>
  <c r="H152" i="71"/>
  <c r="I152" i="71"/>
  <c r="J152" i="71"/>
  <c r="K152" i="71"/>
  <c r="M153" i="71"/>
  <c r="E8" i="70"/>
  <c r="E7" i="70" s="1"/>
  <c r="F8" i="70"/>
  <c r="F7" i="70" s="1"/>
  <c r="G8" i="70"/>
  <c r="G7" i="70" s="1"/>
  <c r="H8" i="70"/>
  <c r="I8" i="70"/>
  <c r="I7" i="70" s="1"/>
  <c r="J8" i="70"/>
  <c r="J7" i="70" s="1"/>
  <c r="K8" i="70"/>
  <c r="K7" i="70" s="1"/>
  <c r="M8" i="70"/>
  <c r="M9" i="70"/>
  <c r="M10" i="70"/>
  <c r="M11" i="70"/>
  <c r="E12" i="70"/>
  <c r="M12" i="70" s="1"/>
  <c r="F12" i="70"/>
  <c r="G12" i="70"/>
  <c r="H12" i="70"/>
  <c r="I12" i="70"/>
  <c r="J12" i="70"/>
  <c r="K12" i="70"/>
  <c r="M13" i="70"/>
  <c r="M14" i="70"/>
  <c r="E15" i="70"/>
  <c r="F15" i="70"/>
  <c r="M15" i="70" s="1"/>
  <c r="G15" i="70"/>
  <c r="H15" i="70"/>
  <c r="I15" i="70"/>
  <c r="J15" i="70"/>
  <c r="K15" i="70"/>
  <c r="M16" i="70"/>
  <c r="M17" i="70"/>
  <c r="M18" i="70"/>
  <c r="E19" i="70"/>
  <c r="F19" i="70"/>
  <c r="G19" i="70"/>
  <c r="H19" i="70"/>
  <c r="H7" i="70" s="1"/>
  <c r="I19" i="70"/>
  <c r="J19" i="70"/>
  <c r="K19" i="70"/>
  <c r="M20" i="70"/>
  <c r="M21" i="70"/>
  <c r="M22" i="70"/>
  <c r="M23" i="70"/>
  <c r="M24" i="70"/>
  <c r="M25" i="70"/>
  <c r="E26" i="70"/>
  <c r="M26" i="70" s="1"/>
  <c r="F26" i="70"/>
  <c r="G26" i="70"/>
  <c r="H26" i="70"/>
  <c r="I26" i="70"/>
  <c r="J26" i="70"/>
  <c r="K26" i="70"/>
  <c r="M27" i="70"/>
  <c r="M28" i="70"/>
  <c r="E29" i="70"/>
  <c r="F29" i="70"/>
  <c r="G29" i="70"/>
  <c r="H29" i="70"/>
  <c r="I29" i="70"/>
  <c r="J29" i="70"/>
  <c r="K29" i="70"/>
  <c r="M29" i="70"/>
  <c r="M30" i="70"/>
  <c r="E31" i="70"/>
  <c r="F31" i="70"/>
  <c r="M31" i="70" s="1"/>
  <c r="G31" i="70"/>
  <c r="H31" i="70"/>
  <c r="I31" i="70"/>
  <c r="J31" i="70"/>
  <c r="K31" i="70"/>
  <c r="M32" i="70"/>
  <c r="E34" i="70"/>
  <c r="M34" i="70" s="1"/>
  <c r="F34" i="70"/>
  <c r="F33" i="70" s="1"/>
  <c r="G34" i="70"/>
  <c r="G33" i="70" s="1"/>
  <c r="H34" i="70"/>
  <c r="H33" i="70" s="1"/>
  <c r="I34" i="70"/>
  <c r="I33" i="70" s="1"/>
  <c r="J34" i="70"/>
  <c r="J33" i="70" s="1"/>
  <c r="K34" i="70"/>
  <c r="K33" i="70" s="1"/>
  <c r="M35" i="70"/>
  <c r="M36" i="70"/>
  <c r="M37" i="70"/>
  <c r="M38" i="70"/>
  <c r="M39" i="70"/>
  <c r="M40" i="70"/>
  <c r="E41" i="70"/>
  <c r="F41" i="70"/>
  <c r="G41" i="70"/>
  <c r="H41" i="70"/>
  <c r="I41" i="70"/>
  <c r="J41" i="70"/>
  <c r="K41" i="70"/>
  <c r="M41" i="70"/>
  <c r="M42" i="70"/>
  <c r="M43" i="70"/>
  <c r="E44" i="70"/>
  <c r="M44" i="70" s="1"/>
  <c r="F44" i="70"/>
  <c r="G44" i="70"/>
  <c r="H44" i="70"/>
  <c r="I44" i="70"/>
  <c r="J44" i="70"/>
  <c r="K44" i="70"/>
  <c r="M45" i="70"/>
  <c r="M46" i="70"/>
  <c r="M47" i="70"/>
  <c r="M48" i="70"/>
  <c r="M49" i="70"/>
  <c r="E50" i="70"/>
  <c r="M50" i="70" s="1"/>
  <c r="F50" i="70"/>
  <c r="G50" i="70"/>
  <c r="H50" i="70"/>
  <c r="I50" i="70"/>
  <c r="J50" i="70"/>
  <c r="K50" i="70"/>
  <c r="M51" i="70"/>
  <c r="M52" i="70"/>
  <c r="E53" i="70"/>
  <c r="F53" i="70"/>
  <c r="M53" i="70" s="1"/>
  <c r="G53" i="70"/>
  <c r="H53" i="70"/>
  <c r="I53" i="70"/>
  <c r="J53" i="70"/>
  <c r="K53" i="70"/>
  <c r="M54" i="70"/>
  <c r="M55" i="70"/>
  <c r="M56" i="70"/>
  <c r="E57" i="70"/>
  <c r="F57" i="70"/>
  <c r="G57" i="70"/>
  <c r="H57" i="70"/>
  <c r="I57" i="70"/>
  <c r="J57" i="70"/>
  <c r="K57" i="70"/>
  <c r="M57" i="70"/>
  <c r="M58" i="70"/>
  <c r="M59" i="70"/>
  <c r="E60" i="70"/>
  <c r="M60" i="70" s="1"/>
  <c r="F60" i="70"/>
  <c r="G60" i="70"/>
  <c r="H60" i="70"/>
  <c r="I60" i="70"/>
  <c r="J60" i="70"/>
  <c r="K60" i="70"/>
  <c r="M61" i="70"/>
  <c r="M62" i="70"/>
  <c r="M63" i="70"/>
  <c r="E64" i="70"/>
  <c r="F64" i="70"/>
  <c r="M64" i="70" s="1"/>
  <c r="G64" i="70"/>
  <c r="H64" i="70"/>
  <c r="I64" i="70"/>
  <c r="J64" i="70"/>
  <c r="K64" i="70"/>
  <c r="M65" i="70"/>
  <c r="E67" i="70"/>
  <c r="E66" i="70" s="1"/>
  <c r="M66" i="70" s="1"/>
  <c r="F67" i="70"/>
  <c r="F66" i="70" s="1"/>
  <c r="G67" i="70"/>
  <c r="G66" i="70" s="1"/>
  <c r="H67" i="70"/>
  <c r="H66" i="70" s="1"/>
  <c r="I67" i="70"/>
  <c r="I66" i="70" s="1"/>
  <c r="J67" i="70"/>
  <c r="J66" i="70" s="1"/>
  <c r="K67" i="70"/>
  <c r="K66" i="70" s="1"/>
  <c r="M68" i="70"/>
  <c r="E69" i="70"/>
  <c r="M69" i="70" s="1"/>
  <c r="F69" i="70"/>
  <c r="G69" i="70"/>
  <c r="H69" i="70"/>
  <c r="I69" i="70"/>
  <c r="J69" i="70"/>
  <c r="K69" i="70"/>
  <c r="M70" i="70"/>
  <c r="E71" i="70"/>
  <c r="F71" i="70"/>
  <c r="G71" i="70"/>
  <c r="H71" i="70"/>
  <c r="I71" i="70"/>
  <c r="J71" i="70"/>
  <c r="K71" i="70"/>
  <c r="M71" i="70"/>
  <c r="M72" i="70"/>
  <c r="M73" i="70"/>
  <c r="E79" i="70"/>
  <c r="M79" i="70" s="1"/>
  <c r="F79" i="70"/>
  <c r="F78" i="70" s="1"/>
  <c r="G79" i="70"/>
  <c r="G78" i="70" s="1"/>
  <c r="H79" i="70"/>
  <c r="H78" i="70" s="1"/>
  <c r="I79" i="70"/>
  <c r="I78" i="70" s="1"/>
  <c r="J79" i="70"/>
  <c r="J78" i="70" s="1"/>
  <c r="K79" i="70"/>
  <c r="K78" i="70" s="1"/>
  <c r="M80" i="70"/>
  <c r="M81" i="70"/>
  <c r="M82" i="70"/>
  <c r="M83" i="70"/>
  <c r="E84" i="70"/>
  <c r="M84" i="70" s="1"/>
  <c r="F84" i="70"/>
  <c r="G84" i="70"/>
  <c r="H84" i="70"/>
  <c r="I84" i="70"/>
  <c r="J84" i="70"/>
  <c r="K84" i="70"/>
  <c r="M85" i="70"/>
  <c r="M86" i="70"/>
  <c r="E88" i="70"/>
  <c r="E87" i="70" s="1"/>
  <c r="F88" i="70"/>
  <c r="F87" i="70" s="1"/>
  <c r="G88" i="70"/>
  <c r="G87" i="70" s="1"/>
  <c r="H88" i="70"/>
  <c r="H87" i="70" s="1"/>
  <c r="I88" i="70"/>
  <c r="I87" i="70" s="1"/>
  <c r="J88" i="70"/>
  <c r="J87" i="70" s="1"/>
  <c r="K88" i="70"/>
  <c r="K87" i="70" s="1"/>
  <c r="M88" i="70"/>
  <c r="M89" i="70"/>
  <c r="M90" i="70"/>
  <c r="M91" i="70"/>
  <c r="M92" i="70"/>
  <c r="M93" i="70"/>
  <c r="M94" i="70"/>
  <c r="M95" i="70"/>
  <c r="E96" i="70"/>
  <c r="M96" i="70" s="1"/>
  <c r="F96" i="70"/>
  <c r="G96" i="70"/>
  <c r="H96" i="70"/>
  <c r="I96" i="70"/>
  <c r="J96" i="70"/>
  <c r="K96" i="70"/>
  <c r="M97" i="70"/>
  <c r="M98" i="70"/>
  <c r="M99" i="70"/>
  <c r="M100" i="70"/>
  <c r="M101" i="70"/>
  <c r="M102" i="70"/>
  <c r="M103" i="70"/>
  <c r="M104" i="70"/>
  <c r="M105" i="70"/>
  <c r="M106" i="70"/>
  <c r="M107" i="70"/>
  <c r="E108" i="70"/>
  <c r="M108" i="70" s="1"/>
  <c r="F108" i="70"/>
  <c r="G108" i="70"/>
  <c r="H108" i="70"/>
  <c r="I108" i="70"/>
  <c r="J108" i="70"/>
  <c r="K108" i="70"/>
  <c r="M109" i="70"/>
  <c r="M110" i="70"/>
  <c r="E111" i="70"/>
  <c r="F111" i="70"/>
  <c r="G111" i="70"/>
  <c r="H111" i="70"/>
  <c r="I111" i="70"/>
  <c r="J111" i="70"/>
  <c r="K111" i="70"/>
  <c r="M111" i="70"/>
  <c r="M112" i="70"/>
  <c r="M113" i="70"/>
  <c r="M114" i="70"/>
  <c r="E116" i="70"/>
  <c r="M116" i="70" s="1"/>
  <c r="F116" i="70"/>
  <c r="F115" i="70" s="1"/>
  <c r="G116" i="70"/>
  <c r="G115" i="70" s="1"/>
  <c r="H116" i="70"/>
  <c r="H115" i="70" s="1"/>
  <c r="I116" i="70"/>
  <c r="I115" i="70" s="1"/>
  <c r="J116" i="70"/>
  <c r="J115" i="70" s="1"/>
  <c r="K116" i="70"/>
  <c r="K115" i="70" s="1"/>
  <c r="M117" i="70"/>
  <c r="M118" i="70"/>
  <c r="M119" i="70"/>
  <c r="E120" i="70"/>
  <c r="M120" i="70" s="1"/>
  <c r="F120" i="70"/>
  <c r="G120" i="70"/>
  <c r="H120" i="70"/>
  <c r="I120" i="70"/>
  <c r="J120" i="70"/>
  <c r="K120" i="70"/>
  <c r="M121" i="70"/>
  <c r="M122" i="70"/>
  <c r="E123" i="70"/>
  <c r="F123" i="70"/>
  <c r="G123" i="70"/>
  <c r="H123" i="70"/>
  <c r="I123" i="70"/>
  <c r="J123" i="70"/>
  <c r="K123" i="70"/>
  <c r="M123" i="70"/>
  <c r="M124" i="70"/>
  <c r="E125" i="70"/>
  <c r="F125" i="70"/>
  <c r="M125" i="70" s="1"/>
  <c r="G125" i="70"/>
  <c r="H125" i="70"/>
  <c r="I125" i="70"/>
  <c r="J125" i="70"/>
  <c r="K125" i="70"/>
  <c r="M126" i="70"/>
  <c r="E128" i="70"/>
  <c r="M128" i="70" s="1"/>
  <c r="F128" i="70"/>
  <c r="F127" i="70" s="1"/>
  <c r="G128" i="70"/>
  <c r="G127" i="70" s="1"/>
  <c r="H128" i="70"/>
  <c r="H127" i="70" s="1"/>
  <c r="I128" i="70"/>
  <c r="I127" i="70" s="1"/>
  <c r="J128" i="70"/>
  <c r="J127" i="70" s="1"/>
  <c r="K128" i="70"/>
  <c r="K127" i="70" s="1"/>
  <c r="M129" i="70"/>
  <c r="M130" i="70"/>
  <c r="M131" i="70"/>
  <c r="M132" i="70"/>
  <c r="M133" i="70"/>
  <c r="E134" i="70"/>
  <c r="M134" i="70" s="1"/>
  <c r="F134" i="70"/>
  <c r="G134" i="70"/>
  <c r="H134" i="70"/>
  <c r="I134" i="70"/>
  <c r="J134" i="70"/>
  <c r="K134" i="70"/>
  <c r="M135" i="70"/>
  <c r="M136" i="70"/>
  <c r="E138" i="70"/>
  <c r="E137" i="70" s="1"/>
  <c r="F138" i="70"/>
  <c r="M138" i="70" s="1"/>
  <c r="G138" i="70"/>
  <c r="G137" i="70" s="1"/>
  <c r="H138" i="70"/>
  <c r="H137" i="70" s="1"/>
  <c r="I138" i="70"/>
  <c r="I137" i="70" s="1"/>
  <c r="J138" i="70"/>
  <c r="J137" i="70" s="1"/>
  <c r="K138" i="70"/>
  <c r="K137" i="70" s="1"/>
  <c r="M139" i="70"/>
  <c r="E140" i="70"/>
  <c r="F140" i="70"/>
  <c r="M140" i="70" s="1"/>
  <c r="G140" i="70"/>
  <c r="H140" i="70"/>
  <c r="I140" i="70"/>
  <c r="J140" i="70"/>
  <c r="K140" i="70"/>
  <c r="L140" i="70"/>
  <c r="M141" i="70"/>
  <c r="M142" i="70"/>
  <c r="E143" i="70"/>
  <c r="F143" i="70"/>
  <c r="M143" i="70" s="1"/>
  <c r="G143" i="70"/>
  <c r="H143" i="70"/>
  <c r="I143" i="70"/>
  <c r="J143" i="70"/>
  <c r="K143" i="70"/>
  <c r="M144" i="70"/>
  <c r="M145" i="70"/>
  <c r="M146" i="70"/>
  <c r="E147" i="70"/>
  <c r="F147" i="70"/>
  <c r="G147" i="70"/>
  <c r="H147" i="70"/>
  <c r="M147" i="70" s="1"/>
  <c r="I147" i="70"/>
  <c r="J147" i="70"/>
  <c r="K147" i="70"/>
  <c r="M148" i="70"/>
  <c r="E150" i="70"/>
  <c r="E149" i="70" s="1"/>
  <c r="F150" i="70"/>
  <c r="M150" i="70" s="1"/>
  <c r="G150" i="70"/>
  <c r="G149" i="70" s="1"/>
  <c r="H150" i="70"/>
  <c r="H149" i="70" s="1"/>
  <c r="I150" i="70"/>
  <c r="I149" i="70" s="1"/>
  <c r="J150" i="70"/>
  <c r="J149" i="70" s="1"/>
  <c r="K150" i="70"/>
  <c r="K149" i="70" s="1"/>
  <c r="M151" i="70"/>
  <c r="E152" i="70"/>
  <c r="M152" i="70" s="1"/>
  <c r="F152" i="70"/>
  <c r="G152" i="70"/>
  <c r="H152" i="70"/>
  <c r="I152" i="70"/>
  <c r="J152" i="70"/>
  <c r="K152" i="70"/>
  <c r="M153" i="70"/>
  <c r="E8" i="69"/>
  <c r="E7" i="69" s="1"/>
  <c r="F8" i="69"/>
  <c r="F7" i="69" s="1"/>
  <c r="G8" i="69"/>
  <c r="G7" i="69" s="1"/>
  <c r="H8" i="69"/>
  <c r="H7" i="69" s="1"/>
  <c r="I8" i="69"/>
  <c r="I7" i="69" s="1"/>
  <c r="J8" i="69"/>
  <c r="J7" i="69" s="1"/>
  <c r="K8" i="69"/>
  <c r="M8" i="69"/>
  <c r="M9" i="69"/>
  <c r="M10" i="69"/>
  <c r="M11" i="69"/>
  <c r="E12" i="69"/>
  <c r="M12" i="69" s="1"/>
  <c r="F12" i="69"/>
  <c r="G12" i="69"/>
  <c r="H12" i="69"/>
  <c r="I12" i="69"/>
  <c r="J12" i="69"/>
  <c r="K12" i="69"/>
  <c r="M13" i="69"/>
  <c r="M14" i="69"/>
  <c r="E15" i="69"/>
  <c r="F15" i="69"/>
  <c r="M15" i="69" s="1"/>
  <c r="G15" i="69"/>
  <c r="H15" i="69"/>
  <c r="I15" i="69"/>
  <c r="J15" i="69"/>
  <c r="K15" i="69"/>
  <c r="K7" i="69" s="1"/>
  <c r="M16" i="69"/>
  <c r="M17" i="69"/>
  <c r="M18" i="69"/>
  <c r="E19" i="69"/>
  <c r="F19" i="69"/>
  <c r="G19" i="69"/>
  <c r="H19" i="69"/>
  <c r="I19" i="69"/>
  <c r="J19" i="69"/>
  <c r="K19" i="69"/>
  <c r="M19" i="69"/>
  <c r="M20" i="69"/>
  <c r="M21" i="69"/>
  <c r="M22" i="69"/>
  <c r="M23" i="69"/>
  <c r="M24" i="69"/>
  <c r="M25" i="69"/>
  <c r="E26" i="69"/>
  <c r="M26" i="69" s="1"/>
  <c r="F26" i="69"/>
  <c r="G26" i="69"/>
  <c r="H26" i="69"/>
  <c r="I26" i="69"/>
  <c r="J26" i="69"/>
  <c r="K26" i="69"/>
  <c r="M27" i="69"/>
  <c r="M28" i="69"/>
  <c r="E29" i="69"/>
  <c r="F29" i="69"/>
  <c r="G29" i="69"/>
  <c r="H29" i="69"/>
  <c r="I29" i="69"/>
  <c r="J29" i="69"/>
  <c r="K29" i="69"/>
  <c r="M29" i="69"/>
  <c r="M30" i="69"/>
  <c r="E31" i="69"/>
  <c r="F31" i="69"/>
  <c r="M31" i="69" s="1"/>
  <c r="G31" i="69"/>
  <c r="H31" i="69"/>
  <c r="I31" i="69"/>
  <c r="J31" i="69"/>
  <c r="K31" i="69"/>
  <c r="M32" i="69"/>
  <c r="E34" i="69"/>
  <c r="E33" i="69" s="1"/>
  <c r="F34" i="69"/>
  <c r="F33" i="69" s="1"/>
  <c r="G34" i="69"/>
  <c r="G33" i="69" s="1"/>
  <c r="H34" i="69"/>
  <c r="H33" i="69" s="1"/>
  <c r="I34" i="69"/>
  <c r="I33" i="69" s="1"/>
  <c r="J34" i="69"/>
  <c r="J33" i="69" s="1"/>
  <c r="K34" i="69"/>
  <c r="K33" i="69" s="1"/>
  <c r="M35" i="69"/>
  <c r="M36" i="69"/>
  <c r="M37" i="69"/>
  <c r="M38" i="69"/>
  <c r="M39" i="69"/>
  <c r="M40" i="69"/>
  <c r="E41" i="69"/>
  <c r="F41" i="69"/>
  <c r="G41" i="69"/>
  <c r="H41" i="69"/>
  <c r="I41" i="69"/>
  <c r="J41" i="69"/>
  <c r="K41" i="69"/>
  <c r="M41" i="69"/>
  <c r="M42" i="69"/>
  <c r="M43" i="69"/>
  <c r="E44" i="69"/>
  <c r="M44" i="69" s="1"/>
  <c r="F44" i="69"/>
  <c r="G44" i="69"/>
  <c r="H44" i="69"/>
  <c r="I44" i="69"/>
  <c r="J44" i="69"/>
  <c r="K44" i="69"/>
  <c r="M45" i="69"/>
  <c r="M46" i="69"/>
  <c r="M47" i="69"/>
  <c r="M48" i="69"/>
  <c r="M49" i="69"/>
  <c r="E50" i="69"/>
  <c r="M50" i="69" s="1"/>
  <c r="F50" i="69"/>
  <c r="G50" i="69"/>
  <c r="H50" i="69"/>
  <c r="I50" i="69"/>
  <c r="J50" i="69"/>
  <c r="K50" i="69"/>
  <c r="M51" i="69"/>
  <c r="M52" i="69"/>
  <c r="E53" i="69"/>
  <c r="F53" i="69"/>
  <c r="M53" i="69" s="1"/>
  <c r="G53" i="69"/>
  <c r="H53" i="69"/>
  <c r="I53" i="69"/>
  <c r="J53" i="69"/>
  <c r="K53" i="69"/>
  <c r="M54" i="69"/>
  <c r="M55" i="69"/>
  <c r="M56" i="69"/>
  <c r="E57" i="69"/>
  <c r="F57" i="69"/>
  <c r="G57" i="69"/>
  <c r="H57" i="69"/>
  <c r="I57" i="69"/>
  <c r="J57" i="69"/>
  <c r="K57" i="69"/>
  <c r="M57" i="69"/>
  <c r="M58" i="69"/>
  <c r="M59" i="69"/>
  <c r="E60" i="69"/>
  <c r="M60" i="69" s="1"/>
  <c r="F60" i="69"/>
  <c r="G60" i="69"/>
  <c r="H60" i="69"/>
  <c r="I60" i="69"/>
  <c r="J60" i="69"/>
  <c r="K60" i="69"/>
  <c r="M61" i="69"/>
  <c r="M62" i="69"/>
  <c r="M63" i="69"/>
  <c r="E64" i="69"/>
  <c r="F64" i="69"/>
  <c r="M64" i="69" s="1"/>
  <c r="G64" i="69"/>
  <c r="H64" i="69"/>
  <c r="I64" i="69"/>
  <c r="J64" i="69"/>
  <c r="K64" i="69"/>
  <c r="M65" i="69"/>
  <c r="E67" i="69"/>
  <c r="E66" i="69" s="1"/>
  <c r="F67" i="69"/>
  <c r="F66" i="69" s="1"/>
  <c r="G67" i="69"/>
  <c r="G66" i="69" s="1"/>
  <c r="H67" i="69"/>
  <c r="H66" i="69" s="1"/>
  <c r="I67" i="69"/>
  <c r="I66" i="69" s="1"/>
  <c r="J67" i="69"/>
  <c r="J66" i="69" s="1"/>
  <c r="K67" i="69"/>
  <c r="K66" i="69" s="1"/>
  <c r="M68" i="69"/>
  <c r="E69" i="69"/>
  <c r="M69" i="69" s="1"/>
  <c r="F69" i="69"/>
  <c r="G69" i="69"/>
  <c r="H69" i="69"/>
  <c r="I69" i="69"/>
  <c r="J69" i="69"/>
  <c r="K69" i="69"/>
  <c r="M70" i="69"/>
  <c r="E71" i="69"/>
  <c r="F71" i="69"/>
  <c r="G71" i="69"/>
  <c r="H71" i="69"/>
  <c r="I71" i="69"/>
  <c r="J71" i="69"/>
  <c r="K71" i="69"/>
  <c r="M71" i="69"/>
  <c r="M72" i="69"/>
  <c r="M73" i="69"/>
  <c r="E79" i="69"/>
  <c r="E78" i="69" s="1"/>
  <c r="F79" i="69"/>
  <c r="F78" i="69" s="1"/>
  <c r="G79" i="69"/>
  <c r="G78" i="69" s="1"/>
  <c r="H79" i="69"/>
  <c r="H78" i="69" s="1"/>
  <c r="I79" i="69"/>
  <c r="I78" i="69" s="1"/>
  <c r="J79" i="69"/>
  <c r="J78" i="69" s="1"/>
  <c r="K79" i="69"/>
  <c r="K78" i="69" s="1"/>
  <c r="M80" i="69"/>
  <c r="M81" i="69"/>
  <c r="M82" i="69"/>
  <c r="M83" i="69"/>
  <c r="E84" i="69"/>
  <c r="M84" i="69" s="1"/>
  <c r="F84" i="69"/>
  <c r="G84" i="69"/>
  <c r="H84" i="69"/>
  <c r="I84" i="69"/>
  <c r="J84" i="69"/>
  <c r="K84" i="69"/>
  <c r="M85" i="69"/>
  <c r="M86" i="69"/>
  <c r="E88" i="69"/>
  <c r="E87" i="69" s="1"/>
  <c r="F88" i="69"/>
  <c r="F87" i="69" s="1"/>
  <c r="G88" i="69"/>
  <c r="M88" i="69" s="1"/>
  <c r="H88" i="69"/>
  <c r="H87" i="69" s="1"/>
  <c r="I88" i="69"/>
  <c r="I87" i="69" s="1"/>
  <c r="J88" i="69"/>
  <c r="J87" i="69" s="1"/>
  <c r="K88" i="69"/>
  <c r="K87" i="69" s="1"/>
  <c r="L88" i="69"/>
  <c r="M89" i="69"/>
  <c r="M90" i="69"/>
  <c r="M91" i="69"/>
  <c r="M92" i="69"/>
  <c r="M93" i="69"/>
  <c r="M94" i="69"/>
  <c r="M95" i="69"/>
  <c r="E96" i="69"/>
  <c r="F96" i="69"/>
  <c r="G96" i="69"/>
  <c r="H96" i="69"/>
  <c r="I96" i="69"/>
  <c r="J96" i="69"/>
  <c r="K96" i="69"/>
  <c r="M96" i="69"/>
  <c r="M97" i="69"/>
  <c r="M98" i="69"/>
  <c r="M99" i="69"/>
  <c r="M100" i="69"/>
  <c r="M101" i="69"/>
  <c r="M102" i="69"/>
  <c r="M103" i="69"/>
  <c r="M104" i="69"/>
  <c r="M105" i="69"/>
  <c r="M106" i="69"/>
  <c r="M107" i="69"/>
  <c r="E108" i="69"/>
  <c r="M108" i="69" s="1"/>
  <c r="F108" i="69"/>
  <c r="G108" i="69"/>
  <c r="H108" i="69"/>
  <c r="I108" i="69"/>
  <c r="J108" i="69"/>
  <c r="K108" i="69"/>
  <c r="M109" i="69"/>
  <c r="M110" i="69"/>
  <c r="E111" i="69"/>
  <c r="F111" i="69"/>
  <c r="M111" i="69" s="1"/>
  <c r="G111" i="69"/>
  <c r="H111" i="69"/>
  <c r="I111" i="69"/>
  <c r="J111" i="69"/>
  <c r="K111" i="69"/>
  <c r="M112" i="69"/>
  <c r="M113" i="69"/>
  <c r="M114" i="69"/>
  <c r="E116" i="69"/>
  <c r="E115" i="69" s="1"/>
  <c r="M115" i="69" s="1"/>
  <c r="F116" i="69"/>
  <c r="F115" i="69" s="1"/>
  <c r="G116" i="69"/>
  <c r="G115" i="69" s="1"/>
  <c r="H116" i="69"/>
  <c r="H115" i="69" s="1"/>
  <c r="I116" i="69"/>
  <c r="I115" i="69" s="1"/>
  <c r="J116" i="69"/>
  <c r="J115" i="69" s="1"/>
  <c r="K116" i="69"/>
  <c r="K115" i="69" s="1"/>
  <c r="M116" i="69"/>
  <c r="M117" i="69"/>
  <c r="M118" i="69"/>
  <c r="M119" i="69"/>
  <c r="E120" i="69"/>
  <c r="M120" i="69" s="1"/>
  <c r="F120" i="69"/>
  <c r="G120" i="69"/>
  <c r="H120" i="69"/>
  <c r="I120" i="69"/>
  <c r="J120" i="69"/>
  <c r="K120" i="69"/>
  <c r="M121" i="69"/>
  <c r="M122" i="69"/>
  <c r="E123" i="69"/>
  <c r="F123" i="69"/>
  <c r="M123" i="69" s="1"/>
  <c r="G123" i="69"/>
  <c r="H123" i="69"/>
  <c r="I123" i="69"/>
  <c r="J123" i="69"/>
  <c r="K123" i="69"/>
  <c r="M124" i="69"/>
  <c r="E125" i="69"/>
  <c r="M125" i="69" s="1"/>
  <c r="F125" i="69"/>
  <c r="G125" i="69"/>
  <c r="H125" i="69"/>
  <c r="I125" i="69"/>
  <c r="J125" i="69"/>
  <c r="K125" i="69"/>
  <c r="M126" i="69"/>
  <c r="E128" i="69"/>
  <c r="M128" i="69" s="1"/>
  <c r="F128" i="69"/>
  <c r="F127" i="69" s="1"/>
  <c r="G128" i="69"/>
  <c r="G127" i="69" s="1"/>
  <c r="H128" i="69"/>
  <c r="H127" i="69" s="1"/>
  <c r="I128" i="69"/>
  <c r="I127" i="69" s="1"/>
  <c r="J128" i="69"/>
  <c r="J127" i="69" s="1"/>
  <c r="K128" i="69"/>
  <c r="K127" i="69" s="1"/>
  <c r="M129" i="69"/>
  <c r="M130" i="69"/>
  <c r="M131" i="69"/>
  <c r="M132" i="69"/>
  <c r="M133" i="69"/>
  <c r="E134" i="69"/>
  <c r="F134" i="69"/>
  <c r="G134" i="69"/>
  <c r="H134" i="69"/>
  <c r="I134" i="69"/>
  <c r="J134" i="69"/>
  <c r="K134" i="69"/>
  <c r="M134" i="69"/>
  <c r="M135" i="69"/>
  <c r="M136" i="69"/>
  <c r="E138" i="69"/>
  <c r="E137" i="69" s="1"/>
  <c r="F138" i="69"/>
  <c r="F137" i="69" s="1"/>
  <c r="G138" i="69"/>
  <c r="G137" i="69" s="1"/>
  <c r="H138" i="69"/>
  <c r="H137" i="69" s="1"/>
  <c r="I138" i="69"/>
  <c r="I137" i="69" s="1"/>
  <c r="J138" i="69"/>
  <c r="J137" i="69" s="1"/>
  <c r="K138" i="69"/>
  <c r="K137" i="69" s="1"/>
  <c r="M139" i="69"/>
  <c r="E140" i="69"/>
  <c r="M140" i="69" s="1"/>
  <c r="F140" i="69"/>
  <c r="G140" i="69"/>
  <c r="H140" i="69"/>
  <c r="I140" i="69"/>
  <c r="J140" i="69"/>
  <c r="K140" i="69"/>
  <c r="M141" i="69"/>
  <c r="M142" i="69"/>
  <c r="E143" i="69"/>
  <c r="F143" i="69"/>
  <c r="M143" i="69" s="1"/>
  <c r="G143" i="69"/>
  <c r="H143" i="69"/>
  <c r="I143" i="69"/>
  <c r="J143" i="69"/>
  <c r="K143" i="69"/>
  <c r="M144" i="69"/>
  <c r="M145" i="69"/>
  <c r="M146" i="69"/>
  <c r="E147" i="69"/>
  <c r="F147" i="69"/>
  <c r="G147" i="69"/>
  <c r="H147" i="69"/>
  <c r="I147" i="69"/>
  <c r="J147" i="69"/>
  <c r="K147" i="69"/>
  <c r="M147" i="69"/>
  <c r="M148" i="69"/>
  <c r="E150" i="69"/>
  <c r="M150" i="69" s="1"/>
  <c r="F150" i="69"/>
  <c r="F149" i="69" s="1"/>
  <c r="G150" i="69"/>
  <c r="G149" i="69" s="1"/>
  <c r="H150" i="69"/>
  <c r="H149" i="69" s="1"/>
  <c r="I150" i="69"/>
  <c r="I149" i="69" s="1"/>
  <c r="J150" i="69"/>
  <c r="J149" i="69" s="1"/>
  <c r="K150" i="69"/>
  <c r="K149" i="69" s="1"/>
  <c r="M151" i="69"/>
  <c r="E152" i="69"/>
  <c r="M152" i="69" s="1"/>
  <c r="F152" i="69"/>
  <c r="G152" i="69"/>
  <c r="H152" i="69"/>
  <c r="I152" i="69"/>
  <c r="J152" i="69"/>
  <c r="K152" i="69"/>
  <c r="M153" i="69"/>
  <c r="E8" i="68"/>
  <c r="E7" i="68" s="1"/>
  <c r="F8" i="68"/>
  <c r="F7" i="68" s="1"/>
  <c r="G8" i="68"/>
  <c r="G7" i="68" s="1"/>
  <c r="H8" i="68"/>
  <c r="I8" i="68"/>
  <c r="I7" i="68" s="1"/>
  <c r="J8" i="68"/>
  <c r="J7" i="68" s="1"/>
  <c r="K8" i="68"/>
  <c r="K7" i="68" s="1"/>
  <c r="M8" i="68"/>
  <c r="M9" i="68"/>
  <c r="M10" i="68"/>
  <c r="M11" i="68"/>
  <c r="E12" i="68"/>
  <c r="M12" i="68" s="1"/>
  <c r="F12" i="68"/>
  <c r="G12" i="68"/>
  <c r="H12" i="68"/>
  <c r="I12" i="68"/>
  <c r="J12" i="68"/>
  <c r="K12" i="68"/>
  <c r="M13" i="68"/>
  <c r="M14" i="68"/>
  <c r="E15" i="68"/>
  <c r="F15" i="68"/>
  <c r="G15" i="68"/>
  <c r="M15" i="68" s="1"/>
  <c r="H15" i="68"/>
  <c r="I15" i="68"/>
  <c r="J15" i="68"/>
  <c r="K15" i="68"/>
  <c r="M16" i="68"/>
  <c r="M17" i="68"/>
  <c r="M18" i="68"/>
  <c r="E19" i="68"/>
  <c r="F19" i="68"/>
  <c r="G19" i="68"/>
  <c r="H19" i="68"/>
  <c r="M19" i="68" s="1"/>
  <c r="I19" i="68"/>
  <c r="J19" i="68"/>
  <c r="K19" i="68"/>
  <c r="M20" i="68"/>
  <c r="M21" i="68"/>
  <c r="M22" i="68"/>
  <c r="M23" i="68"/>
  <c r="M24" i="68"/>
  <c r="M25" i="68"/>
  <c r="E26" i="68"/>
  <c r="F26" i="68"/>
  <c r="M26" i="68" s="1"/>
  <c r="G26" i="68"/>
  <c r="H26" i="68"/>
  <c r="I26" i="68"/>
  <c r="J26" i="68"/>
  <c r="K26" i="68"/>
  <c r="M27" i="68"/>
  <c r="M28" i="68"/>
  <c r="E29" i="68"/>
  <c r="F29" i="68"/>
  <c r="G29" i="68"/>
  <c r="H29" i="68"/>
  <c r="I29" i="68"/>
  <c r="J29" i="68"/>
  <c r="K29" i="68"/>
  <c r="M29" i="68"/>
  <c r="M30" i="68"/>
  <c r="E31" i="68"/>
  <c r="F31" i="68"/>
  <c r="G31" i="68"/>
  <c r="M31" i="68" s="1"/>
  <c r="H31" i="68"/>
  <c r="I31" i="68"/>
  <c r="J31" i="68"/>
  <c r="K31" i="68"/>
  <c r="M32" i="68"/>
  <c r="E34" i="68"/>
  <c r="E33" i="68" s="1"/>
  <c r="F34" i="68"/>
  <c r="F33" i="68" s="1"/>
  <c r="G34" i="68"/>
  <c r="G33" i="68" s="1"/>
  <c r="H34" i="68"/>
  <c r="H33" i="68" s="1"/>
  <c r="I34" i="68"/>
  <c r="I33" i="68" s="1"/>
  <c r="J34" i="68"/>
  <c r="J33" i="68" s="1"/>
  <c r="K34" i="68"/>
  <c r="K33" i="68" s="1"/>
  <c r="M35" i="68"/>
  <c r="M36" i="68"/>
  <c r="M37" i="68"/>
  <c r="M38" i="68"/>
  <c r="M39" i="68"/>
  <c r="M40" i="68"/>
  <c r="E41" i="68"/>
  <c r="F41" i="68"/>
  <c r="G41" i="68"/>
  <c r="H41" i="68"/>
  <c r="I41" i="68"/>
  <c r="J41" i="68"/>
  <c r="K41" i="68"/>
  <c r="M41" i="68"/>
  <c r="M42" i="68"/>
  <c r="M43" i="68"/>
  <c r="E44" i="68"/>
  <c r="F44" i="68"/>
  <c r="M44" i="68" s="1"/>
  <c r="G44" i="68"/>
  <c r="H44" i="68"/>
  <c r="I44" i="68"/>
  <c r="J44" i="68"/>
  <c r="K44" i="68"/>
  <c r="M45" i="68"/>
  <c r="M46" i="68"/>
  <c r="M47" i="68"/>
  <c r="M48" i="68"/>
  <c r="M49" i="68"/>
  <c r="E50" i="68"/>
  <c r="M50" i="68" s="1"/>
  <c r="F50" i="68"/>
  <c r="G50" i="68"/>
  <c r="H50" i="68"/>
  <c r="I50" i="68"/>
  <c r="J50" i="68"/>
  <c r="K50" i="68"/>
  <c r="M51" i="68"/>
  <c r="M52" i="68"/>
  <c r="E53" i="68"/>
  <c r="F53" i="68"/>
  <c r="G53" i="68"/>
  <c r="M53" i="68" s="1"/>
  <c r="H53" i="68"/>
  <c r="I53" i="68"/>
  <c r="J53" i="68"/>
  <c r="K53" i="68"/>
  <c r="M54" i="68"/>
  <c r="M55" i="68"/>
  <c r="M56" i="68"/>
  <c r="E57" i="68"/>
  <c r="F57" i="68"/>
  <c r="G57" i="68"/>
  <c r="H57" i="68"/>
  <c r="I57" i="68"/>
  <c r="J57" i="68"/>
  <c r="K57" i="68"/>
  <c r="M57" i="68"/>
  <c r="M58" i="68"/>
  <c r="M59" i="68"/>
  <c r="E60" i="68"/>
  <c r="F60" i="68"/>
  <c r="M60" i="68" s="1"/>
  <c r="G60" i="68"/>
  <c r="H60" i="68"/>
  <c r="I60" i="68"/>
  <c r="J60" i="68"/>
  <c r="K60" i="68"/>
  <c r="M61" i="68"/>
  <c r="M62" i="68"/>
  <c r="M63" i="68"/>
  <c r="E64" i="68"/>
  <c r="F64" i="68"/>
  <c r="G64" i="68"/>
  <c r="M64" i="68" s="1"/>
  <c r="H64" i="68"/>
  <c r="I64" i="68"/>
  <c r="J64" i="68"/>
  <c r="K64" i="68"/>
  <c r="M65" i="68"/>
  <c r="E67" i="68"/>
  <c r="E66" i="68" s="1"/>
  <c r="F67" i="68"/>
  <c r="M67" i="68" s="1"/>
  <c r="G67" i="68"/>
  <c r="G66" i="68" s="1"/>
  <c r="H67" i="68"/>
  <c r="H66" i="68" s="1"/>
  <c r="I67" i="68"/>
  <c r="I66" i="68" s="1"/>
  <c r="J67" i="68"/>
  <c r="J66" i="68" s="1"/>
  <c r="K67" i="68"/>
  <c r="K66" i="68" s="1"/>
  <c r="M68" i="68"/>
  <c r="E69" i="68"/>
  <c r="M69" i="68" s="1"/>
  <c r="F69" i="68"/>
  <c r="G69" i="68"/>
  <c r="H69" i="68"/>
  <c r="I69" i="68"/>
  <c r="J69" i="68"/>
  <c r="K69" i="68"/>
  <c r="M70" i="68"/>
  <c r="E71" i="68"/>
  <c r="F71" i="68"/>
  <c r="G71" i="68"/>
  <c r="H71" i="68"/>
  <c r="I71" i="68"/>
  <c r="J71" i="68"/>
  <c r="K71" i="68"/>
  <c r="M71" i="68"/>
  <c r="M72" i="68"/>
  <c r="M73" i="68"/>
  <c r="E79" i="68"/>
  <c r="E78" i="68" s="1"/>
  <c r="F79" i="68"/>
  <c r="M79" i="68" s="1"/>
  <c r="G79" i="68"/>
  <c r="G78" i="68" s="1"/>
  <c r="H79" i="68"/>
  <c r="H78" i="68" s="1"/>
  <c r="I79" i="68"/>
  <c r="I78" i="68" s="1"/>
  <c r="J79" i="68"/>
  <c r="J78" i="68" s="1"/>
  <c r="K79" i="68"/>
  <c r="K78" i="68" s="1"/>
  <c r="M80" i="68"/>
  <c r="M81" i="68"/>
  <c r="M82" i="68"/>
  <c r="M83" i="68"/>
  <c r="E84" i="68"/>
  <c r="F84" i="68"/>
  <c r="M84" i="68" s="1"/>
  <c r="G84" i="68"/>
  <c r="H84" i="68"/>
  <c r="I84" i="68"/>
  <c r="J84" i="68"/>
  <c r="K84" i="68"/>
  <c r="M85" i="68"/>
  <c r="M86" i="68"/>
  <c r="E88" i="68"/>
  <c r="E87" i="68" s="1"/>
  <c r="F88" i="68"/>
  <c r="F87" i="68" s="1"/>
  <c r="G88" i="68"/>
  <c r="G87" i="68" s="1"/>
  <c r="H88" i="68"/>
  <c r="M88" i="68" s="1"/>
  <c r="I88" i="68"/>
  <c r="I87" i="68" s="1"/>
  <c r="J88" i="68"/>
  <c r="J87" i="68" s="1"/>
  <c r="K88" i="68"/>
  <c r="K87" i="68" s="1"/>
  <c r="L88" i="68"/>
  <c r="M89" i="68"/>
  <c r="M90" i="68"/>
  <c r="M91" i="68"/>
  <c r="M92" i="68"/>
  <c r="M93" i="68"/>
  <c r="M94" i="68"/>
  <c r="M95" i="68"/>
  <c r="E96" i="68"/>
  <c r="F96" i="68"/>
  <c r="G96" i="68"/>
  <c r="H96" i="68"/>
  <c r="I96" i="68"/>
  <c r="J96" i="68"/>
  <c r="K96" i="68"/>
  <c r="M96" i="68"/>
  <c r="M97" i="68"/>
  <c r="M98" i="68"/>
  <c r="M99" i="68"/>
  <c r="M100" i="68"/>
  <c r="M101" i="68"/>
  <c r="M102" i="68"/>
  <c r="M103" i="68"/>
  <c r="M104" i="68"/>
  <c r="M105" i="68"/>
  <c r="M106" i="68"/>
  <c r="M107" i="68"/>
  <c r="E108" i="68"/>
  <c r="M108" i="68" s="1"/>
  <c r="F108" i="68"/>
  <c r="G108" i="68"/>
  <c r="H108" i="68"/>
  <c r="I108" i="68"/>
  <c r="J108" i="68"/>
  <c r="K108" i="68"/>
  <c r="M109" i="68"/>
  <c r="M110" i="68"/>
  <c r="E111" i="68"/>
  <c r="F111" i="68"/>
  <c r="G111" i="68"/>
  <c r="M111" i="68" s="1"/>
  <c r="H111" i="68"/>
  <c r="I111" i="68"/>
  <c r="J111" i="68"/>
  <c r="K111" i="68"/>
  <c r="M112" i="68"/>
  <c r="M113" i="68"/>
  <c r="M114" i="68"/>
  <c r="H115" i="68"/>
  <c r="E116" i="68"/>
  <c r="E115" i="68" s="1"/>
  <c r="M115" i="68" s="1"/>
  <c r="F116" i="68"/>
  <c r="F115" i="68" s="1"/>
  <c r="G116" i="68"/>
  <c r="G115" i="68" s="1"/>
  <c r="H116" i="68"/>
  <c r="I116" i="68"/>
  <c r="I115" i="68" s="1"/>
  <c r="J116" i="68"/>
  <c r="J115" i="68" s="1"/>
  <c r="K116" i="68"/>
  <c r="K115" i="68" s="1"/>
  <c r="M116" i="68"/>
  <c r="M117" i="68"/>
  <c r="M118" i="68"/>
  <c r="M119" i="68"/>
  <c r="E120" i="68"/>
  <c r="M120" i="68" s="1"/>
  <c r="F120" i="68"/>
  <c r="G120" i="68"/>
  <c r="H120" i="68"/>
  <c r="I120" i="68"/>
  <c r="J120" i="68"/>
  <c r="K120" i="68"/>
  <c r="M121" i="68"/>
  <c r="M122" i="68"/>
  <c r="E123" i="68"/>
  <c r="F123" i="68"/>
  <c r="G123" i="68"/>
  <c r="M123" i="68" s="1"/>
  <c r="H123" i="68"/>
  <c r="I123" i="68"/>
  <c r="J123" i="68"/>
  <c r="K123" i="68"/>
  <c r="M124" i="68"/>
  <c r="E125" i="68"/>
  <c r="F125" i="68"/>
  <c r="M125" i="68" s="1"/>
  <c r="G125" i="68"/>
  <c r="H125" i="68"/>
  <c r="I125" i="68"/>
  <c r="J125" i="68"/>
  <c r="K125" i="68"/>
  <c r="M126" i="68"/>
  <c r="E128" i="68"/>
  <c r="E127" i="68" s="1"/>
  <c r="F128" i="68"/>
  <c r="F127" i="68" s="1"/>
  <c r="G128" i="68"/>
  <c r="G127" i="68" s="1"/>
  <c r="H128" i="68"/>
  <c r="H127" i="68" s="1"/>
  <c r="I128" i="68"/>
  <c r="I127" i="68" s="1"/>
  <c r="J128" i="68"/>
  <c r="J127" i="68" s="1"/>
  <c r="K128" i="68"/>
  <c r="K127" i="68" s="1"/>
  <c r="M129" i="68"/>
  <c r="M130" i="68"/>
  <c r="M131" i="68"/>
  <c r="M132" i="68"/>
  <c r="M133" i="68"/>
  <c r="E134" i="68"/>
  <c r="F134" i="68"/>
  <c r="G134" i="68"/>
  <c r="H134" i="68"/>
  <c r="I134" i="68"/>
  <c r="J134" i="68"/>
  <c r="K134" i="68"/>
  <c r="M134" i="68"/>
  <c r="M135" i="68"/>
  <c r="M136" i="68"/>
  <c r="E138" i="68"/>
  <c r="E137" i="68" s="1"/>
  <c r="F138" i="68"/>
  <c r="M138" i="68" s="1"/>
  <c r="G138" i="68"/>
  <c r="G137" i="68" s="1"/>
  <c r="H138" i="68"/>
  <c r="H137" i="68" s="1"/>
  <c r="I138" i="68"/>
  <c r="I137" i="68" s="1"/>
  <c r="J138" i="68"/>
  <c r="J137" i="68" s="1"/>
  <c r="K138" i="68"/>
  <c r="K137" i="68" s="1"/>
  <c r="M139" i="68"/>
  <c r="E140" i="68"/>
  <c r="M140" i="68" s="1"/>
  <c r="F140" i="68"/>
  <c r="G140" i="68"/>
  <c r="H140" i="68"/>
  <c r="I140" i="68"/>
  <c r="J140" i="68"/>
  <c r="K140" i="68"/>
  <c r="M141" i="68"/>
  <c r="M142" i="68"/>
  <c r="E143" i="68"/>
  <c r="F143" i="68"/>
  <c r="G143" i="68"/>
  <c r="M143" i="68" s="1"/>
  <c r="H143" i="68"/>
  <c r="I143" i="68"/>
  <c r="J143" i="68"/>
  <c r="K143" i="68"/>
  <c r="M144" i="68"/>
  <c r="M145" i="68"/>
  <c r="M146" i="68"/>
  <c r="E147" i="68"/>
  <c r="F147" i="68"/>
  <c r="G147" i="68"/>
  <c r="H147" i="68"/>
  <c r="I147" i="68"/>
  <c r="J147" i="68"/>
  <c r="K147" i="68"/>
  <c r="M147" i="68"/>
  <c r="M148" i="68"/>
  <c r="E150" i="68"/>
  <c r="E149" i="68" s="1"/>
  <c r="F150" i="68"/>
  <c r="F149" i="68" s="1"/>
  <c r="G150" i="68"/>
  <c r="M150" i="68" s="1"/>
  <c r="H150" i="68"/>
  <c r="H149" i="68" s="1"/>
  <c r="I150" i="68"/>
  <c r="I149" i="68" s="1"/>
  <c r="J150" i="68"/>
  <c r="J149" i="68" s="1"/>
  <c r="K150" i="68"/>
  <c r="K149" i="68" s="1"/>
  <c r="M151" i="68"/>
  <c r="E152" i="68"/>
  <c r="F152" i="68"/>
  <c r="M152" i="68" s="1"/>
  <c r="G152" i="68"/>
  <c r="H152" i="68"/>
  <c r="I152" i="68"/>
  <c r="J152" i="68"/>
  <c r="K152" i="68"/>
  <c r="M153" i="68"/>
  <c r="H34" i="78" l="1"/>
  <c r="H156" i="78"/>
  <c r="H156" i="77"/>
  <c r="F157" i="73"/>
  <c r="J152" i="73"/>
  <c r="J118" i="73"/>
  <c r="J140" i="73"/>
  <c r="H157" i="73"/>
  <c r="D157" i="73"/>
  <c r="J130" i="73"/>
  <c r="J90" i="73"/>
  <c r="J68" i="73"/>
  <c r="I157" i="73"/>
  <c r="G157" i="73"/>
  <c r="D35" i="73"/>
  <c r="J35" i="73" s="1"/>
  <c r="J9" i="73"/>
  <c r="E8" i="73"/>
  <c r="E157" i="73" s="1"/>
  <c r="J153" i="73"/>
  <c r="J119" i="73"/>
  <c r="J36" i="73"/>
  <c r="J81" i="72"/>
  <c r="I157" i="72"/>
  <c r="E157" i="72"/>
  <c r="J130" i="72"/>
  <c r="J118" i="72"/>
  <c r="J90" i="72"/>
  <c r="H157" i="72"/>
  <c r="J8" i="72"/>
  <c r="J157" i="72" s="1"/>
  <c r="D157" i="72"/>
  <c r="J152" i="72"/>
  <c r="J140" i="72"/>
  <c r="J35" i="72"/>
  <c r="G157" i="72"/>
  <c r="J141" i="72"/>
  <c r="J131" i="72"/>
  <c r="J123" i="72"/>
  <c r="J91" i="72"/>
  <c r="J43" i="72"/>
  <c r="J9" i="72"/>
  <c r="J153" i="72"/>
  <c r="J36" i="72"/>
  <c r="H154" i="71"/>
  <c r="G154" i="71"/>
  <c r="J154" i="71"/>
  <c r="M87" i="71"/>
  <c r="M78" i="71"/>
  <c r="M33" i="71"/>
  <c r="K154" i="71"/>
  <c r="M149" i="71"/>
  <c r="M137" i="71"/>
  <c r="M66" i="71"/>
  <c r="I154" i="71"/>
  <c r="M7" i="71"/>
  <c r="E154" i="71"/>
  <c r="F127" i="71"/>
  <c r="M127" i="71" s="1"/>
  <c r="F78" i="71"/>
  <c r="F66" i="71"/>
  <c r="F33" i="71"/>
  <c r="F154" i="71" s="1"/>
  <c r="M116" i="71"/>
  <c r="G137" i="71"/>
  <c r="K154" i="70"/>
  <c r="G154" i="70"/>
  <c r="M87" i="70"/>
  <c r="H154" i="70"/>
  <c r="J154" i="70"/>
  <c r="M149" i="70"/>
  <c r="I154" i="70"/>
  <c r="M7" i="70"/>
  <c r="E115" i="70"/>
  <c r="M115" i="70" s="1"/>
  <c r="M19" i="70"/>
  <c r="F137" i="70"/>
  <c r="M137" i="70" s="1"/>
  <c r="E127" i="70"/>
  <c r="M127" i="70" s="1"/>
  <c r="E78" i="70"/>
  <c r="M78" i="70" s="1"/>
  <c r="E33" i="70"/>
  <c r="M33" i="70" s="1"/>
  <c r="M67" i="70"/>
  <c r="F149" i="70"/>
  <c r="F154" i="70" s="1"/>
  <c r="H154" i="69"/>
  <c r="M78" i="69"/>
  <c r="M33" i="69"/>
  <c r="K154" i="69"/>
  <c r="M137" i="69"/>
  <c r="J154" i="69"/>
  <c r="F154" i="69"/>
  <c r="M66" i="69"/>
  <c r="I154" i="69"/>
  <c r="M7" i="69"/>
  <c r="E154" i="69"/>
  <c r="E149" i="69"/>
  <c r="M149" i="69" s="1"/>
  <c r="M138" i="69"/>
  <c r="M79" i="69"/>
  <c r="M67" i="69"/>
  <c r="M34" i="69"/>
  <c r="E127" i="69"/>
  <c r="M127" i="69" s="1"/>
  <c r="G87" i="69"/>
  <c r="G154" i="69" s="1"/>
  <c r="M127" i="68"/>
  <c r="K154" i="68"/>
  <c r="M33" i="68"/>
  <c r="J154" i="68"/>
  <c r="F154" i="68"/>
  <c r="I154" i="68"/>
  <c r="E154" i="68"/>
  <c r="F137" i="68"/>
  <c r="M137" i="68" s="1"/>
  <c r="H87" i="68"/>
  <c r="M87" i="68" s="1"/>
  <c r="F78" i="68"/>
  <c r="M78" i="68" s="1"/>
  <c r="F66" i="68"/>
  <c r="M66" i="68" s="1"/>
  <c r="H7" i="68"/>
  <c r="M128" i="68"/>
  <c r="M34" i="68"/>
  <c r="G149" i="68"/>
  <c r="M149" i="68" s="1"/>
  <c r="J8" i="73" l="1"/>
  <c r="J157" i="73" s="1"/>
  <c r="M154" i="71"/>
  <c r="M154" i="70"/>
  <c r="E154" i="70"/>
  <c r="M154" i="69"/>
  <c r="M87" i="69"/>
  <c r="G154" i="68"/>
  <c r="H154" i="68"/>
  <c r="M7" i="68"/>
  <c r="M154" i="68" s="1"/>
  <c r="G10" i="67" l="1"/>
  <c r="G11" i="67"/>
  <c r="I11" i="67" s="1"/>
  <c r="H11" i="67"/>
  <c r="H10" i="67" s="1"/>
  <c r="I12" i="67"/>
  <c r="G13" i="67"/>
  <c r="I13" i="67" s="1"/>
  <c r="H13" i="67"/>
  <c r="I14" i="67"/>
  <c r="H15" i="67"/>
  <c r="G16" i="67"/>
  <c r="G15" i="67" s="1"/>
  <c r="I15" i="67" s="1"/>
  <c r="H16" i="67"/>
  <c r="I16" i="67"/>
  <c r="I17" i="67"/>
  <c r="G18" i="67"/>
  <c r="H18" i="67"/>
  <c r="I18" i="67"/>
  <c r="I19" i="67"/>
  <c r="G20" i="67"/>
  <c r="H20" i="67"/>
  <c r="I20" i="67"/>
  <c r="I21" i="67"/>
  <c r="G22" i="67"/>
  <c r="G23" i="67"/>
  <c r="I23" i="67" s="1"/>
  <c r="H23" i="67"/>
  <c r="H22" i="67" s="1"/>
  <c r="I22" i="67" s="1"/>
  <c r="I24" i="67"/>
  <c r="G25" i="67"/>
  <c r="I25" i="67" s="1"/>
  <c r="H25" i="67"/>
  <c r="I26" i="67"/>
  <c r="G28" i="67"/>
  <c r="G27" i="67" s="1"/>
  <c r="G29" i="67"/>
  <c r="H29" i="67"/>
  <c r="H28" i="67" s="1"/>
  <c r="I30" i="67"/>
  <c r="G31" i="67"/>
  <c r="I31" i="67" s="1"/>
  <c r="H31" i="67"/>
  <c r="I32" i="67"/>
  <c r="I33" i="67"/>
  <c r="I34" i="67"/>
  <c r="I36" i="67"/>
  <c r="I37" i="67"/>
  <c r="I38" i="67"/>
  <c r="I39" i="67"/>
  <c r="I40" i="67"/>
  <c r="I41" i="67"/>
  <c r="I42" i="67"/>
  <c r="I43" i="67"/>
  <c r="H44" i="67"/>
  <c r="G45" i="67"/>
  <c r="G44" i="67" s="1"/>
  <c r="I44" i="67" s="1"/>
  <c r="H45" i="67"/>
  <c r="I46" i="67"/>
  <c r="G47" i="67"/>
  <c r="I47" i="67" s="1"/>
  <c r="H47" i="67"/>
  <c r="I48" i="67"/>
  <c r="I50" i="67"/>
  <c r="I51" i="67"/>
  <c r="G52" i="67"/>
  <c r="G53" i="67"/>
  <c r="H53" i="67"/>
  <c r="H52" i="67" s="1"/>
  <c r="I52" i="67" s="1"/>
  <c r="I55" i="67"/>
  <c r="I56" i="67"/>
  <c r="I57" i="67"/>
  <c r="I58" i="67"/>
  <c r="G59" i="67"/>
  <c r="G60" i="67"/>
  <c r="I60" i="67" s="1"/>
  <c r="H60" i="67"/>
  <c r="H59" i="67" s="1"/>
  <c r="I61" i="67"/>
  <c r="H62" i="67"/>
  <c r="G63" i="67"/>
  <c r="G62" i="67" s="1"/>
  <c r="I62" i="67" s="1"/>
  <c r="H63" i="67"/>
  <c r="I63" i="67"/>
  <c r="I64" i="67"/>
  <c r="H66" i="67"/>
  <c r="H65" i="67" s="1"/>
  <c r="G67" i="67"/>
  <c r="G66" i="67" s="1"/>
  <c r="H67" i="67"/>
  <c r="I68" i="67"/>
  <c r="H70" i="67"/>
  <c r="H69" i="67" s="1"/>
  <c r="G71" i="67"/>
  <c r="G70" i="67" s="1"/>
  <c r="H71" i="67"/>
  <c r="I71" i="67"/>
  <c r="I72" i="67"/>
  <c r="G73" i="67"/>
  <c r="H73" i="67"/>
  <c r="I73" i="67"/>
  <c r="I74" i="67"/>
  <c r="I76" i="67"/>
  <c r="I77" i="67"/>
  <c r="I78" i="67"/>
  <c r="G79" i="67"/>
  <c r="H79" i="67"/>
  <c r="I79" i="67" s="1"/>
  <c r="I80" i="67"/>
  <c r="H81" i="67"/>
  <c r="G82" i="67"/>
  <c r="G81" i="67" s="1"/>
  <c r="I81" i="67" s="1"/>
  <c r="H82" i="67"/>
  <c r="I83" i="67"/>
  <c r="G84" i="67"/>
  <c r="I84" i="67" s="1"/>
  <c r="H84" i="67"/>
  <c r="I85" i="67"/>
  <c r="H92" i="67"/>
  <c r="H91" i="67" s="1"/>
  <c r="G93" i="67"/>
  <c r="G92" i="67" s="1"/>
  <c r="H93" i="67"/>
  <c r="I93" i="67"/>
  <c r="I94" i="67"/>
  <c r="I95" i="67"/>
  <c r="H96" i="67"/>
  <c r="G97" i="67"/>
  <c r="G96" i="67" s="1"/>
  <c r="I96" i="67" s="1"/>
  <c r="H97" i="67"/>
  <c r="I97" i="67"/>
  <c r="I98" i="67"/>
  <c r="G99" i="67"/>
  <c r="H99" i="67"/>
  <c r="I99" i="67"/>
  <c r="I100" i="67"/>
  <c r="I101" i="67"/>
  <c r="I102" i="67"/>
  <c r="I103" i="67"/>
  <c r="G104" i="67"/>
  <c r="H104" i="67"/>
  <c r="I104" i="67" s="1"/>
  <c r="I105" i="67"/>
  <c r="G107" i="67"/>
  <c r="G108" i="67"/>
  <c r="I108" i="67" s="1"/>
  <c r="H108" i="67"/>
  <c r="H107" i="67" s="1"/>
  <c r="I109" i="67"/>
  <c r="G110" i="67"/>
  <c r="I110" i="67" s="1"/>
  <c r="H110" i="67"/>
  <c r="I111" i="67"/>
  <c r="I112" i="67"/>
  <c r="I113" i="67"/>
  <c r="I114" i="67"/>
  <c r="I115" i="67"/>
  <c r="I116" i="67"/>
  <c r="I117" i="67"/>
  <c r="I118" i="67"/>
  <c r="I119" i="67"/>
  <c r="I120" i="67"/>
  <c r="G121" i="67"/>
  <c r="G122" i="67"/>
  <c r="I122" i="67" s="1"/>
  <c r="H122" i="67"/>
  <c r="H121" i="67" s="1"/>
  <c r="I123" i="67"/>
  <c r="H124" i="67"/>
  <c r="G125" i="67"/>
  <c r="G124" i="67" s="1"/>
  <c r="I124" i="67" s="1"/>
  <c r="H125" i="67"/>
  <c r="I125" i="67"/>
  <c r="I126" i="67"/>
  <c r="G127" i="67"/>
  <c r="H127" i="67"/>
  <c r="I127" i="67"/>
  <c r="I128" i="67"/>
  <c r="H130" i="67"/>
  <c r="H129" i="67" s="1"/>
  <c r="G131" i="67"/>
  <c r="G130" i="67" s="1"/>
  <c r="H131" i="67"/>
  <c r="I132" i="67"/>
  <c r="I133" i="67"/>
  <c r="H134" i="67"/>
  <c r="G135" i="67"/>
  <c r="G134" i="67" s="1"/>
  <c r="I134" i="67" s="1"/>
  <c r="H135" i="67"/>
  <c r="I136" i="67"/>
  <c r="H138" i="67"/>
  <c r="G139" i="67"/>
  <c r="G138" i="67" s="1"/>
  <c r="H139" i="67"/>
  <c r="I139" i="67"/>
  <c r="I140" i="67"/>
  <c r="G141" i="67"/>
  <c r="H141" i="67"/>
  <c r="I141" i="67"/>
  <c r="I142" i="67"/>
  <c r="G143" i="67"/>
  <c r="H143" i="67"/>
  <c r="I143" i="67"/>
  <c r="I144" i="67"/>
  <c r="G146" i="67"/>
  <c r="G145" i="67" s="1"/>
  <c r="I145" i="67" s="1"/>
  <c r="H146" i="67"/>
  <c r="H145" i="67" s="1"/>
  <c r="I147" i="67"/>
  <c r="G148" i="67"/>
  <c r="I148" i="67" s="1"/>
  <c r="H148" i="67"/>
  <c r="I149" i="67"/>
  <c r="G151" i="67"/>
  <c r="G150" i="67" s="1"/>
  <c r="H151" i="67"/>
  <c r="H150" i="67" s="1"/>
  <c r="I152" i="67"/>
  <c r="H154" i="67"/>
  <c r="H153" i="67" s="1"/>
  <c r="G155" i="67"/>
  <c r="G154" i="67" s="1"/>
  <c r="H155" i="67"/>
  <c r="I155" i="67"/>
  <c r="I156" i="67"/>
  <c r="G157" i="67"/>
  <c r="H157" i="67"/>
  <c r="I157" i="67"/>
  <c r="I158" i="67"/>
  <c r="I159" i="67"/>
  <c r="G11" i="66"/>
  <c r="I11" i="66" s="1"/>
  <c r="H11" i="66"/>
  <c r="I12" i="66"/>
  <c r="G13" i="66"/>
  <c r="I13" i="66" s="1"/>
  <c r="H13" i="66"/>
  <c r="I14" i="66"/>
  <c r="G15" i="66"/>
  <c r="I15" i="66" s="1"/>
  <c r="H15" i="66"/>
  <c r="G16" i="66"/>
  <c r="H16" i="66"/>
  <c r="I16" i="66"/>
  <c r="I17" i="66"/>
  <c r="G18" i="66"/>
  <c r="H18" i="66"/>
  <c r="I18" i="66"/>
  <c r="I19" i="66"/>
  <c r="G20" i="66"/>
  <c r="H20" i="66"/>
  <c r="I20" i="66"/>
  <c r="I21" i="66"/>
  <c r="G23" i="66"/>
  <c r="G22" i="66" s="1"/>
  <c r="I22" i="66" s="1"/>
  <c r="H23" i="66"/>
  <c r="H22" i="66" s="1"/>
  <c r="I24" i="66"/>
  <c r="G25" i="66"/>
  <c r="I25" i="66" s="1"/>
  <c r="H25" i="66"/>
  <c r="I26" i="66"/>
  <c r="H29" i="66"/>
  <c r="I29" i="66"/>
  <c r="I30" i="66"/>
  <c r="G31" i="66"/>
  <c r="G28" i="66" s="1"/>
  <c r="H31" i="66"/>
  <c r="I32" i="66"/>
  <c r="I33" i="66"/>
  <c r="I34" i="66"/>
  <c r="I36" i="66"/>
  <c r="I37" i="66"/>
  <c r="I38" i="66"/>
  <c r="I39" i="66"/>
  <c r="I40" i="66"/>
  <c r="I41" i="66"/>
  <c r="I42" i="66"/>
  <c r="I43" i="66"/>
  <c r="G45" i="66"/>
  <c r="I45" i="66" s="1"/>
  <c r="H45" i="66"/>
  <c r="I46" i="66"/>
  <c r="G47" i="66"/>
  <c r="H47" i="66"/>
  <c r="I48" i="66"/>
  <c r="I50" i="66"/>
  <c r="I51" i="66"/>
  <c r="H52" i="66"/>
  <c r="G53" i="66"/>
  <c r="G52" i="66" s="1"/>
  <c r="H53" i="66"/>
  <c r="I55" i="66"/>
  <c r="I56" i="66"/>
  <c r="I57" i="66"/>
  <c r="I58" i="66"/>
  <c r="H59" i="66"/>
  <c r="G60" i="66"/>
  <c r="G59" i="66" s="1"/>
  <c r="I59" i="66" s="1"/>
  <c r="H60" i="66"/>
  <c r="I61" i="66"/>
  <c r="G63" i="66"/>
  <c r="G62" i="66" s="1"/>
  <c r="H63" i="66"/>
  <c r="H62" i="66" s="1"/>
  <c r="I64" i="66"/>
  <c r="G66" i="66"/>
  <c r="G65" i="66" s="1"/>
  <c r="I65" i="66" s="1"/>
  <c r="G67" i="66"/>
  <c r="I67" i="66" s="1"/>
  <c r="H67" i="66"/>
  <c r="H66" i="66" s="1"/>
  <c r="H65" i="66" s="1"/>
  <c r="I68" i="66"/>
  <c r="G71" i="66"/>
  <c r="I71" i="66" s="1"/>
  <c r="H71" i="66"/>
  <c r="I72" i="66"/>
  <c r="G73" i="66"/>
  <c r="G70" i="66" s="1"/>
  <c r="H73" i="66"/>
  <c r="I74" i="66"/>
  <c r="I76" i="66"/>
  <c r="I77" i="66"/>
  <c r="I78" i="66"/>
  <c r="G79" i="66"/>
  <c r="H79" i="66"/>
  <c r="I80" i="66"/>
  <c r="G82" i="66"/>
  <c r="H82" i="66"/>
  <c r="H81" i="66" s="1"/>
  <c r="I83" i="66"/>
  <c r="G84" i="66"/>
  <c r="I84" i="66" s="1"/>
  <c r="H84" i="66"/>
  <c r="I85" i="66"/>
  <c r="G93" i="66"/>
  <c r="G92" i="66" s="1"/>
  <c r="H93" i="66"/>
  <c r="H92" i="66" s="1"/>
  <c r="I94" i="66"/>
  <c r="I95" i="66"/>
  <c r="G97" i="66"/>
  <c r="H97" i="66"/>
  <c r="I98" i="66"/>
  <c r="G99" i="66"/>
  <c r="H99" i="66"/>
  <c r="I100" i="66"/>
  <c r="I101" i="66"/>
  <c r="I102" i="66"/>
  <c r="I103" i="66"/>
  <c r="G104" i="66"/>
  <c r="H104" i="66"/>
  <c r="I105" i="66"/>
  <c r="G108" i="66"/>
  <c r="H108" i="66"/>
  <c r="I108" i="66" s="1"/>
  <c r="I109" i="66"/>
  <c r="G110" i="66"/>
  <c r="H110" i="66"/>
  <c r="I110" i="66" s="1"/>
  <c r="I111" i="66"/>
  <c r="I112" i="66"/>
  <c r="I113" i="66"/>
  <c r="I114" i="66"/>
  <c r="I115" i="66"/>
  <c r="I116" i="66"/>
  <c r="I117" i="66"/>
  <c r="I118" i="66"/>
  <c r="I119" i="66"/>
  <c r="I120" i="66"/>
  <c r="H121" i="66"/>
  <c r="G122" i="66"/>
  <c r="G121" i="66" s="1"/>
  <c r="H122" i="66"/>
  <c r="I123" i="66"/>
  <c r="G125" i="66"/>
  <c r="H125" i="66"/>
  <c r="H124" i="66" s="1"/>
  <c r="I126" i="66"/>
  <c r="G127" i="66"/>
  <c r="G124" i="66" s="1"/>
  <c r="H127" i="66"/>
  <c r="I128" i="66"/>
  <c r="G130" i="66"/>
  <c r="G129" i="66" s="1"/>
  <c r="G131" i="66"/>
  <c r="I131" i="66" s="1"/>
  <c r="H131" i="66"/>
  <c r="H130" i="66" s="1"/>
  <c r="I132" i="66"/>
  <c r="I133" i="66"/>
  <c r="G134" i="66"/>
  <c r="I134" i="66" s="1"/>
  <c r="G135" i="66"/>
  <c r="H135" i="66"/>
  <c r="H134" i="66" s="1"/>
  <c r="I136" i="66"/>
  <c r="G139" i="66"/>
  <c r="H139" i="66"/>
  <c r="I140" i="66"/>
  <c r="G141" i="66"/>
  <c r="H141" i="66"/>
  <c r="I142" i="66"/>
  <c r="G143" i="66"/>
  <c r="H143" i="66"/>
  <c r="I143" i="66" s="1"/>
  <c r="I144" i="66"/>
  <c r="G146" i="66"/>
  <c r="H146" i="66"/>
  <c r="I147" i="66"/>
  <c r="G148" i="66"/>
  <c r="I148" i="66" s="1"/>
  <c r="H148" i="66"/>
  <c r="H145" i="66" s="1"/>
  <c r="I149" i="66"/>
  <c r="G150" i="66"/>
  <c r="I150" i="66" s="1"/>
  <c r="G151" i="66"/>
  <c r="I151" i="66" s="1"/>
  <c r="H151" i="66"/>
  <c r="H150" i="66" s="1"/>
  <c r="I152" i="66"/>
  <c r="G154" i="66"/>
  <c r="G153" i="66" s="1"/>
  <c r="G155" i="66"/>
  <c r="I155" i="66" s="1"/>
  <c r="H155" i="66"/>
  <c r="I156" i="66"/>
  <c r="G157" i="66"/>
  <c r="I157" i="66" s="1"/>
  <c r="H157" i="66"/>
  <c r="I158" i="66"/>
  <c r="I159" i="66"/>
  <c r="C58" i="65"/>
  <c r="F58" i="65"/>
  <c r="G9" i="64"/>
  <c r="H9" i="64"/>
  <c r="G19" i="64"/>
  <c r="H19" i="64"/>
  <c r="G30" i="64"/>
  <c r="H30" i="64"/>
  <c r="G34" i="64"/>
  <c r="H34" i="64"/>
  <c r="G37" i="64"/>
  <c r="H37" i="64"/>
  <c r="G42" i="64"/>
  <c r="H42" i="64"/>
  <c r="G49" i="64"/>
  <c r="H49" i="64"/>
  <c r="G53" i="64"/>
  <c r="H53" i="64"/>
  <c r="G58" i="64"/>
  <c r="H58" i="64"/>
  <c r="G62" i="64"/>
  <c r="H62" i="64"/>
  <c r="G10" i="63"/>
  <c r="G19" i="63"/>
  <c r="G30" i="63"/>
  <c r="G34" i="63"/>
  <c r="G37" i="63"/>
  <c r="G43" i="63"/>
  <c r="G50" i="63"/>
  <c r="G53" i="63"/>
  <c r="G58" i="63"/>
  <c r="C8" i="60"/>
  <c r="C16" i="60"/>
  <c r="C26" i="60"/>
  <c r="C30" i="60"/>
  <c r="C33" i="60"/>
  <c r="C38" i="60"/>
  <c r="C44" i="60"/>
  <c r="C47" i="60"/>
  <c r="C52" i="60"/>
  <c r="D16" i="59"/>
  <c r="D26" i="59"/>
  <c r="E25" i="58"/>
  <c r="F25" i="58"/>
  <c r="E27" i="58"/>
  <c r="F27" i="58"/>
  <c r="D9" i="57"/>
  <c r="E9" i="57"/>
  <c r="E57" i="57" s="1"/>
  <c r="F9" i="57"/>
  <c r="G10" i="57"/>
  <c r="G11" i="57"/>
  <c r="G12" i="57"/>
  <c r="G13" i="57"/>
  <c r="G14" i="57"/>
  <c r="G15" i="57"/>
  <c r="G16" i="57"/>
  <c r="D17" i="57"/>
  <c r="E17" i="57"/>
  <c r="F17" i="57"/>
  <c r="G18" i="57"/>
  <c r="G19" i="57"/>
  <c r="G20" i="57"/>
  <c r="G21" i="57"/>
  <c r="G22" i="57"/>
  <c r="G23" i="57"/>
  <c r="G24" i="57"/>
  <c r="G25" i="57"/>
  <c r="G26" i="57"/>
  <c r="D27" i="57"/>
  <c r="E27" i="57"/>
  <c r="F27" i="57"/>
  <c r="G28" i="57"/>
  <c r="G29" i="57"/>
  <c r="G30" i="57"/>
  <c r="D31" i="57"/>
  <c r="E31" i="57"/>
  <c r="F31" i="57"/>
  <c r="G32" i="57"/>
  <c r="G33" i="57"/>
  <c r="D34" i="57"/>
  <c r="G34" i="57" s="1"/>
  <c r="E34" i="57"/>
  <c r="F34" i="57"/>
  <c r="F57" i="57" s="1"/>
  <c r="G35" i="57"/>
  <c r="G36" i="57"/>
  <c r="G37" i="57"/>
  <c r="G38" i="57"/>
  <c r="D39" i="57"/>
  <c r="E39" i="57"/>
  <c r="F39" i="57"/>
  <c r="G40" i="57"/>
  <c r="G41" i="57"/>
  <c r="G42" i="57"/>
  <c r="G43" i="57"/>
  <c r="D44" i="57"/>
  <c r="E44" i="57"/>
  <c r="F44" i="57"/>
  <c r="G45" i="57"/>
  <c r="G46" i="57"/>
  <c r="D47" i="57"/>
  <c r="E47" i="57"/>
  <c r="F47" i="57"/>
  <c r="G48" i="57"/>
  <c r="G49" i="57"/>
  <c r="G50" i="57"/>
  <c r="G51" i="57"/>
  <c r="D52" i="57"/>
  <c r="E52" i="57"/>
  <c r="F52" i="57"/>
  <c r="G53" i="57"/>
  <c r="G54" i="57"/>
  <c r="G55" i="57"/>
  <c r="G56" i="57"/>
  <c r="D9" i="56"/>
  <c r="E9" i="56"/>
  <c r="F9" i="56"/>
  <c r="G9" i="56"/>
  <c r="G10" i="56"/>
  <c r="G11" i="56"/>
  <c r="G12" i="56"/>
  <c r="G13" i="56"/>
  <c r="G14" i="56"/>
  <c r="G15" i="56"/>
  <c r="G16" i="56"/>
  <c r="D17" i="56"/>
  <c r="G17" i="56" s="1"/>
  <c r="E17" i="56"/>
  <c r="F17" i="56"/>
  <c r="G18" i="56"/>
  <c r="G19" i="56"/>
  <c r="G20" i="56"/>
  <c r="G21" i="56"/>
  <c r="G22" i="56"/>
  <c r="G23" i="56"/>
  <c r="G24" i="56"/>
  <c r="G25" i="56"/>
  <c r="G26" i="56"/>
  <c r="D27" i="56"/>
  <c r="G27" i="56" s="1"/>
  <c r="E27" i="56"/>
  <c r="F27" i="56"/>
  <c r="G28" i="56"/>
  <c r="G29" i="56"/>
  <c r="G30" i="56"/>
  <c r="D31" i="56"/>
  <c r="E31" i="56"/>
  <c r="F31" i="56"/>
  <c r="G32" i="56"/>
  <c r="G33" i="56"/>
  <c r="D34" i="56"/>
  <c r="G34" i="56" s="1"/>
  <c r="E34" i="56"/>
  <c r="F34" i="56"/>
  <c r="G35" i="56"/>
  <c r="G36" i="56"/>
  <c r="G37" i="56"/>
  <c r="G38" i="56"/>
  <c r="D39" i="56"/>
  <c r="E39" i="56"/>
  <c r="F39" i="56"/>
  <c r="G40" i="56"/>
  <c r="G41" i="56"/>
  <c r="G42" i="56"/>
  <c r="G43" i="56"/>
  <c r="D44" i="56"/>
  <c r="E44" i="56"/>
  <c r="F44" i="56"/>
  <c r="G45" i="56"/>
  <c r="G46" i="56"/>
  <c r="D47" i="56"/>
  <c r="E47" i="56"/>
  <c r="F47" i="56"/>
  <c r="G48" i="56"/>
  <c r="G49" i="56"/>
  <c r="G50" i="56"/>
  <c r="G51" i="56"/>
  <c r="D52" i="56"/>
  <c r="E52" i="56"/>
  <c r="F52" i="56"/>
  <c r="G53" i="56"/>
  <c r="G54" i="56"/>
  <c r="G55" i="56"/>
  <c r="G56" i="56"/>
  <c r="D57" i="56"/>
  <c r="E57" i="56"/>
  <c r="E9" i="55"/>
  <c r="F9" i="55"/>
  <c r="F57" i="55" s="1"/>
  <c r="G9" i="55"/>
  <c r="H9" i="55"/>
  <c r="I9" i="55"/>
  <c r="J10" i="55"/>
  <c r="J11" i="55"/>
  <c r="J12" i="55"/>
  <c r="J13" i="55"/>
  <c r="J14" i="55"/>
  <c r="J15" i="55"/>
  <c r="J16" i="55"/>
  <c r="E17" i="55"/>
  <c r="F17" i="55"/>
  <c r="G17" i="55"/>
  <c r="H17" i="55"/>
  <c r="I17" i="55"/>
  <c r="J18" i="55"/>
  <c r="J19" i="55"/>
  <c r="J20" i="55"/>
  <c r="J21" i="55"/>
  <c r="J22" i="55"/>
  <c r="J23" i="55"/>
  <c r="J24" i="55"/>
  <c r="J25" i="55"/>
  <c r="J26" i="55"/>
  <c r="E27" i="55"/>
  <c r="F27" i="55"/>
  <c r="G27" i="55"/>
  <c r="H27" i="55"/>
  <c r="J27" i="55" s="1"/>
  <c r="I27" i="55"/>
  <c r="J28" i="55"/>
  <c r="J29" i="55"/>
  <c r="J30" i="55"/>
  <c r="E31" i="55"/>
  <c r="F31" i="55"/>
  <c r="G31" i="55"/>
  <c r="H31" i="55"/>
  <c r="I31" i="55"/>
  <c r="J32" i="55"/>
  <c r="J33" i="55"/>
  <c r="E34" i="55"/>
  <c r="F34" i="55"/>
  <c r="G34" i="55"/>
  <c r="H34" i="55"/>
  <c r="I34" i="55"/>
  <c r="J35" i="55"/>
  <c r="J36" i="55"/>
  <c r="J37" i="55"/>
  <c r="J38" i="55"/>
  <c r="E39" i="55"/>
  <c r="F39" i="55"/>
  <c r="G39" i="55"/>
  <c r="H39" i="55"/>
  <c r="I39" i="55"/>
  <c r="J40" i="55"/>
  <c r="J41" i="55"/>
  <c r="J42" i="55"/>
  <c r="J43" i="55"/>
  <c r="E44" i="55"/>
  <c r="F44" i="55"/>
  <c r="G44" i="55"/>
  <c r="J44" i="55" s="1"/>
  <c r="H44" i="55"/>
  <c r="I44" i="55"/>
  <c r="J45" i="55"/>
  <c r="J46" i="55"/>
  <c r="E47" i="55"/>
  <c r="F47" i="55"/>
  <c r="G47" i="55"/>
  <c r="H47" i="55"/>
  <c r="I47" i="55"/>
  <c r="J48" i="55"/>
  <c r="J49" i="55"/>
  <c r="J50" i="55"/>
  <c r="J51" i="55"/>
  <c r="E52" i="55"/>
  <c r="F52" i="55"/>
  <c r="G52" i="55"/>
  <c r="H52" i="55"/>
  <c r="I52" i="55"/>
  <c r="J53" i="55"/>
  <c r="J54" i="55"/>
  <c r="J55" i="55"/>
  <c r="J56" i="55"/>
  <c r="G57" i="55"/>
  <c r="E9" i="54"/>
  <c r="F9" i="54"/>
  <c r="G9" i="54"/>
  <c r="G57" i="54" s="1"/>
  <c r="H9" i="54"/>
  <c r="H57" i="54" s="1"/>
  <c r="I9" i="54"/>
  <c r="J10" i="54"/>
  <c r="J11" i="54"/>
  <c r="J12" i="54"/>
  <c r="J13" i="54"/>
  <c r="J14" i="54"/>
  <c r="J15" i="54"/>
  <c r="J16" i="54"/>
  <c r="E17" i="54"/>
  <c r="F17" i="54"/>
  <c r="G17" i="54"/>
  <c r="H17" i="54"/>
  <c r="I17" i="54"/>
  <c r="J18" i="54"/>
  <c r="J19" i="54"/>
  <c r="J20" i="54"/>
  <c r="J21" i="54"/>
  <c r="J22" i="54"/>
  <c r="J23" i="54"/>
  <c r="J24" i="54"/>
  <c r="J25" i="54"/>
  <c r="J26" i="54"/>
  <c r="E27" i="54"/>
  <c r="F27" i="54"/>
  <c r="F57" i="54" s="1"/>
  <c r="G27" i="54"/>
  <c r="H27" i="54"/>
  <c r="I27" i="54"/>
  <c r="J28" i="54"/>
  <c r="J29" i="54"/>
  <c r="J30" i="54"/>
  <c r="E31" i="54"/>
  <c r="F31" i="54"/>
  <c r="G31" i="54"/>
  <c r="H31" i="54"/>
  <c r="I31" i="54"/>
  <c r="J32" i="54"/>
  <c r="J33" i="54"/>
  <c r="E34" i="54"/>
  <c r="F34" i="54"/>
  <c r="G34" i="54"/>
  <c r="J34" i="54" s="1"/>
  <c r="H34" i="54"/>
  <c r="I34" i="54"/>
  <c r="J35" i="54"/>
  <c r="J36" i="54"/>
  <c r="J37" i="54"/>
  <c r="J38" i="54"/>
  <c r="E39" i="54"/>
  <c r="F39" i="54"/>
  <c r="G39" i="54"/>
  <c r="H39" i="54"/>
  <c r="I39" i="54"/>
  <c r="J40" i="54"/>
  <c r="J41" i="54"/>
  <c r="J42" i="54"/>
  <c r="J43" i="54"/>
  <c r="E44" i="54"/>
  <c r="F44" i="54"/>
  <c r="G44" i="54"/>
  <c r="H44" i="54"/>
  <c r="I44" i="54"/>
  <c r="J45" i="54"/>
  <c r="J46" i="54"/>
  <c r="E47" i="54"/>
  <c r="F47" i="54"/>
  <c r="G47" i="54"/>
  <c r="H47" i="54"/>
  <c r="I47" i="54"/>
  <c r="J48" i="54"/>
  <c r="J49" i="54"/>
  <c r="J50" i="54"/>
  <c r="J51" i="54"/>
  <c r="E52" i="54"/>
  <c r="J52" i="54" s="1"/>
  <c r="F52" i="54"/>
  <c r="G52" i="54"/>
  <c r="H52" i="54"/>
  <c r="I52" i="54"/>
  <c r="J53" i="54"/>
  <c r="J54" i="54"/>
  <c r="J55" i="54"/>
  <c r="J56" i="54"/>
  <c r="C9" i="53"/>
  <c r="D9" i="53"/>
  <c r="E9" i="53"/>
  <c r="F9" i="53"/>
  <c r="G9" i="53" s="1"/>
  <c r="G10" i="53"/>
  <c r="G11" i="53"/>
  <c r="G12" i="53"/>
  <c r="G13" i="53"/>
  <c r="G14" i="53"/>
  <c r="G15" i="53"/>
  <c r="G16" i="53"/>
  <c r="C17" i="53"/>
  <c r="D17" i="53"/>
  <c r="E17" i="53"/>
  <c r="F17" i="53"/>
  <c r="G18" i="53"/>
  <c r="G19" i="53"/>
  <c r="G20" i="53"/>
  <c r="G21" i="53"/>
  <c r="G22" i="53"/>
  <c r="G23" i="53"/>
  <c r="G24" i="53"/>
  <c r="G25" i="53"/>
  <c r="C26" i="53"/>
  <c r="D26" i="53"/>
  <c r="E26" i="53"/>
  <c r="F26" i="53"/>
  <c r="G27" i="53"/>
  <c r="G28" i="53"/>
  <c r="G29" i="53"/>
  <c r="C30" i="53"/>
  <c r="D30" i="53"/>
  <c r="E30" i="53"/>
  <c r="F30" i="53"/>
  <c r="G31" i="53"/>
  <c r="G32" i="53"/>
  <c r="C33" i="53"/>
  <c r="D33" i="53"/>
  <c r="E33" i="53"/>
  <c r="F33" i="53"/>
  <c r="G33" i="53" s="1"/>
  <c r="G34" i="53"/>
  <c r="G35" i="53"/>
  <c r="G36" i="53"/>
  <c r="G37" i="53"/>
  <c r="C38" i="53"/>
  <c r="D38" i="53"/>
  <c r="E38" i="53"/>
  <c r="F38" i="53"/>
  <c r="G39" i="53"/>
  <c r="G40" i="53"/>
  <c r="G41" i="53"/>
  <c r="G42" i="53"/>
  <c r="G43" i="53"/>
  <c r="C44" i="53"/>
  <c r="D44" i="53"/>
  <c r="G44" i="53" s="1"/>
  <c r="E44" i="53"/>
  <c r="F44" i="53"/>
  <c r="G45" i="53"/>
  <c r="G46" i="53"/>
  <c r="C47" i="53"/>
  <c r="D47" i="53"/>
  <c r="E47" i="53"/>
  <c r="F47" i="53"/>
  <c r="G48" i="53"/>
  <c r="G49" i="53"/>
  <c r="G50" i="53"/>
  <c r="G51" i="53"/>
  <c r="C52" i="53"/>
  <c r="D52" i="53"/>
  <c r="G52" i="53" s="1"/>
  <c r="E52" i="53"/>
  <c r="F52" i="53"/>
  <c r="G53" i="53"/>
  <c r="G54" i="53"/>
  <c r="G55" i="53"/>
  <c r="G56" i="53"/>
  <c r="C57" i="53"/>
  <c r="D57" i="53"/>
  <c r="E57" i="53"/>
  <c r="F57" i="53"/>
  <c r="G58" i="53"/>
  <c r="G59" i="53"/>
  <c r="G60" i="53"/>
  <c r="C9" i="52"/>
  <c r="D9" i="52"/>
  <c r="E9" i="52"/>
  <c r="F9" i="52"/>
  <c r="G9" i="52" s="1"/>
  <c r="G10" i="52"/>
  <c r="G11" i="52"/>
  <c r="G12" i="52"/>
  <c r="G13" i="52"/>
  <c r="G14" i="52"/>
  <c r="G15" i="52"/>
  <c r="G16" i="52"/>
  <c r="C17" i="52"/>
  <c r="D17" i="52"/>
  <c r="E17" i="52"/>
  <c r="F17" i="52"/>
  <c r="G18" i="52"/>
  <c r="G19" i="52"/>
  <c r="G20" i="52"/>
  <c r="G21" i="52"/>
  <c r="G22" i="52"/>
  <c r="G23" i="52"/>
  <c r="G24" i="52"/>
  <c r="G25" i="52"/>
  <c r="C26" i="52"/>
  <c r="D26" i="52"/>
  <c r="E26" i="52"/>
  <c r="F26" i="52"/>
  <c r="G27" i="52"/>
  <c r="G28" i="52"/>
  <c r="G29" i="52"/>
  <c r="C30" i="52"/>
  <c r="D30" i="52"/>
  <c r="E30" i="52"/>
  <c r="F30" i="52"/>
  <c r="G31" i="52"/>
  <c r="G32" i="52"/>
  <c r="C33" i="52"/>
  <c r="D33" i="52"/>
  <c r="E33" i="52"/>
  <c r="F33" i="52"/>
  <c r="G34" i="52"/>
  <c r="G35" i="52"/>
  <c r="G36" i="52"/>
  <c r="G37" i="52"/>
  <c r="C38" i="52"/>
  <c r="D38" i="52"/>
  <c r="E38" i="52"/>
  <c r="F38" i="52"/>
  <c r="G39" i="52"/>
  <c r="G40" i="52"/>
  <c r="G41" i="52"/>
  <c r="G42" i="52"/>
  <c r="G43" i="52"/>
  <c r="C44" i="52"/>
  <c r="D44" i="52"/>
  <c r="E44" i="52"/>
  <c r="F44" i="52"/>
  <c r="G44" i="52"/>
  <c r="G45" i="52"/>
  <c r="G46" i="52"/>
  <c r="C47" i="52"/>
  <c r="D47" i="52"/>
  <c r="E47" i="52"/>
  <c r="F47" i="52"/>
  <c r="G48" i="52"/>
  <c r="G49" i="52"/>
  <c r="G50" i="52"/>
  <c r="G51" i="52"/>
  <c r="C52" i="52"/>
  <c r="D52" i="52"/>
  <c r="G52" i="52" s="1"/>
  <c r="E52" i="52"/>
  <c r="F52" i="52"/>
  <c r="G53" i="52"/>
  <c r="G54" i="52"/>
  <c r="G55" i="52"/>
  <c r="G56" i="52"/>
  <c r="C57" i="52"/>
  <c r="D57" i="52"/>
  <c r="E57" i="52"/>
  <c r="F57" i="52"/>
  <c r="G58" i="52"/>
  <c r="G59" i="52"/>
  <c r="G60" i="52"/>
  <c r="F61" i="52"/>
  <c r="H10" i="51"/>
  <c r="J10" i="51" s="1"/>
  <c r="I10" i="51"/>
  <c r="J11" i="51"/>
  <c r="J16" i="51"/>
  <c r="J21" i="51"/>
  <c r="J25" i="51"/>
  <c r="J29" i="51"/>
  <c r="J34" i="51"/>
  <c r="J38" i="51"/>
  <c r="J43" i="51"/>
  <c r="J46" i="51"/>
  <c r="J51" i="51"/>
  <c r="J53" i="51"/>
  <c r="J54" i="51"/>
  <c r="J58" i="51"/>
  <c r="J61" i="51"/>
  <c r="H65" i="51"/>
  <c r="I65" i="51"/>
  <c r="J65" i="51"/>
  <c r="J66" i="51"/>
  <c r="J70" i="51"/>
  <c r="J73" i="51"/>
  <c r="J80" i="51"/>
  <c r="J87" i="51"/>
  <c r="J92" i="51"/>
  <c r="J97" i="51"/>
  <c r="J102" i="51"/>
  <c r="J107" i="51"/>
  <c r="J112" i="51"/>
  <c r="J118" i="51"/>
  <c r="J123" i="51"/>
  <c r="J130" i="51"/>
  <c r="J132" i="51"/>
  <c r="J135" i="51"/>
  <c r="J139" i="51"/>
  <c r="J144" i="51"/>
  <c r="J149" i="51"/>
  <c r="J158" i="51"/>
  <c r="J159" i="51"/>
  <c r="J167" i="51"/>
  <c r="J172" i="51"/>
  <c r="J177" i="51"/>
  <c r="H182" i="51"/>
  <c r="J182" i="51" s="1"/>
  <c r="I182" i="51"/>
  <c r="J183" i="51"/>
  <c r="J191" i="51"/>
  <c r="J196" i="51"/>
  <c r="J199" i="51"/>
  <c r="J204" i="51"/>
  <c r="J207" i="51"/>
  <c r="H213" i="51"/>
  <c r="J213" i="51" s="1"/>
  <c r="I213" i="51"/>
  <c r="J214" i="51"/>
  <c r="J219" i="51"/>
  <c r="J224" i="51"/>
  <c r="J227" i="51"/>
  <c r="J234" i="51"/>
  <c r="J241" i="51"/>
  <c r="J246" i="51"/>
  <c r="J248" i="51"/>
  <c r="J254" i="51"/>
  <c r="H264" i="51"/>
  <c r="J264" i="51" s="1"/>
  <c r="I264" i="51"/>
  <c r="J265" i="51"/>
  <c r="J267" i="51"/>
  <c r="J270" i="51"/>
  <c r="J272" i="51"/>
  <c r="J274" i="51"/>
  <c r="J276" i="51"/>
  <c r="J278" i="51"/>
  <c r="J280" i="51"/>
  <c r="J283" i="51"/>
  <c r="J286" i="51"/>
  <c r="J292" i="51"/>
  <c r="J297" i="51"/>
  <c r="J302" i="51"/>
  <c r="J307" i="51"/>
  <c r="J312" i="51"/>
  <c r="J316" i="51"/>
  <c r="J320" i="51"/>
  <c r="J323" i="51"/>
  <c r="J328" i="51"/>
  <c r="H332" i="51"/>
  <c r="I332" i="51"/>
  <c r="J332" i="51" s="1"/>
  <c r="J333" i="51"/>
  <c r="J339" i="51"/>
  <c r="J341" i="51"/>
  <c r="J346" i="51"/>
  <c r="J351" i="51"/>
  <c r="J353" i="51"/>
  <c r="J356" i="51"/>
  <c r="J359" i="51"/>
  <c r="J364" i="51"/>
  <c r="J370" i="51"/>
  <c r="H372" i="51"/>
  <c r="J372" i="51" s="1"/>
  <c r="I372" i="51"/>
  <c r="J373" i="51"/>
  <c r="J377" i="51"/>
  <c r="J381" i="51"/>
  <c r="J386" i="51"/>
  <c r="H391" i="51"/>
  <c r="I391" i="51"/>
  <c r="J391" i="51" s="1"/>
  <c r="J392" i="51"/>
  <c r="J395" i="51"/>
  <c r="J399" i="51"/>
  <c r="J405" i="51"/>
  <c r="J409" i="51"/>
  <c r="I416" i="51"/>
  <c r="H137" i="67" l="1"/>
  <c r="G129" i="67"/>
  <c r="I129" i="67" s="1"/>
  <c r="I130" i="67"/>
  <c r="H106" i="67"/>
  <c r="H160" i="67" s="1"/>
  <c r="I70" i="67"/>
  <c r="G69" i="67"/>
  <c r="I69" i="67" s="1"/>
  <c r="G65" i="67"/>
  <c r="I65" i="67" s="1"/>
  <c r="I66" i="67"/>
  <c r="H9" i="67"/>
  <c r="I138" i="67"/>
  <c r="G137" i="67"/>
  <c r="I137" i="67" s="1"/>
  <c r="I154" i="67"/>
  <c r="G153" i="67"/>
  <c r="I150" i="67"/>
  <c r="H27" i="67"/>
  <c r="I27" i="67" s="1"/>
  <c r="I121" i="67"/>
  <c r="G106" i="67"/>
  <c r="I92" i="67"/>
  <c r="G91" i="67"/>
  <c r="I91" i="67" s="1"/>
  <c r="I59" i="67"/>
  <c r="G9" i="67"/>
  <c r="I9" i="67" s="1"/>
  <c r="I146" i="67"/>
  <c r="I53" i="67"/>
  <c r="I151" i="67"/>
  <c r="I135" i="67"/>
  <c r="I131" i="67"/>
  <c r="I107" i="67"/>
  <c r="I82" i="67"/>
  <c r="I67" i="67"/>
  <c r="I45" i="67"/>
  <c r="I28" i="67"/>
  <c r="I10" i="67"/>
  <c r="I29" i="67"/>
  <c r="I62" i="66"/>
  <c r="G138" i="66"/>
  <c r="I124" i="66"/>
  <c r="I122" i="66"/>
  <c r="G107" i="66"/>
  <c r="I104" i="66"/>
  <c r="H96" i="66"/>
  <c r="I93" i="66"/>
  <c r="I82" i="66"/>
  <c r="I79" i="66"/>
  <c r="I60" i="66"/>
  <c r="I47" i="66"/>
  <c r="G44" i="66"/>
  <c r="I31" i="66"/>
  <c r="I23" i="66"/>
  <c r="H10" i="66"/>
  <c r="H9" i="66" s="1"/>
  <c r="H154" i="66"/>
  <c r="H153" i="66" s="1"/>
  <c r="G145" i="66"/>
  <c r="H138" i="66"/>
  <c r="I135" i="66"/>
  <c r="I127" i="66"/>
  <c r="H107" i="66"/>
  <c r="I99" i="66"/>
  <c r="G96" i="66"/>
  <c r="G91" i="66" s="1"/>
  <c r="G81" i="66"/>
  <c r="I73" i="66"/>
  <c r="I63" i="66"/>
  <c r="H28" i="66"/>
  <c r="H27" i="66" s="1"/>
  <c r="I141" i="66"/>
  <c r="I121" i="66"/>
  <c r="H70" i="66"/>
  <c r="H69" i="66" s="1"/>
  <c r="I52" i="66"/>
  <c r="H44" i="66"/>
  <c r="G10" i="66"/>
  <c r="G9" i="66" s="1"/>
  <c r="I70" i="66"/>
  <c r="G69" i="66"/>
  <c r="I69" i="66" s="1"/>
  <c r="I138" i="66"/>
  <c r="G137" i="66"/>
  <c r="I107" i="66"/>
  <c r="G106" i="66"/>
  <c r="I44" i="66"/>
  <c r="I92" i="66"/>
  <c r="I129" i="66"/>
  <c r="I154" i="66"/>
  <c r="I145" i="66"/>
  <c r="H137" i="66"/>
  <c r="H129" i="66"/>
  <c r="H106" i="66"/>
  <c r="H91" i="66"/>
  <c r="I81" i="66"/>
  <c r="G27" i="66"/>
  <c r="I139" i="66"/>
  <c r="I125" i="66"/>
  <c r="I97" i="66"/>
  <c r="I146" i="66"/>
  <c r="I130" i="66"/>
  <c r="I66" i="66"/>
  <c r="I53" i="66"/>
  <c r="I10" i="66"/>
  <c r="G62" i="63"/>
  <c r="C56" i="60"/>
  <c r="G52" i="57"/>
  <c r="G44" i="57"/>
  <c r="G27" i="57"/>
  <c r="G17" i="57"/>
  <c r="G47" i="57"/>
  <c r="G39" i="57"/>
  <c r="G31" i="57"/>
  <c r="G9" i="57"/>
  <c r="D57" i="57"/>
  <c r="G57" i="57" s="1"/>
  <c r="G44" i="56"/>
  <c r="G47" i="56"/>
  <c r="G31" i="56"/>
  <c r="G52" i="56"/>
  <c r="F57" i="56"/>
  <c r="G39" i="56"/>
  <c r="G57" i="56"/>
  <c r="J52" i="55"/>
  <c r="J34" i="55"/>
  <c r="H57" i="55"/>
  <c r="I57" i="55"/>
  <c r="J39" i="55"/>
  <c r="J47" i="55"/>
  <c r="J31" i="55"/>
  <c r="J17" i="55"/>
  <c r="E57" i="55"/>
  <c r="J57" i="55" s="1"/>
  <c r="J9" i="55"/>
  <c r="J39" i="54"/>
  <c r="J44" i="54"/>
  <c r="J27" i="54"/>
  <c r="I57" i="54"/>
  <c r="J31" i="54"/>
  <c r="J47" i="54"/>
  <c r="J17" i="54"/>
  <c r="E57" i="54"/>
  <c r="J57" i="54" s="1"/>
  <c r="J9" i="54"/>
  <c r="G17" i="53"/>
  <c r="D61" i="53"/>
  <c r="C61" i="53"/>
  <c r="G26" i="53"/>
  <c r="G38" i="53"/>
  <c r="F61" i="53"/>
  <c r="G57" i="53"/>
  <c r="G30" i="53"/>
  <c r="E61" i="53"/>
  <c r="G47" i="53"/>
  <c r="G57" i="52"/>
  <c r="G33" i="52"/>
  <c r="G38" i="52"/>
  <c r="G17" i="52"/>
  <c r="D61" i="52"/>
  <c r="C61" i="52"/>
  <c r="G26" i="52"/>
  <c r="G30" i="52"/>
  <c r="E61" i="52"/>
  <c r="G47" i="52"/>
  <c r="J416" i="51"/>
  <c r="H416" i="51"/>
  <c r="F7" i="50"/>
  <c r="F11" i="50" s="1"/>
  <c r="F8" i="50"/>
  <c r="F9" i="50"/>
  <c r="F10" i="50"/>
  <c r="D11" i="50"/>
  <c r="E11" i="50"/>
  <c r="F7" i="49"/>
  <c r="F8" i="49"/>
  <c r="F9" i="49"/>
  <c r="F10" i="49"/>
  <c r="F11" i="49" s="1"/>
  <c r="D11" i="49"/>
  <c r="E11" i="49"/>
  <c r="E8" i="48"/>
  <c r="F8" i="48"/>
  <c r="I8" i="48"/>
  <c r="J8" i="48"/>
  <c r="J55" i="48" s="1"/>
  <c r="M8" i="48"/>
  <c r="N8" i="48"/>
  <c r="O8" i="48" s="1"/>
  <c r="Q8" i="48"/>
  <c r="R8" i="48"/>
  <c r="U8" i="48"/>
  <c r="V8" i="48"/>
  <c r="Y8" i="48"/>
  <c r="Z8" i="48"/>
  <c r="AC8" i="48"/>
  <c r="AD8" i="48"/>
  <c r="AE8" i="48" s="1"/>
  <c r="G9" i="48"/>
  <c r="K9" i="48"/>
  <c r="O9" i="48"/>
  <c r="S9" i="48"/>
  <c r="W9" i="48"/>
  <c r="AA9" i="48"/>
  <c r="AE9" i="48"/>
  <c r="AG9" i="48"/>
  <c r="AH9" i="48"/>
  <c r="G10" i="48"/>
  <c r="K10" i="48"/>
  <c r="O10" i="48"/>
  <c r="S10" i="48"/>
  <c r="W10" i="48"/>
  <c r="AA10" i="48"/>
  <c r="AE10" i="48"/>
  <c r="AG10" i="48"/>
  <c r="AH10" i="48"/>
  <c r="G11" i="48"/>
  <c r="K11" i="48"/>
  <c r="O11" i="48"/>
  <c r="S11" i="48"/>
  <c r="W11" i="48"/>
  <c r="AA11" i="48"/>
  <c r="AE11" i="48"/>
  <c r="AG11" i="48"/>
  <c r="AH11" i="48"/>
  <c r="G12" i="48"/>
  <c r="K12" i="48"/>
  <c r="O12" i="48"/>
  <c r="S12" i="48"/>
  <c r="W12" i="48"/>
  <c r="AA12" i="48"/>
  <c r="AE12" i="48"/>
  <c r="AG12" i="48"/>
  <c r="AH12" i="48"/>
  <c r="G13" i="48"/>
  <c r="K13" i="48"/>
  <c r="O13" i="48"/>
  <c r="S13" i="48"/>
  <c r="W13" i="48"/>
  <c r="AA13" i="48"/>
  <c r="AE13" i="48"/>
  <c r="AG13" i="48"/>
  <c r="AJ13" i="48" s="1"/>
  <c r="AH13" i="48"/>
  <c r="G14" i="48"/>
  <c r="K14" i="48"/>
  <c r="O14" i="48"/>
  <c r="S14" i="48"/>
  <c r="W14" i="48"/>
  <c r="AA14" i="48"/>
  <c r="AE14" i="48"/>
  <c r="AG14" i="48"/>
  <c r="AJ14" i="48" s="1"/>
  <c r="AH14" i="48"/>
  <c r="E15" i="48"/>
  <c r="G15" i="48" s="1"/>
  <c r="F15" i="48"/>
  <c r="I15" i="48"/>
  <c r="J15" i="48"/>
  <c r="M15" i="48"/>
  <c r="N15" i="48"/>
  <c r="Q15" i="48"/>
  <c r="R15" i="48"/>
  <c r="U15" i="48"/>
  <c r="W15" i="48" s="1"/>
  <c r="V15" i="48"/>
  <c r="Y15" i="48"/>
  <c r="AA15" i="48" s="1"/>
  <c r="Z15" i="48"/>
  <c r="AC15" i="48"/>
  <c r="AD15" i="48"/>
  <c r="G16" i="48"/>
  <c r="K16" i="48"/>
  <c r="O16" i="48"/>
  <c r="S16" i="48"/>
  <c r="W16" i="48"/>
  <c r="AA16" i="48"/>
  <c r="AE16" i="48"/>
  <c r="AG16" i="48"/>
  <c r="AH16" i="48"/>
  <c r="G17" i="48"/>
  <c r="K17" i="48"/>
  <c r="O17" i="48"/>
  <c r="S17" i="48"/>
  <c r="W17" i="48"/>
  <c r="AA17" i="48"/>
  <c r="AE17" i="48"/>
  <c r="AG17" i="48"/>
  <c r="AJ17" i="48" s="1"/>
  <c r="AH17" i="48"/>
  <c r="G18" i="48"/>
  <c r="K18" i="48"/>
  <c r="O18" i="48"/>
  <c r="S18" i="48"/>
  <c r="W18" i="48"/>
  <c r="AA18" i="48"/>
  <c r="AE18" i="48"/>
  <c r="AG18" i="48"/>
  <c r="AH18" i="48"/>
  <c r="G19" i="48"/>
  <c r="K19" i="48"/>
  <c r="O19" i="48"/>
  <c r="S19" i="48"/>
  <c r="W19" i="48"/>
  <c r="AA19" i="48"/>
  <c r="AE19" i="48"/>
  <c r="AG19" i="48"/>
  <c r="AJ19" i="48" s="1"/>
  <c r="AH19" i="48"/>
  <c r="G20" i="48"/>
  <c r="K20" i="48"/>
  <c r="O20" i="48"/>
  <c r="S20" i="48"/>
  <c r="W20" i="48"/>
  <c r="AA20" i="48"/>
  <c r="AE20" i="48"/>
  <c r="AG20" i="48"/>
  <c r="AH20" i="48"/>
  <c r="G21" i="48"/>
  <c r="K21" i="48"/>
  <c r="O21" i="48"/>
  <c r="S21" i="48"/>
  <c r="W21" i="48"/>
  <c r="AA21" i="48"/>
  <c r="AE21" i="48"/>
  <c r="AG21" i="48"/>
  <c r="AJ21" i="48" s="1"/>
  <c r="AH21" i="48"/>
  <c r="G22" i="48"/>
  <c r="K22" i="48"/>
  <c r="O22" i="48"/>
  <c r="S22" i="48"/>
  <c r="W22" i="48"/>
  <c r="AA22" i="48"/>
  <c r="AE22" i="48"/>
  <c r="AG22" i="48"/>
  <c r="AJ22" i="48" s="1"/>
  <c r="AH22" i="48"/>
  <c r="G23" i="48"/>
  <c r="K23" i="48"/>
  <c r="O23" i="48"/>
  <c r="S23" i="48"/>
  <c r="W23" i="48"/>
  <c r="AA23" i="48"/>
  <c r="AE23" i="48"/>
  <c r="AG23" i="48"/>
  <c r="AH23" i="48"/>
  <c r="G24" i="48"/>
  <c r="K24" i="48"/>
  <c r="O24" i="48"/>
  <c r="S24" i="48"/>
  <c r="W24" i="48"/>
  <c r="AA24" i="48"/>
  <c r="AE24" i="48"/>
  <c r="AG24" i="48"/>
  <c r="AH24" i="48"/>
  <c r="E25" i="48"/>
  <c r="F25" i="48"/>
  <c r="I25" i="48"/>
  <c r="K25" i="48" s="1"/>
  <c r="J25" i="48"/>
  <c r="M25" i="48"/>
  <c r="N25" i="48"/>
  <c r="Q25" i="48"/>
  <c r="S25" i="48" s="1"/>
  <c r="R25" i="48"/>
  <c r="U25" i="48"/>
  <c r="V25" i="48"/>
  <c r="Y25" i="48"/>
  <c r="AA25" i="48" s="1"/>
  <c r="Z25" i="48"/>
  <c r="AC25" i="48"/>
  <c r="AD25" i="48"/>
  <c r="G26" i="48"/>
  <c r="K26" i="48"/>
  <c r="O26" i="48"/>
  <c r="S26" i="48"/>
  <c r="W26" i="48"/>
  <c r="AA26" i="48"/>
  <c r="AE26" i="48"/>
  <c r="AG26" i="48"/>
  <c r="AJ26" i="48" s="1"/>
  <c r="AH26" i="48"/>
  <c r="G27" i="48"/>
  <c r="K27" i="48"/>
  <c r="O27" i="48"/>
  <c r="S27" i="48"/>
  <c r="W27" i="48"/>
  <c r="AA27" i="48"/>
  <c r="AE27" i="48"/>
  <c r="AG27" i="48"/>
  <c r="AH27" i="48"/>
  <c r="G28" i="48"/>
  <c r="K28" i="48"/>
  <c r="O28" i="48"/>
  <c r="S28" i="48"/>
  <c r="W28" i="48"/>
  <c r="AA28" i="48"/>
  <c r="AE28" i="48"/>
  <c r="AG28" i="48"/>
  <c r="AJ28" i="48" s="1"/>
  <c r="AH28" i="48"/>
  <c r="E29" i="48"/>
  <c r="F29" i="48"/>
  <c r="I29" i="48"/>
  <c r="K29" i="48" s="1"/>
  <c r="J29" i="48"/>
  <c r="M29" i="48"/>
  <c r="N29" i="48"/>
  <c r="Q29" i="48"/>
  <c r="R29" i="48"/>
  <c r="S29" i="48"/>
  <c r="U29" i="48"/>
  <c r="V29" i="48"/>
  <c r="Y29" i="48"/>
  <c r="Z29" i="48"/>
  <c r="AC29" i="48"/>
  <c r="AD29" i="48"/>
  <c r="G30" i="48"/>
  <c r="K30" i="48"/>
  <c r="O30" i="48"/>
  <c r="S30" i="48"/>
  <c r="W30" i="48"/>
  <c r="AA30" i="48"/>
  <c r="AE30" i="48"/>
  <c r="AG30" i="48"/>
  <c r="AJ30" i="48" s="1"/>
  <c r="AH30" i="48"/>
  <c r="G31" i="48"/>
  <c r="K31" i="48"/>
  <c r="O31" i="48"/>
  <c r="S31" i="48"/>
  <c r="W31" i="48"/>
  <c r="AA31" i="48"/>
  <c r="AE31" i="48"/>
  <c r="AG31" i="48"/>
  <c r="AH31" i="48"/>
  <c r="AJ31" i="48" s="1"/>
  <c r="E32" i="48"/>
  <c r="G32" i="48" s="1"/>
  <c r="F32" i="48"/>
  <c r="I32" i="48"/>
  <c r="J32" i="48"/>
  <c r="M32" i="48"/>
  <c r="N32" i="48"/>
  <c r="Q32" i="48"/>
  <c r="S32" i="48" s="1"/>
  <c r="R32" i="48"/>
  <c r="U32" i="48"/>
  <c r="V32" i="48"/>
  <c r="Y32" i="48"/>
  <c r="AA32" i="48" s="1"/>
  <c r="Z32" i="48"/>
  <c r="AC32" i="48"/>
  <c r="AD32" i="48"/>
  <c r="G33" i="48"/>
  <c r="K33" i="48"/>
  <c r="O33" i="48"/>
  <c r="S33" i="48"/>
  <c r="W33" i="48"/>
  <c r="AA33" i="48"/>
  <c r="AE33" i="48"/>
  <c r="AG33" i="48"/>
  <c r="AH33" i="48"/>
  <c r="G34" i="48"/>
  <c r="K34" i="48"/>
  <c r="O34" i="48"/>
  <c r="S34" i="48"/>
  <c r="W34" i="48"/>
  <c r="AA34" i="48"/>
  <c r="AE34" i="48"/>
  <c r="AG34" i="48"/>
  <c r="AJ34" i="48" s="1"/>
  <c r="AH34" i="48"/>
  <c r="G35" i="48"/>
  <c r="K35" i="48"/>
  <c r="O35" i="48"/>
  <c r="S35" i="48"/>
  <c r="W35" i="48"/>
  <c r="AA35" i="48"/>
  <c r="AE35" i="48"/>
  <c r="AG35" i="48"/>
  <c r="AH35" i="48"/>
  <c r="G36" i="48"/>
  <c r="K36" i="48"/>
  <c r="O36" i="48"/>
  <c r="S36" i="48"/>
  <c r="W36" i="48"/>
  <c r="AA36" i="48"/>
  <c r="AE36" i="48"/>
  <c r="AG36" i="48"/>
  <c r="AJ36" i="48" s="1"/>
  <c r="AH36" i="48"/>
  <c r="E37" i="48"/>
  <c r="F37" i="48"/>
  <c r="I37" i="48"/>
  <c r="K37" i="48" s="1"/>
  <c r="J37" i="48"/>
  <c r="M37" i="48"/>
  <c r="N37" i="48"/>
  <c r="Q37" i="48"/>
  <c r="S37" i="48" s="1"/>
  <c r="R37" i="48"/>
  <c r="U37" i="48"/>
  <c r="V37" i="48"/>
  <c r="Y37" i="48"/>
  <c r="Z37" i="48"/>
  <c r="AC37" i="48"/>
  <c r="AD37" i="48"/>
  <c r="G38" i="48"/>
  <c r="K38" i="48"/>
  <c r="O38" i="48"/>
  <c r="S38" i="48"/>
  <c r="W38" i="48"/>
  <c r="AA38" i="48"/>
  <c r="AE38" i="48"/>
  <c r="AG38" i="48"/>
  <c r="AH38" i="48"/>
  <c r="G39" i="48"/>
  <c r="K39" i="48"/>
  <c r="O39" i="48"/>
  <c r="S39" i="48"/>
  <c r="W39" i="48"/>
  <c r="AA39" i="48"/>
  <c r="AE39" i="48"/>
  <c r="AG39" i="48"/>
  <c r="AH39" i="48"/>
  <c r="AJ39" i="48"/>
  <c r="G40" i="48"/>
  <c r="K40" i="48"/>
  <c r="O40" i="48"/>
  <c r="S40" i="48"/>
  <c r="W40" i="48"/>
  <c r="AA40" i="48"/>
  <c r="AE40" i="48"/>
  <c r="AG40" i="48"/>
  <c r="AH40" i="48"/>
  <c r="G41" i="48"/>
  <c r="K41" i="48"/>
  <c r="O41" i="48"/>
  <c r="S41" i="48"/>
  <c r="W41" i="48"/>
  <c r="AA41" i="48"/>
  <c r="AE41" i="48"/>
  <c r="AG41" i="48"/>
  <c r="AH41" i="48"/>
  <c r="G42" i="48"/>
  <c r="K42" i="48"/>
  <c r="O42" i="48"/>
  <c r="S42" i="48"/>
  <c r="W42" i="48"/>
  <c r="AA42" i="48"/>
  <c r="AE42" i="48"/>
  <c r="AG42" i="48"/>
  <c r="AH42" i="48"/>
  <c r="E43" i="48"/>
  <c r="E55" i="48" s="1"/>
  <c r="F43" i="48"/>
  <c r="I43" i="48"/>
  <c r="J43" i="48"/>
  <c r="K43" i="48"/>
  <c r="M43" i="48"/>
  <c r="N43" i="48"/>
  <c r="Q43" i="48"/>
  <c r="R43" i="48"/>
  <c r="U43" i="48"/>
  <c r="V43" i="48"/>
  <c r="W43" i="48" s="1"/>
  <c r="Y43" i="48"/>
  <c r="Z43" i="48"/>
  <c r="Z55" i="48" s="1"/>
  <c r="AC43" i="48"/>
  <c r="AD43" i="48"/>
  <c r="G44" i="48"/>
  <c r="K44" i="48"/>
  <c r="O44" i="48"/>
  <c r="S44" i="48"/>
  <c r="W44" i="48"/>
  <c r="AA44" i="48"/>
  <c r="AE44" i="48"/>
  <c r="AG44" i="48"/>
  <c r="AH44" i="48"/>
  <c r="G45" i="48"/>
  <c r="K45" i="48"/>
  <c r="O45" i="48"/>
  <c r="S45" i="48"/>
  <c r="W45" i="48"/>
  <c r="AA45" i="48"/>
  <c r="AE45" i="48"/>
  <c r="AG45" i="48"/>
  <c r="AH45" i="48"/>
  <c r="E46" i="48"/>
  <c r="AG46" i="48" s="1"/>
  <c r="F46" i="48"/>
  <c r="I46" i="48"/>
  <c r="K46" i="48" s="1"/>
  <c r="J46" i="48"/>
  <c r="M46" i="48"/>
  <c r="N46" i="48"/>
  <c r="N55" i="48" s="1"/>
  <c r="Q46" i="48"/>
  <c r="R46" i="48"/>
  <c r="U46" i="48"/>
  <c r="V46" i="48"/>
  <c r="Y46" i="48"/>
  <c r="Z46" i="48"/>
  <c r="AA46" i="48" s="1"/>
  <c r="AC46" i="48"/>
  <c r="AD46" i="48"/>
  <c r="AD55" i="48" s="1"/>
  <c r="G47" i="48"/>
  <c r="K47" i="48"/>
  <c r="O47" i="48"/>
  <c r="S47" i="48"/>
  <c r="W47" i="48"/>
  <c r="AA47" i="48"/>
  <c r="AE47" i="48"/>
  <c r="AG47" i="48"/>
  <c r="AH47" i="48"/>
  <c r="G48" i="48"/>
  <c r="K48" i="48"/>
  <c r="O48" i="48"/>
  <c r="S48" i="48"/>
  <c r="W48" i="48"/>
  <c r="AA48" i="48"/>
  <c r="AE48" i="48"/>
  <c r="AG48" i="48"/>
  <c r="AJ48" i="48" s="1"/>
  <c r="AH48" i="48"/>
  <c r="G49" i="48"/>
  <c r="K49" i="48"/>
  <c r="O49" i="48"/>
  <c r="S49" i="48"/>
  <c r="W49" i="48"/>
  <c r="AA49" i="48"/>
  <c r="AE49" i="48"/>
  <c r="AG49" i="48"/>
  <c r="AH49" i="48"/>
  <c r="AJ49" i="48" s="1"/>
  <c r="G50" i="48"/>
  <c r="K50" i="48"/>
  <c r="O50" i="48"/>
  <c r="S50" i="48"/>
  <c r="W50" i="48"/>
  <c r="AA50" i="48"/>
  <c r="AE50" i="48"/>
  <c r="AG50" i="48"/>
  <c r="AJ50" i="48" s="1"/>
  <c r="AH50" i="48"/>
  <c r="E51" i="48"/>
  <c r="F51" i="48"/>
  <c r="I51" i="48"/>
  <c r="K51" i="48" s="1"/>
  <c r="J51" i="48"/>
  <c r="M51" i="48"/>
  <c r="O51" i="48" s="1"/>
  <c r="N51" i="48"/>
  <c r="Q51" i="48"/>
  <c r="S51" i="48" s="1"/>
  <c r="R51" i="48"/>
  <c r="U51" i="48"/>
  <c r="V51" i="48"/>
  <c r="Y51" i="48"/>
  <c r="AA51" i="48" s="1"/>
  <c r="Z51" i="48"/>
  <c r="AC51" i="48"/>
  <c r="AD51" i="48"/>
  <c r="G52" i="48"/>
  <c r="K52" i="48"/>
  <c r="O52" i="48"/>
  <c r="S52" i="48"/>
  <c r="W52" i="48"/>
  <c r="AA52" i="48"/>
  <c r="AE52" i="48"/>
  <c r="AG52" i="48"/>
  <c r="AH52" i="48"/>
  <c r="G53" i="48"/>
  <c r="K53" i="48"/>
  <c r="O53" i="48"/>
  <c r="S53" i="48"/>
  <c r="W53" i="48"/>
  <c r="AA53" i="48"/>
  <c r="AE53" i="48"/>
  <c r="AG53" i="48"/>
  <c r="AH53" i="48"/>
  <c r="G54" i="48"/>
  <c r="K54" i="48"/>
  <c r="O54" i="48"/>
  <c r="S54" i="48"/>
  <c r="W54" i="48"/>
  <c r="AA54" i="48"/>
  <c r="AE54" i="48"/>
  <c r="AG54" i="48"/>
  <c r="AH54" i="48"/>
  <c r="AJ54" i="48"/>
  <c r="E8" i="47"/>
  <c r="F8" i="47"/>
  <c r="I8" i="47"/>
  <c r="J8" i="47"/>
  <c r="J55" i="47" s="1"/>
  <c r="M8" i="47"/>
  <c r="N8" i="47"/>
  <c r="O8" i="47" s="1"/>
  <c r="Q8" i="47"/>
  <c r="S8" i="47" s="1"/>
  <c r="R8" i="47"/>
  <c r="R55" i="47" s="1"/>
  <c r="U8" i="47"/>
  <c r="W8" i="47" s="1"/>
  <c r="V8" i="47"/>
  <c r="Y8" i="47"/>
  <c r="AA8" i="47" s="1"/>
  <c r="Z8" i="47"/>
  <c r="AC8" i="47"/>
  <c r="AD8" i="47"/>
  <c r="G9" i="47"/>
  <c r="K9" i="47"/>
  <c r="O9" i="47"/>
  <c r="S9" i="47"/>
  <c r="W9" i="47"/>
  <c r="AA9" i="47"/>
  <c r="AE9" i="47"/>
  <c r="AG9" i="47"/>
  <c r="AH9" i="47"/>
  <c r="G10" i="47"/>
  <c r="K10" i="47"/>
  <c r="O10" i="47"/>
  <c r="S10" i="47"/>
  <c r="W10" i="47"/>
  <c r="AA10" i="47"/>
  <c r="AE10" i="47"/>
  <c r="AG10" i="47"/>
  <c r="AJ10" i="47" s="1"/>
  <c r="AH10" i="47"/>
  <c r="G11" i="47"/>
  <c r="K11" i="47"/>
  <c r="O11" i="47"/>
  <c r="S11" i="47"/>
  <c r="W11" i="47"/>
  <c r="AA11" i="47"/>
  <c r="AE11" i="47"/>
  <c r="AG11" i="47"/>
  <c r="AJ11" i="47" s="1"/>
  <c r="AH11" i="47"/>
  <c r="G12" i="47"/>
  <c r="K12" i="47"/>
  <c r="O12" i="47"/>
  <c r="S12" i="47"/>
  <c r="W12" i="47"/>
  <c r="AA12" i="47"/>
  <c r="AE12" i="47"/>
  <c r="AG12" i="47"/>
  <c r="AJ12" i="47" s="1"/>
  <c r="AH12" i="47"/>
  <c r="G13" i="47"/>
  <c r="K13" i="47"/>
  <c r="O13" i="47"/>
  <c r="S13" i="47"/>
  <c r="W13" i="47"/>
  <c r="AA13" i="47"/>
  <c r="AE13" i="47"/>
  <c r="AG13" i="47"/>
  <c r="AH13" i="47"/>
  <c r="G14" i="47"/>
  <c r="K14" i="47"/>
  <c r="O14" i="47"/>
  <c r="S14" i="47"/>
  <c r="W14" i="47"/>
  <c r="AA14" i="47"/>
  <c r="AE14" i="47"/>
  <c r="AG14" i="47"/>
  <c r="AH14" i="47"/>
  <c r="AJ14" i="47"/>
  <c r="E15" i="47"/>
  <c r="F15" i="47"/>
  <c r="I15" i="47"/>
  <c r="J15" i="47"/>
  <c r="AH15" i="47" s="1"/>
  <c r="M15" i="47"/>
  <c r="N15" i="47"/>
  <c r="O15" i="47" s="1"/>
  <c r="Q15" i="47"/>
  <c r="S15" i="47" s="1"/>
  <c r="R15" i="47"/>
  <c r="U15" i="47"/>
  <c r="W15" i="47" s="1"/>
  <c r="V15" i="47"/>
  <c r="Y15" i="47"/>
  <c r="AA15" i="47" s="1"/>
  <c r="Z15" i="47"/>
  <c r="AC15" i="47"/>
  <c r="AD15" i="47"/>
  <c r="G16" i="47"/>
  <c r="K16" i="47"/>
  <c r="O16" i="47"/>
  <c r="S16" i="47"/>
  <c r="W16" i="47"/>
  <c r="AA16" i="47"/>
  <c r="AE16" i="47"/>
  <c r="AG16" i="47"/>
  <c r="AH16" i="47"/>
  <c r="G17" i="47"/>
  <c r="K17" i="47"/>
  <c r="O17" i="47"/>
  <c r="S17" i="47"/>
  <c r="W17" i="47"/>
  <c r="AA17" i="47"/>
  <c r="AE17" i="47"/>
  <c r="AG17" i="47"/>
  <c r="AJ17" i="47" s="1"/>
  <c r="AH17" i="47"/>
  <c r="G18" i="47"/>
  <c r="K18" i="47"/>
  <c r="O18" i="47"/>
  <c r="S18" i="47"/>
  <c r="W18" i="47"/>
  <c r="AA18" i="47"/>
  <c r="AE18" i="47"/>
  <c r="AG18" i="47"/>
  <c r="AJ18" i="47" s="1"/>
  <c r="AH18" i="47"/>
  <c r="G19" i="47"/>
  <c r="K19" i="47"/>
  <c r="O19" i="47"/>
  <c r="S19" i="47"/>
  <c r="W19" i="47"/>
  <c r="AA19" i="47"/>
  <c r="AE19" i="47"/>
  <c r="AG19" i="47"/>
  <c r="AJ19" i="47" s="1"/>
  <c r="AH19" i="47"/>
  <c r="G20" i="47"/>
  <c r="K20" i="47"/>
  <c r="O20" i="47"/>
  <c r="S20" i="47"/>
  <c r="W20" i="47"/>
  <c r="AA20" i="47"/>
  <c r="AE20" i="47"/>
  <c r="AG20" i="47"/>
  <c r="AH20" i="47"/>
  <c r="G21" i="47"/>
  <c r="K21" i="47"/>
  <c r="O21" i="47"/>
  <c r="S21" i="47"/>
  <c r="W21" i="47"/>
  <c r="AA21" i="47"/>
  <c r="AE21" i="47"/>
  <c r="AG21" i="47"/>
  <c r="AH21" i="47"/>
  <c r="AJ21" i="47"/>
  <c r="G22" i="47"/>
  <c r="K22" i="47"/>
  <c r="O22" i="47"/>
  <c r="S22" i="47"/>
  <c r="W22" i="47"/>
  <c r="AA22" i="47"/>
  <c r="AE22" i="47"/>
  <c r="AG22" i="47"/>
  <c r="AJ22" i="47" s="1"/>
  <c r="AH22" i="47"/>
  <c r="G23" i="47"/>
  <c r="K23" i="47"/>
  <c r="O23" i="47"/>
  <c r="S23" i="47"/>
  <c r="W23" i="47"/>
  <c r="AA23" i="47"/>
  <c r="AE23" i="47"/>
  <c r="AG23" i="47"/>
  <c r="AJ23" i="47" s="1"/>
  <c r="AH23" i="47"/>
  <c r="G24" i="47"/>
  <c r="K24" i="47"/>
  <c r="O24" i="47"/>
  <c r="S24" i="47"/>
  <c r="W24" i="47"/>
  <c r="AA24" i="47"/>
  <c r="AE24" i="47"/>
  <c r="AG24" i="47"/>
  <c r="AH24" i="47"/>
  <c r="E25" i="47"/>
  <c r="F25" i="47"/>
  <c r="G25" i="47" s="1"/>
  <c r="I25" i="47"/>
  <c r="K25" i="47" s="1"/>
  <c r="J25" i="47"/>
  <c r="M25" i="47"/>
  <c r="O25" i="47" s="1"/>
  <c r="N25" i="47"/>
  <c r="Q25" i="47"/>
  <c r="S25" i="47" s="1"/>
  <c r="R25" i="47"/>
  <c r="U25" i="47"/>
  <c r="V25" i="47"/>
  <c r="Y25" i="47"/>
  <c r="AA25" i="47" s="1"/>
  <c r="Z25" i="47"/>
  <c r="AC25" i="47"/>
  <c r="AD25" i="47"/>
  <c r="AD55" i="47" s="1"/>
  <c r="G26" i="47"/>
  <c r="K26" i="47"/>
  <c r="O26" i="47"/>
  <c r="S26" i="47"/>
  <c r="W26" i="47"/>
  <c r="AA26" i="47"/>
  <c r="AE26" i="47"/>
  <c r="AG26" i="47"/>
  <c r="AH26" i="47"/>
  <c r="AJ26" i="47" s="1"/>
  <c r="G27" i="47"/>
  <c r="K27" i="47"/>
  <c r="O27" i="47"/>
  <c r="S27" i="47"/>
  <c r="W27" i="47"/>
  <c r="AA27" i="47"/>
  <c r="AE27" i="47"/>
  <c r="AG27" i="47"/>
  <c r="AH27" i="47"/>
  <c r="G28" i="47"/>
  <c r="K28" i="47"/>
  <c r="O28" i="47"/>
  <c r="S28" i="47"/>
  <c r="W28" i="47"/>
  <c r="AA28" i="47"/>
  <c r="AE28" i="47"/>
  <c r="AG28" i="47"/>
  <c r="AJ28" i="47" s="1"/>
  <c r="AH28" i="47"/>
  <c r="E29" i="47"/>
  <c r="F29" i="47"/>
  <c r="AH29" i="47" s="1"/>
  <c r="I29" i="47"/>
  <c r="J29" i="47"/>
  <c r="M29" i="47"/>
  <c r="N29" i="47"/>
  <c r="O29" i="47" s="1"/>
  <c r="Q29" i="47"/>
  <c r="R29" i="47"/>
  <c r="S29" i="47"/>
  <c r="U29" i="47"/>
  <c r="W29" i="47" s="1"/>
  <c r="V29" i="47"/>
  <c r="Y29" i="47"/>
  <c r="Z29" i="47"/>
  <c r="AC29" i="47"/>
  <c r="AC55" i="47" s="1"/>
  <c r="AD29" i="47"/>
  <c r="G30" i="47"/>
  <c r="K30" i="47"/>
  <c r="O30" i="47"/>
  <c r="S30" i="47"/>
  <c r="W30" i="47"/>
  <c r="AA30" i="47"/>
  <c r="AE30" i="47"/>
  <c r="AG30" i="47"/>
  <c r="AH30" i="47"/>
  <c r="G31" i="47"/>
  <c r="K31" i="47"/>
  <c r="O31" i="47"/>
  <c r="S31" i="47"/>
  <c r="W31" i="47"/>
  <c r="AA31" i="47"/>
  <c r="AE31" i="47"/>
  <c r="AG31" i="47"/>
  <c r="AH31" i="47"/>
  <c r="AJ31" i="47"/>
  <c r="E32" i="47"/>
  <c r="F32" i="47"/>
  <c r="I32" i="47"/>
  <c r="J32" i="47"/>
  <c r="M32" i="47"/>
  <c r="N32" i="47"/>
  <c r="O32" i="47" s="1"/>
  <c r="Q32" i="47"/>
  <c r="S32" i="47" s="1"/>
  <c r="R32" i="47"/>
  <c r="U32" i="47"/>
  <c r="W32" i="47" s="1"/>
  <c r="V32" i="47"/>
  <c r="Y32" i="47"/>
  <c r="AA32" i="47" s="1"/>
  <c r="Z32" i="47"/>
  <c r="AC32" i="47"/>
  <c r="AD32" i="47"/>
  <c r="G33" i="47"/>
  <c r="K33" i="47"/>
  <c r="O33" i="47"/>
  <c r="S33" i="47"/>
  <c r="W33" i="47"/>
  <c r="AA33" i="47"/>
  <c r="AE33" i="47"/>
  <c r="AG33" i="47"/>
  <c r="AH33" i="47"/>
  <c r="G34" i="47"/>
  <c r="K34" i="47"/>
  <c r="O34" i="47"/>
  <c r="S34" i="47"/>
  <c r="W34" i="47"/>
  <c r="AA34" i="47"/>
  <c r="AE34" i="47"/>
  <c r="AG34" i="47"/>
  <c r="AJ34" i="47" s="1"/>
  <c r="AH34" i="47"/>
  <c r="G35" i="47"/>
  <c r="K35" i="47"/>
  <c r="O35" i="47"/>
  <c r="S35" i="47"/>
  <c r="W35" i="47"/>
  <c r="AA35" i="47"/>
  <c r="AE35" i="47"/>
  <c r="AG35" i="47"/>
  <c r="AJ35" i="47" s="1"/>
  <c r="AH35" i="47"/>
  <c r="G36" i="47"/>
  <c r="K36" i="47"/>
  <c r="O36" i="47"/>
  <c r="S36" i="47"/>
  <c r="W36" i="47"/>
  <c r="AA36" i="47"/>
  <c r="AE36" i="47"/>
  <c r="AG36" i="47"/>
  <c r="AJ36" i="47" s="1"/>
  <c r="AH36" i="47"/>
  <c r="E37" i="47"/>
  <c r="G37" i="47" s="1"/>
  <c r="F37" i="47"/>
  <c r="I37" i="47"/>
  <c r="K37" i="47" s="1"/>
  <c r="J37" i="47"/>
  <c r="M37" i="47"/>
  <c r="N37" i="47"/>
  <c r="O37" i="47" s="1"/>
  <c r="Q37" i="47"/>
  <c r="S37" i="47" s="1"/>
  <c r="R37" i="47"/>
  <c r="U37" i="47"/>
  <c r="V37" i="47"/>
  <c r="Y37" i="47"/>
  <c r="Z37" i="47"/>
  <c r="AC37" i="47"/>
  <c r="AD37" i="47"/>
  <c r="AE37" i="47" s="1"/>
  <c r="G38" i="47"/>
  <c r="K38" i="47"/>
  <c r="O38" i="47"/>
  <c r="S38" i="47"/>
  <c r="W38" i="47"/>
  <c r="AA38" i="47"/>
  <c r="AE38" i="47"/>
  <c r="AG38" i="47"/>
  <c r="AJ38" i="47" s="1"/>
  <c r="AH38" i="47"/>
  <c r="G39" i="47"/>
  <c r="K39" i="47"/>
  <c r="O39" i="47"/>
  <c r="S39" i="47"/>
  <c r="W39" i="47"/>
  <c r="AA39" i="47"/>
  <c r="AE39" i="47"/>
  <c r="AG39" i="47"/>
  <c r="AH39" i="47"/>
  <c r="AJ39" i="47"/>
  <c r="G40" i="47"/>
  <c r="K40" i="47"/>
  <c r="O40" i="47"/>
  <c r="S40" i="47"/>
  <c r="W40" i="47"/>
  <c r="AA40" i="47"/>
  <c r="AE40" i="47"/>
  <c r="AG40" i="47"/>
  <c r="AH40" i="47"/>
  <c r="G41" i="47"/>
  <c r="K41" i="47"/>
  <c r="O41" i="47"/>
  <c r="S41" i="47"/>
  <c r="W41" i="47"/>
  <c r="AA41" i="47"/>
  <c r="AE41" i="47"/>
  <c r="AG41" i="47"/>
  <c r="AJ41" i="47" s="1"/>
  <c r="AH41" i="47"/>
  <c r="G42" i="47"/>
  <c r="K42" i="47"/>
  <c r="O42" i="47"/>
  <c r="S42" i="47"/>
  <c r="W42" i="47"/>
  <c r="AA42" i="47"/>
  <c r="AE42" i="47"/>
  <c r="AG42" i="47"/>
  <c r="AH42" i="47"/>
  <c r="E43" i="47"/>
  <c r="E55" i="47" s="1"/>
  <c r="F43" i="47"/>
  <c r="I43" i="47"/>
  <c r="J43" i="47"/>
  <c r="K43" i="47"/>
  <c r="M43" i="47"/>
  <c r="N43" i="47"/>
  <c r="Q43" i="47"/>
  <c r="R43" i="47"/>
  <c r="U43" i="47"/>
  <c r="V43" i="47"/>
  <c r="W43" i="47" s="1"/>
  <c r="Y43" i="47"/>
  <c r="AA43" i="47" s="1"/>
  <c r="Z43" i="47"/>
  <c r="Z55" i="47" s="1"/>
  <c r="AC43" i="47"/>
  <c r="AD43" i="47"/>
  <c r="AG43" i="47"/>
  <c r="G44" i="47"/>
  <c r="K44" i="47"/>
  <c r="O44" i="47"/>
  <c r="S44" i="47"/>
  <c r="W44" i="47"/>
  <c r="AA44" i="47"/>
  <c r="AE44" i="47"/>
  <c r="AG44" i="47"/>
  <c r="AJ44" i="47" s="1"/>
  <c r="AH44" i="47"/>
  <c r="G45" i="47"/>
  <c r="K45" i="47"/>
  <c r="O45" i="47"/>
  <c r="S45" i="47"/>
  <c r="W45" i="47"/>
  <c r="AA45" i="47"/>
  <c r="AE45" i="47"/>
  <c r="AG45" i="47"/>
  <c r="AJ45" i="47" s="1"/>
  <c r="AH45" i="47"/>
  <c r="E46" i="47"/>
  <c r="AG46" i="47" s="1"/>
  <c r="F46" i="47"/>
  <c r="I46" i="47"/>
  <c r="J46" i="47"/>
  <c r="K46" i="47"/>
  <c r="M46" i="47"/>
  <c r="N46" i="47"/>
  <c r="Q46" i="47"/>
  <c r="R46" i="47"/>
  <c r="U46" i="47"/>
  <c r="V46" i="47"/>
  <c r="W46" i="47" s="1"/>
  <c r="Y46" i="47"/>
  <c r="AA46" i="47" s="1"/>
  <c r="Z46" i="47"/>
  <c r="AC46" i="47"/>
  <c r="AE46" i="47" s="1"/>
  <c r="AD46" i="47"/>
  <c r="G47" i="47"/>
  <c r="K47" i="47"/>
  <c r="O47" i="47"/>
  <c r="S47" i="47"/>
  <c r="W47" i="47"/>
  <c r="AA47" i="47"/>
  <c r="AE47" i="47"/>
  <c r="AG47" i="47"/>
  <c r="AJ47" i="47" s="1"/>
  <c r="AH47" i="47"/>
  <c r="G48" i="47"/>
  <c r="K48" i="47"/>
  <c r="O48" i="47"/>
  <c r="S48" i="47"/>
  <c r="W48" i="47"/>
  <c r="AA48" i="47"/>
  <c r="AE48" i="47"/>
  <c r="AG48" i="47"/>
  <c r="AJ48" i="47" s="1"/>
  <c r="AH48" i="47"/>
  <c r="G49" i="47"/>
  <c r="K49" i="47"/>
  <c r="O49" i="47"/>
  <c r="S49" i="47"/>
  <c r="W49" i="47"/>
  <c r="AA49" i="47"/>
  <c r="AE49" i="47"/>
  <c r="AG49" i="47"/>
  <c r="AJ49" i="47" s="1"/>
  <c r="AH49" i="47"/>
  <c r="G50" i="47"/>
  <c r="K50" i="47"/>
  <c r="O50" i="47"/>
  <c r="S50" i="47"/>
  <c r="W50" i="47"/>
  <c r="AA50" i="47"/>
  <c r="AE50" i="47"/>
  <c r="AG50" i="47"/>
  <c r="AH50" i="47"/>
  <c r="E51" i="47"/>
  <c r="F51" i="47"/>
  <c r="G51" i="47" s="1"/>
  <c r="I51" i="47"/>
  <c r="J51" i="47"/>
  <c r="K51" i="47" s="1"/>
  <c r="M51" i="47"/>
  <c r="O51" i="47" s="1"/>
  <c r="N51" i="47"/>
  <c r="Q51" i="47"/>
  <c r="S51" i="47" s="1"/>
  <c r="R51" i="47"/>
  <c r="U51" i="47"/>
  <c r="V51" i="47"/>
  <c r="Y51" i="47"/>
  <c r="Z51" i="47"/>
  <c r="AA51" i="47"/>
  <c r="AC51" i="47"/>
  <c r="AD51" i="47"/>
  <c r="G52" i="47"/>
  <c r="K52" i="47"/>
  <c r="O52" i="47"/>
  <c r="S52" i="47"/>
  <c r="W52" i="47"/>
  <c r="AA52" i="47"/>
  <c r="AE52" i="47"/>
  <c r="AG52" i="47"/>
  <c r="AJ52" i="47" s="1"/>
  <c r="AH52" i="47"/>
  <c r="G53" i="47"/>
  <c r="K53" i="47"/>
  <c r="O53" i="47"/>
  <c r="S53" i="47"/>
  <c r="W53" i="47"/>
  <c r="AA53" i="47"/>
  <c r="AE53" i="47"/>
  <c r="AG53" i="47"/>
  <c r="AH53" i="47"/>
  <c r="G54" i="47"/>
  <c r="K54" i="47"/>
  <c r="O54" i="47"/>
  <c r="S54" i="47"/>
  <c r="W54" i="47"/>
  <c r="AA54" i="47"/>
  <c r="AE54" i="47"/>
  <c r="AG54" i="47"/>
  <c r="AH54" i="47"/>
  <c r="AJ54" i="47"/>
  <c r="M55" i="47"/>
  <c r="Y55" i="47"/>
  <c r="M65536" i="47"/>
  <c r="I106" i="67" l="1"/>
  <c r="I153" i="67"/>
  <c r="I160" i="67" s="1"/>
  <c r="G160" i="67"/>
  <c r="I28" i="66"/>
  <c r="I27" i="66"/>
  <c r="I96" i="66"/>
  <c r="I9" i="66"/>
  <c r="I137" i="66"/>
  <c r="G160" i="66"/>
  <c r="H160" i="66"/>
  <c r="I153" i="66"/>
  <c r="I106" i="66"/>
  <c r="I91" i="66"/>
  <c r="G61" i="53"/>
  <c r="G61" i="52"/>
  <c r="AE51" i="48"/>
  <c r="G51" i="48"/>
  <c r="O46" i="48"/>
  <c r="AJ44" i="48"/>
  <c r="AG43" i="48"/>
  <c r="AA43" i="48"/>
  <c r="AE32" i="48"/>
  <c r="O32" i="48"/>
  <c r="W25" i="48"/>
  <c r="G25" i="48"/>
  <c r="AJ23" i="48"/>
  <c r="AE15" i="48"/>
  <c r="O15" i="48"/>
  <c r="AJ10" i="48"/>
  <c r="AA8" i="48"/>
  <c r="S8" i="48"/>
  <c r="AJ53" i="48"/>
  <c r="AJ52" i="48"/>
  <c r="AJ47" i="48"/>
  <c r="AJ41" i="48"/>
  <c r="AJ38" i="48"/>
  <c r="AE37" i="48"/>
  <c r="O37" i="48"/>
  <c r="W29" i="48"/>
  <c r="O29" i="48"/>
  <c r="AH29" i="48"/>
  <c r="S15" i="48"/>
  <c r="AJ12" i="48"/>
  <c r="G8" i="48"/>
  <c r="G55" i="48" s="1"/>
  <c r="AG51" i="48"/>
  <c r="S46" i="48"/>
  <c r="S43" i="48"/>
  <c r="S55" i="48" s="1"/>
  <c r="AJ40" i="48"/>
  <c r="W37" i="48"/>
  <c r="AH37" i="48"/>
  <c r="AJ33" i="48"/>
  <c r="K32" i="48"/>
  <c r="G29" i="48"/>
  <c r="AJ27" i="48"/>
  <c r="AE25" i="48"/>
  <c r="AJ24" i="48"/>
  <c r="AJ16" i="48"/>
  <c r="K15" i="48"/>
  <c r="AJ9" i="48"/>
  <c r="K8" i="48"/>
  <c r="K55" i="48" s="1"/>
  <c r="Y55" i="48"/>
  <c r="I55" i="48"/>
  <c r="AE46" i="48"/>
  <c r="W46" i="48"/>
  <c r="AJ45" i="48"/>
  <c r="AE43" i="48"/>
  <c r="AJ42" i="48"/>
  <c r="G37" i="48"/>
  <c r="AJ35" i="48"/>
  <c r="W32" i="48"/>
  <c r="AH32" i="48"/>
  <c r="AA29" i="48"/>
  <c r="O25" i="48"/>
  <c r="AJ18" i="48"/>
  <c r="AH15" i="48"/>
  <c r="AJ11" i="48"/>
  <c r="W8" i="48"/>
  <c r="AH8" i="48"/>
  <c r="R55" i="48"/>
  <c r="U55" i="48"/>
  <c r="W51" i="48"/>
  <c r="G46" i="48"/>
  <c r="O43" i="48"/>
  <c r="G43" i="48"/>
  <c r="AA37" i="48"/>
  <c r="AE29" i="48"/>
  <c r="AG25" i="48"/>
  <c r="AJ20" i="48"/>
  <c r="AE55" i="48"/>
  <c r="AC55" i="48"/>
  <c r="M55" i="48"/>
  <c r="M65536" i="48" s="1"/>
  <c r="V55" i="48"/>
  <c r="Q55" i="48"/>
  <c r="Q65536" i="48" s="1"/>
  <c r="F55" i="48"/>
  <c r="AG37" i="48"/>
  <c r="AJ37" i="48" s="1"/>
  <c r="AG32" i="48"/>
  <c r="AG29" i="48"/>
  <c r="AG15" i="48"/>
  <c r="AG8" i="48"/>
  <c r="AH51" i="48"/>
  <c r="AJ51" i="48" s="1"/>
  <c r="AH46" i="48"/>
  <c r="AJ46" i="48" s="1"/>
  <c r="AH43" i="48"/>
  <c r="AJ43" i="48" s="1"/>
  <c r="AH25" i="48"/>
  <c r="U55" i="47"/>
  <c r="AG51" i="47"/>
  <c r="S46" i="47"/>
  <c r="S43" i="47"/>
  <c r="AJ40" i="47"/>
  <c r="W37" i="47"/>
  <c r="AH37" i="47"/>
  <c r="AJ33" i="47"/>
  <c r="AE32" i="47"/>
  <c r="K32" i="47"/>
  <c r="AG29" i="47"/>
  <c r="AJ27" i="47"/>
  <c r="AE25" i="47"/>
  <c r="W25" i="47"/>
  <c r="AJ24" i="47"/>
  <c r="AJ16" i="47"/>
  <c r="AE15" i="47"/>
  <c r="K15" i="47"/>
  <c r="AJ9" i="47"/>
  <c r="AE8" i="47"/>
  <c r="K8" i="47"/>
  <c r="AH8" i="47"/>
  <c r="I55" i="47"/>
  <c r="AE43" i="47"/>
  <c r="AJ42" i="47"/>
  <c r="AH32" i="47"/>
  <c r="AA29" i="47"/>
  <c r="S55" i="47"/>
  <c r="N55" i="47"/>
  <c r="AJ53" i="47"/>
  <c r="AE51" i="47"/>
  <c r="W51" i="47"/>
  <c r="AJ50" i="47"/>
  <c r="O46" i="47"/>
  <c r="G46" i="47"/>
  <c r="O43" i="47"/>
  <c r="O55" i="47" s="1"/>
  <c r="G43" i="47"/>
  <c r="AA37" i="47"/>
  <c r="G32" i="47"/>
  <c r="AJ30" i="47"/>
  <c r="AE29" i="47"/>
  <c r="K29" i="47"/>
  <c r="AG25" i="47"/>
  <c r="AJ20" i="47"/>
  <c r="AG15" i="47"/>
  <c r="AJ15" i="47" s="1"/>
  <c r="AJ13" i="47"/>
  <c r="AG8" i="47"/>
  <c r="K55" i="47"/>
  <c r="AA55" i="47"/>
  <c r="AJ29" i="47"/>
  <c r="AE55" i="47"/>
  <c r="W55" i="47"/>
  <c r="AJ8" i="47"/>
  <c r="G29" i="47"/>
  <c r="G15" i="47"/>
  <c r="G8" i="47"/>
  <c r="Q65536" i="47"/>
  <c r="V55" i="47"/>
  <c r="Q55" i="47"/>
  <c r="F55" i="47"/>
  <c r="AG37" i="47"/>
  <c r="AJ37" i="47" s="1"/>
  <c r="AG32" i="47"/>
  <c r="AJ32" i="47" s="1"/>
  <c r="AH51" i="47"/>
  <c r="AJ51" i="47" s="1"/>
  <c r="AH46" i="47"/>
  <c r="AJ46" i="47" s="1"/>
  <c r="AH43" i="47"/>
  <c r="AH55" i="47" s="1"/>
  <c r="AH25" i="47"/>
  <c r="AJ25" i="47" s="1"/>
  <c r="I160" i="66" l="1"/>
  <c r="O55" i="48"/>
  <c r="AJ29" i="48"/>
  <c r="W55" i="48"/>
  <c r="AA55" i="48"/>
  <c r="AJ32" i="48"/>
  <c r="AH55" i="48"/>
  <c r="AJ15" i="48"/>
  <c r="AG55" i="48"/>
  <c r="AJ8" i="48"/>
  <c r="AJ25" i="48"/>
  <c r="G55" i="47"/>
  <c r="AJ43" i="47"/>
  <c r="AJ55" i="47"/>
  <c r="AG55" i="47"/>
  <c r="E9" i="46"/>
  <c r="G9" i="46"/>
  <c r="H9" i="46"/>
  <c r="I9" i="46"/>
  <c r="J9" i="46"/>
  <c r="K10" i="46"/>
  <c r="L10" i="46"/>
  <c r="K11" i="46"/>
  <c r="L11" i="46"/>
  <c r="E12" i="46"/>
  <c r="G12" i="46"/>
  <c r="H12" i="46"/>
  <c r="I12" i="46"/>
  <c r="K12" i="46" s="1"/>
  <c r="L12" i="46" s="1"/>
  <c r="J12" i="46"/>
  <c r="K13" i="46"/>
  <c r="L13" i="46" s="1"/>
  <c r="K14" i="46"/>
  <c r="L14" i="46" s="1"/>
  <c r="E15" i="46"/>
  <c r="G15" i="46"/>
  <c r="H15" i="46"/>
  <c r="I15" i="46"/>
  <c r="J15" i="46"/>
  <c r="K16" i="46"/>
  <c r="L16" i="46" s="1"/>
  <c r="E17" i="46"/>
  <c r="G17" i="46"/>
  <c r="H17" i="46"/>
  <c r="K17" i="46" s="1"/>
  <c r="L17" i="46" s="1"/>
  <c r="I17" i="46"/>
  <c r="J17" i="46"/>
  <c r="K18" i="46"/>
  <c r="L18" i="46" s="1"/>
  <c r="K19" i="46"/>
  <c r="L19" i="46" s="1"/>
  <c r="K20" i="46"/>
  <c r="L20" i="46" s="1"/>
  <c r="K21" i="46"/>
  <c r="L21" i="46" s="1"/>
  <c r="K22" i="46"/>
  <c r="L22" i="46" s="1"/>
  <c r="K23" i="46"/>
  <c r="L23" i="46" s="1"/>
  <c r="E24" i="46"/>
  <c r="G24" i="46"/>
  <c r="H24" i="46"/>
  <c r="I24" i="46"/>
  <c r="J24" i="46"/>
  <c r="K25" i="46"/>
  <c r="L25" i="46"/>
  <c r="K26" i="46"/>
  <c r="L26" i="46"/>
  <c r="E27" i="46"/>
  <c r="G27" i="46"/>
  <c r="H27" i="46"/>
  <c r="I27" i="46"/>
  <c r="K27" i="46" s="1"/>
  <c r="J27" i="46"/>
  <c r="K28" i="46"/>
  <c r="L28" i="46" s="1"/>
  <c r="E30" i="46"/>
  <c r="G30" i="46"/>
  <c r="H30" i="46"/>
  <c r="I30" i="46"/>
  <c r="J30" i="46"/>
  <c r="K31" i="46"/>
  <c r="L31" i="46" s="1"/>
  <c r="K32" i="46"/>
  <c r="L32" i="46" s="1"/>
  <c r="K33" i="46"/>
  <c r="L33" i="46" s="1"/>
  <c r="K34" i="46"/>
  <c r="L34" i="46" s="1"/>
  <c r="E35" i="46"/>
  <c r="G35" i="46"/>
  <c r="H35" i="46"/>
  <c r="I35" i="46"/>
  <c r="J35" i="46"/>
  <c r="K36" i="46"/>
  <c r="L36" i="46"/>
  <c r="K37" i="46"/>
  <c r="L37" i="46"/>
  <c r="E38" i="46"/>
  <c r="G38" i="46"/>
  <c r="H38" i="46"/>
  <c r="I38" i="46"/>
  <c r="K38" i="46" s="1"/>
  <c r="L38" i="46" s="1"/>
  <c r="J38" i="46"/>
  <c r="K39" i="46"/>
  <c r="L39" i="46" s="1"/>
  <c r="K40" i="46"/>
  <c r="L40" i="46" s="1"/>
  <c r="K41" i="46"/>
  <c r="L41" i="46" s="1"/>
  <c r="K42" i="46"/>
  <c r="L42" i="46" s="1"/>
  <c r="E43" i="46"/>
  <c r="G43" i="46"/>
  <c r="H43" i="46"/>
  <c r="I43" i="46"/>
  <c r="J43" i="46"/>
  <c r="K44" i="46"/>
  <c r="L44" i="46" s="1"/>
  <c r="K45" i="46"/>
  <c r="L45" i="46" s="1"/>
  <c r="E46" i="46"/>
  <c r="G46" i="46"/>
  <c r="H46" i="46"/>
  <c r="I46" i="46"/>
  <c r="J46" i="46"/>
  <c r="K47" i="46"/>
  <c r="L47" i="46" s="1"/>
  <c r="K48" i="46"/>
  <c r="L48" i="46" s="1"/>
  <c r="K49" i="46"/>
  <c r="L49" i="46" s="1"/>
  <c r="E50" i="46"/>
  <c r="G50" i="46"/>
  <c r="H50" i="46"/>
  <c r="I50" i="46"/>
  <c r="J50" i="46"/>
  <c r="K51" i="46"/>
  <c r="L51" i="46"/>
  <c r="K52" i="46"/>
  <c r="L52" i="46"/>
  <c r="E53" i="46"/>
  <c r="G53" i="46"/>
  <c r="H53" i="46"/>
  <c r="I53" i="46"/>
  <c r="K53" i="46" s="1"/>
  <c r="J53" i="46"/>
  <c r="K54" i="46"/>
  <c r="L54" i="46" s="1"/>
  <c r="K55" i="46"/>
  <c r="L55" i="46" s="1"/>
  <c r="E56" i="46"/>
  <c r="G56" i="46"/>
  <c r="H56" i="46"/>
  <c r="I56" i="46"/>
  <c r="J56" i="46"/>
  <c r="K57" i="46"/>
  <c r="L57" i="46"/>
  <c r="E59" i="46"/>
  <c r="G59" i="46"/>
  <c r="H59" i="46"/>
  <c r="I59" i="46"/>
  <c r="J59" i="46"/>
  <c r="K60" i="46"/>
  <c r="L60" i="46" s="1"/>
  <c r="E61" i="46"/>
  <c r="G61" i="46"/>
  <c r="H61" i="46"/>
  <c r="I61" i="46"/>
  <c r="J61" i="46"/>
  <c r="K62" i="46"/>
  <c r="L62" i="46" s="1"/>
  <c r="E63" i="46"/>
  <c r="G63" i="46"/>
  <c r="H63" i="46"/>
  <c r="I63" i="46"/>
  <c r="J63" i="46"/>
  <c r="K64" i="46"/>
  <c r="L64" i="46"/>
  <c r="K65" i="46"/>
  <c r="L65" i="46"/>
  <c r="E72" i="46"/>
  <c r="G72" i="46"/>
  <c r="H72" i="46"/>
  <c r="I72" i="46"/>
  <c r="J72" i="46"/>
  <c r="K73" i="46"/>
  <c r="L73" i="46" s="1"/>
  <c r="E74" i="46"/>
  <c r="G74" i="46"/>
  <c r="H74" i="46"/>
  <c r="I74" i="46"/>
  <c r="J74" i="46"/>
  <c r="K75" i="46"/>
  <c r="L75" i="46" s="1"/>
  <c r="E77" i="46"/>
  <c r="F77" i="46"/>
  <c r="G77" i="46"/>
  <c r="H77" i="46"/>
  <c r="I77" i="46"/>
  <c r="J77" i="46"/>
  <c r="K78" i="46"/>
  <c r="L78" i="46" s="1"/>
  <c r="K79" i="46"/>
  <c r="L79" i="46" s="1"/>
  <c r="K80" i="46"/>
  <c r="L80" i="46" s="1"/>
  <c r="K81" i="46"/>
  <c r="L81" i="46" s="1"/>
  <c r="E82" i="46"/>
  <c r="G82" i="46"/>
  <c r="H82" i="46"/>
  <c r="I82" i="46"/>
  <c r="J82" i="46"/>
  <c r="K83" i="46"/>
  <c r="L83" i="46" s="1"/>
  <c r="K84" i="46"/>
  <c r="L84" i="46" s="1"/>
  <c r="K85" i="46"/>
  <c r="L85" i="46" s="1"/>
  <c r="K86" i="46"/>
  <c r="L86" i="46" s="1"/>
  <c r="K87" i="46"/>
  <c r="L87" i="46" s="1"/>
  <c r="K88" i="46"/>
  <c r="L88" i="46" s="1"/>
  <c r="E89" i="46"/>
  <c r="G89" i="46"/>
  <c r="H89" i="46"/>
  <c r="I89" i="46"/>
  <c r="J89" i="46"/>
  <c r="K90" i="46"/>
  <c r="L90" i="46" s="1"/>
  <c r="E91" i="46"/>
  <c r="G91" i="46"/>
  <c r="H91" i="46"/>
  <c r="I91" i="46"/>
  <c r="J91" i="46"/>
  <c r="K92" i="46"/>
  <c r="L92" i="46" s="1"/>
  <c r="E94" i="46"/>
  <c r="G94" i="46"/>
  <c r="H94" i="46"/>
  <c r="H93" i="46" s="1"/>
  <c r="I94" i="46"/>
  <c r="J94" i="46"/>
  <c r="K95" i="46"/>
  <c r="L95" i="46" s="1"/>
  <c r="K96" i="46"/>
  <c r="L96" i="46" s="1"/>
  <c r="E97" i="46"/>
  <c r="G97" i="46"/>
  <c r="H97" i="46"/>
  <c r="I97" i="46"/>
  <c r="J97" i="46"/>
  <c r="K98" i="46"/>
  <c r="L98" i="46"/>
  <c r="K99" i="46"/>
  <c r="L99" i="46"/>
  <c r="E100" i="46"/>
  <c r="G100" i="46"/>
  <c r="H100" i="46"/>
  <c r="I100" i="46"/>
  <c r="K100" i="46" s="1"/>
  <c r="L100" i="46" s="1"/>
  <c r="J100" i="46"/>
  <c r="K101" i="46"/>
  <c r="L101" i="46" s="1"/>
  <c r="E102" i="46"/>
  <c r="G102" i="46"/>
  <c r="H102" i="46"/>
  <c r="I102" i="46"/>
  <c r="J102" i="46"/>
  <c r="K103" i="46"/>
  <c r="L103" i="46"/>
  <c r="E105" i="46"/>
  <c r="E104" i="46" s="1"/>
  <c r="G105" i="46"/>
  <c r="H105" i="46"/>
  <c r="I105" i="46"/>
  <c r="I104" i="46" s="1"/>
  <c r="J105" i="46"/>
  <c r="J104" i="46" s="1"/>
  <c r="K106" i="46"/>
  <c r="L106" i="46"/>
  <c r="K107" i="46"/>
  <c r="L107" i="46"/>
  <c r="E108" i="46"/>
  <c r="G108" i="46"/>
  <c r="G104" i="46" s="1"/>
  <c r="H108" i="46"/>
  <c r="I108" i="46"/>
  <c r="K108" i="46" s="1"/>
  <c r="L108" i="46" s="1"/>
  <c r="J108" i="46"/>
  <c r="K109" i="46"/>
  <c r="L109" i="46" s="1"/>
  <c r="K110" i="46"/>
  <c r="L110" i="46" s="1"/>
  <c r="E112" i="46"/>
  <c r="F112" i="46"/>
  <c r="G112" i="46"/>
  <c r="H112" i="46"/>
  <c r="K112" i="46" s="1"/>
  <c r="L112" i="46" s="1"/>
  <c r="I112" i="46"/>
  <c r="J112" i="46"/>
  <c r="K113" i="46"/>
  <c r="L113" i="46"/>
  <c r="E114" i="46"/>
  <c r="F114" i="46"/>
  <c r="G114" i="46"/>
  <c r="H114" i="46"/>
  <c r="K114" i="46" s="1"/>
  <c r="L114" i="46" s="1"/>
  <c r="I114" i="46"/>
  <c r="J114" i="46"/>
  <c r="K115" i="46"/>
  <c r="L115" i="46"/>
  <c r="E116" i="46"/>
  <c r="G116" i="46"/>
  <c r="H116" i="46"/>
  <c r="I116" i="46"/>
  <c r="K116" i="46" s="1"/>
  <c r="J116" i="46"/>
  <c r="K117" i="46"/>
  <c r="L117" i="46" s="1"/>
  <c r="K118" i="46"/>
  <c r="L118" i="46" s="1"/>
  <c r="K119" i="46"/>
  <c r="L119" i="46" s="1"/>
  <c r="E120" i="46"/>
  <c r="E111" i="46" s="1"/>
  <c r="G120" i="46"/>
  <c r="H120" i="46"/>
  <c r="I120" i="46"/>
  <c r="J120" i="46"/>
  <c r="K121" i="46"/>
  <c r="L121" i="46" s="1"/>
  <c r="E123" i="46"/>
  <c r="E122" i="46" s="1"/>
  <c r="G123" i="46"/>
  <c r="H123" i="46"/>
  <c r="H122" i="46" s="1"/>
  <c r="I123" i="46"/>
  <c r="J123" i="46"/>
  <c r="J122" i="46" s="1"/>
  <c r="K124" i="46"/>
  <c r="L124" i="46"/>
  <c r="E125" i="46"/>
  <c r="G125" i="46"/>
  <c r="K125" i="46" s="1"/>
  <c r="L125" i="46" s="1"/>
  <c r="H125" i="46"/>
  <c r="I125" i="46"/>
  <c r="I122" i="46" s="1"/>
  <c r="J125" i="46"/>
  <c r="K126" i="46"/>
  <c r="L126" i="46" s="1"/>
  <c r="E9" i="45"/>
  <c r="G9" i="45"/>
  <c r="H9" i="45"/>
  <c r="I9" i="45"/>
  <c r="J9" i="45"/>
  <c r="K10" i="45"/>
  <c r="L10" i="45"/>
  <c r="K11" i="45"/>
  <c r="L11" i="45" s="1"/>
  <c r="E12" i="45"/>
  <c r="G12" i="45"/>
  <c r="H12" i="45"/>
  <c r="K12" i="45" s="1"/>
  <c r="L12" i="45" s="1"/>
  <c r="I12" i="45"/>
  <c r="J12" i="45"/>
  <c r="K13" i="45"/>
  <c r="L13" i="45" s="1"/>
  <c r="K14" i="45"/>
  <c r="L14" i="45" s="1"/>
  <c r="E15" i="45"/>
  <c r="G15" i="45"/>
  <c r="H15" i="45"/>
  <c r="K15" i="45" s="1"/>
  <c r="L15" i="45" s="1"/>
  <c r="I15" i="45"/>
  <c r="J15" i="45"/>
  <c r="K16" i="45"/>
  <c r="L16" i="45"/>
  <c r="E17" i="45"/>
  <c r="G17" i="45"/>
  <c r="H17" i="45"/>
  <c r="K17" i="45" s="1"/>
  <c r="L17" i="45" s="1"/>
  <c r="I17" i="45"/>
  <c r="J17" i="45"/>
  <c r="K18" i="45"/>
  <c r="L18" i="45" s="1"/>
  <c r="K19" i="45"/>
  <c r="L19" i="45" s="1"/>
  <c r="K20" i="45"/>
  <c r="L20" i="45" s="1"/>
  <c r="K21" i="45"/>
  <c r="L21" i="45" s="1"/>
  <c r="K22" i="45"/>
  <c r="L22" i="45" s="1"/>
  <c r="K23" i="45"/>
  <c r="L23" i="45" s="1"/>
  <c r="E24" i="45"/>
  <c r="G24" i="45"/>
  <c r="H24" i="45"/>
  <c r="I24" i="45"/>
  <c r="J24" i="45"/>
  <c r="K25" i="45"/>
  <c r="L25" i="45"/>
  <c r="K26" i="45"/>
  <c r="L26" i="45" s="1"/>
  <c r="E27" i="45"/>
  <c r="G27" i="45"/>
  <c r="H27" i="45"/>
  <c r="I27" i="45"/>
  <c r="J27" i="45"/>
  <c r="K28" i="45"/>
  <c r="L28" i="45" s="1"/>
  <c r="E30" i="45"/>
  <c r="G30" i="45"/>
  <c r="H30" i="45"/>
  <c r="I30" i="45"/>
  <c r="J30" i="45"/>
  <c r="K31" i="45"/>
  <c r="L31" i="45" s="1"/>
  <c r="K32" i="45"/>
  <c r="L32" i="45" s="1"/>
  <c r="K33" i="45"/>
  <c r="L33" i="45" s="1"/>
  <c r="K34" i="45"/>
  <c r="L34" i="45" s="1"/>
  <c r="E35" i="45"/>
  <c r="G35" i="45"/>
  <c r="H35" i="45"/>
  <c r="I35" i="45"/>
  <c r="J35" i="45"/>
  <c r="K36" i="45"/>
  <c r="L36" i="45"/>
  <c r="K37" i="45"/>
  <c r="L37" i="45" s="1"/>
  <c r="E38" i="45"/>
  <c r="G38" i="45"/>
  <c r="H38" i="45"/>
  <c r="K38" i="45" s="1"/>
  <c r="L38" i="45" s="1"/>
  <c r="I38" i="45"/>
  <c r="J38" i="45"/>
  <c r="K39" i="45"/>
  <c r="L39" i="45" s="1"/>
  <c r="K40" i="45"/>
  <c r="L40" i="45" s="1"/>
  <c r="K41" i="45"/>
  <c r="L41" i="45" s="1"/>
  <c r="K42" i="45"/>
  <c r="L42" i="45" s="1"/>
  <c r="E43" i="45"/>
  <c r="G43" i="45"/>
  <c r="H43" i="45"/>
  <c r="I43" i="45"/>
  <c r="J43" i="45"/>
  <c r="K44" i="45"/>
  <c r="L44" i="45" s="1"/>
  <c r="K45" i="45"/>
  <c r="L45" i="45"/>
  <c r="E46" i="45"/>
  <c r="G46" i="45"/>
  <c r="H46" i="45"/>
  <c r="I46" i="45"/>
  <c r="K46" i="45" s="1"/>
  <c r="J46" i="45"/>
  <c r="K47" i="45"/>
  <c r="L47" i="45" s="1"/>
  <c r="K48" i="45"/>
  <c r="L48" i="45" s="1"/>
  <c r="K49" i="45"/>
  <c r="L49" i="45" s="1"/>
  <c r="E50" i="45"/>
  <c r="G50" i="45"/>
  <c r="H50" i="45"/>
  <c r="I50" i="45"/>
  <c r="J50" i="45"/>
  <c r="K51" i="45"/>
  <c r="L51" i="45"/>
  <c r="K52" i="45"/>
  <c r="L52" i="45" s="1"/>
  <c r="E53" i="45"/>
  <c r="G53" i="45"/>
  <c r="H53" i="45"/>
  <c r="I53" i="45"/>
  <c r="J53" i="45"/>
  <c r="K54" i="45"/>
  <c r="L54" i="45" s="1"/>
  <c r="K55" i="45"/>
  <c r="L55" i="45" s="1"/>
  <c r="E56" i="45"/>
  <c r="G56" i="45"/>
  <c r="H56" i="45"/>
  <c r="I56" i="45"/>
  <c r="J56" i="45"/>
  <c r="K57" i="45"/>
  <c r="L57" i="45"/>
  <c r="E59" i="45"/>
  <c r="E58" i="45" s="1"/>
  <c r="G59" i="45"/>
  <c r="H59" i="45"/>
  <c r="I59" i="45"/>
  <c r="J59" i="45"/>
  <c r="J58" i="45" s="1"/>
  <c r="K60" i="45"/>
  <c r="L60" i="45" s="1"/>
  <c r="E61" i="45"/>
  <c r="G61" i="45"/>
  <c r="G58" i="45" s="1"/>
  <c r="H61" i="45"/>
  <c r="I61" i="45"/>
  <c r="J61" i="45"/>
  <c r="K62" i="45"/>
  <c r="L62" i="45" s="1"/>
  <c r="E63" i="45"/>
  <c r="G63" i="45"/>
  <c r="H63" i="45"/>
  <c r="I63" i="45"/>
  <c r="J63" i="45"/>
  <c r="K64" i="45"/>
  <c r="L64" i="45"/>
  <c r="K65" i="45"/>
  <c r="L65" i="45" s="1"/>
  <c r="E72" i="45"/>
  <c r="G72" i="45"/>
  <c r="H72" i="45"/>
  <c r="K72" i="45" s="1"/>
  <c r="I72" i="45"/>
  <c r="J72" i="45"/>
  <c r="K73" i="45"/>
  <c r="L73" i="45"/>
  <c r="E74" i="45"/>
  <c r="G74" i="45"/>
  <c r="H74" i="45"/>
  <c r="I74" i="45"/>
  <c r="K74" i="45" s="1"/>
  <c r="J74" i="45"/>
  <c r="K75" i="45"/>
  <c r="L75" i="45" s="1"/>
  <c r="E77" i="45"/>
  <c r="F77" i="45"/>
  <c r="G77" i="45"/>
  <c r="H77" i="45"/>
  <c r="I77" i="45"/>
  <c r="J77" i="45"/>
  <c r="K78" i="45"/>
  <c r="L78" i="45" s="1"/>
  <c r="K79" i="45"/>
  <c r="L79" i="45"/>
  <c r="K80" i="45"/>
  <c r="L80" i="45" s="1"/>
  <c r="K81" i="45"/>
  <c r="L81" i="45"/>
  <c r="E82" i="45"/>
  <c r="G82" i="45"/>
  <c r="H82" i="45"/>
  <c r="I82" i="45"/>
  <c r="K82" i="45" s="1"/>
  <c r="J82" i="45"/>
  <c r="K83" i="45"/>
  <c r="L83" i="45" s="1"/>
  <c r="K84" i="45"/>
  <c r="L84" i="45" s="1"/>
  <c r="K85" i="45"/>
  <c r="L85" i="45" s="1"/>
  <c r="K86" i="45"/>
  <c r="L86" i="45" s="1"/>
  <c r="K87" i="45"/>
  <c r="L87" i="45" s="1"/>
  <c r="K88" i="45"/>
  <c r="L88" i="45" s="1"/>
  <c r="E89" i="45"/>
  <c r="E76" i="45" s="1"/>
  <c r="G89" i="45"/>
  <c r="H89" i="45"/>
  <c r="I89" i="45"/>
  <c r="J89" i="45"/>
  <c r="K90" i="45"/>
  <c r="L90" i="45" s="1"/>
  <c r="E91" i="45"/>
  <c r="G91" i="45"/>
  <c r="H91" i="45"/>
  <c r="I91" i="45"/>
  <c r="J91" i="45"/>
  <c r="K92" i="45"/>
  <c r="L92" i="45" s="1"/>
  <c r="E94" i="45"/>
  <c r="G94" i="45"/>
  <c r="H94" i="45"/>
  <c r="H93" i="45" s="1"/>
  <c r="I94" i="45"/>
  <c r="J94" i="45"/>
  <c r="K95" i="45"/>
  <c r="L95" i="45" s="1"/>
  <c r="K96" i="45"/>
  <c r="L96" i="45" s="1"/>
  <c r="E97" i="45"/>
  <c r="G97" i="45"/>
  <c r="H97" i="45"/>
  <c r="I97" i="45"/>
  <c r="J97" i="45"/>
  <c r="K98" i="45"/>
  <c r="L98" i="45"/>
  <c r="K99" i="45"/>
  <c r="L99" i="45" s="1"/>
  <c r="E100" i="45"/>
  <c r="G100" i="45"/>
  <c r="K100" i="45" s="1"/>
  <c r="L100" i="45" s="1"/>
  <c r="H100" i="45"/>
  <c r="I100" i="45"/>
  <c r="J100" i="45"/>
  <c r="K101" i="45"/>
  <c r="L101" i="45" s="1"/>
  <c r="E102" i="45"/>
  <c r="G102" i="45"/>
  <c r="H102" i="45"/>
  <c r="I102" i="45"/>
  <c r="J102" i="45"/>
  <c r="K103" i="45"/>
  <c r="L103" i="45"/>
  <c r="E105" i="45"/>
  <c r="E104" i="45" s="1"/>
  <c r="G105" i="45"/>
  <c r="H105" i="45"/>
  <c r="I105" i="45"/>
  <c r="I104" i="45" s="1"/>
  <c r="J105" i="45"/>
  <c r="J104" i="45" s="1"/>
  <c r="K106" i="45"/>
  <c r="L106" i="45"/>
  <c r="K107" i="45"/>
  <c r="L107" i="45" s="1"/>
  <c r="E108" i="45"/>
  <c r="G108" i="45"/>
  <c r="G104" i="45" s="1"/>
  <c r="H108" i="45"/>
  <c r="K108" i="45" s="1"/>
  <c r="L108" i="45" s="1"/>
  <c r="I108" i="45"/>
  <c r="J108" i="45"/>
  <c r="K109" i="45"/>
  <c r="L109" i="45" s="1"/>
  <c r="K110" i="45"/>
  <c r="L110" i="45" s="1"/>
  <c r="E112" i="45"/>
  <c r="F112" i="45"/>
  <c r="G112" i="45"/>
  <c r="H112" i="45"/>
  <c r="I112" i="45"/>
  <c r="J112" i="45"/>
  <c r="K113" i="45"/>
  <c r="L113" i="45" s="1"/>
  <c r="E114" i="45"/>
  <c r="F114" i="45"/>
  <c r="G114" i="45"/>
  <c r="H114" i="45"/>
  <c r="I114" i="45"/>
  <c r="J114" i="45"/>
  <c r="K115" i="45"/>
  <c r="L115" i="45" s="1"/>
  <c r="E116" i="45"/>
  <c r="G116" i="45"/>
  <c r="H116" i="45"/>
  <c r="I116" i="45"/>
  <c r="J116" i="45"/>
  <c r="K117" i="45"/>
  <c r="L117" i="45" s="1"/>
  <c r="K118" i="45"/>
  <c r="L118" i="45" s="1"/>
  <c r="K119" i="45"/>
  <c r="L119" i="45" s="1"/>
  <c r="E120" i="45"/>
  <c r="E111" i="45" s="1"/>
  <c r="G120" i="45"/>
  <c r="H120" i="45"/>
  <c r="K120" i="45" s="1"/>
  <c r="L120" i="45" s="1"/>
  <c r="I120" i="45"/>
  <c r="J120" i="45"/>
  <c r="K121" i="45"/>
  <c r="L121" i="45"/>
  <c r="E123" i="45"/>
  <c r="G123" i="45"/>
  <c r="H123" i="45"/>
  <c r="H122" i="45" s="1"/>
  <c r="I123" i="45"/>
  <c r="I122" i="45" s="1"/>
  <c r="J123" i="45"/>
  <c r="K124" i="45"/>
  <c r="L124" i="45"/>
  <c r="E125" i="45"/>
  <c r="G125" i="45"/>
  <c r="H125" i="45"/>
  <c r="K125" i="45" s="1"/>
  <c r="L125" i="45" s="1"/>
  <c r="I125" i="45"/>
  <c r="J125" i="45"/>
  <c r="K126" i="45"/>
  <c r="L126" i="45" s="1"/>
  <c r="H8" i="44"/>
  <c r="J8" i="44" s="1"/>
  <c r="I8" i="44"/>
  <c r="J9" i="44"/>
  <c r="J10" i="44"/>
  <c r="J11" i="44"/>
  <c r="J12" i="44"/>
  <c r="J13" i="44"/>
  <c r="J14" i="44"/>
  <c r="J15" i="44"/>
  <c r="H16" i="44"/>
  <c r="J16" i="44" s="1"/>
  <c r="I16" i="44"/>
  <c r="I53" i="44" s="1"/>
  <c r="J17" i="44"/>
  <c r="J18" i="44"/>
  <c r="J19" i="44"/>
  <c r="J20" i="44"/>
  <c r="J21" i="44"/>
  <c r="J22" i="44"/>
  <c r="J23" i="44"/>
  <c r="J24" i="44"/>
  <c r="H25" i="44"/>
  <c r="I25" i="44"/>
  <c r="J25" i="44"/>
  <c r="J26" i="44"/>
  <c r="J27" i="44"/>
  <c r="J28" i="44"/>
  <c r="H29" i="44"/>
  <c r="J29" i="44" s="1"/>
  <c r="I29" i="44"/>
  <c r="J30" i="44"/>
  <c r="J31" i="44"/>
  <c r="H32" i="44"/>
  <c r="I32" i="44"/>
  <c r="J32" i="44"/>
  <c r="J33" i="44"/>
  <c r="J34" i="44"/>
  <c r="J35" i="44"/>
  <c r="J36" i="44"/>
  <c r="H37" i="44"/>
  <c r="J37" i="44" s="1"/>
  <c r="I37" i="44"/>
  <c r="J38" i="44"/>
  <c r="J39" i="44"/>
  <c r="J40" i="44"/>
  <c r="J41" i="44"/>
  <c r="H42" i="44"/>
  <c r="I42" i="44"/>
  <c r="J42" i="44" s="1"/>
  <c r="J43" i="44"/>
  <c r="J44" i="44"/>
  <c r="H45" i="44"/>
  <c r="J45" i="44" s="1"/>
  <c r="I45" i="44"/>
  <c r="J46" i="44"/>
  <c r="J47" i="44"/>
  <c r="J48" i="44"/>
  <c r="J49" i="44"/>
  <c r="H50" i="44"/>
  <c r="I50" i="44"/>
  <c r="J50" i="44" s="1"/>
  <c r="J51" i="44"/>
  <c r="J52" i="44"/>
  <c r="H53" i="44"/>
  <c r="H8" i="43"/>
  <c r="I8" i="43"/>
  <c r="J8" i="43"/>
  <c r="J9" i="43"/>
  <c r="J10" i="43"/>
  <c r="J11" i="43"/>
  <c r="J12" i="43"/>
  <c r="J13" i="43"/>
  <c r="J14" i="43"/>
  <c r="J15" i="43"/>
  <c r="H16" i="43"/>
  <c r="J16" i="43" s="1"/>
  <c r="I16" i="43"/>
  <c r="I53" i="43" s="1"/>
  <c r="J17" i="43"/>
  <c r="J18" i="43"/>
  <c r="J19" i="43"/>
  <c r="J20" i="43"/>
  <c r="J21" i="43"/>
  <c r="J22" i="43"/>
  <c r="J23" i="43"/>
  <c r="J24" i="43"/>
  <c r="H25" i="43"/>
  <c r="I25" i="43"/>
  <c r="J25" i="43"/>
  <c r="J26" i="43"/>
  <c r="J27" i="43"/>
  <c r="J28" i="43"/>
  <c r="H29" i="43"/>
  <c r="J29" i="43" s="1"/>
  <c r="I29" i="43"/>
  <c r="J30" i="43"/>
  <c r="J31" i="43"/>
  <c r="H32" i="43"/>
  <c r="I32" i="43"/>
  <c r="J32" i="43"/>
  <c r="J33" i="43"/>
  <c r="J34" i="43"/>
  <c r="J35" i="43"/>
  <c r="J36" i="43"/>
  <c r="H37" i="43"/>
  <c r="J37" i="43" s="1"/>
  <c r="I37" i="43"/>
  <c r="J38" i="43"/>
  <c r="J39" i="43"/>
  <c r="J40" i="43"/>
  <c r="J41" i="43"/>
  <c r="H42" i="43"/>
  <c r="J42" i="43" s="1"/>
  <c r="I42" i="43"/>
  <c r="J43" i="43"/>
  <c r="J44" i="43"/>
  <c r="H45" i="43"/>
  <c r="J45" i="43" s="1"/>
  <c r="I45" i="43"/>
  <c r="J46" i="43"/>
  <c r="J47" i="43"/>
  <c r="J48" i="43"/>
  <c r="J49" i="43"/>
  <c r="H50" i="43"/>
  <c r="J50" i="43" s="1"/>
  <c r="I50" i="43"/>
  <c r="J51" i="43"/>
  <c r="J52" i="43"/>
  <c r="H53" i="43"/>
  <c r="AJ55" i="48" l="1"/>
  <c r="K120" i="46"/>
  <c r="L120" i="46" s="1"/>
  <c r="G111" i="46"/>
  <c r="E76" i="46"/>
  <c r="K82" i="46"/>
  <c r="J76" i="46"/>
  <c r="K74" i="46"/>
  <c r="K72" i="46"/>
  <c r="G58" i="46"/>
  <c r="J58" i="46"/>
  <c r="E58" i="46"/>
  <c r="K46" i="46"/>
  <c r="K15" i="46"/>
  <c r="L15" i="46" s="1"/>
  <c r="J111" i="46"/>
  <c r="K105" i="46"/>
  <c r="K102" i="46"/>
  <c r="K97" i="46"/>
  <c r="G93" i="46"/>
  <c r="I76" i="46"/>
  <c r="K63" i="46"/>
  <c r="L63" i="46" s="1"/>
  <c r="K56" i="46"/>
  <c r="K50" i="46"/>
  <c r="L50" i="46" s="1"/>
  <c r="K35" i="46"/>
  <c r="I29" i="46"/>
  <c r="K24" i="46"/>
  <c r="L24" i="46" s="1"/>
  <c r="G8" i="46"/>
  <c r="K9" i="46"/>
  <c r="I111" i="46"/>
  <c r="K91" i="46"/>
  <c r="L91" i="46" s="1"/>
  <c r="K89" i="46"/>
  <c r="K77" i="46"/>
  <c r="L77" i="46" s="1"/>
  <c r="G71" i="46"/>
  <c r="J71" i="46"/>
  <c r="E71" i="46"/>
  <c r="K61" i="46"/>
  <c r="L61" i="46" s="1"/>
  <c r="K59" i="46"/>
  <c r="K43" i="46"/>
  <c r="L43" i="46" s="1"/>
  <c r="L102" i="46"/>
  <c r="J93" i="46"/>
  <c r="K93" i="46" s="1"/>
  <c r="L93" i="46" s="1"/>
  <c r="E93" i="46"/>
  <c r="I93" i="46"/>
  <c r="G76" i="46"/>
  <c r="L56" i="46"/>
  <c r="J29" i="46"/>
  <c r="E29" i="46"/>
  <c r="G29" i="46"/>
  <c r="J8" i="46"/>
  <c r="J127" i="46" s="1"/>
  <c r="E8" i="46"/>
  <c r="L116" i="46"/>
  <c r="L53" i="46"/>
  <c r="L27" i="46"/>
  <c r="L82" i="46"/>
  <c r="L74" i="46"/>
  <c r="L46" i="46"/>
  <c r="E127" i="46"/>
  <c r="G122" i="46"/>
  <c r="K122" i="46" s="1"/>
  <c r="L122" i="46" s="1"/>
  <c r="H111" i="46"/>
  <c r="K111" i="46" s="1"/>
  <c r="L111" i="46" s="1"/>
  <c r="H76" i="46"/>
  <c r="K76" i="46" s="1"/>
  <c r="L76" i="46" s="1"/>
  <c r="I71" i="46"/>
  <c r="K71" i="46" s="1"/>
  <c r="L71" i="46" s="1"/>
  <c r="I58" i="46"/>
  <c r="H29" i="46"/>
  <c r="K29" i="46" s="1"/>
  <c r="L29" i="46" s="1"/>
  <c r="I8" i="46"/>
  <c r="K123" i="46"/>
  <c r="L123" i="46" s="1"/>
  <c r="H104" i="46"/>
  <c r="K104" i="46" s="1"/>
  <c r="L104" i="46" s="1"/>
  <c r="H71" i="46"/>
  <c r="H58" i="46"/>
  <c r="H8" i="46"/>
  <c r="L105" i="46"/>
  <c r="L97" i="46"/>
  <c r="K94" i="46"/>
  <c r="L94" i="46" s="1"/>
  <c r="L89" i="46"/>
  <c r="L72" i="46"/>
  <c r="L59" i="46"/>
  <c r="L35" i="46"/>
  <c r="K30" i="46"/>
  <c r="L30" i="46" s="1"/>
  <c r="L9" i="46"/>
  <c r="J76" i="45"/>
  <c r="G93" i="45"/>
  <c r="I76" i="45"/>
  <c r="K63" i="45"/>
  <c r="L63" i="45" s="1"/>
  <c r="K56" i="45"/>
  <c r="K35" i="45"/>
  <c r="I29" i="45"/>
  <c r="K9" i="45"/>
  <c r="G122" i="45"/>
  <c r="J122" i="45"/>
  <c r="E122" i="45"/>
  <c r="I111" i="45"/>
  <c r="K91" i="45"/>
  <c r="K89" i="45"/>
  <c r="K77" i="45"/>
  <c r="L77" i="45" s="1"/>
  <c r="G71" i="45"/>
  <c r="G127" i="45" s="1"/>
  <c r="J71" i="45"/>
  <c r="E71" i="45"/>
  <c r="K61" i="45"/>
  <c r="K59" i="45"/>
  <c r="L59" i="45" s="1"/>
  <c r="K43" i="45"/>
  <c r="L43" i="45" s="1"/>
  <c r="G111" i="45"/>
  <c r="J111" i="45"/>
  <c r="K105" i="45"/>
  <c r="K102" i="45"/>
  <c r="K97" i="45"/>
  <c r="L91" i="45"/>
  <c r="L61" i="45"/>
  <c r="K50" i="45"/>
  <c r="L50" i="45" s="1"/>
  <c r="K24" i="45"/>
  <c r="L24" i="45" s="1"/>
  <c r="G8" i="45"/>
  <c r="K116" i="45"/>
  <c r="L116" i="45" s="1"/>
  <c r="K114" i="45"/>
  <c r="L114" i="45" s="1"/>
  <c r="H111" i="45"/>
  <c r="J93" i="45"/>
  <c r="E93" i="45"/>
  <c r="I93" i="45"/>
  <c r="G76" i="45"/>
  <c r="K53" i="45"/>
  <c r="J29" i="45"/>
  <c r="E29" i="45"/>
  <c r="G29" i="45"/>
  <c r="K27" i="45"/>
  <c r="J8" i="45"/>
  <c r="J127" i="45" s="1"/>
  <c r="E8" i="45"/>
  <c r="K122" i="45"/>
  <c r="L122" i="45" s="1"/>
  <c r="K71" i="45"/>
  <c r="L71" i="45" s="1"/>
  <c r="L53" i="45"/>
  <c r="L27" i="45"/>
  <c r="L102" i="45"/>
  <c r="L82" i="45"/>
  <c r="K76" i="45"/>
  <c r="L76" i="45" s="1"/>
  <c r="L74" i="45"/>
  <c r="L56" i="45"/>
  <c r="L46" i="45"/>
  <c r="E127" i="45"/>
  <c r="H76" i="45"/>
  <c r="I71" i="45"/>
  <c r="I58" i="45"/>
  <c r="H29" i="45"/>
  <c r="K29" i="45" s="1"/>
  <c r="L29" i="45" s="1"/>
  <c r="I8" i="45"/>
  <c r="K123" i="45"/>
  <c r="L123" i="45" s="1"/>
  <c r="K112" i="45"/>
  <c r="L112" i="45" s="1"/>
  <c r="H104" i="45"/>
  <c r="K104" i="45" s="1"/>
  <c r="L104" i="45" s="1"/>
  <c r="H71" i="45"/>
  <c r="H58" i="45"/>
  <c r="K58" i="45" s="1"/>
  <c r="L58" i="45" s="1"/>
  <c r="H8" i="45"/>
  <c r="L105" i="45"/>
  <c r="L97" i="45"/>
  <c r="K94" i="45"/>
  <c r="L94" i="45" s="1"/>
  <c r="L89" i="45"/>
  <c r="L72" i="45"/>
  <c r="L35" i="45"/>
  <c r="K30" i="45"/>
  <c r="L30" i="45" s="1"/>
  <c r="L9" i="45"/>
  <c r="J53" i="44"/>
  <c r="J53" i="43"/>
  <c r="K58" i="46" l="1"/>
  <c r="L58" i="46" s="1"/>
  <c r="I127" i="46"/>
  <c r="G127" i="46"/>
  <c r="H127" i="46"/>
  <c r="K8" i="46"/>
  <c r="L8" i="46" s="1"/>
  <c r="K111" i="45"/>
  <c r="L111" i="45" s="1"/>
  <c r="K93" i="45"/>
  <c r="L93" i="45" s="1"/>
  <c r="H127" i="45"/>
  <c r="I127" i="45"/>
  <c r="K8" i="45"/>
  <c r="L8" i="45" s="1"/>
  <c r="H8" i="42"/>
  <c r="J8" i="42" s="1"/>
  <c r="I8" i="42"/>
  <c r="J9" i="42"/>
  <c r="J10" i="42"/>
  <c r="H11" i="42"/>
  <c r="I11" i="42"/>
  <c r="J11" i="42"/>
  <c r="J12" i="42"/>
  <c r="J13" i="42"/>
  <c r="H14" i="42"/>
  <c r="I14" i="42"/>
  <c r="J14" i="42"/>
  <c r="J15" i="42"/>
  <c r="J16" i="42"/>
  <c r="J17" i="42"/>
  <c r="H18" i="42"/>
  <c r="J18" i="42" s="1"/>
  <c r="I18" i="42"/>
  <c r="J19" i="42"/>
  <c r="J20" i="42"/>
  <c r="J21" i="42"/>
  <c r="J22" i="42"/>
  <c r="J23" i="42"/>
  <c r="J24" i="42"/>
  <c r="H25" i="42"/>
  <c r="J25" i="42" s="1"/>
  <c r="I25" i="42"/>
  <c r="J26" i="42"/>
  <c r="J27" i="42"/>
  <c r="H28" i="42"/>
  <c r="H7" i="42" s="1"/>
  <c r="I28" i="42"/>
  <c r="I7" i="42" s="1"/>
  <c r="J28" i="42"/>
  <c r="J29" i="42"/>
  <c r="H30" i="42"/>
  <c r="I30" i="42"/>
  <c r="J30" i="42"/>
  <c r="J31" i="42"/>
  <c r="H33" i="42"/>
  <c r="I33" i="42"/>
  <c r="I32" i="42" s="1"/>
  <c r="J34" i="42"/>
  <c r="J35" i="42"/>
  <c r="J36" i="42"/>
  <c r="J37" i="42"/>
  <c r="J38" i="42"/>
  <c r="H39" i="42"/>
  <c r="I39" i="42"/>
  <c r="J39" i="42" s="1"/>
  <c r="J40" i="42"/>
  <c r="J41" i="42"/>
  <c r="H42" i="42"/>
  <c r="H32" i="42" s="1"/>
  <c r="J32" i="42" s="1"/>
  <c r="I42" i="42"/>
  <c r="J42" i="42"/>
  <c r="J43" i="42"/>
  <c r="J44" i="42"/>
  <c r="J45" i="42"/>
  <c r="J46" i="42"/>
  <c r="H47" i="42"/>
  <c r="I47" i="42"/>
  <c r="J47" i="42" s="1"/>
  <c r="J48" i="42"/>
  <c r="J49" i="42"/>
  <c r="H50" i="42"/>
  <c r="I50" i="42"/>
  <c r="J50" i="42"/>
  <c r="J51" i="42"/>
  <c r="J52" i="42"/>
  <c r="J53" i="42"/>
  <c r="H54" i="42"/>
  <c r="J54" i="42" s="1"/>
  <c r="I54" i="42"/>
  <c r="J55" i="42"/>
  <c r="J56" i="42"/>
  <c r="H57" i="42"/>
  <c r="I57" i="42"/>
  <c r="J57" i="42"/>
  <c r="J58" i="42"/>
  <c r="J59" i="42"/>
  <c r="J60" i="42"/>
  <c r="H61" i="42"/>
  <c r="J61" i="42" s="1"/>
  <c r="I61" i="42"/>
  <c r="J62" i="42"/>
  <c r="H63" i="42"/>
  <c r="J63" i="42" s="1"/>
  <c r="I63" i="42"/>
  <c r="H64" i="42"/>
  <c r="I64" i="42"/>
  <c r="J64" i="42"/>
  <c r="J65" i="42"/>
  <c r="H66" i="42"/>
  <c r="I66" i="42"/>
  <c r="J66" i="42"/>
  <c r="J67" i="42"/>
  <c r="H68" i="42"/>
  <c r="I68" i="42"/>
  <c r="J68" i="42"/>
  <c r="J69" i="42"/>
  <c r="J70" i="42"/>
  <c r="I76" i="42"/>
  <c r="H77" i="42"/>
  <c r="I77" i="42"/>
  <c r="J77" i="42"/>
  <c r="J78" i="42"/>
  <c r="J79" i="42"/>
  <c r="J80" i="42"/>
  <c r="H81" i="42"/>
  <c r="J81" i="42" s="1"/>
  <c r="I81" i="42"/>
  <c r="J82" i="42"/>
  <c r="H83" i="42"/>
  <c r="H84" i="42"/>
  <c r="J84" i="42" s="1"/>
  <c r="I84" i="42"/>
  <c r="I83" i="42" s="1"/>
  <c r="J85" i="42"/>
  <c r="J86" i="42"/>
  <c r="J87" i="42"/>
  <c r="J88" i="42"/>
  <c r="H89" i="42"/>
  <c r="I89" i="42"/>
  <c r="J89" i="42"/>
  <c r="J90" i="42"/>
  <c r="J91" i="42"/>
  <c r="J92" i="42"/>
  <c r="J93" i="42"/>
  <c r="J94" i="42"/>
  <c r="J95" i="42"/>
  <c r="H96" i="42"/>
  <c r="J96" i="42" s="1"/>
  <c r="I96" i="42"/>
  <c r="J97" i="42"/>
  <c r="H98" i="42"/>
  <c r="J98" i="42" s="1"/>
  <c r="I98" i="42"/>
  <c r="J99" i="42"/>
  <c r="J100" i="42"/>
  <c r="H102" i="42"/>
  <c r="J102" i="42" s="1"/>
  <c r="I102" i="42"/>
  <c r="I101" i="42" s="1"/>
  <c r="J103" i="42"/>
  <c r="J104" i="42"/>
  <c r="H105" i="42"/>
  <c r="J105" i="42" s="1"/>
  <c r="I105" i="42"/>
  <c r="J107" i="42"/>
  <c r="H108" i="42"/>
  <c r="J108" i="42" s="1"/>
  <c r="I108" i="42"/>
  <c r="J109" i="42"/>
  <c r="H110" i="42"/>
  <c r="J110" i="42" s="1"/>
  <c r="I110" i="42"/>
  <c r="J111" i="42"/>
  <c r="H112" i="42"/>
  <c r="H113" i="42"/>
  <c r="J113" i="42" s="1"/>
  <c r="I113" i="42"/>
  <c r="I112" i="42" s="1"/>
  <c r="J114" i="42"/>
  <c r="J115" i="42"/>
  <c r="J116" i="42"/>
  <c r="H117" i="42"/>
  <c r="I117" i="42"/>
  <c r="J117" i="42" s="1"/>
  <c r="J118" i="42"/>
  <c r="J119" i="42"/>
  <c r="H121" i="42"/>
  <c r="I121" i="42"/>
  <c r="I120" i="42" s="1"/>
  <c r="J122" i="42"/>
  <c r="H123" i="42"/>
  <c r="I123" i="42"/>
  <c r="J123" i="42" s="1"/>
  <c r="J124" i="42"/>
  <c r="J125" i="42"/>
  <c r="H126" i="42"/>
  <c r="H120" i="42" s="1"/>
  <c r="J120" i="42" s="1"/>
  <c r="I126" i="42"/>
  <c r="J126" i="42"/>
  <c r="J127" i="42"/>
  <c r="J128" i="42"/>
  <c r="J129" i="42"/>
  <c r="H130" i="42"/>
  <c r="J130" i="42" s="1"/>
  <c r="I130" i="42"/>
  <c r="J131" i="42"/>
  <c r="H132" i="42"/>
  <c r="J132" i="42" s="1"/>
  <c r="H133" i="42"/>
  <c r="J133" i="42" s="1"/>
  <c r="I133" i="42"/>
  <c r="I132" i="42" s="1"/>
  <c r="J134" i="42"/>
  <c r="H135" i="42"/>
  <c r="J135" i="42" s="1"/>
  <c r="I135" i="42"/>
  <c r="J136" i="42"/>
  <c r="H9" i="41"/>
  <c r="H8" i="41" s="1"/>
  <c r="I9" i="41"/>
  <c r="I8" i="41" s="1"/>
  <c r="J10" i="41"/>
  <c r="J11" i="41"/>
  <c r="H12" i="41"/>
  <c r="I12" i="41"/>
  <c r="J12" i="41"/>
  <c r="J13" i="41"/>
  <c r="J14" i="41"/>
  <c r="H15" i="41"/>
  <c r="I15" i="41"/>
  <c r="J15" i="41"/>
  <c r="J16" i="41"/>
  <c r="J17" i="41"/>
  <c r="J18" i="41"/>
  <c r="H19" i="41"/>
  <c r="J19" i="41" s="1"/>
  <c r="I19" i="41"/>
  <c r="J20" i="41"/>
  <c r="J21" i="41"/>
  <c r="J22" i="41"/>
  <c r="J23" i="41"/>
  <c r="J24" i="41"/>
  <c r="J25" i="41"/>
  <c r="H26" i="41"/>
  <c r="I26" i="41"/>
  <c r="J26" i="41"/>
  <c r="J27" i="41"/>
  <c r="J28" i="41"/>
  <c r="H29" i="41"/>
  <c r="I29" i="41"/>
  <c r="J29" i="41"/>
  <c r="J30" i="41"/>
  <c r="H31" i="41"/>
  <c r="I31" i="41"/>
  <c r="J31" i="41"/>
  <c r="J32" i="41"/>
  <c r="H34" i="41"/>
  <c r="H33" i="41" s="1"/>
  <c r="I34" i="41"/>
  <c r="J34" i="41"/>
  <c r="J35" i="41"/>
  <c r="J36" i="41"/>
  <c r="J37" i="41"/>
  <c r="J38" i="41"/>
  <c r="J39" i="41"/>
  <c r="H40" i="41"/>
  <c r="I40" i="41"/>
  <c r="J40" i="41"/>
  <c r="J41" i="41"/>
  <c r="J42" i="41"/>
  <c r="H43" i="41"/>
  <c r="I43" i="41"/>
  <c r="I33" i="41" s="1"/>
  <c r="J43" i="41"/>
  <c r="J44" i="41"/>
  <c r="J45" i="41"/>
  <c r="J46" i="41"/>
  <c r="J47" i="41"/>
  <c r="H48" i="41"/>
  <c r="I48" i="41"/>
  <c r="J48" i="41"/>
  <c r="J49" i="41"/>
  <c r="J50" i="41"/>
  <c r="H51" i="41"/>
  <c r="I51" i="41"/>
  <c r="J51" i="41"/>
  <c r="J52" i="41"/>
  <c r="J53" i="41"/>
  <c r="J54" i="41"/>
  <c r="H55" i="41"/>
  <c r="J55" i="41" s="1"/>
  <c r="I55" i="41"/>
  <c r="J56" i="41"/>
  <c r="J57" i="41"/>
  <c r="H58" i="41"/>
  <c r="I58" i="41"/>
  <c r="J58" i="41"/>
  <c r="J59" i="41"/>
  <c r="J60" i="41"/>
  <c r="J61" i="41"/>
  <c r="H62" i="41"/>
  <c r="J62" i="41" s="1"/>
  <c r="I62" i="41"/>
  <c r="J63" i="41"/>
  <c r="H64" i="41"/>
  <c r="J64" i="41" s="1"/>
  <c r="I64" i="41"/>
  <c r="H65" i="41"/>
  <c r="I65" i="41"/>
  <c r="J65" i="41"/>
  <c r="J66" i="41"/>
  <c r="H67" i="41"/>
  <c r="I67" i="41"/>
  <c r="J67" i="41"/>
  <c r="J68" i="41"/>
  <c r="H69" i="41"/>
  <c r="I69" i="41"/>
  <c r="J69" i="41"/>
  <c r="J70" i="41"/>
  <c r="J71" i="41"/>
  <c r="I77" i="41"/>
  <c r="H78" i="41"/>
  <c r="I78" i="41"/>
  <c r="J78" i="41"/>
  <c r="J79" i="41"/>
  <c r="J80" i="41"/>
  <c r="J81" i="41"/>
  <c r="H82" i="41"/>
  <c r="H77" i="41" s="1"/>
  <c r="J77" i="41" s="1"/>
  <c r="I82" i="41"/>
  <c r="J83" i="41"/>
  <c r="H84" i="41"/>
  <c r="H85" i="41"/>
  <c r="J85" i="41" s="1"/>
  <c r="I85" i="41"/>
  <c r="I84" i="41" s="1"/>
  <c r="J86" i="41"/>
  <c r="J87" i="41"/>
  <c r="J88" i="41"/>
  <c r="J89" i="41"/>
  <c r="H90" i="41"/>
  <c r="I90" i="41"/>
  <c r="J90" i="41"/>
  <c r="J91" i="41"/>
  <c r="J92" i="41"/>
  <c r="J93" i="41"/>
  <c r="J94" i="41"/>
  <c r="J95" i="41"/>
  <c r="J96" i="41"/>
  <c r="H97" i="41"/>
  <c r="J97" i="41" s="1"/>
  <c r="I97" i="41"/>
  <c r="J98" i="41"/>
  <c r="H99" i="41"/>
  <c r="J99" i="41" s="1"/>
  <c r="I99" i="41"/>
  <c r="J100" i="41"/>
  <c r="J101" i="41"/>
  <c r="H103" i="41"/>
  <c r="J103" i="41" s="1"/>
  <c r="I103" i="41"/>
  <c r="I102" i="41" s="1"/>
  <c r="J104" i="41"/>
  <c r="J105" i="41"/>
  <c r="H106" i="41"/>
  <c r="J106" i="41" s="1"/>
  <c r="I106" i="41"/>
  <c r="J107" i="41"/>
  <c r="J108" i="41"/>
  <c r="H109" i="41"/>
  <c r="I109" i="41"/>
  <c r="J109" i="41"/>
  <c r="J110" i="41"/>
  <c r="H111" i="41"/>
  <c r="I111" i="41"/>
  <c r="J111" i="41"/>
  <c r="J112" i="41"/>
  <c r="H114" i="41"/>
  <c r="H113" i="41" s="1"/>
  <c r="J113" i="41" s="1"/>
  <c r="I114" i="41"/>
  <c r="I113" i="41" s="1"/>
  <c r="J115" i="41"/>
  <c r="J116" i="41"/>
  <c r="J117" i="41"/>
  <c r="H118" i="41"/>
  <c r="I118" i="41"/>
  <c r="J118" i="41"/>
  <c r="J119" i="41"/>
  <c r="J120" i="41"/>
  <c r="H122" i="41"/>
  <c r="I122" i="41"/>
  <c r="J122" i="41"/>
  <c r="J123" i="41"/>
  <c r="H124" i="41"/>
  <c r="I124" i="41"/>
  <c r="J124" i="41"/>
  <c r="J125" i="41"/>
  <c r="J126" i="41"/>
  <c r="H127" i="41"/>
  <c r="J127" i="41" s="1"/>
  <c r="I127" i="41"/>
  <c r="I121" i="41" s="1"/>
  <c r="J128" i="41"/>
  <c r="J129" i="41"/>
  <c r="J130" i="41"/>
  <c r="H131" i="41"/>
  <c r="I131" i="41"/>
  <c r="J131" i="41"/>
  <c r="J132" i="41"/>
  <c r="H134" i="41"/>
  <c r="H133" i="41" s="1"/>
  <c r="J133" i="41" s="1"/>
  <c r="I134" i="41"/>
  <c r="I133" i="41" s="1"/>
  <c r="J135" i="41"/>
  <c r="H136" i="41"/>
  <c r="J136" i="41" s="1"/>
  <c r="I136" i="41"/>
  <c r="J137" i="41"/>
  <c r="H9" i="40"/>
  <c r="H8" i="40" s="1"/>
  <c r="I9" i="40"/>
  <c r="I8" i="40" s="1"/>
  <c r="J10" i="40"/>
  <c r="J11" i="40"/>
  <c r="H12" i="40"/>
  <c r="I12" i="40"/>
  <c r="J12" i="40"/>
  <c r="J13" i="40"/>
  <c r="J14" i="40"/>
  <c r="H15" i="40"/>
  <c r="I15" i="40"/>
  <c r="J15" i="40"/>
  <c r="J16" i="40"/>
  <c r="J17" i="40"/>
  <c r="J18" i="40"/>
  <c r="H19" i="40"/>
  <c r="J19" i="40" s="1"/>
  <c r="I19" i="40"/>
  <c r="J20" i="40"/>
  <c r="J21" i="40"/>
  <c r="J22" i="40"/>
  <c r="J23" i="40"/>
  <c r="J24" i="40"/>
  <c r="J25" i="40"/>
  <c r="H26" i="40"/>
  <c r="J26" i="40" s="1"/>
  <c r="I26" i="40"/>
  <c r="J27" i="40"/>
  <c r="J28" i="40"/>
  <c r="H29" i="40"/>
  <c r="I29" i="40"/>
  <c r="J29" i="40"/>
  <c r="J30" i="40"/>
  <c r="H31" i="40"/>
  <c r="I31" i="40"/>
  <c r="J31" i="40"/>
  <c r="J32" i="40"/>
  <c r="H34" i="40"/>
  <c r="I34" i="40"/>
  <c r="I33" i="40" s="1"/>
  <c r="J34" i="40"/>
  <c r="J35" i="40"/>
  <c r="J36" i="40"/>
  <c r="J37" i="40"/>
  <c r="J38" i="40"/>
  <c r="J39" i="40"/>
  <c r="H40" i="40"/>
  <c r="I40" i="40"/>
  <c r="J40" i="40"/>
  <c r="J41" i="40"/>
  <c r="J42" i="40"/>
  <c r="H43" i="40"/>
  <c r="H33" i="40" s="1"/>
  <c r="J33" i="40" s="1"/>
  <c r="I43" i="40"/>
  <c r="J43" i="40"/>
  <c r="J44" i="40"/>
  <c r="J45" i="40"/>
  <c r="J46" i="40"/>
  <c r="J47" i="40"/>
  <c r="H48" i="40"/>
  <c r="I48" i="40"/>
  <c r="J48" i="40"/>
  <c r="J49" i="40"/>
  <c r="J50" i="40"/>
  <c r="H51" i="40"/>
  <c r="I51" i="40"/>
  <c r="J51" i="40"/>
  <c r="J52" i="40"/>
  <c r="J53" i="40"/>
  <c r="J54" i="40"/>
  <c r="H55" i="40"/>
  <c r="J55" i="40" s="1"/>
  <c r="I55" i="40"/>
  <c r="J56" i="40"/>
  <c r="J57" i="40"/>
  <c r="H58" i="40"/>
  <c r="I58" i="40"/>
  <c r="J58" i="40"/>
  <c r="J59" i="40"/>
  <c r="J60" i="40"/>
  <c r="J61" i="40"/>
  <c r="H62" i="40"/>
  <c r="J62" i="40" s="1"/>
  <c r="I62" i="40"/>
  <c r="J63" i="40"/>
  <c r="H64" i="40"/>
  <c r="J64" i="40" s="1"/>
  <c r="I64" i="40"/>
  <c r="H65" i="40"/>
  <c r="I65" i="40"/>
  <c r="J65" i="40"/>
  <c r="J66" i="40"/>
  <c r="H67" i="40"/>
  <c r="I67" i="40"/>
  <c r="J67" i="40"/>
  <c r="J68" i="40"/>
  <c r="H69" i="40"/>
  <c r="I69" i="40"/>
  <c r="J69" i="40"/>
  <c r="J70" i="40"/>
  <c r="J71" i="40"/>
  <c r="I77" i="40"/>
  <c r="H78" i="40"/>
  <c r="I78" i="40"/>
  <c r="J78" i="40"/>
  <c r="J79" i="40"/>
  <c r="J80" i="40"/>
  <c r="J81" i="40"/>
  <c r="H82" i="40"/>
  <c r="J82" i="40" s="1"/>
  <c r="I82" i="40"/>
  <c r="J83" i="40"/>
  <c r="H84" i="40"/>
  <c r="H85" i="40"/>
  <c r="I85" i="40"/>
  <c r="I84" i="40" s="1"/>
  <c r="J86" i="40"/>
  <c r="J87" i="40"/>
  <c r="J88" i="40"/>
  <c r="J89" i="40"/>
  <c r="H90" i="40"/>
  <c r="I90" i="40"/>
  <c r="J90" i="40"/>
  <c r="J91" i="40"/>
  <c r="J92" i="40"/>
  <c r="J93" i="40"/>
  <c r="J94" i="40"/>
  <c r="J95" i="40"/>
  <c r="J96" i="40"/>
  <c r="H97" i="40"/>
  <c r="I97" i="40"/>
  <c r="J97" i="40" s="1"/>
  <c r="J98" i="40"/>
  <c r="H99" i="40"/>
  <c r="I99" i="40"/>
  <c r="J99" i="40" s="1"/>
  <c r="J100" i="40"/>
  <c r="J101" i="40"/>
  <c r="H103" i="40"/>
  <c r="I103" i="40"/>
  <c r="I102" i="40" s="1"/>
  <c r="J104" i="40"/>
  <c r="J105" i="40"/>
  <c r="H106" i="40"/>
  <c r="H102" i="40" s="1"/>
  <c r="J102" i="40" s="1"/>
  <c r="I106" i="40"/>
  <c r="J107" i="40"/>
  <c r="J108" i="40"/>
  <c r="H109" i="40"/>
  <c r="J109" i="40" s="1"/>
  <c r="I109" i="40"/>
  <c r="J110" i="40"/>
  <c r="H111" i="40"/>
  <c r="J111" i="40" s="1"/>
  <c r="I111" i="40"/>
  <c r="J112" i="40"/>
  <c r="H114" i="40"/>
  <c r="H113" i="40" s="1"/>
  <c r="I114" i="40"/>
  <c r="I113" i="40" s="1"/>
  <c r="J115" i="40"/>
  <c r="J116" i="40"/>
  <c r="J117" i="40"/>
  <c r="H118" i="40"/>
  <c r="I118" i="40"/>
  <c r="J118" i="40"/>
  <c r="J119" i="40"/>
  <c r="J120" i="40"/>
  <c r="H122" i="40"/>
  <c r="I122" i="40"/>
  <c r="J122" i="40"/>
  <c r="J123" i="40"/>
  <c r="H124" i="40"/>
  <c r="H121" i="40" s="1"/>
  <c r="J121" i="40" s="1"/>
  <c r="I124" i="40"/>
  <c r="J124" i="40"/>
  <c r="J125" i="40"/>
  <c r="J126" i="40"/>
  <c r="H127" i="40"/>
  <c r="J127" i="40" s="1"/>
  <c r="I127" i="40"/>
  <c r="I121" i="40" s="1"/>
  <c r="J128" i="40"/>
  <c r="J129" i="40"/>
  <c r="J130" i="40"/>
  <c r="H131" i="40"/>
  <c r="I131" i="40"/>
  <c r="J131" i="40"/>
  <c r="J132" i="40"/>
  <c r="H134" i="40"/>
  <c r="H133" i="40" s="1"/>
  <c r="I134" i="40"/>
  <c r="I133" i="40" s="1"/>
  <c r="J135" i="40"/>
  <c r="H136" i="40"/>
  <c r="J136" i="40" s="1"/>
  <c r="I136" i="40"/>
  <c r="J137" i="40"/>
  <c r="H9" i="39"/>
  <c r="H8" i="39" s="1"/>
  <c r="I9" i="39"/>
  <c r="J10" i="39"/>
  <c r="J11" i="39"/>
  <c r="H12" i="39"/>
  <c r="J12" i="39" s="1"/>
  <c r="I12" i="39"/>
  <c r="I8" i="39" s="1"/>
  <c r="J13" i="39"/>
  <c r="J14" i="39"/>
  <c r="H15" i="39"/>
  <c r="I15" i="39"/>
  <c r="J15" i="39"/>
  <c r="J16" i="39"/>
  <c r="J17" i="39"/>
  <c r="J18" i="39"/>
  <c r="H19" i="39"/>
  <c r="J19" i="39" s="1"/>
  <c r="I19" i="39"/>
  <c r="J20" i="39"/>
  <c r="J21" i="39"/>
  <c r="J22" i="39"/>
  <c r="J23" i="39"/>
  <c r="J24" i="39"/>
  <c r="J25" i="39"/>
  <c r="H26" i="39"/>
  <c r="J26" i="39" s="1"/>
  <c r="I26" i="39"/>
  <c r="J27" i="39"/>
  <c r="J28" i="39"/>
  <c r="H29" i="39"/>
  <c r="I29" i="39"/>
  <c r="J29" i="39"/>
  <c r="J30" i="39"/>
  <c r="H31" i="39"/>
  <c r="I31" i="39"/>
  <c r="J31" i="39"/>
  <c r="J32" i="39"/>
  <c r="H34" i="39"/>
  <c r="J34" i="39" s="1"/>
  <c r="I34" i="39"/>
  <c r="I33" i="39" s="1"/>
  <c r="J35" i="39"/>
  <c r="J36" i="39"/>
  <c r="J37" i="39"/>
  <c r="J38" i="39"/>
  <c r="J39" i="39"/>
  <c r="H40" i="39"/>
  <c r="J40" i="39" s="1"/>
  <c r="I40" i="39"/>
  <c r="J41" i="39"/>
  <c r="J42" i="39"/>
  <c r="H43" i="39"/>
  <c r="H33" i="39" s="1"/>
  <c r="I43" i="39"/>
  <c r="J43" i="39"/>
  <c r="J44" i="39"/>
  <c r="J45" i="39"/>
  <c r="J46" i="39"/>
  <c r="J47" i="39"/>
  <c r="H48" i="39"/>
  <c r="J48" i="39" s="1"/>
  <c r="I48" i="39"/>
  <c r="J49" i="39"/>
  <c r="J50" i="39"/>
  <c r="H51" i="39"/>
  <c r="I51" i="39"/>
  <c r="J51" i="39"/>
  <c r="J52" i="39"/>
  <c r="J53" i="39"/>
  <c r="J54" i="39"/>
  <c r="H55" i="39"/>
  <c r="J55" i="39" s="1"/>
  <c r="I55" i="39"/>
  <c r="J56" i="39"/>
  <c r="J57" i="39"/>
  <c r="H58" i="39"/>
  <c r="J58" i="39" s="1"/>
  <c r="I58" i="39"/>
  <c r="J59" i="39"/>
  <c r="J60" i="39"/>
  <c r="J61" i="39"/>
  <c r="H62" i="39"/>
  <c r="I62" i="39"/>
  <c r="J62" i="39" s="1"/>
  <c r="J63" i="39"/>
  <c r="I64" i="39"/>
  <c r="H65" i="39"/>
  <c r="H64" i="39" s="1"/>
  <c r="J64" i="39" s="1"/>
  <c r="I65" i="39"/>
  <c r="J65" i="39"/>
  <c r="J66" i="39"/>
  <c r="H67" i="39"/>
  <c r="I67" i="39"/>
  <c r="J67" i="39"/>
  <c r="J68" i="39"/>
  <c r="H69" i="39"/>
  <c r="I69" i="39"/>
  <c r="J69" i="39"/>
  <c r="J70" i="39"/>
  <c r="J71" i="39"/>
  <c r="I77" i="39"/>
  <c r="H78" i="39"/>
  <c r="H77" i="39" s="1"/>
  <c r="J77" i="39" s="1"/>
  <c r="I78" i="39"/>
  <c r="J78" i="39"/>
  <c r="J79" i="39"/>
  <c r="J80" i="39"/>
  <c r="J81" i="39"/>
  <c r="H82" i="39"/>
  <c r="J82" i="39" s="1"/>
  <c r="I82" i="39"/>
  <c r="J83" i="39"/>
  <c r="H84" i="39"/>
  <c r="J84" i="39" s="1"/>
  <c r="H85" i="39"/>
  <c r="I85" i="39"/>
  <c r="I84" i="39" s="1"/>
  <c r="J86" i="39"/>
  <c r="J87" i="39"/>
  <c r="J88" i="39"/>
  <c r="J89" i="39"/>
  <c r="H90" i="39"/>
  <c r="I90" i="39"/>
  <c r="J90" i="39"/>
  <c r="J91" i="39"/>
  <c r="J92" i="39"/>
  <c r="J93" i="39"/>
  <c r="J94" i="39"/>
  <c r="J95" i="39"/>
  <c r="J96" i="39"/>
  <c r="H97" i="39"/>
  <c r="I97" i="39"/>
  <c r="J97" i="39" s="1"/>
  <c r="J98" i="39"/>
  <c r="H99" i="39"/>
  <c r="I99" i="39"/>
  <c r="J99" i="39" s="1"/>
  <c r="J100" i="39"/>
  <c r="J101" i="39"/>
  <c r="H103" i="39"/>
  <c r="I103" i="39"/>
  <c r="I102" i="39" s="1"/>
  <c r="J104" i="39"/>
  <c r="J105" i="39"/>
  <c r="H106" i="39"/>
  <c r="J106" i="39" s="1"/>
  <c r="I106" i="39"/>
  <c r="J107" i="39"/>
  <c r="J108" i="39"/>
  <c r="H109" i="39"/>
  <c r="J109" i="39" s="1"/>
  <c r="I109" i="39"/>
  <c r="J110" i="39"/>
  <c r="H111" i="39"/>
  <c r="J111" i="39" s="1"/>
  <c r="I111" i="39"/>
  <c r="J112" i="39"/>
  <c r="I113" i="39"/>
  <c r="H114" i="39"/>
  <c r="H113" i="39" s="1"/>
  <c r="J113" i="39" s="1"/>
  <c r="I114" i="39"/>
  <c r="J115" i="39"/>
  <c r="J116" i="39"/>
  <c r="J117" i="39"/>
  <c r="H118" i="39"/>
  <c r="I118" i="39"/>
  <c r="J118" i="39"/>
  <c r="J119" i="39"/>
  <c r="J120" i="39"/>
  <c r="H122" i="39"/>
  <c r="H121" i="39" s="1"/>
  <c r="I122" i="39"/>
  <c r="J122" i="39"/>
  <c r="J123" i="39"/>
  <c r="H124" i="39"/>
  <c r="I124" i="39"/>
  <c r="J124" i="39"/>
  <c r="J125" i="39"/>
  <c r="J126" i="39"/>
  <c r="H127" i="39"/>
  <c r="I127" i="39"/>
  <c r="J127" i="39" s="1"/>
  <c r="J128" i="39"/>
  <c r="J129" i="39"/>
  <c r="J130" i="39"/>
  <c r="H131" i="39"/>
  <c r="J131" i="39" s="1"/>
  <c r="I131" i="39"/>
  <c r="J132" i="39"/>
  <c r="I133" i="39"/>
  <c r="H134" i="39"/>
  <c r="H133" i="39" s="1"/>
  <c r="J133" i="39" s="1"/>
  <c r="I134" i="39"/>
  <c r="J135" i="39"/>
  <c r="H136" i="39"/>
  <c r="J136" i="39" s="1"/>
  <c r="I136" i="39"/>
  <c r="J137" i="39"/>
  <c r="H9" i="38"/>
  <c r="H8" i="38" s="1"/>
  <c r="I9" i="38"/>
  <c r="I8" i="38" s="1"/>
  <c r="J10" i="38"/>
  <c r="J11" i="38"/>
  <c r="H12" i="38"/>
  <c r="J12" i="38" s="1"/>
  <c r="I12" i="38"/>
  <c r="J13" i="38"/>
  <c r="J14" i="38"/>
  <c r="H15" i="38"/>
  <c r="I15" i="38"/>
  <c r="J15" i="38"/>
  <c r="J16" i="38"/>
  <c r="J17" i="38"/>
  <c r="J18" i="38"/>
  <c r="H19" i="38"/>
  <c r="J19" i="38" s="1"/>
  <c r="I19" i="38"/>
  <c r="J20" i="38"/>
  <c r="J21" i="38"/>
  <c r="J22" i="38"/>
  <c r="J23" i="38"/>
  <c r="J24" i="38"/>
  <c r="J25" i="38"/>
  <c r="H26" i="38"/>
  <c r="J26" i="38" s="1"/>
  <c r="I26" i="38"/>
  <c r="J27" i="38"/>
  <c r="J28" i="38"/>
  <c r="H29" i="38"/>
  <c r="I29" i="38"/>
  <c r="J29" i="38"/>
  <c r="J30" i="38"/>
  <c r="H31" i="38"/>
  <c r="I31" i="38"/>
  <c r="J31" i="38"/>
  <c r="J32" i="38"/>
  <c r="H34" i="38"/>
  <c r="H33" i="38" s="1"/>
  <c r="I34" i="38"/>
  <c r="I33" i="38" s="1"/>
  <c r="J35" i="38"/>
  <c r="J36" i="38"/>
  <c r="J37" i="38"/>
  <c r="J38" i="38"/>
  <c r="J39" i="38"/>
  <c r="H40" i="38"/>
  <c r="J40" i="38" s="1"/>
  <c r="I40" i="38"/>
  <c r="J41" i="38"/>
  <c r="J42" i="38"/>
  <c r="H43" i="38"/>
  <c r="I43" i="38"/>
  <c r="J43" i="38"/>
  <c r="J44" i="38"/>
  <c r="J45" i="38"/>
  <c r="J46" i="38"/>
  <c r="J47" i="38"/>
  <c r="H48" i="38"/>
  <c r="J48" i="38" s="1"/>
  <c r="I48" i="38"/>
  <c r="J49" i="38"/>
  <c r="J50" i="38"/>
  <c r="H51" i="38"/>
  <c r="I51" i="38"/>
  <c r="J51" i="38"/>
  <c r="J52" i="38"/>
  <c r="J53" i="38"/>
  <c r="J54" i="38"/>
  <c r="H55" i="38"/>
  <c r="J55" i="38" s="1"/>
  <c r="I55" i="38"/>
  <c r="J56" i="38"/>
  <c r="J57" i="38"/>
  <c r="H58" i="38"/>
  <c r="J58" i="38" s="1"/>
  <c r="I58" i="38"/>
  <c r="J59" i="38"/>
  <c r="J60" i="38"/>
  <c r="J61" i="38"/>
  <c r="H62" i="38"/>
  <c r="I62" i="38"/>
  <c r="J62" i="38" s="1"/>
  <c r="J63" i="38"/>
  <c r="I64" i="38"/>
  <c r="H65" i="38"/>
  <c r="H64" i="38" s="1"/>
  <c r="J64" i="38" s="1"/>
  <c r="I65" i="38"/>
  <c r="J65" i="38"/>
  <c r="J66" i="38"/>
  <c r="H67" i="38"/>
  <c r="I67" i="38"/>
  <c r="J67" i="38"/>
  <c r="J68" i="38"/>
  <c r="H69" i="38"/>
  <c r="I69" i="38"/>
  <c r="J69" i="38"/>
  <c r="J70" i="38"/>
  <c r="J71" i="38"/>
  <c r="I77" i="38"/>
  <c r="H78" i="38"/>
  <c r="H77" i="38" s="1"/>
  <c r="J77" i="38" s="1"/>
  <c r="I78" i="38"/>
  <c r="J78" i="38"/>
  <c r="J79" i="38"/>
  <c r="J80" i="38"/>
  <c r="J81" i="38"/>
  <c r="H82" i="38"/>
  <c r="J82" i="38" s="1"/>
  <c r="I82" i="38"/>
  <c r="J83" i="38"/>
  <c r="H84" i="38"/>
  <c r="J84" i="38" s="1"/>
  <c r="H85" i="38"/>
  <c r="I85" i="38"/>
  <c r="I84" i="38" s="1"/>
  <c r="J86" i="38"/>
  <c r="J87" i="38"/>
  <c r="J88" i="38"/>
  <c r="J89" i="38"/>
  <c r="H90" i="38"/>
  <c r="I90" i="38"/>
  <c r="J90" i="38"/>
  <c r="J91" i="38"/>
  <c r="J92" i="38"/>
  <c r="J93" i="38"/>
  <c r="J94" i="38"/>
  <c r="J95" i="38"/>
  <c r="J96" i="38"/>
  <c r="H97" i="38"/>
  <c r="I97" i="38"/>
  <c r="J97" i="38" s="1"/>
  <c r="J98" i="38"/>
  <c r="H99" i="38"/>
  <c r="I99" i="38"/>
  <c r="J99" i="38" s="1"/>
  <c r="J100" i="38"/>
  <c r="J101" i="38"/>
  <c r="H103" i="38"/>
  <c r="I103" i="38"/>
  <c r="I102" i="38" s="1"/>
  <c r="J104" i="38"/>
  <c r="J105" i="38"/>
  <c r="H106" i="38"/>
  <c r="J106" i="38" s="1"/>
  <c r="I106" i="38"/>
  <c r="J107" i="38"/>
  <c r="J108" i="38"/>
  <c r="H109" i="38"/>
  <c r="J109" i="38" s="1"/>
  <c r="I109" i="38"/>
  <c r="J110" i="38"/>
  <c r="H111" i="38"/>
  <c r="J111" i="38" s="1"/>
  <c r="I111" i="38"/>
  <c r="J112" i="38"/>
  <c r="H114" i="38"/>
  <c r="H113" i="38" s="1"/>
  <c r="J113" i="38" s="1"/>
  <c r="I114" i="38"/>
  <c r="I113" i="38" s="1"/>
  <c r="J115" i="38"/>
  <c r="J116" i="38"/>
  <c r="J117" i="38"/>
  <c r="H118" i="38"/>
  <c r="I118" i="38"/>
  <c r="J118" i="38"/>
  <c r="J119" i="38"/>
  <c r="J120" i="38"/>
  <c r="H122" i="38"/>
  <c r="H121" i="38" s="1"/>
  <c r="I122" i="38"/>
  <c r="J122" i="38"/>
  <c r="J123" i="38"/>
  <c r="H124" i="38"/>
  <c r="I124" i="38"/>
  <c r="J124" i="38"/>
  <c r="J125" i="38"/>
  <c r="J126" i="38"/>
  <c r="H127" i="38"/>
  <c r="I127" i="38"/>
  <c r="J127" i="38" s="1"/>
  <c r="J128" i="38"/>
  <c r="J129" i="38"/>
  <c r="J130" i="38"/>
  <c r="H131" i="38"/>
  <c r="J131" i="38" s="1"/>
  <c r="I131" i="38"/>
  <c r="J132" i="38"/>
  <c r="H134" i="38"/>
  <c r="H133" i="38" s="1"/>
  <c r="I134" i="38"/>
  <c r="I133" i="38" s="1"/>
  <c r="J135" i="38"/>
  <c r="H136" i="38"/>
  <c r="J136" i="38" s="1"/>
  <c r="I136" i="38"/>
  <c r="J137" i="38"/>
  <c r="H9" i="37"/>
  <c r="H8" i="37" s="1"/>
  <c r="I9" i="37"/>
  <c r="I8" i="37" s="1"/>
  <c r="J10" i="37"/>
  <c r="J11" i="37"/>
  <c r="H12" i="37"/>
  <c r="J12" i="37" s="1"/>
  <c r="I12" i="37"/>
  <c r="J13" i="37"/>
  <c r="J14" i="37"/>
  <c r="H15" i="37"/>
  <c r="I15" i="37"/>
  <c r="J15" i="37"/>
  <c r="J16" i="37"/>
  <c r="J17" i="37"/>
  <c r="J18" i="37"/>
  <c r="H19" i="37"/>
  <c r="J19" i="37" s="1"/>
  <c r="I19" i="37"/>
  <c r="J20" i="37"/>
  <c r="J21" i="37"/>
  <c r="J22" i="37"/>
  <c r="J23" i="37"/>
  <c r="J24" i="37"/>
  <c r="J25" i="37"/>
  <c r="H26" i="37"/>
  <c r="J26" i="37" s="1"/>
  <c r="I26" i="37"/>
  <c r="J27" i="37"/>
  <c r="J28" i="37"/>
  <c r="H29" i="37"/>
  <c r="I29" i="37"/>
  <c r="J29" i="37"/>
  <c r="J30" i="37"/>
  <c r="H31" i="37"/>
  <c r="I31" i="37"/>
  <c r="J31" i="37"/>
  <c r="J32" i="37"/>
  <c r="H34" i="37"/>
  <c r="J34" i="37" s="1"/>
  <c r="I34" i="37"/>
  <c r="I33" i="37" s="1"/>
  <c r="J35" i="37"/>
  <c r="J36" i="37"/>
  <c r="J37" i="37"/>
  <c r="J38" i="37"/>
  <c r="J39" i="37"/>
  <c r="H40" i="37"/>
  <c r="J40" i="37" s="1"/>
  <c r="I40" i="37"/>
  <c r="J41" i="37"/>
  <c r="J42" i="37"/>
  <c r="H43" i="37"/>
  <c r="H33" i="37" s="1"/>
  <c r="I43" i="37"/>
  <c r="J43" i="37"/>
  <c r="J44" i="37"/>
  <c r="J45" i="37"/>
  <c r="J46" i="37"/>
  <c r="J47" i="37"/>
  <c r="H48" i="37"/>
  <c r="J48" i="37" s="1"/>
  <c r="I48" i="37"/>
  <c r="J49" i="37"/>
  <c r="J50" i="37"/>
  <c r="H51" i="37"/>
  <c r="I51" i="37"/>
  <c r="J51" i="37"/>
  <c r="J52" i="37"/>
  <c r="J53" i="37"/>
  <c r="J54" i="37"/>
  <c r="H55" i="37"/>
  <c r="J55" i="37" s="1"/>
  <c r="I55" i="37"/>
  <c r="J56" i="37"/>
  <c r="J57" i="37"/>
  <c r="H58" i="37"/>
  <c r="J58" i="37" s="1"/>
  <c r="I58" i="37"/>
  <c r="J59" i="37"/>
  <c r="J60" i="37"/>
  <c r="J61" i="37"/>
  <c r="H62" i="37"/>
  <c r="I62" i="37"/>
  <c r="J62" i="37" s="1"/>
  <c r="J63" i="37"/>
  <c r="I64" i="37"/>
  <c r="H65" i="37"/>
  <c r="H64" i="37" s="1"/>
  <c r="J64" i="37" s="1"/>
  <c r="I65" i="37"/>
  <c r="J65" i="37"/>
  <c r="J66" i="37"/>
  <c r="H67" i="37"/>
  <c r="I67" i="37"/>
  <c r="J67" i="37"/>
  <c r="J68" i="37"/>
  <c r="H69" i="37"/>
  <c r="I69" i="37"/>
  <c r="J69" i="37"/>
  <c r="J70" i="37"/>
  <c r="J71" i="37"/>
  <c r="I77" i="37"/>
  <c r="H78" i="37"/>
  <c r="H77" i="37" s="1"/>
  <c r="J77" i="37" s="1"/>
  <c r="I78" i="37"/>
  <c r="J78" i="37"/>
  <c r="J79" i="37"/>
  <c r="J80" i="37"/>
  <c r="J81" i="37"/>
  <c r="H82" i="37"/>
  <c r="J82" i="37" s="1"/>
  <c r="I82" i="37"/>
  <c r="J83" i="37"/>
  <c r="H84" i="37"/>
  <c r="J84" i="37" s="1"/>
  <c r="H85" i="37"/>
  <c r="I85" i="37"/>
  <c r="I84" i="37" s="1"/>
  <c r="J86" i="37"/>
  <c r="J87" i="37"/>
  <c r="J88" i="37"/>
  <c r="J89" i="37"/>
  <c r="H90" i="37"/>
  <c r="I90" i="37"/>
  <c r="J90" i="37"/>
  <c r="J91" i="37"/>
  <c r="J92" i="37"/>
  <c r="J93" i="37"/>
  <c r="J94" i="37"/>
  <c r="J95" i="37"/>
  <c r="J96" i="37"/>
  <c r="H97" i="37"/>
  <c r="I97" i="37"/>
  <c r="J97" i="37" s="1"/>
  <c r="J98" i="37"/>
  <c r="H99" i="37"/>
  <c r="I99" i="37"/>
  <c r="J99" i="37" s="1"/>
  <c r="J100" i="37"/>
  <c r="J101" i="37"/>
  <c r="H103" i="37"/>
  <c r="I103" i="37"/>
  <c r="I102" i="37" s="1"/>
  <c r="J104" i="37"/>
  <c r="J105" i="37"/>
  <c r="H106" i="37"/>
  <c r="J106" i="37" s="1"/>
  <c r="I106" i="37"/>
  <c r="J107" i="37"/>
  <c r="J108" i="37"/>
  <c r="H109" i="37"/>
  <c r="J109" i="37" s="1"/>
  <c r="I109" i="37"/>
  <c r="J110" i="37"/>
  <c r="H111" i="37"/>
  <c r="J111" i="37" s="1"/>
  <c r="I111" i="37"/>
  <c r="J112" i="37"/>
  <c r="H114" i="37"/>
  <c r="H113" i="37" s="1"/>
  <c r="J113" i="37" s="1"/>
  <c r="I114" i="37"/>
  <c r="I113" i="37" s="1"/>
  <c r="J115" i="37"/>
  <c r="J116" i="37"/>
  <c r="J117" i="37"/>
  <c r="H118" i="37"/>
  <c r="I118" i="37"/>
  <c r="J118" i="37"/>
  <c r="J119" i="37"/>
  <c r="J120" i="37"/>
  <c r="H122" i="37"/>
  <c r="H121" i="37" s="1"/>
  <c r="I122" i="37"/>
  <c r="J122" i="37"/>
  <c r="J123" i="37"/>
  <c r="H124" i="37"/>
  <c r="I124" i="37"/>
  <c r="J124" i="37"/>
  <c r="J125" i="37"/>
  <c r="J126" i="37"/>
  <c r="H127" i="37"/>
  <c r="I127" i="37"/>
  <c r="J127" i="37" s="1"/>
  <c r="J128" i="37"/>
  <c r="J129" i="37"/>
  <c r="J130" i="37"/>
  <c r="H131" i="37"/>
  <c r="J131" i="37" s="1"/>
  <c r="I131" i="37"/>
  <c r="J132" i="37"/>
  <c r="H134" i="37"/>
  <c r="H133" i="37" s="1"/>
  <c r="I134" i="37"/>
  <c r="I133" i="37" s="1"/>
  <c r="J135" i="37"/>
  <c r="H136" i="37"/>
  <c r="J136" i="37" s="1"/>
  <c r="I136" i="37"/>
  <c r="J137" i="37"/>
  <c r="H9" i="36"/>
  <c r="H8" i="36" s="1"/>
  <c r="I9" i="36"/>
  <c r="I8" i="36" s="1"/>
  <c r="J10" i="36"/>
  <c r="J11" i="36"/>
  <c r="H12" i="36"/>
  <c r="J12" i="36" s="1"/>
  <c r="I12" i="36"/>
  <c r="J13" i="36"/>
  <c r="J14" i="36"/>
  <c r="H15" i="36"/>
  <c r="I15" i="36"/>
  <c r="J15" i="36"/>
  <c r="J16" i="36"/>
  <c r="J17" i="36"/>
  <c r="J18" i="36"/>
  <c r="H19" i="36"/>
  <c r="J19" i="36" s="1"/>
  <c r="I19" i="36"/>
  <c r="J20" i="36"/>
  <c r="J21" i="36"/>
  <c r="J22" i="36"/>
  <c r="J23" i="36"/>
  <c r="J24" i="36"/>
  <c r="J25" i="36"/>
  <c r="H26" i="36"/>
  <c r="J26" i="36" s="1"/>
  <c r="I26" i="36"/>
  <c r="J27" i="36"/>
  <c r="J28" i="36"/>
  <c r="H29" i="36"/>
  <c r="I29" i="36"/>
  <c r="J29" i="36"/>
  <c r="J30" i="36"/>
  <c r="H31" i="36"/>
  <c r="I31" i="36"/>
  <c r="J31" i="36"/>
  <c r="J32" i="36"/>
  <c r="H34" i="36"/>
  <c r="H33" i="36" s="1"/>
  <c r="J33" i="36" s="1"/>
  <c r="I34" i="36"/>
  <c r="J34" i="36"/>
  <c r="J35" i="36"/>
  <c r="J36" i="36"/>
  <c r="J37" i="36"/>
  <c r="J38" i="36"/>
  <c r="J39" i="36"/>
  <c r="H40" i="36"/>
  <c r="I40" i="36"/>
  <c r="J40" i="36"/>
  <c r="J41" i="36"/>
  <c r="J42" i="36"/>
  <c r="H43" i="36"/>
  <c r="I43" i="36"/>
  <c r="I33" i="36" s="1"/>
  <c r="J43" i="36"/>
  <c r="J44" i="36"/>
  <c r="J45" i="36"/>
  <c r="J46" i="36"/>
  <c r="J47" i="36"/>
  <c r="H48" i="36"/>
  <c r="I48" i="36"/>
  <c r="J48" i="36"/>
  <c r="J49" i="36"/>
  <c r="J50" i="36"/>
  <c r="H51" i="36"/>
  <c r="I51" i="36"/>
  <c r="J51" i="36"/>
  <c r="J52" i="36"/>
  <c r="J53" i="36"/>
  <c r="J54" i="36"/>
  <c r="H55" i="36"/>
  <c r="J55" i="36" s="1"/>
  <c r="I55" i="36"/>
  <c r="J56" i="36"/>
  <c r="J57" i="36"/>
  <c r="H58" i="36"/>
  <c r="I58" i="36"/>
  <c r="J58" i="36"/>
  <c r="J59" i="36"/>
  <c r="J60" i="36"/>
  <c r="J61" i="36"/>
  <c r="H62" i="36"/>
  <c r="J62" i="36" s="1"/>
  <c r="I62" i="36"/>
  <c r="J63" i="36"/>
  <c r="H64" i="36"/>
  <c r="J64" i="36" s="1"/>
  <c r="I64" i="36"/>
  <c r="H65" i="36"/>
  <c r="I65" i="36"/>
  <c r="J65" i="36"/>
  <c r="J66" i="36"/>
  <c r="H67" i="36"/>
  <c r="I67" i="36"/>
  <c r="J67" i="36"/>
  <c r="J68" i="36"/>
  <c r="H69" i="36"/>
  <c r="I69" i="36"/>
  <c r="J69" i="36"/>
  <c r="J70" i="36"/>
  <c r="J71" i="36"/>
  <c r="I77" i="36"/>
  <c r="H78" i="36"/>
  <c r="I78" i="36"/>
  <c r="J78" i="36"/>
  <c r="J79" i="36"/>
  <c r="J80" i="36"/>
  <c r="J81" i="36"/>
  <c r="H82" i="36"/>
  <c r="J82" i="36" s="1"/>
  <c r="I82" i="36"/>
  <c r="J83" i="36"/>
  <c r="H84" i="36"/>
  <c r="J84" i="36" s="1"/>
  <c r="H85" i="36"/>
  <c r="J85" i="36" s="1"/>
  <c r="I85" i="36"/>
  <c r="I84" i="36" s="1"/>
  <c r="J86" i="36"/>
  <c r="J87" i="36"/>
  <c r="J88" i="36"/>
  <c r="J89" i="36"/>
  <c r="H90" i="36"/>
  <c r="I90" i="36"/>
  <c r="J90" i="36"/>
  <c r="J91" i="36"/>
  <c r="J92" i="36"/>
  <c r="J93" i="36"/>
  <c r="J94" i="36"/>
  <c r="J95" i="36"/>
  <c r="J96" i="36"/>
  <c r="H97" i="36"/>
  <c r="J97" i="36" s="1"/>
  <c r="I97" i="36"/>
  <c r="J98" i="36"/>
  <c r="H99" i="36"/>
  <c r="I99" i="36"/>
  <c r="J99" i="36" s="1"/>
  <c r="J100" i="36"/>
  <c r="J101" i="36"/>
  <c r="H103" i="36"/>
  <c r="I103" i="36"/>
  <c r="I102" i="36" s="1"/>
  <c r="J104" i="36"/>
  <c r="J105" i="36"/>
  <c r="H106" i="36"/>
  <c r="J106" i="36" s="1"/>
  <c r="I106" i="36"/>
  <c r="J107" i="36"/>
  <c r="J108" i="36"/>
  <c r="H109" i="36"/>
  <c r="J109" i="36" s="1"/>
  <c r="I109" i="36"/>
  <c r="J110" i="36"/>
  <c r="H111" i="36"/>
  <c r="I111" i="36"/>
  <c r="J111" i="36"/>
  <c r="J112" i="36"/>
  <c r="H114" i="36"/>
  <c r="H113" i="36" s="1"/>
  <c r="I114" i="36"/>
  <c r="I113" i="36" s="1"/>
  <c r="J115" i="36"/>
  <c r="J116" i="36"/>
  <c r="J117" i="36"/>
  <c r="H118" i="36"/>
  <c r="I118" i="36"/>
  <c r="J118" i="36"/>
  <c r="J119" i="36"/>
  <c r="J120" i="36"/>
  <c r="H122" i="36"/>
  <c r="I122" i="36"/>
  <c r="J122" i="36"/>
  <c r="J123" i="36"/>
  <c r="H124" i="36"/>
  <c r="I124" i="36"/>
  <c r="J124" i="36"/>
  <c r="J125" i="36"/>
  <c r="J126" i="36"/>
  <c r="H127" i="36"/>
  <c r="J127" i="36" s="1"/>
  <c r="I127" i="36"/>
  <c r="I121" i="36" s="1"/>
  <c r="J128" i="36"/>
  <c r="J129" i="36"/>
  <c r="J130" i="36"/>
  <c r="H131" i="36"/>
  <c r="I131" i="36"/>
  <c r="J131" i="36"/>
  <c r="J132" i="36"/>
  <c r="H134" i="36"/>
  <c r="H133" i="36" s="1"/>
  <c r="I134" i="36"/>
  <c r="I133" i="36" s="1"/>
  <c r="J135" i="36"/>
  <c r="H136" i="36"/>
  <c r="J136" i="36" s="1"/>
  <c r="I136" i="36"/>
  <c r="J137" i="36"/>
  <c r="H9" i="35"/>
  <c r="H8" i="35" s="1"/>
  <c r="I9" i="35"/>
  <c r="I8" i="35" s="1"/>
  <c r="I138" i="35" s="1"/>
  <c r="J10" i="35"/>
  <c r="J11" i="35"/>
  <c r="H12" i="35"/>
  <c r="J12" i="35" s="1"/>
  <c r="I12" i="35"/>
  <c r="J13" i="35"/>
  <c r="J14" i="35"/>
  <c r="H15" i="35"/>
  <c r="I15" i="35"/>
  <c r="J15" i="35"/>
  <c r="J16" i="35"/>
  <c r="J17" i="35"/>
  <c r="J18" i="35"/>
  <c r="H19" i="35"/>
  <c r="J19" i="35" s="1"/>
  <c r="I19" i="35"/>
  <c r="J20" i="35"/>
  <c r="J21" i="35"/>
  <c r="J22" i="35"/>
  <c r="J23" i="35"/>
  <c r="J24" i="35"/>
  <c r="J25" i="35"/>
  <c r="H26" i="35"/>
  <c r="J26" i="35" s="1"/>
  <c r="I26" i="35"/>
  <c r="J27" i="35"/>
  <c r="J28" i="35"/>
  <c r="H29" i="35"/>
  <c r="I29" i="35"/>
  <c r="J29" i="35"/>
  <c r="J30" i="35"/>
  <c r="H31" i="35"/>
  <c r="I31" i="35"/>
  <c r="J31" i="35"/>
  <c r="J32" i="35"/>
  <c r="H34" i="35"/>
  <c r="I34" i="35"/>
  <c r="J34" i="35"/>
  <c r="J35" i="35"/>
  <c r="J36" i="35"/>
  <c r="J37" i="35"/>
  <c r="J38" i="35"/>
  <c r="J39" i="35"/>
  <c r="H40" i="35"/>
  <c r="H33" i="35" s="1"/>
  <c r="I40" i="35"/>
  <c r="I33" i="35" s="1"/>
  <c r="J40" i="35"/>
  <c r="J41" i="35"/>
  <c r="J42" i="35"/>
  <c r="H43" i="35"/>
  <c r="I43" i="35"/>
  <c r="J43" i="35"/>
  <c r="J44" i="35"/>
  <c r="J45" i="35"/>
  <c r="J46" i="35"/>
  <c r="J47" i="35"/>
  <c r="H48" i="35"/>
  <c r="I48" i="35"/>
  <c r="J48" i="35"/>
  <c r="J49" i="35"/>
  <c r="J50" i="35"/>
  <c r="H51" i="35"/>
  <c r="I51" i="35"/>
  <c r="J51" i="35"/>
  <c r="J52" i="35"/>
  <c r="J53" i="35"/>
  <c r="J54" i="35"/>
  <c r="H55" i="35"/>
  <c r="J55" i="35" s="1"/>
  <c r="I55" i="35"/>
  <c r="J56" i="35"/>
  <c r="J57" i="35"/>
  <c r="H58" i="35"/>
  <c r="I58" i="35"/>
  <c r="J58" i="35"/>
  <c r="J59" i="35"/>
  <c r="J60" i="35"/>
  <c r="J61" i="35"/>
  <c r="H62" i="35"/>
  <c r="J62" i="35" s="1"/>
  <c r="I62" i="35"/>
  <c r="J63" i="35"/>
  <c r="H64" i="35"/>
  <c r="J64" i="35" s="1"/>
  <c r="I64" i="35"/>
  <c r="H65" i="35"/>
  <c r="I65" i="35"/>
  <c r="J65" i="35"/>
  <c r="J66" i="35"/>
  <c r="H67" i="35"/>
  <c r="I67" i="35"/>
  <c r="J67" i="35"/>
  <c r="J68" i="35"/>
  <c r="H69" i="35"/>
  <c r="I69" i="35"/>
  <c r="J69" i="35"/>
  <c r="J70" i="35"/>
  <c r="J71" i="35"/>
  <c r="I77" i="35"/>
  <c r="H78" i="35"/>
  <c r="I78" i="35"/>
  <c r="J78" i="35"/>
  <c r="J79" i="35"/>
  <c r="J80" i="35"/>
  <c r="J81" i="35"/>
  <c r="H82" i="35"/>
  <c r="J82" i="35" s="1"/>
  <c r="I82" i="35"/>
  <c r="J83" i="35"/>
  <c r="H84" i="35"/>
  <c r="J84" i="35" s="1"/>
  <c r="H85" i="35"/>
  <c r="J85" i="35" s="1"/>
  <c r="I85" i="35"/>
  <c r="I84" i="35" s="1"/>
  <c r="J86" i="35"/>
  <c r="J87" i="35"/>
  <c r="J88" i="35"/>
  <c r="J89" i="35"/>
  <c r="H90" i="35"/>
  <c r="I90" i="35"/>
  <c r="J90" i="35"/>
  <c r="J91" i="35"/>
  <c r="J92" i="35"/>
  <c r="J93" i="35"/>
  <c r="J94" i="35"/>
  <c r="J95" i="35"/>
  <c r="J96" i="35"/>
  <c r="H97" i="35"/>
  <c r="J97" i="35" s="1"/>
  <c r="I97" i="35"/>
  <c r="J98" i="35"/>
  <c r="H99" i="35"/>
  <c r="J99" i="35" s="1"/>
  <c r="I99" i="35"/>
  <c r="J100" i="35"/>
  <c r="J101" i="35"/>
  <c r="H103" i="35"/>
  <c r="J103" i="35" s="1"/>
  <c r="I103" i="35"/>
  <c r="I102" i="35" s="1"/>
  <c r="J104" i="35"/>
  <c r="J105" i="35"/>
  <c r="H106" i="35"/>
  <c r="J106" i="35" s="1"/>
  <c r="I106" i="35"/>
  <c r="J107" i="35"/>
  <c r="J108" i="35"/>
  <c r="H109" i="35"/>
  <c r="I109" i="35"/>
  <c r="J109" i="35"/>
  <c r="J110" i="35"/>
  <c r="H111" i="35"/>
  <c r="I111" i="35"/>
  <c r="J111" i="35"/>
  <c r="J112" i="35"/>
  <c r="H114" i="35"/>
  <c r="H113" i="35" s="1"/>
  <c r="I114" i="35"/>
  <c r="I113" i="35" s="1"/>
  <c r="J115" i="35"/>
  <c r="J116" i="35"/>
  <c r="J117" i="35"/>
  <c r="H118" i="35"/>
  <c r="I118" i="35"/>
  <c r="J118" i="35"/>
  <c r="J119" i="35"/>
  <c r="J120" i="35"/>
  <c r="H122" i="35"/>
  <c r="H121" i="35" s="1"/>
  <c r="I122" i="35"/>
  <c r="J122" i="35"/>
  <c r="J123" i="35"/>
  <c r="H124" i="35"/>
  <c r="I124" i="35"/>
  <c r="J124" i="35"/>
  <c r="J125" i="35"/>
  <c r="J126" i="35"/>
  <c r="H127" i="35"/>
  <c r="J127" i="35" s="1"/>
  <c r="I127" i="35"/>
  <c r="I121" i="35" s="1"/>
  <c r="J128" i="35"/>
  <c r="J129" i="35"/>
  <c r="J130" i="35"/>
  <c r="H131" i="35"/>
  <c r="I131" i="35"/>
  <c r="J131" i="35"/>
  <c r="J132" i="35"/>
  <c r="H134" i="35"/>
  <c r="H133" i="35" s="1"/>
  <c r="I134" i="35"/>
  <c r="I133" i="35" s="1"/>
  <c r="J135" i="35"/>
  <c r="H136" i="35"/>
  <c r="J136" i="35" s="1"/>
  <c r="I136" i="35"/>
  <c r="J137" i="35"/>
  <c r="H9" i="34"/>
  <c r="H8" i="34" s="1"/>
  <c r="I9" i="34"/>
  <c r="J9" i="34"/>
  <c r="J10" i="34"/>
  <c r="J11" i="34"/>
  <c r="H12" i="34"/>
  <c r="J12" i="34" s="1"/>
  <c r="I12" i="34"/>
  <c r="I8" i="34" s="1"/>
  <c r="J13" i="34"/>
  <c r="J14" i="34"/>
  <c r="H15" i="34"/>
  <c r="J15" i="34" s="1"/>
  <c r="I15" i="34"/>
  <c r="J16" i="34"/>
  <c r="J17" i="34"/>
  <c r="J18" i="34"/>
  <c r="H19" i="34"/>
  <c r="I19" i="34"/>
  <c r="J19" i="34"/>
  <c r="J20" i="34"/>
  <c r="J21" i="34"/>
  <c r="J22" i="34"/>
  <c r="J23" i="34"/>
  <c r="J24" i="34"/>
  <c r="J25" i="34"/>
  <c r="H26" i="34"/>
  <c r="J26" i="34" s="1"/>
  <c r="I26" i="34"/>
  <c r="J27" i="34"/>
  <c r="J28" i="34"/>
  <c r="H29" i="34"/>
  <c r="J29" i="34" s="1"/>
  <c r="I29" i="34"/>
  <c r="J30" i="34"/>
  <c r="H31" i="34"/>
  <c r="J31" i="34" s="1"/>
  <c r="I31" i="34"/>
  <c r="J32" i="34"/>
  <c r="H34" i="34"/>
  <c r="J34" i="34" s="1"/>
  <c r="I34" i="34"/>
  <c r="I33" i="34" s="1"/>
  <c r="J35" i="34"/>
  <c r="J36" i="34"/>
  <c r="J37" i="34"/>
  <c r="J38" i="34"/>
  <c r="J39" i="34"/>
  <c r="H40" i="34"/>
  <c r="J40" i="34" s="1"/>
  <c r="I40" i="34"/>
  <c r="J41" i="34"/>
  <c r="J42" i="34"/>
  <c r="H43" i="34"/>
  <c r="H33" i="34" s="1"/>
  <c r="J33" i="34" s="1"/>
  <c r="I43" i="34"/>
  <c r="J44" i="34"/>
  <c r="J45" i="34"/>
  <c r="J46" i="34"/>
  <c r="J47" i="34"/>
  <c r="H48" i="34"/>
  <c r="J48" i="34" s="1"/>
  <c r="I48" i="34"/>
  <c r="J49" i="34"/>
  <c r="J50" i="34"/>
  <c r="H51" i="34"/>
  <c r="J51" i="34" s="1"/>
  <c r="I51" i="34"/>
  <c r="J52" i="34"/>
  <c r="J53" i="34"/>
  <c r="J54" i="34"/>
  <c r="H55" i="34"/>
  <c r="I55" i="34"/>
  <c r="J55" i="34"/>
  <c r="J56" i="34"/>
  <c r="J57" i="34"/>
  <c r="H58" i="34"/>
  <c r="J58" i="34" s="1"/>
  <c r="I58" i="34"/>
  <c r="J59" i="34"/>
  <c r="J60" i="34"/>
  <c r="J61" i="34"/>
  <c r="H62" i="34"/>
  <c r="I62" i="34"/>
  <c r="J62" i="34" s="1"/>
  <c r="J63" i="34"/>
  <c r="I64" i="34"/>
  <c r="H65" i="34"/>
  <c r="H64" i="34" s="1"/>
  <c r="J64" i="34" s="1"/>
  <c r="I65" i="34"/>
  <c r="J66" i="34"/>
  <c r="H67" i="34"/>
  <c r="J67" i="34" s="1"/>
  <c r="I67" i="34"/>
  <c r="J68" i="34"/>
  <c r="H69" i="34"/>
  <c r="J69" i="34" s="1"/>
  <c r="I69" i="34"/>
  <c r="J70" i="34"/>
  <c r="J71" i="34"/>
  <c r="I78" i="34"/>
  <c r="H79" i="34"/>
  <c r="H78" i="34" s="1"/>
  <c r="J78" i="34" s="1"/>
  <c r="I79" i="34"/>
  <c r="J80" i="34"/>
  <c r="J81" i="34"/>
  <c r="J82" i="34"/>
  <c r="H83" i="34"/>
  <c r="I83" i="34"/>
  <c r="J83" i="34"/>
  <c r="J84" i="34"/>
  <c r="H86" i="34"/>
  <c r="I86" i="34"/>
  <c r="I85" i="34" s="1"/>
  <c r="J87" i="34"/>
  <c r="J88" i="34"/>
  <c r="J89" i="34"/>
  <c r="J90" i="34"/>
  <c r="H91" i="34"/>
  <c r="H85" i="34" s="1"/>
  <c r="J85" i="34" s="1"/>
  <c r="I91" i="34"/>
  <c r="J92" i="34"/>
  <c r="J93" i="34"/>
  <c r="J94" i="34"/>
  <c r="J95" i="34"/>
  <c r="J96" i="34"/>
  <c r="J97" i="34"/>
  <c r="H98" i="34"/>
  <c r="I98" i="34"/>
  <c r="J98" i="34" s="1"/>
  <c r="J99" i="34"/>
  <c r="H100" i="34"/>
  <c r="I100" i="34"/>
  <c r="J100" i="34" s="1"/>
  <c r="J101" i="34"/>
  <c r="J102" i="34"/>
  <c r="H104" i="34"/>
  <c r="I104" i="34"/>
  <c r="I103" i="34" s="1"/>
  <c r="J105" i="34"/>
  <c r="J106" i="34"/>
  <c r="H107" i="34"/>
  <c r="H103" i="34" s="1"/>
  <c r="I107" i="34"/>
  <c r="J107" i="34"/>
  <c r="J108" i="34"/>
  <c r="J109" i="34"/>
  <c r="H110" i="34"/>
  <c r="J110" i="34" s="1"/>
  <c r="I110" i="34"/>
  <c r="J111" i="34"/>
  <c r="H112" i="34"/>
  <c r="J112" i="34" s="1"/>
  <c r="I112" i="34"/>
  <c r="J113" i="34"/>
  <c r="I114" i="34"/>
  <c r="H115" i="34"/>
  <c r="H114" i="34" s="1"/>
  <c r="J114" i="34" s="1"/>
  <c r="I115" i="34"/>
  <c r="J115" i="34"/>
  <c r="J116" i="34"/>
  <c r="J117" i="34"/>
  <c r="J118" i="34"/>
  <c r="H119" i="34"/>
  <c r="J119" i="34" s="1"/>
  <c r="I119" i="34"/>
  <c r="J120" i="34"/>
  <c r="J121" i="34"/>
  <c r="H123" i="34"/>
  <c r="H122" i="34" s="1"/>
  <c r="I123" i="34"/>
  <c r="J124" i="34"/>
  <c r="H125" i="34"/>
  <c r="J125" i="34" s="1"/>
  <c r="I125" i="34"/>
  <c r="J126" i="34"/>
  <c r="J127" i="34"/>
  <c r="H128" i="34"/>
  <c r="I128" i="34"/>
  <c r="J128" i="34" s="1"/>
  <c r="J129" i="34"/>
  <c r="J130" i="34"/>
  <c r="J131" i="34"/>
  <c r="H132" i="34"/>
  <c r="J132" i="34" s="1"/>
  <c r="I132" i="34"/>
  <c r="J133" i="34"/>
  <c r="I134" i="34"/>
  <c r="H135" i="34"/>
  <c r="H134" i="34" s="1"/>
  <c r="J134" i="34" s="1"/>
  <c r="I135" i="34"/>
  <c r="J135" i="34"/>
  <c r="J136" i="34"/>
  <c r="H137" i="34"/>
  <c r="I137" i="34"/>
  <c r="J137" i="34"/>
  <c r="J138" i="34"/>
  <c r="K127" i="46" l="1"/>
  <c r="L127" i="46" s="1"/>
  <c r="K127" i="45"/>
  <c r="L127" i="45" s="1"/>
  <c r="J112" i="42"/>
  <c r="J83" i="42"/>
  <c r="J7" i="42"/>
  <c r="I137" i="42"/>
  <c r="H101" i="42"/>
  <c r="J101" i="42" s="1"/>
  <c r="J121" i="42"/>
  <c r="H76" i="42"/>
  <c r="J76" i="42" s="1"/>
  <c r="J33" i="42"/>
  <c r="J84" i="41"/>
  <c r="I138" i="41"/>
  <c r="J33" i="41"/>
  <c r="H138" i="41"/>
  <c r="J8" i="41"/>
  <c r="H102" i="41"/>
  <c r="J102" i="41" s="1"/>
  <c r="H121" i="41"/>
  <c r="J121" i="41" s="1"/>
  <c r="J134" i="41"/>
  <c r="J114" i="41"/>
  <c r="J82" i="41"/>
  <c r="J9" i="41"/>
  <c r="J133" i="40"/>
  <c r="J113" i="40"/>
  <c r="I138" i="40"/>
  <c r="J84" i="40"/>
  <c r="J8" i="40"/>
  <c r="H77" i="40"/>
  <c r="J77" i="40" s="1"/>
  <c r="J134" i="40"/>
  <c r="J114" i="40"/>
  <c r="J106" i="40"/>
  <c r="J9" i="40"/>
  <c r="J103" i="40"/>
  <c r="J85" i="40"/>
  <c r="J33" i="39"/>
  <c r="I138" i="39"/>
  <c r="J8" i="39"/>
  <c r="I121" i="39"/>
  <c r="J121" i="39" s="1"/>
  <c r="H102" i="39"/>
  <c r="J102" i="39" s="1"/>
  <c r="J134" i="39"/>
  <c r="J114" i="39"/>
  <c r="J9" i="39"/>
  <c r="J103" i="39"/>
  <c r="J85" i="39"/>
  <c r="J133" i="38"/>
  <c r="J33" i="38"/>
  <c r="H138" i="38"/>
  <c r="J8" i="38"/>
  <c r="I121" i="38"/>
  <c r="J121" i="38" s="1"/>
  <c r="H102" i="38"/>
  <c r="J102" i="38" s="1"/>
  <c r="J34" i="38"/>
  <c r="J134" i="38"/>
  <c r="J114" i="38"/>
  <c r="J9" i="38"/>
  <c r="J103" i="38"/>
  <c r="J85" i="38"/>
  <c r="J133" i="37"/>
  <c r="J33" i="37"/>
  <c r="I138" i="37"/>
  <c r="H138" i="37"/>
  <c r="J8" i="37"/>
  <c r="H102" i="37"/>
  <c r="J102" i="37" s="1"/>
  <c r="J134" i="37"/>
  <c r="J114" i="37"/>
  <c r="J9" i="37"/>
  <c r="I121" i="37"/>
  <c r="J121" i="37" s="1"/>
  <c r="J103" i="37"/>
  <c r="J85" i="37"/>
  <c r="J133" i="36"/>
  <c r="J113" i="36"/>
  <c r="I138" i="36"/>
  <c r="J8" i="36"/>
  <c r="H121" i="36"/>
  <c r="J121" i="36" s="1"/>
  <c r="H77" i="36"/>
  <c r="J77" i="36" s="1"/>
  <c r="H102" i="36"/>
  <c r="J102" i="36" s="1"/>
  <c r="J134" i="36"/>
  <c r="J114" i="36"/>
  <c r="J9" i="36"/>
  <c r="J103" i="36"/>
  <c r="J133" i="35"/>
  <c r="J33" i="35"/>
  <c r="J113" i="35"/>
  <c r="J121" i="35"/>
  <c r="J8" i="35"/>
  <c r="H77" i="35"/>
  <c r="J77" i="35" s="1"/>
  <c r="H102" i="35"/>
  <c r="J102" i="35" s="1"/>
  <c r="J134" i="35"/>
  <c r="J114" i="35"/>
  <c r="J9" i="35"/>
  <c r="J122" i="34"/>
  <c r="J8" i="34"/>
  <c r="H139" i="34"/>
  <c r="J103" i="34"/>
  <c r="J123" i="34"/>
  <c r="I122" i="34"/>
  <c r="I139" i="34" s="1"/>
  <c r="J91" i="34"/>
  <c r="J79" i="34"/>
  <c r="J65" i="34"/>
  <c r="J43" i="34"/>
  <c r="J104" i="34"/>
  <c r="J86" i="34"/>
  <c r="H137" i="42" l="1"/>
  <c r="J137" i="42"/>
  <c r="J138" i="41"/>
  <c r="J138" i="40"/>
  <c r="H138" i="40"/>
  <c r="J138" i="39"/>
  <c r="H138" i="39"/>
  <c r="I138" i="38"/>
  <c r="J138" i="38"/>
  <c r="J138" i="37"/>
  <c r="H138" i="36"/>
  <c r="J138" i="36"/>
  <c r="J138" i="35"/>
  <c r="H138" i="35"/>
  <c r="J139" i="34"/>
  <c r="G9" i="33" l="1"/>
  <c r="G56" i="33" s="1"/>
  <c r="I9" i="33"/>
  <c r="J9" i="33"/>
  <c r="K9" i="33"/>
  <c r="K56" i="33" s="1"/>
  <c r="K10" i="33"/>
  <c r="K11" i="33"/>
  <c r="K12" i="33"/>
  <c r="K13" i="33"/>
  <c r="K14" i="33"/>
  <c r="K15" i="33"/>
  <c r="K16" i="33"/>
  <c r="G17" i="33"/>
  <c r="I17" i="33"/>
  <c r="K17" i="33" s="1"/>
  <c r="J17" i="33"/>
  <c r="K18" i="33"/>
  <c r="K19" i="33"/>
  <c r="K20" i="33"/>
  <c r="K21" i="33"/>
  <c r="K22" i="33"/>
  <c r="K23" i="33"/>
  <c r="K24" i="33"/>
  <c r="K25" i="33"/>
  <c r="G26" i="33"/>
  <c r="I26" i="33"/>
  <c r="K26" i="33" s="1"/>
  <c r="J26" i="33"/>
  <c r="K27" i="33"/>
  <c r="K28" i="33"/>
  <c r="K29" i="33"/>
  <c r="G30" i="33"/>
  <c r="I30" i="33"/>
  <c r="K30" i="33" s="1"/>
  <c r="J30" i="33"/>
  <c r="K31" i="33"/>
  <c r="K32" i="33"/>
  <c r="G33" i="33"/>
  <c r="I33" i="33"/>
  <c r="J33" i="33"/>
  <c r="K33" i="33"/>
  <c r="K34" i="33"/>
  <c r="K35" i="33"/>
  <c r="K36" i="33"/>
  <c r="K37" i="33"/>
  <c r="G38" i="33"/>
  <c r="I38" i="33"/>
  <c r="J38" i="33"/>
  <c r="K38" i="33"/>
  <c r="K39" i="33"/>
  <c r="K40" i="33"/>
  <c r="K41" i="33"/>
  <c r="K42" i="33"/>
  <c r="G43" i="33"/>
  <c r="I43" i="33"/>
  <c r="J43" i="33"/>
  <c r="K43" i="33"/>
  <c r="K44" i="33"/>
  <c r="K45" i="33"/>
  <c r="G46" i="33"/>
  <c r="I46" i="33"/>
  <c r="K46" i="33" s="1"/>
  <c r="J46" i="33"/>
  <c r="K47" i="33"/>
  <c r="K48" i="33"/>
  <c r="K49" i="33"/>
  <c r="K50" i="33"/>
  <c r="G51" i="33"/>
  <c r="I51" i="33"/>
  <c r="K51" i="33" s="1"/>
  <c r="J51" i="33"/>
  <c r="K52" i="33"/>
  <c r="K53" i="33"/>
  <c r="G54" i="33"/>
  <c r="I54" i="33"/>
  <c r="J54" i="33"/>
  <c r="K54" i="33"/>
  <c r="K55" i="33"/>
  <c r="J56" i="33"/>
  <c r="F9" i="32"/>
  <c r="H9" i="32"/>
  <c r="I9" i="32"/>
  <c r="J9" i="32"/>
  <c r="J10" i="32"/>
  <c r="J11" i="32"/>
  <c r="J12" i="32"/>
  <c r="J13" i="32"/>
  <c r="J14" i="32"/>
  <c r="J15" i="32"/>
  <c r="J16" i="32"/>
  <c r="F17" i="32"/>
  <c r="F54" i="32" s="1"/>
  <c r="H17" i="32"/>
  <c r="I17" i="32"/>
  <c r="J17" i="32"/>
  <c r="J18" i="32"/>
  <c r="J19" i="32"/>
  <c r="J20" i="32"/>
  <c r="J21" i="32"/>
  <c r="J22" i="32"/>
  <c r="J23" i="32"/>
  <c r="J24" i="32"/>
  <c r="J25" i="32"/>
  <c r="F26" i="32"/>
  <c r="H26" i="32"/>
  <c r="I26" i="32"/>
  <c r="J26" i="32"/>
  <c r="J27" i="32"/>
  <c r="J28" i="32"/>
  <c r="J29" i="32"/>
  <c r="F30" i="32"/>
  <c r="H30" i="32"/>
  <c r="J30" i="32" s="1"/>
  <c r="I30" i="32"/>
  <c r="J31" i="32"/>
  <c r="J32" i="32"/>
  <c r="F33" i="32"/>
  <c r="H33" i="32"/>
  <c r="I33" i="32"/>
  <c r="J33" i="32"/>
  <c r="J34" i="32"/>
  <c r="J35" i="32"/>
  <c r="J36" i="32"/>
  <c r="J37" i="32"/>
  <c r="F38" i="32"/>
  <c r="H38" i="32"/>
  <c r="I38" i="32"/>
  <c r="J38" i="32"/>
  <c r="J39" i="32"/>
  <c r="J40" i="32"/>
  <c r="J41" i="32"/>
  <c r="J42" i="32"/>
  <c r="F43" i="32"/>
  <c r="H43" i="32"/>
  <c r="I43" i="32"/>
  <c r="J43" i="32"/>
  <c r="J44" i="32"/>
  <c r="J45" i="32"/>
  <c r="F46" i="32"/>
  <c r="H46" i="32"/>
  <c r="J46" i="32" s="1"/>
  <c r="I46" i="32"/>
  <c r="J47" i="32"/>
  <c r="J48" i="32"/>
  <c r="J49" i="32"/>
  <c r="J50" i="32"/>
  <c r="F51" i="32"/>
  <c r="H51" i="32"/>
  <c r="I51" i="32"/>
  <c r="J52" i="32"/>
  <c r="J51" i="32" s="1"/>
  <c r="J53" i="32"/>
  <c r="I54" i="32"/>
  <c r="G9" i="31"/>
  <c r="I9" i="31"/>
  <c r="J9" i="31"/>
  <c r="K9" i="31"/>
  <c r="K10" i="31"/>
  <c r="K11" i="31"/>
  <c r="K12" i="31"/>
  <c r="K13" i="31"/>
  <c r="K14" i="31"/>
  <c r="K15" i="31"/>
  <c r="K16" i="31"/>
  <c r="G17" i="31"/>
  <c r="G54" i="31" s="1"/>
  <c r="I17" i="31"/>
  <c r="J17" i="31"/>
  <c r="K17" i="31"/>
  <c r="K18" i="31"/>
  <c r="K19" i="31"/>
  <c r="K20" i="31"/>
  <c r="K21" i="31"/>
  <c r="K22" i="31"/>
  <c r="K23" i="31"/>
  <c r="K24" i="31"/>
  <c r="K25" i="31"/>
  <c r="G26" i="31"/>
  <c r="I26" i="31"/>
  <c r="J26" i="31"/>
  <c r="K26" i="31"/>
  <c r="K27" i="31"/>
  <c r="K28" i="31"/>
  <c r="K29" i="31"/>
  <c r="G30" i="31"/>
  <c r="I30" i="31"/>
  <c r="K30" i="31" s="1"/>
  <c r="K54" i="31" s="1"/>
  <c r="J30" i="31"/>
  <c r="K31" i="31"/>
  <c r="K32" i="31"/>
  <c r="G33" i="31"/>
  <c r="I33" i="31"/>
  <c r="J33" i="31"/>
  <c r="K33" i="31"/>
  <c r="K34" i="31"/>
  <c r="K35" i="31"/>
  <c r="K36" i="31"/>
  <c r="K37" i="31"/>
  <c r="G38" i="31"/>
  <c r="I38" i="31"/>
  <c r="J38" i="31"/>
  <c r="K38" i="31"/>
  <c r="K39" i="31"/>
  <c r="K40" i="31"/>
  <c r="K41" i="31"/>
  <c r="K42" i="31"/>
  <c r="G43" i="31"/>
  <c r="I43" i="31"/>
  <c r="J43" i="31"/>
  <c r="K43" i="31"/>
  <c r="K44" i="31"/>
  <c r="K45" i="31"/>
  <c r="G46" i="31"/>
  <c r="I46" i="31"/>
  <c r="K46" i="31" s="1"/>
  <c r="J46" i="31"/>
  <c r="K47" i="31"/>
  <c r="K48" i="31"/>
  <c r="K49" i="31"/>
  <c r="K50" i="31"/>
  <c r="G51" i="31"/>
  <c r="I51" i="31"/>
  <c r="K51" i="31" s="1"/>
  <c r="J51" i="31"/>
  <c r="K52" i="31"/>
  <c r="K53" i="31"/>
  <c r="J54" i="31"/>
  <c r="G9" i="30"/>
  <c r="I9" i="30"/>
  <c r="J9" i="30"/>
  <c r="K9" i="30"/>
  <c r="K10" i="30"/>
  <c r="K11" i="30"/>
  <c r="K12" i="30"/>
  <c r="K13" i="30"/>
  <c r="K14" i="30"/>
  <c r="K15" i="30"/>
  <c r="K16" i="30"/>
  <c r="G17" i="30"/>
  <c r="G54" i="30" s="1"/>
  <c r="I17" i="30"/>
  <c r="J17" i="30"/>
  <c r="K17" i="30"/>
  <c r="K18" i="30"/>
  <c r="K19" i="30"/>
  <c r="K20" i="30"/>
  <c r="K21" i="30"/>
  <c r="K22" i="30"/>
  <c r="K23" i="30"/>
  <c r="K24" i="30"/>
  <c r="K25" i="30"/>
  <c r="G26" i="30"/>
  <c r="I26" i="30"/>
  <c r="J26" i="30"/>
  <c r="K26" i="30"/>
  <c r="K27" i="30"/>
  <c r="K28" i="30"/>
  <c r="K29" i="30"/>
  <c r="G30" i="30"/>
  <c r="I30" i="30"/>
  <c r="K30" i="30" s="1"/>
  <c r="K54" i="30" s="1"/>
  <c r="J30" i="30"/>
  <c r="K31" i="30"/>
  <c r="K32" i="30"/>
  <c r="G33" i="30"/>
  <c r="I33" i="30"/>
  <c r="J33" i="30"/>
  <c r="K33" i="30"/>
  <c r="K34" i="30"/>
  <c r="K35" i="30"/>
  <c r="K36" i="30"/>
  <c r="K37" i="30"/>
  <c r="G38" i="30"/>
  <c r="I38" i="30"/>
  <c r="J38" i="30"/>
  <c r="K38" i="30"/>
  <c r="K39" i="30"/>
  <c r="K40" i="30"/>
  <c r="K41" i="30"/>
  <c r="K42" i="30"/>
  <c r="G43" i="30"/>
  <c r="I43" i="30"/>
  <c r="J43" i="30"/>
  <c r="K43" i="30"/>
  <c r="K44" i="30"/>
  <c r="K45" i="30"/>
  <c r="G46" i="30"/>
  <c r="I46" i="30"/>
  <c r="K46" i="30" s="1"/>
  <c r="J46" i="30"/>
  <c r="K47" i="30"/>
  <c r="K48" i="30"/>
  <c r="K49" i="30"/>
  <c r="K50" i="30"/>
  <c r="G51" i="30"/>
  <c r="I51" i="30"/>
  <c r="K51" i="30" s="1"/>
  <c r="J51" i="30"/>
  <c r="K52" i="30"/>
  <c r="K53" i="30"/>
  <c r="J54" i="30"/>
  <c r="F9" i="29"/>
  <c r="G9" i="29"/>
  <c r="H9" i="29" s="1"/>
  <c r="J9" i="29"/>
  <c r="L9" i="29" s="1"/>
  <c r="K9" i="29"/>
  <c r="H10" i="29"/>
  <c r="L10" i="29"/>
  <c r="H11" i="29"/>
  <c r="L11" i="29"/>
  <c r="H12" i="29"/>
  <c r="L12" i="29"/>
  <c r="F13" i="29"/>
  <c r="G13" i="29"/>
  <c r="J13" i="29"/>
  <c r="K13" i="29"/>
  <c r="L13" i="29"/>
  <c r="H14" i="29"/>
  <c r="L14" i="29"/>
  <c r="H15" i="29"/>
  <c r="L15" i="29"/>
  <c r="F16" i="29"/>
  <c r="G16" i="29"/>
  <c r="J16" i="29"/>
  <c r="K16" i="29"/>
  <c r="K8" i="29" s="1"/>
  <c r="H17" i="29"/>
  <c r="L17" i="29"/>
  <c r="H18" i="29"/>
  <c r="L18" i="29"/>
  <c r="H19" i="29"/>
  <c r="L19" i="29"/>
  <c r="F20" i="29"/>
  <c r="G20" i="29"/>
  <c r="J20" i="29"/>
  <c r="L20" i="29" s="1"/>
  <c r="K20" i="29"/>
  <c r="H21" i="29"/>
  <c r="L21" i="29"/>
  <c r="H22" i="29"/>
  <c r="L22" i="29"/>
  <c r="H23" i="29"/>
  <c r="L23" i="29"/>
  <c r="H24" i="29"/>
  <c r="L24" i="29"/>
  <c r="H25" i="29"/>
  <c r="L25" i="29"/>
  <c r="H26" i="29"/>
  <c r="L26" i="29"/>
  <c r="F27" i="29"/>
  <c r="G27" i="29"/>
  <c r="H27" i="29" s="1"/>
  <c r="J27" i="29"/>
  <c r="K27" i="29"/>
  <c r="L27" i="29"/>
  <c r="H28" i="29"/>
  <c r="L28" i="29"/>
  <c r="H29" i="29"/>
  <c r="L29" i="29"/>
  <c r="F30" i="29"/>
  <c r="H30" i="29" s="1"/>
  <c r="G30" i="29"/>
  <c r="J30" i="29"/>
  <c r="K30" i="29"/>
  <c r="H31" i="29"/>
  <c r="L31" i="29"/>
  <c r="F32" i="29"/>
  <c r="H32" i="29" s="1"/>
  <c r="G32" i="29"/>
  <c r="J32" i="29"/>
  <c r="L32" i="29" s="1"/>
  <c r="K32" i="29"/>
  <c r="H33" i="29"/>
  <c r="L33" i="29"/>
  <c r="F35" i="29"/>
  <c r="G35" i="29"/>
  <c r="J35" i="29"/>
  <c r="K35" i="29"/>
  <c r="L35" i="29"/>
  <c r="H36" i="29"/>
  <c r="L36" i="29"/>
  <c r="H37" i="29"/>
  <c r="L37" i="29"/>
  <c r="H38" i="29"/>
  <c r="L38" i="29"/>
  <c r="H39" i="29"/>
  <c r="L39" i="29"/>
  <c r="H40" i="29"/>
  <c r="L40" i="29"/>
  <c r="H41" i="29"/>
  <c r="L41" i="29"/>
  <c r="F42" i="29"/>
  <c r="G42" i="29"/>
  <c r="J42" i="29"/>
  <c r="K42" i="29"/>
  <c r="H43" i="29"/>
  <c r="L43" i="29"/>
  <c r="H44" i="29"/>
  <c r="L44" i="29"/>
  <c r="F45" i="29"/>
  <c r="G45" i="29"/>
  <c r="H45" i="29" s="1"/>
  <c r="J45" i="29"/>
  <c r="K45" i="29"/>
  <c r="L45" i="29" s="1"/>
  <c r="H46" i="29"/>
  <c r="L46" i="29"/>
  <c r="H47" i="29"/>
  <c r="L47" i="29"/>
  <c r="H48" i="29"/>
  <c r="L48" i="29"/>
  <c r="H49" i="29"/>
  <c r="L49" i="29"/>
  <c r="H50" i="29"/>
  <c r="L50" i="29"/>
  <c r="F51" i="29"/>
  <c r="G51" i="29"/>
  <c r="J51" i="29"/>
  <c r="K51" i="29"/>
  <c r="L51" i="29"/>
  <c r="H52" i="29"/>
  <c r="L52" i="29"/>
  <c r="H53" i="29"/>
  <c r="L53" i="29"/>
  <c r="F54" i="29"/>
  <c r="H54" i="29" s="1"/>
  <c r="G54" i="29"/>
  <c r="J54" i="29"/>
  <c r="K54" i="29"/>
  <c r="H55" i="29"/>
  <c r="L55" i="29"/>
  <c r="H56" i="29"/>
  <c r="L56" i="29"/>
  <c r="H57" i="29"/>
  <c r="L57" i="29"/>
  <c r="F58" i="29"/>
  <c r="G58" i="29"/>
  <c r="J58" i="29"/>
  <c r="L58" i="29" s="1"/>
  <c r="K58" i="29"/>
  <c r="H59" i="29"/>
  <c r="L59" i="29"/>
  <c r="H60" i="29"/>
  <c r="L60" i="29"/>
  <c r="F61" i="29"/>
  <c r="G61" i="29"/>
  <c r="H61" i="29" s="1"/>
  <c r="J61" i="29"/>
  <c r="K61" i="29"/>
  <c r="L61" i="29"/>
  <c r="H62" i="29"/>
  <c r="L62" i="29"/>
  <c r="H63" i="29"/>
  <c r="L63" i="29"/>
  <c r="H64" i="29"/>
  <c r="L64" i="29"/>
  <c r="F65" i="29"/>
  <c r="G65" i="29"/>
  <c r="H65" i="29" s="1"/>
  <c r="J65" i="29"/>
  <c r="L65" i="29" s="1"/>
  <c r="K65" i="29"/>
  <c r="H66" i="29"/>
  <c r="L66" i="29"/>
  <c r="F68" i="29"/>
  <c r="G68" i="29"/>
  <c r="G67" i="29" s="1"/>
  <c r="J68" i="29"/>
  <c r="K68" i="29"/>
  <c r="H69" i="29"/>
  <c r="L69" i="29"/>
  <c r="F70" i="29"/>
  <c r="H70" i="29" s="1"/>
  <c r="G70" i="29"/>
  <c r="J70" i="29"/>
  <c r="L70" i="29" s="1"/>
  <c r="K70" i="29"/>
  <c r="H71" i="29"/>
  <c r="L71" i="29"/>
  <c r="F72" i="29"/>
  <c r="H72" i="29" s="1"/>
  <c r="G72" i="29"/>
  <c r="J72" i="29"/>
  <c r="L72" i="29" s="1"/>
  <c r="K72" i="29"/>
  <c r="H73" i="29"/>
  <c r="L73" i="29"/>
  <c r="H74" i="29"/>
  <c r="L74" i="29"/>
  <c r="F81" i="29"/>
  <c r="G81" i="29"/>
  <c r="J81" i="29"/>
  <c r="K81" i="29"/>
  <c r="H82" i="29"/>
  <c r="L82" i="29"/>
  <c r="H83" i="29"/>
  <c r="L83" i="29"/>
  <c r="H84" i="29"/>
  <c r="L84" i="29"/>
  <c r="H85" i="29"/>
  <c r="L85" i="29"/>
  <c r="F86" i="29"/>
  <c r="G86" i="29"/>
  <c r="J86" i="29"/>
  <c r="L86" i="29" s="1"/>
  <c r="K86" i="29"/>
  <c r="H87" i="29"/>
  <c r="L87" i="29"/>
  <c r="H88" i="29"/>
  <c r="L88" i="29"/>
  <c r="F90" i="29"/>
  <c r="G90" i="29"/>
  <c r="H90" i="29" s="1"/>
  <c r="J90" i="29"/>
  <c r="K90" i="29"/>
  <c r="L90" i="29"/>
  <c r="H91" i="29"/>
  <c r="L91" i="29"/>
  <c r="H92" i="29"/>
  <c r="L92" i="29"/>
  <c r="H93" i="29"/>
  <c r="L93" i="29"/>
  <c r="H94" i="29"/>
  <c r="L94" i="29"/>
  <c r="H95" i="29"/>
  <c r="L95" i="29"/>
  <c r="H96" i="29"/>
  <c r="L96" i="29"/>
  <c r="H97" i="29"/>
  <c r="L97" i="29"/>
  <c r="F98" i="29"/>
  <c r="G98" i="29"/>
  <c r="H98" i="29" s="1"/>
  <c r="J98" i="29"/>
  <c r="L98" i="29" s="1"/>
  <c r="K98" i="29"/>
  <c r="H99" i="29"/>
  <c r="L99" i="29"/>
  <c r="H100" i="29"/>
  <c r="L100" i="29"/>
  <c r="H101" i="29"/>
  <c r="L101" i="29"/>
  <c r="H102" i="29"/>
  <c r="L102" i="29"/>
  <c r="H103" i="29"/>
  <c r="L103" i="29"/>
  <c r="H104" i="29"/>
  <c r="L104" i="29"/>
  <c r="H105" i="29"/>
  <c r="L105" i="29"/>
  <c r="H106" i="29"/>
  <c r="L106" i="29"/>
  <c r="H107" i="29"/>
  <c r="L107" i="29"/>
  <c r="H108" i="29"/>
  <c r="L108" i="29"/>
  <c r="H109" i="29"/>
  <c r="L109" i="29"/>
  <c r="F110" i="29"/>
  <c r="G110" i="29"/>
  <c r="H110" i="29" s="1"/>
  <c r="J110" i="29"/>
  <c r="L110" i="29" s="1"/>
  <c r="K110" i="29"/>
  <c r="H111" i="29"/>
  <c r="L111" i="29"/>
  <c r="H112" i="29"/>
  <c r="L112" i="29"/>
  <c r="F113" i="29"/>
  <c r="H113" i="29" s="1"/>
  <c r="G113" i="29"/>
  <c r="J113" i="29"/>
  <c r="L113" i="29" s="1"/>
  <c r="K113" i="29"/>
  <c r="H114" i="29"/>
  <c r="L114" i="29"/>
  <c r="H115" i="29"/>
  <c r="L115" i="29"/>
  <c r="H116" i="29"/>
  <c r="L116" i="29"/>
  <c r="F118" i="29"/>
  <c r="G118" i="29"/>
  <c r="J118" i="29"/>
  <c r="K118" i="29"/>
  <c r="L118" i="29"/>
  <c r="H119" i="29"/>
  <c r="L119" i="29"/>
  <c r="H120" i="29"/>
  <c r="L120" i="29"/>
  <c r="H121" i="29"/>
  <c r="L121" i="29"/>
  <c r="F122" i="29"/>
  <c r="G122" i="29"/>
  <c r="H122" i="29" s="1"/>
  <c r="J122" i="29"/>
  <c r="K122" i="29"/>
  <c r="L122" i="29"/>
  <c r="H123" i="29"/>
  <c r="L123" i="29"/>
  <c r="H124" i="29"/>
  <c r="L124" i="29"/>
  <c r="F125" i="29"/>
  <c r="H125" i="29" s="1"/>
  <c r="G125" i="29"/>
  <c r="J125" i="29"/>
  <c r="L125" i="29" s="1"/>
  <c r="K125" i="29"/>
  <c r="H126" i="29"/>
  <c r="L126" i="29"/>
  <c r="F127" i="29"/>
  <c r="H127" i="29" s="1"/>
  <c r="G127" i="29"/>
  <c r="J127" i="29"/>
  <c r="L127" i="29" s="1"/>
  <c r="K127" i="29"/>
  <c r="H128" i="29"/>
  <c r="L128" i="29"/>
  <c r="J129" i="29"/>
  <c r="F130" i="29"/>
  <c r="G130" i="29"/>
  <c r="H130" i="29" s="1"/>
  <c r="J130" i="29"/>
  <c r="K130" i="29"/>
  <c r="K129" i="29" s="1"/>
  <c r="H131" i="29"/>
  <c r="L131" i="29"/>
  <c r="H132" i="29"/>
  <c r="L132" i="29"/>
  <c r="H133" i="29"/>
  <c r="H134" i="29"/>
  <c r="L134" i="29"/>
  <c r="H135" i="29"/>
  <c r="L135" i="29"/>
  <c r="F136" i="29"/>
  <c r="G136" i="29"/>
  <c r="H136" i="29" s="1"/>
  <c r="J136" i="29"/>
  <c r="L136" i="29" s="1"/>
  <c r="K136" i="29"/>
  <c r="H137" i="29"/>
  <c r="L137" i="29"/>
  <c r="H138" i="29"/>
  <c r="L138" i="29"/>
  <c r="F140" i="29"/>
  <c r="H140" i="29" s="1"/>
  <c r="G140" i="29"/>
  <c r="J140" i="29"/>
  <c r="K140" i="29"/>
  <c r="H141" i="29"/>
  <c r="L141" i="29"/>
  <c r="F142" i="29"/>
  <c r="G142" i="29"/>
  <c r="H142" i="29" s="1"/>
  <c r="J142" i="29"/>
  <c r="K142" i="29"/>
  <c r="L142" i="29"/>
  <c r="H143" i="29"/>
  <c r="L143" i="29"/>
  <c r="H144" i="29"/>
  <c r="L144" i="29"/>
  <c r="F145" i="29"/>
  <c r="H145" i="29" s="1"/>
  <c r="G145" i="29"/>
  <c r="J145" i="29"/>
  <c r="K145" i="29"/>
  <c r="L145" i="29" s="1"/>
  <c r="H146" i="29"/>
  <c r="L146" i="29"/>
  <c r="H147" i="29"/>
  <c r="L147" i="29"/>
  <c r="H148" i="29"/>
  <c r="L148" i="29"/>
  <c r="F149" i="29"/>
  <c r="G149" i="29"/>
  <c r="J149" i="29"/>
  <c r="K149" i="29"/>
  <c r="H150" i="29"/>
  <c r="L150" i="29"/>
  <c r="F152" i="29"/>
  <c r="F151" i="29" s="1"/>
  <c r="G152" i="29"/>
  <c r="G151" i="29" s="1"/>
  <c r="J152" i="29"/>
  <c r="K152" i="29"/>
  <c r="K151" i="29" s="1"/>
  <c r="H153" i="29"/>
  <c r="L153" i="29"/>
  <c r="F154" i="29"/>
  <c r="G154" i="29"/>
  <c r="H154" i="29"/>
  <c r="J154" i="29"/>
  <c r="L154" i="29" s="1"/>
  <c r="K154" i="29"/>
  <c r="H155" i="29"/>
  <c r="L155" i="29"/>
  <c r="F9" i="28"/>
  <c r="F8" i="28" s="1"/>
  <c r="G9" i="28"/>
  <c r="G8" i="28" s="1"/>
  <c r="J9" i="28"/>
  <c r="K9" i="28"/>
  <c r="K8" i="28" s="1"/>
  <c r="L9" i="28"/>
  <c r="H10" i="28"/>
  <c r="L10" i="28"/>
  <c r="H11" i="28"/>
  <c r="L11" i="28"/>
  <c r="H12" i="28"/>
  <c r="L12" i="28"/>
  <c r="F13" i="28"/>
  <c r="H13" i="28" s="1"/>
  <c r="G13" i="28"/>
  <c r="J13" i="28"/>
  <c r="K13" i="28"/>
  <c r="L13" i="28"/>
  <c r="H14" i="28"/>
  <c r="L14" i="28"/>
  <c r="H15" i="28"/>
  <c r="L15" i="28"/>
  <c r="F16" i="28"/>
  <c r="G16" i="28"/>
  <c r="H16" i="28"/>
  <c r="J16" i="28"/>
  <c r="J8" i="28" s="1"/>
  <c r="K16" i="28"/>
  <c r="H17" i="28"/>
  <c r="L17" i="28"/>
  <c r="H18" i="28"/>
  <c r="L18" i="28"/>
  <c r="H19" i="28"/>
  <c r="L19" i="28"/>
  <c r="F20" i="28"/>
  <c r="G20" i="28"/>
  <c r="H20" i="28"/>
  <c r="J20" i="28"/>
  <c r="L20" i="28" s="1"/>
  <c r="K20" i="28"/>
  <c r="H21" i="28"/>
  <c r="L21" i="28"/>
  <c r="H22" i="28"/>
  <c r="L22" i="28"/>
  <c r="H23" i="28"/>
  <c r="L23" i="28"/>
  <c r="H24" i="28"/>
  <c r="L24" i="28"/>
  <c r="H25" i="28"/>
  <c r="L25" i="28"/>
  <c r="H26" i="28"/>
  <c r="L26" i="28"/>
  <c r="F27" i="28"/>
  <c r="H27" i="28" s="1"/>
  <c r="G27" i="28"/>
  <c r="J27" i="28"/>
  <c r="K27" i="28"/>
  <c r="L27" i="28"/>
  <c r="H28" i="28"/>
  <c r="L28" i="28"/>
  <c r="H29" i="28"/>
  <c r="L29" i="28"/>
  <c r="F30" i="28"/>
  <c r="G30" i="28"/>
  <c r="H30" i="28"/>
  <c r="J30" i="28"/>
  <c r="L30" i="28" s="1"/>
  <c r="K30" i="28"/>
  <c r="H31" i="28"/>
  <c r="L31" i="28"/>
  <c r="F32" i="28"/>
  <c r="G32" i="28"/>
  <c r="H32" i="28"/>
  <c r="J32" i="28"/>
  <c r="L32" i="28" s="1"/>
  <c r="K32" i="28"/>
  <c r="H33" i="28"/>
  <c r="L33" i="28"/>
  <c r="F35" i="28"/>
  <c r="F34" i="28" s="1"/>
  <c r="G35" i="28"/>
  <c r="G34" i="28" s="1"/>
  <c r="J35" i="28"/>
  <c r="K35" i="28"/>
  <c r="K34" i="28" s="1"/>
  <c r="L35" i="28"/>
  <c r="H36" i="28"/>
  <c r="L36" i="28"/>
  <c r="H37" i="28"/>
  <c r="L37" i="28"/>
  <c r="H38" i="28"/>
  <c r="L38" i="28"/>
  <c r="H39" i="28"/>
  <c r="L39" i="28"/>
  <c r="H40" i="28"/>
  <c r="L40" i="28"/>
  <c r="H41" i="28"/>
  <c r="L41" i="28"/>
  <c r="F42" i="28"/>
  <c r="G42" i="28"/>
  <c r="H42" i="28"/>
  <c r="J42" i="28"/>
  <c r="L42" i="28" s="1"/>
  <c r="K42" i="28"/>
  <c r="H43" i="28"/>
  <c r="L43" i="28"/>
  <c r="H44" i="28"/>
  <c r="L44" i="28"/>
  <c r="F45" i="28"/>
  <c r="H45" i="28" s="1"/>
  <c r="G45" i="28"/>
  <c r="J45" i="28"/>
  <c r="K45" i="28"/>
  <c r="L45" i="28"/>
  <c r="H46" i="28"/>
  <c r="L46" i="28"/>
  <c r="H47" i="28"/>
  <c r="L47" i="28"/>
  <c r="H48" i="28"/>
  <c r="L48" i="28"/>
  <c r="H49" i="28"/>
  <c r="L49" i="28"/>
  <c r="H50" i="28"/>
  <c r="L50" i="28"/>
  <c r="F51" i="28"/>
  <c r="H51" i="28" s="1"/>
  <c r="G51" i="28"/>
  <c r="J51" i="28"/>
  <c r="K51" i="28"/>
  <c r="L51" i="28"/>
  <c r="H52" i="28"/>
  <c r="L52" i="28"/>
  <c r="H53" i="28"/>
  <c r="L53" i="28"/>
  <c r="F54" i="28"/>
  <c r="G54" i="28"/>
  <c r="H54" i="28"/>
  <c r="J54" i="28"/>
  <c r="L54" i="28" s="1"/>
  <c r="K54" i="28"/>
  <c r="H55" i="28"/>
  <c r="L55" i="28"/>
  <c r="H56" i="28"/>
  <c r="L56" i="28"/>
  <c r="H57" i="28"/>
  <c r="L57" i="28"/>
  <c r="F58" i="28"/>
  <c r="G58" i="28"/>
  <c r="H58" i="28"/>
  <c r="J58" i="28"/>
  <c r="L58" i="28" s="1"/>
  <c r="K58" i="28"/>
  <c r="H59" i="28"/>
  <c r="L59" i="28"/>
  <c r="H60" i="28"/>
  <c r="L60" i="28"/>
  <c r="F61" i="28"/>
  <c r="H61" i="28" s="1"/>
  <c r="G61" i="28"/>
  <c r="J61" i="28"/>
  <c r="K61" i="28"/>
  <c r="L61" i="28"/>
  <c r="H62" i="28"/>
  <c r="L62" i="28"/>
  <c r="H63" i="28"/>
  <c r="L63" i="28"/>
  <c r="H64" i="28"/>
  <c r="L64" i="28"/>
  <c r="F65" i="28"/>
  <c r="H65" i="28" s="1"/>
  <c r="G65" i="28"/>
  <c r="J65" i="28"/>
  <c r="K65" i="28"/>
  <c r="L65" i="28"/>
  <c r="H66" i="28"/>
  <c r="L66" i="28"/>
  <c r="F67" i="28"/>
  <c r="H67" i="28" s="1"/>
  <c r="G67" i="28"/>
  <c r="K67" i="28"/>
  <c r="F68" i="28"/>
  <c r="G68" i="28"/>
  <c r="H68" i="28"/>
  <c r="J68" i="28"/>
  <c r="J67" i="28" s="1"/>
  <c r="L67" i="28" s="1"/>
  <c r="K68" i="28"/>
  <c r="H69" i="28"/>
  <c r="L69" i="28"/>
  <c r="F70" i="28"/>
  <c r="G70" i="28"/>
  <c r="H70" i="28"/>
  <c r="J70" i="28"/>
  <c r="L70" i="28" s="1"/>
  <c r="K70" i="28"/>
  <c r="H71" i="28"/>
  <c r="L71" i="28"/>
  <c r="F72" i="28"/>
  <c r="G72" i="28"/>
  <c r="H72" i="28"/>
  <c r="J72" i="28"/>
  <c r="L72" i="28" s="1"/>
  <c r="K72" i="28"/>
  <c r="H73" i="28"/>
  <c r="L73" i="28"/>
  <c r="H74" i="28"/>
  <c r="L74" i="28"/>
  <c r="F81" i="28"/>
  <c r="G81" i="28"/>
  <c r="H81" i="28"/>
  <c r="J81" i="28"/>
  <c r="J80" i="28" s="1"/>
  <c r="L80" i="28" s="1"/>
  <c r="K81" i="28"/>
  <c r="H82" i="28"/>
  <c r="L82" i="28"/>
  <c r="H83" i="28"/>
  <c r="L83" i="28"/>
  <c r="H84" i="28"/>
  <c r="L84" i="28"/>
  <c r="H85" i="28"/>
  <c r="L85" i="28"/>
  <c r="F86" i="28"/>
  <c r="H86" i="28" s="1"/>
  <c r="G86" i="28"/>
  <c r="G80" i="28" s="1"/>
  <c r="J86" i="28"/>
  <c r="K86" i="28"/>
  <c r="K80" i="28" s="1"/>
  <c r="L86" i="28"/>
  <c r="H87" i="28"/>
  <c r="L87" i="28"/>
  <c r="H88" i="28"/>
  <c r="L88" i="28"/>
  <c r="F90" i="28"/>
  <c r="F89" i="28" s="1"/>
  <c r="G90" i="28"/>
  <c r="G89" i="28" s="1"/>
  <c r="J90" i="28"/>
  <c r="K90" i="28"/>
  <c r="K89" i="28" s="1"/>
  <c r="L90" i="28"/>
  <c r="H91" i="28"/>
  <c r="L91" i="28"/>
  <c r="H92" i="28"/>
  <c r="L92" i="28"/>
  <c r="H93" i="28"/>
  <c r="L93" i="28"/>
  <c r="H94" i="28"/>
  <c r="L94" i="28"/>
  <c r="H95" i="28"/>
  <c r="L95" i="28"/>
  <c r="H96" i="28"/>
  <c r="L96" i="28"/>
  <c r="H97" i="28"/>
  <c r="L97" i="28"/>
  <c r="F98" i="28"/>
  <c r="H98" i="28" s="1"/>
  <c r="G98" i="28"/>
  <c r="J98" i="28"/>
  <c r="K98" i="28"/>
  <c r="L98" i="28"/>
  <c r="H99" i="28"/>
  <c r="L99" i="28"/>
  <c r="H100" i="28"/>
  <c r="L100" i="28"/>
  <c r="H101" i="28"/>
  <c r="L101" i="28"/>
  <c r="H102" i="28"/>
  <c r="L102" i="28"/>
  <c r="H103" i="28"/>
  <c r="L103" i="28"/>
  <c r="H104" i="28"/>
  <c r="L104" i="28"/>
  <c r="H105" i="28"/>
  <c r="L105" i="28"/>
  <c r="H106" i="28"/>
  <c r="L106" i="28"/>
  <c r="H107" i="28"/>
  <c r="L107" i="28"/>
  <c r="H108" i="28"/>
  <c r="L108" i="28"/>
  <c r="H109" i="28"/>
  <c r="L109" i="28"/>
  <c r="F110" i="28"/>
  <c r="H110" i="28" s="1"/>
  <c r="G110" i="28"/>
  <c r="J110" i="28"/>
  <c r="K110" i="28"/>
  <c r="L110" i="28"/>
  <c r="H111" i="28"/>
  <c r="L111" i="28"/>
  <c r="H112" i="28"/>
  <c r="L112" i="28"/>
  <c r="F113" i="28"/>
  <c r="G113" i="28"/>
  <c r="H113" i="28"/>
  <c r="J113" i="28"/>
  <c r="J89" i="28" s="1"/>
  <c r="K113" i="28"/>
  <c r="H114" i="28"/>
  <c r="L114" i="28"/>
  <c r="H115" i="28"/>
  <c r="L115" i="28"/>
  <c r="H116" i="28"/>
  <c r="L116" i="28"/>
  <c r="F118" i="28"/>
  <c r="F117" i="28" s="1"/>
  <c r="G118" i="28"/>
  <c r="G117" i="28" s="1"/>
  <c r="J118" i="28"/>
  <c r="K118" i="28"/>
  <c r="K117" i="28" s="1"/>
  <c r="L118" i="28"/>
  <c r="H119" i="28"/>
  <c r="L119" i="28"/>
  <c r="H120" i="28"/>
  <c r="L120" i="28"/>
  <c r="H121" i="28"/>
  <c r="L121" i="28"/>
  <c r="F122" i="28"/>
  <c r="H122" i="28" s="1"/>
  <c r="G122" i="28"/>
  <c r="J122" i="28"/>
  <c r="K122" i="28"/>
  <c r="L122" i="28"/>
  <c r="H123" i="28"/>
  <c r="L123" i="28"/>
  <c r="H124" i="28"/>
  <c r="L124" i="28"/>
  <c r="F125" i="28"/>
  <c r="G125" i="28"/>
  <c r="H125" i="28"/>
  <c r="J125" i="28"/>
  <c r="J117" i="28" s="1"/>
  <c r="L117" i="28" s="1"/>
  <c r="K125" i="28"/>
  <c r="H126" i="28"/>
  <c r="L126" i="28"/>
  <c r="F127" i="28"/>
  <c r="G127" i="28"/>
  <c r="H127" i="28"/>
  <c r="J127" i="28"/>
  <c r="L127" i="28" s="1"/>
  <c r="K127" i="28"/>
  <c r="H128" i="28"/>
  <c r="L128" i="28"/>
  <c r="J129" i="28"/>
  <c r="F130" i="28"/>
  <c r="F129" i="28" s="1"/>
  <c r="H129" i="28" s="1"/>
  <c r="G130" i="28"/>
  <c r="G129" i="28" s="1"/>
  <c r="J130" i="28"/>
  <c r="K130" i="28"/>
  <c r="K129" i="28" s="1"/>
  <c r="L130" i="28"/>
  <c r="H131" i="28"/>
  <c r="L131" i="28"/>
  <c r="H132" i="28"/>
  <c r="L132" i="28"/>
  <c r="H133" i="28"/>
  <c r="H134" i="28"/>
  <c r="L134" i="28"/>
  <c r="H135" i="28"/>
  <c r="L135" i="28"/>
  <c r="F136" i="28"/>
  <c r="G136" i="28"/>
  <c r="H136" i="28"/>
  <c r="J136" i="28"/>
  <c r="K136" i="28"/>
  <c r="L136" i="28"/>
  <c r="H137" i="28"/>
  <c r="L137" i="28"/>
  <c r="H138" i="28"/>
  <c r="L138" i="28"/>
  <c r="F140" i="28"/>
  <c r="G140" i="28"/>
  <c r="G139" i="28" s="1"/>
  <c r="H140" i="28"/>
  <c r="J140" i="28"/>
  <c r="K140" i="28"/>
  <c r="L140" i="28"/>
  <c r="H141" i="28"/>
  <c r="L141" i="28"/>
  <c r="F142" i="28"/>
  <c r="G142" i="28"/>
  <c r="H142" i="28"/>
  <c r="J142" i="28"/>
  <c r="K142" i="28"/>
  <c r="L142" i="28"/>
  <c r="H143" i="28"/>
  <c r="L143" i="28"/>
  <c r="H144" i="28"/>
  <c r="L144" i="28"/>
  <c r="F145" i="28"/>
  <c r="H145" i="28" s="1"/>
  <c r="G145" i="28"/>
  <c r="J145" i="28"/>
  <c r="L145" i="28" s="1"/>
  <c r="K145" i="28"/>
  <c r="K139" i="28" s="1"/>
  <c r="H146" i="28"/>
  <c r="L146" i="28"/>
  <c r="H147" i="28"/>
  <c r="L147" i="28"/>
  <c r="H148" i="28"/>
  <c r="L148" i="28"/>
  <c r="F149" i="28"/>
  <c r="H149" i="28" s="1"/>
  <c r="G149" i="28"/>
  <c r="J149" i="28"/>
  <c r="L149" i="28" s="1"/>
  <c r="K149" i="28"/>
  <c r="H150" i="28"/>
  <c r="L150" i="28"/>
  <c r="F151" i="28"/>
  <c r="J151" i="28"/>
  <c r="L151" i="28" s="1"/>
  <c r="K151" i="28"/>
  <c r="F152" i="28"/>
  <c r="G152" i="28"/>
  <c r="G151" i="28" s="1"/>
  <c r="H152" i="28"/>
  <c r="J152" i="28"/>
  <c r="K152" i="28"/>
  <c r="L152" i="28"/>
  <c r="H153" i="28"/>
  <c r="L153" i="28"/>
  <c r="F154" i="28"/>
  <c r="G154" i="28"/>
  <c r="H154" i="28"/>
  <c r="J154" i="28"/>
  <c r="K154" i="28"/>
  <c r="L154" i="28"/>
  <c r="H155" i="28"/>
  <c r="L155" i="28"/>
  <c r="G15" i="27"/>
  <c r="H15" i="27"/>
  <c r="I15" i="27" s="1"/>
  <c r="K15" i="27"/>
  <c r="L15" i="27"/>
  <c r="M15" i="27"/>
  <c r="I16" i="27"/>
  <c r="M16" i="27"/>
  <c r="I17" i="27"/>
  <c r="M17" i="27"/>
  <c r="G18" i="27"/>
  <c r="G14" i="27" s="1"/>
  <c r="H18" i="27"/>
  <c r="K18" i="27"/>
  <c r="K14" i="27" s="1"/>
  <c r="L18" i="27"/>
  <c r="L14" i="27" s="1"/>
  <c r="L41" i="27" s="1"/>
  <c r="I19" i="27"/>
  <c r="M19" i="27"/>
  <c r="I20" i="27"/>
  <c r="M20" i="27"/>
  <c r="I21" i="27"/>
  <c r="M21" i="27"/>
  <c r="G26" i="27"/>
  <c r="K26" i="27"/>
  <c r="M26" i="27" s="1"/>
  <c r="L26" i="27"/>
  <c r="G27" i="27"/>
  <c r="H27" i="27"/>
  <c r="I27" i="27" s="1"/>
  <c r="K27" i="27"/>
  <c r="L27" i="27"/>
  <c r="M27" i="27"/>
  <c r="I28" i="27"/>
  <c r="M28" i="27"/>
  <c r="H29" i="27"/>
  <c r="G30" i="27"/>
  <c r="I30" i="27" s="1"/>
  <c r="H30" i="27"/>
  <c r="K30" i="27"/>
  <c r="M30" i="27" s="1"/>
  <c r="L30" i="27"/>
  <c r="I31" i="27"/>
  <c r="M31" i="27"/>
  <c r="G32" i="27"/>
  <c r="G29" i="27" s="1"/>
  <c r="I29" i="27" s="1"/>
  <c r="H32" i="27"/>
  <c r="K32" i="27"/>
  <c r="K29" i="27" s="1"/>
  <c r="L32" i="27"/>
  <c r="L29" i="27" s="1"/>
  <c r="I33" i="27"/>
  <c r="M33" i="27"/>
  <c r="G34" i="27"/>
  <c r="K34" i="27"/>
  <c r="M34" i="27" s="1"/>
  <c r="L34" i="27"/>
  <c r="G35" i="27"/>
  <c r="H35" i="27"/>
  <c r="I35" i="27" s="1"/>
  <c r="K35" i="27"/>
  <c r="L35" i="27"/>
  <c r="M35" i="27"/>
  <c r="I36" i="27"/>
  <c r="M36" i="27"/>
  <c r="G15" i="26"/>
  <c r="H15" i="26"/>
  <c r="I15" i="26" s="1"/>
  <c r="K15" i="26"/>
  <c r="L15" i="26"/>
  <c r="M15" i="26"/>
  <c r="I16" i="26"/>
  <c r="M16" i="26"/>
  <c r="I17" i="26"/>
  <c r="M17" i="26"/>
  <c r="G18" i="26"/>
  <c r="G14" i="26" s="1"/>
  <c r="H18" i="26"/>
  <c r="K18" i="26"/>
  <c r="M18" i="26" s="1"/>
  <c r="L18" i="26"/>
  <c r="L14" i="26" s="1"/>
  <c r="L42" i="26" s="1"/>
  <c r="I19" i="26"/>
  <c r="M19" i="26"/>
  <c r="I20" i="26"/>
  <c r="M20" i="26"/>
  <c r="I21" i="26"/>
  <c r="M21" i="26"/>
  <c r="G22" i="26"/>
  <c r="K22" i="26"/>
  <c r="M22" i="26" s="1"/>
  <c r="L22" i="26"/>
  <c r="G23" i="26"/>
  <c r="H23" i="26"/>
  <c r="I23" i="26" s="1"/>
  <c r="K23" i="26"/>
  <c r="L23" i="26"/>
  <c r="M23" i="26"/>
  <c r="I24" i="26"/>
  <c r="M24" i="26"/>
  <c r="H27" i="26"/>
  <c r="G28" i="26"/>
  <c r="G27" i="26" s="1"/>
  <c r="I27" i="26" s="1"/>
  <c r="H28" i="26"/>
  <c r="K28" i="26"/>
  <c r="K27" i="26" s="1"/>
  <c r="M27" i="26" s="1"/>
  <c r="L28" i="26"/>
  <c r="L27" i="26" s="1"/>
  <c r="I29" i="26"/>
  <c r="M29" i="26"/>
  <c r="G30" i="26"/>
  <c r="K30" i="26"/>
  <c r="M30" i="26" s="1"/>
  <c r="L30" i="26"/>
  <c r="G31" i="26"/>
  <c r="H31" i="26"/>
  <c r="I31" i="26" s="1"/>
  <c r="K31" i="26"/>
  <c r="L31" i="26"/>
  <c r="M31" i="26"/>
  <c r="I32" i="26"/>
  <c r="M32" i="26"/>
  <c r="G33" i="26"/>
  <c r="H33" i="26"/>
  <c r="I33" i="26" s="1"/>
  <c r="K33" i="26"/>
  <c r="L33" i="26"/>
  <c r="M33" i="26"/>
  <c r="I34" i="26"/>
  <c r="M34" i="26"/>
  <c r="H35" i="26"/>
  <c r="G36" i="26"/>
  <c r="G35" i="26" s="1"/>
  <c r="I35" i="26" s="1"/>
  <c r="H36" i="26"/>
  <c r="K36" i="26"/>
  <c r="K35" i="26" s="1"/>
  <c r="M35" i="26" s="1"/>
  <c r="L36" i="26"/>
  <c r="L35" i="26" s="1"/>
  <c r="I37" i="26"/>
  <c r="M37" i="26"/>
  <c r="H12" i="25"/>
  <c r="G13" i="25"/>
  <c r="G12" i="25" s="1"/>
  <c r="H13" i="25"/>
  <c r="K13" i="25"/>
  <c r="K12" i="25" s="1"/>
  <c r="L13" i="25"/>
  <c r="L12" i="25" s="1"/>
  <c r="I14" i="25"/>
  <c r="M14" i="25"/>
  <c r="G15" i="25"/>
  <c r="K15" i="25"/>
  <c r="M15" i="25" s="1"/>
  <c r="L15" i="25"/>
  <c r="G16" i="25"/>
  <c r="H16" i="25"/>
  <c r="I16" i="25" s="1"/>
  <c r="K16" i="25"/>
  <c r="L16" i="25"/>
  <c r="M16" i="25"/>
  <c r="I17" i="25"/>
  <c r="M17" i="25"/>
  <c r="I18" i="25"/>
  <c r="M18" i="25"/>
  <c r="G19" i="25"/>
  <c r="K19" i="25"/>
  <c r="M19" i="25" s="1"/>
  <c r="L19" i="25"/>
  <c r="G20" i="25"/>
  <c r="H20" i="25"/>
  <c r="I20" i="25" s="1"/>
  <c r="K20" i="25"/>
  <c r="L20" i="25"/>
  <c r="M20" i="25"/>
  <c r="I21" i="25"/>
  <c r="M21" i="25"/>
  <c r="H22" i="25"/>
  <c r="G23" i="25"/>
  <c r="G22" i="25" s="1"/>
  <c r="I22" i="25" s="1"/>
  <c r="H23" i="25"/>
  <c r="K23" i="25"/>
  <c r="K22" i="25" s="1"/>
  <c r="M22" i="25" s="1"/>
  <c r="L23" i="25"/>
  <c r="L22" i="25" s="1"/>
  <c r="I24" i="25"/>
  <c r="M24" i="25"/>
  <c r="G25" i="25"/>
  <c r="I25" i="25" s="1"/>
  <c r="H25" i="25"/>
  <c r="K25" i="25"/>
  <c r="M25" i="25" s="1"/>
  <c r="L25" i="25"/>
  <c r="I26" i="25"/>
  <c r="M26" i="25"/>
  <c r="G27" i="25"/>
  <c r="K27" i="25"/>
  <c r="M27" i="25" s="1"/>
  <c r="L27" i="25"/>
  <c r="G28" i="25"/>
  <c r="H28" i="25"/>
  <c r="I28" i="25" s="1"/>
  <c r="K28" i="25"/>
  <c r="L28" i="25"/>
  <c r="M28" i="25"/>
  <c r="I29" i="25"/>
  <c r="M29" i="25"/>
  <c r="I30" i="25"/>
  <c r="M30" i="25"/>
  <c r="I31" i="25"/>
  <c r="M31" i="25"/>
  <c r="H32" i="25"/>
  <c r="G33" i="25"/>
  <c r="G32" i="25" s="1"/>
  <c r="I32" i="25" s="1"/>
  <c r="H33" i="25"/>
  <c r="K33" i="25"/>
  <c r="K32" i="25" s="1"/>
  <c r="L33" i="25"/>
  <c r="L32" i="25" s="1"/>
  <c r="I34" i="25"/>
  <c r="M34" i="25"/>
  <c r="I35" i="25"/>
  <c r="M35" i="25"/>
  <c r="H38" i="25"/>
  <c r="G39" i="25"/>
  <c r="G38" i="25" s="1"/>
  <c r="I38" i="25" s="1"/>
  <c r="H39" i="25"/>
  <c r="K39" i="25"/>
  <c r="K38" i="25" s="1"/>
  <c r="M38" i="25" s="1"/>
  <c r="L39" i="25"/>
  <c r="L38" i="25" s="1"/>
  <c r="I40" i="25"/>
  <c r="M40" i="25"/>
  <c r="H12" i="24"/>
  <c r="G13" i="24"/>
  <c r="G12" i="24" s="1"/>
  <c r="H13" i="24"/>
  <c r="I13" i="24"/>
  <c r="K13" i="24"/>
  <c r="K12" i="24" s="1"/>
  <c r="L13" i="24"/>
  <c r="L12" i="24" s="1"/>
  <c r="I14" i="24"/>
  <c r="M14" i="24"/>
  <c r="K15" i="24"/>
  <c r="G16" i="24"/>
  <c r="G15" i="24" s="1"/>
  <c r="H16" i="24"/>
  <c r="H15" i="24" s="1"/>
  <c r="K16" i="24"/>
  <c r="L16" i="24"/>
  <c r="L15" i="24" s="1"/>
  <c r="M16" i="24"/>
  <c r="I17" i="24"/>
  <c r="M17" i="24"/>
  <c r="I18" i="24"/>
  <c r="I16" i="24" s="1"/>
  <c r="M18" i="24"/>
  <c r="I19" i="24"/>
  <c r="M19" i="24"/>
  <c r="I20" i="24"/>
  <c r="M20" i="24"/>
  <c r="K21" i="24"/>
  <c r="G22" i="24"/>
  <c r="G21" i="24" s="1"/>
  <c r="H22" i="24"/>
  <c r="H21" i="24" s="1"/>
  <c r="K22" i="24"/>
  <c r="L22" i="24"/>
  <c r="L21" i="24" s="1"/>
  <c r="M22" i="24"/>
  <c r="I23" i="24"/>
  <c r="M23" i="24"/>
  <c r="H24" i="24"/>
  <c r="G25" i="24"/>
  <c r="G24" i="24" s="1"/>
  <c r="H25" i="24"/>
  <c r="I25" i="24" s="1"/>
  <c r="K25" i="24"/>
  <c r="K24" i="24" s="1"/>
  <c r="L25" i="24"/>
  <c r="L24" i="24" s="1"/>
  <c r="I26" i="24"/>
  <c r="M26" i="24"/>
  <c r="G27" i="24"/>
  <c r="H27" i="24"/>
  <c r="I27" i="24" s="1"/>
  <c r="K27" i="24"/>
  <c r="M27" i="24" s="1"/>
  <c r="L27" i="24"/>
  <c r="I28" i="24"/>
  <c r="M28" i="24"/>
  <c r="K29" i="24"/>
  <c r="G30" i="24"/>
  <c r="G29" i="24" s="1"/>
  <c r="I29" i="24" s="1"/>
  <c r="H30" i="24"/>
  <c r="H29" i="24" s="1"/>
  <c r="K30" i="24"/>
  <c r="L30" i="24"/>
  <c r="L29" i="24" s="1"/>
  <c r="M30" i="24"/>
  <c r="I31" i="24"/>
  <c r="M31" i="24"/>
  <c r="I32" i="24"/>
  <c r="M32" i="24"/>
  <c r="I33" i="24"/>
  <c r="M33" i="24"/>
  <c r="G34" i="24"/>
  <c r="I34" i="24" s="1"/>
  <c r="H34" i="24"/>
  <c r="L34" i="24"/>
  <c r="G35" i="24"/>
  <c r="H35" i="24"/>
  <c r="I35" i="24"/>
  <c r="K35" i="24"/>
  <c r="K34" i="24" s="1"/>
  <c r="M34" i="24" s="1"/>
  <c r="L35" i="24"/>
  <c r="I36" i="24"/>
  <c r="M36" i="24"/>
  <c r="I37" i="24"/>
  <c r="M37" i="24"/>
  <c r="G40" i="24"/>
  <c r="I40" i="24" s="1"/>
  <c r="H40" i="24"/>
  <c r="L40" i="24"/>
  <c r="G41" i="24"/>
  <c r="H41" i="24"/>
  <c r="I41" i="24"/>
  <c r="K41" i="24"/>
  <c r="K40" i="24" s="1"/>
  <c r="M40" i="24" s="1"/>
  <c r="L41" i="24"/>
  <c r="I42" i="24"/>
  <c r="M42" i="24"/>
  <c r="I56" i="33" l="1"/>
  <c r="J54" i="32"/>
  <c r="H54" i="32"/>
  <c r="I54" i="31"/>
  <c r="I54" i="30"/>
  <c r="K34" i="29"/>
  <c r="H149" i="29"/>
  <c r="J139" i="29"/>
  <c r="K117" i="29"/>
  <c r="H86" i="29"/>
  <c r="H58" i="29"/>
  <c r="L54" i="29"/>
  <c r="L42" i="29"/>
  <c r="H20" i="29"/>
  <c r="L16" i="29"/>
  <c r="F117" i="29"/>
  <c r="J151" i="29"/>
  <c r="L151" i="29" s="1"/>
  <c r="L149" i="29"/>
  <c r="F89" i="29"/>
  <c r="F80" i="29"/>
  <c r="F67" i="29"/>
  <c r="H67" i="29" s="1"/>
  <c r="L30" i="29"/>
  <c r="J80" i="29"/>
  <c r="J67" i="29"/>
  <c r="H152" i="29"/>
  <c r="G139" i="29"/>
  <c r="L130" i="29"/>
  <c r="F129" i="29"/>
  <c r="H118" i="29"/>
  <c r="K89" i="29"/>
  <c r="K80" i="29"/>
  <c r="K67" i="29"/>
  <c r="H51" i="29"/>
  <c r="F34" i="29"/>
  <c r="H35" i="29"/>
  <c r="F8" i="29"/>
  <c r="H8" i="29" s="1"/>
  <c r="H13" i="29"/>
  <c r="L129" i="29"/>
  <c r="H80" i="29"/>
  <c r="H151" i="29"/>
  <c r="F139" i="29"/>
  <c r="H139" i="29" s="1"/>
  <c r="J117" i="29"/>
  <c r="L117" i="29" s="1"/>
  <c r="J89" i="29"/>
  <c r="L89" i="29" s="1"/>
  <c r="J34" i="29"/>
  <c r="L34" i="29" s="1"/>
  <c r="J8" i="29"/>
  <c r="L152" i="29"/>
  <c r="L140" i="29"/>
  <c r="H81" i="29"/>
  <c r="H68" i="29"/>
  <c r="H42" i="29"/>
  <c r="H16" i="29"/>
  <c r="G80" i="29"/>
  <c r="G129" i="29"/>
  <c r="H129" i="29" s="1"/>
  <c r="G117" i="29"/>
  <c r="H117" i="29" s="1"/>
  <c r="G89" i="29"/>
  <c r="H89" i="29" s="1"/>
  <c r="L81" i="29"/>
  <c r="L68" i="29"/>
  <c r="G34" i="29"/>
  <c r="H34" i="29" s="1"/>
  <c r="G8" i="29"/>
  <c r="K139" i="29"/>
  <c r="L129" i="28"/>
  <c r="H89" i="28"/>
  <c r="H34" i="28"/>
  <c r="J156" i="28"/>
  <c r="K156" i="28"/>
  <c r="H151" i="28"/>
  <c r="H117" i="28"/>
  <c r="L89" i="28"/>
  <c r="G156" i="28"/>
  <c r="F139" i="28"/>
  <c r="H139" i="28" s="1"/>
  <c r="J34" i="28"/>
  <c r="L34" i="28" s="1"/>
  <c r="J139" i="28"/>
  <c r="L139" i="28" s="1"/>
  <c r="L125" i="28"/>
  <c r="L113" i="28"/>
  <c r="L81" i="28"/>
  <c r="L68" i="28"/>
  <c r="L16" i="28"/>
  <c r="L8" i="28" s="1"/>
  <c r="L156" i="28" s="1"/>
  <c r="F80" i="28"/>
  <c r="H80" i="28" s="1"/>
  <c r="H130" i="28"/>
  <c r="H118" i="28"/>
  <c r="H90" i="28"/>
  <c r="H35" i="28"/>
  <c r="H9" i="28"/>
  <c r="H8" i="28" s="1"/>
  <c r="M15" i="24"/>
  <c r="L43" i="25"/>
  <c r="M32" i="25"/>
  <c r="I19" i="25"/>
  <c r="K43" i="25"/>
  <c r="M12" i="25"/>
  <c r="M14" i="27"/>
  <c r="M41" i="27" s="1"/>
  <c r="K41" i="27"/>
  <c r="I24" i="24"/>
  <c r="M21" i="24"/>
  <c r="I27" i="25"/>
  <c r="M29" i="27"/>
  <c r="K45" i="24"/>
  <c r="M12" i="24"/>
  <c r="M45" i="24" s="1"/>
  <c r="M29" i="24"/>
  <c r="I21" i="24"/>
  <c r="I15" i="25"/>
  <c r="M24" i="24"/>
  <c r="I15" i="24"/>
  <c r="L45" i="24"/>
  <c r="I12" i="24"/>
  <c r="G45" i="24"/>
  <c r="I12" i="25"/>
  <c r="G43" i="25"/>
  <c r="G42" i="26"/>
  <c r="G41" i="27"/>
  <c r="H45" i="24"/>
  <c r="I39" i="25"/>
  <c r="I33" i="25"/>
  <c r="I23" i="25"/>
  <c r="I13" i="25"/>
  <c r="I36" i="26"/>
  <c r="I28" i="26"/>
  <c r="I18" i="26"/>
  <c r="I32" i="27"/>
  <c r="I18" i="27"/>
  <c r="K14" i="26"/>
  <c r="M41" i="24"/>
  <c r="M35" i="24"/>
  <c r="M25" i="24"/>
  <c r="M13" i="24"/>
  <c r="M39" i="25"/>
  <c r="M33" i="25"/>
  <c r="H27" i="25"/>
  <c r="M23" i="25"/>
  <c r="H19" i="25"/>
  <c r="H15" i="25"/>
  <c r="H43" i="25" s="1"/>
  <c r="M13" i="25"/>
  <c r="M36" i="26"/>
  <c r="H30" i="26"/>
  <c r="I30" i="26" s="1"/>
  <c r="M28" i="26"/>
  <c r="H22" i="26"/>
  <c r="I22" i="26" s="1"/>
  <c r="H14" i="26"/>
  <c r="H42" i="26" s="1"/>
  <c r="H34" i="27"/>
  <c r="I34" i="27" s="1"/>
  <c r="M32" i="27"/>
  <c r="H26" i="27"/>
  <c r="I26" i="27" s="1"/>
  <c r="M18" i="27"/>
  <c r="H14" i="27"/>
  <c r="I14" i="27" s="1"/>
  <c r="I30" i="24"/>
  <c r="I22" i="24"/>
  <c r="E8" i="23"/>
  <c r="F8" i="23"/>
  <c r="G8" i="23"/>
  <c r="H8" i="23"/>
  <c r="I8" i="23"/>
  <c r="J8" i="23"/>
  <c r="K8" i="23"/>
  <c r="L8" i="23"/>
  <c r="M8" i="23"/>
  <c r="N8" i="23"/>
  <c r="O8" i="23"/>
  <c r="P8" i="23"/>
  <c r="Q8" i="23"/>
  <c r="R8" i="23"/>
  <c r="S8" i="23"/>
  <c r="E16" i="23"/>
  <c r="F16" i="23"/>
  <c r="G16" i="23"/>
  <c r="I16" i="23"/>
  <c r="J16" i="23"/>
  <c r="K16" i="23"/>
  <c r="M16" i="23"/>
  <c r="N16" i="23"/>
  <c r="O16" i="23"/>
  <c r="Q16" i="23"/>
  <c r="R16" i="23"/>
  <c r="S16" i="23"/>
  <c r="E26" i="23"/>
  <c r="F26" i="23"/>
  <c r="G26" i="23"/>
  <c r="I26" i="23"/>
  <c r="J26" i="23"/>
  <c r="K26" i="23"/>
  <c r="M26" i="23"/>
  <c r="N26" i="23"/>
  <c r="O26" i="23"/>
  <c r="Q26" i="23"/>
  <c r="R26" i="23"/>
  <c r="S26" i="23"/>
  <c r="E30" i="23"/>
  <c r="F30" i="23"/>
  <c r="G30" i="23"/>
  <c r="I30" i="23"/>
  <c r="J30" i="23"/>
  <c r="K30" i="23"/>
  <c r="M30" i="23"/>
  <c r="O30" i="23"/>
  <c r="Q30" i="23"/>
  <c r="S30" i="23"/>
  <c r="E33" i="23"/>
  <c r="F33" i="23"/>
  <c r="G33" i="23"/>
  <c r="I33" i="23"/>
  <c r="J33" i="23"/>
  <c r="K33" i="23"/>
  <c r="M33" i="23"/>
  <c r="N33" i="23"/>
  <c r="O33" i="23"/>
  <c r="Q33" i="23"/>
  <c r="R33" i="23"/>
  <c r="S33" i="23"/>
  <c r="E38" i="23"/>
  <c r="F38" i="23"/>
  <c r="G38" i="23"/>
  <c r="I38" i="23"/>
  <c r="J38" i="23"/>
  <c r="K38" i="23"/>
  <c r="M38" i="23"/>
  <c r="N38" i="23"/>
  <c r="O38" i="23"/>
  <c r="Q38" i="23"/>
  <c r="R38" i="23"/>
  <c r="S38" i="23"/>
  <c r="E43" i="23"/>
  <c r="F43" i="23"/>
  <c r="G43" i="23"/>
  <c r="I43" i="23"/>
  <c r="J43" i="23"/>
  <c r="K43" i="23"/>
  <c r="M43" i="23"/>
  <c r="N43" i="23"/>
  <c r="O43" i="23"/>
  <c r="Q43" i="23"/>
  <c r="R43" i="23"/>
  <c r="S43" i="23"/>
  <c r="E46" i="23"/>
  <c r="F46" i="23"/>
  <c r="G46" i="23"/>
  <c r="I46" i="23"/>
  <c r="J46" i="23"/>
  <c r="K46" i="23"/>
  <c r="M46" i="23"/>
  <c r="N46" i="23"/>
  <c r="O46" i="23"/>
  <c r="Q46" i="23"/>
  <c r="R46" i="23"/>
  <c r="S46" i="23"/>
  <c r="E51" i="23"/>
  <c r="F51" i="23"/>
  <c r="G51" i="23"/>
  <c r="I51" i="23"/>
  <c r="J51" i="23"/>
  <c r="K51" i="23"/>
  <c r="M51" i="23"/>
  <c r="N51" i="23"/>
  <c r="N58" i="23" s="1"/>
  <c r="O51" i="23"/>
  <c r="Q51" i="23"/>
  <c r="R51" i="23"/>
  <c r="S51" i="23"/>
  <c r="T51" i="23"/>
  <c r="E55" i="23"/>
  <c r="F55" i="23"/>
  <c r="G55" i="23"/>
  <c r="I55" i="23"/>
  <c r="J55" i="23"/>
  <c r="K55" i="23"/>
  <c r="M55" i="23"/>
  <c r="M58" i="23" s="1"/>
  <c r="N55" i="23"/>
  <c r="O55" i="23"/>
  <c r="Q55" i="23"/>
  <c r="R55" i="23"/>
  <c r="S55" i="23"/>
  <c r="E58" i="23"/>
  <c r="F58" i="23"/>
  <c r="G58" i="23"/>
  <c r="H58" i="23"/>
  <c r="J58" i="23"/>
  <c r="K58" i="23"/>
  <c r="L58" i="23"/>
  <c r="O58" i="23"/>
  <c r="P58" i="23"/>
  <c r="Q58" i="23"/>
  <c r="R58" i="23"/>
  <c r="S58" i="23"/>
  <c r="E8" i="22"/>
  <c r="F8" i="22"/>
  <c r="G8" i="22"/>
  <c r="H8" i="22"/>
  <c r="J8" i="22"/>
  <c r="K8" i="22"/>
  <c r="L8" i="22" s="1"/>
  <c r="I9" i="22"/>
  <c r="L9" i="22"/>
  <c r="I10" i="22"/>
  <c r="L10" i="22"/>
  <c r="I11" i="22"/>
  <c r="L11" i="22"/>
  <c r="I12" i="22"/>
  <c r="L12" i="22"/>
  <c r="I13" i="22"/>
  <c r="L13" i="22"/>
  <c r="I14" i="22"/>
  <c r="L14" i="22"/>
  <c r="I15" i="22"/>
  <c r="L15" i="22"/>
  <c r="E16" i="22"/>
  <c r="F16" i="22"/>
  <c r="G16" i="22"/>
  <c r="H16" i="22"/>
  <c r="J16" i="22"/>
  <c r="L16" i="22" s="1"/>
  <c r="K16" i="22"/>
  <c r="I17" i="22"/>
  <c r="L17" i="22"/>
  <c r="I18" i="22"/>
  <c r="L18" i="22"/>
  <c r="I19" i="22"/>
  <c r="L19" i="22"/>
  <c r="I20" i="22"/>
  <c r="L20" i="22"/>
  <c r="I21" i="22"/>
  <c r="L21" i="22"/>
  <c r="I22" i="22"/>
  <c r="L22" i="22"/>
  <c r="I23" i="22"/>
  <c r="L23" i="22"/>
  <c r="I24" i="22"/>
  <c r="L24" i="22"/>
  <c r="I25" i="22"/>
  <c r="L25" i="22"/>
  <c r="E26" i="22"/>
  <c r="F26" i="22"/>
  <c r="G26" i="22"/>
  <c r="I26" i="22" s="1"/>
  <c r="H26" i="22"/>
  <c r="J26" i="22"/>
  <c r="K26" i="22"/>
  <c r="I27" i="22"/>
  <c r="L27" i="22"/>
  <c r="I28" i="22"/>
  <c r="L28" i="22"/>
  <c r="L26" i="22" s="1"/>
  <c r="I29" i="22"/>
  <c r="L29" i="22"/>
  <c r="E30" i="22"/>
  <c r="F30" i="22"/>
  <c r="G30" i="22"/>
  <c r="H30" i="22"/>
  <c r="J30" i="22"/>
  <c r="L30" i="22" s="1"/>
  <c r="K30" i="22"/>
  <c r="I31" i="22"/>
  <c r="L31" i="22"/>
  <c r="I32" i="22"/>
  <c r="L32" i="22"/>
  <c r="E33" i="22"/>
  <c r="F33" i="22"/>
  <c r="G33" i="22"/>
  <c r="H33" i="22"/>
  <c r="J33" i="22"/>
  <c r="K33" i="22"/>
  <c r="I34" i="22"/>
  <c r="L34" i="22"/>
  <c r="I35" i="22"/>
  <c r="L35" i="22"/>
  <c r="I36" i="22"/>
  <c r="L36" i="22"/>
  <c r="I37" i="22"/>
  <c r="L37" i="22"/>
  <c r="E38" i="22"/>
  <c r="F38" i="22"/>
  <c r="G38" i="22"/>
  <c r="H38" i="22"/>
  <c r="J38" i="22"/>
  <c r="L38" i="22" s="1"/>
  <c r="K38" i="22"/>
  <c r="I39" i="22"/>
  <c r="L39" i="22"/>
  <c r="I40" i="22"/>
  <c r="L40" i="22"/>
  <c r="I41" i="22"/>
  <c r="L41" i="22"/>
  <c r="I42" i="22"/>
  <c r="L42" i="22"/>
  <c r="E43" i="22"/>
  <c r="F43" i="22"/>
  <c r="G43" i="22"/>
  <c r="H43" i="22"/>
  <c r="J43" i="22"/>
  <c r="L43" i="22" s="1"/>
  <c r="K43" i="22"/>
  <c r="I44" i="22"/>
  <c r="L44" i="22"/>
  <c r="E46" i="22"/>
  <c r="F46" i="22"/>
  <c r="G46" i="22"/>
  <c r="I46" i="22" s="1"/>
  <c r="H46" i="22"/>
  <c r="J46" i="22"/>
  <c r="K46" i="22"/>
  <c r="L46" i="22"/>
  <c r="I47" i="22"/>
  <c r="L47" i="22"/>
  <c r="I48" i="22"/>
  <c r="L48" i="22"/>
  <c r="I49" i="22"/>
  <c r="L49" i="22"/>
  <c r="I50" i="22"/>
  <c r="E51" i="22"/>
  <c r="F51" i="22"/>
  <c r="G51" i="22"/>
  <c r="H51" i="22"/>
  <c r="I51" i="22"/>
  <c r="J51" i="22"/>
  <c r="K51" i="22"/>
  <c r="L51" i="22" s="1"/>
  <c r="I52" i="22"/>
  <c r="L52" i="22"/>
  <c r="I53" i="22"/>
  <c r="L53" i="22"/>
  <c r="I54" i="22"/>
  <c r="L54" i="22"/>
  <c r="E55" i="22"/>
  <c r="F55" i="22"/>
  <c r="G55" i="22"/>
  <c r="H55" i="22"/>
  <c r="J55" i="22"/>
  <c r="K55" i="22"/>
  <c r="I56" i="22"/>
  <c r="I55" i="22" s="1"/>
  <c r="L56" i="22"/>
  <c r="I57" i="22"/>
  <c r="L57" i="22"/>
  <c r="G58" i="22"/>
  <c r="K58" i="22"/>
  <c r="E7" i="21"/>
  <c r="F7" i="21"/>
  <c r="I7" i="21"/>
  <c r="K7" i="21" s="1"/>
  <c r="J7" i="21"/>
  <c r="M7" i="21"/>
  <c r="N7" i="21"/>
  <c r="O7" i="21" s="1"/>
  <c r="P7" i="21"/>
  <c r="S7" i="21" s="1"/>
  <c r="Q7" i="21"/>
  <c r="Q6" i="21" s="1"/>
  <c r="R7" i="21"/>
  <c r="R6" i="21" s="1"/>
  <c r="U7" i="21"/>
  <c r="U6" i="21" s="1"/>
  <c r="V7" i="21"/>
  <c r="W7" i="21"/>
  <c r="G8" i="21"/>
  <c r="K8" i="21"/>
  <c r="O8" i="21"/>
  <c r="S8" i="21"/>
  <c r="W8" i="21"/>
  <c r="G9" i="21"/>
  <c r="K9" i="21"/>
  <c r="O9" i="21"/>
  <c r="S9" i="21"/>
  <c r="W9" i="21"/>
  <c r="E10" i="21"/>
  <c r="F10" i="21"/>
  <c r="G10" i="21" s="1"/>
  <c r="I10" i="21"/>
  <c r="J10" i="21"/>
  <c r="K10" i="21"/>
  <c r="M10" i="21"/>
  <c r="O10" i="21" s="1"/>
  <c r="N10" i="21"/>
  <c r="P10" i="21"/>
  <c r="S10" i="21" s="1"/>
  <c r="Q10" i="21"/>
  <c r="R10" i="21"/>
  <c r="U10" i="21"/>
  <c r="W10" i="21" s="1"/>
  <c r="V10" i="21"/>
  <c r="G11" i="21"/>
  <c r="K11" i="21"/>
  <c r="O11" i="21"/>
  <c r="S11" i="21"/>
  <c r="W11" i="21"/>
  <c r="G12" i="21"/>
  <c r="K12" i="21"/>
  <c r="O12" i="21"/>
  <c r="S12" i="21"/>
  <c r="W12" i="21"/>
  <c r="E13" i="21"/>
  <c r="G13" i="21" s="1"/>
  <c r="F13" i="21"/>
  <c r="I13" i="21"/>
  <c r="K13" i="21" s="1"/>
  <c r="J13" i="21"/>
  <c r="M13" i="21"/>
  <c r="N13" i="21"/>
  <c r="O13" i="21" s="1"/>
  <c r="P13" i="21"/>
  <c r="S13" i="21" s="1"/>
  <c r="Q13" i="21"/>
  <c r="R13" i="21"/>
  <c r="U13" i="21"/>
  <c r="V13" i="21"/>
  <c r="W13" i="21"/>
  <c r="G14" i="21"/>
  <c r="K14" i="21"/>
  <c r="O14" i="21"/>
  <c r="S14" i="21"/>
  <c r="W14" i="21"/>
  <c r="G15" i="21"/>
  <c r="K15" i="21"/>
  <c r="O15" i="21"/>
  <c r="S15" i="21"/>
  <c r="W15" i="21"/>
  <c r="G16" i="21"/>
  <c r="K16" i="21"/>
  <c r="O16" i="21"/>
  <c r="S16" i="21"/>
  <c r="W16" i="21"/>
  <c r="E17" i="21"/>
  <c r="G17" i="21" s="1"/>
  <c r="F17" i="21"/>
  <c r="I17" i="21"/>
  <c r="J17" i="21"/>
  <c r="K17" i="21" s="1"/>
  <c r="M17" i="21"/>
  <c r="N17" i="21"/>
  <c r="O17" i="21"/>
  <c r="P17" i="21"/>
  <c r="Q17" i="21"/>
  <c r="R17" i="21"/>
  <c r="S17" i="21"/>
  <c r="U17" i="21"/>
  <c r="W17" i="21" s="1"/>
  <c r="V17" i="21"/>
  <c r="G18" i="21"/>
  <c r="K18" i="21"/>
  <c r="O18" i="21"/>
  <c r="S18" i="21"/>
  <c r="W18" i="21"/>
  <c r="G19" i="21"/>
  <c r="K19" i="21"/>
  <c r="O19" i="21"/>
  <c r="S19" i="21"/>
  <c r="W19" i="21"/>
  <c r="G20" i="21"/>
  <c r="K20" i="21"/>
  <c r="O20" i="21"/>
  <c r="S20" i="21"/>
  <c r="W20" i="21"/>
  <c r="G21" i="21"/>
  <c r="K21" i="21"/>
  <c r="O21" i="21"/>
  <c r="S21" i="21"/>
  <c r="W21" i="21"/>
  <c r="G22" i="21"/>
  <c r="K22" i="21"/>
  <c r="O22" i="21"/>
  <c r="S22" i="21"/>
  <c r="W22" i="21"/>
  <c r="G23" i="21"/>
  <c r="K23" i="21"/>
  <c r="O23" i="21"/>
  <c r="S23" i="21"/>
  <c r="W23" i="21"/>
  <c r="E24" i="21"/>
  <c r="F24" i="21"/>
  <c r="G24" i="21"/>
  <c r="I24" i="21"/>
  <c r="K24" i="21" s="1"/>
  <c r="J24" i="21"/>
  <c r="M24" i="21"/>
  <c r="O24" i="21" s="1"/>
  <c r="N24" i="21"/>
  <c r="P24" i="21"/>
  <c r="Q24" i="21"/>
  <c r="S24" i="21" s="1"/>
  <c r="R24" i="21"/>
  <c r="U24" i="21"/>
  <c r="V24" i="21"/>
  <c r="W24" i="21" s="1"/>
  <c r="G25" i="21"/>
  <c r="K25" i="21"/>
  <c r="O25" i="21"/>
  <c r="S25" i="21"/>
  <c r="W25" i="21"/>
  <c r="G26" i="21"/>
  <c r="K26" i="21"/>
  <c r="O26" i="21"/>
  <c r="S26" i="21"/>
  <c r="W26" i="21"/>
  <c r="E27" i="21"/>
  <c r="G27" i="21" s="1"/>
  <c r="F27" i="21"/>
  <c r="I27" i="21"/>
  <c r="J27" i="21"/>
  <c r="K27" i="21" s="1"/>
  <c r="M27" i="21"/>
  <c r="N27" i="21"/>
  <c r="O27" i="21"/>
  <c r="P27" i="21"/>
  <c r="Q27" i="21"/>
  <c r="R27" i="21"/>
  <c r="S27" i="21"/>
  <c r="U27" i="21"/>
  <c r="W27" i="21" s="1"/>
  <c r="V27" i="21"/>
  <c r="G28" i="21"/>
  <c r="K28" i="21"/>
  <c r="O28" i="21"/>
  <c r="S28" i="21"/>
  <c r="W28" i="21"/>
  <c r="E29" i="21"/>
  <c r="G29" i="21" s="1"/>
  <c r="F29" i="21"/>
  <c r="I29" i="21"/>
  <c r="K29" i="21" s="1"/>
  <c r="J29" i="21"/>
  <c r="M29" i="21"/>
  <c r="N29" i="21"/>
  <c r="O29" i="21" s="1"/>
  <c r="Q29" i="21"/>
  <c r="R29" i="21"/>
  <c r="S29" i="21"/>
  <c r="U29" i="21"/>
  <c r="W29" i="21" s="1"/>
  <c r="V29" i="21"/>
  <c r="G30" i="21"/>
  <c r="K30" i="21"/>
  <c r="O30" i="21"/>
  <c r="S30" i="21"/>
  <c r="W30" i="21"/>
  <c r="E32" i="21"/>
  <c r="F32" i="21"/>
  <c r="I32" i="21"/>
  <c r="K32" i="21" s="1"/>
  <c r="J32" i="21"/>
  <c r="M32" i="21"/>
  <c r="N32" i="21"/>
  <c r="O32" i="21" s="1"/>
  <c r="P32" i="21"/>
  <c r="Q32" i="21"/>
  <c r="R32" i="21"/>
  <c r="R31" i="21" s="1"/>
  <c r="U32" i="21"/>
  <c r="U31" i="21" s="1"/>
  <c r="V32" i="21"/>
  <c r="W32" i="21"/>
  <c r="G33" i="21"/>
  <c r="K33" i="21"/>
  <c r="O33" i="21"/>
  <c r="S33" i="21"/>
  <c r="W33" i="21"/>
  <c r="G34" i="21"/>
  <c r="K34" i="21"/>
  <c r="O34" i="21"/>
  <c r="S34" i="21"/>
  <c r="W34" i="21"/>
  <c r="G35" i="21"/>
  <c r="K35" i="21"/>
  <c r="O35" i="21"/>
  <c r="S35" i="21"/>
  <c r="W35" i="21"/>
  <c r="G36" i="21"/>
  <c r="K36" i="21"/>
  <c r="O36" i="21"/>
  <c r="S36" i="21"/>
  <c r="W36" i="21"/>
  <c r="G37" i="21"/>
  <c r="K37" i="21"/>
  <c r="O37" i="21"/>
  <c r="S37" i="21"/>
  <c r="W37" i="21"/>
  <c r="E38" i="21"/>
  <c r="F38" i="21"/>
  <c r="G38" i="21"/>
  <c r="I38" i="21"/>
  <c r="K38" i="21" s="1"/>
  <c r="J38" i="21"/>
  <c r="M38" i="21"/>
  <c r="O38" i="21" s="1"/>
  <c r="N38" i="21"/>
  <c r="P38" i="21"/>
  <c r="Q38" i="21"/>
  <c r="S38" i="21" s="1"/>
  <c r="R38" i="21"/>
  <c r="U38" i="21"/>
  <c r="V38" i="21"/>
  <c r="W38" i="21" s="1"/>
  <c r="G39" i="21"/>
  <c r="K39" i="21"/>
  <c r="O39" i="21"/>
  <c r="S39" i="21"/>
  <c r="W39" i="21"/>
  <c r="G40" i="21"/>
  <c r="K40" i="21"/>
  <c r="O40" i="21"/>
  <c r="S40" i="21"/>
  <c r="W40" i="21"/>
  <c r="E41" i="21"/>
  <c r="G41" i="21" s="1"/>
  <c r="F41" i="21"/>
  <c r="I41" i="21"/>
  <c r="J41" i="21"/>
  <c r="K41" i="21" s="1"/>
  <c r="M41" i="21"/>
  <c r="N41" i="21"/>
  <c r="O41" i="21"/>
  <c r="P41" i="21"/>
  <c r="Q41" i="21"/>
  <c r="R41" i="21"/>
  <c r="S41" i="21"/>
  <c r="U41" i="21"/>
  <c r="W41" i="21" s="1"/>
  <c r="V41" i="21"/>
  <c r="G42" i="21"/>
  <c r="K42" i="21"/>
  <c r="O42" i="21"/>
  <c r="S42" i="21"/>
  <c r="W42" i="21"/>
  <c r="G43" i="21"/>
  <c r="K43" i="21"/>
  <c r="O43" i="21"/>
  <c r="S43" i="21"/>
  <c r="W43" i="21"/>
  <c r="G44" i="21"/>
  <c r="K44" i="21"/>
  <c r="O44" i="21"/>
  <c r="S44" i="21"/>
  <c r="W44" i="21"/>
  <c r="G45" i="21"/>
  <c r="K45" i="21"/>
  <c r="O45" i="21"/>
  <c r="S45" i="21"/>
  <c r="W45" i="21"/>
  <c r="E46" i="21"/>
  <c r="G46" i="21" s="1"/>
  <c r="F46" i="21"/>
  <c r="I46" i="21"/>
  <c r="J46" i="21"/>
  <c r="K46" i="21" s="1"/>
  <c r="M46" i="21"/>
  <c r="N46" i="21"/>
  <c r="O46" i="21"/>
  <c r="P46" i="21"/>
  <c r="Q46" i="21"/>
  <c r="R46" i="21"/>
  <c r="S46" i="21"/>
  <c r="U46" i="21"/>
  <c r="W46" i="21" s="1"/>
  <c r="V46" i="21"/>
  <c r="G47" i="21"/>
  <c r="K47" i="21"/>
  <c r="O47" i="21"/>
  <c r="S47" i="21"/>
  <c r="W47" i="21"/>
  <c r="G48" i="21"/>
  <c r="K48" i="21"/>
  <c r="O48" i="21"/>
  <c r="S48" i="21"/>
  <c r="W48" i="21"/>
  <c r="E49" i="21"/>
  <c r="F49" i="21"/>
  <c r="G49" i="21"/>
  <c r="I49" i="21"/>
  <c r="K49" i="21" s="1"/>
  <c r="J49" i="21"/>
  <c r="M49" i="21"/>
  <c r="O49" i="21" s="1"/>
  <c r="N49" i="21"/>
  <c r="P49" i="21"/>
  <c r="Q49" i="21"/>
  <c r="S49" i="21" s="1"/>
  <c r="R49" i="21"/>
  <c r="U49" i="21"/>
  <c r="V49" i="21"/>
  <c r="W49" i="21" s="1"/>
  <c r="G50" i="21"/>
  <c r="K50" i="21"/>
  <c r="O50" i="21"/>
  <c r="S50" i="21"/>
  <c r="W50" i="21"/>
  <c r="G51" i="21"/>
  <c r="K51" i="21"/>
  <c r="O51" i="21"/>
  <c r="S51" i="21"/>
  <c r="W51" i="21"/>
  <c r="G52" i="21"/>
  <c r="K52" i="21"/>
  <c r="O52" i="21"/>
  <c r="S52" i="21"/>
  <c r="W52" i="21"/>
  <c r="E53" i="21"/>
  <c r="G53" i="21" s="1"/>
  <c r="F53" i="21"/>
  <c r="I53" i="21"/>
  <c r="K53" i="21" s="1"/>
  <c r="J53" i="21"/>
  <c r="M53" i="21"/>
  <c r="N53" i="21"/>
  <c r="O53" i="21" s="1"/>
  <c r="P53" i="21"/>
  <c r="Q53" i="21"/>
  <c r="R53" i="21"/>
  <c r="S53" i="21" s="1"/>
  <c r="U53" i="21"/>
  <c r="V53" i="21"/>
  <c r="W53" i="21"/>
  <c r="G54" i="21"/>
  <c r="K54" i="21"/>
  <c r="O54" i="21"/>
  <c r="S54" i="21"/>
  <c r="W54" i="21"/>
  <c r="G55" i="21"/>
  <c r="K55" i="21"/>
  <c r="O55" i="21"/>
  <c r="S55" i="21"/>
  <c r="W55" i="21"/>
  <c r="E56" i="21"/>
  <c r="F56" i="21"/>
  <c r="G56" i="21" s="1"/>
  <c r="I56" i="21"/>
  <c r="J56" i="21"/>
  <c r="K56" i="21"/>
  <c r="M56" i="21"/>
  <c r="O56" i="21" s="1"/>
  <c r="N56" i="21"/>
  <c r="P56" i="21"/>
  <c r="Q56" i="21"/>
  <c r="S56" i="21" s="1"/>
  <c r="R56" i="21"/>
  <c r="U56" i="21"/>
  <c r="W56" i="21" s="1"/>
  <c r="V56" i="21"/>
  <c r="G57" i="21"/>
  <c r="K57" i="21"/>
  <c r="O57" i="21"/>
  <c r="S57" i="21"/>
  <c r="W57" i="21"/>
  <c r="G58" i="21"/>
  <c r="K58" i="21"/>
  <c r="O58" i="21"/>
  <c r="S58" i="21"/>
  <c r="W58" i="21"/>
  <c r="G59" i="21"/>
  <c r="K59" i="21"/>
  <c r="O59" i="21"/>
  <c r="S59" i="21"/>
  <c r="W59" i="21"/>
  <c r="E60" i="21"/>
  <c r="F60" i="21"/>
  <c r="G60" i="21"/>
  <c r="I60" i="21"/>
  <c r="K60" i="21" s="1"/>
  <c r="J60" i="21"/>
  <c r="M60" i="21"/>
  <c r="O60" i="21" s="1"/>
  <c r="N60" i="21"/>
  <c r="P60" i="21"/>
  <c r="Q60" i="21"/>
  <c r="S60" i="21" s="1"/>
  <c r="R60" i="21"/>
  <c r="U60" i="21"/>
  <c r="V60" i="21"/>
  <c r="W60" i="21" s="1"/>
  <c r="G61" i="21"/>
  <c r="K61" i="21"/>
  <c r="O61" i="21"/>
  <c r="S61" i="21"/>
  <c r="W61" i="21"/>
  <c r="E63" i="21"/>
  <c r="F63" i="21"/>
  <c r="G63" i="21" s="1"/>
  <c r="I63" i="21"/>
  <c r="J63" i="21"/>
  <c r="K63" i="21"/>
  <c r="M63" i="21"/>
  <c r="M62" i="21" s="1"/>
  <c r="N63" i="21"/>
  <c r="P63" i="21"/>
  <c r="S63" i="21" s="1"/>
  <c r="Q63" i="21"/>
  <c r="Q62" i="21" s="1"/>
  <c r="R63" i="21"/>
  <c r="R62" i="21" s="1"/>
  <c r="U63" i="21"/>
  <c r="W63" i="21" s="1"/>
  <c r="V63" i="21"/>
  <c r="V62" i="21" s="1"/>
  <c r="G64" i="21"/>
  <c r="K64" i="21"/>
  <c r="O64" i="21"/>
  <c r="S64" i="21"/>
  <c r="W64" i="21"/>
  <c r="E65" i="21"/>
  <c r="G65" i="21" s="1"/>
  <c r="F65" i="21"/>
  <c r="I65" i="21"/>
  <c r="J65" i="21"/>
  <c r="K65" i="21" s="1"/>
  <c r="M65" i="21"/>
  <c r="N65" i="21"/>
  <c r="O65" i="21"/>
  <c r="P65" i="21"/>
  <c r="Q65" i="21"/>
  <c r="R65" i="21"/>
  <c r="S65" i="21"/>
  <c r="U65" i="21"/>
  <c r="W65" i="21" s="1"/>
  <c r="V65" i="21"/>
  <c r="G66" i="21"/>
  <c r="K66" i="21"/>
  <c r="O66" i="21"/>
  <c r="S66" i="21"/>
  <c r="W66" i="21"/>
  <c r="E67" i="21"/>
  <c r="G67" i="21" s="1"/>
  <c r="F67" i="21"/>
  <c r="I67" i="21"/>
  <c r="K67" i="21" s="1"/>
  <c r="J67" i="21"/>
  <c r="M67" i="21"/>
  <c r="N67" i="21"/>
  <c r="O67" i="21" s="1"/>
  <c r="P67" i="21"/>
  <c r="S67" i="21" s="1"/>
  <c r="Q67" i="21"/>
  <c r="R67" i="21"/>
  <c r="U67" i="21"/>
  <c r="V67" i="21"/>
  <c r="W67" i="21"/>
  <c r="G68" i="21"/>
  <c r="K68" i="21"/>
  <c r="O68" i="21"/>
  <c r="S68" i="21"/>
  <c r="W68" i="21"/>
  <c r="G69" i="21"/>
  <c r="K69" i="21"/>
  <c r="O69" i="21"/>
  <c r="S69" i="21"/>
  <c r="W69" i="21"/>
  <c r="F75" i="21"/>
  <c r="L75" i="21"/>
  <c r="T75" i="21"/>
  <c r="E76" i="21"/>
  <c r="F76" i="21"/>
  <c r="I76" i="21"/>
  <c r="J76" i="21"/>
  <c r="M76" i="21"/>
  <c r="N76" i="21"/>
  <c r="P76" i="21"/>
  <c r="P75" i="21" s="1"/>
  <c r="Q76" i="21"/>
  <c r="R76" i="21"/>
  <c r="U76" i="21"/>
  <c r="U75" i="21" s="1"/>
  <c r="W75" i="21" s="1"/>
  <c r="V76" i="21"/>
  <c r="V75" i="21" s="1"/>
  <c r="W76" i="21"/>
  <c r="G77" i="21"/>
  <c r="K77" i="21"/>
  <c r="O77" i="21"/>
  <c r="S77" i="21"/>
  <c r="W77" i="21"/>
  <c r="G78" i="21"/>
  <c r="K78" i="21"/>
  <c r="O78" i="21"/>
  <c r="S78" i="21"/>
  <c r="W78" i="21"/>
  <c r="G79" i="21"/>
  <c r="K79" i="21"/>
  <c r="O79" i="21"/>
  <c r="S79" i="21"/>
  <c r="W79" i="21"/>
  <c r="E80" i="21"/>
  <c r="G80" i="21" s="1"/>
  <c r="F80" i="21"/>
  <c r="I80" i="21"/>
  <c r="J80" i="21"/>
  <c r="K80" i="21" s="1"/>
  <c r="M80" i="21"/>
  <c r="M75" i="21" s="1"/>
  <c r="N80" i="21"/>
  <c r="O80" i="21"/>
  <c r="P80" i="21"/>
  <c r="Q80" i="21"/>
  <c r="Q75" i="21" s="1"/>
  <c r="R80" i="21"/>
  <c r="S80" i="21"/>
  <c r="U80" i="21"/>
  <c r="W80" i="21" s="1"/>
  <c r="V80" i="21"/>
  <c r="G81" i="21"/>
  <c r="K81" i="21"/>
  <c r="O81" i="21"/>
  <c r="S81" i="21"/>
  <c r="W81" i="21"/>
  <c r="H82" i="21"/>
  <c r="L82" i="21"/>
  <c r="N82" i="21"/>
  <c r="R82" i="21"/>
  <c r="T82" i="21"/>
  <c r="E83" i="21"/>
  <c r="F83" i="21"/>
  <c r="I83" i="21"/>
  <c r="J83" i="21"/>
  <c r="M83" i="21"/>
  <c r="N83" i="21"/>
  <c r="O83" i="21"/>
  <c r="O82" i="21" s="1"/>
  <c r="P83" i="21"/>
  <c r="Q83" i="21"/>
  <c r="R83" i="21"/>
  <c r="S83" i="21"/>
  <c r="U83" i="21"/>
  <c r="V83" i="21"/>
  <c r="V82" i="21" s="1"/>
  <c r="G84" i="21"/>
  <c r="K84" i="21"/>
  <c r="O84" i="21"/>
  <c r="S84" i="21"/>
  <c r="W84" i="21"/>
  <c r="G85" i="21"/>
  <c r="K85" i="21"/>
  <c r="O85" i="21"/>
  <c r="S85" i="21"/>
  <c r="W85" i="21"/>
  <c r="G86" i="21"/>
  <c r="K86" i="21"/>
  <c r="O86" i="21"/>
  <c r="S86" i="21"/>
  <c r="W86" i="21"/>
  <c r="G87" i="21"/>
  <c r="K87" i="21"/>
  <c r="O87" i="21"/>
  <c r="S87" i="21"/>
  <c r="W87" i="21"/>
  <c r="E88" i="21"/>
  <c r="G88" i="21" s="1"/>
  <c r="F88" i="21"/>
  <c r="F82" i="21" s="1"/>
  <c r="H88" i="21"/>
  <c r="I88" i="21"/>
  <c r="I82" i="21" s="1"/>
  <c r="J88" i="21"/>
  <c r="M88" i="21"/>
  <c r="O88" i="21" s="1"/>
  <c r="N88" i="21"/>
  <c r="Q88" i="21"/>
  <c r="S88" i="21" s="1"/>
  <c r="R88" i="21"/>
  <c r="T88" i="21"/>
  <c r="U88" i="21"/>
  <c r="W88" i="21" s="1"/>
  <c r="V88" i="21"/>
  <c r="G89" i="21"/>
  <c r="K89" i="21"/>
  <c r="O89" i="21"/>
  <c r="S89" i="21"/>
  <c r="W89" i="21"/>
  <c r="G90" i="21"/>
  <c r="K90" i="21"/>
  <c r="O90" i="21"/>
  <c r="S90" i="21"/>
  <c r="W90" i="21"/>
  <c r="G91" i="21"/>
  <c r="K91" i="21"/>
  <c r="O91" i="21"/>
  <c r="S91" i="21"/>
  <c r="W91" i="21"/>
  <c r="G92" i="21"/>
  <c r="K92" i="21"/>
  <c r="O92" i="21"/>
  <c r="S92" i="21"/>
  <c r="W92" i="21"/>
  <c r="G93" i="21"/>
  <c r="K93" i="21"/>
  <c r="O93" i="21"/>
  <c r="S93" i="21"/>
  <c r="W93" i="21"/>
  <c r="G94" i="21"/>
  <c r="K94" i="21"/>
  <c r="O94" i="21"/>
  <c r="S94" i="21"/>
  <c r="W94" i="21"/>
  <c r="E95" i="21"/>
  <c r="F95" i="21"/>
  <c r="G95" i="21"/>
  <c r="I95" i="21"/>
  <c r="K95" i="21" s="1"/>
  <c r="J95" i="21"/>
  <c r="M95" i="21"/>
  <c r="O95" i="21" s="1"/>
  <c r="N95" i="21"/>
  <c r="P95" i="21"/>
  <c r="P90" i="21" s="1"/>
  <c r="P88" i="21" s="1"/>
  <c r="P82" i="21" s="1"/>
  <c r="Q95" i="21"/>
  <c r="S95" i="21" s="1"/>
  <c r="R95" i="21"/>
  <c r="T95" i="21"/>
  <c r="U95" i="21"/>
  <c r="W95" i="21" s="1"/>
  <c r="V95" i="21"/>
  <c r="G96" i="21"/>
  <c r="K96" i="21"/>
  <c r="O96" i="21"/>
  <c r="S96" i="21"/>
  <c r="W96" i="21"/>
  <c r="E97" i="21"/>
  <c r="G97" i="21" s="1"/>
  <c r="F97" i="21"/>
  <c r="I97" i="21"/>
  <c r="J97" i="21"/>
  <c r="K97" i="21" s="1"/>
  <c r="M97" i="21"/>
  <c r="N97" i="21"/>
  <c r="O97" i="21"/>
  <c r="P97" i="21"/>
  <c r="Q97" i="21"/>
  <c r="R97" i="21"/>
  <c r="S97" i="21"/>
  <c r="T97" i="21"/>
  <c r="U97" i="21"/>
  <c r="V97" i="21"/>
  <c r="W97" i="21"/>
  <c r="G98" i="21"/>
  <c r="K98" i="21"/>
  <c r="O98" i="21"/>
  <c r="S98" i="21"/>
  <c r="W98" i="21"/>
  <c r="G99" i="21"/>
  <c r="K99" i="21"/>
  <c r="O99" i="21"/>
  <c r="S99" i="21"/>
  <c r="W99" i="21"/>
  <c r="N100" i="21"/>
  <c r="E101" i="21"/>
  <c r="F101" i="21"/>
  <c r="G101" i="21" s="1"/>
  <c r="I101" i="21"/>
  <c r="I100" i="21" s="1"/>
  <c r="K100" i="21" s="1"/>
  <c r="J101" i="21"/>
  <c r="J100" i="21" s="1"/>
  <c r="K101" i="21"/>
  <c r="M101" i="21"/>
  <c r="N101" i="21"/>
  <c r="P101" i="21"/>
  <c r="P100" i="21" s="1"/>
  <c r="Q101" i="21"/>
  <c r="R101" i="21"/>
  <c r="R100" i="21" s="1"/>
  <c r="U101" i="21"/>
  <c r="U100" i="21" s="1"/>
  <c r="W100" i="21" s="1"/>
  <c r="V101" i="21"/>
  <c r="V100" i="21" s="1"/>
  <c r="W101" i="21"/>
  <c r="G102" i="21"/>
  <c r="K102" i="21"/>
  <c r="O102" i="21"/>
  <c r="S102" i="21"/>
  <c r="W102" i="21"/>
  <c r="G103" i="21"/>
  <c r="K103" i="21"/>
  <c r="O103" i="21"/>
  <c r="S103" i="21"/>
  <c r="W103" i="21"/>
  <c r="E104" i="21"/>
  <c r="G104" i="21" s="1"/>
  <c r="F104" i="21"/>
  <c r="I104" i="21"/>
  <c r="J104" i="21"/>
  <c r="K104" i="21"/>
  <c r="M104" i="21"/>
  <c r="N104" i="21"/>
  <c r="O104" i="21" s="1"/>
  <c r="P104" i="21"/>
  <c r="Q104" i="21"/>
  <c r="R104" i="21"/>
  <c r="S104" i="21" s="1"/>
  <c r="U104" i="21"/>
  <c r="V104" i="21"/>
  <c r="W104" i="21"/>
  <c r="G105" i="21"/>
  <c r="K105" i="21"/>
  <c r="O105" i="21"/>
  <c r="S105" i="21"/>
  <c r="W105" i="21"/>
  <c r="G106" i="21"/>
  <c r="K106" i="21"/>
  <c r="O106" i="21"/>
  <c r="S106" i="21"/>
  <c r="W106" i="21"/>
  <c r="E107" i="21"/>
  <c r="F107" i="21"/>
  <c r="G107" i="21" s="1"/>
  <c r="I107" i="21"/>
  <c r="K107" i="21" s="1"/>
  <c r="J107" i="21"/>
  <c r="M107" i="21"/>
  <c r="O107" i="21" s="1"/>
  <c r="N107" i="21"/>
  <c r="P107" i="21"/>
  <c r="Q107" i="21"/>
  <c r="R107" i="21"/>
  <c r="U107" i="21"/>
  <c r="W107" i="21" s="1"/>
  <c r="V107" i="21"/>
  <c r="G108" i="21"/>
  <c r="K108" i="21"/>
  <c r="O108" i="21"/>
  <c r="S108" i="21"/>
  <c r="W108" i="21"/>
  <c r="E109" i="21"/>
  <c r="G109" i="21" s="1"/>
  <c r="F109" i="21"/>
  <c r="I109" i="21"/>
  <c r="J109" i="21"/>
  <c r="K109" i="21" s="1"/>
  <c r="M109" i="21"/>
  <c r="N109" i="21"/>
  <c r="O109" i="21"/>
  <c r="P109" i="21"/>
  <c r="Q109" i="21"/>
  <c r="R109" i="21"/>
  <c r="S109" i="21"/>
  <c r="U109" i="21"/>
  <c r="W109" i="21" s="1"/>
  <c r="V109" i="21"/>
  <c r="G110" i="21"/>
  <c r="K110" i="21"/>
  <c r="O110" i="21"/>
  <c r="S110" i="21"/>
  <c r="W110" i="21"/>
  <c r="E112" i="21"/>
  <c r="E111" i="21" s="1"/>
  <c r="F112" i="21"/>
  <c r="I112" i="21"/>
  <c r="I111" i="21" s="1"/>
  <c r="J112" i="21"/>
  <c r="K112" i="21"/>
  <c r="M112" i="21"/>
  <c r="M111" i="21" s="1"/>
  <c r="N112" i="21"/>
  <c r="N111" i="21" s="1"/>
  <c r="P112" i="21"/>
  <c r="P111" i="21" s="1"/>
  <c r="Q112" i="21"/>
  <c r="Q111" i="21" s="1"/>
  <c r="R112" i="21"/>
  <c r="R111" i="21" s="1"/>
  <c r="U112" i="21"/>
  <c r="U111" i="21" s="1"/>
  <c r="W111" i="21" s="1"/>
  <c r="V112" i="21"/>
  <c r="V111" i="21" s="1"/>
  <c r="G113" i="21"/>
  <c r="K113" i="21"/>
  <c r="O113" i="21"/>
  <c r="S113" i="21"/>
  <c r="W113" i="21"/>
  <c r="G114" i="21"/>
  <c r="K114" i="21"/>
  <c r="O114" i="21"/>
  <c r="S114" i="21"/>
  <c r="W114" i="21"/>
  <c r="G115" i="21"/>
  <c r="K115" i="21"/>
  <c r="O115" i="21"/>
  <c r="S115" i="21"/>
  <c r="W115" i="21"/>
  <c r="G116" i="21"/>
  <c r="K116" i="21"/>
  <c r="O116" i="21"/>
  <c r="S116" i="21"/>
  <c r="W116" i="21"/>
  <c r="E117" i="21"/>
  <c r="F117" i="21"/>
  <c r="F111" i="21" s="1"/>
  <c r="I117" i="21"/>
  <c r="K117" i="21" s="1"/>
  <c r="J117" i="21"/>
  <c r="M117" i="21"/>
  <c r="N117" i="21"/>
  <c r="O117" i="21"/>
  <c r="P117" i="21"/>
  <c r="Q117" i="21"/>
  <c r="R117" i="21"/>
  <c r="S117" i="21"/>
  <c r="U117" i="21"/>
  <c r="V117" i="21"/>
  <c r="W117" i="21"/>
  <c r="G118" i="21"/>
  <c r="K118" i="21"/>
  <c r="O118" i="21"/>
  <c r="S118" i="21"/>
  <c r="W118" i="21"/>
  <c r="G119" i="21"/>
  <c r="K119" i="21"/>
  <c r="O119" i="21"/>
  <c r="S119" i="21"/>
  <c r="W119" i="21"/>
  <c r="E121" i="21"/>
  <c r="E120" i="21" s="1"/>
  <c r="F121" i="21"/>
  <c r="G121" i="21"/>
  <c r="I121" i="21"/>
  <c r="I120" i="21" s="1"/>
  <c r="K120" i="21" s="1"/>
  <c r="J121" i="21"/>
  <c r="J120" i="21" s="1"/>
  <c r="K121" i="21"/>
  <c r="M121" i="21"/>
  <c r="O121" i="21" s="1"/>
  <c r="N121" i="21"/>
  <c r="N120" i="21" s="1"/>
  <c r="Q121" i="21"/>
  <c r="S121" i="21" s="1"/>
  <c r="R121" i="21"/>
  <c r="U121" i="21"/>
  <c r="V121" i="21"/>
  <c r="W121" i="21" s="1"/>
  <c r="G122" i="21"/>
  <c r="K122" i="21"/>
  <c r="O122" i="21"/>
  <c r="S122" i="21"/>
  <c r="W122" i="21"/>
  <c r="E123" i="21"/>
  <c r="F123" i="21"/>
  <c r="G123" i="21" s="1"/>
  <c r="I123" i="21"/>
  <c r="J123" i="21"/>
  <c r="K123" i="21"/>
  <c r="M123" i="21"/>
  <c r="N123" i="21"/>
  <c r="P123" i="21"/>
  <c r="P120" i="21" s="1"/>
  <c r="Q123" i="21"/>
  <c r="S123" i="21" s="1"/>
  <c r="R123" i="21"/>
  <c r="T123" i="21"/>
  <c r="U123" i="21"/>
  <c r="V123" i="21"/>
  <c r="G124" i="21"/>
  <c r="K124" i="21"/>
  <c r="O124" i="21"/>
  <c r="S124" i="21"/>
  <c r="W124" i="21"/>
  <c r="G125" i="21"/>
  <c r="K125" i="21"/>
  <c r="O125" i="21"/>
  <c r="S125" i="21"/>
  <c r="W125" i="21"/>
  <c r="E126" i="21"/>
  <c r="F126" i="21"/>
  <c r="G126" i="21"/>
  <c r="I126" i="21"/>
  <c r="K126" i="21" s="1"/>
  <c r="J126" i="21"/>
  <c r="M126" i="21"/>
  <c r="M120" i="21" s="1"/>
  <c r="O120" i="21" s="1"/>
  <c r="N126" i="21"/>
  <c r="Q126" i="21"/>
  <c r="R126" i="21"/>
  <c r="S126" i="21" s="1"/>
  <c r="T126" i="21"/>
  <c r="U126" i="21"/>
  <c r="V126" i="21"/>
  <c r="W126" i="21" s="1"/>
  <c r="G127" i="21"/>
  <c r="K127" i="21"/>
  <c r="O127" i="21"/>
  <c r="S127" i="21"/>
  <c r="W127" i="21"/>
  <c r="G128" i="21"/>
  <c r="K128" i="21"/>
  <c r="O128" i="21"/>
  <c r="P128" i="21"/>
  <c r="P126" i="21" s="1"/>
  <c r="S128" i="21"/>
  <c r="W128" i="21"/>
  <c r="G129" i="21"/>
  <c r="K129" i="21"/>
  <c r="O129" i="21"/>
  <c r="S129" i="21"/>
  <c r="W129" i="21"/>
  <c r="E130" i="21"/>
  <c r="F130" i="21"/>
  <c r="G130" i="21"/>
  <c r="I130" i="21"/>
  <c r="K130" i="21" s="1"/>
  <c r="J130" i="21"/>
  <c r="M130" i="21"/>
  <c r="O130" i="21" s="1"/>
  <c r="N130" i="21"/>
  <c r="P130" i="21"/>
  <c r="Q130" i="21"/>
  <c r="R130" i="21"/>
  <c r="U130" i="21"/>
  <c r="W130" i="21" s="1"/>
  <c r="V130" i="21"/>
  <c r="G131" i="21"/>
  <c r="K131" i="21"/>
  <c r="O131" i="21"/>
  <c r="S131" i="21"/>
  <c r="W131" i="21"/>
  <c r="J132" i="21"/>
  <c r="U132" i="21"/>
  <c r="W132" i="21" s="1"/>
  <c r="E133" i="21"/>
  <c r="G133" i="21" s="1"/>
  <c r="F133" i="21"/>
  <c r="F132" i="21" s="1"/>
  <c r="I133" i="21"/>
  <c r="I132" i="21" s="1"/>
  <c r="K132" i="21" s="1"/>
  <c r="J133" i="21"/>
  <c r="M133" i="21"/>
  <c r="M132" i="21" s="1"/>
  <c r="O132" i="21" s="1"/>
  <c r="N133" i="21"/>
  <c r="N132" i="21" s="1"/>
  <c r="P133" i="21"/>
  <c r="Q133" i="21"/>
  <c r="Q132" i="21" s="1"/>
  <c r="S132" i="21" s="1"/>
  <c r="R133" i="21"/>
  <c r="R132" i="21" s="1"/>
  <c r="T133" i="21"/>
  <c r="T132" i="21" s="1"/>
  <c r="T137" i="21" s="1"/>
  <c r="U133" i="21"/>
  <c r="V133" i="21"/>
  <c r="V132" i="21" s="1"/>
  <c r="G134" i="21"/>
  <c r="K134" i="21"/>
  <c r="O134" i="21"/>
  <c r="S134" i="21"/>
  <c r="W134" i="21"/>
  <c r="E135" i="21"/>
  <c r="F135" i="21"/>
  <c r="G135" i="21" s="1"/>
  <c r="I135" i="21"/>
  <c r="J135" i="21"/>
  <c r="K135" i="21"/>
  <c r="M135" i="21"/>
  <c r="O135" i="21" s="1"/>
  <c r="N135" i="21"/>
  <c r="P135" i="21"/>
  <c r="P132" i="21" s="1"/>
  <c r="Q135" i="21"/>
  <c r="S135" i="21" s="1"/>
  <c r="R135" i="21"/>
  <c r="T135" i="21"/>
  <c r="U135" i="21"/>
  <c r="W135" i="21" s="1"/>
  <c r="V135" i="21"/>
  <c r="G136" i="21"/>
  <c r="K136" i="21"/>
  <c r="O136" i="21"/>
  <c r="S136" i="21"/>
  <c r="W136" i="21"/>
  <c r="H137" i="21"/>
  <c r="L137" i="21"/>
  <c r="N6" i="20"/>
  <c r="E7" i="20"/>
  <c r="F7" i="20"/>
  <c r="F6" i="20" s="1"/>
  <c r="G7" i="20"/>
  <c r="I7" i="20"/>
  <c r="K7" i="20" s="1"/>
  <c r="J7" i="20"/>
  <c r="M7" i="20"/>
  <c r="O7" i="20" s="1"/>
  <c r="N7" i="20"/>
  <c r="P7" i="20"/>
  <c r="Q7" i="20"/>
  <c r="R7" i="20"/>
  <c r="R6" i="20" s="1"/>
  <c r="U7" i="20"/>
  <c r="V7" i="20"/>
  <c r="V6" i="20" s="1"/>
  <c r="W7" i="20"/>
  <c r="G8" i="20"/>
  <c r="K8" i="20"/>
  <c r="O8" i="20"/>
  <c r="S8" i="20"/>
  <c r="W8" i="20"/>
  <c r="G9" i="20"/>
  <c r="K9" i="20"/>
  <c r="O9" i="20"/>
  <c r="S9" i="20"/>
  <c r="W9" i="20"/>
  <c r="E10" i="20"/>
  <c r="G10" i="20" s="1"/>
  <c r="F10" i="20"/>
  <c r="I10" i="20"/>
  <c r="J10" i="20"/>
  <c r="K10" i="20"/>
  <c r="M10" i="20"/>
  <c r="N10" i="20"/>
  <c r="O10" i="20"/>
  <c r="P10" i="20"/>
  <c r="S10" i="20" s="1"/>
  <c r="Q10" i="20"/>
  <c r="R10" i="20"/>
  <c r="U10" i="20"/>
  <c r="W10" i="20" s="1"/>
  <c r="V10" i="20"/>
  <c r="G11" i="20"/>
  <c r="K11" i="20"/>
  <c r="O11" i="20"/>
  <c r="S11" i="20"/>
  <c r="W11" i="20"/>
  <c r="G12" i="20"/>
  <c r="K12" i="20"/>
  <c r="O12" i="20"/>
  <c r="S12" i="20"/>
  <c r="W12" i="20"/>
  <c r="E13" i="20"/>
  <c r="F13" i="20"/>
  <c r="G13" i="20"/>
  <c r="I13" i="20"/>
  <c r="K13" i="20" s="1"/>
  <c r="J13" i="20"/>
  <c r="M13" i="20"/>
  <c r="O13" i="20" s="1"/>
  <c r="N13" i="20"/>
  <c r="P13" i="20"/>
  <c r="Q13" i="20"/>
  <c r="R13" i="20"/>
  <c r="U13" i="20"/>
  <c r="V13" i="20"/>
  <c r="W13" i="20"/>
  <c r="G14" i="20"/>
  <c r="K14" i="20"/>
  <c r="O14" i="20"/>
  <c r="S14" i="20"/>
  <c r="W14" i="20"/>
  <c r="G15" i="20"/>
  <c r="K15" i="20"/>
  <c r="O15" i="20"/>
  <c r="S15" i="20"/>
  <c r="W15" i="20"/>
  <c r="G16" i="20"/>
  <c r="K16" i="20"/>
  <c r="O16" i="20"/>
  <c r="S16" i="20"/>
  <c r="W16" i="20"/>
  <c r="E17" i="20"/>
  <c r="G17" i="20" s="1"/>
  <c r="F17" i="20"/>
  <c r="I17" i="20"/>
  <c r="J17" i="20"/>
  <c r="M17" i="20"/>
  <c r="N17" i="20"/>
  <c r="O17" i="20"/>
  <c r="P17" i="20"/>
  <c r="Q17" i="20"/>
  <c r="R17" i="20"/>
  <c r="S17" i="20"/>
  <c r="U17" i="20"/>
  <c r="V17" i="20"/>
  <c r="W17" i="20"/>
  <c r="G18" i="20"/>
  <c r="K18" i="20"/>
  <c r="O18" i="20"/>
  <c r="S18" i="20"/>
  <c r="W18" i="20"/>
  <c r="G19" i="20"/>
  <c r="K19" i="20"/>
  <c r="O19" i="20"/>
  <c r="S19" i="20"/>
  <c r="W19" i="20"/>
  <c r="G20" i="20"/>
  <c r="K20" i="20"/>
  <c r="O20" i="20"/>
  <c r="S20" i="20"/>
  <c r="W20" i="20"/>
  <c r="G21" i="20"/>
  <c r="K21" i="20"/>
  <c r="O21" i="20"/>
  <c r="S21" i="20"/>
  <c r="W21" i="20"/>
  <c r="G22" i="20"/>
  <c r="K22" i="20"/>
  <c r="O22" i="20"/>
  <c r="S22" i="20"/>
  <c r="W22" i="20"/>
  <c r="G23" i="20"/>
  <c r="K23" i="20"/>
  <c r="O23" i="20"/>
  <c r="S23" i="20"/>
  <c r="W23" i="20"/>
  <c r="E24" i="20"/>
  <c r="F24" i="20"/>
  <c r="G24" i="20"/>
  <c r="I24" i="20"/>
  <c r="J24" i="20"/>
  <c r="K24" i="20"/>
  <c r="M24" i="20"/>
  <c r="O24" i="20" s="1"/>
  <c r="N24" i="20"/>
  <c r="P24" i="20"/>
  <c r="Q24" i="20"/>
  <c r="R24" i="20"/>
  <c r="U24" i="20"/>
  <c r="W24" i="20" s="1"/>
  <c r="V24" i="20"/>
  <c r="G25" i="20"/>
  <c r="K25" i="20"/>
  <c r="O25" i="20"/>
  <c r="S25" i="20"/>
  <c r="W25" i="20"/>
  <c r="G26" i="20"/>
  <c r="K26" i="20"/>
  <c r="O26" i="20"/>
  <c r="S26" i="20"/>
  <c r="W26" i="20"/>
  <c r="E27" i="20"/>
  <c r="G27" i="20" s="1"/>
  <c r="F27" i="20"/>
  <c r="I27" i="20"/>
  <c r="K27" i="20" s="1"/>
  <c r="J27" i="20"/>
  <c r="M27" i="20"/>
  <c r="N27" i="20"/>
  <c r="O27" i="20"/>
  <c r="P27" i="20"/>
  <c r="Q27" i="20"/>
  <c r="R27" i="20"/>
  <c r="S27" i="20"/>
  <c r="U27" i="20"/>
  <c r="V27" i="20"/>
  <c r="W27" i="20"/>
  <c r="G28" i="20"/>
  <c r="K28" i="20"/>
  <c r="O28" i="20"/>
  <c r="S28" i="20"/>
  <c r="W28" i="20"/>
  <c r="E29" i="20"/>
  <c r="F29" i="20"/>
  <c r="G29" i="20"/>
  <c r="I29" i="20"/>
  <c r="K29" i="20" s="1"/>
  <c r="J29" i="20"/>
  <c r="M29" i="20"/>
  <c r="O29" i="20" s="1"/>
  <c r="N29" i="20"/>
  <c r="Q29" i="20"/>
  <c r="R29" i="20"/>
  <c r="S29" i="20"/>
  <c r="U29" i="20"/>
  <c r="V29" i="20"/>
  <c r="W29" i="20"/>
  <c r="G30" i="20"/>
  <c r="K30" i="20"/>
  <c r="O30" i="20"/>
  <c r="S30" i="20"/>
  <c r="W30" i="20"/>
  <c r="E32" i="20"/>
  <c r="F32" i="20"/>
  <c r="F31" i="20" s="1"/>
  <c r="G32" i="20"/>
  <c r="I32" i="20"/>
  <c r="K32" i="20" s="1"/>
  <c r="J32" i="20"/>
  <c r="M32" i="20"/>
  <c r="O32" i="20" s="1"/>
  <c r="N32" i="20"/>
  <c r="P32" i="20"/>
  <c r="P31" i="20" s="1"/>
  <c r="Q32" i="20"/>
  <c r="R32" i="20"/>
  <c r="R31" i="20" s="1"/>
  <c r="U32" i="20"/>
  <c r="V32" i="20"/>
  <c r="W32" i="20"/>
  <c r="G33" i="20"/>
  <c r="K33" i="20"/>
  <c r="O33" i="20"/>
  <c r="S33" i="20"/>
  <c r="W33" i="20"/>
  <c r="G34" i="20"/>
  <c r="K34" i="20"/>
  <c r="O34" i="20"/>
  <c r="S34" i="20"/>
  <c r="W34" i="20"/>
  <c r="G35" i="20"/>
  <c r="K35" i="20"/>
  <c r="O35" i="20"/>
  <c r="S35" i="20"/>
  <c r="W35" i="20"/>
  <c r="G36" i="20"/>
  <c r="K36" i="20"/>
  <c r="O36" i="20"/>
  <c r="S36" i="20"/>
  <c r="W36" i="20"/>
  <c r="G37" i="20"/>
  <c r="K37" i="20"/>
  <c r="O37" i="20"/>
  <c r="S37" i="20"/>
  <c r="W37" i="20"/>
  <c r="E38" i="20"/>
  <c r="F38" i="20"/>
  <c r="G38" i="20"/>
  <c r="I38" i="20"/>
  <c r="J38" i="20"/>
  <c r="K38" i="20"/>
  <c r="M38" i="20"/>
  <c r="O38" i="20" s="1"/>
  <c r="N38" i="20"/>
  <c r="P38" i="20"/>
  <c r="Q38" i="20"/>
  <c r="S38" i="20" s="1"/>
  <c r="R38" i="20"/>
  <c r="U38" i="20"/>
  <c r="W38" i="20" s="1"/>
  <c r="V38" i="20"/>
  <c r="G39" i="20"/>
  <c r="K39" i="20"/>
  <c r="O39" i="20"/>
  <c r="S39" i="20"/>
  <c r="W39" i="20"/>
  <c r="G40" i="20"/>
  <c r="K40" i="20"/>
  <c r="O40" i="20"/>
  <c r="S40" i="20"/>
  <c r="W40" i="20"/>
  <c r="E41" i="20"/>
  <c r="G41" i="20" s="1"/>
  <c r="F41" i="20"/>
  <c r="I41" i="20"/>
  <c r="K41" i="20" s="1"/>
  <c r="J41" i="20"/>
  <c r="M41" i="20"/>
  <c r="N41" i="20"/>
  <c r="O41" i="20"/>
  <c r="P41" i="20"/>
  <c r="Q41" i="20"/>
  <c r="R41" i="20"/>
  <c r="S41" i="20"/>
  <c r="U41" i="20"/>
  <c r="V41" i="20"/>
  <c r="W41" i="20"/>
  <c r="G42" i="20"/>
  <c r="K42" i="20"/>
  <c r="O42" i="20"/>
  <c r="S42" i="20"/>
  <c r="W42" i="20"/>
  <c r="G43" i="20"/>
  <c r="K43" i="20"/>
  <c r="O43" i="20"/>
  <c r="S43" i="20"/>
  <c r="W43" i="20"/>
  <c r="G44" i="20"/>
  <c r="K44" i="20"/>
  <c r="O44" i="20"/>
  <c r="S44" i="20"/>
  <c r="W44" i="20"/>
  <c r="G45" i="20"/>
  <c r="K45" i="20"/>
  <c r="O45" i="20"/>
  <c r="S45" i="20"/>
  <c r="W45" i="20"/>
  <c r="E46" i="20"/>
  <c r="G46" i="20" s="1"/>
  <c r="F46" i="20"/>
  <c r="I46" i="20"/>
  <c r="K46" i="20" s="1"/>
  <c r="J46" i="20"/>
  <c r="M46" i="20"/>
  <c r="N46" i="20"/>
  <c r="O46" i="20"/>
  <c r="P46" i="20"/>
  <c r="Q46" i="20"/>
  <c r="R46" i="20"/>
  <c r="S46" i="20"/>
  <c r="U46" i="20"/>
  <c r="V46" i="20"/>
  <c r="W46" i="20"/>
  <c r="G47" i="20"/>
  <c r="K47" i="20"/>
  <c r="O47" i="20"/>
  <c r="S47" i="20"/>
  <c r="W47" i="20"/>
  <c r="G48" i="20"/>
  <c r="K48" i="20"/>
  <c r="O48" i="20"/>
  <c r="S48" i="20"/>
  <c r="W48" i="20"/>
  <c r="E49" i="20"/>
  <c r="F49" i="20"/>
  <c r="G49" i="20"/>
  <c r="I49" i="20"/>
  <c r="J49" i="20"/>
  <c r="K49" i="20"/>
  <c r="M49" i="20"/>
  <c r="O49" i="20" s="1"/>
  <c r="N49" i="20"/>
  <c r="P49" i="20"/>
  <c r="Q49" i="20"/>
  <c r="S49" i="20" s="1"/>
  <c r="R49" i="20"/>
  <c r="U49" i="20"/>
  <c r="V49" i="20"/>
  <c r="G50" i="20"/>
  <c r="K50" i="20"/>
  <c r="O50" i="20"/>
  <c r="S50" i="20"/>
  <c r="W50" i="20"/>
  <c r="G51" i="20"/>
  <c r="K51" i="20"/>
  <c r="O51" i="20"/>
  <c r="S51" i="20"/>
  <c r="W51" i="20"/>
  <c r="G52" i="20"/>
  <c r="K52" i="20"/>
  <c r="O52" i="20"/>
  <c r="S52" i="20"/>
  <c r="W52" i="20"/>
  <c r="E53" i="20"/>
  <c r="F53" i="20"/>
  <c r="G53" i="20"/>
  <c r="I53" i="20"/>
  <c r="K53" i="20" s="1"/>
  <c r="J53" i="20"/>
  <c r="M53" i="20"/>
  <c r="N53" i="20"/>
  <c r="N31" i="20" s="1"/>
  <c r="P53" i="20"/>
  <c r="Q53" i="20"/>
  <c r="S53" i="20" s="1"/>
  <c r="R53" i="20"/>
  <c r="U53" i="20"/>
  <c r="V53" i="20"/>
  <c r="W53" i="20"/>
  <c r="G54" i="20"/>
  <c r="K54" i="20"/>
  <c r="O54" i="20"/>
  <c r="S54" i="20"/>
  <c r="W54" i="20"/>
  <c r="G55" i="20"/>
  <c r="K55" i="20"/>
  <c r="O55" i="20"/>
  <c r="S55" i="20"/>
  <c r="W55" i="20"/>
  <c r="E56" i="20"/>
  <c r="F56" i="20"/>
  <c r="I56" i="20"/>
  <c r="J56" i="20"/>
  <c r="K56" i="20"/>
  <c r="M56" i="20"/>
  <c r="N56" i="20"/>
  <c r="O56" i="20"/>
  <c r="P56" i="20"/>
  <c r="Q56" i="20"/>
  <c r="R56" i="20"/>
  <c r="S56" i="20"/>
  <c r="U56" i="20"/>
  <c r="W56" i="20" s="1"/>
  <c r="V56" i="20"/>
  <c r="G57" i="20"/>
  <c r="K57" i="20"/>
  <c r="O57" i="20"/>
  <c r="S57" i="20"/>
  <c r="W57" i="20"/>
  <c r="G58" i="20"/>
  <c r="K58" i="20"/>
  <c r="O58" i="20"/>
  <c r="S58" i="20"/>
  <c r="W58" i="20"/>
  <c r="G59" i="20"/>
  <c r="K59" i="20"/>
  <c r="O59" i="20"/>
  <c r="S59" i="20"/>
  <c r="W59" i="20"/>
  <c r="E60" i="20"/>
  <c r="F60" i="20"/>
  <c r="G60" i="20"/>
  <c r="I60" i="20"/>
  <c r="J60" i="20"/>
  <c r="K60" i="20"/>
  <c r="M60" i="20"/>
  <c r="O60" i="20" s="1"/>
  <c r="N60" i="20"/>
  <c r="P60" i="20"/>
  <c r="Q60" i="20"/>
  <c r="S60" i="20" s="1"/>
  <c r="R60" i="20"/>
  <c r="U60" i="20"/>
  <c r="V60" i="20"/>
  <c r="G61" i="20"/>
  <c r="K61" i="20"/>
  <c r="O61" i="20"/>
  <c r="S61" i="20"/>
  <c r="W61" i="20"/>
  <c r="F62" i="20"/>
  <c r="E63" i="20"/>
  <c r="G63" i="20" s="1"/>
  <c r="F63" i="20"/>
  <c r="I63" i="20"/>
  <c r="J63" i="20"/>
  <c r="K63" i="20"/>
  <c r="M63" i="20"/>
  <c r="M62" i="20" s="1"/>
  <c r="N63" i="20"/>
  <c r="N62" i="20" s="1"/>
  <c r="O63" i="20"/>
  <c r="P63" i="20"/>
  <c r="S63" i="20" s="1"/>
  <c r="Q63" i="20"/>
  <c r="Q62" i="20" s="1"/>
  <c r="R63" i="20"/>
  <c r="U63" i="20"/>
  <c r="W63" i="20" s="1"/>
  <c r="V63" i="20"/>
  <c r="V62" i="20" s="1"/>
  <c r="G64" i="20"/>
  <c r="K64" i="20"/>
  <c r="O64" i="20"/>
  <c r="S64" i="20"/>
  <c r="W64" i="20"/>
  <c r="E65" i="20"/>
  <c r="G65" i="20" s="1"/>
  <c r="F65" i="20"/>
  <c r="I65" i="20"/>
  <c r="K65" i="20" s="1"/>
  <c r="J65" i="20"/>
  <c r="M65" i="20"/>
  <c r="N65" i="20"/>
  <c r="O65" i="20"/>
  <c r="P65" i="20"/>
  <c r="Q65" i="20"/>
  <c r="R65" i="20"/>
  <c r="S65" i="20"/>
  <c r="U65" i="20"/>
  <c r="V65" i="20"/>
  <c r="W65" i="20"/>
  <c r="G66" i="20"/>
  <c r="K66" i="20"/>
  <c r="O66" i="20"/>
  <c r="S66" i="20"/>
  <c r="W66" i="20"/>
  <c r="E67" i="20"/>
  <c r="F67" i="20"/>
  <c r="G67" i="20"/>
  <c r="I67" i="20"/>
  <c r="K67" i="20" s="1"/>
  <c r="J67" i="20"/>
  <c r="M67" i="20"/>
  <c r="O67" i="20" s="1"/>
  <c r="N67" i="20"/>
  <c r="P67" i="20"/>
  <c r="Q67" i="20"/>
  <c r="R67" i="20"/>
  <c r="U67" i="20"/>
  <c r="V67" i="20"/>
  <c r="W67" i="20"/>
  <c r="G68" i="20"/>
  <c r="K68" i="20"/>
  <c r="O68" i="20"/>
  <c r="S68" i="20"/>
  <c r="W68" i="20"/>
  <c r="G69" i="20"/>
  <c r="K69" i="20"/>
  <c r="O69" i="20"/>
  <c r="S69" i="20"/>
  <c r="W69" i="20"/>
  <c r="F75" i="20"/>
  <c r="L75" i="20"/>
  <c r="T75" i="20"/>
  <c r="E76" i="20"/>
  <c r="F76" i="20"/>
  <c r="G76" i="20"/>
  <c r="I76" i="20"/>
  <c r="J76" i="20"/>
  <c r="M76" i="20"/>
  <c r="N76" i="20"/>
  <c r="P76" i="20"/>
  <c r="Q76" i="20"/>
  <c r="R76" i="20"/>
  <c r="R75" i="20" s="1"/>
  <c r="U76" i="20"/>
  <c r="U75" i="20" s="1"/>
  <c r="V76" i="20"/>
  <c r="V75" i="20" s="1"/>
  <c r="W75" i="20" s="1"/>
  <c r="G77" i="20"/>
  <c r="K77" i="20"/>
  <c r="O77" i="20"/>
  <c r="S77" i="20"/>
  <c r="W77" i="20"/>
  <c r="G78" i="20"/>
  <c r="K78" i="20"/>
  <c r="O78" i="20"/>
  <c r="S78" i="20"/>
  <c r="W78" i="20"/>
  <c r="G79" i="20"/>
  <c r="K79" i="20"/>
  <c r="O79" i="20"/>
  <c r="S79" i="20"/>
  <c r="W79" i="20"/>
  <c r="E80" i="20"/>
  <c r="F80" i="20"/>
  <c r="I80" i="20"/>
  <c r="J80" i="20"/>
  <c r="J75" i="20" s="1"/>
  <c r="M80" i="20"/>
  <c r="N80" i="20"/>
  <c r="O80" i="20" s="1"/>
  <c r="P80" i="20"/>
  <c r="P75" i="20" s="1"/>
  <c r="Q80" i="20"/>
  <c r="R80" i="20"/>
  <c r="S80" i="20" s="1"/>
  <c r="U80" i="20"/>
  <c r="V80" i="20"/>
  <c r="W80" i="20"/>
  <c r="G81" i="20"/>
  <c r="K81" i="20"/>
  <c r="O81" i="20"/>
  <c r="S81" i="20"/>
  <c r="W81" i="20"/>
  <c r="L82" i="20"/>
  <c r="E83" i="20"/>
  <c r="F83" i="20"/>
  <c r="F82" i="20" s="1"/>
  <c r="I83" i="20"/>
  <c r="J83" i="20"/>
  <c r="M83" i="20"/>
  <c r="N83" i="20"/>
  <c r="P83" i="20"/>
  <c r="Q83" i="20"/>
  <c r="R83" i="20"/>
  <c r="U83" i="20"/>
  <c r="V83" i="20"/>
  <c r="W83" i="20"/>
  <c r="G84" i="20"/>
  <c r="K84" i="20"/>
  <c r="O84" i="20"/>
  <c r="S84" i="20"/>
  <c r="W84" i="20"/>
  <c r="G85" i="20"/>
  <c r="K85" i="20"/>
  <c r="O85" i="20"/>
  <c r="O83" i="20" s="1"/>
  <c r="S85" i="20"/>
  <c r="W85" i="20"/>
  <c r="G86" i="20"/>
  <c r="K86" i="20"/>
  <c r="O86" i="20"/>
  <c r="S86" i="20"/>
  <c r="W86" i="20"/>
  <c r="G87" i="20"/>
  <c r="K87" i="20"/>
  <c r="O87" i="20"/>
  <c r="S87" i="20"/>
  <c r="W87" i="20"/>
  <c r="E88" i="20"/>
  <c r="F88" i="20"/>
  <c r="G88" i="20"/>
  <c r="H88" i="20"/>
  <c r="H82" i="20" s="1"/>
  <c r="I88" i="20"/>
  <c r="J88" i="20"/>
  <c r="K88" i="20"/>
  <c r="M88" i="20"/>
  <c r="O88" i="20" s="1"/>
  <c r="N88" i="20"/>
  <c r="Q88" i="20"/>
  <c r="S88" i="20" s="1"/>
  <c r="R88" i="20"/>
  <c r="T88" i="20"/>
  <c r="T82" i="20" s="1"/>
  <c r="U88" i="20"/>
  <c r="W88" i="20" s="1"/>
  <c r="V88" i="20"/>
  <c r="G89" i="20"/>
  <c r="K89" i="20"/>
  <c r="O89" i="20"/>
  <c r="S89" i="20"/>
  <c r="W89" i="20"/>
  <c r="G90" i="20"/>
  <c r="K90" i="20"/>
  <c r="O90" i="20"/>
  <c r="S90" i="20"/>
  <c r="W90" i="20"/>
  <c r="G91" i="20"/>
  <c r="K91" i="20"/>
  <c r="O91" i="20"/>
  <c r="S91" i="20"/>
  <c r="W91" i="20"/>
  <c r="G92" i="20"/>
  <c r="K92" i="20"/>
  <c r="O92" i="20"/>
  <c r="S92" i="20"/>
  <c r="W92" i="20"/>
  <c r="G93" i="20"/>
  <c r="K93" i="20"/>
  <c r="O93" i="20"/>
  <c r="S93" i="20"/>
  <c r="W93" i="20"/>
  <c r="G94" i="20"/>
  <c r="K94" i="20"/>
  <c r="O94" i="20"/>
  <c r="S94" i="20"/>
  <c r="W94" i="20"/>
  <c r="E95" i="20"/>
  <c r="F95" i="20"/>
  <c r="G95" i="20"/>
  <c r="I95" i="20"/>
  <c r="J95" i="20"/>
  <c r="K95" i="20"/>
  <c r="M95" i="20"/>
  <c r="O95" i="20" s="1"/>
  <c r="N95" i="20"/>
  <c r="P95" i="20"/>
  <c r="P90" i="20" s="1"/>
  <c r="P88" i="20" s="1"/>
  <c r="Q95" i="20"/>
  <c r="S95" i="20" s="1"/>
  <c r="R95" i="20"/>
  <c r="T95" i="20"/>
  <c r="U95" i="20"/>
  <c r="W95" i="20" s="1"/>
  <c r="V95" i="20"/>
  <c r="G96" i="20"/>
  <c r="K96" i="20"/>
  <c r="O96" i="20"/>
  <c r="S96" i="20"/>
  <c r="W96" i="20"/>
  <c r="E97" i="20"/>
  <c r="G97" i="20" s="1"/>
  <c r="F97" i="20"/>
  <c r="I97" i="20"/>
  <c r="J97" i="20"/>
  <c r="M97" i="20"/>
  <c r="N97" i="20"/>
  <c r="O97" i="20" s="1"/>
  <c r="P97" i="20"/>
  <c r="Q97" i="20"/>
  <c r="R97" i="20"/>
  <c r="S97" i="20" s="1"/>
  <c r="T97" i="20"/>
  <c r="U97" i="20"/>
  <c r="V97" i="20"/>
  <c r="W97" i="20" s="1"/>
  <c r="G98" i="20"/>
  <c r="K98" i="20"/>
  <c r="O98" i="20"/>
  <c r="S98" i="20"/>
  <c r="W98" i="20"/>
  <c r="G99" i="20"/>
  <c r="K99" i="20"/>
  <c r="O99" i="20"/>
  <c r="S99" i="20"/>
  <c r="W99" i="20"/>
  <c r="E101" i="20"/>
  <c r="G101" i="20" s="1"/>
  <c r="F101" i="20"/>
  <c r="F100" i="20" s="1"/>
  <c r="I101" i="20"/>
  <c r="J101" i="20"/>
  <c r="K101" i="20"/>
  <c r="M101" i="20"/>
  <c r="N101" i="20"/>
  <c r="O101" i="20"/>
  <c r="P101" i="20"/>
  <c r="P100" i="20" s="1"/>
  <c r="Q101" i="20"/>
  <c r="R101" i="20"/>
  <c r="R100" i="20" s="1"/>
  <c r="S101" i="20"/>
  <c r="U101" i="20"/>
  <c r="W101" i="20" s="1"/>
  <c r="V101" i="20"/>
  <c r="V100" i="20" s="1"/>
  <c r="G102" i="20"/>
  <c r="K102" i="20"/>
  <c r="O102" i="20"/>
  <c r="S102" i="20"/>
  <c r="W102" i="20"/>
  <c r="G103" i="20"/>
  <c r="K103" i="20"/>
  <c r="O103" i="20"/>
  <c r="S103" i="20"/>
  <c r="W103" i="20"/>
  <c r="E104" i="20"/>
  <c r="F104" i="20"/>
  <c r="G104" i="20"/>
  <c r="I104" i="20"/>
  <c r="K104" i="20" s="1"/>
  <c r="J104" i="20"/>
  <c r="M104" i="20"/>
  <c r="N104" i="20"/>
  <c r="P104" i="20"/>
  <c r="Q104" i="20"/>
  <c r="S104" i="20" s="1"/>
  <c r="R104" i="20"/>
  <c r="U104" i="20"/>
  <c r="V104" i="20"/>
  <c r="W104" i="20"/>
  <c r="G105" i="20"/>
  <c r="K105" i="20"/>
  <c r="O105" i="20"/>
  <c r="S105" i="20"/>
  <c r="W105" i="20"/>
  <c r="G106" i="20"/>
  <c r="K106" i="20"/>
  <c r="O106" i="20"/>
  <c r="S106" i="20"/>
  <c r="W106" i="20"/>
  <c r="E107" i="20"/>
  <c r="F107" i="20"/>
  <c r="I107" i="20"/>
  <c r="J107" i="20"/>
  <c r="J100" i="20" s="1"/>
  <c r="M107" i="20"/>
  <c r="N107" i="20"/>
  <c r="O107" i="20"/>
  <c r="P107" i="20"/>
  <c r="Q107" i="20"/>
  <c r="R107" i="20"/>
  <c r="S107" i="20"/>
  <c r="U107" i="20"/>
  <c r="W107" i="20" s="1"/>
  <c r="V107" i="20"/>
  <c r="G108" i="20"/>
  <c r="K108" i="20"/>
  <c r="O108" i="20"/>
  <c r="S108" i="20"/>
  <c r="W108" i="20"/>
  <c r="E109" i="20"/>
  <c r="G109" i="20" s="1"/>
  <c r="F109" i="20"/>
  <c r="I109" i="20"/>
  <c r="K109" i="20" s="1"/>
  <c r="J109" i="20"/>
  <c r="M109" i="20"/>
  <c r="N109" i="20"/>
  <c r="O109" i="20"/>
  <c r="P109" i="20"/>
  <c r="Q109" i="20"/>
  <c r="R109" i="20"/>
  <c r="S109" i="20"/>
  <c r="U109" i="20"/>
  <c r="V109" i="20"/>
  <c r="W109" i="20"/>
  <c r="G110" i="20"/>
  <c r="K110" i="20"/>
  <c r="O110" i="20"/>
  <c r="S110" i="20"/>
  <c r="W110" i="20"/>
  <c r="E112" i="20"/>
  <c r="E111" i="20" s="1"/>
  <c r="G111" i="20" s="1"/>
  <c r="F112" i="20"/>
  <c r="F111" i="20" s="1"/>
  <c r="G112" i="20"/>
  <c r="I112" i="20"/>
  <c r="K112" i="20" s="1"/>
  <c r="J112" i="20"/>
  <c r="J111" i="20" s="1"/>
  <c r="M112" i="20"/>
  <c r="O112" i="20" s="1"/>
  <c r="N112" i="20"/>
  <c r="P112" i="20"/>
  <c r="P111" i="20" s="1"/>
  <c r="Q112" i="20"/>
  <c r="R112" i="20"/>
  <c r="R111" i="20" s="1"/>
  <c r="U112" i="20"/>
  <c r="U111" i="20" s="1"/>
  <c r="V112" i="20"/>
  <c r="W112" i="20" s="1"/>
  <c r="G113" i="20"/>
  <c r="K113" i="20"/>
  <c r="O113" i="20"/>
  <c r="S113" i="20"/>
  <c r="W113" i="20"/>
  <c r="G114" i="20"/>
  <c r="K114" i="20"/>
  <c r="O114" i="20"/>
  <c r="S114" i="20"/>
  <c r="W114" i="20"/>
  <c r="G115" i="20"/>
  <c r="K115" i="20"/>
  <c r="O115" i="20"/>
  <c r="S115" i="20"/>
  <c r="W115" i="20"/>
  <c r="G116" i="20"/>
  <c r="K116" i="20"/>
  <c r="O116" i="20"/>
  <c r="S116" i="20"/>
  <c r="W116" i="20"/>
  <c r="E117" i="20"/>
  <c r="F117" i="20"/>
  <c r="G117" i="20"/>
  <c r="I117" i="20"/>
  <c r="K117" i="20" s="1"/>
  <c r="J117" i="20"/>
  <c r="M117" i="20"/>
  <c r="N117" i="20"/>
  <c r="N111" i="20" s="1"/>
  <c r="P117" i="20"/>
  <c r="Q117" i="20"/>
  <c r="S117" i="20" s="1"/>
  <c r="R117" i="20"/>
  <c r="U117" i="20"/>
  <c r="V117" i="20"/>
  <c r="W117" i="20"/>
  <c r="G118" i="20"/>
  <c r="K118" i="20"/>
  <c r="O118" i="20"/>
  <c r="S118" i="20"/>
  <c r="W118" i="20"/>
  <c r="G119" i="20"/>
  <c r="K119" i="20"/>
  <c r="O119" i="20"/>
  <c r="S119" i="20"/>
  <c r="W119" i="20"/>
  <c r="E121" i="20"/>
  <c r="F121" i="20"/>
  <c r="F120" i="20" s="1"/>
  <c r="I121" i="20"/>
  <c r="I120" i="20" s="1"/>
  <c r="J121" i="20"/>
  <c r="K121" i="20" s="1"/>
  <c r="M121" i="20"/>
  <c r="N121" i="20"/>
  <c r="N120" i="20" s="1"/>
  <c r="O121" i="20"/>
  <c r="Q121" i="20"/>
  <c r="R121" i="20"/>
  <c r="R120" i="20" s="1"/>
  <c r="U121" i="20"/>
  <c r="V121" i="20"/>
  <c r="V120" i="20" s="1"/>
  <c r="G122" i="20"/>
  <c r="K122" i="20"/>
  <c r="O122" i="20"/>
  <c r="S122" i="20"/>
  <c r="W122" i="20"/>
  <c r="E123" i="20"/>
  <c r="G123" i="20" s="1"/>
  <c r="F123" i="20"/>
  <c r="I123" i="20"/>
  <c r="J123" i="20"/>
  <c r="K123" i="20"/>
  <c r="M123" i="20"/>
  <c r="N123" i="20"/>
  <c r="O123" i="20"/>
  <c r="P123" i="20"/>
  <c r="P120" i="20" s="1"/>
  <c r="Q123" i="20"/>
  <c r="R123" i="20"/>
  <c r="S123" i="20"/>
  <c r="T123" i="20"/>
  <c r="U123" i="20"/>
  <c r="V123" i="20"/>
  <c r="W123" i="20"/>
  <c r="G124" i="20"/>
  <c r="K124" i="20"/>
  <c r="O124" i="20"/>
  <c r="S124" i="20"/>
  <c r="W124" i="20"/>
  <c r="G125" i="20"/>
  <c r="K125" i="20"/>
  <c r="O125" i="20"/>
  <c r="S125" i="20"/>
  <c r="W125" i="20"/>
  <c r="E126" i="20"/>
  <c r="F126" i="20"/>
  <c r="G126" i="20"/>
  <c r="I126" i="20"/>
  <c r="J126" i="20"/>
  <c r="K126" i="20"/>
  <c r="M126" i="20"/>
  <c r="O126" i="20" s="1"/>
  <c r="N126" i="20"/>
  <c r="P126" i="20"/>
  <c r="Q126" i="20"/>
  <c r="S126" i="20" s="1"/>
  <c r="R126" i="20"/>
  <c r="T126" i="20"/>
  <c r="U126" i="20"/>
  <c r="W126" i="20" s="1"/>
  <c r="V126" i="20"/>
  <c r="G127" i="20"/>
  <c r="K127" i="20"/>
  <c r="O127" i="20"/>
  <c r="S127" i="20"/>
  <c r="W127" i="20"/>
  <c r="G128" i="20"/>
  <c r="K128" i="20"/>
  <c r="O128" i="20"/>
  <c r="P128" i="20"/>
  <c r="S128" i="20"/>
  <c r="W128" i="20"/>
  <c r="G129" i="20"/>
  <c r="K129" i="20"/>
  <c r="O129" i="20"/>
  <c r="S129" i="20"/>
  <c r="W129" i="20"/>
  <c r="E130" i="20"/>
  <c r="G130" i="20" s="1"/>
  <c r="F130" i="20"/>
  <c r="I130" i="20"/>
  <c r="J130" i="20"/>
  <c r="K130" i="20"/>
  <c r="M130" i="20"/>
  <c r="N130" i="20"/>
  <c r="O130" i="20"/>
  <c r="P130" i="20"/>
  <c r="Q130" i="20"/>
  <c r="R130" i="20"/>
  <c r="S130" i="20"/>
  <c r="U130" i="20"/>
  <c r="W130" i="20" s="1"/>
  <c r="V130" i="20"/>
  <c r="G131" i="20"/>
  <c r="K131" i="20"/>
  <c r="O131" i="20"/>
  <c r="S131" i="20"/>
  <c r="W131" i="20"/>
  <c r="I132" i="20"/>
  <c r="R132" i="20"/>
  <c r="V132" i="20"/>
  <c r="E133" i="20"/>
  <c r="F133" i="20"/>
  <c r="G133" i="20"/>
  <c r="I133" i="20"/>
  <c r="K133" i="20" s="1"/>
  <c r="J133" i="20"/>
  <c r="M133" i="20"/>
  <c r="N133" i="20"/>
  <c r="N132" i="20" s="1"/>
  <c r="P133" i="20"/>
  <c r="Q133" i="20"/>
  <c r="R133" i="20"/>
  <c r="T133" i="20"/>
  <c r="U133" i="20"/>
  <c r="V133" i="20"/>
  <c r="G134" i="20"/>
  <c r="K134" i="20"/>
  <c r="O134" i="20"/>
  <c r="S134" i="20"/>
  <c r="W134" i="20"/>
  <c r="E135" i="20"/>
  <c r="G135" i="20" s="1"/>
  <c r="F135" i="20"/>
  <c r="I135" i="20"/>
  <c r="J135" i="20"/>
  <c r="J132" i="20" s="1"/>
  <c r="K135" i="20"/>
  <c r="M135" i="20"/>
  <c r="N135" i="20"/>
  <c r="O135" i="20"/>
  <c r="P135" i="20"/>
  <c r="Q135" i="20"/>
  <c r="R135" i="20"/>
  <c r="S135" i="20"/>
  <c r="T135" i="20"/>
  <c r="U135" i="20"/>
  <c r="V135" i="20"/>
  <c r="W135" i="20"/>
  <c r="G136" i="20"/>
  <c r="K136" i="20"/>
  <c r="O136" i="20"/>
  <c r="S136" i="20"/>
  <c r="W136" i="20"/>
  <c r="E8" i="19"/>
  <c r="F8" i="19"/>
  <c r="G8" i="19"/>
  <c r="H8" i="19"/>
  <c r="I8" i="19"/>
  <c r="J8" i="19"/>
  <c r="K8" i="19"/>
  <c r="L8" i="19"/>
  <c r="N8" i="19"/>
  <c r="O8" i="19"/>
  <c r="P8" i="19"/>
  <c r="Q8" i="19"/>
  <c r="R8" i="19"/>
  <c r="S8" i="19"/>
  <c r="T8" i="19"/>
  <c r="U8" i="19"/>
  <c r="L9" i="19"/>
  <c r="U9" i="19"/>
  <c r="L10" i="19"/>
  <c r="U10" i="19"/>
  <c r="E11" i="19"/>
  <c r="F11" i="19"/>
  <c r="G11" i="19"/>
  <c r="H11" i="19"/>
  <c r="I11" i="19"/>
  <c r="J11" i="19"/>
  <c r="K11" i="19"/>
  <c r="L11" i="19"/>
  <c r="N11" i="19"/>
  <c r="O11" i="19"/>
  <c r="P11" i="19"/>
  <c r="Q11" i="19"/>
  <c r="U11" i="19" s="1"/>
  <c r="R11" i="19"/>
  <c r="S11" i="19"/>
  <c r="T11" i="19"/>
  <c r="L12" i="19"/>
  <c r="U12" i="19"/>
  <c r="L13" i="19"/>
  <c r="U13" i="19"/>
  <c r="E14" i="19"/>
  <c r="L14" i="19" s="1"/>
  <c r="F14" i="19"/>
  <c r="G14" i="19"/>
  <c r="H14" i="19"/>
  <c r="I14" i="19"/>
  <c r="J14" i="19"/>
  <c r="K14" i="19"/>
  <c r="N14" i="19"/>
  <c r="U14" i="19" s="1"/>
  <c r="O14" i="19"/>
  <c r="P14" i="19"/>
  <c r="Q14" i="19"/>
  <c r="R14" i="19"/>
  <c r="S14" i="19"/>
  <c r="T14" i="19"/>
  <c r="L15" i="19"/>
  <c r="U15" i="19"/>
  <c r="L16" i="19"/>
  <c r="U16" i="19"/>
  <c r="L17" i="19"/>
  <c r="U17" i="19"/>
  <c r="E18" i="19"/>
  <c r="F18" i="19"/>
  <c r="G18" i="19"/>
  <c r="H18" i="19"/>
  <c r="I18" i="19"/>
  <c r="J18" i="19"/>
  <c r="K18" i="19"/>
  <c r="N18" i="19"/>
  <c r="O18" i="19"/>
  <c r="P18" i="19"/>
  <c r="Q18" i="19"/>
  <c r="R18" i="19"/>
  <c r="S18" i="19"/>
  <c r="T18" i="19"/>
  <c r="L19" i="19"/>
  <c r="U19" i="19"/>
  <c r="L20" i="19"/>
  <c r="U20" i="19"/>
  <c r="L21" i="19"/>
  <c r="U21" i="19"/>
  <c r="L22" i="19"/>
  <c r="U22" i="19"/>
  <c r="L23" i="19"/>
  <c r="U23" i="19"/>
  <c r="L24" i="19"/>
  <c r="U24" i="19"/>
  <c r="E25" i="19"/>
  <c r="F25" i="19"/>
  <c r="G25" i="19"/>
  <c r="H25" i="19"/>
  <c r="I25" i="19"/>
  <c r="J25" i="19"/>
  <c r="K25" i="19"/>
  <c r="O25" i="19"/>
  <c r="P25" i="19"/>
  <c r="Q25" i="19"/>
  <c r="R25" i="19"/>
  <c r="S25" i="19"/>
  <c r="T25" i="19"/>
  <c r="L26" i="19"/>
  <c r="U26" i="19"/>
  <c r="L27" i="19"/>
  <c r="U27" i="19"/>
  <c r="E28" i="19"/>
  <c r="F28" i="19"/>
  <c r="G28" i="19"/>
  <c r="H28" i="19"/>
  <c r="I28" i="19"/>
  <c r="J28" i="19"/>
  <c r="K28" i="19"/>
  <c r="N28" i="19"/>
  <c r="O28" i="19"/>
  <c r="P28" i="19"/>
  <c r="Q28" i="19"/>
  <c r="R28" i="19"/>
  <c r="S28" i="19"/>
  <c r="T28" i="19"/>
  <c r="L29" i="19"/>
  <c r="U29" i="19"/>
  <c r="E30" i="19"/>
  <c r="F30" i="19"/>
  <c r="G30" i="19"/>
  <c r="H30" i="19"/>
  <c r="I30" i="19"/>
  <c r="J30" i="19"/>
  <c r="K30" i="19"/>
  <c r="N30" i="19"/>
  <c r="O30" i="19"/>
  <c r="P30" i="19"/>
  <c r="Q30" i="19"/>
  <c r="R30" i="19"/>
  <c r="U30" i="19" s="1"/>
  <c r="S30" i="19"/>
  <c r="T30" i="19"/>
  <c r="L31" i="19"/>
  <c r="U31" i="19"/>
  <c r="E33" i="19"/>
  <c r="F33" i="19"/>
  <c r="F32" i="19" s="1"/>
  <c r="G33" i="19"/>
  <c r="H33" i="19"/>
  <c r="I33" i="19"/>
  <c r="J33" i="19"/>
  <c r="K33" i="19"/>
  <c r="N33" i="19"/>
  <c r="O33" i="19"/>
  <c r="P33" i="19"/>
  <c r="Q33" i="19"/>
  <c r="R33" i="19"/>
  <c r="S33" i="19"/>
  <c r="T33" i="19"/>
  <c r="L34" i="19"/>
  <c r="U34" i="19"/>
  <c r="L35" i="19"/>
  <c r="U35" i="19"/>
  <c r="L36" i="19"/>
  <c r="U36" i="19"/>
  <c r="L37" i="19"/>
  <c r="U37" i="19"/>
  <c r="L38" i="19"/>
  <c r="U38" i="19"/>
  <c r="E39" i="19"/>
  <c r="F39" i="19"/>
  <c r="G39" i="19"/>
  <c r="H39" i="19"/>
  <c r="I39" i="19"/>
  <c r="J39" i="19"/>
  <c r="K39" i="19"/>
  <c r="N39" i="19"/>
  <c r="O39" i="19"/>
  <c r="P39" i="19"/>
  <c r="Q39" i="19"/>
  <c r="R39" i="19"/>
  <c r="S39" i="19"/>
  <c r="T39" i="19"/>
  <c r="L40" i="19"/>
  <c r="U40" i="19"/>
  <c r="L41" i="19"/>
  <c r="U41" i="19"/>
  <c r="E42" i="19"/>
  <c r="F42" i="19"/>
  <c r="G42" i="19"/>
  <c r="H42" i="19"/>
  <c r="I42" i="19"/>
  <c r="J42" i="19"/>
  <c r="K42" i="19"/>
  <c r="N42" i="19"/>
  <c r="O42" i="19"/>
  <c r="P42" i="19"/>
  <c r="Q42" i="19"/>
  <c r="R42" i="19"/>
  <c r="S42" i="19"/>
  <c r="T42" i="19"/>
  <c r="L43" i="19"/>
  <c r="U43" i="19"/>
  <c r="L44" i="19"/>
  <c r="U44" i="19"/>
  <c r="L45" i="19"/>
  <c r="U45" i="19"/>
  <c r="L46" i="19"/>
  <c r="U46" i="19"/>
  <c r="E47" i="19"/>
  <c r="F47" i="19"/>
  <c r="G47" i="19"/>
  <c r="H47" i="19"/>
  <c r="I47" i="19"/>
  <c r="J47" i="19"/>
  <c r="K47" i="19"/>
  <c r="N47" i="19"/>
  <c r="O47" i="19"/>
  <c r="P47" i="19"/>
  <c r="Q47" i="19"/>
  <c r="R47" i="19"/>
  <c r="S47" i="19"/>
  <c r="T47" i="19"/>
  <c r="L48" i="19"/>
  <c r="U48" i="19"/>
  <c r="L49" i="19"/>
  <c r="U49" i="19"/>
  <c r="E50" i="19"/>
  <c r="F50" i="19"/>
  <c r="G50" i="19"/>
  <c r="H50" i="19"/>
  <c r="I50" i="19"/>
  <c r="J50" i="19"/>
  <c r="K50" i="19"/>
  <c r="N50" i="19"/>
  <c r="O50" i="19"/>
  <c r="P50" i="19"/>
  <c r="Q50" i="19"/>
  <c r="R50" i="19"/>
  <c r="S50" i="19"/>
  <c r="T50" i="19"/>
  <c r="L51" i="19"/>
  <c r="U51" i="19"/>
  <c r="L52" i="19"/>
  <c r="U52" i="19"/>
  <c r="L53" i="19"/>
  <c r="U53" i="19"/>
  <c r="E54" i="19"/>
  <c r="F54" i="19"/>
  <c r="G54" i="19"/>
  <c r="H54" i="19"/>
  <c r="I54" i="19"/>
  <c r="J54" i="19"/>
  <c r="K54" i="19"/>
  <c r="N54" i="19"/>
  <c r="O54" i="19"/>
  <c r="P54" i="19"/>
  <c r="Q54" i="19"/>
  <c r="R54" i="19"/>
  <c r="S54" i="19"/>
  <c r="T54" i="19"/>
  <c r="L55" i="19"/>
  <c r="U55" i="19"/>
  <c r="L56" i="19"/>
  <c r="U56" i="19"/>
  <c r="E57" i="19"/>
  <c r="F57" i="19"/>
  <c r="G57" i="19"/>
  <c r="H57" i="19"/>
  <c r="I57" i="19"/>
  <c r="J57" i="19"/>
  <c r="K57" i="19"/>
  <c r="N57" i="19"/>
  <c r="O57" i="19"/>
  <c r="P57" i="19"/>
  <c r="Q57" i="19"/>
  <c r="R57" i="19"/>
  <c r="S57" i="19"/>
  <c r="T57" i="19"/>
  <c r="L58" i="19"/>
  <c r="U58" i="19"/>
  <c r="L59" i="19"/>
  <c r="U59" i="19"/>
  <c r="L60" i="19"/>
  <c r="U60" i="19"/>
  <c r="E61" i="19"/>
  <c r="F61" i="19"/>
  <c r="G61" i="19"/>
  <c r="H61" i="19"/>
  <c r="I61" i="19"/>
  <c r="J61" i="19"/>
  <c r="K61" i="19"/>
  <c r="N61" i="19"/>
  <c r="O61" i="19"/>
  <c r="P61" i="19"/>
  <c r="Q61" i="19"/>
  <c r="R61" i="19"/>
  <c r="S61" i="19"/>
  <c r="T61" i="19"/>
  <c r="L62" i="19"/>
  <c r="U62" i="19"/>
  <c r="E64" i="19"/>
  <c r="F64" i="19"/>
  <c r="G64" i="19"/>
  <c r="H64" i="19"/>
  <c r="I64" i="19"/>
  <c r="J64" i="19"/>
  <c r="J63" i="19" s="1"/>
  <c r="K64" i="19"/>
  <c r="N64" i="19"/>
  <c r="O64" i="19"/>
  <c r="P64" i="19"/>
  <c r="Q64" i="19"/>
  <c r="R64" i="19"/>
  <c r="S64" i="19"/>
  <c r="T64" i="19"/>
  <c r="L65" i="19"/>
  <c r="U65" i="19"/>
  <c r="E66" i="19"/>
  <c r="F66" i="19"/>
  <c r="G66" i="19"/>
  <c r="H66" i="19"/>
  <c r="I66" i="19"/>
  <c r="J66" i="19"/>
  <c r="K66" i="19"/>
  <c r="N66" i="19"/>
  <c r="O66" i="19"/>
  <c r="P66" i="19"/>
  <c r="Q66" i="19"/>
  <c r="R66" i="19"/>
  <c r="S66" i="19"/>
  <c r="T66" i="19"/>
  <c r="L67" i="19"/>
  <c r="U67" i="19"/>
  <c r="E68" i="19"/>
  <c r="F68" i="19"/>
  <c r="G68" i="19"/>
  <c r="H68" i="19"/>
  <c r="I68" i="19"/>
  <c r="J68" i="19"/>
  <c r="K68" i="19"/>
  <c r="N68" i="19"/>
  <c r="O68" i="19"/>
  <c r="P68" i="19"/>
  <c r="Q68" i="19"/>
  <c r="R68" i="19"/>
  <c r="S68" i="19"/>
  <c r="S63" i="19" s="1"/>
  <c r="T68" i="19"/>
  <c r="L69" i="19"/>
  <c r="U69" i="19"/>
  <c r="L70" i="19"/>
  <c r="U70" i="19"/>
  <c r="E76" i="19"/>
  <c r="F76" i="19"/>
  <c r="G76" i="19"/>
  <c r="H76" i="19"/>
  <c r="I76" i="19"/>
  <c r="J76" i="19"/>
  <c r="J75" i="19" s="1"/>
  <c r="K76" i="19"/>
  <c r="N76" i="19"/>
  <c r="O76" i="19"/>
  <c r="P76" i="19"/>
  <c r="Q76" i="19"/>
  <c r="R76" i="19"/>
  <c r="S76" i="19"/>
  <c r="S75" i="19" s="1"/>
  <c r="T76" i="19"/>
  <c r="L77" i="19"/>
  <c r="U77" i="19"/>
  <c r="L78" i="19"/>
  <c r="U78" i="19"/>
  <c r="L79" i="19"/>
  <c r="U79" i="19"/>
  <c r="E80" i="19"/>
  <c r="F80" i="19"/>
  <c r="G80" i="19"/>
  <c r="H80" i="19"/>
  <c r="I80" i="19"/>
  <c r="J80" i="19"/>
  <c r="K80" i="19"/>
  <c r="N80" i="19"/>
  <c r="O80" i="19"/>
  <c r="P80" i="19"/>
  <c r="Q80" i="19"/>
  <c r="R80" i="19"/>
  <c r="S80" i="19"/>
  <c r="T80" i="19"/>
  <c r="U80" i="19"/>
  <c r="L81" i="19"/>
  <c r="U81" i="19"/>
  <c r="E83" i="19"/>
  <c r="F83" i="19"/>
  <c r="G83" i="19"/>
  <c r="H83" i="19"/>
  <c r="I83" i="19"/>
  <c r="J83" i="19"/>
  <c r="K83" i="19"/>
  <c r="N83" i="19"/>
  <c r="O83" i="19"/>
  <c r="O82" i="19" s="1"/>
  <c r="P83" i="19"/>
  <c r="Q83" i="19"/>
  <c r="R83" i="19"/>
  <c r="S83" i="19"/>
  <c r="T83" i="19"/>
  <c r="L84" i="19"/>
  <c r="U84" i="19"/>
  <c r="L85" i="19"/>
  <c r="U85" i="19"/>
  <c r="L86" i="19"/>
  <c r="U86" i="19"/>
  <c r="L87" i="19"/>
  <c r="U87" i="19"/>
  <c r="E88" i="19"/>
  <c r="F88" i="19"/>
  <c r="G88" i="19"/>
  <c r="H88" i="19"/>
  <c r="I88" i="19"/>
  <c r="J88" i="19"/>
  <c r="K88" i="19"/>
  <c r="N88" i="19"/>
  <c r="O88" i="19"/>
  <c r="P88" i="19"/>
  <c r="Q88" i="19"/>
  <c r="R88" i="19"/>
  <c r="S88" i="19"/>
  <c r="T88" i="19"/>
  <c r="L89" i="19"/>
  <c r="U89" i="19"/>
  <c r="L90" i="19"/>
  <c r="U90" i="19"/>
  <c r="L91" i="19"/>
  <c r="U91" i="19"/>
  <c r="L92" i="19"/>
  <c r="U92" i="19"/>
  <c r="L93" i="19"/>
  <c r="U93" i="19"/>
  <c r="L94" i="19"/>
  <c r="U94" i="19"/>
  <c r="E95" i="19"/>
  <c r="F95" i="19"/>
  <c r="G95" i="19"/>
  <c r="H95" i="19"/>
  <c r="I95" i="19"/>
  <c r="J95" i="19"/>
  <c r="K95" i="19"/>
  <c r="N95" i="19"/>
  <c r="O95" i="19"/>
  <c r="P95" i="19"/>
  <c r="Q95" i="19"/>
  <c r="R95" i="19"/>
  <c r="S95" i="19"/>
  <c r="T95" i="19"/>
  <c r="L96" i="19"/>
  <c r="U96" i="19"/>
  <c r="E97" i="19"/>
  <c r="F97" i="19"/>
  <c r="G97" i="19"/>
  <c r="H97" i="19"/>
  <c r="I97" i="19"/>
  <c r="J97" i="19"/>
  <c r="K97" i="19"/>
  <c r="L97" i="19"/>
  <c r="N97" i="19"/>
  <c r="O97" i="19"/>
  <c r="P97" i="19"/>
  <c r="Q97" i="19"/>
  <c r="R97" i="19"/>
  <c r="S97" i="19"/>
  <c r="T97" i="19"/>
  <c r="U97" i="19"/>
  <c r="L98" i="19"/>
  <c r="U98" i="19"/>
  <c r="L99" i="19"/>
  <c r="U99" i="19"/>
  <c r="E101" i="19"/>
  <c r="F101" i="19"/>
  <c r="L101" i="19" s="1"/>
  <c r="G101" i="19"/>
  <c r="H101" i="19"/>
  <c r="I101" i="19"/>
  <c r="I100" i="19" s="1"/>
  <c r="J101" i="19"/>
  <c r="K101" i="19"/>
  <c r="N101" i="19"/>
  <c r="N100" i="19" s="1"/>
  <c r="O101" i="19"/>
  <c r="P101" i="19"/>
  <c r="Q101" i="19"/>
  <c r="R101" i="19"/>
  <c r="S101" i="19"/>
  <c r="T101" i="19"/>
  <c r="U101" i="19"/>
  <c r="L102" i="19"/>
  <c r="U102" i="19"/>
  <c r="L103" i="19"/>
  <c r="U103" i="19"/>
  <c r="E104" i="19"/>
  <c r="L104" i="19" s="1"/>
  <c r="F104" i="19"/>
  <c r="G104" i="19"/>
  <c r="H104" i="19"/>
  <c r="I104" i="19"/>
  <c r="J104" i="19"/>
  <c r="K104" i="19"/>
  <c r="N104" i="19"/>
  <c r="O104" i="19"/>
  <c r="P104" i="19"/>
  <c r="Q104" i="19"/>
  <c r="R104" i="19"/>
  <c r="S104" i="19"/>
  <c r="T104" i="19"/>
  <c r="L105" i="19"/>
  <c r="U105" i="19"/>
  <c r="L106" i="19"/>
  <c r="U106" i="19"/>
  <c r="E107" i="19"/>
  <c r="L107" i="19" s="1"/>
  <c r="F107" i="19"/>
  <c r="G107" i="19"/>
  <c r="H107" i="19"/>
  <c r="I107" i="19"/>
  <c r="J107" i="19"/>
  <c r="K107" i="19"/>
  <c r="N107" i="19"/>
  <c r="U107" i="19" s="1"/>
  <c r="O107" i="19"/>
  <c r="P107" i="19"/>
  <c r="Q107" i="19"/>
  <c r="R107" i="19"/>
  <c r="S107" i="19"/>
  <c r="T107" i="19"/>
  <c r="L108" i="19"/>
  <c r="U108" i="19"/>
  <c r="E109" i="19"/>
  <c r="F109" i="19"/>
  <c r="G109" i="19"/>
  <c r="H109" i="19"/>
  <c r="I109" i="19"/>
  <c r="J109" i="19"/>
  <c r="K109" i="19"/>
  <c r="N109" i="19"/>
  <c r="O109" i="19"/>
  <c r="P109" i="19"/>
  <c r="P100" i="19" s="1"/>
  <c r="Q109" i="19"/>
  <c r="R109" i="19"/>
  <c r="S109" i="19"/>
  <c r="T109" i="19"/>
  <c r="L110" i="19"/>
  <c r="U110" i="19"/>
  <c r="E112" i="19"/>
  <c r="F112" i="19"/>
  <c r="G112" i="19"/>
  <c r="G111" i="19" s="1"/>
  <c r="H112" i="19"/>
  <c r="I112" i="19"/>
  <c r="J112" i="19"/>
  <c r="K112" i="19"/>
  <c r="K111" i="19" s="1"/>
  <c r="N112" i="19"/>
  <c r="O112" i="19"/>
  <c r="P112" i="19"/>
  <c r="Q112" i="19"/>
  <c r="Q111" i="19" s="1"/>
  <c r="R112" i="19"/>
  <c r="R111" i="19" s="1"/>
  <c r="S112" i="19"/>
  <c r="T112" i="19"/>
  <c r="L113" i="19"/>
  <c r="U113" i="19"/>
  <c r="L114" i="19"/>
  <c r="U114" i="19"/>
  <c r="L115" i="19"/>
  <c r="U115" i="19"/>
  <c r="L116" i="19"/>
  <c r="U116" i="19"/>
  <c r="E117" i="19"/>
  <c r="F117" i="19"/>
  <c r="G117" i="19"/>
  <c r="H117" i="19"/>
  <c r="H111" i="19" s="1"/>
  <c r="I117" i="19"/>
  <c r="J117" i="19"/>
  <c r="K117" i="19"/>
  <c r="N117" i="19"/>
  <c r="O117" i="19"/>
  <c r="P117" i="19"/>
  <c r="Q117" i="19"/>
  <c r="R117" i="19"/>
  <c r="S117" i="19"/>
  <c r="T117" i="19"/>
  <c r="L118" i="19"/>
  <c r="U118" i="19"/>
  <c r="L119" i="19"/>
  <c r="U119" i="19"/>
  <c r="M120" i="19"/>
  <c r="E121" i="19"/>
  <c r="E120" i="19" s="1"/>
  <c r="F121" i="19"/>
  <c r="G121" i="19"/>
  <c r="H121" i="19"/>
  <c r="I121" i="19"/>
  <c r="J121" i="19"/>
  <c r="K121" i="19"/>
  <c r="K120" i="19" s="1"/>
  <c r="L121" i="19"/>
  <c r="N121" i="19"/>
  <c r="O121" i="19"/>
  <c r="P121" i="19"/>
  <c r="P120" i="19" s="1"/>
  <c r="Q121" i="19"/>
  <c r="Q120" i="19" s="1"/>
  <c r="R121" i="19"/>
  <c r="S121" i="19"/>
  <c r="T121" i="19"/>
  <c r="U121" i="19"/>
  <c r="L122" i="19"/>
  <c r="U122" i="19"/>
  <c r="E123" i="19"/>
  <c r="F123" i="19"/>
  <c r="G123" i="19"/>
  <c r="G120" i="19" s="1"/>
  <c r="H123" i="19"/>
  <c r="I123" i="19"/>
  <c r="J123" i="19"/>
  <c r="K123" i="19"/>
  <c r="N123" i="19"/>
  <c r="O123" i="19"/>
  <c r="P123" i="19"/>
  <c r="Q123" i="19"/>
  <c r="R123" i="19"/>
  <c r="S123" i="19"/>
  <c r="T123" i="19"/>
  <c r="L124" i="19"/>
  <c r="U124" i="19"/>
  <c r="L125" i="19"/>
  <c r="U125" i="19"/>
  <c r="E126" i="19"/>
  <c r="F126" i="19"/>
  <c r="G126" i="19"/>
  <c r="H126" i="19"/>
  <c r="I126" i="19"/>
  <c r="J126" i="19"/>
  <c r="K126" i="19"/>
  <c r="N126" i="19"/>
  <c r="O126" i="19"/>
  <c r="P126" i="19"/>
  <c r="Q126" i="19"/>
  <c r="R126" i="19"/>
  <c r="S126" i="19"/>
  <c r="T126" i="19"/>
  <c r="L127" i="19"/>
  <c r="U127" i="19"/>
  <c r="L128" i="19"/>
  <c r="U128" i="19"/>
  <c r="L129" i="19"/>
  <c r="U129" i="19"/>
  <c r="E130" i="19"/>
  <c r="F130" i="19"/>
  <c r="G130" i="19"/>
  <c r="H130" i="19"/>
  <c r="I130" i="19"/>
  <c r="J130" i="19"/>
  <c r="L130" i="19" s="1"/>
  <c r="K130" i="19"/>
  <c r="N130" i="19"/>
  <c r="O130" i="19"/>
  <c r="P130" i="19"/>
  <c r="Q130" i="19"/>
  <c r="R130" i="19"/>
  <c r="S130" i="19"/>
  <c r="T130" i="19"/>
  <c r="U130" i="19"/>
  <c r="L131" i="19"/>
  <c r="U131" i="19"/>
  <c r="M132" i="19"/>
  <c r="E133" i="19"/>
  <c r="F133" i="19"/>
  <c r="G133" i="19"/>
  <c r="H133" i="19"/>
  <c r="H132" i="19" s="1"/>
  <c r="I133" i="19"/>
  <c r="J133" i="19"/>
  <c r="K133" i="19"/>
  <c r="K132" i="19" s="1"/>
  <c r="M133" i="19"/>
  <c r="N133" i="19"/>
  <c r="O133" i="19"/>
  <c r="P133" i="19"/>
  <c r="P132" i="19" s="1"/>
  <c r="Q133" i="19"/>
  <c r="R133" i="19"/>
  <c r="R132" i="19" s="1"/>
  <c r="S133" i="19"/>
  <c r="T133" i="19"/>
  <c r="L134" i="19"/>
  <c r="U134" i="19"/>
  <c r="E135" i="19"/>
  <c r="F135" i="19"/>
  <c r="G135" i="19"/>
  <c r="H135" i="19"/>
  <c r="I135" i="19"/>
  <c r="J135" i="19"/>
  <c r="J132" i="19" s="1"/>
  <c r="K135" i="19"/>
  <c r="M135" i="19"/>
  <c r="N135" i="19"/>
  <c r="N132" i="19" s="1"/>
  <c r="O135" i="19"/>
  <c r="P135" i="19"/>
  <c r="Q135" i="19"/>
  <c r="R135" i="19"/>
  <c r="S135" i="19"/>
  <c r="T135" i="19"/>
  <c r="L136" i="19"/>
  <c r="U136" i="19"/>
  <c r="E8" i="18"/>
  <c r="E7" i="18" s="1"/>
  <c r="F8" i="18"/>
  <c r="F7" i="18" s="1"/>
  <c r="G8" i="18"/>
  <c r="G7" i="18" s="1"/>
  <c r="H8" i="18"/>
  <c r="H7" i="18" s="1"/>
  <c r="I8" i="18"/>
  <c r="I7" i="18" s="1"/>
  <c r="J8" i="18"/>
  <c r="J7" i="18" s="1"/>
  <c r="K8" i="18"/>
  <c r="K7" i="18" s="1"/>
  <c r="L8" i="18"/>
  <c r="N8" i="18"/>
  <c r="N7" i="18" s="1"/>
  <c r="O8" i="18"/>
  <c r="O7" i="18" s="1"/>
  <c r="P8" i="18"/>
  <c r="P7" i="18" s="1"/>
  <c r="Q8" i="18"/>
  <c r="R8" i="18"/>
  <c r="R7" i="18" s="1"/>
  <c r="S8" i="18"/>
  <c r="S7" i="18" s="1"/>
  <c r="T8" i="18"/>
  <c r="T7" i="18" s="1"/>
  <c r="U8" i="18"/>
  <c r="L9" i="18"/>
  <c r="U9" i="18"/>
  <c r="L10" i="18"/>
  <c r="U10" i="18"/>
  <c r="E11" i="18"/>
  <c r="F11" i="18"/>
  <c r="G11" i="18"/>
  <c r="H11" i="18"/>
  <c r="I11" i="18"/>
  <c r="J11" i="18"/>
  <c r="K11" i="18"/>
  <c r="L11" i="18"/>
  <c r="N11" i="18"/>
  <c r="O11" i="18"/>
  <c r="P11" i="18"/>
  <c r="Q11" i="18"/>
  <c r="R11" i="18"/>
  <c r="S11" i="18"/>
  <c r="T11" i="18"/>
  <c r="U11" i="18"/>
  <c r="L12" i="18"/>
  <c r="U12" i="18"/>
  <c r="L13" i="18"/>
  <c r="U13" i="18"/>
  <c r="E14" i="18"/>
  <c r="F14" i="18"/>
  <c r="G14" i="18"/>
  <c r="H14" i="18"/>
  <c r="I14" i="18"/>
  <c r="J14" i="18"/>
  <c r="K14" i="18"/>
  <c r="L14" i="18"/>
  <c r="N14" i="18"/>
  <c r="O14" i="18"/>
  <c r="P14" i="18"/>
  <c r="Q14" i="18"/>
  <c r="R14" i="18"/>
  <c r="S14" i="18"/>
  <c r="T14" i="18"/>
  <c r="U14" i="18"/>
  <c r="L15" i="18"/>
  <c r="U15" i="18"/>
  <c r="L16" i="18"/>
  <c r="U16" i="18"/>
  <c r="L17" i="18"/>
  <c r="U17" i="18"/>
  <c r="E18" i="18"/>
  <c r="F18" i="18"/>
  <c r="L18" i="18" s="1"/>
  <c r="G18" i="18"/>
  <c r="H18" i="18"/>
  <c r="I18" i="18"/>
  <c r="J18" i="18"/>
  <c r="K18" i="18"/>
  <c r="N18" i="18"/>
  <c r="O18" i="18"/>
  <c r="U18" i="18" s="1"/>
  <c r="P18" i="18"/>
  <c r="Q18" i="18"/>
  <c r="R18" i="18"/>
  <c r="S18" i="18"/>
  <c r="T18" i="18"/>
  <c r="L19" i="18"/>
  <c r="U19" i="18"/>
  <c r="L20" i="18"/>
  <c r="U20" i="18"/>
  <c r="L21" i="18"/>
  <c r="U21" i="18"/>
  <c r="L22" i="18"/>
  <c r="U22" i="18"/>
  <c r="L23" i="18"/>
  <c r="U23" i="18"/>
  <c r="L24" i="18"/>
  <c r="U24" i="18"/>
  <c r="E25" i="18"/>
  <c r="F25" i="18"/>
  <c r="L25" i="18" s="1"/>
  <c r="G25" i="18"/>
  <c r="H25" i="18"/>
  <c r="I25" i="18"/>
  <c r="J25" i="18"/>
  <c r="K25" i="18"/>
  <c r="N25" i="18"/>
  <c r="O25" i="18"/>
  <c r="U25" i="18" s="1"/>
  <c r="P25" i="18"/>
  <c r="Q25" i="18"/>
  <c r="R25" i="18"/>
  <c r="S25" i="18"/>
  <c r="T25" i="18"/>
  <c r="L26" i="18"/>
  <c r="U26" i="18"/>
  <c r="L27" i="18"/>
  <c r="U27" i="18"/>
  <c r="E28" i="18"/>
  <c r="F28" i="18"/>
  <c r="L28" i="18" s="1"/>
  <c r="G28" i="18"/>
  <c r="H28" i="18"/>
  <c r="I28" i="18"/>
  <c r="J28" i="18"/>
  <c r="K28" i="18"/>
  <c r="N28" i="18"/>
  <c r="O28" i="18"/>
  <c r="U28" i="18" s="1"/>
  <c r="P28" i="18"/>
  <c r="Q28" i="18"/>
  <c r="R28" i="18"/>
  <c r="S28" i="18"/>
  <c r="T28" i="18"/>
  <c r="L29" i="18"/>
  <c r="U29" i="18"/>
  <c r="E30" i="18"/>
  <c r="F30" i="18"/>
  <c r="G30" i="18"/>
  <c r="H30" i="18"/>
  <c r="I30" i="18"/>
  <c r="J30" i="18"/>
  <c r="K30" i="18"/>
  <c r="L30" i="18"/>
  <c r="N30" i="18"/>
  <c r="O30" i="18"/>
  <c r="P30" i="18"/>
  <c r="Q30" i="18"/>
  <c r="Q7" i="18" s="1"/>
  <c r="R30" i="18"/>
  <c r="S30" i="18"/>
  <c r="T30" i="18"/>
  <c r="U30" i="18"/>
  <c r="L31" i="18"/>
  <c r="U31" i="18"/>
  <c r="E33" i="18"/>
  <c r="E32" i="18" s="1"/>
  <c r="F33" i="18"/>
  <c r="L33" i="18" s="1"/>
  <c r="G33" i="18"/>
  <c r="G32" i="18" s="1"/>
  <c r="H33" i="18"/>
  <c r="H32" i="18" s="1"/>
  <c r="I33" i="18"/>
  <c r="I32" i="18" s="1"/>
  <c r="J33" i="18"/>
  <c r="J32" i="18" s="1"/>
  <c r="K33" i="18"/>
  <c r="K32" i="18" s="1"/>
  <c r="N33" i="18"/>
  <c r="N32" i="18" s="1"/>
  <c r="O33" i="18"/>
  <c r="O32" i="18" s="1"/>
  <c r="P33" i="18"/>
  <c r="P32" i="18" s="1"/>
  <c r="Q33" i="18"/>
  <c r="Q32" i="18" s="1"/>
  <c r="R33" i="18"/>
  <c r="R32" i="18" s="1"/>
  <c r="S33" i="18"/>
  <c r="S32" i="18" s="1"/>
  <c r="T33" i="18"/>
  <c r="T32" i="18" s="1"/>
  <c r="L34" i="18"/>
  <c r="U34" i="18"/>
  <c r="L35" i="18"/>
  <c r="U35" i="18"/>
  <c r="L36" i="18"/>
  <c r="U36" i="18"/>
  <c r="L37" i="18"/>
  <c r="U37" i="18"/>
  <c r="L38" i="18"/>
  <c r="U38" i="18"/>
  <c r="E39" i="18"/>
  <c r="F39" i="18"/>
  <c r="G39" i="18"/>
  <c r="H39" i="18"/>
  <c r="I39" i="18"/>
  <c r="J39" i="18"/>
  <c r="K39" i="18"/>
  <c r="L39" i="18"/>
  <c r="N39" i="18"/>
  <c r="O39" i="18"/>
  <c r="P39" i="18"/>
  <c r="Q39" i="18"/>
  <c r="R39" i="18"/>
  <c r="S39" i="18"/>
  <c r="T39" i="18"/>
  <c r="U39" i="18"/>
  <c r="L40" i="18"/>
  <c r="U40" i="18"/>
  <c r="L41" i="18"/>
  <c r="U41" i="18"/>
  <c r="E42" i="18"/>
  <c r="F42" i="18"/>
  <c r="G42" i="18"/>
  <c r="H42" i="18"/>
  <c r="I42" i="18"/>
  <c r="J42" i="18"/>
  <c r="K42" i="18"/>
  <c r="L42" i="18"/>
  <c r="N42" i="18"/>
  <c r="O42" i="18"/>
  <c r="P42" i="18"/>
  <c r="Q42" i="18"/>
  <c r="U42" i="18" s="1"/>
  <c r="R42" i="18"/>
  <c r="S42" i="18"/>
  <c r="T42" i="18"/>
  <c r="L43" i="18"/>
  <c r="U43" i="18"/>
  <c r="L44" i="18"/>
  <c r="U44" i="18"/>
  <c r="L45" i="18"/>
  <c r="U45" i="18"/>
  <c r="L46" i="18"/>
  <c r="U46" i="18"/>
  <c r="E47" i="18"/>
  <c r="F47" i="18"/>
  <c r="G47" i="18"/>
  <c r="H47" i="18"/>
  <c r="I47" i="18"/>
  <c r="J47" i="18"/>
  <c r="K47" i="18"/>
  <c r="L47" i="18"/>
  <c r="N47" i="18"/>
  <c r="O47" i="18"/>
  <c r="P47" i="18"/>
  <c r="Q47" i="18"/>
  <c r="R47" i="18"/>
  <c r="S47" i="18"/>
  <c r="T47" i="18"/>
  <c r="U47" i="18"/>
  <c r="L48" i="18"/>
  <c r="U48" i="18"/>
  <c r="L49" i="18"/>
  <c r="U49" i="18"/>
  <c r="E50" i="18"/>
  <c r="F50" i="18"/>
  <c r="G50" i="18"/>
  <c r="H50" i="18"/>
  <c r="I50" i="18"/>
  <c r="J50" i="18"/>
  <c r="K50" i="18"/>
  <c r="L50" i="18"/>
  <c r="N50" i="18"/>
  <c r="O50" i="18"/>
  <c r="P50" i="18"/>
  <c r="Q50" i="18"/>
  <c r="R50" i="18"/>
  <c r="S50" i="18"/>
  <c r="T50" i="18"/>
  <c r="U50" i="18"/>
  <c r="L51" i="18"/>
  <c r="U51" i="18"/>
  <c r="L52" i="18"/>
  <c r="U52" i="18"/>
  <c r="L53" i="18"/>
  <c r="U53" i="18"/>
  <c r="E54" i="18"/>
  <c r="F54" i="18"/>
  <c r="L54" i="18" s="1"/>
  <c r="G54" i="18"/>
  <c r="H54" i="18"/>
  <c r="I54" i="18"/>
  <c r="J54" i="18"/>
  <c r="K54" i="18"/>
  <c r="N54" i="18"/>
  <c r="O54" i="18"/>
  <c r="U54" i="18" s="1"/>
  <c r="P54" i="18"/>
  <c r="Q54" i="18"/>
  <c r="R54" i="18"/>
  <c r="S54" i="18"/>
  <c r="T54" i="18"/>
  <c r="L55" i="18"/>
  <c r="U55" i="18"/>
  <c r="L56" i="18"/>
  <c r="U56" i="18"/>
  <c r="E57" i="18"/>
  <c r="F57" i="18"/>
  <c r="L57" i="18" s="1"/>
  <c r="G57" i="18"/>
  <c r="H57" i="18"/>
  <c r="I57" i="18"/>
  <c r="J57" i="18"/>
  <c r="K57" i="18"/>
  <c r="N57" i="18"/>
  <c r="O57" i="18"/>
  <c r="U57" i="18" s="1"/>
  <c r="P57" i="18"/>
  <c r="Q57" i="18"/>
  <c r="R57" i="18"/>
  <c r="S57" i="18"/>
  <c r="T57" i="18"/>
  <c r="L58" i="18"/>
  <c r="U58" i="18"/>
  <c r="L59" i="18"/>
  <c r="U59" i="18"/>
  <c r="L60" i="18"/>
  <c r="U60" i="18"/>
  <c r="E61" i="18"/>
  <c r="F61" i="18"/>
  <c r="G61" i="18"/>
  <c r="H61" i="18"/>
  <c r="I61" i="18"/>
  <c r="J61" i="18"/>
  <c r="K61" i="18"/>
  <c r="L61" i="18"/>
  <c r="N61" i="18"/>
  <c r="O61" i="18"/>
  <c r="P61" i="18"/>
  <c r="Q61" i="18"/>
  <c r="U61" i="18" s="1"/>
  <c r="R61" i="18"/>
  <c r="S61" i="18"/>
  <c r="T61" i="18"/>
  <c r="L62" i="18"/>
  <c r="U62" i="18"/>
  <c r="E64" i="18"/>
  <c r="E63" i="18" s="1"/>
  <c r="F64" i="18"/>
  <c r="L64" i="18" s="1"/>
  <c r="G64" i="18"/>
  <c r="G63" i="18" s="1"/>
  <c r="H64" i="18"/>
  <c r="H63" i="18" s="1"/>
  <c r="I64" i="18"/>
  <c r="I63" i="18" s="1"/>
  <c r="J64" i="18"/>
  <c r="J63" i="18" s="1"/>
  <c r="K64" i="18"/>
  <c r="K63" i="18" s="1"/>
  <c r="N64" i="18"/>
  <c r="N63" i="18" s="1"/>
  <c r="O64" i="18"/>
  <c r="O63" i="18" s="1"/>
  <c r="P64" i="18"/>
  <c r="P63" i="18" s="1"/>
  <c r="Q64" i="18"/>
  <c r="Q63" i="18" s="1"/>
  <c r="R64" i="18"/>
  <c r="R63" i="18" s="1"/>
  <c r="S64" i="18"/>
  <c r="S63" i="18" s="1"/>
  <c r="T64" i="18"/>
  <c r="T63" i="18" s="1"/>
  <c r="L65" i="18"/>
  <c r="U65" i="18"/>
  <c r="E66" i="18"/>
  <c r="F66" i="18"/>
  <c r="G66" i="18"/>
  <c r="H66" i="18"/>
  <c r="I66" i="18"/>
  <c r="J66" i="18"/>
  <c r="K66" i="18"/>
  <c r="L66" i="18"/>
  <c r="N66" i="18"/>
  <c r="O66" i="18"/>
  <c r="P66" i="18"/>
  <c r="Q66" i="18"/>
  <c r="U66" i="18" s="1"/>
  <c r="R66" i="18"/>
  <c r="S66" i="18"/>
  <c r="T66" i="18"/>
  <c r="L67" i="18"/>
  <c r="U67" i="18"/>
  <c r="E68" i="18"/>
  <c r="F68" i="18"/>
  <c r="L68" i="18" s="1"/>
  <c r="G68" i="18"/>
  <c r="H68" i="18"/>
  <c r="I68" i="18"/>
  <c r="J68" i="18"/>
  <c r="K68" i="18"/>
  <c r="N68" i="18"/>
  <c r="O68" i="18"/>
  <c r="U68" i="18" s="1"/>
  <c r="P68" i="18"/>
  <c r="Q68" i="18"/>
  <c r="R68" i="18"/>
  <c r="S68" i="18"/>
  <c r="T68" i="18"/>
  <c r="L69" i="18"/>
  <c r="U69" i="18"/>
  <c r="L70" i="18"/>
  <c r="U70" i="18"/>
  <c r="E76" i="18"/>
  <c r="E75" i="18" s="1"/>
  <c r="F76" i="18"/>
  <c r="L76" i="18" s="1"/>
  <c r="G76" i="18"/>
  <c r="G75" i="18" s="1"/>
  <c r="H76" i="18"/>
  <c r="H75" i="18" s="1"/>
  <c r="I76" i="18"/>
  <c r="I75" i="18" s="1"/>
  <c r="J76" i="18"/>
  <c r="J75" i="18" s="1"/>
  <c r="K76" i="18"/>
  <c r="K75" i="18" s="1"/>
  <c r="N76" i="18"/>
  <c r="N75" i="18" s="1"/>
  <c r="O76" i="18"/>
  <c r="O75" i="18" s="1"/>
  <c r="P76" i="18"/>
  <c r="P75" i="18" s="1"/>
  <c r="Q76" i="18"/>
  <c r="Q75" i="18" s="1"/>
  <c r="R76" i="18"/>
  <c r="R75" i="18" s="1"/>
  <c r="S76" i="18"/>
  <c r="S75" i="18" s="1"/>
  <c r="T76" i="18"/>
  <c r="T75" i="18" s="1"/>
  <c r="L77" i="18"/>
  <c r="U77" i="18"/>
  <c r="L78" i="18"/>
  <c r="U78" i="18"/>
  <c r="L79" i="18"/>
  <c r="U79" i="18"/>
  <c r="E80" i="18"/>
  <c r="F80" i="18"/>
  <c r="G80" i="18"/>
  <c r="H80" i="18"/>
  <c r="I80" i="18"/>
  <c r="J80" i="18"/>
  <c r="K80" i="18"/>
  <c r="L80" i="18"/>
  <c r="N80" i="18"/>
  <c r="O80" i="18"/>
  <c r="P80" i="18"/>
  <c r="Q80" i="18"/>
  <c r="U80" i="18" s="1"/>
  <c r="R80" i="18"/>
  <c r="S80" i="18"/>
  <c r="T80" i="18"/>
  <c r="L81" i="18"/>
  <c r="U81" i="18"/>
  <c r="E83" i="18"/>
  <c r="E82" i="18" s="1"/>
  <c r="F83" i="18"/>
  <c r="L83" i="18" s="1"/>
  <c r="G83" i="18"/>
  <c r="G82" i="18" s="1"/>
  <c r="H83" i="18"/>
  <c r="H82" i="18" s="1"/>
  <c r="I83" i="18"/>
  <c r="I82" i="18" s="1"/>
  <c r="J83" i="18"/>
  <c r="J82" i="18" s="1"/>
  <c r="K83" i="18"/>
  <c r="K82" i="18" s="1"/>
  <c r="N83" i="18"/>
  <c r="N82" i="18" s="1"/>
  <c r="U82" i="18" s="1"/>
  <c r="O83" i="18"/>
  <c r="O82" i="18" s="1"/>
  <c r="P83" i="18"/>
  <c r="P82" i="18" s="1"/>
  <c r="Q83" i="18"/>
  <c r="Q82" i="18" s="1"/>
  <c r="R83" i="18"/>
  <c r="R82" i="18" s="1"/>
  <c r="S83" i="18"/>
  <c r="S82" i="18" s="1"/>
  <c r="T83" i="18"/>
  <c r="T82" i="18" s="1"/>
  <c r="L84" i="18"/>
  <c r="U84" i="18"/>
  <c r="L85" i="18"/>
  <c r="U85" i="18"/>
  <c r="L86" i="18"/>
  <c r="U86" i="18"/>
  <c r="L87" i="18"/>
  <c r="U87" i="18"/>
  <c r="E88" i="18"/>
  <c r="F88" i="18"/>
  <c r="L88" i="18" s="1"/>
  <c r="G88" i="18"/>
  <c r="H88" i="18"/>
  <c r="I88" i="18"/>
  <c r="J88" i="18"/>
  <c r="K88" i="18"/>
  <c r="N88" i="18"/>
  <c r="O88" i="18"/>
  <c r="U88" i="18" s="1"/>
  <c r="P88" i="18"/>
  <c r="Q88" i="18"/>
  <c r="R88" i="18"/>
  <c r="S88" i="18"/>
  <c r="T88" i="18"/>
  <c r="L89" i="18"/>
  <c r="U89" i="18"/>
  <c r="L90" i="18"/>
  <c r="U90" i="18"/>
  <c r="L91" i="18"/>
  <c r="U91" i="18"/>
  <c r="L92" i="18"/>
  <c r="U92" i="18"/>
  <c r="L93" i="18"/>
  <c r="U93" i="18"/>
  <c r="L94" i="18"/>
  <c r="U94" i="18"/>
  <c r="E95" i="18"/>
  <c r="F95" i="18"/>
  <c r="L95" i="18" s="1"/>
  <c r="G95" i="18"/>
  <c r="H95" i="18"/>
  <c r="I95" i="18"/>
  <c r="J95" i="18"/>
  <c r="K95" i="18"/>
  <c r="N95" i="18"/>
  <c r="O95" i="18"/>
  <c r="U95" i="18" s="1"/>
  <c r="P95" i="18"/>
  <c r="Q95" i="18"/>
  <c r="R95" i="18"/>
  <c r="S95" i="18"/>
  <c r="T95" i="18"/>
  <c r="L96" i="18"/>
  <c r="U96" i="18"/>
  <c r="E97" i="18"/>
  <c r="F97" i="18"/>
  <c r="G97" i="18"/>
  <c r="H97" i="18"/>
  <c r="I97" i="18"/>
  <c r="J97" i="18"/>
  <c r="K97" i="18"/>
  <c r="L97" i="18"/>
  <c r="N97" i="18"/>
  <c r="O97" i="18"/>
  <c r="P97" i="18"/>
  <c r="Q97" i="18"/>
  <c r="R97" i="18"/>
  <c r="S97" i="18"/>
  <c r="T97" i="18"/>
  <c r="U97" i="18"/>
  <c r="L98" i="18"/>
  <c r="U98" i="18"/>
  <c r="L99" i="18"/>
  <c r="U99" i="18"/>
  <c r="E101" i="18"/>
  <c r="E100" i="18" s="1"/>
  <c r="F101" i="18"/>
  <c r="F100" i="18" s="1"/>
  <c r="G101" i="18"/>
  <c r="G100" i="18" s="1"/>
  <c r="H101" i="18"/>
  <c r="H100" i="18" s="1"/>
  <c r="I101" i="18"/>
  <c r="I100" i="18" s="1"/>
  <c r="J101" i="18"/>
  <c r="J100" i="18" s="1"/>
  <c r="K101" i="18"/>
  <c r="K100" i="18" s="1"/>
  <c r="L101" i="18"/>
  <c r="N101" i="18"/>
  <c r="N100" i="18" s="1"/>
  <c r="O101" i="18"/>
  <c r="O100" i="18" s="1"/>
  <c r="P101" i="18"/>
  <c r="P100" i="18" s="1"/>
  <c r="Q101" i="18"/>
  <c r="Q100" i="18" s="1"/>
  <c r="R101" i="18"/>
  <c r="R100" i="18" s="1"/>
  <c r="S101" i="18"/>
  <c r="S100" i="18" s="1"/>
  <c r="T101" i="18"/>
  <c r="T100" i="18" s="1"/>
  <c r="U101" i="18"/>
  <c r="L102" i="18"/>
  <c r="U102" i="18"/>
  <c r="L103" i="18"/>
  <c r="U103" i="18"/>
  <c r="E104" i="18"/>
  <c r="F104" i="18"/>
  <c r="G104" i="18"/>
  <c r="H104" i="18"/>
  <c r="I104" i="18"/>
  <c r="J104" i="18"/>
  <c r="K104" i="18"/>
  <c r="L104" i="18"/>
  <c r="N104" i="18"/>
  <c r="O104" i="18"/>
  <c r="P104" i="18"/>
  <c r="Q104" i="18"/>
  <c r="R104" i="18"/>
  <c r="S104" i="18"/>
  <c r="T104" i="18"/>
  <c r="U104" i="18"/>
  <c r="L105" i="18"/>
  <c r="U105" i="18"/>
  <c r="L106" i="18"/>
  <c r="U106" i="18"/>
  <c r="E107" i="18"/>
  <c r="F107" i="18"/>
  <c r="G107" i="18"/>
  <c r="H107" i="18"/>
  <c r="I107" i="18"/>
  <c r="J107" i="18"/>
  <c r="K107" i="18"/>
  <c r="L107" i="18"/>
  <c r="N107" i="18"/>
  <c r="O107" i="18"/>
  <c r="P107" i="18"/>
  <c r="Q107" i="18"/>
  <c r="R107" i="18"/>
  <c r="S107" i="18"/>
  <c r="T107" i="18"/>
  <c r="U107" i="18"/>
  <c r="L108" i="18"/>
  <c r="U108" i="18"/>
  <c r="E109" i="18"/>
  <c r="F109" i="18"/>
  <c r="L109" i="18" s="1"/>
  <c r="G109" i="18"/>
  <c r="H109" i="18"/>
  <c r="I109" i="18"/>
  <c r="J109" i="18"/>
  <c r="K109" i="18"/>
  <c r="N109" i="18"/>
  <c r="O109" i="18"/>
  <c r="U109" i="18" s="1"/>
  <c r="P109" i="18"/>
  <c r="Q109" i="18"/>
  <c r="R109" i="18"/>
  <c r="S109" i="18"/>
  <c r="T109" i="18"/>
  <c r="L110" i="18"/>
  <c r="U110" i="18"/>
  <c r="E112" i="18"/>
  <c r="E111" i="18" s="1"/>
  <c r="F112" i="18"/>
  <c r="F111" i="18" s="1"/>
  <c r="G112" i="18"/>
  <c r="G111" i="18" s="1"/>
  <c r="H112" i="18"/>
  <c r="H111" i="18" s="1"/>
  <c r="I112" i="18"/>
  <c r="I111" i="18" s="1"/>
  <c r="J112" i="18"/>
  <c r="J111" i="18" s="1"/>
  <c r="K112" i="18"/>
  <c r="K111" i="18" s="1"/>
  <c r="L112" i="18"/>
  <c r="N112" i="18"/>
  <c r="N111" i="18" s="1"/>
  <c r="O112" i="18"/>
  <c r="O111" i="18" s="1"/>
  <c r="P112" i="18"/>
  <c r="P111" i="18" s="1"/>
  <c r="Q112" i="18"/>
  <c r="Q111" i="18" s="1"/>
  <c r="R112" i="18"/>
  <c r="R111" i="18" s="1"/>
  <c r="S112" i="18"/>
  <c r="S111" i="18" s="1"/>
  <c r="T112" i="18"/>
  <c r="T111" i="18" s="1"/>
  <c r="U112" i="18"/>
  <c r="L113" i="18"/>
  <c r="U113" i="18"/>
  <c r="L114" i="18"/>
  <c r="U114" i="18"/>
  <c r="L115" i="18"/>
  <c r="U115" i="18"/>
  <c r="L116" i="18"/>
  <c r="U116" i="18"/>
  <c r="E117" i="18"/>
  <c r="F117" i="18"/>
  <c r="G117" i="18"/>
  <c r="H117" i="18"/>
  <c r="I117" i="18"/>
  <c r="J117" i="18"/>
  <c r="K117" i="18"/>
  <c r="L117" i="18"/>
  <c r="N117" i="18"/>
  <c r="O117" i="18"/>
  <c r="P117" i="18"/>
  <c r="Q117" i="18"/>
  <c r="R117" i="18"/>
  <c r="S117" i="18"/>
  <c r="T117" i="18"/>
  <c r="U117" i="18"/>
  <c r="L118" i="18"/>
  <c r="U118" i="18"/>
  <c r="L119" i="18"/>
  <c r="U119" i="18"/>
  <c r="F120" i="18"/>
  <c r="H120" i="18"/>
  <c r="J120" i="18"/>
  <c r="M120" i="18"/>
  <c r="E121" i="18"/>
  <c r="E120" i="18" s="1"/>
  <c r="L120" i="18" s="1"/>
  <c r="F121" i="18"/>
  <c r="G121" i="18"/>
  <c r="G120" i="18" s="1"/>
  <c r="H121" i="18"/>
  <c r="I121" i="18"/>
  <c r="I120" i="18" s="1"/>
  <c r="J121" i="18"/>
  <c r="K121" i="18"/>
  <c r="K120" i="18" s="1"/>
  <c r="N121" i="18"/>
  <c r="U121" i="18" s="1"/>
  <c r="O121" i="18"/>
  <c r="O120" i="18" s="1"/>
  <c r="P121" i="18"/>
  <c r="P120" i="18" s="1"/>
  <c r="Q121" i="18"/>
  <c r="Q120" i="18" s="1"/>
  <c r="R121" i="18"/>
  <c r="R120" i="18" s="1"/>
  <c r="S121" i="18"/>
  <c r="S120" i="18" s="1"/>
  <c r="T121" i="18"/>
  <c r="T120" i="18" s="1"/>
  <c r="L122" i="18"/>
  <c r="U122" i="18"/>
  <c r="E123" i="18"/>
  <c r="L123" i="18" s="1"/>
  <c r="F123" i="18"/>
  <c r="G123" i="18"/>
  <c r="H123" i="18"/>
  <c r="I123" i="18"/>
  <c r="J123" i="18"/>
  <c r="K123" i="18"/>
  <c r="N123" i="18"/>
  <c r="U123" i="18" s="1"/>
  <c r="O123" i="18"/>
  <c r="P123" i="18"/>
  <c r="Q123" i="18"/>
  <c r="R123" i="18"/>
  <c r="S123" i="18"/>
  <c r="T123" i="18"/>
  <c r="L124" i="18"/>
  <c r="U124" i="18"/>
  <c r="L125" i="18"/>
  <c r="U125" i="18"/>
  <c r="E126" i="18"/>
  <c r="L126" i="18" s="1"/>
  <c r="F126" i="18"/>
  <c r="G126" i="18"/>
  <c r="H126" i="18"/>
  <c r="I126" i="18"/>
  <c r="J126" i="18"/>
  <c r="K126" i="18"/>
  <c r="N126" i="18"/>
  <c r="U126" i="18" s="1"/>
  <c r="O126" i="18"/>
  <c r="P126" i="18"/>
  <c r="Q126" i="18"/>
  <c r="R126" i="18"/>
  <c r="S126" i="18"/>
  <c r="T126" i="18"/>
  <c r="L127" i="18"/>
  <c r="U127" i="18"/>
  <c r="L128" i="18"/>
  <c r="U128" i="18"/>
  <c r="L129" i="18"/>
  <c r="U129" i="18"/>
  <c r="E130" i="18"/>
  <c r="L130" i="18" s="1"/>
  <c r="F130" i="18"/>
  <c r="G130" i="18"/>
  <c r="H130" i="18"/>
  <c r="I130" i="18"/>
  <c r="J130" i="18"/>
  <c r="K130" i="18"/>
  <c r="N130" i="18"/>
  <c r="U130" i="18" s="1"/>
  <c r="O130" i="18"/>
  <c r="P130" i="18"/>
  <c r="Q130" i="18"/>
  <c r="R130" i="18"/>
  <c r="S130" i="18"/>
  <c r="T130" i="18"/>
  <c r="L131" i="18"/>
  <c r="U131" i="18"/>
  <c r="M132" i="18"/>
  <c r="E133" i="18"/>
  <c r="F133" i="18"/>
  <c r="F132" i="18" s="1"/>
  <c r="G133" i="18"/>
  <c r="H133" i="18"/>
  <c r="H132" i="18" s="1"/>
  <c r="I133" i="18"/>
  <c r="J133" i="18"/>
  <c r="J132" i="18" s="1"/>
  <c r="K133" i="18"/>
  <c r="L133" i="18"/>
  <c r="M133" i="18"/>
  <c r="N133" i="18"/>
  <c r="N132" i="18" s="1"/>
  <c r="O133" i="18"/>
  <c r="P133" i="18"/>
  <c r="P132" i="18" s="1"/>
  <c r="Q133" i="18"/>
  <c r="R133" i="18"/>
  <c r="R132" i="18" s="1"/>
  <c r="S133" i="18"/>
  <c r="T133" i="18"/>
  <c r="T132" i="18" s="1"/>
  <c r="L134" i="18"/>
  <c r="U134" i="18"/>
  <c r="E135" i="18"/>
  <c r="L135" i="18" s="1"/>
  <c r="F135" i="18"/>
  <c r="G135" i="18"/>
  <c r="G132" i="18" s="1"/>
  <c r="H135" i="18"/>
  <c r="I135" i="18"/>
  <c r="I132" i="18" s="1"/>
  <c r="J135" i="18"/>
  <c r="K135" i="18"/>
  <c r="K132" i="18" s="1"/>
  <c r="M135" i="18"/>
  <c r="N135" i="18"/>
  <c r="O135" i="18"/>
  <c r="O132" i="18" s="1"/>
  <c r="P135" i="18"/>
  <c r="Q135" i="18"/>
  <c r="Q132" i="18" s="1"/>
  <c r="R135" i="18"/>
  <c r="S135" i="18"/>
  <c r="S132" i="18" s="1"/>
  <c r="T135" i="18"/>
  <c r="U135" i="18"/>
  <c r="L136" i="18"/>
  <c r="U136" i="18"/>
  <c r="E9" i="17"/>
  <c r="F9" i="17"/>
  <c r="I9" i="17"/>
  <c r="J9" i="17"/>
  <c r="M9" i="17"/>
  <c r="N9" i="17"/>
  <c r="N57" i="17" s="1"/>
  <c r="Q9" i="17"/>
  <c r="R9" i="17"/>
  <c r="U9" i="17"/>
  <c r="V9" i="17"/>
  <c r="Y9" i="17"/>
  <c r="Z9" i="17"/>
  <c r="AC9" i="17"/>
  <c r="AD9" i="17"/>
  <c r="AD57" i="17" s="1"/>
  <c r="AG9" i="17"/>
  <c r="AH9" i="17"/>
  <c r="G10" i="17"/>
  <c r="G9" i="17" s="1"/>
  <c r="K10" i="17"/>
  <c r="K9" i="17" s="1"/>
  <c r="O10" i="17"/>
  <c r="S10" i="17"/>
  <c r="S9" i="17" s="1"/>
  <c r="S57" i="17" s="1"/>
  <c r="W10" i="17"/>
  <c r="W9" i="17" s="1"/>
  <c r="AA10" i="17"/>
  <c r="AA9" i="17" s="1"/>
  <c r="AE10" i="17"/>
  <c r="AI10" i="17"/>
  <c r="AI9" i="17" s="1"/>
  <c r="AI57" i="17" s="1"/>
  <c r="G11" i="17"/>
  <c r="K11" i="17"/>
  <c r="O11" i="17"/>
  <c r="S11" i="17"/>
  <c r="W11" i="17"/>
  <c r="AA11" i="17"/>
  <c r="AE11" i="17"/>
  <c r="AI11" i="17"/>
  <c r="G12" i="17"/>
  <c r="K12" i="17"/>
  <c r="O12" i="17"/>
  <c r="S12" i="17"/>
  <c r="W12" i="17"/>
  <c r="AA12" i="17"/>
  <c r="AE12" i="17"/>
  <c r="AI12" i="17"/>
  <c r="G13" i="17"/>
  <c r="K13" i="17"/>
  <c r="O13" i="17"/>
  <c r="O9" i="17" s="1"/>
  <c r="S13" i="17"/>
  <c r="W13" i="17"/>
  <c r="AA13" i="17"/>
  <c r="AE13" i="17"/>
  <c r="AI13" i="17"/>
  <c r="G14" i="17"/>
  <c r="K14" i="17"/>
  <c r="O14" i="17"/>
  <c r="S14" i="17"/>
  <c r="W14" i="17"/>
  <c r="AA14" i="17"/>
  <c r="AE14" i="17"/>
  <c r="AI14" i="17"/>
  <c r="G15" i="17"/>
  <c r="S15" i="17"/>
  <c r="W15" i="17"/>
  <c r="AE15" i="17"/>
  <c r="AE9" i="17" s="1"/>
  <c r="AI15" i="17"/>
  <c r="G16" i="17"/>
  <c r="S16" i="17"/>
  <c r="W16" i="17"/>
  <c r="AE16" i="17"/>
  <c r="AI16" i="17"/>
  <c r="G17" i="17"/>
  <c r="K17" i="17"/>
  <c r="O17" i="17"/>
  <c r="S17" i="17"/>
  <c r="W17" i="17"/>
  <c r="AA17" i="17"/>
  <c r="AE17" i="17"/>
  <c r="AI17" i="17"/>
  <c r="E18" i="17"/>
  <c r="F18" i="17"/>
  <c r="F57" i="17" s="1"/>
  <c r="H18" i="17"/>
  <c r="I18" i="17"/>
  <c r="J18" i="17"/>
  <c r="J57" i="17" s="1"/>
  <c r="L18" i="17"/>
  <c r="M18" i="17"/>
  <c r="N18" i="17"/>
  <c r="P18" i="17"/>
  <c r="Q18" i="17"/>
  <c r="R18" i="17"/>
  <c r="R57" i="17" s="1"/>
  <c r="T18" i="17"/>
  <c r="U18" i="17"/>
  <c r="V18" i="17"/>
  <c r="V57" i="17" s="1"/>
  <c r="X18" i="17"/>
  <c r="Y18" i="17"/>
  <c r="Z18" i="17"/>
  <c r="Z57" i="17" s="1"/>
  <c r="AB18" i="17"/>
  <c r="AC18" i="17"/>
  <c r="AD18" i="17"/>
  <c r="AF18" i="17"/>
  <c r="AG18" i="17"/>
  <c r="AH18" i="17"/>
  <c r="AH57" i="17" s="1"/>
  <c r="G19" i="17"/>
  <c r="K19" i="17"/>
  <c r="O19" i="17"/>
  <c r="O18" i="17" s="1"/>
  <c r="S19" i="17"/>
  <c r="S18" i="17" s="1"/>
  <c r="W19" i="17"/>
  <c r="AA19" i="17"/>
  <c r="AE19" i="17"/>
  <c r="AE18" i="17" s="1"/>
  <c r="AI19" i="17"/>
  <c r="AI18" i="17" s="1"/>
  <c r="G20" i="17"/>
  <c r="K20" i="17"/>
  <c r="K18" i="17" s="1"/>
  <c r="O20" i="17"/>
  <c r="S20" i="17"/>
  <c r="W20" i="17"/>
  <c r="AA20" i="17"/>
  <c r="AE20" i="17"/>
  <c r="AI20" i="17"/>
  <c r="G21" i="17"/>
  <c r="G18" i="17" s="1"/>
  <c r="K21" i="17"/>
  <c r="O21" i="17"/>
  <c r="S21" i="17"/>
  <c r="W21" i="17"/>
  <c r="AA21" i="17"/>
  <c r="AE21" i="17"/>
  <c r="AI21" i="17"/>
  <c r="G22" i="17"/>
  <c r="K22" i="17"/>
  <c r="O22" i="17"/>
  <c r="S22" i="17"/>
  <c r="W22" i="17"/>
  <c r="AA22" i="17"/>
  <c r="AE22" i="17"/>
  <c r="AI22" i="17"/>
  <c r="G23" i="17"/>
  <c r="K23" i="17"/>
  <c r="O23" i="17"/>
  <c r="S23" i="17"/>
  <c r="W23" i="17"/>
  <c r="W18" i="17" s="1"/>
  <c r="AA23" i="17"/>
  <c r="AA18" i="17" s="1"/>
  <c r="AE23" i="17"/>
  <c r="AI23" i="17"/>
  <c r="G24" i="17"/>
  <c r="K24" i="17"/>
  <c r="O24" i="17"/>
  <c r="S24" i="17"/>
  <c r="W24" i="17"/>
  <c r="AA24" i="17"/>
  <c r="AE24" i="17"/>
  <c r="AI24" i="17"/>
  <c r="G25" i="17"/>
  <c r="K25" i="17"/>
  <c r="O25" i="17"/>
  <c r="S25" i="17"/>
  <c r="W25" i="17"/>
  <c r="AA25" i="17"/>
  <c r="AE25" i="17"/>
  <c r="AI25" i="17"/>
  <c r="G26" i="17"/>
  <c r="K26" i="17"/>
  <c r="O26" i="17"/>
  <c r="S26" i="17"/>
  <c r="W26" i="17"/>
  <c r="AA26" i="17"/>
  <c r="AE26" i="17"/>
  <c r="AI26" i="17"/>
  <c r="G27" i="17"/>
  <c r="K27" i="17"/>
  <c r="O27" i="17"/>
  <c r="S27" i="17"/>
  <c r="W27" i="17"/>
  <c r="AA27" i="17"/>
  <c r="AE27" i="17"/>
  <c r="AI27" i="17"/>
  <c r="E28" i="17"/>
  <c r="F28" i="17"/>
  <c r="G28" i="17"/>
  <c r="I28" i="17"/>
  <c r="J28" i="17"/>
  <c r="M28" i="17"/>
  <c r="N28" i="17"/>
  <c r="Q28" i="17"/>
  <c r="R28" i="17"/>
  <c r="U28" i="17"/>
  <c r="V28" i="17"/>
  <c r="W28" i="17"/>
  <c r="Y28" i="17"/>
  <c r="Z28" i="17"/>
  <c r="AC28" i="17"/>
  <c r="AD28" i="17"/>
  <c r="AG28" i="17"/>
  <c r="AH28" i="17"/>
  <c r="G29" i="17"/>
  <c r="K29" i="17"/>
  <c r="K28" i="17" s="1"/>
  <c r="O29" i="17"/>
  <c r="O28" i="17" s="1"/>
  <c r="S29" i="17"/>
  <c r="S28" i="17" s="1"/>
  <c r="W29" i="17"/>
  <c r="AA29" i="17"/>
  <c r="AA28" i="17" s="1"/>
  <c r="AE29" i="17"/>
  <c r="AE28" i="17" s="1"/>
  <c r="AI29" i="17"/>
  <c r="AI28" i="17" s="1"/>
  <c r="G30" i="17"/>
  <c r="K30" i="17"/>
  <c r="O30" i="17"/>
  <c r="S30" i="17"/>
  <c r="W30" i="17"/>
  <c r="AA30" i="17"/>
  <c r="AE30" i="17"/>
  <c r="AI30" i="17"/>
  <c r="G31" i="17"/>
  <c r="K31" i="17"/>
  <c r="O31" i="17"/>
  <c r="S31" i="17"/>
  <c r="W31" i="17"/>
  <c r="AA31" i="17"/>
  <c r="AE31" i="17"/>
  <c r="AI31" i="17"/>
  <c r="E32" i="17"/>
  <c r="F32" i="17"/>
  <c r="G32" i="17"/>
  <c r="I32" i="17"/>
  <c r="J32" i="17"/>
  <c r="M32" i="17"/>
  <c r="N32" i="17"/>
  <c r="Q32" i="17"/>
  <c r="R32" i="17"/>
  <c r="U32" i="17"/>
  <c r="V32" i="17"/>
  <c r="W32" i="17"/>
  <c r="Y32" i="17"/>
  <c r="Z32" i="17"/>
  <c r="AC32" i="17"/>
  <c r="AD32" i="17"/>
  <c r="AG32" i="17"/>
  <c r="AH32" i="17"/>
  <c r="G33" i="17"/>
  <c r="K33" i="17"/>
  <c r="K32" i="17" s="1"/>
  <c r="O33" i="17"/>
  <c r="O32" i="17" s="1"/>
  <c r="S33" i="17"/>
  <c r="S32" i="17" s="1"/>
  <c r="W33" i="17"/>
  <c r="AA33" i="17"/>
  <c r="AA32" i="17" s="1"/>
  <c r="AE33" i="17"/>
  <c r="AE32" i="17" s="1"/>
  <c r="AI33" i="17"/>
  <c r="AI32" i="17" s="1"/>
  <c r="G34" i="17"/>
  <c r="K34" i="17"/>
  <c r="O34" i="17"/>
  <c r="S34" i="17"/>
  <c r="W34" i="17"/>
  <c r="AA34" i="17"/>
  <c r="AE34" i="17"/>
  <c r="AI34" i="17"/>
  <c r="E35" i="17"/>
  <c r="F35" i="17"/>
  <c r="G35" i="17"/>
  <c r="I35" i="17"/>
  <c r="J35" i="17"/>
  <c r="K35" i="17"/>
  <c r="M35" i="17"/>
  <c r="O35" i="17" s="1"/>
  <c r="N35" i="17"/>
  <c r="Q35" i="17"/>
  <c r="S35" i="17" s="1"/>
  <c r="R35" i="17"/>
  <c r="U35" i="17"/>
  <c r="W35" i="17" s="1"/>
  <c r="V35" i="17"/>
  <c r="Y35" i="17"/>
  <c r="AA35" i="17" s="1"/>
  <c r="Z35" i="17"/>
  <c r="AC35" i="17"/>
  <c r="AE35" i="17" s="1"/>
  <c r="AD35" i="17"/>
  <c r="AG35" i="17"/>
  <c r="AI35" i="17" s="1"/>
  <c r="AH35" i="17"/>
  <c r="G36" i="17"/>
  <c r="K36" i="17"/>
  <c r="O36" i="17"/>
  <c r="S36" i="17"/>
  <c r="W36" i="17"/>
  <c r="AA36" i="17"/>
  <c r="AE36" i="17"/>
  <c r="AI36" i="17"/>
  <c r="G37" i="17"/>
  <c r="K37" i="17"/>
  <c r="O37" i="17"/>
  <c r="S37" i="17"/>
  <c r="W37" i="17"/>
  <c r="AA37" i="17"/>
  <c r="AE37" i="17"/>
  <c r="AI37" i="17"/>
  <c r="G38" i="17"/>
  <c r="K38" i="17"/>
  <c r="O38" i="17"/>
  <c r="S38" i="17"/>
  <c r="W38" i="17"/>
  <c r="AA38" i="17"/>
  <c r="AE38" i="17"/>
  <c r="AI38" i="17"/>
  <c r="G39" i="17"/>
  <c r="K39" i="17"/>
  <c r="O39" i="17"/>
  <c r="S39" i="17"/>
  <c r="W39" i="17"/>
  <c r="AA39" i="17"/>
  <c r="AE39" i="17"/>
  <c r="AI39" i="17"/>
  <c r="E40" i="17"/>
  <c r="F40" i="17"/>
  <c r="G40" i="17"/>
  <c r="I40" i="17"/>
  <c r="J40" i="17"/>
  <c r="M40" i="17"/>
  <c r="N40" i="17"/>
  <c r="Q40" i="17"/>
  <c r="R40" i="17"/>
  <c r="U40" i="17"/>
  <c r="V40" i="17"/>
  <c r="W40" i="17"/>
  <c r="Y40" i="17"/>
  <c r="Z40" i="17"/>
  <c r="AC40" i="17"/>
  <c r="AD40" i="17"/>
  <c r="AG40" i="17"/>
  <c r="AH40" i="17"/>
  <c r="G41" i="17"/>
  <c r="K41" i="17"/>
  <c r="K40" i="17" s="1"/>
  <c r="O41" i="17"/>
  <c r="O40" i="17" s="1"/>
  <c r="S41" i="17"/>
  <c r="S40" i="17" s="1"/>
  <c r="W41" i="17"/>
  <c r="AA41" i="17"/>
  <c r="AA40" i="17" s="1"/>
  <c r="AE41" i="17"/>
  <c r="AE40" i="17" s="1"/>
  <c r="AI41" i="17"/>
  <c r="AI40" i="17" s="1"/>
  <c r="G42" i="17"/>
  <c r="K42" i="17"/>
  <c r="O42" i="17"/>
  <c r="S42" i="17"/>
  <c r="W42" i="17"/>
  <c r="AA42" i="17"/>
  <c r="AE42" i="17"/>
  <c r="AI42" i="17"/>
  <c r="G43" i="17"/>
  <c r="K43" i="17"/>
  <c r="O43" i="17"/>
  <c r="S43" i="17"/>
  <c r="W43" i="17"/>
  <c r="AA43" i="17"/>
  <c r="AE43" i="17"/>
  <c r="AI43" i="17"/>
  <c r="G44" i="17"/>
  <c r="K44" i="17"/>
  <c r="O44" i="17"/>
  <c r="S44" i="17"/>
  <c r="W44" i="17"/>
  <c r="AA44" i="17"/>
  <c r="AE44" i="17"/>
  <c r="AI44" i="17"/>
  <c r="E45" i="17"/>
  <c r="F45" i="17"/>
  <c r="G45" i="17"/>
  <c r="I45" i="17"/>
  <c r="J45" i="17"/>
  <c r="M45" i="17"/>
  <c r="N45" i="17"/>
  <c r="Q45" i="17"/>
  <c r="R45" i="17"/>
  <c r="U45" i="17"/>
  <c r="V45" i="17"/>
  <c r="W45" i="17"/>
  <c r="Y45" i="17"/>
  <c r="Z45" i="17"/>
  <c r="AC45" i="17"/>
  <c r="AD45" i="17"/>
  <c r="AG45" i="17"/>
  <c r="AH45" i="17"/>
  <c r="G46" i="17"/>
  <c r="K46" i="17"/>
  <c r="K45" i="17" s="1"/>
  <c r="O46" i="17"/>
  <c r="O45" i="17" s="1"/>
  <c r="S46" i="17"/>
  <c r="S45" i="17" s="1"/>
  <c r="W46" i="17"/>
  <c r="AA46" i="17"/>
  <c r="AA45" i="17" s="1"/>
  <c r="AE46" i="17"/>
  <c r="AE45" i="17" s="1"/>
  <c r="AI46" i="17"/>
  <c r="AI45" i="17" s="1"/>
  <c r="G47" i="17"/>
  <c r="K47" i="17"/>
  <c r="O47" i="17"/>
  <c r="S47" i="17"/>
  <c r="W47" i="17"/>
  <c r="AA47" i="17"/>
  <c r="AE47" i="17"/>
  <c r="AI47" i="17"/>
  <c r="E48" i="17"/>
  <c r="F48" i="17"/>
  <c r="I48" i="17"/>
  <c r="J48" i="17"/>
  <c r="L48" i="17"/>
  <c r="L57" i="17" s="1"/>
  <c r="M48" i="17"/>
  <c r="N48" i="17"/>
  <c r="P48" i="17"/>
  <c r="P35" i="17" s="1"/>
  <c r="P57" i="17" s="1"/>
  <c r="Q48" i="17"/>
  <c r="R48" i="17"/>
  <c r="T48" i="17"/>
  <c r="T35" i="17" s="1"/>
  <c r="T57" i="17" s="1"/>
  <c r="U48" i="17"/>
  <c r="V48" i="17"/>
  <c r="X48" i="17"/>
  <c r="X57" i="17" s="1"/>
  <c r="Y48" i="17"/>
  <c r="Z48" i="17"/>
  <c r="AB48" i="17"/>
  <c r="AB35" i="17" s="1"/>
  <c r="AB57" i="17" s="1"/>
  <c r="AC48" i="17"/>
  <c r="AD48" i="17"/>
  <c r="AF48" i="17"/>
  <c r="AF35" i="17" s="1"/>
  <c r="AF57" i="17" s="1"/>
  <c r="AG48" i="17"/>
  <c r="AH48" i="17"/>
  <c r="G49" i="17"/>
  <c r="G48" i="17" s="1"/>
  <c r="K49" i="17"/>
  <c r="K48" i="17" s="1"/>
  <c r="O49" i="17"/>
  <c r="O48" i="17" s="1"/>
  <c r="S49" i="17"/>
  <c r="S48" i="17" s="1"/>
  <c r="W49" i="17"/>
  <c r="W48" i="17" s="1"/>
  <c r="AA49" i="17"/>
  <c r="AA48" i="17" s="1"/>
  <c r="AE49" i="17"/>
  <c r="AE48" i="17" s="1"/>
  <c r="AI49" i="17"/>
  <c r="AI48" i="17" s="1"/>
  <c r="G50" i="17"/>
  <c r="K50" i="17"/>
  <c r="O50" i="17"/>
  <c r="S50" i="17"/>
  <c r="W50" i="17"/>
  <c r="AA50" i="17"/>
  <c r="AE50" i="17"/>
  <c r="AI50" i="17"/>
  <c r="G51" i="17"/>
  <c r="K51" i="17"/>
  <c r="O51" i="17"/>
  <c r="S51" i="17"/>
  <c r="W51" i="17"/>
  <c r="AA51" i="17"/>
  <c r="AE51" i="17"/>
  <c r="AI51" i="17"/>
  <c r="G52" i="17"/>
  <c r="K52" i="17"/>
  <c r="O52" i="17"/>
  <c r="S52" i="17"/>
  <c r="W52" i="17"/>
  <c r="AA52" i="17"/>
  <c r="AE52" i="17"/>
  <c r="AI52" i="17"/>
  <c r="E53" i="17"/>
  <c r="G53" i="17" s="1"/>
  <c r="F53" i="17"/>
  <c r="I53" i="17"/>
  <c r="K53" i="17" s="1"/>
  <c r="J53" i="17"/>
  <c r="M53" i="17"/>
  <c r="N53" i="17"/>
  <c r="O53" i="17"/>
  <c r="Q53" i="17"/>
  <c r="R53" i="17"/>
  <c r="S53" i="17" s="1"/>
  <c r="U53" i="17"/>
  <c r="W53" i="17" s="1"/>
  <c r="V53" i="17"/>
  <c r="Y53" i="17"/>
  <c r="AA53" i="17" s="1"/>
  <c r="Z53" i="17"/>
  <c r="AC53" i="17"/>
  <c r="AD53" i="17"/>
  <c r="AE53" i="17"/>
  <c r="AG53" i="17"/>
  <c r="AH53" i="17"/>
  <c r="AI53" i="17"/>
  <c r="G54" i="17"/>
  <c r="K54" i="17"/>
  <c r="O54" i="17"/>
  <c r="S54" i="17"/>
  <c r="W54" i="17"/>
  <c r="AA54" i="17"/>
  <c r="AE54" i="17"/>
  <c r="AI54" i="17"/>
  <c r="G55" i="17"/>
  <c r="K55" i="17"/>
  <c r="O55" i="17"/>
  <c r="S55" i="17"/>
  <c r="W55" i="17"/>
  <c r="AA55" i="17"/>
  <c r="AE55" i="17"/>
  <c r="AI55" i="17"/>
  <c r="G56" i="17"/>
  <c r="K56" i="17"/>
  <c r="O56" i="17"/>
  <c r="S56" i="17"/>
  <c r="W56" i="17"/>
  <c r="AA56" i="17"/>
  <c r="AE56" i="17"/>
  <c r="AI56" i="17"/>
  <c r="E57" i="17"/>
  <c r="H57" i="17"/>
  <c r="I57" i="17"/>
  <c r="M57" i="17"/>
  <c r="Q57" i="17"/>
  <c r="U57" i="17"/>
  <c r="Y57" i="17"/>
  <c r="AC57" i="17"/>
  <c r="AG57" i="17"/>
  <c r="G8" i="16"/>
  <c r="H8" i="16"/>
  <c r="I8" i="16"/>
  <c r="K8" i="16"/>
  <c r="K9" i="16"/>
  <c r="K10" i="16"/>
  <c r="K11" i="16"/>
  <c r="K12" i="16"/>
  <c r="K13" i="16"/>
  <c r="K14" i="16"/>
  <c r="G15" i="16"/>
  <c r="H15" i="16"/>
  <c r="K15" i="16" s="1"/>
  <c r="I15" i="16"/>
  <c r="K16" i="16"/>
  <c r="K17" i="16"/>
  <c r="K18" i="16"/>
  <c r="K19" i="16"/>
  <c r="K20" i="16"/>
  <c r="K21" i="16"/>
  <c r="K22" i="16"/>
  <c r="K23" i="16"/>
  <c r="G24" i="16"/>
  <c r="H24" i="16"/>
  <c r="K24" i="16" s="1"/>
  <c r="I24" i="16"/>
  <c r="K25" i="16"/>
  <c r="K26" i="16"/>
  <c r="K27" i="16"/>
  <c r="G28" i="16"/>
  <c r="H28" i="16"/>
  <c r="I28" i="16"/>
  <c r="K28" i="16" s="1"/>
  <c r="K29" i="16"/>
  <c r="K30" i="16"/>
  <c r="G31" i="16"/>
  <c r="G53" i="16" s="1"/>
  <c r="H31" i="16"/>
  <c r="I31" i="16"/>
  <c r="K32" i="16"/>
  <c r="K33" i="16"/>
  <c r="K34" i="16"/>
  <c r="K35" i="16"/>
  <c r="G36" i="16"/>
  <c r="K36" i="16" s="1"/>
  <c r="H36" i="16"/>
  <c r="I36" i="16"/>
  <c r="K37" i="16"/>
  <c r="K38" i="16"/>
  <c r="K39" i="16"/>
  <c r="K40" i="16"/>
  <c r="G41" i="16"/>
  <c r="K41" i="16" s="1"/>
  <c r="H41" i="16"/>
  <c r="I41" i="16"/>
  <c r="K42" i="16"/>
  <c r="K43" i="16"/>
  <c r="G44" i="16"/>
  <c r="H44" i="16"/>
  <c r="I44" i="16"/>
  <c r="K44" i="16" s="1"/>
  <c r="K45" i="16"/>
  <c r="K46" i="16"/>
  <c r="K47" i="16"/>
  <c r="K48" i="16"/>
  <c r="G49" i="16"/>
  <c r="H49" i="16"/>
  <c r="I49" i="16"/>
  <c r="K49" i="16" s="1"/>
  <c r="K50" i="16"/>
  <c r="K51" i="16"/>
  <c r="K52" i="16"/>
  <c r="L67" i="29" l="1"/>
  <c r="L80" i="29"/>
  <c r="K156" i="29"/>
  <c r="J156" i="29"/>
  <c r="L8" i="29"/>
  <c r="G156" i="29"/>
  <c r="F156" i="29"/>
  <c r="L139" i="29"/>
  <c r="H156" i="29"/>
  <c r="F156" i="28"/>
  <c r="H156" i="28"/>
  <c r="I41" i="27"/>
  <c r="I43" i="25"/>
  <c r="M14" i="26"/>
  <c r="M42" i="26" s="1"/>
  <c r="K42" i="26"/>
  <c r="I14" i="26"/>
  <c r="I42" i="26" s="1"/>
  <c r="M43" i="25"/>
  <c r="H41" i="27"/>
  <c r="I45" i="24"/>
  <c r="I58" i="23"/>
  <c r="H58" i="22"/>
  <c r="L55" i="22"/>
  <c r="I38" i="22"/>
  <c r="L33" i="22"/>
  <c r="I30" i="22"/>
  <c r="I16" i="22"/>
  <c r="I33" i="22"/>
  <c r="E58" i="22"/>
  <c r="I8" i="22"/>
  <c r="I43" i="22"/>
  <c r="L58" i="22"/>
  <c r="I58" i="22"/>
  <c r="J58" i="22"/>
  <c r="F58" i="22"/>
  <c r="F120" i="21"/>
  <c r="G120" i="21" s="1"/>
  <c r="O76" i="21"/>
  <c r="N75" i="21"/>
  <c r="O75" i="21" s="1"/>
  <c r="F31" i="21"/>
  <c r="S130" i="21"/>
  <c r="W123" i="21"/>
  <c r="Q120" i="21"/>
  <c r="S120" i="21" s="1"/>
  <c r="G117" i="21"/>
  <c r="S112" i="21"/>
  <c r="O112" i="21"/>
  <c r="J111" i="21"/>
  <c r="K111" i="21" s="1"/>
  <c r="S107" i="21"/>
  <c r="P85" i="21"/>
  <c r="S76" i="21"/>
  <c r="R75" i="21"/>
  <c r="S75" i="21" s="1"/>
  <c r="E75" i="21"/>
  <c r="G75" i="21" s="1"/>
  <c r="E62" i="21"/>
  <c r="F62" i="21"/>
  <c r="M31" i="21"/>
  <c r="O31" i="21" s="1"/>
  <c r="E31" i="21"/>
  <c r="G31" i="21" s="1"/>
  <c r="I31" i="21"/>
  <c r="V6" i="21"/>
  <c r="R120" i="21"/>
  <c r="K82" i="21"/>
  <c r="N31" i="21"/>
  <c r="J6" i="21"/>
  <c r="K133" i="21"/>
  <c r="O126" i="21"/>
  <c r="V120" i="21"/>
  <c r="W112" i="21"/>
  <c r="M100" i="21"/>
  <c r="O100" i="21" s="1"/>
  <c r="Q82" i="21"/>
  <c r="S82" i="21" s="1"/>
  <c r="M82" i="21"/>
  <c r="E82" i="21"/>
  <c r="G82" i="21" s="1"/>
  <c r="G83" i="21"/>
  <c r="J75" i="21"/>
  <c r="J62" i="21"/>
  <c r="U62" i="21"/>
  <c r="W62" i="21" s="1"/>
  <c r="Q31" i="21"/>
  <c r="J31" i="21"/>
  <c r="F6" i="21"/>
  <c r="N6" i="21"/>
  <c r="N137" i="21" s="1"/>
  <c r="G111" i="21"/>
  <c r="S6" i="21"/>
  <c r="W133" i="21"/>
  <c r="S133" i="21"/>
  <c r="O133" i="21"/>
  <c r="E132" i="21"/>
  <c r="G132" i="21" s="1"/>
  <c r="O123" i="21"/>
  <c r="U120" i="21"/>
  <c r="W120" i="21" s="1"/>
  <c r="S111" i="21"/>
  <c r="O111" i="21"/>
  <c r="Q100" i="21"/>
  <c r="S100" i="21" s="1"/>
  <c r="E100" i="21"/>
  <c r="F100" i="21"/>
  <c r="U82" i="21"/>
  <c r="W82" i="21" s="1"/>
  <c r="K83" i="21"/>
  <c r="J82" i="21"/>
  <c r="I75" i="21"/>
  <c r="K76" i="21"/>
  <c r="N62" i="21"/>
  <c r="O62" i="21" s="1"/>
  <c r="I62" i="21"/>
  <c r="K62" i="21" s="1"/>
  <c r="P62" i="21"/>
  <c r="S62" i="21" s="1"/>
  <c r="V31" i="21"/>
  <c r="W31" i="21" s="1"/>
  <c r="S32" i="21"/>
  <c r="M6" i="21"/>
  <c r="E6" i="21"/>
  <c r="I6" i="21"/>
  <c r="G112" i="21"/>
  <c r="S101" i="21"/>
  <c r="O101" i="21"/>
  <c r="K88" i="21"/>
  <c r="W83" i="21"/>
  <c r="G76" i="21"/>
  <c r="O63" i="21"/>
  <c r="G32" i="21"/>
  <c r="G7" i="21"/>
  <c r="P31" i="21"/>
  <c r="P6" i="21"/>
  <c r="P137" i="21" s="1"/>
  <c r="R137" i="20"/>
  <c r="P85" i="20"/>
  <c r="P82" i="20"/>
  <c r="O82" i="20"/>
  <c r="T132" i="20"/>
  <c r="U120" i="20"/>
  <c r="W120" i="20" s="1"/>
  <c r="E100" i="20"/>
  <c r="G100" i="20" s="1"/>
  <c r="R82" i="20"/>
  <c r="N82" i="20"/>
  <c r="O76" i="20"/>
  <c r="M75" i="20"/>
  <c r="O75" i="20" s="1"/>
  <c r="N75" i="20"/>
  <c r="N137" i="20" s="1"/>
  <c r="P6" i="20"/>
  <c r="O133" i="20"/>
  <c r="M132" i="20"/>
  <c r="O132" i="20" s="1"/>
  <c r="F132" i="20"/>
  <c r="W121" i="20"/>
  <c r="J120" i="20"/>
  <c r="K120" i="20" s="1"/>
  <c r="O117" i="20"/>
  <c r="V111" i="20"/>
  <c r="W111" i="20" s="1"/>
  <c r="M111" i="20"/>
  <c r="O111" i="20" s="1"/>
  <c r="K107" i="20"/>
  <c r="G107" i="20"/>
  <c r="U100" i="20"/>
  <c r="W100" i="20" s="1"/>
  <c r="V82" i="20"/>
  <c r="Q82" i="20"/>
  <c r="S82" i="20" s="1"/>
  <c r="M82" i="20"/>
  <c r="E82" i="20"/>
  <c r="G82" i="20" s="1"/>
  <c r="G83" i="20"/>
  <c r="G80" i="20"/>
  <c r="E75" i="20"/>
  <c r="G75" i="20" s="1"/>
  <c r="W76" i="20"/>
  <c r="S76" i="20"/>
  <c r="Q75" i="20"/>
  <c r="S75" i="20" s="1"/>
  <c r="J62" i="20"/>
  <c r="U62" i="20"/>
  <c r="W62" i="20" s="1"/>
  <c r="O53" i="20"/>
  <c r="S32" i="20"/>
  <c r="J31" i="20"/>
  <c r="E31" i="20"/>
  <c r="G31" i="20" s="1"/>
  <c r="I31" i="20"/>
  <c r="S24" i="20"/>
  <c r="S13" i="20"/>
  <c r="U6" i="20"/>
  <c r="S133" i="20"/>
  <c r="Q132" i="20"/>
  <c r="S132" i="20" s="1"/>
  <c r="K132" i="20"/>
  <c r="M120" i="20"/>
  <c r="O120" i="20" s="1"/>
  <c r="I111" i="20"/>
  <c r="K111" i="20" s="1"/>
  <c r="N100" i="20"/>
  <c r="I100" i="20"/>
  <c r="K100" i="20" s="1"/>
  <c r="U82" i="20"/>
  <c r="W82" i="20" s="1"/>
  <c r="J82" i="20"/>
  <c r="I75" i="20"/>
  <c r="K75" i="20" s="1"/>
  <c r="K76" i="20"/>
  <c r="R62" i="20"/>
  <c r="I62" i="20"/>
  <c r="P62" i="20"/>
  <c r="S62" i="20" s="1"/>
  <c r="V31" i="20"/>
  <c r="V137" i="20" s="1"/>
  <c r="F137" i="20"/>
  <c r="W133" i="20"/>
  <c r="U132" i="20"/>
  <c r="W132" i="20" s="1"/>
  <c r="P132" i="20"/>
  <c r="E132" i="20"/>
  <c r="G132" i="20" s="1"/>
  <c r="Q120" i="20"/>
  <c r="S120" i="20" s="1"/>
  <c r="S121" i="20"/>
  <c r="G121" i="20"/>
  <c r="E120" i="20"/>
  <c r="G120" i="20" s="1"/>
  <c r="S112" i="20"/>
  <c r="Q111" i="20"/>
  <c r="S111" i="20" s="1"/>
  <c r="O104" i="20"/>
  <c r="Q100" i="20"/>
  <c r="S100" i="20" s="1"/>
  <c r="M100" i="20"/>
  <c r="O100" i="20" s="1"/>
  <c r="K97" i="20"/>
  <c r="S83" i="20"/>
  <c r="I82" i="20"/>
  <c r="K82" i="20" s="1"/>
  <c r="K83" i="20"/>
  <c r="K80" i="20"/>
  <c r="S67" i="20"/>
  <c r="O62" i="20"/>
  <c r="W60" i="20"/>
  <c r="G56" i="20"/>
  <c r="W49" i="20"/>
  <c r="U31" i="20"/>
  <c r="K17" i="20"/>
  <c r="S7" i="20"/>
  <c r="J6" i="20"/>
  <c r="E6" i="20"/>
  <c r="I6" i="20"/>
  <c r="E62" i="20"/>
  <c r="G62" i="20" s="1"/>
  <c r="Q31" i="20"/>
  <c r="S31" i="20" s="1"/>
  <c r="M31" i="20"/>
  <c r="O31" i="20" s="1"/>
  <c r="Q6" i="20"/>
  <c r="M6" i="20"/>
  <c r="S132" i="19"/>
  <c r="O132" i="19"/>
  <c r="U132" i="19" s="1"/>
  <c r="U123" i="19"/>
  <c r="I120" i="19"/>
  <c r="T120" i="19"/>
  <c r="S111" i="19"/>
  <c r="O111" i="19"/>
  <c r="I111" i="19"/>
  <c r="L112" i="19"/>
  <c r="U95" i="19"/>
  <c r="T82" i="19"/>
  <c r="F82" i="19"/>
  <c r="R82" i="19"/>
  <c r="T75" i="19"/>
  <c r="P75" i="19"/>
  <c r="F75" i="19"/>
  <c r="T63" i="19"/>
  <c r="P63" i="19"/>
  <c r="F63" i="19"/>
  <c r="L50" i="19"/>
  <c r="L42" i="19"/>
  <c r="G32" i="19"/>
  <c r="Q7" i="19"/>
  <c r="H7" i="19"/>
  <c r="I132" i="19"/>
  <c r="E132" i="19"/>
  <c r="L126" i="19"/>
  <c r="S120" i="19"/>
  <c r="O120" i="19"/>
  <c r="N111" i="19"/>
  <c r="R100" i="19"/>
  <c r="E100" i="19"/>
  <c r="S82" i="19"/>
  <c r="K82" i="19"/>
  <c r="G82" i="19"/>
  <c r="L80" i="19"/>
  <c r="O75" i="19"/>
  <c r="L68" i="19"/>
  <c r="L66" i="19"/>
  <c r="O63" i="19"/>
  <c r="U50" i="19"/>
  <c r="U42" i="19"/>
  <c r="P32" i="19"/>
  <c r="J32" i="19"/>
  <c r="T7" i="19"/>
  <c r="P7" i="19"/>
  <c r="K7" i="19"/>
  <c r="G7" i="19"/>
  <c r="T132" i="19"/>
  <c r="Q132" i="19"/>
  <c r="U126" i="19"/>
  <c r="R120" i="19"/>
  <c r="N120" i="19"/>
  <c r="L117" i="19"/>
  <c r="U104" i="19"/>
  <c r="Q100" i="19"/>
  <c r="H100" i="19"/>
  <c r="P82" i="19"/>
  <c r="J82" i="19"/>
  <c r="U66" i="19"/>
  <c r="L61" i="19"/>
  <c r="L57" i="19"/>
  <c r="K32" i="19"/>
  <c r="L47" i="19"/>
  <c r="L39" i="19"/>
  <c r="S32" i="19"/>
  <c r="O32" i="19"/>
  <c r="L33" i="19"/>
  <c r="L135" i="19"/>
  <c r="G132" i="19"/>
  <c r="L123" i="19"/>
  <c r="H120" i="19"/>
  <c r="U117" i="19"/>
  <c r="T111" i="19"/>
  <c r="P111" i="19"/>
  <c r="U111" i="19" s="1"/>
  <c r="J111" i="19"/>
  <c r="F111" i="19"/>
  <c r="T100" i="19"/>
  <c r="T137" i="19" s="1"/>
  <c r="K100" i="19"/>
  <c r="G100" i="19"/>
  <c r="Q75" i="19"/>
  <c r="K75" i="19"/>
  <c r="G75" i="19"/>
  <c r="Q63" i="19"/>
  <c r="K63" i="19"/>
  <c r="G63" i="19"/>
  <c r="G137" i="19" s="1"/>
  <c r="U61" i="19"/>
  <c r="T32" i="19"/>
  <c r="U47" i="19"/>
  <c r="U39" i="19"/>
  <c r="L30" i="19"/>
  <c r="P137" i="19"/>
  <c r="K137" i="19"/>
  <c r="U120" i="19"/>
  <c r="L88" i="19"/>
  <c r="Q82" i="19"/>
  <c r="U68" i="19"/>
  <c r="U57" i="19"/>
  <c r="R32" i="19"/>
  <c r="U33" i="19"/>
  <c r="H32" i="19"/>
  <c r="L18" i="19"/>
  <c r="H82" i="19"/>
  <c r="U25" i="19"/>
  <c r="F132" i="19"/>
  <c r="L132" i="19" s="1"/>
  <c r="E111" i="19"/>
  <c r="L111" i="19" s="1"/>
  <c r="U135" i="19"/>
  <c r="L133" i="19"/>
  <c r="U112" i="19"/>
  <c r="U109" i="19"/>
  <c r="S100" i="19"/>
  <c r="O100" i="19"/>
  <c r="U100" i="19" s="1"/>
  <c r="J100" i="19"/>
  <c r="F100" i="19"/>
  <c r="L100" i="19" s="1"/>
  <c r="U88" i="19"/>
  <c r="I75" i="19"/>
  <c r="L76" i="19"/>
  <c r="I63" i="19"/>
  <c r="L64" i="19"/>
  <c r="L54" i="19"/>
  <c r="Q32" i="19"/>
  <c r="Q137" i="19" s="1"/>
  <c r="L28" i="19"/>
  <c r="U18" i="19"/>
  <c r="S7" i="19"/>
  <c r="S137" i="19" s="1"/>
  <c r="O7" i="19"/>
  <c r="O137" i="19" s="1"/>
  <c r="J7" i="19"/>
  <c r="F7" i="19"/>
  <c r="U83" i="19"/>
  <c r="N82" i="19"/>
  <c r="U82" i="19" s="1"/>
  <c r="I32" i="19"/>
  <c r="U133" i="19"/>
  <c r="L109" i="19"/>
  <c r="J120" i="19"/>
  <c r="F120" i="19"/>
  <c r="L120" i="19" s="1"/>
  <c r="L95" i="19"/>
  <c r="I82" i="19"/>
  <c r="L83" i="19"/>
  <c r="E82" i="19"/>
  <c r="L82" i="19" s="1"/>
  <c r="R75" i="19"/>
  <c r="U76" i="19"/>
  <c r="H75" i="19"/>
  <c r="R63" i="19"/>
  <c r="U64" i="19"/>
  <c r="H63" i="19"/>
  <c r="U54" i="19"/>
  <c r="U28" i="19"/>
  <c r="L25" i="19"/>
  <c r="R7" i="19"/>
  <c r="N7" i="19"/>
  <c r="I7" i="19"/>
  <c r="I137" i="19" s="1"/>
  <c r="E7" i="19"/>
  <c r="N75" i="19"/>
  <c r="U75" i="19" s="1"/>
  <c r="E75" i="19"/>
  <c r="L75" i="19" s="1"/>
  <c r="N63" i="19"/>
  <c r="U63" i="19" s="1"/>
  <c r="E63" i="19"/>
  <c r="N32" i="19"/>
  <c r="U32" i="19" s="1"/>
  <c r="E32" i="19"/>
  <c r="U32" i="18"/>
  <c r="U132" i="18"/>
  <c r="T137" i="18"/>
  <c r="P137" i="18"/>
  <c r="H137" i="18"/>
  <c r="L111" i="18"/>
  <c r="G137" i="18"/>
  <c r="Q137" i="18"/>
  <c r="S137" i="18"/>
  <c r="O137" i="18"/>
  <c r="J137" i="18"/>
  <c r="U63" i="18"/>
  <c r="U111" i="18"/>
  <c r="U75" i="18"/>
  <c r="K137" i="18"/>
  <c r="U100" i="18"/>
  <c r="L100" i="18"/>
  <c r="L82" i="18"/>
  <c r="R137" i="18"/>
  <c r="N137" i="18"/>
  <c r="U7" i="18"/>
  <c r="I137" i="18"/>
  <c r="L7" i="18"/>
  <c r="E137" i="18"/>
  <c r="E132" i="18"/>
  <c r="L132" i="18" s="1"/>
  <c r="F75" i="18"/>
  <c r="L75" i="18" s="1"/>
  <c r="F82" i="18"/>
  <c r="F63" i="18"/>
  <c r="L63" i="18" s="1"/>
  <c r="F32" i="18"/>
  <c r="L32" i="18" s="1"/>
  <c r="N120" i="18"/>
  <c r="U120" i="18" s="1"/>
  <c r="U83" i="18"/>
  <c r="U76" i="18"/>
  <c r="U64" i="18"/>
  <c r="U33" i="18"/>
  <c r="U133" i="18"/>
  <c r="L121" i="18"/>
  <c r="AE57" i="17"/>
  <c r="O57" i="17"/>
  <c r="AA57" i="17"/>
  <c r="K57" i="17"/>
  <c r="W57" i="17"/>
  <c r="G57" i="17"/>
  <c r="I53" i="16"/>
  <c r="K31" i="16"/>
  <c r="H53" i="16"/>
  <c r="K53" i="16" s="1"/>
  <c r="G9" i="15"/>
  <c r="I9" i="15" s="1"/>
  <c r="H9" i="15"/>
  <c r="K9" i="15"/>
  <c r="M9" i="15" s="1"/>
  <c r="L9" i="15"/>
  <c r="O9" i="15"/>
  <c r="Q9" i="15" s="1"/>
  <c r="P9" i="15"/>
  <c r="S9" i="15"/>
  <c r="T9" i="15"/>
  <c r="I10" i="15"/>
  <c r="M10" i="15"/>
  <c r="Q10" i="15"/>
  <c r="U10" i="15"/>
  <c r="V10" i="15" s="1"/>
  <c r="I11" i="15"/>
  <c r="M11" i="15"/>
  <c r="Q11" i="15"/>
  <c r="V11" i="15" s="1"/>
  <c r="U11" i="15"/>
  <c r="I12" i="15"/>
  <c r="M12" i="15"/>
  <c r="Q12" i="15"/>
  <c r="V12" i="15" s="1"/>
  <c r="U12" i="15"/>
  <c r="I13" i="15"/>
  <c r="M13" i="15"/>
  <c r="Q13" i="15"/>
  <c r="U13" i="15"/>
  <c r="V13" i="15"/>
  <c r="I14" i="15"/>
  <c r="M14" i="15"/>
  <c r="Q14" i="15"/>
  <c r="U14" i="15"/>
  <c r="V14" i="15" s="1"/>
  <c r="I15" i="15"/>
  <c r="M15" i="15"/>
  <c r="Q15" i="15"/>
  <c r="V15" i="15" s="1"/>
  <c r="U15" i="15"/>
  <c r="I16" i="15"/>
  <c r="M16" i="15"/>
  <c r="V16" i="15" s="1"/>
  <c r="Q16" i="15"/>
  <c r="U16" i="15"/>
  <c r="I17" i="15"/>
  <c r="M17" i="15"/>
  <c r="Q17" i="15"/>
  <c r="U17" i="15"/>
  <c r="V17" i="15"/>
  <c r="G18" i="15"/>
  <c r="H18" i="15"/>
  <c r="I18" i="15"/>
  <c r="K18" i="15"/>
  <c r="M18" i="15" s="1"/>
  <c r="L18" i="15"/>
  <c r="O18" i="15"/>
  <c r="Q18" i="15" s="1"/>
  <c r="V18" i="15" s="1"/>
  <c r="P18" i="15"/>
  <c r="S18" i="15"/>
  <c r="T18" i="15"/>
  <c r="U18" i="15"/>
  <c r="I19" i="15"/>
  <c r="M19" i="15"/>
  <c r="Q19" i="15"/>
  <c r="V19" i="15" s="1"/>
  <c r="U19" i="15"/>
  <c r="I20" i="15"/>
  <c r="M20" i="15"/>
  <c r="V20" i="15" s="1"/>
  <c r="Q20" i="15"/>
  <c r="U20" i="15"/>
  <c r="I21" i="15"/>
  <c r="M21" i="15"/>
  <c r="Q21" i="15"/>
  <c r="U21" i="15"/>
  <c r="V21" i="15"/>
  <c r="I22" i="15"/>
  <c r="M22" i="15"/>
  <c r="Q22" i="15"/>
  <c r="V22" i="15" s="1"/>
  <c r="U22" i="15"/>
  <c r="I23" i="15"/>
  <c r="M23" i="15"/>
  <c r="Q23" i="15"/>
  <c r="V23" i="15" s="1"/>
  <c r="U23" i="15"/>
  <c r="I24" i="15"/>
  <c r="M24" i="15"/>
  <c r="V24" i="15" s="1"/>
  <c r="Q24" i="15"/>
  <c r="U24" i="15"/>
  <c r="I25" i="15"/>
  <c r="M25" i="15"/>
  <c r="Q25" i="15"/>
  <c r="U25" i="15"/>
  <c r="V25" i="15"/>
  <c r="I26" i="15"/>
  <c r="M26" i="15"/>
  <c r="Q26" i="15"/>
  <c r="V26" i="15" s="1"/>
  <c r="U26" i="15"/>
  <c r="G28" i="15"/>
  <c r="H28" i="15"/>
  <c r="I28" i="15"/>
  <c r="K28" i="15"/>
  <c r="L28" i="15"/>
  <c r="M28" i="15"/>
  <c r="O28" i="15"/>
  <c r="Q28" i="15" s="1"/>
  <c r="P28" i="15"/>
  <c r="S28" i="15"/>
  <c r="U28" i="15" s="1"/>
  <c r="T28" i="15"/>
  <c r="T58" i="15" s="1"/>
  <c r="I29" i="15"/>
  <c r="M29" i="15"/>
  <c r="V29" i="15" s="1"/>
  <c r="Q29" i="15"/>
  <c r="U29" i="15"/>
  <c r="I30" i="15"/>
  <c r="M30" i="15"/>
  <c r="Q30" i="15"/>
  <c r="U30" i="15"/>
  <c r="V30" i="15"/>
  <c r="I31" i="15"/>
  <c r="M31" i="15"/>
  <c r="Q31" i="15"/>
  <c r="U31" i="15"/>
  <c r="G32" i="15"/>
  <c r="H32" i="15"/>
  <c r="I32" i="15"/>
  <c r="K32" i="15"/>
  <c r="M32" i="15" s="1"/>
  <c r="L32" i="15"/>
  <c r="O32" i="15"/>
  <c r="Q32" i="15" s="1"/>
  <c r="V32" i="15" s="1"/>
  <c r="P32" i="15"/>
  <c r="S32" i="15"/>
  <c r="T32" i="15"/>
  <c r="U32" i="15"/>
  <c r="I33" i="15"/>
  <c r="M33" i="15"/>
  <c r="Q33" i="15"/>
  <c r="V33" i="15" s="1"/>
  <c r="U33" i="15"/>
  <c r="I34" i="15"/>
  <c r="M34" i="15"/>
  <c r="V34" i="15" s="1"/>
  <c r="Q34" i="15"/>
  <c r="U34" i="15"/>
  <c r="G35" i="15"/>
  <c r="G58" i="15" s="1"/>
  <c r="H35" i="15"/>
  <c r="K35" i="15"/>
  <c r="M35" i="15" s="1"/>
  <c r="L35" i="15"/>
  <c r="L58" i="15" s="1"/>
  <c r="O35" i="15"/>
  <c r="P35" i="15"/>
  <c r="Q35" i="15"/>
  <c r="S35" i="15"/>
  <c r="T35" i="15"/>
  <c r="U35" i="15"/>
  <c r="I36" i="15"/>
  <c r="M36" i="15"/>
  <c r="Q36" i="15"/>
  <c r="V36" i="15" s="1"/>
  <c r="U36" i="15"/>
  <c r="I37" i="15"/>
  <c r="M37" i="15"/>
  <c r="Q37" i="15"/>
  <c r="V37" i="15" s="1"/>
  <c r="U37" i="15"/>
  <c r="I38" i="15"/>
  <c r="M38" i="15"/>
  <c r="V38" i="15" s="1"/>
  <c r="Q38" i="15"/>
  <c r="U38" i="15"/>
  <c r="I39" i="15"/>
  <c r="M39" i="15"/>
  <c r="Q39" i="15"/>
  <c r="U39" i="15"/>
  <c r="V39" i="15"/>
  <c r="G40" i="15"/>
  <c r="H40" i="15"/>
  <c r="I40" i="15"/>
  <c r="K40" i="15"/>
  <c r="M40" i="15" s="1"/>
  <c r="L40" i="15"/>
  <c r="O40" i="15"/>
  <c r="Q40" i="15" s="1"/>
  <c r="V40" i="15" s="1"/>
  <c r="P40" i="15"/>
  <c r="S40" i="15"/>
  <c r="T40" i="15"/>
  <c r="U40" i="15"/>
  <c r="I41" i="15"/>
  <c r="M41" i="15"/>
  <c r="Q41" i="15"/>
  <c r="V41" i="15" s="1"/>
  <c r="U41" i="15"/>
  <c r="I42" i="15"/>
  <c r="M42" i="15"/>
  <c r="V42" i="15" s="1"/>
  <c r="Q42" i="15"/>
  <c r="U42" i="15"/>
  <c r="I43" i="15"/>
  <c r="M43" i="15"/>
  <c r="Q43" i="15"/>
  <c r="U43" i="15"/>
  <c r="V43" i="15"/>
  <c r="I44" i="15"/>
  <c r="M44" i="15"/>
  <c r="Q44" i="15"/>
  <c r="V44" i="15" s="1"/>
  <c r="U44" i="15"/>
  <c r="G45" i="15"/>
  <c r="H45" i="15"/>
  <c r="I45" i="15"/>
  <c r="K45" i="15"/>
  <c r="L45" i="15"/>
  <c r="M45" i="15"/>
  <c r="O45" i="15"/>
  <c r="Q45" i="15" s="1"/>
  <c r="V45" i="15" s="1"/>
  <c r="P45" i="15"/>
  <c r="S45" i="15"/>
  <c r="U45" i="15" s="1"/>
  <c r="T45" i="15"/>
  <c r="I46" i="15"/>
  <c r="M46" i="15"/>
  <c r="V46" i="15" s="1"/>
  <c r="Q46" i="15"/>
  <c r="U46" i="15"/>
  <c r="I47" i="15"/>
  <c r="M47" i="15"/>
  <c r="Q47" i="15"/>
  <c r="U47" i="15"/>
  <c r="V47" i="15"/>
  <c r="I48" i="15"/>
  <c r="M48" i="15"/>
  <c r="Q48" i="15"/>
  <c r="V48" i="15" s="1"/>
  <c r="U48" i="15"/>
  <c r="G49" i="15"/>
  <c r="H49" i="15"/>
  <c r="I49" i="15"/>
  <c r="K49" i="15"/>
  <c r="L49" i="15"/>
  <c r="M49" i="15"/>
  <c r="O49" i="15"/>
  <c r="Q49" i="15" s="1"/>
  <c r="V49" i="15" s="1"/>
  <c r="P49" i="15"/>
  <c r="S49" i="15"/>
  <c r="U49" i="15" s="1"/>
  <c r="T49" i="15"/>
  <c r="I50" i="15"/>
  <c r="M50" i="15"/>
  <c r="V50" i="15" s="1"/>
  <c r="I51" i="15"/>
  <c r="M51" i="15"/>
  <c r="Q51" i="15"/>
  <c r="V51" i="15" s="1"/>
  <c r="U51" i="15"/>
  <c r="I52" i="15"/>
  <c r="M52" i="15"/>
  <c r="Q52" i="15"/>
  <c r="V52" i="15" s="1"/>
  <c r="U52" i="15"/>
  <c r="I53" i="15"/>
  <c r="M53" i="15"/>
  <c r="Q53" i="15"/>
  <c r="U53" i="15"/>
  <c r="V53" i="15"/>
  <c r="G54" i="15"/>
  <c r="I54" i="15" s="1"/>
  <c r="H54" i="15"/>
  <c r="K54" i="15"/>
  <c r="M54" i="15" s="1"/>
  <c r="L54" i="15"/>
  <c r="O54" i="15"/>
  <c r="P54" i="15"/>
  <c r="Q54" i="15" s="1"/>
  <c r="S54" i="15"/>
  <c r="T54" i="15"/>
  <c r="U54" i="15"/>
  <c r="I55" i="15"/>
  <c r="M55" i="15"/>
  <c r="Q55" i="15"/>
  <c r="V55" i="15" s="1"/>
  <c r="U55" i="15"/>
  <c r="I56" i="15"/>
  <c r="M56" i="15"/>
  <c r="Q56" i="15"/>
  <c r="V56" i="15" s="1"/>
  <c r="U56" i="15"/>
  <c r="I57" i="15"/>
  <c r="M57" i="15"/>
  <c r="Q57" i="15"/>
  <c r="U57" i="15"/>
  <c r="V57" i="15"/>
  <c r="H58" i="15"/>
  <c r="K58" i="15"/>
  <c r="P58" i="15"/>
  <c r="S58" i="15"/>
  <c r="G9" i="14"/>
  <c r="I9" i="14" s="1"/>
  <c r="H9" i="14"/>
  <c r="I10" i="14"/>
  <c r="I11" i="14"/>
  <c r="I12" i="14"/>
  <c r="I13" i="14"/>
  <c r="I14" i="14"/>
  <c r="I15" i="14"/>
  <c r="G16" i="14"/>
  <c r="H16" i="14"/>
  <c r="I16" i="14"/>
  <c r="I17" i="14"/>
  <c r="I18" i="14"/>
  <c r="I19" i="14"/>
  <c r="I20" i="14"/>
  <c r="I21" i="14"/>
  <c r="I22" i="14"/>
  <c r="I23" i="14"/>
  <c r="I24" i="14"/>
  <c r="G25" i="14"/>
  <c r="I25" i="14" s="1"/>
  <c r="H25" i="14"/>
  <c r="I26" i="14"/>
  <c r="I27" i="14"/>
  <c r="I28" i="14"/>
  <c r="G29" i="14"/>
  <c r="H29" i="14"/>
  <c r="I29" i="14" s="1"/>
  <c r="I30" i="14"/>
  <c r="I31" i="14"/>
  <c r="G32" i="14"/>
  <c r="I32" i="14" s="1"/>
  <c r="H32" i="14"/>
  <c r="I33" i="14"/>
  <c r="I34" i="14"/>
  <c r="I35" i="14"/>
  <c r="I36" i="14"/>
  <c r="G37" i="14"/>
  <c r="H37" i="14"/>
  <c r="I37" i="14" s="1"/>
  <c r="I38" i="14"/>
  <c r="I39" i="14"/>
  <c r="I40" i="14"/>
  <c r="I41" i="14"/>
  <c r="G42" i="14"/>
  <c r="H42" i="14"/>
  <c r="I42" i="14"/>
  <c r="I43" i="14"/>
  <c r="I44" i="14"/>
  <c r="G45" i="14"/>
  <c r="H45" i="14"/>
  <c r="I45" i="14" s="1"/>
  <c r="I46" i="14"/>
  <c r="I47" i="14"/>
  <c r="I48" i="14"/>
  <c r="I49" i="14"/>
  <c r="G50" i="14"/>
  <c r="H50" i="14"/>
  <c r="I50" i="14"/>
  <c r="I52" i="14"/>
  <c r="I53" i="14"/>
  <c r="G54" i="14"/>
  <c r="H54" i="14"/>
  <c r="I54" i="14" s="1"/>
  <c r="I55" i="14"/>
  <c r="I56" i="14"/>
  <c r="G57" i="14"/>
  <c r="D8" i="13"/>
  <c r="F8" i="13" s="1"/>
  <c r="E8" i="13"/>
  <c r="G8" i="13"/>
  <c r="J8" i="13" s="1"/>
  <c r="H8" i="13"/>
  <c r="I8" i="13"/>
  <c r="K8" i="13"/>
  <c r="N8" i="13" s="1"/>
  <c r="L8" i="13"/>
  <c r="M8" i="13"/>
  <c r="O8" i="13"/>
  <c r="P8" i="13"/>
  <c r="S8" i="13" s="1"/>
  <c r="Q8" i="13"/>
  <c r="F9" i="13"/>
  <c r="J9" i="13"/>
  <c r="N9" i="13"/>
  <c r="P9" i="13"/>
  <c r="S9" i="13" s="1"/>
  <c r="Q9" i="13"/>
  <c r="F10" i="13"/>
  <c r="J10" i="13"/>
  <c r="N10" i="13"/>
  <c r="P10" i="13"/>
  <c r="Q10" i="13"/>
  <c r="S10" i="13" s="1"/>
  <c r="F11" i="13"/>
  <c r="J11" i="13"/>
  <c r="N11" i="13"/>
  <c r="P11" i="13"/>
  <c r="S11" i="13" s="1"/>
  <c r="Q11" i="13"/>
  <c r="F12" i="13"/>
  <c r="J12" i="13"/>
  <c r="N12" i="13"/>
  <c r="P12" i="13"/>
  <c r="Q12" i="13"/>
  <c r="S12" i="13" s="1"/>
  <c r="F13" i="13"/>
  <c r="J13" i="13"/>
  <c r="N13" i="13"/>
  <c r="P13" i="13"/>
  <c r="S13" i="13" s="1"/>
  <c r="Q13" i="13"/>
  <c r="F14" i="13"/>
  <c r="J14" i="13"/>
  <c r="N14" i="13"/>
  <c r="P14" i="13"/>
  <c r="Q14" i="13"/>
  <c r="S14" i="13" s="1"/>
  <c r="F15" i="13"/>
  <c r="J15" i="13"/>
  <c r="N15" i="13"/>
  <c r="P15" i="13"/>
  <c r="S15" i="13" s="1"/>
  <c r="Q15" i="13"/>
  <c r="F16" i="13"/>
  <c r="J16" i="13"/>
  <c r="N16" i="13"/>
  <c r="P16" i="13"/>
  <c r="Q16" i="13"/>
  <c r="S16" i="13" s="1"/>
  <c r="F17" i="13"/>
  <c r="J17" i="13"/>
  <c r="N17" i="13"/>
  <c r="P17" i="13"/>
  <c r="S17" i="13" s="1"/>
  <c r="Q17" i="13"/>
  <c r="D18" i="13"/>
  <c r="E18" i="13"/>
  <c r="F18" i="13"/>
  <c r="G18" i="13"/>
  <c r="H18" i="13"/>
  <c r="I18" i="13"/>
  <c r="J18" i="13"/>
  <c r="K18" i="13"/>
  <c r="L18" i="13"/>
  <c r="M18" i="13"/>
  <c r="N18" i="13"/>
  <c r="O18" i="13"/>
  <c r="P18" i="13"/>
  <c r="Q18" i="13"/>
  <c r="S18" i="13"/>
  <c r="F19" i="13"/>
  <c r="J19" i="13"/>
  <c r="N19" i="13"/>
  <c r="P19" i="13"/>
  <c r="S19" i="13" s="1"/>
  <c r="Q19" i="13"/>
  <c r="F20" i="13"/>
  <c r="J20" i="13"/>
  <c r="N20" i="13"/>
  <c r="P20" i="13"/>
  <c r="Q20" i="13"/>
  <c r="S20" i="13"/>
  <c r="F21" i="13"/>
  <c r="J21" i="13"/>
  <c r="N21" i="13"/>
  <c r="P21" i="13"/>
  <c r="S21" i="13" s="1"/>
  <c r="Q21" i="13"/>
  <c r="F22" i="13"/>
  <c r="J22" i="13"/>
  <c r="N22" i="13"/>
  <c r="P22" i="13"/>
  <c r="Q22" i="13"/>
  <c r="S22" i="13"/>
  <c r="F23" i="13"/>
  <c r="J23" i="13"/>
  <c r="N23" i="13"/>
  <c r="P23" i="13"/>
  <c r="S23" i="13" s="1"/>
  <c r="Q23" i="13"/>
  <c r="F24" i="13"/>
  <c r="J24" i="13"/>
  <c r="N24" i="13"/>
  <c r="P24" i="13"/>
  <c r="Q24" i="13"/>
  <c r="S24" i="13"/>
  <c r="F25" i="13"/>
  <c r="J25" i="13"/>
  <c r="N25" i="13"/>
  <c r="P25" i="13"/>
  <c r="S25" i="13" s="1"/>
  <c r="Q25" i="13"/>
  <c r="F26" i="13"/>
  <c r="J26" i="13"/>
  <c r="N26" i="13"/>
  <c r="P26" i="13"/>
  <c r="Q26" i="13"/>
  <c r="S26" i="13"/>
  <c r="F27" i="13"/>
  <c r="J27" i="13"/>
  <c r="N27" i="13"/>
  <c r="P27" i="13"/>
  <c r="S27" i="13" s="1"/>
  <c r="Q27" i="13"/>
  <c r="D28" i="13"/>
  <c r="F28" i="13" s="1"/>
  <c r="E28" i="13"/>
  <c r="E60" i="13" s="1"/>
  <c r="G28" i="13"/>
  <c r="H28" i="13"/>
  <c r="J28" i="13" s="1"/>
  <c r="I28" i="13"/>
  <c r="I60" i="13" s="1"/>
  <c r="K28" i="13"/>
  <c r="L28" i="13"/>
  <c r="N28" i="13" s="1"/>
  <c r="M28" i="13"/>
  <c r="M60" i="13" s="1"/>
  <c r="O28" i="13"/>
  <c r="P28" i="13"/>
  <c r="F29" i="13"/>
  <c r="J29" i="13"/>
  <c r="N29" i="13"/>
  <c r="P29" i="13"/>
  <c r="Q29" i="13"/>
  <c r="S29" i="13" s="1"/>
  <c r="F30" i="13"/>
  <c r="J30" i="13"/>
  <c r="N30" i="13"/>
  <c r="P30" i="13"/>
  <c r="S30" i="13" s="1"/>
  <c r="Q30" i="13"/>
  <c r="F31" i="13"/>
  <c r="J31" i="13"/>
  <c r="N31" i="13"/>
  <c r="P31" i="13"/>
  <c r="Q31" i="13"/>
  <c r="S31" i="13" s="1"/>
  <c r="D32" i="13"/>
  <c r="F32" i="13" s="1"/>
  <c r="E32" i="13"/>
  <c r="G32" i="13"/>
  <c r="H32" i="13"/>
  <c r="H60" i="13" s="1"/>
  <c r="I32" i="13"/>
  <c r="K32" i="13"/>
  <c r="L32" i="13"/>
  <c r="P32" i="13" s="1"/>
  <c r="M32" i="13"/>
  <c r="O32" i="13"/>
  <c r="Q32" i="13"/>
  <c r="F33" i="13"/>
  <c r="J33" i="13"/>
  <c r="N33" i="13"/>
  <c r="P33" i="13"/>
  <c r="Q33" i="13"/>
  <c r="S33" i="13"/>
  <c r="F34" i="13"/>
  <c r="J34" i="13"/>
  <c r="N34" i="13"/>
  <c r="P34" i="13"/>
  <c r="S34" i="13" s="1"/>
  <c r="Q34" i="13"/>
  <c r="D35" i="13"/>
  <c r="E35" i="13"/>
  <c r="F35" i="13" s="1"/>
  <c r="G35" i="13"/>
  <c r="H35" i="13"/>
  <c r="I35" i="13"/>
  <c r="J35" i="13" s="1"/>
  <c r="K35" i="13"/>
  <c r="L35" i="13"/>
  <c r="M35" i="13"/>
  <c r="N35" i="13" s="1"/>
  <c r="O35" i="13"/>
  <c r="P35" i="13"/>
  <c r="Q35" i="13"/>
  <c r="S35" i="13" s="1"/>
  <c r="F36" i="13"/>
  <c r="J36" i="13"/>
  <c r="N36" i="13"/>
  <c r="P36" i="13"/>
  <c r="S36" i="13" s="1"/>
  <c r="Q36" i="13"/>
  <c r="F37" i="13"/>
  <c r="J37" i="13"/>
  <c r="N37" i="13"/>
  <c r="P37" i="13"/>
  <c r="Q37" i="13"/>
  <c r="S37" i="13" s="1"/>
  <c r="F38" i="13"/>
  <c r="J38" i="13"/>
  <c r="N38" i="13"/>
  <c r="P38" i="13"/>
  <c r="S38" i="13" s="1"/>
  <c r="Q38" i="13"/>
  <c r="F39" i="13"/>
  <c r="J39" i="13"/>
  <c r="N39" i="13"/>
  <c r="P39" i="13"/>
  <c r="Q39" i="13"/>
  <c r="S39" i="13" s="1"/>
  <c r="D40" i="13"/>
  <c r="E40" i="13"/>
  <c r="F40" i="13"/>
  <c r="G40" i="13"/>
  <c r="H40" i="13"/>
  <c r="I40" i="13"/>
  <c r="J40" i="13"/>
  <c r="K40" i="13"/>
  <c r="L40" i="13"/>
  <c r="M40" i="13"/>
  <c r="N40" i="13"/>
  <c r="O40" i="13"/>
  <c r="P40" i="13"/>
  <c r="Q40" i="13"/>
  <c r="S40" i="13"/>
  <c r="F41" i="13"/>
  <c r="J41" i="13"/>
  <c r="N41" i="13"/>
  <c r="P41" i="13"/>
  <c r="S41" i="13" s="1"/>
  <c r="Q41" i="13"/>
  <c r="F42" i="13"/>
  <c r="J42" i="13"/>
  <c r="N42" i="13"/>
  <c r="P42" i="13"/>
  <c r="Q42" i="13"/>
  <c r="S42" i="13"/>
  <c r="F43" i="13"/>
  <c r="J43" i="13"/>
  <c r="N43" i="13"/>
  <c r="P43" i="13"/>
  <c r="S43" i="13" s="1"/>
  <c r="Q43" i="13"/>
  <c r="F44" i="13"/>
  <c r="J44" i="13"/>
  <c r="N44" i="13"/>
  <c r="P44" i="13"/>
  <c r="Q44" i="13"/>
  <c r="S44" i="13"/>
  <c r="F45" i="13"/>
  <c r="J45" i="13"/>
  <c r="N45" i="13"/>
  <c r="P45" i="13"/>
  <c r="S45" i="13" s="1"/>
  <c r="Q45" i="13"/>
  <c r="D46" i="13"/>
  <c r="E46" i="13"/>
  <c r="F46" i="13" s="1"/>
  <c r="G46" i="13"/>
  <c r="H46" i="13"/>
  <c r="J46" i="13" s="1"/>
  <c r="I46" i="13"/>
  <c r="K46" i="13"/>
  <c r="L46" i="13"/>
  <c r="N46" i="13" s="1"/>
  <c r="M46" i="13"/>
  <c r="Q46" i="13" s="1"/>
  <c r="O46" i="13"/>
  <c r="P46" i="13"/>
  <c r="F47" i="13"/>
  <c r="J47" i="13"/>
  <c r="N47" i="13"/>
  <c r="P47" i="13"/>
  <c r="Q47" i="13"/>
  <c r="S47" i="13" s="1"/>
  <c r="F48" i="13"/>
  <c r="J48" i="13"/>
  <c r="N48" i="13"/>
  <c r="P48" i="13"/>
  <c r="S48" i="13" s="1"/>
  <c r="Q48" i="13"/>
  <c r="F49" i="13"/>
  <c r="J49" i="13"/>
  <c r="N49" i="13"/>
  <c r="P49" i="13"/>
  <c r="Q49" i="13"/>
  <c r="S49" i="13" s="1"/>
  <c r="D50" i="13"/>
  <c r="F50" i="13" s="1"/>
  <c r="E50" i="13"/>
  <c r="G50" i="13"/>
  <c r="H50" i="13"/>
  <c r="J50" i="13" s="1"/>
  <c r="I50" i="13"/>
  <c r="K50" i="13"/>
  <c r="L50" i="13"/>
  <c r="N50" i="13" s="1"/>
  <c r="M50" i="13"/>
  <c r="O50" i="13"/>
  <c r="Q50" i="13"/>
  <c r="F51" i="13"/>
  <c r="J51" i="13"/>
  <c r="N51" i="13"/>
  <c r="P51" i="13"/>
  <c r="Q51" i="13"/>
  <c r="S51" i="13"/>
  <c r="F52" i="13"/>
  <c r="J52" i="13"/>
  <c r="N52" i="13"/>
  <c r="P52" i="13"/>
  <c r="S52" i="13" s="1"/>
  <c r="Q52" i="13"/>
  <c r="F53" i="13"/>
  <c r="J53" i="13"/>
  <c r="N53" i="13"/>
  <c r="P53" i="13"/>
  <c r="Q53" i="13"/>
  <c r="S53" i="13"/>
  <c r="F54" i="13"/>
  <c r="J54" i="13"/>
  <c r="N54" i="13"/>
  <c r="P54" i="13"/>
  <c r="S54" i="13" s="1"/>
  <c r="Q54" i="13"/>
  <c r="D55" i="13"/>
  <c r="F55" i="13" s="1"/>
  <c r="E55" i="13"/>
  <c r="G55" i="13"/>
  <c r="H55" i="13"/>
  <c r="J55" i="13" s="1"/>
  <c r="I55" i="13"/>
  <c r="K55" i="13"/>
  <c r="L55" i="13"/>
  <c r="M55" i="13"/>
  <c r="N55" i="13" s="1"/>
  <c r="O55" i="13"/>
  <c r="P55" i="13"/>
  <c r="Q55" i="13"/>
  <c r="S55" i="13" s="1"/>
  <c r="F56" i="13"/>
  <c r="J56" i="13"/>
  <c r="N56" i="13"/>
  <c r="P56" i="13"/>
  <c r="S56" i="13" s="1"/>
  <c r="Q56" i="13"/>
  <c r="F57" i="13"/>
  <c r="J57" i="13"/>
  <c r="N57" i="13"/>
  <c r="P57" i="13"/>
  <c r="Q57" i="13"/>
  <c r="S57" i="13" s="1"/>
  <c r="F58" i="13"/>
  <c r="J58" i="13"/>
  <c r="N58" i="13"/>
  <c r="P58" i="13"/>
  <c r="Q58" i="13"/>
  <c r="S58" i="13" s="1"/>
  <c r="F59" i="13"/>
  <c r="J59" i="13"/>
  <c r="N59" i="13"/>
  <c r="P59" i="13"/>
  <c r="S59" i="13" s="1"/>
  <c r="Q59" i="13"/>
  <c r="L60" i="13"/>
  <c r="D8" i="12"/>
  <c r="E8" i="12"/>
  <c r="F8" i="12"/>
  <c r="G8" i="12"/>
  <c r="J8" i="12" s="1"/>
  <c r="H8" i="12"/>
  <c r="I8" i="12"/>
  <c r="K8" i="12"/>
  <c r="N8" i="12" s="1"/>
  <c r="L8" i="12"/>
  <c r="M8" i="12"/>
  <c r="O8" i="12"/>
  <c r="P8" i="12"/>
  <c r="Q8" i="12"/>
  <c r="S8" i="12"/>
  <c r="F9" i="12"/>
  <c r="J9" i="12"/>
  <c r="N9" i="12"/>
  <c r="P9" i="12"/>
  <c r="S9" i="12" s="1"/>
  <c r="Q9" i="12"/>
  <c r="F10" i="12"/>
  <c r="J10" i="12"/>
  <c r="N10" i="12"/>
  <c r="P10" i="12"/>
  <c r="Q10" i="12"/>
  <c r="S10" i="12"/>
  <c r="F11" i="12"/>
  <c r="J11" i="12"/>
  <c r="N11" i="12"/>
  <c r="P11" i="12"/>
  <c r="S11" i="12" s="1"/>
  <c r="Q11" i="12"/>
  <c r="F12" i="12"/>
  <c r="J12" i="12"/>
  <c r="N12" i="12"/>
  <c r="P12" i="12"/>
  <c r="Q12" i="12"/>
  <c r="S12" i="12"/>
  <c r="F13" i="12"/>
  <c r="J13" i="12"/>
  <c r="N13" i="12"/>
  <c r="P13" i="12"/>
  <c r="S13" i="12" s="1"/>
  <c r="Q13" i="12"/>
  <c r="F14" i="12"/>
  <c r="J14" i="12"/>
  <c r="N14" i="12"/>
  <c r="P14" i="12"/>
  <c r="Q14" i="12"/>
  <c r="S14" i="12"/>
  <c r="F15" i="12"/>
  <c r="J15" i="12"/>
  <c r="N15" i="12"/>
  <c r="P15" i="12"/>
  <c r="S15" i="12" s="1"/>
  <c r="Q15" i="12"/>
  <c r="F16" i="12"/>
  <c r="J16" i="12"/>
  <c r="N16" i="12"/>
  <c r="P16" i="12"/>
  <c r="Q16" i="12"/>
  <c r="S16" i="12"/>
  <c r="F17" i="12"/>
  <c r="J17" i="12"/>
  <c r="N17" i="12"/>
  <c r="P17" i="12"/>
  <c r="S17" i="12" s="1"/>
  <c r="Q17" i="12"/>
  <c r="D18" i="12"/>
  <c r="E18" i="12"/>
  <c r="F18" i="12"/>
  <c r="G18" i="12"/>
  <c r="H18" i="12"/>
  <c r="I18" i="12"/>
  <c r="I60" i="12" s="1"/>
  <c r="J18" i="12"/>
  <c r="K18" i="12"/>
  <c r="L18" i="12"/>
  <c r="M18" i="12"/>
  <c r="M60" i="12" s="1"/>
  <c r="N18" i="12"/>
  <c r="O18" i="12"/>
  <c r="P18" i="12"/>
  <c r="F19" i="12"/>
  <c r="J19" i="12"/>
  <c r="N19" i="12"/>
  <c r="P19" i="12"/>
  <c r="S19" i="12" s="1"/>
  <c r="Q19" i="12"/>
  <c r="F20" i="12"/>
  <c r="J20" i="12"/>
  <c r="N20" i="12"/>
  <c r="P20" i="12"/>
  <c r="Q20" i="12"/>
  <c r="S20" i="12"/>
  <c r="F21" i="12"/>
  <c r="J21" i="12"/>
  <c r="N21" i="12"/>
  <c r="P21" i="12"/>
  <c r="S21" i="12" s="1"/>
  <c r="Q21" i="12"/>
  <c r="F22" i="12"/>
  <c r="J22" i="12"/>
  <c r="N22" i="12"/>
  <c r="P22" i="12"/>
  <c r="Q22" i="12"/>
  <c r="S22" i="12"/>
  <c r="F23" i="12"/>
  <c r="J23" i="12"/>
  <c r="N23" i="12"/>
  <c r="P23" i="12"/>
  <c r="S23" i="12" s="1"/>
  <c r="Q23" i="12"/>
  <c r="F24" i="12"/>
  <c r="J24" i="12"/>
  <c r="N24" i="12"/>
  <c r="P24" i="12"/>
  <c r="Q24" i="12"/>
  <c r="S24" i="12"/>
  <c r="F25" i="12"/>
  <c r="J25" i="12"/>
  <c r="N25" i="12"/>
  <c r="P25" i="12"/>
  <c r="S25" i="12" s="1"/>
  <c r="Q25" i="12"/>
  <c r="F26" i="12"/>
  <c r="J26" i="12"/>
  <c r="N26" i="12"/>
  <c r="P26" i="12"/>
  <c r="Q26" i="12"/>
  <c r="S26" i="12"/>
  <c r="F27" i="12"/>
  <c r="J27" i="12"/>
  <c r="N27" i="12"/>
  <c r="P27" i="12"/>
  <c r="S27" i="12" s="1"/>
  <c r="Q27" i="12"/>
  <c r="D28" i="12"/>
  <c r="F28" i="12" s="1"/>
  <c r="E28" i="12"/>
  <c r="E60" i="12" s="1"/>
  <c r="G28" i="12"/>
  <c r="H28" i="12"/>
  <c r="J28" i="12" s="1"/>
  <c r="I28" i="12"/>
  <c r="K28" i="12"/>
  <c r="L28" i="12"/>
  <c r="N28" i="12" s="1"/>
  <c r="M28" i="12"/>
  <c r="O28" i="12"/>
  <c r="P28" i="12"/>
  <c r="S28" i="12" s="1"/>
  <c r="Q28" i="12"/>
  <c r="F29" i="12"/>
  <c r="J29" i="12"/>
  <c r="N29" i="12"/>
  <c r="P29" i="12"/>
  <c r="Q29" i="12"/>
  <c r="S29" i="12"/>
  <c r="F30" i="12"/>
  <c r="J30" i="12"/>
  <c r="N30" i="12"/>
  <c r="P30" i="12"/>
  <c r="S30" i="12" s="1"/>
  <c r="Q30" i="12"/>
  <c r="F31" i="12"/>
  <c r="J31" i="12"/>
  <c r="N31" i="12"/>
  <c r="P31" i="12"/>
  <c r="Q31" i="12"/>
  <c r="S31" i="12"/>
  <c r="D32" i="12"/>
  <c r="F32" i="12" s="1"/>
  <c r="E32" i="12"/>
  <c r="G32" i="12"/>
  <c r="H32" i="12"/>
  <c r="J32" i="12" s="1"/>
  <c r="I32" i="12"/>
  <c r="K32" i="12"/>
  <c r="L32" i="12"/>
  <c r="N32" i="12" s="1"/>
  <c r="M32" i="12"/>
  <c r="O32" i="12"/>
  <c r="P32" i="12"/>
  <c r="Q32" i="12"/>
  <c r="F33" i="12"/>
  <c r="J33" i="12"/>
  <c r="N33" i="12"/>
  <c r="P33" i="12"/>
  <c r="Q33" i="12"/>
  <c r="S33" i="12"/>
  <c r="F34" i="12"/>
  <c r="J34" i="12"/>
  <c r="N34" i="12"/>
  <c r="P34" i="12"/>
  <c r="S34" i="12" s="1"/>
  <c r="Q34" i="12"/>
  <c r="D35" i="12"/>
  <c r="F35" i="12" s="1"/>
  <c r="E35" i="12"/>
  <c r="G35" i="12"/>
  <c r="H35" i="12"/>
  <c r="J35" i="12" s="1"/>
  <c r="I35" i="12"/>
  <c r="K35" i="12"/>
  <c r="L35" i="12"/>
  <c r="N35" i="12" s="1"/>
  <c r="M35" i="12"/>
  <c r="O35" i="12"/>
  <c r="Q35" i="12"/>
  <c r="F36" i="12"/>
  <c r="J36" i="12"/>
  <c r="N36" i="12"/>
  <c r="P36" i="12"/>
  <c r="Q36" i="12"/>
  <c r="S36" i="12"/>
  <c r="F37" i="12"/>
  <c r="J37" i="12"/>
  <c r="N37" i="12"/>
  <c r="P37" i="12"/>
  <c r="S37" i="12" s="1"/>
  <c r="Q37" i="12"/>
  <c r="F38" i="12"/>
  <c r="J38" i="12"/>
  <c r="N38" i="12"/>
  <c r="P38" i="12"/>
  <c r="Q38" i="12"/>
  <c r="S38" i="12"/>
  <c r="F39" i="12"/>
  <c r="J39" i="12"/>
  <c r="N39" i="12"/>
  <c r="P39" i="12"/>
  <c r="S39" i="12" s="1"/>
  <c r="Q39" i="12"/>
  <c r="D40" i="12"/>
  <c r="E40" i="12"/>
  <c r="F40" i="12"/>
  <c r="G40" i="12"/>
  <c r="H40" i="12"/>
  <c r="I40" i="12"/>
  <c r="J40" i="12"/>
  <c r="K40" i="12"/>
  <c r="L40" i="12"/>
  <c r="M40" i="12"/>
  <c r="N40" i="12"/>
  <c r="O40" i="12"/>
  <c r="P40" i="12"/>
  <c r="Q40" i="12"/>
  <c r="S40" i="12"/>
  <c r="F41" i="12"/>
  <c r="J41" i="12"/>
  <c r="N41" i="12"/>
  <c r="P41" i="12"/>
  <c r="S41" i="12" s="1"/>
  <c r="Q41" i="12"/>
  <c r="F42" i="12"/>
  <c r="J42" i="12"/>
  <c r="N42" i="12"/>
  <c r="P42" i="12"/>
  <c r="Q42" i="12"/>
  <c r="S42" i="12"/>
  <c r="F43" i="12"/>
  <c r="J43" i="12"/>
  <c r="N43" i="12"/>
  <c r="P43" i="12"/>
  <c r="S43" i="12" s="1"/>
  <c r="Q43" i="12"/>
  <c r="F44" i="12"/>
  <c r="J44" i="12"/>
  <c r="N44" i="12"/>
  <c r="P44" i="12"/>
  <c r="Q44" i="12"/>
  <c r="S44" i="12"/>
  <c r="F45" i="12"/>
  <c r="J45" i="12"/>
  <c r="N45" i="12"/>
  <c r="P45" i="12"/>
  <c r="S45" i="12" s="1"/>
  <c r="Q45" i="12"/>
  <c r="D46" i="12"/>
  <c r="F46" i="12" s="1"/>
  <c r="E46" i="12"/>
  <c r="G46" i="12"/>
  <c r="H46" i="12"/>
  <c r="J46" i="12" s="1"/>
  <c r="I46" i="12"/>
  <c r="K46" i="12"/>
  <c r="L46" i="12"/>
  <c r="N46" i="12" s="1"/>
  <c r="M46" i="12"/>
  <c r="O46" i="12"/>
  <c r="P46" i="12"/>
  <c r="S46" i="12" s="1"/>
  <c r="Q46" i="12"/>
  <c r="F47" i="12"/>
  <c r="J47" i="12"/>
  <c r="N47" i="12"/>
  <c r="P47" i="12"/>
  <c r="Q47" i="12"/>
  <c r="S47" i="12"/>
  <c r="F48" i="12"/>
  <c r="J48" i="12"/>
  <c r="N48" i="12"/>
  <c r="P48" i="12"/>
  <c r="S48" i="12" s="1"/>
  <c r="Q48" i="12"/>
  <c r="F49" i="12"/>
  <c r="J49" i="12"/>
  <c r="N49" i="12"/>
  <c r="P49" i="12"/>
  <c r="Q49" i="12"/>
  <c r="S49" i="12"/>
  <c r="D50" i="12"/>
  <c r="F50" i="12" s="1"/>
  <c r="E50" i="12"/>
  <c r="G50" i="12"/>
  <c r="H50" i="12"/>
  <c r="J50" i="12" s="1"/>
  <c r="I50" i="12"/>
  <c r="K50" i="12"/>
  <c r="L50" i="12"/>
  <c r="N50" i="12" s="1"/>
  <c r="M50" i="12"/>
  <c r="O50" i="12"/>
  <c r="P50" i="12"/>
  <c r="S50" i="12" s="1"/>
  <c r="Q50" i="12"/>
  <c r="F51" i="12"/>
  <c r="J51" i="12"/>
  <c r="N51" i="12"/>
  <c r="P51" i="12"/>
  <c r="Q51" i="12"/>
  <c r="S51" i="12"/>
  <c r="F52" i="12"/>
  <c r="J52" i="12"/>
  <c r="N52" i="12"/>
  <c r="P52" i="12"/>
  <c r="S52" i="12" s="1"/>
  <c r="Q52" i="12"/>
  <c r="F53" i="12"/>
  <c r="J53" i="12"/>
  <c r="N53" i="12"/>
  <c r="P53" i="12"/>
  <c r="Q53" i="12"/>
  <c r="S53" i="12"/>
  <c r="F54" i="12"/>
  <c r="J54" i="12"/>
  <c r="N54" i="12"/>
  <c r="P54" i="12"/>
  <c r="S54" i="12" s="1"/>
  <c r="Q54" i="12"/>
  <c r="D55" i="12"/>
  <c r="F55" i="12" s="1"/>
  <c r="E55" i="12"/>
  <c r="G55" i="12"/>
  <c r="H55" i="12"/>
  <c r="J55" i="12" s="1"/>
  <c r="I55" i="12"/>
  <c r="K55" i="12"/>
  <c r="L55" i="12"/>
  <c r="N55" i="12" s="1"/>
  <c r="M55" i="12"/>
  <c r="Q55" i="12" s="1"/>
  <c r="O55" i="12"/>
  <c r="P55" i="12"/>
  <c r="S55" i="12" s="1"/>
  <c r="F56" i="12"/>
  <c r="J56" i="12"/>
  <c r="N56" i="12"/>
  <c r="P56" i="12"/>
  <c r="Q56" i="12"/>
  <c r="S56" i="12"/>
  <c r="F57" i="12"/>
  <c r="J57" i="12"/>
  <c r="N57" i="12"/>
  <c r="P57" i="12"/>
  <c r="S57" i="12" s="1"/>
  <c r="Q57" i="12"/>
  <c r="F58" i="12"/>
  <c r="J58" i="12"/>
  <c r="N58" i="12"/>
  <c r="P58" i="12"/>
  <c r="Q58" i="12"/>
  <c r="S58" i="12"/>
  <c r="F59" i="12"/>
  <c r="J59" i="12"/>
  <c r="N59" i="12"/>
  <c r="P59" i="12"/>
  <c r="S59" i="12" s="1"/>
  <c r="Q59" i="12"/>
  <c r="L60" i="12"/>
  <c r="D9" i="11"/>
  <c r="P9" i="11" s="1"/>
  <c r="E9" i="11"/>
  <c r="F9" i="11"/>
  <c r="H9" i="11"/>
  <c r="J9" i="11" s="1"/>
  <c r="I9" i="11"/>
  <c r="L9" i="11"/>
  <c r="N9" i="11" s="1"/>
  <c r="M9" i="11"/>
  <c r="Q9" i="11" s="1"/>
  <c r="F10" i="11"/>
  <c r="J10" i="11"/>
  <c r="N10" i="11"/>
  <c r="R10" i="11" s="1"/>
  <c r="P10" i="11"/>
  <c r="Q10" i="11"/>
  <c r="F11" i="11"/>
  <c r="J11" i="11"/>
  <c r="N11" i="11"/>
  <c r="P11" i="11"/>
  <c r="Q11" i="11"/>
  <c r="R11" i="11"/>
  <c r="F12" i="11"/>
  <c r="J12" i="11"/>
  <c r="N12" i="11"/>
  <c r="R12" i="11" s="1"/>
  <c r="P12" i="11"/>
  <c r="Q12" i="11"/>
  <c r="F13" i="11"/>
  <c r="J13" i="11"/>
  <c r="N13" i="11"/>
  <c r="P13" i="11"/>
  <c r="Q13" i="11"/>
  <c r="R13" i="11"/>
  <c r="F14" i="11"/>
  <c r="J14" i="11"/>
  <c r="N14" i="11"/>
  <c r="R14" i="11" s="1"/>
  <c r="P14" i="11"/>
  <c r="Q14" i="11"/>
  <c r="F15" i="11"/>
  <c r="J15" i="11"/>
  <c r="N15" i="11"/>
  <c r="P15" i="11"/>
  <c r="Q15" i="11"/>
  <c r="R15" i="11"/>
  <c r="F16" i="11"/>
  <c r="J16" i="11"/>
  <c r="N16" i="11"/>
  <c r="R16" i="11" s="1"/>
  <c r="P16" i="11"/>
  <c r="Q16" i="11"/>
  <c r="F17" i="11"/>
  <c r="J17" i="11"/>
  <c r="N17" i="11"/>
  <c r="P17" i="11"/>
  <c r="Q17" i="11"/>
  <c r="R17" i="11"/>
  <c r="D18" i="11"/>
  <c r="E18" i="11"/>
  <c r="F18" i="11"/>
  <c r="H18" i="11"/>
  <c r="J18" i="11" s="1"/>
  <c r="I18" i="11"/>
  <c r="L18" i="11"/>
  <c r="N18" i="11" s="1"/>
  <c r="R18" i="11" s="1"/>
  <c r="M18" i="11"/>
  <c r="Q18" i="11" s="1"/>
  <c r="F19" i="11"/>
  <c r="J19" i="11"/>
  <c r="N19" i="11"/>
  <c r="R19" i="11" s="1"/>
  <c r="P19" i="11"/>
  <c r="Q19" i="11"/>
  <c r="F20" i="11"/>
  <c r="J20" i="11"/>
  <c r="N20" i="11"/>
  <c r="P20" i="11"/>
  <c r="Q20" i="11"/>
  <c r="R20" i="11"/>
  <c r="F21" i="11"/>
  <c r="J21" i="11"/>
  <c r="N21" i="11"/>
  <c r="R21" i="11" s="1"/>
  <c r="P21" i="11"/>
  <c r="Q21" i="11"/>
  <c r="F22" i="11"/>
  <c r="J22" i="11"/>
  <c r="N22" i="11"/>
  <c r="P22" i="11"/>
  <c r="Q22" i="11"/>
  <c r="R22" i="11"/>
  <c r="F23" i="11"/>
  <c r="J23" i="11"/>
  <c r="N23" i="11"/>
  <c r="R23" i="11" s="1"/>
  <c r="P23" i="11"/>
  <c r="Q23" i="11"/>
  <c r="F24" i="11"/>
  <c r="J24" i="11"/>
  <c r="N24" i="11"/>
  <c r="P24" i="11"/>
  <c r="Q24" i="11"/>
  <c r="R24" i="11"/>
  <c r="F25" i="11"/>
  <c r="J25" i="11"/>
  <c r="N25" i="11"/>
  <c r="R25" i="11" s="1"/>
  <c r="P25" i="11"/>
  <c r="Q25" i="11"/>
  <c r="F26" i="11"/>
  <c r="J26" i="11"/>
  <c r="N26" i="11"/>
  <c r="P26" i="11"/>
  <c r="Q26" i="11"/>
  <c r="R26" i="11"/>
  <c r="F27" i="11"/>
  <c r="J27" i="11"/>
  <c r="N27" i="11"/>
  <c r="R27" i="11" s="1"/>
  <c r="P27" i="11"/>
  <c r="Q27" i="11"/>
  <c r="D28" i="11"/>
  <c r="F28" i="11" s="1"/>
  <c r="F60" i="11" s="1"/>
  <c r="E28" i="11"/>
  <c r="Q28" i="11" s="1"/>
  <c r="H28" i="11"/>
  <c r="I28" i="11"/>
  <c r="I60" i="11" s="1"/>
  <c r="J28" i="11"/>
  <c r="L28" i="11"/>
  <c r="M28" i="11"/>
  <c r="N28" i="11"/>
  <c r="P28" i="11"/>
  <c r="F29" i="11"/>
  <c r="J29" i="11"/>
  <c r="N29" i="11"/>
  <c r="P29" i="11"/>
  <c r="Q29" i="11"/>
  <c r="R29" i="11"/>
  <c r="F30" i="11"/>
  <c r="J30" i="11"/>
  <c r="N30" i="11"/>
  <c r="R30" i="11" s="1"/>
  <c r="P30" i="11"/>
  <c r="Q30" i="11"/>
  <c r="F31" i="11"/>
  <c r="J31" i="11"/>
  <c r="N31" i="11"/>
  <c r="P31" i="11"/>
  <c r="Q31" i="11"/>
  <c r="R31" i="11"/>
  <c r="D32" i="11"/>
  <c r="E32" i="11"/>
  <c r="F32" i="11"/>
  <c r="H32" i="11"/>
  <c r="J32" i="11" s="1"/>
  <c r="I32" i="11"/>
  <c r="L32" i="11"/>
  <c r="N32" i="11" s="1"/>
  <c r="M32" i="11"/>
  <c r="Q32" i="11" s="1"/>
  <c r="F33" i="11"/>
  <c r="J33" i="11"/>
  <c r="N33" i="11"/>
  <c r="R33" i="11" s="1"/>
  <c r="P33" i="11"/>
  <c r="Q33" i="11"/>
  <c r="F34" i="11"/>
  <c r="J34" i="11"/>
  <c r="N34" i="11"/>
  <c r="P34" i="11"/>
  <c r="Q34" i="11"/>
  <c r="R34" i="11"/>
  <c r="D35" i="11"/>
  <c r="E35" i="11"/>
  <c r="F35" i="11"/>
  <c r="H35" i="11"/>
  <c r="J35" i="11" s="1"/>
  <c r="I35" i="11"/>
  <c r="L35" i="11"/>
  <c r="N35" i="11" s="1"/>
  <c r="R35" i="11" s="1"/>
  <c r="M35" i="11"/>
  <c r="Q35" i="11" s="1"/>
  <c r="F36" i="11"/>
  <c r="J36" i="11"/>
  <c r="N36" i="11"/>
  <c r="R36" i="11" s="1"/>
  <c r="P36" i="11"/>
  <c r="Q36" i="11"/>
  <c r="F37" i="11"/>
  <c r="J37" i="11"/>
  <c r="N37" i="11"/>
  <c r="P37" i="11"/>
  <c r="Q37" i="11"/>
  <c r="R37" i="11"/>
  <c r="F38" i="11"/>
  <c r="J38" i="11"/>
  <c r="N38" i="11"/>
  <c r="R38" i="11" s="1"/>
  <c r="P38" i="11"/>
  <c r="Q38" i="11"/>
  <c r="F39" i="11"/>
  <c r="J39" i="11"/>
  <c r="N39" i="11"/>
  <c r="P39" i="11"/>
  <c r="Q39" i="11"/>
  <c r="R39" i="11"/>
  <c r="D40" i="11"/>
  <c r="E40" i="11"/>
  <c r="F40" i="11"/>
  <c r="H40" i="11"/>
  <c r="J40" i="11" s="1"/>
  <c r="I40" i="11"/>
  <c r="L40" i="11"/>
  <c r="N40" i="11" s="1"/>
  <c r="M40" i="11"/>
  <c r="Q40" i="11" s="1"/>
  <c r="F41" i="11"/>
  <c r="J41" i="11"/>
  <c r="N41" i="11"/>
  <c r="R41" i="11" s="1"/>
  <c r="P41" i="11"/>
  <c r="Q41" i="11"/>
  <c r="F42" i="11"/>
  <c r="J42" i="11"/>
  <c r="N42" i="11"/>
  <c r="P42" i="11"/>
  <c r="Q42" i="11"/>
  <c r="R42" i="11"/>
  <c r="F43" i="11"/>
  <c r="J43" i="11"/>
  <c r="N43" i="11"/>
  <c r="R43" i="11" s="1"/>
  <c r="P43" i="11"/>
  <c r="Q43" i="11"/>
  <c r="F44" i="11"/>
  <c r="J44" i="11"/>
  <c r="N44" i="11"/>
  <c r="P44" i="11"/>
  <c r="Q44" i="11"/>
  <c r="R44" i="11"/>
  <c r="F45" i="11"/>
  <c r="J45" i="11"/>
  <c r="N45" i="11"/>
  <c r="R45" i="11" s="1"/>
  <c r="P45" i="11"/>
  <c r="Q45" i="11"/>
  <c r="D46" i="11"/>
  <c r="F46" i="11" s="1"/>
  <c r="E46" i="11"/>
  <c r="Q46" i="11" s="1"/>
  <c r="H46" i="11"/>
  <c r="I46" i="11"/>
  <c r="J46" i="11"/>
  <c r="L46" i="11"/>
  <c r="M46" i="11"/>
  <c r="N46" i="11"/>
  <c r="P46" i="11"/>
  <c r="F47" i="11"/>
  <c r="J47" i="11"/>
  <c r="N47" i="11"/>
  <c r="P47" i="11"/>
  <c r="Q47" i="11"/>
  <c r="R47" i="11"/>
  <c r="F48" i="11"/>
  <c r="J48" i="11"/>
  <c r="N48" i="11"/>
  <c r="R48" i="11" s="1"/>
  <c r="P48" i="11"/>
  <c r="Q48" i="11"/>
  <c r="F49" i="11"/>
  <c r="J49" i="11"/>
  <c r="N49" i="11"/>
  <c r="P49" i="11"/>
  <c r="Q49" i="11"/>
  <c r="R49" i="11"/>
  <c r="D50" i="11"/>
  <c r="E50" i="11"/>
  <c r="F50" i="11"/>
  <c r="H50" i="11"/>
  <c r="J50" i="11" s="1"/>
  <c r="I50" i="11"/>
  <c r="L50" i="11"/>
  <c r="N50" i="11" s="1"/>
  <c r="M50" i="11"/>
  <c r="Q50" i="11" s="1"/>
  <c r="F51" i="11"/>
  <c r="J51" i="11"/>
  <c r="N51" i="11"/>
  <c r="R51" i="11" s="1"/>
  <c r="P51" i="11"/>
  <c r="Q51" i="11"/>
  <c r="F52" i="11"/>
  <c r="J52" i="11"/>
  <c r="N52" i="11"/>
  <c r="P52" i="11"/>
  <c r="Q52" i="11"/>
  <c r="R52" i="11"/>
  <c r="F53" i="11"/>
  <c r="J53" i="11"/>
  <c r="N53" i="11"/>
  <c r="R53" i="11" s="1"/>
  <c r="P53" i="11"/>
  <c r="Q53" i="11"/>
  <c r="F54" i="11"/>
  <c r="J54" i="11"/>
  <c r="N54" i="11"/>
  <c r="P54" i="11"/>
  <c r="Q54" i="11"/>
  <c r="R54" i="11"/>
  <c r="D55" i="11"/>
  <c r="E55" i="11"/>
  <c r="F55" i="11"/>
  <c r="H55" i="11"/>
  <c r="J55" i="11" s="1"/>
  <c r="I55" i="11"/>
  <c r="L55" i="11"/>
  <c r="N55" i="11" s="1"/>
  <c r="M55" i="11"/>
  <c r="Q55" i="11" s="1"/>
  <c r="F56" i="11"/>
  <c r="J56" i="11"/>
  <c r="N56" i="11"/>
  <c r="R56" i="11" s="1"/>
  <c r="P56" i="11"/>
  <c r="Q56" i="11"/>
  <c r="F57" i="11"/>
  <c r="J57" i="11"/>
  <c r="N57" i="11"/>
  <c r="P57" i="11"/>
  <c r="Q57" i="11"/>
  <c r="R57" i="11"/>
  <c r="F58" i="11"/>
  <c r="J58" i="11"/>
  <c r="N58" i="11"/>
  <c r="R58" i="11" s="1"/>
  <c r="P58" i="11"/>
  <c r="Q58" i="11"/>
  <c r="F59" i="11"/>
  <c r="J59" i="11"/>
  <c r="N59" i="11"/>
  <c r="P59" i="11"/>
  <c r="Q59" i="11"/>
  <c r="R59" i="11"/>
  <c r="H60" i="11"/>
  <c r="L60" i="11"/>
  <c r="M60" i="11"/>
  <c r="D9" i="10"/>
  <c r="P9" i="10" s="1"/>
  <c r="E9" i="10"/>
  <c r="H9" i="10"/>
  <c r="J9" i="10" s="1"/>
  <c r="I9" i="10"/>
  <c r="Q9" i="10" s="1"/>
  <c r="L9" i="10"/>
  <c r="M9" i="10"/>
  <c r="N9" i="10" s="1"/>
  <c r="F10" i="10"/>
  <c r="R10" i="10" s="1"/>
  <c r="J10" i="10"/>
  <c r="N10" i="10"/>
  <c r="P10" i="10"/>
  <c r="Q10" i="10"/>
  <c r="F11" i="10"/>
  <c r="J11" i="10"/>
  <c r="N11" i="10"/>
  <c r="P11" i="10"/>
  <c r="Q11" i="10"/>
  <c r="R11" i="10"/>
  <c r="F12" i="10"/>
  <c r="R12" i="10" s="1"/>
  <c r="J12" i="10"/>
  <c r="N12" i="10"/>
  <c r="P12" i="10"/>
  <c r="Q12" i="10"/>
  <c r="F13" i="10"/>
  <c r="J13" i="10"/>
  <c r="N13" i="10"/>
  <c r="P13" i="10"/>
  <c r="Q13" i="10"/>
  <c r="R13" i="10"/>
  <c r="F14" i="10"/>
  <c r="R14" i="10" s="1"/>
  <c r="J14" i="10"/>
  <c r="N14" i="10"/>
  <c r="P14" i="10"/>
  <c r="Q14" i="10"/>
  <c r="F15" i="10"/>
  <c r="J15" i="10"/>
  <c r="N15" i="10"/>
  <c r="P15" i="10"/>
  <c r="Q15" i="10"/>
  <c r="R15" i="10"/>
  <c r="F16" i="10"/>
  <c r="R16" i="10" s="1"/>
  <c r="J16" i="10"/>
  <c r="N16" i="10"/>
  <c r="P16" i="10"/>
  <c r="Q16" i="10"/>
  <c r="F17" i="10"/>
  <c r="J17" i="10"/>
  <c r="N17" i="10"/>
  <c r="P17" i="10"/>
  <c r="Q17" i="10"/>
  <c r="R17" i="10"/>
  <c r="D18" i="10"/>
  <c r="P18" i="10" s="1"/>
  <c r="E18" i="10"/>
  <c r="Q18" i="10" s="1"/>
  <c r="H18" i="10"/>
  <c r="J18" i="10" s="1"/>
  <c r="I18" i="10"/>
  <c r="L18" i="10"/>
  <c r="M18" i="10"/>
  <c r="N18" i="10" s="1"/>
  <c r="F19" i="10"/>
  <c r="R19" i="10" s="1"/>
  <c r="J19" i="10"/>
  <c r="N19" i="10"/>
  <c r="P19" i="10"/>
  <c r="Q19" i="10"/>
  <c r="F20" i="10"/>
  <c r="J20" i="10"/>
  <c r="N20" i="10"/>
  <c r="P20" i="10"/>
  <c r="Q20" i="10"/>
  <c r="R20" i="10"/>
  <c r="F21" i="10"/>
  <c r="R21" i="10" s="1"/>
  <c r="J21" i="10"/>
  <c r="N21" i="10"/>
  <c r="P21" i="10"/>
  <c r="Q21" i="10"/>
  <c r="F22" i="10"/>
  <c r="J22" i="10"/>
  <c r="N22" i="10"/>
  <c r="P22" i="10"/>
  <c r="Q22" i="10"/>
  <c r="R22" i="10"/>
  <c r="F23" i="10"/>
  <c r="R23" i="10" s="1"/>
  <c r="J23" i="10"/>
  <c r="N23" i="10"/>
  <c r="P23" i="10"/>
  <c r="Q23" i="10"/>
  <c r="F24" i="10"/>
  <c r="J24" i="10"/>
  <c r="N24" i="10"/>
  <c r="P24" i="10"/>
  <c r="Q24" i="10"/>
  <c r="R24" i="10"/>
  <c r="F25" i="10"/>
  <c r="R25" i="10" s="1"/>
  <c r="J25" i="10"/>
  <c r="N25" i="10"/>
  <c r="P25" i="10"/>
  <c r="Q25" i="10"/>
  <c r="F26" i="10"/>
  <c r="J26" i="10"/>
  <c r="N26" i="10"/>
  <c r="P26" i="10"/>
  <c r="Q26" i="10"/>
  <c r="R26" i="10"/>
  <c r="F27" i="10"/>
  <c r="R27" i="10" s="1"/>
  <c r="J27" i="10"/>
  <c r="N27" i="10"/>
  <c r="P27" i="10"/>
  <c r="Q27" i="10"/>
  <c r="D28" i="10"/>
  <c r="E28" i="10"/>
  <c r="F28" i="10" s="1"/>
  <c r="H28" i="10"/>
  <c r="I28" i="10"/>
  <c r="J28" i="10"/>
  <c r="L28" i="10"/>
  <c r="N28" i="10" s="1"/>
  <c r="R28" i="10" s="1"/>
  <c r="M28" i="10"/>
  <c r="P28" i="10"/>
  <c r="F29" i="10"/>
  <c r="J29" i="10"/>
  <c r="N29" i="10"/>
  <c r="P29" i="10"/>
  <c r="Q29" i="10"/>
  <c r="R29" i="10"/>
  <c r="F30" i="10"/>
  <c r="R30" i="10" s="1"/>
  <c r="J30" i="10"/>
  <c r="N30" i="10"/>
  <c r="P30" i="10"/>
  <c r="Q30" i="10"/>
  <c r="F31" i="10"/>
  <c r="J31" i="10"/>
  <c r="N31" i="10"/>
  <c r="P31" i="10"/>
  <c r="Q31" i="10"/>
  <c r="R31" i="10"/>
  <c r="D32" i="10"/>
  <c r="P32" i="10" s="1"/>
  <c r="E32" i="10"/>
  <c r="Q32" i="10" s="1"/>
  <c r="H32" i="10"/>
  <c r="J32" i="10" s="1"/>
  <c r="I32" i="10"/>
  <c r="L32" i="10"/>
  <c r="M32" i="10"/>
  <c r="N32" i="10" s="1"/>
  <c r="F33" i="10"/>
  <c r="R33" i="10" s="1"/>
  <c r="J33" i="10"/>
  <c r="N33" i="10"/>
  <c r="P33" i="10"/>
  <c r="Q33" i="10"/>
  <c r="F34" i="10"/>
  <c r="J34" i="10"/>
  <c r="N34" i="10"/>
  <c r="P34" i="10"/>
  <c r="Q34" i="10"/>
  <c r="R34" i="10"/>
  <c r="D35" i="10"/>
  <c r="P35" i="10" s="1"/>
  <c r="E35" i="10"/>
  <c r="Q35" i="10" s="1"/>
  <c r="H35" i="10"/>
  <c r="J35" i="10" s="1"/>
  <c r="I35" i="10"/>
  <c r="L35" i="10"/>
  <c r="M35" i="10"/>
  <c r="N35" i="10" s="1"/>
  <c r="F36" i="10"/>
  <c r="R36" i="10" s="1"/>
  <c r="J36" i="10"/>
  <c r="N36" i="10"/>
  <c r="P36" i="10"/>
  <c r="Q36" i="10"/>
  <c r="F37" i="10"/>
  <c r="J37" i="10"/>
  <c r="N37" i="10"/>
  <c r="P37" i="10"/>
  <c r="Q37" i="10"/>
  <c r="R37" i="10"/>
  <c r="F38" i="10"/>
  <c r="R38" i="10" s="1"/>
  <c r="J38" i="10"/>
  <c r="N38" i="10"/>
  <c r="P38" i="10"/>
  <c r="Q38" i="10"/>
  <c r="F39" i="10"/>
  <c r="J39" i="10"/>
  <c r="N39" i="10"/>
  <c r="P39" i="10"/>
  <c r="Q39" i="10"/>
  <c r="R39" i="10"/>
  <c r="D40" i="10"/>
  <c r="P40" i="10" s="1"/>
  <c r="E40" i="10"/>
  <c r="Q40" i="10" s="1"/>
  <c r="H40" i="10"/>
  <c r="J40" i="10" s="1"/>
  <c r="I40" i="10"/>
  <c r="L40" i="10"/>
  <c r="M40" i="10"/>
  <c r="N40" i="10" s="1"/>
  <c r="F41" i="10"/>
  <c r="R41" i="10" s="1"/>
  <c r="J41" i="10"/>
  <c r="N41" i="10"/>
  <c r="P41" i="10"/>
  <c r="Q41" i="10"/>
  <c r="F42" i="10"/>
  <c r="J42" i="10"/>
  <c r="N42" i="10"/>
  <c r="P42" i="10"/>
  <c r="Q42" i="10"/>
  <c r="R42" i="10"/>
  <c r="F43" i="10"/>
  <c r="R43" i="10" s="1"/>
  <c r="J43" i="10"/>
  <c r="N43" i="10"/>
  <c r="P43" i="10"/>
  <c r="Q43" i="10"/>
  <c r="F44" i="10"/>
  <c r="J44" i="10"/>
  <c r="N44" i="10"/>
  <c r="P44" i="10"/>
  <c r="Q44" i="10"/>
  <c r="R44" i="10"/>
  <c r="F45" i="10"/>
  <c r="R45" i="10" s="1"/>
  <c r="J45" i="10"/>
  <c r="N45" i="10"/>
  <c r="P45" i="10"/>
  <c r="Q45" i="10"/>
  <c r="D46" i="10"/>
  <c r="E46" i="10"/>
  <c r="F46" i="10" s="1"/>
  <c r="H46" i="10"/>
  <c r="I46" i="10"/>
  <c r="J46" i="10"/>
  <c r="L46" i="10"/>
  <c r="N46" i="10" s="1"/>
  <c r="R46" i="10" s="1"/>
  <c r="M46" i="10"/>
  <c r="P46" i="10"/>
  <c r="F47" i="10"/>
  <c r="J47" i="10"/>
  <c r="N47" i="10"/>
  <c r="P47" i="10"/>
  <c r="Q47" i="10"/>
  <c r="R47" i="10"/>
  <c r="F48" i="10"/>
  <c r="R48" i="10" s="1"/>
  <c r="J48" i="10"/>
  <c r="N48" i="10"/>
  <c r="P48" i="10"/>
  <c r="Q48" i="10"/>
  <c r="F49" i="10"/>
  <c r="J49" i="10"/>
  <c r="N49" i="10"/>
  <c r="P49" i="10"/>
  <c r="Q49" i="10"/>
  <c r="R49" i="10"/>
  <c r="D50" i="10"/>
  <c r="P50" i="10" s="1"/>
  <c r="E50" i="10"/>
  <c r="Q50" i="10" s="1"/>
  <c r="H50" i="10"/>
  <c r="J50" i="10" s="1"/>
  <c r="I50" i="10"/>
  <c r="L50" i="10"/>
  <c r="M50" i="10"/>
  <c r="N50" i="10" s="1"/>
  <c r="F51" i="10"/>
  <c r="R51" i="10" s="1"/>
  <c r="J51" i="10"/>
  <c r="N51" i="10"/>
  <c r="P51" i="10"/>
  <c r="Q51" i="10"/>
  <c r="F52" i="10"/>
  <c r="J52" i="10"/>
  <c r="N52" i="10"/>
  <c r="P52" i="10"/>
  <c r="Q52" i="10"/>
  <c r="R52" i="10"/>
  <c r="F53" i="10"/>
  <c r="R53" i="10" s="1"/>
  <c r="J53" i="10"/>
  <c r="N53" i="10"/>
  <c r="P53" i="10"/>
  <c r="Q53" i="10"/>
  <c r="F54" i="10"/>
  <c r="J54" i="10"/>
  <c r="N54" i="10"/>
  <c r="P54" i="10"/>
  <c r="Q54" i="10"/>
  <c r="R54" i="10"/>
  <c r="D55" i="10"/>
  <c r="P55" i="10" s="1"/>
  <c r="E55" i="10"/>
  <c r="Q55" i="10" s="1"/>
  <c r="H55" i="10"/>
  <c r="J55" i="10" s="1"/>
  <c r="I55" i="10"/>
  <c r="L55" i="10"/>
  <c r="M55" i="10"/>
  <c r="N55" i="10" s="1"/>
  <c r="F56" i="10"/>
  <c r="R56" i="10" s="1"/>
  <c r="J56" i="10"/>
  <c r="N56" i="10"/>
  <c r="P56" i="10"/>
  <c r="Q56" i="10"/>
  <c r="F57" i="10"/>
  <c r="J57" i="10"/>
  <c r="N57" i="10"/>
  <c r="P57" i="10"/>
  <c r="Q57" i="10"/>
  <c r="R57" i="10"/>
  <c r="F58" i="10"/>
  <c r="R58" i="10" s="1"/>
  <c r="J58" i="10"/>
  <c r="N58" i="10"/>
  <c r="P58" i="10"/>
  <c r="Q58" i="10"/>
  <c r="F59" i="10"/>
  <c r="J59" i="10"/>
  <c r="N59" i="10"/>
  <c r="P59" i="10"/>
  <c r="Q59" i="10"/>
  <c r="R59" i="10"/>
  <c r="D60" i="10"/>
  <c r="H60" i="10"/>
  <c r="I60" i="10"/>
  <c r="M60" i="10"/>
  <c r="D8" i="9"/>
  <c r="F8" i="9" s="1"/>
  <c r="E8" i="9"/>
  <c r="H8" i="9"/>
  <c r="J8" i="9" s="1"/>
  <c r="J59" i="9" s="1"/>
  <c r="I8" i="9"/>
  <c r="L8" i="9"/>
  <c r="M8" i="9"/>
  <c r="N8" i="9" s="1"/>
  <c r="P8" i="9"/>
  <c r="Q8" i="9"/>
  <c r="R8" i="9"/>
  <c r="T8" i="9"/>
  <c r="V8" i="9" s="1"/>
  <c r="U8" i="9"/>
  <c r="X8" i="9"/>
  <c r="F9" i="9"/>
  <c r="J9" i="9"/>
  <c r="N9" i="9"/>
  <c r="Z9" i="9" s="1"/>
  <c r="R9" i="9"/>
  <c r="V9" i="9"/>
  <c r="X9" i="9"/>
  <c r="Y9" i="9"/>
  <c r="F10" i="9"/>
  <c r="J10" i="9"/>
  <c r="N10" i="9"/>
  <c r="Z10" i="9" s="1"/>
  <c r="R10" i="9"/>
  <c r="V10" i="9"/>
  <c r="X10" i="9"/>
  <c r="Y10" i="9"/>
  <c r="F11" i="9"/>
  <c r="J11" i="9"/>
  <c r="N11" i="9"/>
  <c r="Z11" i="9" s="1"/>
  <c r="R11" i="9"/>
  <c r="V11" i="9"/>
  <c r="X11" i="9"/>
  <c r="Y11" i="9"/>
  <c r="F12" i="9"/>
  <c r="J12" i="9"/>
  <c r="N12" i="9"/>
  <c r="Z12" i="9" s="1"/>
  <c r="R12" i="9"/>
  <c r="V12" i="9"/>
  <c r="X12" i="9"/>
  <c r="Y12" i="9"/>
  <c r="F13" i="9"/>
  <c r="J13" i="9"/>
  <c r="N13" i="9"/>
  <c r="Z13" i="9" s="1"/>
  <c r="R13" i="9"/>
  <c r="V13" i="9"/>
  <c r="X13" i="9"/>
  <c r="Y13" i="9"/>
  <c r="F14" i="9"/>
  <c r="J14" i="9"/>
  <c r="N14" i="9"/>
  <c r="Z14" i="9" s="1"/>
  <c r="R14" i="9"/>
  <c r="V14" i="9"/>
  <c r="X14" i="9"/>
  <c r="Y14" i="9"/>
  <c r="F15" i="9"/>
  <c r="J15" i="9"/>
  <c r="N15" i="9"/>
  <c r="Z15" i="9" s="1"/>
  <c r="R15" i="9"/>
  <c r="V15" i="9"/>
  <c r="X15" i="9"/>
  <c r="Y15" i="9"/>
  <c r="F16" i="9"/>
  <c r="J16" i="9"/>
  <c r="N16" i="9"/>
  <c r="Z16" i="9" s="1"/>
  <c r="R16" i="9"/>
  <c r="V16" i="9"/>
  <c r="X16" i="9"/>
  <c r="Y16" i="9"/>
  <c r="D17" i="9"/>
  <c r="E17" i="9"/>
  <c r="F17" i="9" s="1"/>
  <c r="H17" i="9"/>
  <c r="I17" i="9"/>
  <c r="J17" i="9"/>
  <c r="L17" i="9"/>
  <c r="X17" i="9" s="1"/>
  <c r="M17" i="9"/>
  <c r="P17" i="9"/>
  <c r="R17" i="9" s="1"/>
  <c r="Q17" i="9"/>
  <c r="T17" i="9"/>
  <c r="U17" i="9"/>
  <c r="V17" i="9" s="1"/>
  <c r="F18" i="9"/>
  <c r="J18" i="9"/>
  <c r="N18" i="9"/>
  <c r="R18" i="9"/>
  <c r="V18" i="9"/>
  <c r="X18" i="9"/>
  <c r="Y18" i="9"/>
  <c r="Z18" i="9"/>
  <c r="F19" i="9"/>
  <c r="J19" i="9"/>
  <c r="N19" i="9"/>
  <c r="R19" i="9"/>
  <c r="V19" i="9"/>
  <c r="X19" i="9"/>
  <c r="Y19" i="9"/>
  <c r="Z19" i="9"/>
  <c r="F20" i="9"/>
  <c r="J20" i="9"/>
  <c r="N20" i="9"/>
  <c r="R20" i="9"/>
  <c r="V20" i="9"/>
  <c r="X20" i="9"/>
  <c r="Y20" i="9"/>
  <c r="Z20" i="9"/>
  <c r="F21" i="9"/>
  <c r="J21" i="9"/>
  <c r="N21" i="9"/>
  <c r="R21" i="9"/>
  <c r="V21" i="9"/>
  <c r="X21" i="9"/>
  <c r="Y21" i="9"/>
  <c r="Z21" i="9"/>
  <c r="F22" i="9"/>
  <c r="J22" i="9"/>
  <c r="N22" i="9"/>
  <c r="R22" i="9"/>
  <c r="V22" i="9"/>
  <c r="X22" i="9"/>
  <c r="Y22" i="9"/>
  <c r="Z22" i="9"/>
  <c r="F23" i="9"/>
  <c r="J23" i="9"/>
  <c r="N23" i="9"/>
  <c r="R23" i="9"/>
  <c r="V23" i="9"/>
  <c r="X23" i="9"/>
  <c r="Y23" i="9"/>
  <c r="Z23" i="9"/>
  <c r="F24" i="9"/>
  <c r="J24" i="9"/>
  <c r="N24" i="9"/>
  <c r="R24" i="9"/>
  <c r="V24" i="9"/>
  <c r="X24" i="9"/>
  <c r="Y24" i="9"/>
  <c r="Z24" i="9"/>
  <c r="F25" i="9"/>
  <c r="J25" i="9"/>
  <c r="N25" i="9"/>
  <c r="R25" i="9"/>
  <c r="V25" i="9"/>
  <c r="X25" i="9"/>
  <c r="Y25" i="9"/>
  <c r="Z25" i="9"/>
  <c r="F26" i="9"/>
  <c r="J26" i="9"/>
  <c r="N26" i="9"/>
  <c r="R26" i="9"/>
  <c r="V26" i="9"/>
  <c r="X26" i="9"/>
  <c r="Y26" i="9"/>
  <c r="Z26" i="9"/>
  <c r="D27" i="9"/>
  <c r="F27" i="9" s="1"/>
  <c r="E27" i="9"/>
  <c r="H27" i="9"/>
  <c r="J27" i="9" s="1"/>
  <c r="I27" i="9"/>
  <c r="L27" i="9"/>
  <c r="M27" i="9"/>
  <c r="N27" i="9" s="1"/>
  <c r="P27" i="9"/>
  <c r="Q27" i="9"/>
  <c r="R27" i="9"/>
  <c r="T27" i="9"/>
  <c r="V27" i="9" s="1"/>
  <c r="U27" i="9"/>
  <c r="X27" i="9"/>
  <c r="F28" i="9"/>
  <c r="J28" i="9"/>
  <c r="N28" i="9"/>
  <c r="Z28" i="9" s="1"/>
  <c r="R28" i="9"/>
  <c r="V28" i="9"/>
  <c r="X28" i="9"/>
  <c r="Y28" i="9"/>
  <c r="F29" i="9"/>
  <c r="J29" i="9"/>
  <c r="Z29" i="9" s="1"/>
  <c r="N29" i="9"/>
  <c r="R29" i="9"/>
  <c r="V29" i="9"/>
  <c r="X29" i="9"/>
  <c r="Y29" i="9"/>
  <c r="F30" i="9"/>
  <c r="J30" i="9"/>
  <c r="Z30" i="9" s="1"/>
  <c r="N30" i="9"/>
  <c r="R30" i="9"/>
  <c r="V30" i="9"/>
  <c r="X30" i="9"/>
  <c r="Y30" i="9"/>
  <c r="D31" i="9"/>
  <c r="E31" i="9"/>
  <c r="F31" i="9" s="1"/>
  <c r="H31" i="9"/>
  <c r="I31" i="9"/>
  <c r="J31" i="9"/>
  <c r="L31" i="9"/>
  <c r="N31" i="9" s="1"/>
  <c r="M31" i="9"/>
  <c r="P31" i="9"/>
  <c r="R31" i="9" s="1"/>
  <c r="Q31" i="9"/>
  <c r="T31" i="9"/>
  <c r="U31" i="9"/>
  <c r="V31" i="9" s="1"/>
  <c r="F32" i="9"/>
  <c r="J32" i="9"/>
  <c r="N32" i="9"/>
  <c r="R32" i="9"/>
  <c r="V32" i="9"/>
  <c r="X32" i="9"/>
  <c r="Y32" i="9"/>
  <c r="Z32" i="9"/>
  <c r="F33" i="9"/>
  <c r="J33" i="9"/>
  <c r="N33" i="9"/>
  <c r="R33" i="9"/>
  <c r="V33" i="9"/>
  <c r="X33" i="9"/>
  <c r="Y33" i="9"/>
  <c r="Z33" i="9"/>
  <c r="D34" i="9"/>
  <c r="F34" i="9" s="1"/>
  <c r="E34" i="9"/>
  <c r="H34" i="9"/>
  <c r="J34" i="9" s="1"/>
  <c r="I34" i="9"/>
  <c r="L34" i="9"/>
  <c r="M34" i="9"/>
  <c r="N34" i="9" s="1"/>
  <c r="P34" i="9"/>
  <c r="Q34" i="9"/>
  <c r="R34" i="9"/>
  <c r="T34" i="9"/>
  <c r="V34" i="9" s="1"/>
  <c r="U34" i="9"/>
  <c r="X34" i="9"/>
  <c r="F35" i="9"/>
  <c r="J35" i="9"/>
  <c r="Z35" i="9" s="1"/>
  <c r="N35" i="9"/>
  <c r="R35" i="9"/>
  <c r="V35" i="9"/>
  <c r="X35" i="9"/>
  <c r="Y35" i="9"/>
  <c r="F36" i="9"/>
  <c r="J36" i="9"/>
  <c r="Z36" i="9" s="1"/>
  <c r="N36" i="9"/>
  <c r="R36" i="9"/>
  <c r="V36" i="9"/>
  <c r="X36" i="9"/>
  <c r="Y36" i="9"/>
  <c r="F37" i="9"/>
  <c r="J37" i="9"/>
  <c r="Z37" i="9" s="1"/>
  <c r="N37" i="9"/>
  <c r="R37" i="9"/>
  <c r="V37" i="9"/>
  <c r="X37" i="9"/>
  <c r="Y37" i="9"/>
  <c r="F38" i="9"/>
  <c r="J38" i="9"/>
  <c r="Z38" i="9" s="1"/>
  <c r="N38" i="9"/>
  <c r="R38" i="9"/>
  <c r="V38" i="9"/>
  <c r="X38" i="9"/>
  <c r="Y38" i="9"/>
  <c r="D39" i="9"/>
  <c r="E39" i="9"/>
  <c r="F39" i="9" s="1"/>
  <c r="H39" i="9"/>
  <c r="I39" i="9"/>
  <c r="J39" i="9"/>
  <c r="L39" i="9"/>
  <c r="N39" i="9" s="1"/>
  <c r="M39" i="9"/>
  <c r="P39" i="9"/>
  <c r="R39" i="9" s="1"/>
  <c r="Q39" i="9"/>
  <c r="T39" i="9"/>
  <c r="U39" i="9"/>
  <c r="V39" i="9" s="1"/>
  <c r="F40" i="9"/>
  <c r="J40" i="9"/>
  <c r="N40" i="9"/>
  <c r="R40" i="9"/>
  <c r="V40" i="9"/>
  <c r="X40" i="9"/>
  <c r="Y40" i="9"/>
  <c r="Z40" i="9"/>
  <c r="F41" i="9"/>
  <c r="J41" i="9"/>
  <c r="N41" i="9"/>
  <c r="R41" i="9"/>
  <c r="V41" i="9"/>
  <c r="X41" i="9"/>
  <c r="Y41" i="9"/>
  <c r="Z41" i="9"/>
  <c r="F42" i="9"/>
  <c r="J42" i="9"/>
  <c r="N42" i="9"/>
  <c r="R42" i="9"/>
  <c r="V42" i="9"/>
  <c r="X42" i="9"/>
  <c r="Y42" i="9"/>
  <c r="Z42" i="9"/>
  <c r="F43" i="9"/>
  <c r="J43" i="9"/>
  <c r="N43" i="9"/>
  <c r="R43" i="9"/>
  <c r="V43" i="9"/>
  <c r="X43" i="9"/>
  <c r="Y43" i="9"/>
  <c r="Z43" i="9"/>
  <c r="F44" i="9"/>
  <c r="J44" i="9"/>
  <c r="N44" i="9"/>
  <c r="R44" i="9"/>
  <c r="V44" i="9"/>
  <c r="X44" i="9"/>
  <c r="Y44" i="9"/>
  <c r="Z44" i="9"/>
  <c r="D45" i="9"/>
  <c r="F45" i="9" s="1"/>
  <c r="E45" i="9"/>
  <c r="H45" i="9"/>
  <c r="J45" i="9" s="1"/>
  <c r="I45" i="9"/>
  <c r="L45" i="9"/>
  <c r="M45" i="9"/>
  <c r="N45" i="9" s="1"/>
  <c r="P45" i="9"/>
  <c r="Q45" i="9"/>
  <c r="R45" i="9"/>
  <c r="T45" i="9"/>
  <c r="V45" i="9" s="1"/>
  <c r="Z45" i="9" s="1"/>
  <c r="U45" i="9"/>
  <c r="X45" i="9"/>
  <c r="F46" i="9"/>
  <c r="J46" i="9"/>
  <c r="Z46" i="9" s="1"/>
  <c r="N46" i="9"/>
  <c r="R46" i="9"/>
  <c r="V46" i="9"/>
  <c r="X46" i="9"/>
  <c r="Y46" i="9"/>
  <c r="F47" i="9"/>
  <c r="J47" i="9"/>
  <c r="Z47" i="9" s="1"/>
  <c r="N47" i="9"/>
  <c r="R47" i="9"/>
  <c r="V47" i="9"/>
  <c r="X47" i="9"/>
  <c r="Y47" i="9"/>
  <c r="F48" i="9"/>
  <c r="J48" i="9"/>
  <c r="Z48" i="9" s="1"/>
  <c r="N48" i="9"/>
  <c r="R48" i="9"/>
  <c r="V48" i="9"/>
  <c r="X48" i="9"/>
  <c r="Y48" i="9"/>
  <c r="D49" i="9"/>
  <c r="E49" i="9"/>
  <c r="F49" i="9" s="1"/>
  <c r="H49" i="9"/>
  <c r="I49" i="9"/>
  <c r="J49" i="9"/>
  <c r="L49" i="9"/>
  <c r="N49" i="9" s="1"/>
  <c r="M49" i="9"/>
  <c r="P49" i="9"/>
  <c r="R49" i="9" s="1"/>
  <c r="Q49" i="9"/>
  <c r="T49" i="9"/>
  <c r="U49" i="9"/>
  <c r="V49" i="9" s="1"/>
  <c r="F50" i="9"/>
  <c r="J50" i="9"/>
  <c r="N50" i="9"/>
  <c r="R50" i="9"/>
  <c r="V50" i="9"/>
  <c r="X50" i="9"/>
  <c r="Y50" i="9"/>
  <c r="Z50" i="9"/>
  <c r="F51" i="9"/>
  <c r="J51" i="9"/>
  <c r="N51" i="9"/>
  <c r="R51" i="9"/>
  <c r="V51" i="9"/>
  <c r="X51" i="9"/>
  <c r="Y51" i="9"/>
  <c r="Z51" i="9"/>
  <c r="F52" i="9"/>
  <c r="J52" i="9"/>
  <c r="N52" i="9"/>
  <c r="R52" i="9"/>
  <c r="V52" i="9"/>
  <c r="X52" i="9"/>
  <c r="Y52" i="9"/>
  <c r="Z52" i="9"/>
  <c r="F53" i="9"/>
  <c r="J53" i="9"/>
  <c r="N53" i="9"/>
  <c r="R53" i="9"/>
  <c r="V53" i="9"/>
  <c r="X53" i="9"/>
  <c r="Y53" i="9"/>
  <c r="Z53" i="9"/>
  <c r="D54" i="9"/>
  <c r="F54" i="9" s="1"/>
  <c r="E54" i="9"/>
  <c r="Y54" i="9" s="1"/>
  <c r="H54" i="9"/>
  <c r="J54" i="9" s="1"/>
  <c r="I54" i="9"/>
  <c r="I59" i="9" s="1"/>
  <c r="L54" i="9"/>
  <c r="M54" i="9"/>
  <c r="N54" i="9" s="1"/>
  <c r="P54" i="9"/>
  <c r="Q54" i="9"/>
  <c r="R54" i="9"/>
  <c r="T54" i="9"/>
  <c r="V54" i="9" s="1"/>
  <c r="Z54" i="9" s="1"/>
  <c r="U54" i="9"/>
  <c r="X54" i="9"/>
  <c r="F55" i="9"/>
  <c r="J55" i="9"/>
  <c r="Z55" i="9" s="1"/>
  <c r="N55" i="9"/>
  <c r="R55" i="9"/>
  <c r="V55" i="9"/>
  <c r="X55" i="9"/>
  <c r="Y55" i="9"/>
  <c r="F56" i="9"/>
  <c r="J56" i="9"/>
  <c r="Z56" i="9" s="1"/>
  <c r="N56" i="9"/>
  <c r="R56" i="9"/>
  <c r="V56" i="9"/>
  <c r="X56" i="9"/>
  <c r="Y56" i="9"/>
  <c r="F57" i="9"/>
  <c r="J57" i="9"/>
  <c r="Z57" i="9" s="1"/>
  <c r="N57" i="9"/>
  <c r="R57" i="9"/>
  <c r="V57" i="9"/>
  <c r="X57" i="9"/>
  <c r="Y57" i="9"/>
  <c r="F58" i="9"/>
  <c r="J58" i="9"/>
  <c r="Z58" i="9" s="1"/>
  <c r="N58" i="9"/>
  <c r="R58" i="9"/>
  <c r="V58" i="9"/>
  <c r="X58" i="9"/>
  <c r="Y58" i="9"/>
  <c r="E59" i="9"/>
  <c r="L59" i="9"/>
  <c r="P59" i="9"/>
  <c r="Q59" i="9"/>
  <c r="T59" i="9"/>
  <c r="U59" i="9"/>
  <c r="L156" i="29" l="1"/>
  <c r="G6" i="21"/>
  <c r="E137" i="21"/>
  <c r="K75" i="21"/>
  <c r="F137" i="21"/>
  <c r="J137" i="21"/>
  <c r="V137" i="21"/>
  <c r="W6" i="21"/>
  <c r="W137" i="21" s="1"/>
  <c r="K6" i="21"/>
  <c r="K137" i="21" s="1"/>
  <c r="I137" i="21"/>
  <c r="Q137" i="21"/>
  <c r="S31" i="21"/>
  <c r="S137" i="21" s="1"/>
  <c r="O6" i="21"/>
  <c r="O137" i="21" s="1"/>
  <c r="M137" i="21"/>
  <c r="G100" i="21"/>
  <c r="K31" i="21"/>
  <c r="G62" i="21"/>
  <c r="R137" i="21"/>
  <c r="U137" i="21"/>
  <c r="E137" i="20"/>
  <c r="G6" i="20"/>
  <c r="G137" i="20" s="1"/>
  <c r="W31" i="20"/>
  <c r="K62" i="20"/>
  <c r="K31" i="20"/>
  <c r="J137" i="20"/>
  <c r="U137" i="20"/>
  <c r="W6" i="20"/>
  <c r="W137" i="20" s="1"/>
  <c r="O6" i="20"/>
  <c r="O137" i="20" s="1"/>
  <c r="M137" i="20"/>
  <c r="S6" i="20"/>
  <c r="S137" i="20" s="1"/>
  <c r="Q137" i="20"/>
  <c r="K6" i="20"/>
  <c r="K137" i="20" s="1"/>
  <c r="I137" i="20"/>
  <c r="J137" i="19"/>
  <c r="H137" i="19"/>
  <c r="R137" i="19"/>
  <c r="L63" i="19"/>
  <c r="E137" i="19"/>
  <c r="L7" i="19"/>
  <c r="F137" i="19"/>
  <c r="L32" i="19"/>
  <c r="N137" i="19"/>
  <c r="U7" i="19"/>
  <c r="U137" i="19" s="1"/>
  <c r="L137" i="18"/>
  <c r="F137" i="18"/>
  <c r="U137" i="18"/>
  <c r="V54" i="15"/>
  <c r="U58" i="15"/>
  <c r="M58" i="15"/>
  <c r="V28" i="15"/>
  <c r="Q58" i="15"/>
  <c r="V9" i="15"/>
  <c r="I58" i="15"/>
  <c r="O58" i="15"/>
  <c r="I35" i="15"/>
  <c r="V35" i="15" s="1"/>
  <c r="I57" i="14"/>
  <c r="H57" i="14"/>
  <c r="S32" i="13"/>
  <c r="P60" i="13"/>
  <c r="J60" i="13"/>
  <c r="S28" i="13"/>
  <c r="S60" i="13" s="1"/>
  <c r="S46" i="13"/>
  <c r="F60" i="13"/>
  <c r="P50" i="13"/>
  <c r="S50" i="13" s="1"/>
  <c r="Q28" i="13"/>
  <c r="Q60" i="13" s="1"/>
  <c r="D60" i="13"/>
  <c r="N32" i="13"/>
  <c r="N60" i="13" s="1"/>
  <c r="J32" i="13"/>
  <c r="J60" i="12"/>
  <c r="N60" i="12"/>
  <c r="P60" i="12"/>
  <c r="F60" i="12"/>
  <c r="Q18" i="12"/>
  <c r="D60" i="12"/>
  <c r="S32" i="12"/>
  <c r="P35" i="12"/>
  <c r="S35" i="12" s="1"/>
  <c r="H60" i="12"/>
  <c r="R55" i="11"/>
  <c r="R32" i="11"/>
  <c r="Q60" i="11"/>
  <c r="J60" i="11"/>
  <c r="R28" i="11"/>
  <c r="R50" i="11"/>
  <c r="R46" i="11"/>
  <c r="R40" i="11"/>
  <c r="N60" i="11"/>
  <c r="R9" i="11"/>
  <c r="R60" i="11" s="1"/>
  <c r="E60" i="11"/>
  <c r="P55" i="11"/>
  <c r="P50" i="11"/>
  <c r="P40" i="11"/>
  <c r="P35" i="11"/>
  <c r="P32" i="11"/>
  <c r="P18" i="11"/>
  <c r="P60" i="11" s="1"/>
  <c r="D60" i="11"/>
  <c r="R18" i="10"/>
  <c r="R50" i="10"/>
  <c r="J60" i="10"/>
  <c r="N60" i="10"/>
  <c r="R9" i="10"/>
  <c r="R40" i="10"/>
  <c r="P60" i="10"/>
  <c r="L60" i="10"/>
  <c r="F55" i="10"/>
  <c r="R55" i="10" s="1"/>
  <c r="F50" i="10"/>
  <c r="F40" i="10"/>
  <c r="F35" i="10"/>
  <c r="R35" i="10" s="1"/>
  <c r="F32" i="10"/>
  <c r="R32" i="10" s="1"/>
  <c r="F18" i="10"/>
  <c r="F9" i="10"/>
  <c r="E60" i="10"/>
  <c r="Q46" i="10"/>
  <c r="Q28" i="10"/>
  <c r="Q60" i="10" s="1"/>
  <c r="Z49" i="9"/>
  <c r="Z39" i="9"/>
  <c r="V59" i="9"/>
  <c r="Z8" i="9"/>
  <c r="Z31" i="9"/>
  <c r="Z17" i="9"/>
  <c r="Z34" i="9"/>
  <c r="Z27" i="9"/>
  <c r="R59" i="9"/>
  <c r="F59" i="9"/>
  <c r="D59" i="9"/>
  <c r="Y49" i="9"/>
  <c r="Y39" i="9"/>
  <c r="Y31" i="9"/>
  <c r="Y17" i="9"/>
  <c r="N17" i="9"/>
  <c r="N59" i="9" s="1"/>
  <c r="M59" i="9"/>
  <c r="H59" i="9"/>
  <c r="X49" i="9"/>
  <c r="X59" i="9" s="1"/>
  <c r="X39" i="9"/>
  <c r="X31" i="9"/>
  <c r="Y45" i="9"/>
  <c r="Y34" i="9"/>
  <c r="Y27" i="9"/>
  <c r="Y8" i="9"/>
  <c r="D8" i="8"/>
  <c r="E8" i="8"/>
  <c r="F8" i="8"/>
  <c r="H8" i="8"/>
  <c r="J8" i="8" s="1"/>
  <c r="I8" i="8"/>
  <c r="L8" i="8"/>
  <c r="M8" i="8"/>
  <c r="Y8" i="8" s="1"/>
  <c r="P8" i="8"/>
  <c r="Q8" i="8"/>
  <c r="R8" i="8"/>
  <c r="T8" i="8"/>
  <c r="U8" i="8"/>
  <c r="V8" i="8"/>
  <c r="X8" i="8"/>
  <c r="F9" i="8"/>
  <c r="J9" i="8"/>
  <c r="N9" i="8"/>
  <c r="R9" i="8"/>
  <c r="V9" i="8"/>
  <c r="X9" i="8"/>
  <c r="Y9" i="8"/>
  <c r="F10" i="8"/>
  <c r="J10" i="8"/>
  <c r="N10" i="8"/>
  <c r="R10" i="8"/>
  <c r="V10" i="8"/>
  <c r="X10" i="8"/>
  <c r="Y10" i="8"/>
  <c r="F11" i="8"/>
  <c r="J11" i="8"/>
  <c r="N11" i="8"/>
  <c r="R11" i="8"/>
  <c r="V11" i="8"/>
  <c r="X11" i="8"/>
  <c r="Y11" i="8"/>
  <c r="F12" i="8"/>
  <c r="J12" i="8"/>
  <c r="N12" i="8"/>
  <c r="R12" i="8"/>
  <c r="V12" i="8"/>
  <c r="X12" i="8"/>
  <c r="Y12" i="8"/>
  <c r="F13" i="8"/>
  <c r="J13" i="8"/>
  <c r="N13" i="8"/>
  <c r="R13" i="8"/>
  <c r="V13" i="8"/>
  <c r="X13" i="8"/>
  <c r="Y13" i="8"/>
  <c r="F14" i="8"/>
  <c r="J14" i="8"/>
  <c r="N14" i="8"/>
  <c r="R14" i="8"/>
  <c r="V14" i="8"/>
  <c r="X14" i="8"/>
  <c r="Y14" i="8"/>
  <c r="F15" i="8"/>
  <c r="J15" i="8"/>
  <c r="N15" i="8"/>
  <c r="R15" i="8"/>
  <c r="V15" i="8"/>
  <c r="X15" i="8"/>
  <c r="Y15" i="8"/>
  <c r="F16" i="8"/>
  <c r="J16" i="8"/>
  <c r="N16" i="8"/>
  <c r="R16" i="8"/>
  <c r="V16" i="8"/>
  <c r="Z16" i="8" s="1"/>
  <c r="X16" i="8"/>
  <c r="Y16" i="8"/>
  <c r="D17" i="8"/>
  <c r="E17" i="8"/>
  <c r="H17" i="8"/>
  <c r="I17" i="8"/>
  <c r="J17" i="8"/>
  <c r="L17" i="8"/>
  <c r="N17" i="8" s="1"/>
  <c r="M17" i="8"/>
  <c r="P17" i="8"/>
  <c r="Q17" i="8"/>
  <c r="T17" i="8"/>
  <c r="U17" i="8"/>
  <c r="U59" i="8" s="1"/>
  <c r="F18" i="8"/>
  <c r="J18" i="8"/>
  <c r="N18" i="8"/>
  <c r="R18" i="8"/>
  <c r="V18" i="8"/>
  <c r="Z18" i="8" s="1"/>
  <c r="X18" i="8"/>
  <c r="Y18" i="8"/>
  <c r="F19" i="8"/>
  <c r="J19" i="8"/>
  <c r="N19" i="8"/>
  <c r="R19" i="8"/>
  <c r="V19" i="8"/>
  <c r="Z19" i="8" s="1"/>
  <c r="X19" i="8"/>
  <c r="Y19" i="8"/>
  <c r="F20" i="8"/>
  <c r="J20" i="8"/>
  <c r="N20" i="8"/>
  <c r="R20" i="8"/>
  <c r="V20" i="8"/>
  <c r="Z20" i="8" s="1"/>
  <c r="X20" i="8"/>
  <c r="Y20" i="8"/>
  <c r="F21" i="8"/>
  <c r="J21" i="8"/>
  <c r="N21" i="8"/>
  <c r="R21" i="8"/>
  <c r="V21" i="8"/>
  <c r="Z21" i="8" s="1"/>
  <c r="X21" i="8"/>
  <c r="Y21" i="8"/>
  <c r="F22" i="8"/>
  <c r="J22" i="8"/>
  <c r="N22" i="8"/>
  <c r="R22" i="8"/>
  <c r="V22" i="8"/>
  <c r="X22" i="8"/>
  <c r="Y22" i="8"/>
  <c r="F23" i="8"/>
  <c r="J23" i="8"/>
  <c r="N23" i="8"/>
  <c r="R23" i="8"/>
  <c r="V23" i="8"/>
  <c r="Z23" i="8" s="1"/>
  <c r="X23" i="8"/>
  <c r="Y23" i="8"/>
  <c r="F24" i="8"/>
  <c r="J24" i="8"/>
  <c r="N24" i="8"/>
  <c r="R24" i="8"/>
  <c r="V24" i="8"/>
  <c r="Z24" i="8" s="1"/>
  <c r="X24" i="8"/>
  <c r="Y24" i="8"/>
  <c r="F25" i="8"/>
  <c r="J25" i="8"/>
  <c r="N25" i="8"/>
  <c r="R25" i="8"/>
  <c r="V25" i="8"/>
  <c r="Z25" i="8" s="1"/>
  <c r="X25" i="8"/>
  <c r="Y25" i="8"/>
  <c r="F26" i="8"/>
  <c r="J26" i="8"/>
  <c r="N26" i="8"/>
  <c r="R26" i="8"/>
  <c r="V26" i="8"/>
  <c r="Z26" i="8" s="1"/>
  <c r="X26" i="8"/>
  <c r="Y26" i="8"/>
  <c r="D27" i="8"/>
  <c r="E27" i="8"/>
  <c r="F27" i="8"/>
  <c r="H27" i="8"/>
  <c r="I27" i="8"/>
  <c r="L27" i="8"/>
  <c r="M27" i="8"/>
  <c r="Y27" i="8" s="1"/>
  <c r="P27" i="8"/>
  <c r="Q27" i="8"/>
  <c r="R27" i="8"/>
  <c r="T27" i="8"/>
  <c r="V27" i="8" s="1"/>
  <c r="U27" i="8"/>
  <c r="F28" i="8"/>
  <c r="J28" i="8"/>
  <c r="N28" i="8"/>
  <c r="R28" i="8"/>
  <c r="V28" i="8"/>
  <c r="Z28" i="8" s="1"/>
  <c r="X28" i="8"/>
  <c r="Y28" i="8"/>
  <c r="F29" i="8"/>
  <c r="J29" i="8"/>
  <c r="N29" i="8"/>
  <c r="R29" i="8"/>
  <c r="V29" i="8"/>
  <c r="X29" i="8"/>
  <c r="Y29" i="8"/>
  <c r="F30" i="8"/>
  <c r="J30" i="8"/>
  <c r="N30" i="8"/>
  <c r="R30" i="8"/>
  <c r="V30" i="8"/>
  <c r="X30" i="8"/>
  <c r="Y30" i="8"/>
  <c r="D31" i="8"/>
  <c r="E31" i="8"/>
  <c r="H31" i="8"/>
  <c r="J31" i="8" s="1"/>
  <c r="I31" i="8"/>
  <c r="I59" i="8" s="1"/>
  <c r="L31" i="8"/>
  <c r="M31" i="8"/>
  <c r="N31" i="8"/>
  <c r="P31" i="8"/>
  <c r="Q31" i="8"/>
  <c r="T31" i="8"/>
  <c r="U31" i="8"/>
  <c r="F32" i="8"/>
  <c r="J32" i="8"/>
  <c r="N32" i="8"/>
  <c r="R32" i="8"/>
  <c r="V32" i="8"/>
  <c r="X32" i="8"/>
  <c r="Y32" i="8"/>
  <c r="Z32" i="8"/>
  <c r="F33" i="8"/>
  <c r="J33" i="8"/>
  <c r="N33" i="8"/>
  <c r="R33" i="8"/>
  <c r="V33" i="8"/>
  <c r="X33" i="8"/>
  <c r="Y33" i="8"/>
  <c r="Z33" i="8"/>
  <c r="D34" i="8"/>
  <c r="E34" i="8"/>
  <c r="F34" i="8"/>
  <c r="H34" i="8"/>
  <c r="J34" i="8" s="1"/>
  <c r="I34" i="8"/>
  <c r="L34" i="8"/>
  <c r="M34" i="8"/>
  <c r="P34" i="8"/>
  <c r="R34" i="8" s="1"/>
  <c r="Q34" i="8"/>
  <c r="T34" i="8"/>
  <c r="V34" i="8" s="1"/>
  <c r="U34" i="8"/>
  <c r="F35" i="8"/>
  <c r="J35" i="8"/>
  <c r="N35" i="8"/>
  <c r="R35" i="8"/>
  <c r="V35" i="8"/>
  <c r="X35" i="8"/>
  <c r="Y35" i="8"/>
  <c r="F36" i="8"/>
  <c r="J36" i="8"/>
  <c r="N36" i="8"/>
  <c r="R36" i="8"/>
  <c r="V36" i="8"/>
  <c r="X36" i="8"/>
  <c r="Y36" i="8"/>
  <c r="F37" i="8"/>
  <c r="J37" i="8"/>
  <c r="N37" i="8"/>
  <c r="R37" i="8"/>
  <c r="V37" i="8"/>
  <c r="X37" i="8"/>
  <c r="Y37" i="8"/>
  <c r="F38" i="8"/>
  <c r="J38" i="8"/>
  <c r="N38" i="8"/>
  <c r="R38" i="8"/>
  <c r="V38" i="8"/>
  <c r="Z38" i="8" s="1"/>
  <c r="X38" i="8"/>
  <c r="Y38" i="8"/>
  <c r="D39" i="8"/>
  <c r="E39" i="8"/>
  <c r="H39" i="8"/>
  <c r="I39" i="8"/>
  <c r="J39" i="8"/>
  <c r="L39" i="8"/>
  <c r="N39" i="8" s="1"/>
  <c r="M39" i="8"/>
  <c r="P39" i="8"/>
  <c r="Q39" i="8"/>
  <c r="T39" i="8"/>
  <c r="U39" i="8"/>
  <c r="F40" i="8"/>
  <c r="J40" i="8"/>
  <c r="N40" i="8"/>
  <c r="R40" i="8"/>
  <c r="V40" i="8"/>
  <c r="Z40" i="8" s="1"/>
  <c r="X40" i="8"/>
  <c r="Y40" i="8"/>
  <c r="F41" i="8"/>
  <c r="J41" i="8"/>
  <c r="N41" i="8"/>
  <c r="R41" i="8"/>
  <c r="V41" i="8"/>
  <c r="Z41" i="8" s="1"/>
  <c r="X41" i="8"/>
  <c r="Y41" i="8"/>
  <c r="F42" i="8"/>
  <c r="J42" i="8"/>
  <c r="N42" i="8"/>
  <c r="R42" i="8"/>
  <c r="V42" i="8"/>
  <c r="Z42" i="8" s="1"/>
  <c r="X42" i="8"/>
  <c r="Y42" i="8"/>
  <c r="F43" i="8"/>
  <c r="J43" i="8"/>
  <c r="N43" i="8"/>
  <c r="R43" i="8"/>
  <c r="V43" i="8"/>
  <c r="Z43" i="8" s="1"/>
  <c r="X43" i="8"/>
  <c r="Y43" i="8"/>
  <c r="F44" i="8"/>
  <c r="J44" i="8"/>
  <c r="N44" i="8"/>
  <c r="R44" i="8"/>
  <c r="V44" i="8"/>
  <c r="Z44" i="8" s="1"/>
  <c r="X44" i="8"/>
  <c r="Y44" i="8"/>
  <c r="D45" i="8"/>
  <c r="F45" i="8" s="1"/>
  <c r="E45" i="8"/>
  <c r="H45" i="8"/>
  <c r="I45" i="8"/>
  <c r="L45" i="8"/>
  <c r="N45" i="8" s="1"/>
  <c r="M45" i="8"/>
  <c r="P45" i="8"/>
  <c r="Q45" i="8"/>
  <c r="R45" i="8"/>
  <c r="T45" i="8"/>
  <c r="U45" i="8"/>
  <c r="V45" i="8"/>
  <c r="F46" i="8"/>
  <c r="J46" i="8"/>
  <c r="N46" i="8"/>
  <c r="R46" i="8"/>
  <c r="V46" i="8"/>
  <c r="X46" i="8"/>
  <c r="Y46" i="8"/>
  <c r="F47" i="8"/>
  <c r="J47" i="8"/>
  <c r="N47" i="8"/>
  <c r="R47" i="8"/>
  <c r="V47" i="8"/>
  <c r="Z47" i="8" s="1"/>
  <c r="X47" i="8"/>
  <c r="Y47" i="8"/>
  <c r="F48" i="8"/>
  <c r="J48" i="8"/>
  <c r="N48" i="8"/>
  <c r="R48" i="8"/>
  <c r="V48" i="8"/>
  <c r="X48" i="8"/>
  <c r="Y48" i="8"/>
  <c r="D49" i="8"/>
  <c r="E49" i="8"/>
  <c r="H49" i="8"/>
  <c r="J49" i="8" s="1"/>
  <c r="I49" i="8"/>
  <c r="L49" i="8"/>
  <c r="N49" i="8" s="1"/>
  <c r="M49" i="8"/>
  <c r="P49" i="8"/>
  <c r="Q49" i="8"/>
  <c r="T49" i="8"/>
  <c r="V49" i="8" s="1"/>
  <c r="U49" i="8"/>
  <c r="F50" i="8"/>
  <c r="J50" i="8"/>
  <c r="N50" i="8"/>
  <c r="R50" i="8"/>
  <c r="V50" i="8"/>
  <c r="Z50" i="8" s="1"/>
  <c r="X50" i="8"/>
  <c r="Y50" i="8"/>
  <c r="F51" i="8"/>
  <c r="J51" i="8"/>
  <c r="N51" i="8"/>
  <c r="R51" i="8"/>
  <c r="V51" i="8"/>
  <c r="Z51" i="8" s="1"/>
  <c r="X51" i="8"/>
  <c r="Y51" i="8"/>
  <c r="F52" i="8"/>
  <c r="J52" i="8"/>
  <c r="N52" i="8"/>
  <c r="R52" i="8"/>
  <c r="V52" i="8"/>
  <c r="Z52" i="8" s="1"/>
  <c r="X52" i="8"/>
  <c r="Y52" i="8"/>
  <c r="F53" i="8"/>
  <c r="J53" i="8"/>
  <c r="N53" i="8"/>
  <c r="R53" i="8"/>
  <c r="V53" i="8"/>
  <c r="Z53" i="8" s="1"/>
  <c r="X53" i="8"/>
  <c r="Y53" i="8"/>
  <c r="D54" i="8"/>
  <c r="E54" i="8"/>
  <c r="F54" i="8"/>
  <c r="H54" i="8"/>
  <c r="I54" i="8"/>
  <c r="L54" i="8"/>
  <c r="M54" i="8"/>
  <c r="Y54" i="8" s="1"/>
  <c r="P54" i="8"/>
  <c r="Q54" i="8"/>
  <c r="R54" i="8"/>
  <c r="T54" i="8"/>
  <c r="V54" i="8" s="1"/>
  <c r="U54" i="8"/>
  <c r="F55" i="8"/>
  <c r="J55" i="8"/>
  <c r="N55" i="8"/>
  <c r="R55" i="8"/>
  <c r="V55" i="8"/>
  <c r="Z55" i="8" s="1"/>
  <c r="X55" i="8"/>
  <c r="Y55" i="8"/>
  <c r="F56" i="8"/>
  <c r="J56" i="8"/>
  <c r="N56" i="8"/>
  <c r="R56" i="8"/>
  <c r="V56" i="8"/>
  <c r="X56" i="8"/>
  <c r="Y56" i="8"/>
  <c r="F57" i="8"/>
  <c r="J57" i="8"/>
  <c r="N57" i="8"/>
  <c r="R57" i="8"/>
  <c r="V57" i="8"/>
  <c r="X57" i="8"/>
  <c r="Y57" i="8"/>
  <c r="F58" i="8"/>
  <c r="J58" i="8"/>
  <c r="N58" i="8"/>
  <c r="R58" i="8"/>
  <c r="V58" i="8"/>
  <c r="X58" i="8"/>
  <c r="Y58" i="8"/>
  <c r="D59" i="8"/>
  <c r="T59" i="8"/>
  <c r="G137" i="21" l="1"/>
  <c r="L137" i="19"/>
  <c r="V58" i="15"/>
  <c r="S18" i="12"/>
  <c r="S60" i="12" s="1"/>
  <c r="Q60" i="12"/>
  <c r="R60" i="10"/>
  <c r="F60" i="10"/>
  <c r="Z59" i="9"/>
  <c r="Y59" i="9"/>
  <c r="Z12" i="8"/>
  <c r="X45" i="8"/>
  <c r="Z56" i="8"/>
  <c r="Z48" i="8"/>
  <c r="F39" i="8"/>
  <c r="Y34" i="8"/>
  <c r="Z29" i="8"/>
  <c r="Z13" i="8"/>
  <c r="Z9" i="8"/>
  <c r="N8" i="8"/>
  <c r="N59" i="8" s="1"/>
  <c r="Y39" i="8"/>
  <c r="Y17" i="8"/>
  <c r="P59" i="8"/>
  <c r="X54" i="8"/>
  <c r="N54" i="8"/>
  <c r="Z54" i="8" s="1"/>
  <c r="Y49" i="8"/>
  <c r="R39" i="8"/>
  <c r="Z35" i="8"/>
  <c r="V31" i="8"/>
  <c r="X27" i="8"/>
  <c r="N27" i="8"/>
  <c r="R17" i="8"/>
  <c r="F17" i="8"/>
  <c r="F59" i="8" s="1"/>
  <c r="Z57" i="8"/>
  <c r="R49" i="8"/>
  <c r="F49" i="8"/>
  <c r="Z49" i="8" s="1"/>
  <c r="J45" i="8"/>
  <c r="J59" i="8" s="1"/>
  <c r="Z36" i="8"/>
  <c r="X34" i="8"/>
  <c r="N34" i="8"/>
  <c r="Y31" i="8"/>
  <c r="Z30" i="8"/>
  <c r="Z22" i="8"/>
  <c r="Z14" i="8"/>
  <c r="Z10" i="8"/>
  <c r="E59" i="8"/>
  <c r="Z58" i="8"/>
  <c r="J54" i="8"/>
  <c r="Z46" i="8"/>
  <c r="Y45" i="8"/>
  <c r="V39" i="8"/>
  <c r="Z37" i="8"/>
  <c r="R31" i="8"/>
  <c r="F31" i="8"/>
  <c r="J27" i="8"/>
  <c r="V17" i="8"/>
  <c r="Z17" i="8" s="1"/>
  <c r="Z15" i="8"/>
  <c r="Z11" i="8"/>
  <c r="Q59" i="8"/>
  <c r="Y59" i="8"/>
  <c r="Z27" i="8"/>
  <c r="R59" i="8"/>
  <c r="Z39" i="8"/>
  <c r="Z34" i="8"/>
  <c r="M59" i="8"/>
  <c r="H59" i="8"/>
  <c r="X49" i="8"/>
  <c r="X39" i="8"/>
  <c r="X31" i="8"/>
  <c r="X17" i="8"/>
  <c r="X59" i="8" s="1"/>
  <c r="L59" i="8"/>
  <c r="Z31" i="8" l="1"/>
  <c r="Z45" i="8"/>
  <c r="V59" i="8"/>
  <c r="Z8" i="8"/>
  <c r="Z59" i="8" s="1"/>
  <c r="D8" i="7" l="1"/>
  <c r="E8" i="7"/>
  <c r="F8" i="7"/>
  <c r="H8" i="7"/>
  <c r="I8" i="7"/>
  <c r="L8" i="7"/>
  <c r="M8" i="7"/>
  <c r="P8" i="7"/>
  <c r="R8" i="7" s="1"/>
  <c r="Q8" i="7"/>
  <c r="T8" i="7"/>
  <c r="V8" i="7" s="1"/>
  <c r="U8" i="7"/>
  <c r="X8" i="7"/>
  <c r="Y8" i="7"/>
  <c r="F9" i="7"/>
  <c r="J9" i="7"/>
  <c r="N9" i="7"/>
  <c r="R9" i="7"/>
  <c r="V9" i="7"/>
  <c r="Z9" i="7"/>
  <c r="F10" i="7"/>
  <c r="J10" i="7"/>
  <c r="N10" i="7"/>
  <c r="R10" i="7"/>
  <c r="V10" i="7"/>
  <c r="Z10" i="7"/>
  <c r="F11" i="7"/>
  <c r="AB11" i="7" s="1"/>
  <c r="J11" i="7"/>
  <c r="N11" i="7"/>
  <c r="R11" i="7"/>
  <c r="V11" i="7"/>
  <c r="Z11" i="7"/>
  <c r="F12" i="7"/>
  <c r="J12" i="7"/>
  <c r="N12" i="7"/>
  <c r="R12" i="7"/>
  <c r="V12" i="7"/>
  <c r="Z12" i="7"/>
  <c r="F13" i="7"/>
  <c r="J13" i="7"/>
  <c r="N13" i="7"/>
  <c r="R13" i="7"/>
  <c r="V13" i="7"/>
  <c r="Z13" i="7"/>
  <c r="F14" i="7"/>
  <c r="J14" i="7"/>
  <c r="N14" i="7"/>
  <c r="R14" i="7"/>
  <c r="V14" i="7"/>
  <c r="Z14" i="7"/>
  <c r="F15" i="7"/>
  <c r="J15" i="7"/>
  <c r="N15" i="7"/>
  <c r="R15" i="7"/>
  <c r="AB15" i="7" s="1"/>
  <c r="V15" i="7"/>
  <c r="Z15" i="7"/>
  <c r="F16" i="7"/>
  <c r="J16" i="7"/>
  <c r="N16" i="7"/>
  <c r="R16" i="7"/>
  <c r="V16" i="7"/>
  <c r="Z16" i="7"/>
  <c r="D17" i="7"/>
  <c r="E17" i="7"/>
  <c r="H17" i="7"/>
  <c r="J17" i="7" s="1"/>
  <c r="I17" i="7"/>
  <c r="L17" i="7"/>
  <c r="M17" i="7"/>
  <c r="N17" i="7"/>
  <c r="P17" i="7"/>
  <c r="Q17" i="7"/>
  <c r="R17" i="7"/>
  <c r="T17" i="7"/>
  <c r="V17" i="7" s="1"/>
  <c r="U17" i="7"/>
  <c r="X17" i="7"/>
  <c r="Y17" i="7"/>
  <c r="F18" i="7"/>
  <c r="AB18" i="7" s="1"/>
  <c r="J18" i="7"/>
  <c r="N18" i="7"/>
  <c r="R18" i="7"/>
  <c r="V18" i="7"/>
  <c r="Z18" i="7"/>
  <c r="F19" i="7"/>
  <c r="J19" i="7"/>
  <c r="N19" i="7"/>
  <c r="R19" i="7"/>
  <c r="V19" i="7"/>
  <c r="Z19" i="7"/>
  <c r="AB19" i="7"/>
  <c r="F20" i="7"/>
  <c r="J20" i="7"/>
  <c r="N20" i="7"/>
  <c r="R20" i="7"/>
  <c r="AB20" i="7" s="1"/>
  <c r="V20" i="7"/>
  <c r="Z20" i="7"/>
  <c r="F21" i="7"/>
  <c r="J21" i="7"/>
  <c r="N21" i="7"/>
  <c r="R21" i="7"/>
  <c r="V21" i="7"/>
  <c r="Z21" i="7"/>
  <c r="F22" i="7"/>
  <c r="J22" i="7"/>
  <c r="N22" i="7"/>
  <c r="R22" i="7"/>
  <c r="V22" i="7"/>
  <c r="Z22" i="7"/>
  <c r="F23" i="7"/>
  <c r="AB23" i="7" s="1"/>
  <c r="J23" i="7"/>
  <c r="N23" i="7"/>
  <c r="R23" i="7"/>
  <c r="V23" i="7"/>
  <c r="Z23" i="7"/>
  <c r="F24" i="7"/>
  <c r="J24" i="7"/>
  <c r="N24" i="7"/>
  <c r="R24" i="7"/>
  <c r="V24" i="7"/>
  <c r="Z24" i="7"/>
  <c r="F25" i="7"/>
  <c r="AB25" i="7" s="1"/>
  <c r="J25" i="7"/>
  <c r="N25" i="7"/>
  <c r="R25" i="7"/>
  <c r="V25" i="7"/>
  <c r="Z25" i="7"/>
  <c r="F26" i="7"/>
  <c r="J26" i="7"/>
  <c r="N26" i="7"/>
  <c r="R26" i="7"/>
  <c r="V26" i="7"/>
  <c r="Z26" i="7"/>
  <c r="D27" i="7"/>
  <c r="F27" i="7" s="1"/>
  <c r="E27" i="7"/>
  <c r="H27" i="7"/>
  <c r="J27" i="7" s="1"/>
  <c r="I27" i="7"/>
  <c r="L27" i="7"/>
  <c r="M27" i="7"/>
  <c r="P27" i="7"/>
  <c r="R27" i="7" s="1"/>
  <c r="Q27" i="7"/>
  <c r="T27" i="7"/>
  <c r="U27" i="7"/>
  <c r="V27" i="7"/>
  <c r="X27" i="7"/>
  <c r="Y27" i="7"/>
  <c r="Z27" i="7"/>
  <c r="F28" i="7"/>
  <c r="J28" i="7"/>
  <c r="N28" i="7"/>
  <c r="R28" i="7"/>
  <c r="V28" i="7"/>
  <c r="Z28" i="7"/>
  <c r="F29" i="7"/>
  <c r="J29" i="7"/>
  <c r="N29" i="7"/>
  <c r="R29" i="7"/>
  <c r="V29" i="7"/>
  <c r="Z29" i="7"/>
  <c r="F30" i="7"/>
  <c r="AB30" i="7" s="1"/>
  <c r="J30" i="7"/>
  <c r="N30" i="7"/>
  <c r="R30" i="7"/>
  <c r="V30" i="7"/>
  <c r="Z30" i="7"/>
  <c r="D31" i="7"/>
  <c r="E31" i="7"/>
  <c r="F31" i="7"/>
  <c r="H31" i="7"/>
  <c r="I31" i="7"/>
  <c r="J31" i="7"/>
  <c r="L31" i="7"/>
  <c r="N31" i="7" s="1"/>
  <c r="M31" i="7"/>
  <c r="P31" i="7"/>
  <c r="Q31" i="7"/>
  <c r="Q59" i="7" s="1"/>
  <c r="T31" i="7"/>
  <c r="V31" i="7" s="1"/>
  <c r="U31" i="7"/>
  <c r="X31" i="7"/>
  <c r="Z31" i="7" s="1"/>
  <c r="Y31" i="7"/>
  <c r="F32" i="7"/>
  <c r="J32" i="7"/>
  <c r="N32" i="7"/>
  <c r="R32" i="7"/>
  <c r="V32" i="7"/>
  <c r="Z32" i="7"/>
  <c r="F33" i="7"/>
  <c r="J33" i="7"/>
  <c r="N33" i="7"/>
  <c r="R33" i="7"/>
  <c r="V33" i="7"/>
  <c r="Z33" i="7"/>
  <c r="D34" i="7"/>
  <c r="E34" i="7"/>
  <c r="H34" i="7"/>
  <c r="J34" i="7" s="1"/>
  <c r="I34" i="7"/>
  <c r="L34" i="7"/>
  <c r="N34" i="7" s="1"/>
  <c r="M34" i="7"/>
  <c r="P34" i="7"/>
  <c r="Q34" i="7"/>
  <c r="T34" i="7"/>
  <c r="V34" i="7" s="1"/>
  <c r="U34" i="7"/>
  <c r="X34" i="7"/>
  <c r="Y34" i="7"/>
  <c r="Z34" i="7"/>
  <c r="F35" i="7"/>
  <c r="J35" i="7"/>
  <c r="N35" i="7"/>
  <c r="R35" i="7"/>
  <c r="AB35" i="7" s="1"/>
  <c r="V35" i="7"/>
  <c r="Z35" i="7"/>
  <c r="F36" i="7"/>
  <c r="J36" i="7"/>
  <c r="N36" i="7"/>
  <c r="R36" i="7"/>
  <c r="V36" i="7"/>
  <c r="Z36" i="7"/>
  <c r="F37" i="7"/>
  <c r="J37" i="7"/>
  <c r="N37" i="7"/>
  <c r="R37" i="7"/>
  <c r="V37" i="7"/>
  <c r="Z37" i="7"/>
  <c r="F38" i="7"/>
  <c r="AB38" i="7" s="1"/>
  <c r="J38" i="7"/>
  <c r="N38" i="7"/>
  <c r="R38" i="7"/>
  <c r="V38" i="7"/>
  <c r="Z38" i="7"/>
  <c r="D39" i="7"/>
  <c r="E39" i="7"/>
  <c r="F39" i="7"/>
  <c r="H39" i="7"/>
  <c r="I39" i="7"/>
  <c r="J39" i="7"/>
  <c r="L39" i="7"/>
  <c r="N39" i="7" s="1"/>
  <c r="M39" i="7"/>
  <c r="P39" i="7"/>
  <c r="Q39" i="7"/>
  <c r="T39" i="7"/>
  <c r="V39" i="7" s="1"/>
  <c r="U39" i="7"/>
  <c r="X39" i="7"/>
  <c r="Z39" i="7" s="1"/>
  <c r="Y39" i="7"/>
  <c r="F40" i="7"/>
  <c r="J40" i="7"/>
  <c r="N40" i="7"/>
  <c r="R40" i="7"/>
  <c r="V40" i="7"/>
  <c r="Z40" i="7"/>
  <c r="F41" i="7"/>
  <c r="AB41" i="7" s="1"/>
  <c r="J41" i="7"/>
  <c r="N41" i="7"/>
  <c r="R41" i="7"/>
  <c r="V41" i="7"/>
  <c r="Z41" i="7"/>
  <c r="F42" i="7"/>
  <c r="J42" i="7"/>
  <c r="N42" i="7"/>
  <c r="R42" i="7"/>
  <c r="V42" i="7"/>
  <c r="Z42" i="7"/>
  <c r="F43" i="7"/>
  <c r="AB43" i="7" s="1"/>
  <c r="J43" i="7"/>
  <c r="N43" i="7"/>
  <c r="R43" i="7"/>
  <c r="V43" i="7"/>
  <c r="Z43" i="7"/>
  <c r="F44" i="7"/>
  <c r="J44" i="7"/>
  <c r="N44" i="7"/>
  <c r="R44" i="7"/>
  <c r="V44" i="7"/>
  <c r="Z44" i="7"/>
  <c r="D45" i="7"/>
  <c r="E45" i="7"/>
  <c r="H45" i="7"/>
  <c r="I45" i="7"/>
  <c r="L45" i="7"/>
  <c r="M45" i="7"/>
  <c r="N45" i="7"/>
  <c r="P45" i="7"/>
  <c r="R45" i="7" s="1"/>
  <c r="Q45" i="7"/>
  <c r="T45" i="7"/>
  <c r="U45" i="7"/>
  <c r="X45" i="7"/>
  <c r="Y45" i="7"/>
  <c r="F46" i="7"/>
  <c r="J46" i="7"/>
  <c r="N46" i="7"/>
  <c r="R46" i="7"/>
  <c r="V46" i="7"/>
  <c r="Z46" i="7"/>
  <c r="F47" i="7"/>
  <c r="J47" i="7"/>
  <c r="N47" i="7"/>
  <c r="R47" i="7"/>
  <c r="AB47" i="7" s="1"/>
  <c r="V47" i="7"/>
  <c r="Z47" i="7"/>
  <c r="F48" i="7"/>
  <c r="J48" i="7"/>
  <c r="N48" i="7"/>
  <c r="R48" i="7"/>
  <c r="V48" i="7"/>
  <c r="Z48" i="7"/>
  <c r="D49" i="7"/>
  <c r="E49" i="7"/>
  <c r="H49" i="7"/>
  <c r="J49" i="7" s="1"/>
  <c r="I49" i="7"/>
  <c r="L49" i="7"/>
  <c r="M49" i="7"/>
  <c r="N49" i="7"/>
  <c r="P49" i="7"/>
  <c r="Q49" i="7"/>
  <c r="R49" i="7"/>
  <c r="T49" i="7"/>
  <c r="V49" i="7" s="1"/>
  <c r="U49" i="7"/>
  <c r="X49" i="7"/>
  <c r="Y49" i="7"/>
  <c r="F50" i="7"/>
  <c r="AB50" i="7" s="1"/>
  <c r="J50" i="7"/>
  <c r="N50" i="7"/>
  <c r="R50" i="7"/>
  <c r="V50" i="7"/>
  <c r="Z50" i="7"/>
  <c r="F51" i="7"/>
  <c r="J51" i="7"/>
  <c r="N51" i="7"/>
  <c r="R51" i="7"/>
  <c r="V51" i="7"/>
  <c r="Z51" i="7"/>
  <c r="AB51" i="7"/>
  <c r="F52" i="7"/>
  <c r="J52" i="7"/>
  <c r="N52" i="7"/>
  <c r="R52" i="7"/>
  <c r="AB52" i="7" s="1"/>
  <c r="V52" i="7"/>
  <c r="Z52" i="7"/>
  <c r="F53" i="7"/>
  <c r="J53" i="7"/>
  <c r="N53" i="7"/>
  <c r="R53" i="7"/>
  <c r="V53" i="7"/>
  <c r="Z53" i="7"/>
  <c r="D54" i="7"/>
  <c r="E54" i="7"/>
  <c r="H54" i="7"/>
  <c r="J54" i="7" s="1"/>
  <c r="I54" i="7"/>
  <c r="L54" i="7"/>
  <c r="M54" i="7"/>
  <c r="N54" i="7"/>
  <c r="P54" i="7"/>
  <c r="Q54" i="7"/>
  <c r="T54" i="7"/>
  <c r="U54" i="7"/>
  <c r="X54" i="7"/>
  <c r="Y54" i="7"/>
  <c r="Z54" i="7"/>
  <c r="F55" i="7"/>
  <c r="AB55" i="7" s="1"/>
  <c r="J55" i="7"/>
  <c r="N55" i="7"/>
  <c r="R55" i="7"/>
  <c r="V55" i="7"/>
  <c r="Z55" i="7"/>
  <c r="F56" i="7"/>
  <c r="J56" i="7"/>
  <c r="N56" i="7"/>
  <c r="R56" i="7"/>
  <c r="V56" i="7"/>
  <c r="Z56" i="7"/>
  <c r="F57" i="7"/>
  <c r="J57" i="7"/>
  <c r="N57" i="7"/>
  <c r="R57" i="7"/>
  <c r="V57" i="7"/>
  <c r="Z57" i="7"/>
  <c r="F58" i="7"/>
  <c r="J58" i="7"/>
  <c r="N58" i="7"/>
  <c r="R58" i="7"/>
  <c r="V58" i="7"/>
  <c r="Z58" i="7"/>
  <c r="D8" i="6"/>
  <c r="F8" i="6" s="1"/>
  <c r="E8" i="6"/>
  <c r="H8" i="6"/>
  <c r="I8" i="6"/>
  <c r="L8" i="6"/>
  <c r="N8" i="6" s="1"/>
  <c r="M8" i="6"/>
  <c r="P8" i="6"/>
  <c r="Q8" i="6"/>
  <c r="R8" i="6"/>
  <c r="T8" i="6"/>
  <c r="U8" i="6"/>
  <c r="V8" i="6"/>
  <c r="X8" i="6"/>
  <c r="Y8" i="6"/>
  <c r="F9" i="6"/>
  <c r="J9" i="6"/>
  <c r="N9" i="6"/>
  <c r="R9" i="6"/>
  <c r="V9" i="6"/>
  <c r="Z9" i="6"/>
  <c r="F10" i="6"/>
  <c r="AB10" i="6" s="1"/>
  <c r="J10" i="6"/>
  <c r="N10" i="6"/>
  <c r="R10" i="6"/>
  <c r="V10" i="6"/>
  <c r="Z10" i="6"/>
  <c r="F11" i="6"/>
  <c r="J11" i="6"/>
  <c r="N11" i="6"/>
  <c r="R11" i="6"/>
  <c r="V11" i="6"/>
  <c r="Z11" i="6"/>
  <c r="AB11" i="6"/>
  <c r="F12" i="6"/>
  <c r="J12" i="6"/>
  <c r="N12" i="6"/>
  <c r="R12" i="6"/>
  <c r="AB12" i="6" s="1"/>
  <c r="V12" i="6"/>
  <c r="Z12" i="6"/>
  <c r="F13" i="6"/>
  <c r="J13" i="6"/>
  <c r="N13" i="6"/>
  <c r="R13" i="6"/>
  <c r="V13" i="6"/>
  <c r="Z13" i="6"/>
  <c r="F14" i="6"/>
  <c r="J14" i="6"/>
  <c r="N14" i="6"/>
  <c r="R14" i="6"/>
  <c r="V14" i="6"/>
  <c r="Z14" i="6"/>
  <c r="F15" i="6"/>
  <c r="AB15" i="6" s="1"/>
  <c r="J15" i="6"/>
  <c r="N15" i="6"/>
  <c r="R15" i="6"/>
  <c r="V15" i="6"/>
  <c r="Z15" i="6"/>
  <c r="F16" i="6"/>
  <c r="J16" i="6"/>
  <c r="N16" i="6"/>
  <c r="R16" i="6"/>
  <c r="V16" i="6"/>
  <c r="Z16" i="6"/>
  <c r="D17" i="6"/>
  <c r="F17" i="6" s="1"/>
  <c r="E17" i="6"/>
  <c r="H17" i="6"/>
  <c r="I17" i="6"/>
  <c r="L17" i="6"/>
  <c r="N17" i="6" s="1"/>
  <c r="M17" i="6"/>
  <c r="P17" i="6"/>
  <c r="R17" i="6" s="1"/>
  <c r="Q17" i="6"/>
  <c r="T17" i="6"/>
  <c r="U17" i="6"/>
  <c r="X17" i="6"/>
  <c r="Z17" i="6" s="1"/>
  <c r="Y17" i="6"/>
  <c r="F18" i="6"/>
  <c r="J18" i="6"/>
  <c r="N18" i="6"/>
  <c r="R18" i="6"/>
  <c r="V18" i="6"/>
  <c r="Z18" i="6"/>
  <c r="F19" i="6"/>
  <c r="AB19" i="6" s="1"/>
  <c r="J19" i="6"/>
  <c r="N19" i="6"/>
  <c r="R19" i="6"/>
  <c r="V19" i="6"/>
  <c r="Z19" i="6"/>
  <c r="F20" i="6"/>
  <c r="J20" i="6"/>
  <c r="N20" i="6"/>
  <c r="R20" i="6"/>
  <c r="V20" i="6"/>
  <c r="Z20" i="6"/>
  <c r="F21" i="6"/>
  <c r="J21" i="6"/>
  <c r="N21" i="6"/>
  <c r="R21" i="6"/>
  <c r="V21" i="6"/>
  <c r="Z21" i="6"/>
  <c r="F22" i="6"/>
  <c r="J22" i="6"/>
  <c r="N22" i="6"/>
  <c r="R22" i="6"/>
  <c r="V22" i="6"/>
  <c r="Z22" i="6"/>
  <c r="F23" i="6"/>
  <c r="J23" i="6"/>
  <c r="N23" i="6"/>
  <c r="R23" i="6"/>
  <c r="AB23" i="6" s="1"/>
  <c r="V23" i="6"/>
  <c r="Z23" i="6"/>
  <c r="F24" i="6"/>
  <c r="J24" i="6"/>
  <c r="N24" i="6"/>
  <c r="R24" i="6"/>
  <c r="V24" i="6"/>
  <c r="Z24" i="6"/>
  <c r="F25" i="6"/>
  <c r="J25" i="6"/>
  <c r="N25" i="6"/>
  <c r="R25" i="6"/>
  <c r="V25" i="6"/>
  <c r="Z25" i="6"/>
  <c r="F26" i="6"/>
  <c r="AB26" i="6" s="1"/>
  <c r="J26" i="6"/>
  <c r="N26" i="6"/>
  <c r="R26" i="6"/>
  <c r="V26" i="6"/>
  <c r="Z26" i="6"/>
  <c r="D27" i="6"/>
  <c r="E27" i="6"/>
  <c r="F27" i="6"/>
  <c r="H27" i="6"/>
  <c r="I27" i="6"/>
  <c r="J27" i="6"/>
  <c r="L27" i="6"/>
  <c r="N27" i="6" s="1"/>
  <c r="M27" i="6"/>
  <c r="P27" i="6"/>
  <c r="Q27" i="6"/>
  <c r="T27" i="6"/>
  <c r="V27" i="6" s="1"/>
  <c r="U27" i="6"/>
  <c r="X27" i="6"/>
  <c r="Z27" i="6" s="1"/>
  <c r="Y27" i="6"/>
  <c r="F28" i="6"/>
  <c r="J28" i="6"/>
  <c r="N28" i="6"/>
  <c r="R28" i="6"/>
  <c r="V28" i="6"/>
  <c r="Z28" i="6"/>
  <c r="F29" i="6"/>
  <c r="AB29" i="6" s="1"/>
  <c r="J29" i="6"/>
  <c r="N29" i="6"/>
  <c r="R29" i="6"/>
  <c r="V29" i="6"/>
  <c r="Z29" i="6"/>
  <c r="F30" i="6"/>
  <c r="J30" i="6"/>
  <c r="N30" i="6"/>
  <c r="R30" i="6"/>
  <c r="V30" i="6"/>
  <c r="Z30" i="6"/>
  <c r="D31" i="6"/>
  <c r="F31" i="6" s="1"/>
  <c r="E31" i="6"/>
  <c r="H31" i="6"/>
  <c r="J31" i="6" s="1"/>
  <c r="I31" i="6"/>
  <c r="L31" i="6"/>
  <c r="M31" i="6"/>
  <c r="P31" i="6"/>
  <c r="R31" i="6" s="1"/>
  <c r="Q31" i="6"/>
  <c r="T31" i="6"/>
  <c r="U31" i="6"/>
  <c r="V31" i="6"/>
  <c r="X31" i="6"/>
  <c r="Y31" i="6"/>
  <c r="Z31" i="6"/>
  <c r="F32" i="6"/>
  <c r="J32" i="6"/>
  <c r="N32" i="6"/>
  <c r="R32" i="6"/>
  <c r="V32" i="6"/>
  <c r="Z32" i="6"/>
  <c r="F33" i="6"/>
  <c r="J33" i="6"/>
  <c r="N33" i="6"/>
  <c r="R33" i="6"/>
  <c r="V33" i="6"/>
  <c r="Z33" i="6"/>
  <c r="D34" i="6"/>
  <c r="F34" i="6" s="1"/>
  <c r="E34" i="6"/>
  <c r="H34" i="6"/>
  <c r="I34" i="6"/>
  <c r="J34" i="6"/>
  <c r="L34" i="6"/>
  <c r="M34" i="6"/>
  <c r="N34" i="6"/>
  <c r="P34" i="6"/>
  <c r="Q34" i="6"/>
  <c r="T34" i="6"/>
  <c r="U34" i="6"/>
  <c r="X34" i="6"/>
  <c r="Z34" i="6" s="1"/>
  <c r="Y34" i="6"/>
  <c r="F35" i="6"/>
  <c r="AB35" i="6" s="1"/>
  <c r="J35" i="6"/>
  <c r="N35" i="6"/>
  <c r="R35" i="6"/>
  <c r="V35" i="6"/>
  <c r="Z35" i="6"/>
  <c r="F36" i="6"/>
  <c r="J36" i="6"/>
  <c r="N36" i="6"/>
  <c r="R36" i="6"/>
  <c r="V36" i="6"/>
  <c r="Z36" i="6"/>
  <c r="F37" i="6"/>
  <c r="AB37" i="6" s="1"/>
  <c r="J37" i="6"/>
  <c r="N37" i="6"/>
  <c r="R37" i="6"/>
  <c r="V37" i="6"/>
  <c r="Z37" i="6"/>
  <c r="F38" i="6"/>
  <c r="J38" i="6"/>
  <c r="N38" i="6"/>
  <c r="R38" i="6"/>
  <c r="V38" i="6"/>
  <c r="Z38" i="6"/>
  <c r="D39" i="6"/>
  <c r="F39" i="6" s="1"/>
  <c r="E39" i="6"/>
  <c r="H39" i="6"/>
  <c r="J39" i="6" s="1"/>
  <c r="I39" i="6"/>
  <c r="L39" i="6"/>
  <c r="M39" i="6"/>
  <c r="P39" i="6"/>
  <c r="R39" i="6" s="1"/>
  <c r="Q39" i="6"/>
  <c r="T39" i="6"/>
  <c r="U39" i="6"/>
  <c r="V39" i="6"/>
  <c r="X39" i="6"/>
  <c r="Y39" i="6"/>
  <c r="Z39" i="6"/>
  <c r="F40" i="6"/>
  <c r="J40" i="6"/>
  <c r="N40" i="6"/>
  <c r="R40" i="6"/>
  <c r="V40" i="6"/>
  <c r="Z40" i="6"/>
  <c r="F41" i="6"/>
  <c r="J41" i="6"/>
  <c r="N41" i="6"/>
  <c r="R41" i="6"/>
  <c r="V41" i="6"/>
  <c r="Z41" i="6"/>
  <c r="F42" i="6"/>
  <c r="AB42" i="6" s="1"/>
  <c r="J42" i="6"/>
  <c r="N42" i="6"/>
  <c r="R42" i="6"/>
  <c r="V42" i="6"/>
  <c r="Z42" i="6"/>
  <c r="F43" i="6"/>
  <c r="J43" i="6"/>
  <c r="N43" i="6"/>
  <c r="R43" i="6"/>
  <c r="V43" i="6"/>
  <c r="Z43" i="6"/>
  <c r="AB43" i="6"/>
  <c r="F44" i="6"/>
  <c r="J44" i="6"/>
  <c r="N44" i="6"/>
  <c r="R44" i="6"/>
  <c r="AB44" i="6" s="1"/>
  <c r="V44" i="6"/>
  <c r="Z44" i="6"/>
  <c r="D45" i="6"/>
  <c r="E45" i="6"/>
  <c r="H45" i="6"/>
  <c r="I45" i="6"/>
  <c r="L45" i="6"/>
  <c r="N45" i="6" s="1"/>
  <c r="M45" i="6"/>
  <c r="P45" i="6"/>
  <c r="Q45" i="6"/>
  <c r="R45" i="6"/>
  <c r="T45" i="6"/>
  <c r="U45" i="6"/>
  <c r="X45" i="6"/>
  <c r="Y45" i="6"/>
  <c r="F46" i="6"/>
  <c r="J46" i="6"/>
  <c r="N46" i="6"/>
  <c r="R46" i="6"/>
  <c r="V46" i="6"/>
  <c r="Z46" i="6"/>
  <c r="F47" i="6"/>
  <c r="AB47" i="6" s="1"/>
  <c r="J47" i="6"/>
  <c r="N47" i="6"/>
  <c r="R47" i="6"/>
  <c r="V47" i="6"/>
  <c r="Z47" i="6"/>
  <c r="F48" i="6"/>
  <c r="J48" i="6"/>
  <c r="N48" i="6"/>
  <c r="R48" i="6"/>
  <c r="V48" i="6"/>
  <c r="Z48" i="6"/>
  <c r="D49" i="6"/>
  <c r="F49" i="6" s="1"/>
  <c r="E49" i="6"/>
  <c r="H49" i="6"/>
  <c r="I49" i="6"/>
  <c r="L49" i="6"/>
  <c r="N49" i="6" s="1"/>
  <c r="M49" i="6"/>
  <c r="P49" i="6"/>
  <c r="R49" i="6" s="1"/>
  <c r="Q49" i="6"/>
  <c r="T49" i="6"/>
  <c r="U49" i="6"/>
  <c r="X49" i="6"/>
  <c r="Z49" i="6" s="1"/>
  <c r="Y49" i="6"/>
  <c r="F50" i="6"/>
  <c r="J50" i="6"/>
  <c r="N50" i="6"/>
  <c r="R50" i="6"/>
  <c r="V50" i="6"/>
  <c r="Z50" i="6"/>
  <c r="F51" i="6"/>
  <c r="AB51" i="6" s="1"/>
  <c r="J51" i="6"/>
  <c r="N51" i="6"/>
  <c r="R51" i="6"/>
  <c r="V51" i="6"/>
  <c r="Z51" i="6"/>
  <c r="F52" i="6"/>
  <c r="J52" i="6"/>
  <c r="N52" i="6"/>
  <c r="R52" i="6"/>
  <c r="V52" i="6"/>
  <c r="Z52" i="6"/>
  <c r="F53" i="6"/>
  <c r="J53" i="6"/>
  <c r="N53" i="6"/>
  <c r="R53" i="6"/>
  <c r="V53" i="6"/>
  <c r="Z53" i="6"/>
  <c r="D54" i="6"/>
  <c r="E54" i="6"/>
  <c r="H54" i="6"/>
  <c r="I54" i="6"/>
  <c r="J54" i="6"/>
  <c r="L54" i="6"/>
  <c r="N54" i="6" s="1"/>
  <c r="M54" i="6"/>
  <c r="P54" i="6"/>
  <c r="Q54" i="6"/>
  <c r="T54" i="6"/>
  <c r="U54" i="6"/>
  <c r="X54" i="6"/>
  <c r="Z54" i="6" s="1"/>
  <c r="Y54" i="6"/>
  <c r="F55" i="6"/>
  <c r="J55" i="6"/>
  <c r="N55" i="6"/>
  <c r="R55" i="6"/>
  <c r="V55" i="6"/>
  <c r="Z55" i="6"/>
  <c r="AB55" i="6"/>
  <c r="F56" i="6"/>
  <c r="J56" i="6"/>
  <c r="N56" i="6"/>
  <c r="R56" i="6"/>
  <c r="AB56" i="6" s="1"/>
  <c r="V56" i="6"/>
  <c r="Z56" i="6"/>
  <c r="F57" i="6"/>
  <c r="J57" i="6"/>
  <c r="N57" i="6"/>
  <c r="R57" i="6"/>
  <c r="V57" i="6"/>
  <c r="Z57" i="6"/>
  <c r="F58" i="6"/>
  <c r="J58" i="6"/>
  <c r="N58" i="6"/>
  <c r="R58" i="6"/>
  <c r="V58" i="6"/>
  <c r="Z58" i="6"/>
  <c r="Q59" i="6"/>
  <c r="X59" i="6" l="1"/>
  <c r="AB33" i="7"/>
  <c r="AB9" i="7"/>
  <c r="H59" i="7"/>
  <c r="L59" i="6"/>
  <c r="F54" i="6"/>
  <c r="AB54" i="6" s="1"/>
  <c r="AB40" i="6"/>
  <c r="AB32" i="6"/>
  <c r="AB24" i="6"/>
  <c r="AB22" i="6"/>
  <c r="I59" i="6"/>
  <c r="AB53" i="7"/>
  <c r="AB46" i="7"/>
  <c r="J45" i="7"/>
  <c r="AB36" i="7"/>
  <c r="E59" i="7"/>
  <c r="AB28" i="7"/>
  <c r="AB14" i="7"/>
  <c r="M59" i="7"/>
  <c r="AB52" i="6"/>
  <c r="AB50" i="6"/>
  <c r="J49" i="6"/>
  <c r="AB49" i="6" s="1"/>
  <c r="AB41" i="6"/>
  <c r="N39" i="6"/>
  <c r="AB39" i="6" s="1"/>
  <c r="AB38" i="6"/>
  <c r="V34" i="6"/>
  <c r="AB33" i="6"/>
  <c r="N31" i="6"/>
  <c r="AB31" i="6" s="1"/>
  <c r="AB30" i="6"/>
  <c r="R27" i="6"/>
  <c r="AB25" i="6"/>
  <c r="AB20" i="6"/>
  <c r="AB18" i="6"/>
  <c r="V17" i="6"/>
  <c r="V59" i="6" s="1"/>
  <c r="J17" i="6"/>
  <c r="AB17" i="6" s="1"/>
  <c r="AB9" i="6"/>
  <c r="H59" i="6"/>
  <c r="AB56" i="7"/>
  <c r="Z49" i="7"/>
  <c r="AB49" i="7" s="1"/>
  <c r="F49" i="7"/>
  <c r="AB44" i="7"/>
  <c r="AB42" i="7"/>
  <c r="R39" i="7"/>
  <c r="AB39" i="7" s="1"/>
  <c r="AB37" i="7"/>
  <c r="R34" i="7"/>
  <c r="F34" i="7"/>
  <c r="R31" i="7"/>
  <c r="AB31" i="7" s="1"/>
  <c r="AB29" i="7"/>
  <c r="N27" i="7"/>
  <c r="AB26" i="7"/>
  <c r="Z17" i="7"/>
  <c r="AB17" i="7" s="1"/>
  <c r="F17" i="7"/>
  <c r="AB12" i="7"/>
  <c r="AB10" i="7"/>
  <c r="X59" i="7"/>
  <c r="N8" i="7"/>
  <c r="P59" i="6"/>
  <c r="AB57" i="6"/>
  <c r="R54" i="6"/>
  <c r="Z45" i="6"/>
  <c r="F45" i="6"/>
  <c r="F59" i="6" s="1"/>
  <c r="U59" i="6"/>
  <c r="AB13" i="6"/>
  <c r="AB58" i="7"/>
  <c r="V54" i="7"/>
  <c r="V59" i="7" s="1"/>
  <c r="AB48" i="7"/>
  <c r="V45" i="7"/>
  <c r="AB21" i="7"/>
  <c r="Y59" i="7"/>
  <c r="AB16" i="7"/>
  <c r="V49" i="6"/>
  <c r="AB58" i="6"/>
  <c r="V54" i="6"/>
  <c r="AB53" i="6"/>
  <c r="AB48" i="6"/>
  <c r="AB46" i="6"/>
  <c r="V45" i="6"/>
  <c r="J45" i="6"/>
  <c r="AB36" i="6"/>
  <c r="E59" i="6"/>
  <c r="AB28" i="6"/>
  <c r="AB21" i="6"/>
  <c r="Y59" i="6"/>
  <c r="AB16" i="6"/>
  <c r="AB14" i="6"/>
  <c r="M59" i="6"/>
  <c r="L59" i="7"/>
  <c r="AB57" i="7"/>
  <c r="R54" i="7"/>
  <c r="F54" i="7"/>
  <c r="AB54" i="7" s="1"/>
  <c r="Z45" i="7"/>
  <c r="F45" i="7"/>
  <c r="AB40" i="7"/>
  <c r="U59" i="7"/>
  <c r="AB32" i="7"/>
  <c r="AB24" i="7"/>
  <c r="AB22" i="7"/>
  <c r="I59" i="7"/>
  <c r="AB13" i="7"/>
  <c r="AB34" i="7"/>
  <c r="AB27" i="7"/>
  <c r="R59" i="7"/>
  <c r="N59" i="7"/>
  <c r="AB45" i="7"/>
  <c r="P59" i="7"/>
  <c r="T59" i="7"/>
  <c r="D59" i="7"/>
  <c r="Z8" i="7"/>
  <c r="J8" i="7"/>
  <c r="AB34" i="6"/>
  <c r="AB27" i="6"/>
  <c r="R59" i="6"/>
  <c r="N59" i="6"/>
  <c r="T59" i="6"/>
  <c r="D59" i="6"/>
  <c r="R34" i="6"/>
  <c r="Z8" i="6"/>
  <c r="Z59" i="6" s="1"/>
  <c r="J8" i="6"/>
  <c r="J59" i="6" l="1"/>
  <c r="Z59" i="7"/>
  <c r="F59" i="7"/>
  <c r="AB45" i="6"/>
  <c r="AB8" i="7"/>
  <c r="AB59" i="7" s="1"/>
  <c r="J59" i="7"/>
  <c r="AB8" i="6"/>
  <c r="AB59" i="6" l="1"/>
  <c r="D9" i="5"/>
  <c r="E9" i="5"/>
  <c r="F9" i="5"/>
  <c r="G9" i="5"/>
  <c r="H9" i="5"/>
  <c r="J9" i="5"/>
  <c r="K9" i="5"/>
  <c r="L9" i="5"/>
  <c r="M9" i="5"/>
  <c r="N9" i="5"/>
  <c r="P9" i="5"/>
  <c r="P60" i="5" s="1"/>
  <c r="Q9" i="5"/>
  <c r="R9" i="5"/>
  <c r="S9" i="5"/>
  <c r="T9" i="5"/>
  <c r="V9" i="5"/>
  <c r="W9" i="5"/>
  <c r="X9" i="5"/>
  <c r="Y9" i="5"/>
  <c r="Z9" i="5"/>
  <c r="I10" i="5"/>
  <c r="O10" i="5"/>
  <c r="U10" i="5"/>
  <c r="AB10" i="5" s="1"/>
  <c r="AA10" i="5"/>
  <c r="I11" i="5"/>
  <c r="O11" i="5"/>
  <c r="U11" i="5"/>
  <c r="AA11" i="5"/>
  <c r="I12" i="5"/>
  <c r="O12" i="5"/>
  <c r="U12" i="5"/>
  <c r="AB12" i="5" s="1"/>
  <c r="AA12" i="5"/>
  <c r="I13" i="5"/>
  <c r="O13" i="5"/>
  <c r="U13" i="5"/>
  <c r="AA13" i="5"/>
  <c r="I14" i="5"/>
  <c r="O14" i="5"/>
  <c r="U14" i="5"/>
  <c r="AA14" i="5"/>
  <c r="I15" i="5"/>
  <c r="O15" i="5"/>
  <c r="U15" i="5"/>
  <c r="AA15" i="5"/>
  <c r="I16" i="5"/>
  <c r="O16" i="5"/>
  <c r="U16" i="5"/>
  <c r="AA16" i="5"/>
  <c r="I17" i="5"/>
  <c r="O17" i="5"/>
  <c r="U17" i="5"/>
  <c r="AA17" i="5"/>
  <c r="D18" i="5"/>
  <c r="E18" i="5"/>
  <c r="F18" i="5"/>
  <c r="G18" i="5"/>
  <c r="H18" i="5"/>
  <c r="J18" i="5"/>
  <c r="K18" i="5"/>
  <c r="L18" i="5"/>
  <c r="M18" i="5"/>
  <c r="N18" i="5"/>
  <c r="P18" i="5"/>
  <c r="Q18" i="5"/>
  <c r="R18" i="5"/>
  <c r="S18" i="5"/>
  <c r="T18" i="5"/>
  <c r="V18" i="5"/>
  <c r="W18" i="5"/>
  <c r="X18" i="5"/>
  <c r="Y18" i="5"/>
  <c r="Z18" i="5"/>
  <c r="I19" i="5"/>
  <c r="O19" i="5"/>
  <c r="U19" i="5"/>
  <c r="AA19" i="5"/>
  <c r="I20" i="5"/>
  <c r="O20" i="5"/>
  <c r="AB20" i="5" s="1"/>
  <c r="U20" i="5"/>
  <c r="AA20" i="5"/>
  <c r="I21" i="5"/>
  <c r="O21" i="5"/>
  <c r="U21" i="5"/>
  <c r="AA21" i="5"/>
  <c r="I22" i="5"/>
  <c r="O22" i="5"/>
  <c r="U22" i="5"/>
  <c r="AA22" i="5"/>
  <c r="I23" i="5"/>
  <c r="O23" i="5"/>
  <c r="U23" i="5"/>
  <c r="AA23" i="5"/>
  <c r="I24" i="5"/>
  <c r="O24" i="5"/>
  <c r="AB24" i="5" s="1"/>
  <c r="U24" i="5"/>
  <c r="AA24" i="5"/>
  <c r="I25" i="5"/>
  <c r="O25" i="5"/>
  <c r="U25" i="5"/>
  <c r="AA25" i="5"/>
  <c r="I26" i="5"/>
  <c r="O26" i="5"/>
  <c r="U26" i="5"/>
  <c r="AA26" i="5"/>
  <c r="I27" i="5"/>
  <c r="O27" i="5"/>
  <c r="U27" i="5"/>
  <c r="AA27" i="5"/>
  <c r="D28" i="5"/>
  <c r="E28" i="5"/>
  <c r="F28" i="5"/>
  <c r="G28" i="5"/>
  <c r="H28" i="5"/>
  <c r="J28" i="5"/>
  <c r="K28" i="5"/>
  <c r="L28" i="5"/>
  <c r="M28" i="5"/>
  <c r="N28" i="5"/>
  <c r="P28" i="5"/>
  <c r="Q28" i="5"/>
  <c r="R28" i="5"/>
  <c r="S28" i="5"/>
  <c r="T28" i="5"/>
  <c r="V28" i="5"/>
  <c r="W28" i="5"/>
  <c r="X28" i="5"/>
  <c r="Y28" i="5"/>
  <c r="Z28" i="5"/>
  <c r="I29" i="5"/>
  <c r="O29" i="5"/>
  <c r="U29" i="5"/>
  <c r="AA29" i="5"/>
  <c r="I30" i="5"/>
  <c r="O30" i="5"/>
  <c r="U30" i="5"/>
  <c r="AA30" i="5"/>
  <c r="I31" i="5"/>
  <c r="O31" i="5"/>
  <c r="U31" i="5"/>
  <c r="AA31" i="5"/>
  <c r="D32" i="5"/>
  <c r="E32" i="5"/>
  <c r="F32" i="5"/>
  <c r="G32" i="5"/>
  <c r="H32" i="5"/>
  <c r="J32" i="5"/>
  <c r="K32" i="5"/>
  <c r="L32" i="5"/>
  <c r="M32" i="5"/>
  <c r="N32" i="5"/>
  <c r="P32" i="5"/>
  <c r="Q32" i="5"/>
  <c r="R32" i="5"/>
  <c r="S32" i="5"/>
  <c r="T32" i="5"/>
  <c r="V32" i="5"/>
  <c r="W32" i="5"/>
  <c r="X32" i="5"/>
  <c r="Y32" i="5"/>
  <c r="Z32" i="5"/>
  <c r="I33" i="5"/>
  <c r="O33" i="5"/>
  <c r="U33" i="5"/>
  <c r="AA33" i="5"/>
  <c r="I34" i="5"/>
  <c r="O34" i="5"/>
  <c r="U34" i="5"/>
  <c r="AA34" i="5"/>
  <c r="D35" i="5"/>
  <c r="E35" i="5"/>
  <c r="F35" i="5"/>
  <c r="G35" i="5"/>
  <c r="H35" i="5"/>
  <c r="J35" i="5"/>
  <c r="K35" i="5"/>
  <c r="L35" i="5"/>
  <c r="M35" i="5"/>
  <c r="N35" i="5"/>
  <c r="P35" i="5"/>
  <c r="Q35" i="5"/>
  <c r="R35" i="5"/>
  <c r="S35" i="5"/>
  <c r="T35" i="5"/>
  <c r="V35" i="5"/>
  <c r="W35" i="5"/>
  <c r="X35" i="5"/>
  <c r="Y35" i="5"/>
  <c r="Z35" i="5"/>
  <c r="I36" i="5"/>
  <c r="O36" i="5"/>
  <c r="AB36" i="5" s="1"/>
  <c r="U36" i="5"/>
  <c r="AA36" i="5"/>
  <c r="I37" i="5"/>
  <c r="O37" i="5"/>
  <c r="U37" i="5"/>
  <c r="AA37" i="5"/>
  <c r="I38" i="5"/>
  <c r="O38" i="5"/>
  <c r="U38" i="5"/>
  <c r="AA38" i="5"/>
  <c r="I39" i="5"/>
  <c r="O39" i="5"/>
  <c r="U39" i="5"/>
  <c r="AA39" i="5"/>
  <c r="D40" i="5"/>
  <c r="E40" i="5"/>
  <c r="F40" i="5"/>
  <c r="G40" i="5"/>
  <c r="H40" i="5"/>
  <c r="J40" i="5"/>
  <c r="K40" i="5"/>
  <c r="L40" i="5"/>
  <c r="M40" i="5"/>
  <c r="N40" i="5"/>
  <c r="P40" i="5"/>
  <c r="Q40" i="5"/>
  <c r="R40" i="5"/>
  <c r="S40" i="5"/>
  <c r="T40" i="5"/>
  <c r="V40" i="5"/>
  <c r="W40" i="5"/>
  <c r="X40" i="5"/>
  <c r="Y40" i="5"/>
  <c r="Z40" i="5"/>
  <c r="I41" i="5"/>
  <c r="O41" i="5"/>
  <c r="U41" i="5"/>
  <c r="AA41" i="5"/>
  <c r="I42" i="5"/>
  <c r="O42" i="5"/>
  <c r="U42" i="5"/>
  <c r="AA42" i="5"/>
  <c r="I43" i="5"/>
  <c r="O43" i="5"/>
  <c r="U43" i="5"/>
  <c r="AA43" i="5"/>
  <c r="I44" i="5"/>
  <c r="O44" i="5"/>
  <c r="AB44" i="5" s="1"/>
  <c r="U44" i="5"/>
  <c r="AA44" i="5"/>
  <c r="I45" i="5"/>
  <c r="O45" i="5"/>
  <c r="U45" i="5"/>
  <c r="AA45" i="5"/>
  <c r="D46" i="5"/>
  <c r="E46" i="5"/>
  <c r="F46" i="5"/>
  <c r="G46" i="5"/>
  <c r="H46" i="5"/>
  <c r="J46" i="5"/>
  <c r="K46" i="5"/>
  <c r="L46" i="5"/>
  <c r="M46" i="5"/>
  <c r="N46" i="5"/>
  <c r="P46" i="5"/>
  <c r="Q46" i="5"/>
  <c r="R46" i="5"/>
  <c r="S46" i="5"/>
  <c r="T46" i="5"/>
  <c r="V46" i="5"/>
  <c r="W46" i="5"/>
  <c r="X46" i="5"/>
  <c r="Y46" i="5"/>
  <c r="Z46" i="5"/>
  <c r="I47" i="5"/>
  <c r="O47" i="5"/>
  <c r="U47" i="5"/>
  <c r="AA47" i="5"/>
  <c r="I48" i="5"/>
  <c r="O48" i="5"/>
  <c r="U48" i="5"/>
  <c r="AA48" i="5"/>
  <c r="I49" i="5"/>
  <c r="O49" i="5"/>
  <c r="U49" i="5"/>
  <c r="AA49" i="5"/>
  <c r="D50" i="5"/>
  <c r="E50" i="5"/>
  <c r="F50" i="5"/>
  <c r="G50" i="5"/>
  <c r="H50" i="5"/>
  <c r="J50" i="5"/>
  <c r="K50" i="5"/>
  <c r="L50" i="5"/>
  <c r="M50" i="5"/>
  <c r="N50" i="5"/>
  <c r="P50" i="5"/>
  <c r="Q50" i="5"/>
  <c r="R50" i="5"/>
  <c r="S50" i="5"/>
  <c r="T50" i="5"/>
  <c r="V50" i="5"/>
  <c r="W50" i="5"/>
  <c r="X50" i="5"/>
  <c r="Y50" i="5"/>
  <c r="Z50" i="5"/>
  <c r="I51" i="5"/>
  <c r="O51" i="5"/>
  <c r="U51" i="5"/>
  <c r="AA51" i="5"/>
  <c r="I52" i="5"/>
  <c r="O52" i="5"/>
  <c r="U52" i="5"/>
  <c r="AA52" i="5"/>
  <c r="I53" i="5"/>
  <c r="O53" i="5"/>
  <c r="U53" i="5"/>
  <c r="AA53" i="5"/>
  <c r="I54" i="5"/>
  <c r="O54" i="5"/>
  <c r="U54" i="5"/>
  <c r="AA54" i="5"/>
  <c r="D55" i="5"/>
  <c r="E55" i="5"/>
  <c r="F55" i="5"/>
  <c r="G55" i="5"/>
  <c r="H55" i="5"/>
  <c r="J55" i="5"/>
  <c r="K55" i="5"/>
  <c r="L55" i="5"/>
  <c r="M55" i="5"/>
  <c r="N55" i="5"/>
  <c r="P55" i="5"/>
  <c r="Q55" i="5"/>
  <c r="R55" i="5"/>
  <c r="S55" i="5"/>
  <c r="T55" i="5"/>
  <c r="V55" i="5"/>
  <c r="W55" i="5"/>
  <c r="X55" i="5"/>
  <c r="Y55" i="5"/>
  <c r="Z55" i="5"/>
  <c r="I56" i="5"/>
  <c r="O56" i="5"/>
  <c r="U56" i="5"/>
  <c r="AA56" i="5"/>
  <c r="AB56" i="5"/>
  <c r="I57" i="5"/>
  <c r="O57" i="5"/>
  <c r="U57" i="5"/>
  <c r="AA57" i="5"/>
  <c r="AB57" i="5" s="1"/>
  <c r="I58" i="5"/>
  <c r="O58" i="5"/>
  <c r="U58" i="5"/>
  <c r="AA58" i="5"/>
  <c r="I59" i="5"/>
  <c r="O59" i="5"/>
  <c r="U59" i="5"/>
  <c r="AA59" i="5"/>
  <c r="D9" i="4"/>
  <c r="E9" i="4"/>
  <c r="F9" i="4"/>
  <c r="G9" i="4"/>
  <c r="H9" i="4"/>
  <c r="J9" i="4"/>
  <c r="K9" i="4"/>
  <c r="L9" i="4"/>
  <c r="M9" i="4"/>
  <c r="N9" i="4"/>
  <c r="P9" i="4"/>
  <c r="Q9" i="4"/>
  <c r="R9" i="4"/>
  <c r="S9" i="4"/>
  <c r="T9" i="4"/>
  <c r="V9" i="4"/>
  <c r="W9" i="4"/>
  <c r="X9" i="4"/>
  <c r="Y9" i="4"/>
  <c r="Z9" i="4"/>
  <c r="I10" i="4"/>
  <c r="O10" i="4"/>
  <c r="U10" i="4"/>
  <c r="AB10" i="4" s="1"/>
  <c r="AA10" i="4"/>
  <c r="I11" i="4"/>
  <c r="O11" i="4"/>
  <c r="U11" i="4"/>
  <c r="AA11" i="4"/>
  <c r="I12" i="4"/>
  <c r="O12" i="4"/>
  <c r="U12" i="4"/>
  <c r="AA12" i="4"/>
  <c r="I13" i="4"/>
  <c r="O13" i="4"/>
  <c r="U13" i="4"/>
  <c r="AA13" i="4"/>
  <c r="I14" i="4"/>
  <c r="O14" i="4"/>
  <c r="U14" i="4"/>
  <c r="AB14" i="4" s="1"/>
  <c r="AA14" i="4"/>
  <c r="I15" i="4"/>
  <c r="O15" i="4"/>
  <c r="U15" i="4"/>
  <c r="AA15" i="4"/>
  <c r="I16" i="4"/>
  <c r="O16" i="4"/>
  <c r="U16" i="4"/>
  <c r="AA16" i="4"/>
  <c r="I17" i="4"/>
  <c r="O17" i="4"/>
  <c r="U17" i="4"/>
  <c r="AA17" i="4"/>
  <c r="D18" i="4"/>
  <c r="E18" i="4"/>
  <c r="F18" i="4"/>
  <c r="G18" i="4"/>
  <c r="H18" i="4"/>
  <c r="J18" i="4"/>
  <c r="K18" i="4"/>
  <c r="L18" i="4"/>
  <c r="M18" i="4"/>
  <c r="N18" i="4"/>
  <c r="P18" i="4"/>
  <c r="Q18" i="4"/>
  <c r="R18" i="4"/>
  <c r="S18" i="4"/>
  <c r="T18" i="4"/>
  <c r="V18" i="4"/>
  <c r="W18" i="4"/>
  <c r="X18" i="4"/>
  <c r="Y18" i="4"/>
  <c r="Z18" i="4"/>
  <c r="I19" i="4"/>
  <c r="O19" i="4"/>
  <c r="U19" i="4"/>
  <c r="AA19" i="4"/>
  <c r="I20" i="4"/>
  <c r="O20" i="4"/>
  <c r="U20" i="4"/>
  <c r="AA20" i="4"/>
  <c r="I21" i="4"/>
  <c r="O21" i="4"/>
  <c r="U21" i="4"/>
  <c r="AA21" i="4"/>
  <c r="I22" i="4"/>
  <c r="O22" i="4"/>
  <c r="U22" i="4"/>
  <c r="AA22" i="4"/>
  <c r="I23" i="4"/>
  <c r="O23" i="4"/>
  <c r="U23" i="4"/>
  <c r="AA23" i="4"/>
  <c r="I24" i="4"/>
  <c r="O24" i="4"/>
  <c r="AB24" i="4" s="1"/>
  <c r="U24" i="4"/>
  <c r="AA24" i="4"/>
  <c r="I25" i="4"/>
  <c r="O25" i="4"/>
  <c r="U25" i="4"/>
  <c r="AA25" i="4"/>
  <c r="I26" i="4"/>
  <c r="O26" i="4"/>
  <c r="U26" i="4"/>
  <c r="AA26" i="4"/>
  <c r="I27" i="4"/>
  <c r="O27" i="4"/>
  <c r="AB27" i="4" s="1"/>
  <c r="U27" i="4"/>
  <c r="AA27" i="4"/>
  <c r="D28" i="4"/>
  <c r="E28" i="4"/>
  <c r="F28" i="4"/>
  <c r="G28" i="4"/>
  <c r="H28" i="4"/>
  <c r="J28" i="4"/>
  <c r="K28" i="4"/>
  <c r="L28" i="4"/>
  <c r="M28" i="4"/>
  <c r="N28" i="4"/>
  <c r="P28" i="4"/>
  <c r="Q28" i="4"/>
  <c r="R28" i="4"/>
  <c r="S28" i="4"/>
  <c r="T28" i="4"/>
  <c r="V28" i="4"/>
  <c r="W28" i="4"/>
  <c r="W60" i="4" s="1"/>
  <c r="X28" i="4"/>
  <c r="Y28" i="4"/>
  <c r="Z28" i="4"/>
  <c r="I29" i="4"/>
  <c r="O29" i="4"/>
  <c r="U29" i="4"/>
  <c r="AA29" i="4"/>
  <c r="I30" i="4"/>
  <c r="O30" i="4"/>
  <c r="AB30" i="4" s="1"/>
  <c r="U30" i="4"/>
  <c r="AA30" i="4"/>
  <c r="I31" i="4"/>
  <c r="O31" i="4"/>
  <c r="AB31" i="4" s="1"/>
  <c r="U31" i="4"/>
  <c r="AA31" i="4"/>
  <c r="D32" i="4"/>
  <c r="E32" i="4"/>
  <c r="F32" i="4"/>
  <c r="G32" i="4"/>
  <c r="H32" i="4"/>
  <c r="J32" i="4"/>
  <c r="K32" i="4"/>
  <c r="L32" i="4"/>
  <c r="M32" i="4"/>
  <c r="N32" i="4"/>
  <c r="P32" i="4"/>
  <c r="Q32" i="4"/>
  <c r="R32" i="4"/>
  <c r="S32" i="4"/>
  <c r="T32" i="4"/>
  <c r="V32" i="4"/>
  <c r="W32" i="4"/>
  <c r="X32" i="4"/>
  <c r="Y32" i="4"/>
  <c r="Z32" i="4"/>
  <c r="I33" i="4"/>
  <c r="O33" i="4"/>
  <c r="U33" i="4"/>
  <c r="AA33" i="4"/>
  <c r="I34" i="4"/>
  <c r="O34" i="4"/>
  <c r="U34" i="4"/>
  <c r="AA34" i="4"/>
  <c r="D35" i="4"/>
  <c r="E35" i="4"/>
  <c r="F35" i="4"/>
  <c r="G35" i="4"/>
  <c r="H35" i="4"/>
  <c r="J35" i="4"/>
  <c r="K35" i="4"/>
  <c r="L35" i="4"/>
  <c r="M35" i="4"/>
  <c r="N35" i="4"/>
  <c r="P35" i="4"/>
  <c r="Q35" i="4"/>
  <c r="R35" i="4"/>
  <c r="S35" i="4"/>
  <c r="T35" i="4"/>
  <c r="V35" i="4"/>
  <c r="W35" i="4"/>
  <c r="X35" i="4"/>
  <c r="Y35" i="4"/>
  <c r="Z35" i="4"/>
  <c r="I36" i="4"/>
  <c r="O36" i="4"/>
  <c r="U36" i="4"/>
  <c r="AA36" i="4"/>
  <c r="I37" i="4"/>
  <c r="O37" i="4"/>
  <c r="U37" i="4"/>
  <c r="AA37" i="4"/>
  <c r="I38" i="4"/>
  <c r="O38" i="4"/>
  <c r="U38" i="4"/>
  <c r="AA38" i="4"/>
  <c r="I39" i="4"/>
  <c r="O39" i="4"/>
  <c r="U39" i="4"/>
  <c r="AA39" i="4"/>
  <c r="D40" i="4"/>
  <c r="E40" i="4"/>
  <c r="F40" i="4"/>
  <c r="G40" i="4"/>
  <c r="H40" i="4"/>
  <c r="J40" i="4"/>
  <c r="O40" i="4" s="1"/>
  <c r="K40" i="4"/>
  <c r="L40" i="4"/>
  <c r="M40" i="4"/>
  <c r="N40" i="4"/>
  <c r="P40" i="4"/>
  <c r="Q40" i="4"/>
  <c r="R40" i="4"/>
  <c r="S40" i="4"/>
  <c r="T40" i="4"/>
  <c r="V40" i="4"/>
  <c r="W40" i="4"/>
  <c r="X40" i="4"/>
  <c r="AA40" i="4" s="1"/>
  <c r="Y40" i="4"/>
  <c r="Z40" i="4"/>
  <c r="I41" i="4"/>
  <c r="O41" i="4"/>
  <c r="U41" i="4"/>
  <c r="AA41" i="4"/>
  <c r="I42" i="4"/>
  <c r="O42" i="4"/>
  <c r="U42" i="4"/>
  <c r="AA42" i="4"/>
  <c r="I43" i="4"/>
  <c r="O43" i="4"/>
  <c r="U43" i="4"/>
  <c r="AA43" i="4"/>
  <c r="I44" i="4"/>
  <c r="O44" i="4"/>
  <c r="U44" i="4"/>
  <c r="AA44" i="4"/>
  <c r="I45" i="4"/>
  <c r="O45" i="4"/>
  <c r="U45" i="4"/>
  <c r="AA45" i="4"/>
  <c r="D46" i="4"/>
  <c r="E46" i="4"/>
  <c r="F46" i="4"/>
  <c r="G46" i="4"/>
  <c r="H46" i="4"/>
  <c r="J46" i="4"/>
  <c r="K46" i="4"/>
  <c r="L46" i="4"/>
  <c r="M46" i="4"/>
  <c r="N46" i="4"/>
  <c r="P46" i="4"/>
  <c r="Q46" i="4"/>
  <c r="R46" i="4"/>
  <c r="U46" i="4" s="1"/>
  <c r="S46" i="4"/>
  <c r="T46" i="4"/>
  <c r="V46" i="4"/>
  <c r="W46" i="4"/>
  <c r="X46" i="4"/>
  <c r="Y46" i="4"/>
  <c r="Z46" i="4"/>
  <c r="I47" i="4"/>
  <c r="O47" i="4"/>
  <c r="U47" i="4"/>
  <c r="AA47" i="4"/>
  <c r="AB47" i="4"/>
  <c r="I48" i="4"/>
  <c r="O48" i="4"/>
  <c r="U48" i="4"/>
  <c r="AA48" i="4"/>
  <c r="AB48" i="4" s="1"/>
  <c r="I49" i="4"/>
  <c r="O49" i="4"/>
  <c r="U49" i="4"/>
  <c r="AA49" i="4"/>
  <c r="D50" i="4"/>
  <c r="E50" i="4"/>
  <c r="F50" i="4"/>
  <c r="G50" i="4"/>
  <c r="H50" i="4"/>
  <c r="J50" i="4"/>
  <c r="K50" i="4"/>
  <c r="L50" i="4"/>
  <c r="M50" i="4"/>
  <c r="N50" i="4"/>
  <c r="P50" i="4"/>
  <c r="Q50" i="4"/>
  <c r="R50" i="4"/>
  <c r="S50" i="4"/>
  <c r="T50" i="4"/>
  <c r="V50" i="4"/>
  <c r="W50" i="4"/>
  <c r="X50" i="4"/>
  <c r="Y50" i="4"/>
  <c r="Z50" i="4"/>
  <c r="I51" i="4"/>
  <c r="O51" i="4"/>
  <c r="U51" i="4"/>
  <c r="AA51" i="4"/>
  <c r="I52" i="4"/>
  <c r="O52" i="4"/>
  <c r="U52" i="4"/>
  <c r="AA52" i="4"/>
  <c r="I53" i="4"/>
  <c r="O53" i="4"/>
  <c r="U53" i="4"/>
  <c r="AA53" i="4"/>
  <c r="I54" i="4"/>
  <c r="O54" i="4"/>
  <c r="U54" i="4"/>
  <c r="AA54" i="4"/>
  <c r="D55" i="4"/>
  <c r="E55" i="4"/>
  <c r="F55" i="4"/>
  <c r="G55" i="4"/>
  <c r="H55" i="4"/>
  <c r="J55" i="4"/>
  <c r="K55" i="4"/>
  <c r="L55" i="4"/>
  <c r="M55" i="4"/>
  <c r="N55" i="4"/>
  <c r="P55" i="4"/>
  <c r="Q55" i="4"/>
  <c r="R55" i="4"/>
  <c r="S55" i="4"/>
  <c r="T55" i="4"/>
  <c r="V55" i="4"/>
  <c r="W55" i="4"/>
  <c r="X55" i="4"/>
  <c r="Y55" i="4"/>
  <c r="Z55" i="4"/>
  <c r="I56" i="4"/>
  <c r="O56" i="4"/>
  <c r="U56" i="4"/>
  <c r="AA56" i="4"/>
  <c r="I57" i="4"/>
  <c r="O57" i="4"/>
  <c r="U57" i="4"/>
  <c r="AA57" i="4"/>
  <c r="I58" i="4"/>
  <c r="O58" i="4"/>
  <c r="U58" i="4"/>
  <c r="AA58" i="4"/>
  <c r="I59" i="4"/>
  <c r="O59" i="4"/>
  <c r="U59" i="4"/>
  <c r="AA59" i="4"/>
  <c r="D8" i="3"/>
  <c r="E8" i="3"/>
  <c r="F8" i="3"/>
  <c r="G8" i="3"/>
  <c r="H8" i="3"/>
  <c r="I8" i="3"/>
  <c r="J8" i="3"/>
  <c r="J59" i="3" s="1"/>
  <c r="K8" i="3"/>
  <c r="L8" i="3"/>
  <c r="M8" i="3"/>
  <c r="N8" i="3"/>
  <c r="N59" i="3" s="1"/>
  <c r="O8" i="3"/>
  <c r="P8" i="3"/>
  <c r="Q8" i="3"/>
  <c r="R8" i="3"/>
  <c r="R59" i="3" s="1"/>
  <c r="S8" i="3"/>
  <c r="T8" i="3"/>
  <c r="U8" i="3"/>
  <c r="V9" i="3"/>
  <c r="W9" i="3" s="1"/>
  <c r="V10" i="3"/>
  <c r="W10" i="3" s="1"/>
  <c r="V11" i="3"/>
  <c r="W11" i="3" s="1"/>
  <c r="V12" i="3"/>
  <c r="W12" i="3" s="1"/>
  <c r="V13" i="3"/>
  <c r="W13" i="3" s="1"/>
  <c r="V14" i="3"/>
  <c r="W14" i="3"/>
  <c r="V15" i="3"/>
  <c r="W15" i="3" s="1"/>
  <c r="V16" i="3"/>
  <c r="W16" i="3"/>
  <c r="D17" i="3"/>
  <c r="D59" i="3" s="1"/>
  <c r="E17" i="3"/>
  <c r="F17" i="3"/>
  <c r="G17" i="3"/>
  <c r="G59" i="3" s="1"/>
  <c r="H17" i="3"/>
  <c r="H59" i="3" s="1"/>
  <c r="I17" i="3"/>
  <c r="J17" i="3"/>
  <c r="K17" i="3"/>
  <c r="L17" i="3"/>
  <c r="L59" i="3" s="1"/>
  <c r="M17" i="3"/>
  <c r="N17" i="3"/>
  <c r="O17" i="3"/>
  <c r="P17" i="3"/>
  <c r="Q17" i="3"/>
  <c r="R17" i="3"/>
  <c r="S17" i="3"/>
  <c r="S59" i="3" s="1"/>
  <c r="T17" i="3"/>
  <c r="V17" i="3" s="1"/>
  <c r="W17" i="3" s="1"/>
  <c r="U17" i="3"/>
  <c r="V18" i="3"/>
  <c r="W18" i="3" s="1"/>
  <c r="V19" i="3"/>
  <c r="W19" i="3"/>
  <c r="V20" i="3"/>
  <c r="W20" i="3" s="1"/>
  <c r="V21" i="3"/>
  <c r="W21" i="3"/>
  <c r="V22" i="3"/>
  <c r="W22" i="3" s="1"/>
  <c r="V23" i="3"/>
  <c r="W23" i="3" s="1"/>
  <c r="V24" i="3"/>
  <c r="W24" i="3" s="1"/>
  <c r="V25" i="3"/>
  <c r="W25" i="3" s="1"/>
  <c r="V26" i="3"/>
  <c r="W26" i="3" s="1"/>
  <c r="D27" i="3"/>
  <c r="E27" i="3"/>
  <c r="F27" i="3"/>
  <c r="G27" i="3"/>
  <c r="H27" i="3"/>
  <c r="I27" i="3"/>
  <c r="J27" i="3"/>
  <c r="K27" i="3"/>
  <c r="L27" i="3"/>
  <c r="M27" i="3"/>
  <c r="N27" i="3"/>
  <c r="O27" i="3"/>
  <c r="P27" i="3"/>
  <c r="Q27" i="3"/>
  <c r="R27" i="3"/>
  <c r="S27" i="3"/>
  <c r="T27" i="3"/>
  <c r="U27" i="3"/>
  <c r="V27" i="3" s="1"/>
  <c r="W27" i="3" s="1"/>
  <c r="V28" i="3"/>
  <c r="W28" i="3" s="1"/>
  <c r="V29" i="3"/>
  <c r="W29" i="3" s="1"/>
  <c r="V30" i="3"/>
  <c r="W30" i="3" s="1"/>
  <c r="D31" i="3"/>
  <c r="E31" i="3"/>
  <c r="F31" i="3"/>
  <c r="G31" i="3"/>
  <c r="H31" i="3"/>
  <c r="I31" i="3"/>
  <c r="J31" i="3"/>
  <c r="K31" i="3"/>
  <c r="L31" i="3"/>
  <c r="M31" i="3"/>
  <c r="N31" i="3"/>
  <c r="O31" i="3"/>
  <c r="P31" i="3"/>
  <c r="Q31" i="3"/>
  <c r="R31" i="3"/>
  <c r="S31" i="3"/>
  <c r="T31" i="3"/>
  <c r="U31" i="3"/>
  <c r="V32" i="3"/>
  <c r="W32" i="3" s="1"/>
  <c r="V33" i="3"/>
  <c r="W33" i="3" s="1"/>
  <c r="D34" i="3"/>
  <c r="E34" i="3"/>
  <c r="F34" i="3"/>
  <c r="G34" i="3"/>
  <c r="H34" i="3"/>
  <c r="I34" i="3"/>
  <c r="J34" i="3"/>
  <c r="K34" i="3"/>
  <c r="L34" i="3"/>
  <c r="M34" i="3"/>
  <c r="N34" i="3"/>
  <c r="O34" i="3"/>
  <c r="P34" i="3"/>
  <c r="Q34" i="3"/>
  <c r="R34" i="3"/>
  <c r="S34" i="3"/>
  <c r="T34" i="3"/>
  <c r="U34" i="3"/>
  <c r="V35" i="3"/>
  <c r="W35" i="3" s="1"/>
  <c r="V36" i="3"/>
  <c r="W36" i="3"/>
  <c r="V37" i="3"/>
  <c r="W37" i="3" s="1"/>
  <c r="V38" i="3"/>
  <c r="W38" i="3" s="1"/>
  <c r="D39" i="3"/>
  <c r="E39" i="3"/>
  <c r="F39" i="3"/>
  <c r="G39" i="3"/>
  <c r="H39" i="3"/>
  <c r="I39" i="3"/>
  <c r="J39" i="3"/>
  <c r="K39" i="3"/>
  <c r="L39" i="3"/>
  <c r="M39" i="3"/>
  <c r="N39" i="3"/>
  <c r="O39" i="3"/>
  <c r="P39" i="3"/>
  <c r="Q39" i="3"/>
  <c r="R39" i="3"/>
  <c r="S39" i="3"/>
  <c r="T39" i="3"/>
  <c r="U39" i="3"/>
  <c r="V40" i="3"/>
  <c r="W40" i="3" s="1"/>
  <c r="V41" i="3"/>
  <c r="W41" i="3"/>
  <c r="V42" i="3"/>
  <c r="W42" i="3" s="1"/>
  <c r="V43" i="3"/>
  <c r="W43" i="3" s="1"/>
  <c r="V44" i="3"/>
  <c r="W44" i="3" s="1"/>
  <c r="D45" i="3"/>
  <c r="E45" i="3"/>
  <c r="F45" i="3"/>
  <c r="G45" i="3"/>
  <c r="H45" i="3"/>
  <c r="I45" i="3"/>
  <c r="J45" i="3"/>
  <c r="K45" i="3"/>
  <c r="L45" i="3"/>
  <c r="M45" i="3"/>
  <c r="N45" i="3"/>
  <c r="O45" i="3"/>
  <c r="P45" i="3"/>
  <c r="Q45" i="3"/>
  <c r="R45" i="3"/>
  <c r="S45" i="3"/>
  <c r="T45" i="3"/>
  <c r="U45" i="3"/>
  <c r="V46" i="3"/>
  <c r="W46" i="3"/>
  <c r="V47" i="3"/>
  <c r="W47" i="3" s="1"/>
  <c r="V48" i="3"/>
  <c r="W48" i="3" s="1"/>
  <c r="D49" i="3"/>
  <c r="E49" i="3"/>
  <c r="F49" i="3"/>
  <c r="G49" i="3"/>
  <c r="H49" i="3"/>
  <c r="I49" i="3"/>
  <c r="J49" i="3"/>
  <c r="K49" i="3"/>
  <c r="L49" i="3"/>
  <c r="M49" i="3"/>
  <c r="N49" i="3"/>
  <c r="O49" i="3"/>
  <c r="P49" i="3"/>
  <c r="Q49" i="3"/>
  <c r="R49" i="3"/>
  <c r="S49" i="3"/>
  <c r="T49" i="3"/>
  <c r="U49" i="3"/>
  <c r="V50" i="3"/>
  <c r="W50" i="3" s="1"/>
  <c r="V51" i="3"/>
  <c r="W51" i="3"/>
  <c r="V52" i="3"/>
  <c r="W52" i="3" s="1"/>
  <c r="V53" i="3"/>
  <c r="W53" i="3" s="1"/>
  <c r="D54" i="3"/>
  <c r="E54" i="3"/>
  <c r="F54" i="3"/>
  <c r="G54" i="3"/>
  <c r="H54" i="3"/>
  <c r="I54" i="3"/>
  <c r="J54" i="3"/>
  <c r="K54" i="3"/>
  <c r="L54" i="3"/>
  <c r="M54" i="3"/>
  <c r="N54" i="3"/>
  <c r="O54" i="3"/>
  <c r="P54" i="3"/>
  <c r="Q54" i="3"/>
  <c r="R54" i="3"/>
  <c r="S54" i="3"/>
  <c r="T54" i="3"/>
  <c r="U54" i="3"/>
  <c r="V55" i="3"/>
  <c r="W55" i="3" s="1"/>
  <c r="V56" i="3"/>
  <c r="W56" i="3"/>
  <c r="V57" i="3"/>
  <c r="W57" i="3" s="1"/>
  <c r="V58" i="3"/>
  <c r="W58" i="3" s="1"/>
  <c r="F59" i="3"/>
  <c r="K59" i="3"/>
  <c r="O59" i="3"/>
  <c r="P59" i="3"/>
  <c r="Q59" i="3" l="1"/>
  <c r="I59" i="3"/>
  <c r="I55" i="5"/>
  <c r="X60" i="5"/>
  <c r="T59" i="3"/>
  <c r="V54" i="3"/>
  <c r="W54" i="3" s="1"/>
  <c r="V49" i="3"/>
  <c r="W49" i="3" s="1"/>
  <c r="V39" i="3"/>
  <c r="W39" i="3" s="1"/>
  <c r="U50" i="4"/>
  <c r="I50" i="4"/>
  <c r="O32" i="4"/>
  <c r="AB20" i="4"/>
  <c r="S60" i="4"/>
  <c r="O18" i="4"/>
  <c r="AB16" i="4"/>
  <c r="AB45" i="5"/>
  <c r="H60" i="5"/>
  <c r="AB16" i="5"/>
  <c r="V31" i="3"/>
  <c r="W31" i="3" s="1"/>
  <c r="V8" i="3"/>
  <c r="V59" i="3" s="1"/>
  <c r="AB51" i="4"/>
  <c r="I46" i="4"/>
  <c r="AB45" i="4"/>
  <c r="AA32" i="4"/>
  <c r="AB25" i="4"/>
  <c r="I50" i="5"/>
  <c r="AB21" i="5"/>
  <c r="D60" i="5"/>
  <c r="M59" i="3"/>
  <c r="E59" i="3"/>
  <c r="V34" i="3"/>
  <c r="W34" i="3" s="1"/>
  <c r="AB19" i="4"/>
  <c r="AB15" i="5"/>
  <c r="V45" i="3"/>
  <c r="W45" i="3" s="1"/>
  <c r="AB59" i="4"/>
  <c r="I55" i="4"/>
  <c r="AB55" i="4" s="1"/>
  <c r="AB43" i="4"/>
  <c r="AB39" i="4"/>
  <c r="AB37" i="4"/>
  <c r="U35" i="4"/>
  <c r="AB33" i="4"/>
  <c r="AA28" i="4"/>
  <c r="O28" i="4"/>
  <c r="AA9" i="4"/>
  <c r="G60" i="4"/>
  <c r="U55" i="5"/>
  <c r="AB48" i="5"/>
  <c r="U35" i="5"/>
  <c r="AB30" i="5"/>
  <c r="T60" i="5"/>
  <c r="AB26" i="5"/>
  <c r="AA9" i="5"/>
  <c r="L60" i="5"/>
  <c r="T60" i="4"/>
  <c r="I32" i="4"/>
  <c r="U28" i="4"/>
  <c r="AB56" i="4"/>
  <c r="O55" i="4"/>
  <c r="AB52" i="4"/>
  <c r="O50" i="4"/>
  <c r="AB49" i="4"/>
  <c r="AA46" i="4"/>
  <c r="M60" i="4"/>
  <c r="E60" i="4"/>
  <c r="AB41" i="4"/>
  <c r="I40" i="4"/>
  <c r="AB38" i="4"/>
  <c r="X60" i="4"/>
  <c r="AB34" i="4"/>
  <c r="U32" i="4"/>
  <c r="AB26" i="4"/>
  <c r="IP26" i="4" s="1"/>
  <c r="AB21" i="4"/>
  <c r="U18" i="4"/>
  <c r="AB15" i="4"/>
  <c r="AB11" i="4"/>
  <c r="U9" i="4"/>
  <c r="O9" i="4"/>
  <c r="O46" i="4"/>
  <c r="AB46" i="4" s="1"/>
  <c r="K60" i="4"/>
  <c r="U55" i="4"/>
  <c r="AB53" i="4"/>
  <c r="AA50" i="4"/>
  <c r="Y60" i="4"/>
  <c r="Q60" i="4"/>
  <c r="AB42" i="4"/>
  <c r="U40" i="4"/>
  <c r="H60" i="4"/>
  <c r="I35" i="4"/>
  <c r="I28" i="4"/>
  <c r="AB22" i="4"/>
  <c r="Z60" i="4"/>
  <c r="AA18" i="4"/>
  <c r="AB17" i="4"/>
  <c r="AB12" i="4"/>
  <c r="N60" i="4"/>
  <c r="AB58" i="4"/>
  <c r="AB57" i="4"/>
  <c r="AA55" i="4"/>
  <c r="AB54" i="4"/>
  <c r="AB44" i="4"/>
  <c r="AB36" i="4"/>
  <c r="L60" i="4"/>
  <c r="AB29" i="4"/>
  <c r="AB23" i="4"/>
  <c r="I18" i="4"/>
  <c r="AB13" i="4"/>
  <c r="I9" i="4"/>
  <c r="AA46" i="5"/>
  <c r="I40" i="5"/>
  <c r="U32" i="5"/>
  <c r="U28" i="5"/>
  <c r="R60" i="5"/>
  <c r="G60" i="5"/>
  <c r="AB58" i="5"/>
  <c r="O55" i="5"/>
  <c r="AB54" i="5"/>
  <c r="AB51" i="5"/>
  <c r="O50" i="5"/>
  <c r="I46" i="5"/>
  <c r="AB41" i="5"/>
  <c r="O40" i="5"/>
  <c r="AB37" i="5"/>
  <c r="O35" i="5"/>
  <c r="E60" i="5"/>
  <c r="AB34" i="5"/>
  <c r="AA32" i="5"/>
  <c r="AB31" i="5"/>
  <c r="AA28" i="5"/>
  <c r="O28" i="5"/>
  <c r="AB27" i="5"/>
  <c r="AB22" i="5"/>
  <c r="Z60" i="5"/>
  <c r="AA18" i="5"/>
  <c r="AB17" i="5"/>
  <c r="AB11" i="5"/>
  <c r="U9" i="5"/>
  <c r="AB9" i="5" s="1"/>
  <c r="O9" i="5"/>
  <c r="AB59" i="5"/>
  <c r="AA55" i="5"/>
  <c r="AB52" i="5"/>
  <c r="U50" i="5"/>
  <c r="AB47" i="5"/>
  <c r="O46" i="5"/>
  <c r="AB46" i="5" s="1"/>
  <c r="AB42" i="5"/>
  <c r="U40" i="5"/>
  <c r="AB38" i="5"/>
  <c r="AA35" i="5"/>
  <c r="M60" i="5"/>
  <c r="I32" i="5"/>
  <c r="I28" i="5"/>
  <c r="AB23" i="5"/>
  <c r="F60" i="5"/>
  <c r="AB13" i="5"/>
  <c r="S60" i="5"/>
  <c r="AB53" i="5"/>
  <c r="AA50" i="5"/>
  <c r="AB50" i="5" s="1"/>
  <c r="AB49" i="5"/>
  <c r="U46" i="5"/>
  <c r="AB43" i="5"/>
  <c r="AA40" i="5"/>
  <c r="AB40" i="5" s="1"/>
  <c r="AB39" i="5"/>
  <c r="Y60" i="5"/>
  <c r="Q60" i="5"/>
  <c r="AB33" i="5"/>
  <c r="O32" i="5"/>
  <c r="AB29" i="5"/>
  <c r="AB25" i="5"/>
  <c r="AB19" i="5"/>
  <c r="N60" i="5"/>
  <c r="O18" i="5"/>
  <c r="AB14" i="5"/>
  <c r="W60" i="5"/>
  <c r="I9" i="5"/>
  <c r="O60" i="5"/>
  <c r="AB32" i="5"/>
  <c r="K60" i="5"/>
  <c r="U18" i="5"/>
  <c r="I18" i="5"/>
  <c r="V60" i="5"/>
  <c r="J60" i="5"/>
  <c r="I35" i="5"/>
  <c r="AB32" i="4"/>
  <c r="AB40" i="4"/>
  <c r="V60" i="4"/>
  <c r="R60" i="4"/>
  <c r="J60" i="4"/>
  <c r="F60" i="4"/>
  <c r="AA35" i="4"/>
  <c r="O35" i="4"/>
  <c r="P60" i="4"/>
  <c r="D60" i="4"/>
  <c r="U59" i="3"/>
  <c r="Z42" i="1"/>
  <c r="AA42" i="1" s="1"/>
  <c r="AA60" i="5" l="1"/>
  <c r="AB35" i="4"/>
  <c r="AB35" i="5"/>
  <c r="U60" i="5"/>
  <c r="U60" i="4"/>
  <c r="W8" i="3"/>
  <c r="W59" i="3" s="1"/>
  <c r="I60" i="4"/>
  <c r="AA60" i="4"/>
  <c r="AB28" i="4"/>
  <c r="AB9" i="4"/>
  <c r="AB18" i="4"/>
  <c r="AB50" i="4"/>
  <c r="AB60" i="4" s="1"/>
  <c r="AB55" i="5"/>
  <c r="AB28" i="5"/>
  <c r="I60" i="5"/>
  <c r="AB18" i="5"/>
  <c r="AB60" i="5" s="1"/>
  <c r="O60" i="4"/>
  <c r="Z56" i="1"/>
  <c r="Z55" i="1"/>
  <c r="AA55" i="1" s="1"/>
  <c r="Z37" i="1"/>
  <c r="AA37" i="1" s="1"/>
  <c r="Z38" i="1"/>
  <c r="AA38" i="1" s="1"/>
  <c r="Z16" i="1"/>
  <c r="AA16" i="1" s="1"/>
  <c r="Z15" i="1"/>
  <c r="AA15" i="1" s="1"/>
  <c r="E54" i="1" l="1"/>
  <c r="F54" i="1"/>
  <c r="G54" i="1"/>
  <c r="H54" i="1"/>
  <c r="I54" i="1"/>
  <c r="J54" i="1"/>
  <c r="K54" i="1"/>
  <c r="L54" i="1"/>
  <c r="M54" i="1"/>
  <c r="N54" i="1"/>
  <c r="O54" i="1"/>
  <c r="P54" i="1"/>
  <c r="Q54" i="1"/>
  <c r="R54" i="1"/>
  <c r="S54" i="1"/>
  <c r="T54" i="1"/>
  <c r="U54" i="1"/>
  <c r="V54" i="1"/>
  <c r="W54" i="1"/>
  <c r="X54" i="1"/>
  <c r="Y54" i="1"/>
  <c r="D54" i="1"/>
  <c r="E49" i="1"/>
  <c r="F49" i="1"/>
  <c r="G49" i="1"/>
  <c r="H49" i="1"/>
  <c r="I49" i="1"/>
  <c r="J49" i="1"/>
  <c r="K49" i="1"/>
  <c r="L49" i="1"/>
  <c r="M49" i="1"/>
  <c r="N49" i="1"/>
  <c r="O49" i="1"/>
  <c r="P49" i="1"/>
  <c r="Q49" i="1"/>
  <c r="R49" i="1"/>
  <c r="S49" i="1"/>
  <c r="T49" i="1"/>
  <c r="U49" i="1"/>
  <c r="V49" i="1"/>
  <c r="W49" i="1"/>
  <c r="X49" i="1"/>
  <c r="Y49" i="1"/>
  <c r="D49" i="1"/>
  <c r="E45" i="1"/>
  <c r="F45" i="1"/>
  <c r="G45" i="1"/>
  <c r="H45" i="1"/>
  <c r="I45" i="1"/>
  <c r="J45" i="1"/>
  <c r="K45" i="1"/>
  <c r="L45" i="1"/>
  <c r="M45" i="1"/>
  <c r="N45" i="1"/>
  <c r="O45" i="1"/>
  <c r="P45" i="1"/>
  <c r="Q45" i="1"/>
  <c r="R45" i="1"/>
  <c r="S45" i="1"/>
  <c r="T45" i="1"/>
  <c r="U45" i="1"/>
  <c r="V45" i="1"/>
  <c r="W45" i="1"/>
  <c r="X45" i="1"/>
  <c r="Y45" i="1"/>
  <c r="D45" i="1"/>
  <c r="E39" i="1"/>
  <c r="F39" i="1"/>
  <c r="G39" i="1"/>
  <c r="H39" i="1"/>
  <c r="I39" i="1"/>
  <c r="J39" i="1"/>
  <c r="K39" i="1"/>
  <c r="L39" i="1"/>
  <c r="M39" i="1"/>
  <c r="N39" i="1"/>
  <c r="O39" i="1"/>
  <c r="P39" i="1"/>
  <c r="Q39" i="1"/>
  <c r="R39" i="1"/>
  <c r="S39" i="1"/>
  <c r="T39" i="1"/>
  <c r="U39" i="1"/>
  <c r="V39" i="1"/>
  <c r="W39" i="1"/>
  <c r="X39" i="1"/>
  <c r="Y39" i="1"/>
  <c r="D39" i="1"/>
  <c r="E34" i="1"/>
  <c r="F34" i="1"/>
  <c r="G34" i="1"/>
  <c r="H34" i="1"/>
  <c r="I34" i="1"/>
  <c r="J34" i="1"/>
  <c r="K34" i="1"/>
  <c r="L34" i="1"/>
  <c r="M34" i="1"/>
  <c r="N34" i="1"/>
  <c r="O34" i="1"/>
  <c r="P34" i="1"/>
  <c r="Q34" i="1"/>
  <c r="R34" i="1"/>
  <c r="S34" i="1"/>
  <c r="T34" i="1"/>
  <c r="U34" i="1"/>
  <c r="V34" i="1"/>
  <c r="W34" i="1"/>
  <c r="X34" i="1"/>
  <c r="Y34" i="1"/>
  <c r="D34" i="1"/>
  <c r="E31" i="1"/>
  <c r="F31" i="1"/>
  <c r="G31" i="1"/>
  <c r="H31" i="1"/>
  <c r="I31" i="1"/>
  <c r="J31" i="1"/>
  <c r="K31" i="1"/>
  <c r="L31" i="1"/>
  <c r="M31" i="1"/>
  <c r="N31" i="1"/>
  <c r="O31" i="1"/>
  <c r="P31" i="1"/>
  <c r="Q31" i="1"/>
  <c r="R31" i="1"/>
  <c r="S31" i="1"/>
  <c r="T31" i="1"/>
  <c r="U31" i="1"/>
  <c r="V31" i="1"/>
  <c r="W31" i="1"/>
  <c r="X31" i="1"/>
  <c r="Y31" i="1"/>
  <c r="D31" i="1"/>
  <c r="E27" i="1"/>
  <c r="F27" i="1"/>
  <c r="G27" i="1"/>
  <c r="H27" i="1"/>
  <c r="I27" i="1"/>
  <c r="J27" i="1"/>
  <c r="K27" i="1"/>
  <c r="L27" i="1"/>
  <c r="M27" i="1"/>
  <c r="N27" i="1"/>
  <c r="O27" i="1"/>
  <c r="P27" i="1"/>
  <c r="Q27" i="1"/>
  <c r="R27" i="1"/>
  <c r="S27" i="1"/>
  <c r="T27" i="1"/>
  <c r="U27" i="1"/>
  <c r="V27" i="1"/>
  <c r="W27" i="1"/>
  <c r="X27" i="1"/>
  <c r="Y27" i="1"/>
  <c r="D27" i="1"/>
  <c r="E17" i="1"/>
  <c r="F17" i="1"/>
  <c r="G17" i="1"/>
  <c r="H17" i="1"/>
  <c r="J17" i="1"/>
  <c r="K17" i="1"/>
  <c r="L17" i="1"/>
  <c r="M17" i="1"/>
  <c r="N17" i="1"/>
  <c r="O17" i="1"/>
  <c r="Q17" i="1"/>
  <c r="R17" i="1"/>
  <c r="S17" i="1"/>
  <c r="T17" i="1"/>
  <c r="U17" i="1"/>
  <c r="V17" i="1"/>
  <c r="X17" i="1"/>
  <c r="Y17" i="1"/>
  <c r="D17" i="1"/>
  <c r="X8" i="1"/>
  <c r="Y8" i="1"/>
  <c r="E8" i="1"/>
  <c r="F8" i="1"/>
  <c r="G8" i="1"/>
  <c r="H8" i="1"/>
  <c r="J8" i="1"/>
  <c r="K8" i="1"/>
  <c r="L8" i="1"/>
  <c r="M8" i="1"/>
  <c r="N8" i="1"/>
  <c r="O8" i="1"/>
  <c r="Q8" i="1"/>
  <c r="R8" i="1"/>
  <c r="S8" i="1"/>
  <c r="T8" i="1"/>
  <c r="U8" i="1"/>
  <c r="V8" i="1"/>
  <c r="D8" i="1"/>
  <c r="AA56" i="1"/>
  <c r="Z22" i="1"/>
  <c r="AA22" i="1" s="1"/>
  <c r="Z24" i="1"/>
  <c r="AA24" i="1" s="1"/>
  <c r="Z23" i="1"/>
  <c r="AA23" i="1" s="1"/>
  <c r="Z18" i="1"/>
  <c r="AA18" i="1" s="1"/>
  <c r="Z20" i="1"/>
  <c r="AA20" i="1" s="1"/>
  <c r="Z19" i="1"/>
  <c r="AA19" i="1" s="1"/>
  <c r="Z21" i="1"/>
  <c r="AA21" i="1" s="1"/>
  <c r="Z14" i="1"/>
  <c r="AA14" i="1" s="1"/>
  <c r="Z9" i="1"/>
  <c r="AA9" i="1" s="1"/>
  <c r="Z10" i="1"/>
  <c r="AA10" i="1" s="1"/>
  <c r="Z11" i="1"/>
  <c r="AA11" i="1" s="1"/>
  <c r="Z57" i="1"/>
  <c r="AA57" i="1" s="1"/>
  <c r="Z50" i="1"/>
  <c r="AA50" i="1" s="1"/>
  <c r="Z51" i="1"/>
  <c r="AA51" i="1" s="1"/>
  <c r="X59" i="1" l="1"/>
  <c r="E59" i="1"/>
  <c r="O59" i="1"/>
  <c r="K59" i="1"/>
  <c r="S59" i="1"/>
  <c r="T59" i="1"/>
  <c r="N59" i="1"/>
  <c r="J59" i="1"/>
  <c r="V59" i="1"/>
  <c r="R59" i="1"/>
  <c r="M59" i="1"/>
  <c r="H59" i="1"/>
  <c r="Y59" i="1"/>
  <c r="D59" i="1"/>
  <c r="U59" i="1"/>
  <c r="Q59" i="1"/>
  <c r="L59" i="1"/>
  <c r="G59" i="1"/>
  <c r="Z54" i="1"/>
  <c r="AA54" i="1" s="1"/>
  <c r="Z58" i="1" l="1"/>
  <c r="AA58" i="1" s="1"/>
  <c r="Z48" i="1"/>
  <c r="AA48" i="1" s="1"/>
  <c r="Z53" i="1"/>
  <c r="AA53" i="1" s="1"/>
  <c r="Z52" i="1"/>
  <c r="AA52" i="1" s="1"/>
  <c r="Z47" i="1"/>
  <c r="AA47" i="1" s="1"/>
  <c r="Z46" i="1"/>
  <c r="AA46" i="1" s="1"/>
  <c r="Z41" i="1"/>
  <c r="AA41" i="1" s="1"/>
  <c r="Z40" i="1"/>
  <c r="AA40" i="1" s="1"/>
  <c r="Z43" i="1"/>
  <c r="AA43" i="1" s="1"/>
  <c r="Z44" i="1"/>
  <c r="AA44" i="1" s="1"/>
  <c r="Z35" i="1"/>
  <c r="AA35" i="1" s="1"/>
  <c r="Z36" i="1"/>
  <c r="AA36" i="1" s="1"/>
  <c r="Z32" i="1"/>
  <c r="AA32" i="1" s="1"/>
  <c r="Z33" i="1"/>
  <c r="AA33" i="1" s="1"/>
  <c r="Z28" i="1"/>
  <c r="AA28" i="1" s="1"/>
  <c r="Z30" i="1"/>
  <c r="AA30" i="1" s="1"/>
  <c r="Z29" i="1"/>
  <c r="AA29" i="1" s="1"/>
  <c r="Z26" i="1" l="1"/>
  <c r="AA26" i="1" s="1"/>
  <c r="Z25" i="1"/>
  <c r="AA25" i="1" s="1"/>
  <c r="Z13" i="1"/>
  <c r="AA13" i="1" s="1"/>
  <c r="Z12" i="1"/>
  <c r="AA12" i="1" s="1"/>
  <c r="Z27" i="1" l="1"/>
  <c r="AA27" i="1" s="1"/>
  <c r="Z49" i="1"/>
  <c r="Z45" i="1"/>
  <c r="AA45" i="1" s="1"/>
  <c r="Z39" i="1"/>
  <c r="AA39" i="1" s="1"/>
  <c r="Z34" i="1"/>
  <c r="AA34" i="1" s="1"/>
  <c r="Z31" i="1"/>
  <c r="AA31" i="1" s="1"/>
  <c r="Z17" i="1"/>
  <c r="AA17" i="1" s="1"/>
  <c r="Z8" i="1"/>
  <c r="AA8" i="1" l="1"/>
  <c r="Z59" i="1"/>
  <c r="AA49" i="1"/>
  <c r="AA59" i="1" l="1"/>
</calcChain>
</file>

<file path=xl/sharedStrings.xml><?xml version="1.0" encoding="utf-8"?>
<sst xmlns="http://schemas.openxmlformats.org/spreadsheetml/2006/main" count="11975" uniqueCount="1745">
  <si>
    <t>C</t>
  </si>
  <si>
    <t>A</t>
  </si>
  <si>
    <t>Técnico</t>
  </si>
  <si>
    <t>Académico</t>
  </si>
  <si>
    <t>Asignatura</t>
  </si>
  <si>
    <t>Total</t>
  </si>
  <si>
    <t>T.C.</t>
  </si>
  <si>
    <t>M.T.</t>
  </si>
  <si>
    <t>B</t>
  </si>
  <si>
    <t>Ciencias Agropecuarias</t>
  </si>
  <si>
    <t>Facultad de Medicina Veterinaria y Zootecnia</t>
  </si>
  <si>
    <t>Facultad de Ciencias Agrícolas</t>
  </si>
  <si>
    <t>Facultad de Ciencias Agronómicas</t>
  </si>
  <si>
    <t>Ciencias Administrativas y Contables</t>
  </si>
  <si>
    <t>Enseñanzas de las Lenguas</t>
  </si>
  <si>
    <t>Escuela de Lenguas (San Cristóbal de Las Casas)</t>
  </si>
  <si>
    <t>Escuela de Lenguas (Tapachula)</t>
  </si>
  <si>
    <t>Facultad de Arquitectura</t>
  </si>
  <si>
    <t>Ciencias Sociales y Humanidades</t>
  </si>
  <si>
    <t>Facultad de Humanidades</t>
  </si>
  <si>
    <t>Facultad de Derecho</t>
  </si>
  <si>
    <t>Facultad de Ciencias Sociales</t>
  </si>
  <si>
    <t>Ciencias de la Salud</t>
  </si>
  <si>
    <t>Facultad de Ciencias Químicas</t>
  </si>
  <si>
    <t>Red de Centros Universitarios</t>
  </si>
  <si>
    <t>Centros Universitarios para el Desarrollo</t>
  </si>
  <si>
    <t>M</t>
  </si>
  <si>
    <t>F</t>
  </si>
  <si>
    <t>Género</t>
  </si>
  <si>
    <t xml:space="preserve">Clave
DES </t>
  </si>
  <si>
    <t>Escuela Maya de Estudios Agropecuarios</t>
  </si>
  <si>
    <t>Escuela de Estudios Agropecuarios Mezcalapa</t>
  </si>
  <si>
    <t>Centro Universidad-Empresa (CEUNE)</t>
  </si>
  <si>
    <t>Facultad de Lenguas (Tuxtla)</t>
  </si>
  <si>
    <t>Ingeniería y Arquitectura</t>
  </si>
  <si>
    <t>Escuela de Gestión y Autodesarrollo Indígena</t>
  </si>
  <si>
    <t>Escuela de Medicina Humana (Tapachula)</t>
  </si>
  <si>
    <t>Centro Mesoamericano de Estudios en Salud Pública y Desastres (CEMESAD)</t>
  </si>
  <si>
    <t>Centro de Estudios para el Desarrollo Municipal y Políticas Públicas (CEDES)</t>
  </si>
  <si>
    <t>Centro de Estudios para la Construcción de Ciudadanía y la Seguridad (CECOCISE)</t>
  </si>
  <si>
    <t>Fuente: Dirección de Personal y Prestaciones Sociales, UNACH.</t>
  </si>
  <si>
    <t>Personal académico por DES, UA, categoría y género</t>
  </si>
  <si>
    <t>Áreas Centrales</t>
  </si>
  <si>
    <t>Facultad de Ciencias Administrativas (Comitán)</t>
  </si>
  <si>
    <t>Escuela de Contaduría y Administración (Pichucalco)</t>
  </si>
  <si>
    <t>Facultad de Ingeniería</t>
  </si>
  <si>
    <t>Instituto de Estudios Indígenas (IEI)</t>
  </si>
  <si>
    <t>Sociedad e Interculturalidad</t>
  </si>
  <si>
    <t>Centro de Investigaciones Turísticas Aplicadas (CITA)</t>
  </si>
  <si>
    <t>Escuela de Humanidades (Pijijiapan)</t>
  </si>
  <si>
    <t>Instituto de Investigaciones Jurídicas</t>
  </si>
  <si>
    <t>Instituto de Biociencias</t>
  </si>
  <si>
    <t>Centro de Estudios para el Arte y la Cultura (CEUNACH)</t>
  </si>
  <si>
    <t>Escuela de Ciencias Administrativas (Arriaga)</t>
  </si>
  <si>
    <t xml:space="preserve">Facultad de Contaduría y Administración </t>
  </si>
  <si>
    <t xml:space="preserve">Facultad de Contaduría Pública </t>
  </si>
  <si>
    <t>Facultad de Ciencias de la Administración</t>
  </si>
  <si>
    <t>Escuela de Ciencias Administrativas, Istmo-Costa (Tonalá)</t>
  </si>
  <si>
    <t>Escuela de Ciencias y Procesos Agropecuarios Industriales, Istmo-Costa (Arriaga)</t>
  </si>
  <si>
    <t xml:space="preserve"> Asociado</t>
  </si>
  <si>
    <t xml:space="preserve"> Titular</t>
  </si>
  <si>
    <t xml:space="preserve"> UA </t>
  </si>
  <si>
    <t xml:space="preserve">Centro Mesoamericano de Física Teórica </t>
  </si>
  <si>
    <t>Enero - Junio 2017</t>
  </si>
  <si>
    <t>Coordinación de la Licenciatura en Caficultura</t>
  </si>
  <si>
    <t>Escuela de Humanidades (Tapachula)</t>
  </si>
  <si>
    <t>Facultad de Ciencias Químicas (Extensión Ocozocoautla)</t>
  </si>
  <si>
    <t xml:space="preserve">Centro de Estudios Etnoagropecuarios </t>
  </si>
  <si>
    <t>Facultad de Medicina Humana "Dr. Manuel Velasco Suárez"</t>
  </si>
  <si>
    <t>Facultad de Ciencias en Física y Matemáticas</t>
  </si>
  <si>
    <t xml:space="preserve">Facultad de Ciencias de la Administración </t>
  </si>
  <si>
    <t>Titular</t>
  </si>
  <si>
    <t>Asociado</t>
  </si>
  <si>
    <t xml:space="preserve"> UA</t>
  </si>
  <si>
    <t>Julio - Diciembre 2017</t>
  </si>
  <si>
    <t>Dr.</t>
  </si>
  <si>
    <t>Mtr.</t>
  </si>
  <si>
    <t>Esp.</t>
  </si>
  <si>
    <t>Lic.</t>
  </si>
  <si>
    <t>Tec.</t>
  </si>
  <si>
    <t>Técnico académico</t>
  </si>
  <si>
    <t>PMT´s</t>
  </si>
  <si>
    <t>PTC´s</t>
  </si>
  <si>
    <t xml:space="preserve">Personal académico por DES, UA, por tiempo de dedicación y grado académico </t>
  </si>
  <si>
    <t>Doctorado</t>
  </si>
  <si>
    <t>Maestría</t>
  </si>
  <si>
    <t>Especialidad</t>
  </si>
  <si>
    <t>Titulado</t>
  </si>
  <si>
    <t>Pasante</t>
  </si>
  <si>
    <t>Posgrado</t>
  </si>
  <si>
    <t>Licenciatura</t>
  </si>
  <si>
    <t>Personal académico por DES, UA, nivel de estudios y género</t>
  </si>
  <si>
    <t>Facultad de Contaduría y Administración</t>
  </si>
  <si>
    <t>Subtotal</t>
  </si>
  <si>
    <t>Más de 20</t>
  </si>
  <si>
    <t>16 - 20</t>
  </si>
  <si>
    <t>11 - 15</t>
  </si>
  <si>
    <t>6 - 10</t>
  </si>
  <si>
    <t>0 - 5</t>
  </si>
  <si>
    <t>Antigüedad laboral (años)</t>
  </si>
  <si>
    <t>Personal académico por DES, UA, antigüedad y género</t>
  </si>
  <si>
    <t>Escuela de Biociencias</t>
  </si>
  <si>
    <t>Medio</t>
  </si>
  <si>
    <t>Completo</t>
  </si>
  <si>
    <t>Tiempo de dedicación</t>
  </si>
  <si>
    <t>Personal académico por DES, UA, tiempo de dedicación y género</t>
  </si>
  <si>
    <t xml:space="preserve">Facultad de Ciencias Agronómicas </t>
  </si>
  <si>
    <t>* No tiene PE.</t>
  </si>
  <si>
    <t>Centro Mesoamericano de Estudios en Salud Pública y Desastres (CEMESAD) (Tapachula)</t>
  </si>
  <si>
    <t xml:space="preserve">Facultad de Ingeniería </t>
  </si>
  <si>
    <t>Facultad de Contaduría Pública</t>
  </si>
  <si>
    <t>Facultad de Medicina Veterinaria y Zootecnia (Extensión Pichucalco)</t>
  </si>
  <si>
    <t>Honorarios</t>
  </si>
  <si>
    <t>Confianza</t>
  </si>
  <si>
    <t>Base</t>
  </si>
  <si>
    <t>Clave DES</t>
  </si>
  <si>
    <t>Personal administrativo por DES, UA y tipo de personal</t>
  </si>
  <si>
    <t>Instituto de Estudios Indígenas</t>
  </si>
  <si>
    <t>Escuela  de Gestión y Autodesarrollo Indígena</t>
  </si>
  <si>
    <t>Centro de Estudios para la Construcción de la Ciudadanía y la Seguridad (CECOCISE)</t>
  </si>
  <si>
    <t>Centro Mesoamericano de Física Teórica (CEMAFIT)</t>
  </si>
  <si>
    <t>Facultad de Medicina Humana Dr. Manuel Velasco Suárez</t>
  </si>
  <si>
    <t>Centro Investigaciones Turísticas Aplicadas (CITA)</t>
  </si>
  <si>
    <t xml:space="preserve">Escuela de Ciencias Administrativas, Istmo-Costa (Tonalá) </t>
  </si>
  <si>
    <t xml:space="preserve">Escuela de Contaduría y Administración (Pichucalco) </t>
  </si>
  <si>
    <t xml:space="preserve">Facultad de Ciencias Administrativas (Comitán) </t>
  </si>
  <si>
    <t>Facultad de Medicina Veterinaria y Zootecnia (Pichucalco)</t>
  </si>
  <si>
    <t>Fuente: Dirección General de Investigación y Posgrado, UNACH.</t>
  </si>
  <si>
    <t>Sin Adscripción</t>
  </si>
  <si>
    <t>Dirección General de Investigación Posgrado</t>
  </si>
  <si>
    <t xml:space="preserve">Sociedad e Interculturalidad </t>
  </si>
  <si>
    <t xml:space="preserve">Instituto de Investigaciones Jurídicas </t>
  </si>
  <si>
    <t xml:space="preserve">PTC </t>
  </si>
  <si>
    <t>U</t>
  </si>
  <si>
    <t>D</t>
  </si>
  <si>
    <t>Miembros del Sistema Estatal de Investigadores (SEI) por DES, UA y género</t>
  </si>
  <si>
    <t>Centro Universitario de Investigación y Transferencia  de Tecnología *</t>
  </si>
  <si>
    <t>Centro de Estudios Etnoagropecuarios *</t>
  </si>
  <si>
    <t>Nivel 3</t>
  </si>
  <si>
    <t>Nivel 2</t>
  </si>
  <si>
    <t>Nivel 1</t>
  </si>
  <si>
    <t>Candidato</t>
  </si>
  <si>
    <t>Miembros del Sistema Nacional de Investigadores (SNI) por DES, UA, nivel y género</t>
  </si>
  <si>
    <t>Fuente: Dirección General de Investigación y Posgrado,UNACH.</t>
  </si>
  <si>
    <t xml:space="preserve">Centro de Estudios para el Arte y la Cultura (CEUNACH) </t>
  </si>
  <si>
    <t xml:space="preserve">Centro de Estudios para la Construcción de Ciudadanía  y la Seguridad (CECOCISE) </t>
  </si>
  <si>
    <t>Instituto de Investigaciones Júridicas</t>
  </si>
  <si>
    <t xml:space="preserve">Escuela de Humanidades (Pijijiapan) </t>
  </si>
  <si>
    <t xml:space="preserve">Escuela de Humanidades (Tapachula) </t>
  </si>
  <si>
    <t xml:space="preserve">Facultad de Humanidades </t>
  </si>
  <si>
    <t xml:space="preserve">Escuela de Lenguas (San Cristóbal de Las Casas) </t>
  </si>
  <si>
    <t>Escuela de Lenguas (Tuxtla)</t>
  </si>
  <si>
    <t xml:space="preserve">Centro Universidad-Empresa (CEUNE)  </t>
  </si>
  <si>
    <t xml:space="preserve">Escuela de Ciencias Administrativas, Istmo-Costa (Tonalá)  </t>
  </si>
  <si>
    <t xml:space="preserve">Escuela de Ciencias Administrativas (Arriaga) </t>
  </si>
  <si>
    <t xml:space="preserve">Escuela de Contaduría y Administración (Pichucalco)  </t>
  </si>
  <si>
    <t>CA</t>
  </si>
  <si>
    <t>Total CA</t>
  </si>
  <si>
    <t>Consolidados</t>
  </si>
  <si>
    <t>En Consolidación</t>
  </si>
  <si>
    <t>En Formación</t>
  </si>
  <si>
    <t>Cuerpos Académicos (CA) por DES, UA y grado de consolidación</t>
  </si>
  <si>
    <t>Fuente:  Dirección General de Investigación y Posgrado, UNACH.</t>
  </si>
  <si>
    <t>Facultad de Medicina Humana (Tapachula)</t>
  </si>
  <si>
    <t>Centro de Investigaciones Turísticas Apliacadas (CITA)</t>
  </si>
  <si>
    <t xml:space="preserve">Centro Universidad-Empresa (CEUNE) </t>
  </si>
  <si>
    <t>Escuela de Ciencias y Procesos Agropeciarios Industriales, Istmo-Costa (Arriaga)</t>
  </si>
  <si>
    <t>Perfiles Deseables</t>
  </si>
  <si>
    <t>Nuevos PTC</t>
  </si>
  <si>
    <t>Exbecarios</t>
  </si>
  <si>
    <t>Becarios</t>
  </si>
  <si>
    <t xml:space="preserve"> </t>
  </si>
  <si>
    <t>Programa para el Desarrollo Profesional Docente (PRODEP) por nivel de estudios y género</t>
  </si>
  <si>
    <t>Fuente: Dirección de Desarrollo Académico, UNACH.</t>
  </si>
  <si>
    <t>Danza</t>
  </si>
  <si>
    <t>Gestión y Autodesarrollo Indígena</t>
  </si>
  <si>
    <t xml:space="preserve">Escuela de Gestión y Autodesarrollo Indígena </t>
  </si>
  <si>
    <t>Derechos Humanos (a distancia)</t>
  </si>
  <si>
    <t>Gerencia Social (a distancia)</t>
  </si>
  <si>
    <t>Estadística y Sistemas de Información (a distancia)</t>
  </si>
  <si>
    <t>Desarrollo Municipal y Gobernabilidad (a distancia)</t>
  </si>
  <si>
    <t>Derecho en Formación en Impartición de Justicia</t>
  </si>
  <si>
    <t>Derecho (a distancia)</t>
  </si>
  <si>
    <t>Derecho</t>
  </si>
  <si>
    <t xml:space="preserve">Facultad de Derecho  </t>
  </si>
  <si>
    <t>Ingeniero en Sistemas Costeros</t>
  </si>
  <si>
    <t>Ingeniero Biotecnólogo</t>
  </si>
  <si>
    <t>Matemáticas Aplicadas</t>
  </si>
  <si>
    <t xml:space="preserve">Matemáticas </t>
  </si>
  <si>
    <t>Ingeniería Física</t>
  </si>
  <si>
    <t>Física</t>
  </si>
  <si>
    <t>Facultad en Ciencias en Física y Matemáticas</t>
  </si>
  <si>
    <t>Seguridad de Poblaciones Humanas ante Desastres (a distancia)</t>
  </si>
  <si>
    <t xml:space="preserve">Médico Cirujano </t>
  </si>
  <si>
    <t>Químico Farmacobiólogo (Extensión Ocozocoautla)</t>
  </si>
  <si>
    <t>Químico Farmacobiólogo</t>
  </si>
  <si>
    <t>Médico Cirujano</t>
  </si>
  <si>
    <t xml:space="preserve">Gerontología </t>
  </si>
  <si>
    <t>Puericultura y Desarrollo Infantil</t>
  </si>
  <si>
    <t>Pedagogía</t>
  </si>
  <si>
    <t>Tecnologías de Información y Comunicación Aplicadas a la Educación (a distancia)</t>
  </si>
  <si>
    <t>Lengua y Literatura Hispanoamericanas</t>
  </si>
  <si>
    <t>Filosofía</t>
  </si>
  <si>
    <t>Comunicación</t>
  </si>
  <si>
    <t>Bibliotecología y Gestión de Información</t>
  </si>
  <si>
    <t>Sociología</t>
  </si>
  <si>
    <t>Historia</t>
  </si>
  <si>
    <t>Economía</t>
  </si>
  <si>
    <t>Antropología Social</t>
  </si>
  <si>
    <t>Arquitectura</t>
  </si>
  <si>
    <t xml:space="preserve">Ingeniería Hidráulica </t>
  </si>
  <si>
    <t xml:space="preserve">Ingeniería en Ciencias de los Materiales </t>
  </si>
  <si>
    <t>Ingeniería Civil</t>
  </si>
  <si>
    <t xml:space="preserve">&gt;35 </t>
  </si>
  <si>
    <t>30
a
34</t>
  </si>
  <si>
    <t>25
a
29</t>
  </si>
  <si>
    <t>20
a
24</t>
  </si>
  <si>
    <t xml:space="preserve">&lt;17 </t>
  </si>
  <si>
    <t>Aceptados</t>
  </si>
  <si>
    <t>Aspirantes</t>
  </si>
  <si>
    <t xml:space="preserve"> UA / PE</t>
  </si>
  <si>
    <t>...Continuación</t>
  </si>
  <si>
    <t>Continúa…</t>
  </si>
  <si>
    <t>Enseñanza del Inglés (a distancia)</t>
  </si>
  <si>
    <t>Enseñanza del Inglés</t>
  </si>
  <si>
    <t>Gestión de la Micro, Pequeña y Mediana Empresa (a distancia)</t>
  </si>
  <si>
    <t xml:space="preserve">Gestión Turística </t>
  </si>
  <si>
    <t xml:space="preserve">Contaduría </t>
  </si>
  <si>
    <t xml:space="preserve">Administración </t>
  </si>
  <si>
    <t xml:space="preserve">Agronegocios </t>
  </si>
  <si>
    <t>Comercio Internacional</t>
  </si>
  <si>
    <t>Agronegocios</t>
  </si>
  <si>
    <t>Sistemas Computacionales</t>
  </si>
  <si>
    <t>Ingeniería en Desarrollo y Tecnologías de Software</t>
  </si>
  <si>
    <t>Gestión Turística</t>
  </si>
  <si>
    <t>Caficultura</t>
  </si>
  <si>
    <t>Ingeniero Agroindustrial</t>
  </si>
  <si>
    <t>Médico Veterinario  Zootecnista</t>
  </si>
  <si>
    <t>Ingeniería en Agronomía</t>
  </si>
  <si>
    <t>Seguridad Alimentaria (a distancia)</t>
  </si>
  <si>
    <t>Medicina Veterinaria y Zootecnia</t>
  </si>
  <si>
    <t>Ingeniería en Sistemas Forestales</t>
  </si>
  <si>
    <t>Ingeniería en Proceso Agroindustriales</t>
  </si>
  <si>
    <t>Ingeniería en Desarrollo Rural</t>
  </si>
  <si>
    <t>Ingeniero en Desarrollo Agroambiental</t>
  </si>
  <si>
    <t>Ingeniero Agrónomo en Ganadería Ambiental</t>
  </si>
  <si>
    <t xml:space="preserve">Ingeniero Agrónomo </t>
  </si>
  <si>
    <t>Ingeniero Forestal</t>
  </si>
  <si>
    <t>Ingeniero Agrónomo Tropical</t>
  </si>
  <si>
    <t>Médico Veterinario  Zootecnista (Extensión Pichucalco)</t>
  </si>
  <si>
    <t>Aspirantes y aceptados de nivel licenciatura por DES, UA, PE y edad</t>
  </si>
  <si>
    <t xml:space="preserve">Derecho en Formación en Impartición de Justicia </t>
  </si>
  <si>
    <t>Ingeniería en Ciencias de los Materiales *</t>
  </si>
  <si>
    <t>* Los alumnos de Preuniversitario están incluídos en los aceptados.</t>
  </si>
  <si>
    <t xml:space="preserve">Danza </t>
  </si>
  <si>
    <t>Gestión y Autodesarrollo Indigena</t>
  </si>
  <si>
    <t>Matemáticas</t>
  </si>
  <si>
    <t xml:space="preserve">Seguridad de Poblaciones Humanas ante Desastres (a distancia) </t>
  </si>
  <si>
    <t>* Preuniversitario</t>
  </si>
  <si>
    <t>Propedéutico</t>
  </si>
  <si>
    <t>Examinados</t>
  </si>
  <si>
    <t>…Continuación</t>
  </si>
  <si>
    <t xml:space="preserve">Ingeniero en Desarrollo Agroambiental </t>
  </si>
  <si>
    <t>Aspirantes y aceptados de nivel licenciatura por DES, UA, PE y género</t>
  </si>
  <si>
    <t>*** S/B: Sin Biblioteca.</t>
  </si>
  <si>
    <t>** Biblioteca de Humanidades y Biociencias están incluídos en el CEA.</t>
  </si>
  <si>
    <t xml:space="preserve">* S/D: Sin datos.  </t>
  </si>
  <si>
    <t>Fuente:  Dirección de Desarrollo Bibliotecario, UNACH.</t>
  </si>
  <si>
    <t>Centro de Estudios Avanzados y Extensión (CEAyE)</t>
  </si>
  <si>
    <t>Biblioteca Central</t>
  </si>
  <si>
    <t>Centro de Estudios para el Arte y la Cultura (CEUNACH) *</t>
  </si>
  <si>
    <t>Centro de Estudios para la Construcción de la Ciudadanía y la Seguridad (CECOCISE) ***</t>
  </si>
  <si>
    <t>Instituto de Investigaciones Jurídicas *</t>
  </si>
  <si>
    <t>Instituto de Biociencias **</t>
  </si>
  <si>
    <t>Centro Mesoamericano de Estudios en Salud Pública y Desastres (CEMESAD) *</t>
  </si>
  <si>
    <t>Escuela de Medicina Humana "Dr. Manuel Velasco Suárez" (Tapachula)</t>
  </si>
  <si>
    <t>Escuela de Humanidades (Pijijiapan) ***</t>
  </si>
  <si>
    <t>Escuela de Humanidades (Tapachula) **</t>
  </si>
  <si>
    <t>Centro Investigaciones Turísticas Aplicadas (CITA) *</t>
  </si>
  <si>
    <t>Centro Universidad-Empresa (CEUNE) *</t>
  </si>
  <si>
    <t>Externo</t>
  </si>
  <si>
    <t>UNACH</t>
  </si>
  <si>
    <t>Revistas</t>
  </si>
  <si>
    <t xml:space="preserve">    Libros</t>
  </si>
  <si>
    <t>Libros</t>
  </si>
  <si>
    <t>Usuarios</t>
  </si>
  <si>
    <t>Interno</t>
  </si>
  <si>
    <t>Préstamos</t>
  </si>
  <si>
    <t>Préstamos bibliotecarios y usuarios por DES y UA</t>
  </si>
  <si>
    <t>Escuela de Gestón y Autodesarrollo Indígena</t>
  </si>
  <si>
    <t>Tesis</t>
  </si>
  <si>
    <t>Volúmenes</t>
  </si>
  <si>
    <t>Títulos</t>
  </si>
  <si>
    <t xml:space="preserve">Existencia </t>
  </si>
  <si>
    <t>Adquisición</t>
  </si>
  <si>
    <t>Acervo bibliográfico adquirido y existencia por DES y UA</t>
  </si>
  <si>
    <t>Fuente: Estancia Infantil Tuxtla, UNACH.</t>
  </si>
  <si>
    <t>Gerontología</t>
  </si>
  <si>
    <t xml:space="preserve">Comunicación </t>
  </si>
  <si>
    <t>Facultad de Ingenieria</t>
  </si>
  <si>
    <t>Menores beneficiarios</t>
  </si>
  <si>
    <t xml:space="preserve">Alumnos beneficiarios </t>
  </si>
  <si>
    <t xml:space="preserve">Enero - Junio 2017     </t>
  </si>
  <si>
    <t>Alumnos y menores beneficiarios por la Estancia Infantil UNACH, Tuxtla por DES, UA, PE y género</t>
  </si>
  <si>
    <t>Contaduría</t>
  </si>
  <si>
    <t xml:space="preserve">Julio - Diciembre 2017   </t>
  </si>
  <si>
    <t xml:space="preserve">Pedagogía  </t>
  </si>
  <si>
    <t>Enseñanzas de Lenguas (Tapachula)</t>
  </si>
  <si>
    <t xml:space="preserve">Alumnos y menores  beneficiarios por la Estancia Infantil UNACH, Tapachula por DES, UA, PE y género                                   </t>
  </si>
  <si>
    <t>° La matrícula de Extensión Veterinaria (Pichucalco) se encuentran incluída en la Facultad de Medicina Veterinaria y Zootecnia.</t>
  </si>
  <si>
    <t>PL: Plan en Liquidación.</t>
  </si>
  <si>
    <t>Fuente: Dirección de Gestión de la Calidad, UNACH.</t>
  </si>
  <si>
    <t xml:space="preserve">Gerencia Social (a distancia) </t>
  </si>
  <si>
    <t xml:space="preserve">Estadística y Sistemas de Información (a distancia) </t>
  </si>
  <si>
    <t>Derecho con Formación en Impartición de Justicia</t>
  </si>
  <si>
    <t>Ingeniería física</t>
  </si>
  <si>
    <t>Matemáticas (PL)</t>
  </si>
  <si>
    <t>Física (PL)</t>
  </si>
  <si>
    <t>Médico Cirujano (PL)</t>
  </si>
  <si>
    <t xml:space="preserve">Pedagogía </t>
  </si>
  <si>
    <t>Pedagogía (PL)</t>
  </si>
  <si>
    <t xml:space="preserve">Lengua y Literatura Hispanoamericanas </t>
  </si>
  <si>
    <t>Lengua y Literatura Hispanoamericanas (PL)</t>
  </si>
  <si>
    <t>Filosofía (PL)</t>
  </si>
  <si>
    <t>Comunicación (PL)</t>
  </si>
  <si>
    <t>Bibliotecología y Gestión de Información (PL)</t>
  </si>
  <si>
    <t>Sociología (PL)</t>
  </si>
  <si>
    <t>Economía (PL)</t>
  </si>
  <si>
    <t>Antropología Social (PL)</t>
  </si>
  <si>
    <t xml:space="preserve">Arquitectura </t>
  </si>
  <si>
    <t>Arquitectura (PL)</t>
  </si>
  <si>
    <t>Ingeniería Hidráulica</t>
  </si>
  <si>
    <t>Ingeniería en Ciencias de los Materiales</t>
  </si>
  <si>
    <t>Ingeniería Civil (en liquidación)</t>
  </si>
  <si>
    <t xml:space="preserve">No Evaluable </t>
  </si>
  <si>
    <t xml:space="preserve">Evaluable </t>
  </si>
  <si>
    <t>UA / PE</t>
  </si>
  <si>
    <t xml:space="preserve">Enseñanza del Inglés </t>
  </si>
  <si>
    <t>Gestión Turística (PL)</t>
  </si>
  <si>
    <t>Ingenieria en Desarrollo y Tecnologías de Software</t>
  </si>
  <si>
    <t>Seguridad Alimentaria ( a distancia)</t>
  </si>
  <si>
    <t>Médico Veterinario  Zootecnista (Extensión Pichucalco) °</t>
  </si>
  <si>
    <t>Médico Veterinario Zootecnista (PL)</t>
  </si>
  <si>
    <t>Población escolar de nivel licenciatura evaluable y no evaluable por  DES, UA, PE y género</t>
  </si>
  <si>
    <t>Arquitectura *</t>
  </si>
  <si>
    <t>Ingeniería Civil (PL)</t>
  </si>
  <si>
    <t>Fuente: Dirección General de Extensión Universitaria, UNACH.</t>
  </si>
  <si>
    <t>Centro de Estudios para el Desarrollo Municipal y Políticas Públicas  (CEDES)</t>
  </si>
  <si>
    <t>Facultad de Ciencias en Fisíca y Matemáticas</t>
  </si>
  <si>
    <t>Población beneficiada</t>
  </si>
  <si>
    <t>DES/ UA</t>
  </si>
  <si>
    <t>Actividades Deportivas</t>
  </si>
  <si>
    <t>Actividades deportivas por DES, UA y población beneficiada</t>
  </si>
  <si>
    <t>Actividades Culturales</t>
  </si>
  <si>
    <t>Actividades culturales por DES, UA y población beneficiada</t>
  </si>
  <si>
    <t>Beneficiarios</t>
  </si>
  <si>
    <t>Ingienería en Desarrollo y Tecnología de Software</t>
  </si>
  <si>
    <t>Medicina Veterinaria y Zootecnia (Extensión Pichucalco)</t>
  </si>
  <si>
    <r>
      <t>Becas</t>
    </r>
    <r>
      <rPr>
        <b/>
        <sz val="10"/>
        <rFont val="Arial TUR"/>
      </rPr>
      <t xml:space="preserve"> de servicio social</t>
    </r>
    <r>
      <rPr>
        <b/>
        <sz val="10"/>
        <rFont val="Arial TUR"/>
        <family val="2"/>
        <charset val="162"/>
      </rPr>
      <t xml:space="preserve"> por DES, UA, PE y género</t>
    </r>
  </si>
  <si>
    <t xml:space="preserve">por DES, UA, PE y género </t>
  </si>
  <si>
    <r>
      <t>Becas</t>
    </r>
    <r>
      <rPr>
        <b/>
        <sz val="10"/>
        <rFont val="Arial TUR"/>
      </rPr>
      <t xml:space="preserve"> apoyo a madres mexicanas jefas de familia para fortalecer su desarrollo profesional</t>
    </r>
    <r>
      <rPr>
        <b/>
        <sz val="10"/>
        <rFont val="Arial TUR"/>
        <family val="2"/>
        <charset val="162"/>
      </rPr>
      <t xml:space="preserve"> </t>
    </r>
  </si>
  <si>
    <t>Ingenería Física</t>
  </si>
  <si>
    <t>Beca programa de servicio social comunitario SEP-IMJUVE por DES, UA, PE y género</t>
  </si>
  <si>
    <t>2017 - 2018</t>
  </si>
  <si>
    <t>Beca para la continuación de estudios por DES, UA, PE y género</t>
  </si>
  <si>
    <t>Beca o apoyo de titulación por DES, UA, PE y género</t>
  </si>
  <si>
    <t>Beca manutención SEP-PROSPERA por DES, UA, PE y género</t>
  </si>
  <si>
    <t>Beca manutención CHIAPAS por DES, UA, PE y género</t>
  </si>
  <si>
    <t>Beca inicia tu carrera SEP-PROSPERA por DES, UA, PE y género</t>
  </si>
  <si>
    <t>Becas apoya a tu transporte por DES, UA, PE y género</t>
  </si>
  <si>
    <t>Coodinación de la Licenciatura en Caficultura</t>
  </si>
  <si>
    <t>Afiliados</t>
  </si>
  <si>
    <t xml:space="preserve">  UA</t>
  </si>
  <si>
    <t>Seguro facultativo afiliados al Instituto Mexicano del Seguro Social  (IMSS) por DES, UA y género</t>
  </si>
  <si>
    <t>Municipal</t>
  </si>
  <si>
    <t>Comunitario</t>
  </si>
  <si>
    <t>Productivo</t>
  </si>
  <si>
    <t>Público</t>
  </si>
  <si>
    <t>Intra-universitario</t>
  </si>
  <si>
    <t>… Continuación</t>
  </si>
  <si>
    <t>Ingeniero Agrónomo</t>
  </si>
  <si>
    <t>Servicio social por DES, UA, PE y sector</t>
  </si>
  <si>
    <t>Salud</t>
  </si>
  <si>
    <t>Bullyng</t>
  </si>
  <si>
    <t>Vectores</t>
  </si>
  <si>
    <t>Adicciones</t>
  </si>
  <si>
    <t>Relaciones  sanas en el noviazgo</t>
  </si>
  <si>
    <t>Nutrición</t>
  </si>
  <si>
    <t>Sexualidad</t>
  </si>
  <si>
    <t xml:space="preserve">Beneficiarios de los talleres </t>
  </si>
  <si>
    <t xml:space="preserve">  UA </t>
  </si>
  <si>
    <t>Beneficiarios de las acciones de la Unidad de Atención a la Salud Universitaria (UASU) por DES, UA, tipo de taller y género</t>
  </si>
  <si>
    <t>Externos</t>
  </si>
  <si>
    <t>Personal administrativo</t>
  </si>
  <si>
    <t>Personal docente</t>
  </si>
  <si>
    <t>Alumnos</t>
  </si>
  <si>
    <t>Femenino</t>
  </si>
  <si>
    <t>Masculino</t>
  </si>
  <si>
    <t xml:space="preserve">Beneficiarios de la asistencia médica  brindada en  la UASU por  tipo de beneficiario y género </t>
  </si>
  <si>
    <t>Dr. Rigoberto Martínez Sánchez</t>
  </si>
  <si>
    <t>Dr. Mirlo Matías de la Cruz</t>
  </si>
  <si>
    <t>Dr. Hilario Laguna Caballero</t>
  </si>
  <si>
    <t xml:space="preserve">Dra. Karla Beatriz García Arteaga </t>
  </si>
  <si>
    <t>Tuxtla Gutiérrez</t>
  </si>
  <si>
    <t xml:space="preserve">Dr. Jesús Alfredo Galindo Albores </t>
  </si>
  <si>
    <t xml:space="preserve">Dra. María de los Ángeles González Luna </t>
  </si>
  <si>
    <t>Educación en derechos humanos.</t>
  </si>
  <si>
    <t xml:space="preserve">Centro de Estudios para la Construcción de Ciudadanía y la Seguridad (CECOCISE) </t>
  </si>
  <si>
    <t>Mtro. Juan Ramón Toca González</t>
  </si>
  <si>
    <t xml:space="preserve">Mtro. Leónides López Ocaña </t>
  </si>
  <si>
    <t xml:space="preserve">Dr. Julio Guillen Velázquez </t>
  </si>
  <si>
    <t>Arriaga</t>
  </si>
  <si>
    <t xml:space="preserve">Dra. Irene Barboza Carrasco </t>
  </si>
  <si>
    <t xml:space="preserve">Mtra. Sonia Ifigenia Villalobos López </t>
  </si>
  <si>
    <t>Forestación de la zona urbana del municipio de Arriaga, Chiapas.</t>
  </si>
  <si>
    <t>Centro de Estudios para el Desarrollo Municipal y Polítcas Públicas (CEDES)</t>
  </si>
  <si>
    <t>Mtro. Moisés Silva Cervantes</t>
  </si>
  <si>
    <t>Dr. Marco Antonio Ovando Díaz</t>
  </si>
  <si>
    <t>Nuevo Carmen Tonapac</t>
  </si>
  <si>
    <t>Dr. Wilder Álvarez Cisneros</t>
  </si>
  <si>
    <t>Dr. Octavio Grajales Castillejos</t>
  </si>
  <si>
    <t>Seguridad alimentaria y reforestación localidades del municipio de Chiapa de Corzo.</t>
  </si>
  <si>
    <t>Dr. Miguel Ángel de los Santos Cruz</t>
  </si>
  <si>
    <t>San Cristóbal de las Casas</t>
  </si>
  <si>
    <t>Dr. Julio Ismael Camacho Solís</t>
  </si>
  <si>
    <t xml:space="preserve">Dra. Elizabeth Consuelo Ruiz Sánchez </t>
  </si>
  <si>
    <t>La disparidad de género en la educación universitaria del campus III, proveniente de núcleos campesinos.</t>
  </si>
  <si>
    <t>Dr. Miguel Ángel Yañez Mijangos</t>
  </si>
  <si>
    <t xml:space="preserve">Mtro. Juan Alonso Cruz López </t>
  </si>
  <si>
    <t>Mtro. Orlando Uriel Bravo Argüello</t>
  </si>
  <si>
    <t>Dr. Jacobo Mérida Cañaveral</t>
  </si>
  <si>
    <t>Proyecto inocente Chiapas.</t>
  </si>
  <si>
    <t xml:space="preserve">Mtro. David Nemesio Olvera Alarcón </t>
  </si>
  <si>
    <t xml:space="preserve">Mtro. Emmanuel Nivón González </t>
  </si>
  <si>
    <t xml:space="preserve">Lic. Pedro Martín Negrete Moreno </t>
  </si>
  <si>
    <t>Mtro. Isaí Hernández Santos</t>
  </si>
  <si>
    <t>Tapachula</t>
  </si>
  <si>
    <t xml:space="preserve">Mtro. Romel René Calderón Mandujano </t>
  </si>
  <si>
    <t>Dr. Edgar Tovar Juárez</t>
  </si>
  <si>
    <t>Sendero interpretativo del estero de Barra San José, Mazatán, Chiapas: primera fase, diagnóstico ambiental.</t>
  </si>
  <si>
    <t xml:space="preserve">Dr. Edgar Tovar Juárez </t>
  </si>
  <si>
    <t xml:space="preserve">Mtra. Mayra Isabel de la Rosa Velázquez </t>
  </si>
  <si>
    <t>Mtra. Aurora Quezada de la Cruz</t>
  </si>
  <si>
    <t>Mtro. Emmanuel Nivón González</t>
  </si>
  <si>
    <t>Mazatán</t>
  </si>
  <si>
    <t>Análisis de factibilidad de alternativas de cultivos acuícolas en la zona costera del municipio de Mazatán, Chiapas.</t>
  </si>
  <si>
    <t>Dr. Armando Felipe Mendoza Pérez</t>
  </si>
  <si>
    <t xml:space="preserve">Dr. Sergio Guzmán Sánchez </t>
  </si>
  <si>
    <t xml:space="preserve">Dr. Alfredo Camacho Valle </t>
  </si>
  <si>
    <t xml:space="preserve">Dr. Saúl Campos Orozco </t>
  </si>
  <si>
    <t xml:space="preserve">Dra. María del Rosario Soler Zapata </t>
  </si>
  <si>
    <t>Desarrollo integral del estudiante con perspectiva de género.</t>
  </si>
  <si>
    <t>Dr. Sergio Guzmán Sánchez</t>
  </si>
  <si>
    <t>Olimpiada de matemáticas en Chiapas.</t>
  </si>
  <si>
    <t xml:space="preserve">Red de Centros Universitarios </t>
  </si>
  <si>
    <t>Puerto Madero, Chiapas</t>
  </si>
  <si>
    <t>Dr. Macario Melitón Fierro Martínez</t>
  </si>
  <si>
    <t>Mtro. Vicente Castro Castro</t>
  </si>
  <si>
    <t>Conservación y manejo de la zona sujeta a conservación ecológica y humedal de importancia internacional.</t>
  </si>
  <si>
    <t>Centro Mesoamericano de Estudios en Salud  Pública y Desastres (CEMESAD)</t>
  </si>
  <si>
    <t>Mtro. Abraham Cuauhtémoc Gómez Choel</t>
  </si>
  <si>
    <t>Facultad de Medicina Humana</t>
  </si>
  <si>
    <t xml:space="preserve">Dra. Maritza Carrera Pola </t>
  </si>
  <si>
    <t>Ocozocoautla</t>
  </si>
  <si>
    <t xml:space="preserve">Dra. María Mayley Chang Chiu </t>
  </si>
  <si>
    <t>Dra. Ana Cañas Urbina</t>
  </si>
  <si>
    <t>Evaluación de un modelo de intervención alimentaria en familias de adolescentes rurales con factores de riesgo cardiovascular de la región valles zoque de Chiapas.</t>
  </si>
  <si>
    <t xml:space="preserve">Dr. Miguel Ángel Rodríguez Feliciano </t>
  </si>
  <si>
    <t>Dr. Refugio Cruz Trujillo</t>
  </si>
  <si>
    <t xml:space="preserve">Mtra. Erika Patricia Culebro Cruz </t>
  </si>
  <si>
    <t xml:space="preserve">Dr. Carlos Alberto Chacón Zenteno </t>
  </si>
  <si>
    <t>Mtra. Korina Alanilla Camacho</t>
  </si>
  <si>
    <t xml:space="preserve">Mtro. Carlos Eduardo Canel Egremi </t>
  </si>
  <si>
    <t>Detección de las enfermedades crónico degenerativas en comunidades vulnerables del municipio de Ocozocoautla de Espinosa.</t>
  </si>
  <si>
    <t xml:space="preserve">Mtra. Sahyli vera escobar </t>
  </si>
  <si>
    <t xml:space="preserve">Mtra. Erika Patricia Culebro cruz </t>
  </si>
  <si>
    <t>Mtro. Luis Zárate Palacios</t>
  </si>
  <si>
    <t>Base de datos para disponentes sanguíneos de la Facultad de Ciencias Químicas, Ocozocoautla.</t>
  </si>
  <si>
    <t xml:space="preserve">Mtra. Sahyli Vera Escobar </t>
  </si>
  <si>
    <t>Mtro. José Iván Pérez Villatoro</t>
  </si>
  <si>
    <t xml:space="preserve">Lic. Adolfo León Gutiérrez </t>
  </si>
  <si>
    <t xml:space="preserve">Dr. Héctor Armando Esquinca Avilés </t>
  </si>
  <si>
    <t>Establecimiento de un jardín herbolario de la región zoque occidental.</t>
  </si>
  <si>
    <t xml:space="preserve">Mtro. Víctor Isaí Pérez Pérez </t>
  </si>
  <si>
    <t>Dr. Erick Ruiz Romero</t>
  </si>
  <si>
    <t>Degradación de pañales desechables mediante hongos autóctonos comestibles de Chiapas.</t>
  </si>
  <si>
    <t>Dra. Rosa Martha Velasco Martínez</t>
  </si>
  <si>
    <t xml:space="preserve">Mtro. Carlos Patricio Salazar Gómez </t>
  </si>
  <si>
    <t>Mtra. Sonia Rosa Roblero Ochoa</t>
  </si>
  <si>
    <t xml:space="preserve">Lic. José del Carmen Rejón Orantes </t>
  </si>
  <si>
    <t xml:space="preserve">Mtra. Zally Patricia Mandujano Trujillo </t>
  </si>
  <si>
    <t>Mtra. Tomasa de los Ángeles Jiménez Pirrón</t>
  </si>
  <si>
    <t>Estilos de vida saludable.</t>
  </si>
  <si>
    <t>Mtro. Benjamín Tondopó Domínguez</t>
  </si>
  <si>
    <t xml:space="preserve">Mtra. Roxana Orantes Montes </t>
  </si>
  <si>
    <t>Mtra. María Teresa Dávila Esquivel</t>
  </si>
  <si>
    <t>San Cristóbal de las casas</t>
  </si>
  <si>
    <t xml:space="preserve">Mtra. Francisca Beltrán </t>
  </si>
  <si>
    <t>Mtra. María Eugenia Coutiño Palacios</t>
  </si>
  <si>
    <t>Género y salud.</t>
  </si>
  <si>
    <t>Lic. Ahmad Soltani Darani</t>
  </si>
  <si>
    <t>Mtro. Pedro Urbano Gómez Juárez</t>
  </si>
  <si>
    <t>Mtra. Beatriz Toledo Medina</t>
  </si>
  <si>
    <t>Educación para la salud. Estrategia de mejoras de la salud reproductiva en la población general de Tuxtla Gutiérrez; Chiapas.</t>
  </si>
  <si>
    <t>L. A. Ciria Beatriz Velázquez González</t>
  </si>
  <si>
    <t>Mtra. Beatriz Toledo Santos</t>
  </si>
  <si>
    <t xml:space="preserve">Dr. Ángel Lugo Trampe </t>
  </si>
  <si>
    <t xml:space="preserve">Dra. Karina del Carmen Trujillo Murillo </t>
  </si>
  <si>
    <t xml:space="preserve">Mtro. Octavio Orantes Ruiz </t>
  </si>
  <si>
    <t xml:space="preserve">Mtra. María de los Ángeles Cuesy Ramírez </t>
  </si>
  <si>
    <t>Dr. Néstor Rodolfo García Chong</t>
  </si>
  <si>
    <t>Diagnóstico de salud comunitario en una localidad con bajo desarrollo social en Chiapas, México.</t>
  </si>
  <si>
    <t xml:space="preserve">Dra. María Teresa Salazar Chang </t>
  </si>
  <si>
    <t xml:space="preserve">Dra. Lucia Juanita Rodríguez López </t>
  </si>
  <si>
    <t xml:space="preserve">Mtra. Gloria Ivonne Muñoz Olivera </t>
  </si>
  <si>
    <t>Dra. Thelma Caba de León</t>
  </si>
  <si>
    <t>Mtro. Cándido Chan Pech</t>
  </si>
  <si>
    <t>Prevención de la violencia en adolescentes y jóvenes en riesgo; en contextos urbanos marginales y rurales.</t>
  </si>
  <si>
    <t>Dra. Elvia Lorena Zapata Algarín</t>
  </si>
  <si>
    <t>Mtra. Mónica Marina Courtois Ruiz</t>
  </si>
  <si>
    <t xml:space="preserve">Dra. Thelma Caba de León </t>
  </si>
  <si>
    <t xml:space="preserve">Dr. Javier Aguilar Fuentes </t>
  </si>
  <si>
    <t>Dra. Ana Luisa Zapata Algarin</t>
  </si>
  <si>
    <t>Cultura ambiental para un modo de vida sostenible en niños y niñas de educación primaria.</t>
  </si>
  <si>
    <t xml:space="preserve">Dra. Xochitl López Martínez </t>
  </si>
  <si>
    <t xml:space="preserve">Dr. Gabriel Aguilar García </t>
  </si>
  <si>
    <t>Mtro. Julio César Martínez López</t>
  </si>
  <si>
    <t>Dra. Alicia Adela Bautista Estrada</t>
  </si>
  <si>
    <t>Ecopedagogía como perspectiva de transformación social para la conservación de mangle en la zona sujeta a conservación ecológica el cabildo Amatal.</t>
  </si>
  <si>
    <t>Mtra. Greldis Santiago Gómez</t>
  </si>
  <si>
    <t xml:space="preserve">Dr. Aimer Vidal Alegría </t>
  </si>
  <si>
    <t>Mtra. Mayra Domínguez Cruz</t>
  </si>
  <si>
    <t xml:space="preserve">Mtro. Julio César Martínez López </t>
  </si>
  <si>
    <t>Intervención psicopedagógica para potenciar el uso de estrategias de aprendizaje en estudiantes del nivel medio superior del municipio de Tapachula, Chiapas.</t>
  </si>
  <si>
    <t xml:space="preserve">Dra. Ana Luisa Zapata Algarín </t>
  </si>
  <si>
    <t xml:space="preserve">Dra. LucÍa Juanita Rodríguez López </t>
  </si>
  <si>
    <t xml:space="preserve">Mtra. Consuelo Guadalupe Montes Cigarroa </t>
  </si>
  <si>
    <t>Dr. Gabriel Aguilar García</t>
  </si>
  <si>
    <t>Dra. Elvia Lorena Zapata Algarin</t>
  </si>
  <si>
    <t>Igualdad y equidad de género para el desarrollo sostenible en niñas de educación primaria</t>
  </si>
  <si>
    <t>Dra. Rosario González Velázquez</t>
  </si>
  <si>
    <t>Mtra. Patricia Esmeralda Gutiérrez Aceves</t>
  </si>
  <si>
    <t>Mtra. Greldis Giselda Santiago Gómez</t>
  </si>
  <si>
    <t xml:space="preserve">Mtra. Gloria Patricia Ledesma Ríos </t>
  </si>
  <si>
    <t>Dra. Dora Guadalupe Castillejos Hernández</t>
  </si>
  <si>
    <t>Mtra. Elsa Velasco Espinosa</t>
  </si>
  <si>
    <t>Los adultos mayores, compromiso social de los universitarios.</t>
  </si>
  <si>
    <t>Dra. Rita Virginia Ramos Castro</t>
  </si>
  <si>
    <t>Dra. Marisol de Jesús Mancilla Gallardo</t>
  </si>
  <si>
    <t>Dra. María Minerva López García</t>
  </si>
  <si>
    <t>Dra. Marisol García Cancino</t>
  </si>
  <si>
    <t xml:space="preserve">Mtra. Ileana del Carmen Carrillo González </t>
  </si>
  <si>
    <t>Dra. Elisa Gutiérrez Gordillo</t>
  </si>
  <si>
    <t>Actor verde.</t>
  </si>
  <si>
    <t>Mtra. Celia  Margarita del Puerto Flores</t>
  </si>
  <si>
    <t>Dra. Bertha Palacios López</t>
  </si>
  <si>
    <t xml:space="preserve">Dra. Juliana Matus López </t>
  </si>
  <si>
    <t>Lic. Luis Alonso Coutiño Camacho</t>
  </si>
  <si>
    <t>San Juan Chamula y Tuxtla Gutiérrez</t>
  </si>
  <si>
    <t xml:space="preserve">Dra. Carlota Amalia Bertoni Unda </t>
  </si>
  <si>
    <t xml:space="preserve">Dra. Marina Acevedo García </t>
  </si>
  <si>
    <t>Diagnóstico de la educación en tres localidades indígenas.</t>
  </si>
  <si>
    <t>Dr. Enrique Gutiérrez Espinosa</t>
  </si>
  <si>
    <t xml:space="preserve">Dra. Hedaly Aguilar Gamboa </t>
  </si>
  <si>
    <t xml:space="preserve">Dra. Verónica Concepción Castellanos León </t>
  </si>
  <si>
    <t>Igualdad de género desde la infancia.</t>
  </si>
  <si>
    <t>Dr. Lisandro Montesinos Salazar</t>
  </si>
  <si>
    <t>Dra. María del Pilar Elizondo Zenteno</t>
  </si>
  <si>
    <t xml:space="preserve">Dra. Elisa Cruz Rueda </t>
  </si>
  <si>
    <t>Dra. Andrea Mena Álvarez</t>
  </si>
  <si>
    <t>Conservando el medio ambiente por medio de las reglas de las tres erres: reciclar, reusar y reducir, en el hospital de especialidades pediátricas, Tuxtla Gutiérrez, Chiapas, DOCMA trabajando en pro y para la lectoescritura.</t>
  </si>
  <si>
    <t>Dr. Marco Antonio Gálvez Rendón</t>
  </si>
  <si>
    <t xml:space="preserve">Dra. Carolina Escobar Padilla </t>
  </si>
  <si>
    <t>Mtro. Roldán Enríquez García</t>
  </si>
  <si>
    <t xml:space="preserve">Dra. Sheila Xoloxochitl Gutiérrez Zenteno </t>
  </si>
  <si>
    <t>El reportaje audiovisual como vínculo social.</t>
  </si>
  <si>
    <t>Dra. Marina Acevedo García</t>
  </si>
  <si>
    <t>Dra. Juliana Matus López</t>
  </si>
  <si>
    <t>Jóvenes chiapanecos en diálogo para el fomento de valores en la igualdad de género.</t>
  </si>
  <si>
    <t xml:space="preserve">Dra. Marisol Mancilla Gallardo  </t>
  </si>
  <si>
    <t>Ciudadanía en las relaciones interpersonales saludables en contextos educativos.</t>
  </si>
  <si>
    <t xml:space="preserve">Lic. Xochilt Iztaccihualt Rivas Arzaluz </t>
  </si>
  <si>
    <t>Santiago el Pinar</t>
  </si>
  <si>
    <t>Mtro. Emmanuel Nájera de León</t>
  </si>
  <si>
    <t xml:space="preserve">Dra. María del Socorro Cancino Córdova </t>
  </si>
  <si>
    <t>Diagnóstico social sobre las condiciones de vida y acceso al agua en el municipio Santiago el Pinar.</t>
  </si>
  <si>
    <t>Lic. Antonia Berenice Villafuerte Torres</t>
  </si>
  <si>
    <t xml:space="preserve">Dr. Leonardo Ernesto Ulises Contreras Cortés </t>
  </si>
  <si>
    <t>Establecimiento permanente del huerto universitario como modelo de aprendizaje y reflexión de la soberanía alimentaria.</t>
  </si>
  <si>
    <t>Mtra. Jovita Patricia Gómez Cruz</t>
  </si>
  <si>
    <t>Huertos urbanos y participación vecinal.</t>
  </si>
  <si>
    <t>Dra. María del Rosario Flores Morgan</t>
  </si>
  <si>
    <t>Mtro. Juan Toledo Medina</t>
  </si>
  <si>
    <t>Contribuciones al desarrollo ambiental en los alumnos del Conalep 171 de San Cristóbal de Las Casas.</t>
  </si>
  <si>
    <t>Mtro. Raúl Vázquez Gutiérrez</t>
  </si>
  <si>
    <t xml:space="preserve">Dra. Ana Berónica Palacios Gámaz </t>
  </si>
  <si>
    <t>Dr. Luis Enrique Nájera Ortíz</t>
  </si>
  <si>
    <t xml:space="preserve">Dra. Flor Ivett Reyes Guillén </t>
  </si>
  <si>
    <t>Estrategia de intervención: Construcción histórica del paisaje para la reflexión, fomento de conductas saludables y cuidado ambiental.</t>
  </si>
  <si>
    <t>Teopisca</t>
  </si>
  <si>
    <t>Dra. Socorro Fonseca Córdoba</t>
  </si>
  <si>
    <t xml:space="preserve">Mtro. Jorge Luis Fidel Torres Rojas </t>
  </si>
  <si>
    <t>Fortalecimiento de habilidades matemáticas y español en educación primaria.</t>
  </si>
  <si>
    <t>Municipio beneficiado</t>
  </si>
  <si>
    <t>Docentes Coadyuvantes</t>
  </si>
  <si>
    <t xml:space="preserve">Docente Coordinador </t>
  </si>
  <si>
    <t>Nombre de la UVD</t>
  </si>
  <si>
    <t>… Continúa</t>
  </si>
  <si>
    <t>Mtro. Sergio Narain Zebadúa Velasco</t>
  </si>
  <si>
    <t>Dr. Eddy González García</t>
  </si>
  <si>
    <t xml:space="preserve">Dr. Lorenzo franco Escamirosa Montalvo </t>
  </si>
  <si>
    <t>Lic. Carlos Uriel del Carpio Penagos</t>
  </si>
  <si>
    <t xml:space="preserve">Mtra. María de Lourdes Ocampo García </t>
  </si>
  <si>
    <t>Catálogo de vivienda tradicional del barrio de Santo Domingo de la ciudad de Tuxtla Gutiérrez.</t>
  </si>
  <si>
    <t>Mtro. José Francisco Gómez Coutiño</t>
  </si>
  <si>
    <t xml:space="preserve">Mtro. Enoc Gordillo Argüello </t>
  </si>
  <si>
    <t>Dr. Rodolfo Humberto Ramírez León</t>
  </si>
  <si>
    <t>Dr. Oscar Ausencio Carballo Aguilar</t>
  </si>
  <si>
    <t xml:space="preserve">Dr. Wilder Álvarez Cisneros </t>
  </si>
  <si>
    <t>Estudio descriptivo de dos asentamientos periurbanos, en zona metropolitana de Tuxtla Gtz, Chis.</t>
  </si>
  <si>
    <t>Colonia Paulino Aguilar Paniagua (Tuxtla Gutiérrez)</t>
  </si>
  <si>
    <t>Manuel Antonio López Hidalgo</t>
  </si>
  <si>
    <t>Mtro Antonio Nivón Santiago</t>
  </si>
  <si>
    <t>Un cuarto más donde más se necesita.</t>
  </si>
  <si>
    <t>Dr. Janio Alejandro Ruiz Sibaja</t>
  </si>
  <si>
    <t xml:space="preserve">Mtro. Pedro Pérez Cruz </t>
  </si>
  <si>
    <t>Dr. Daniel Hernández Cruz</t>
  </si>
  <si>
    <t>Dra. Daisy Escobar Castillejos</t>
  </si>
  <si>
    <t>Dr. Julio César Bezares Llaven</t>
  </si>
  <si>
    <t>Mtro. Julio César Villatoro Aguilar</t>
  </si>
  <si>
    <t>Evaluación del estado estructural de edificios religiosos de la zona sur poniente de Tuxtla Gutiérrez.</t>
  </si>
  <si>
    <t xml:space="preserve">Mtra. Iveth Adriana Samayoa Aquino </t>
  </si>
  <si>
    <t xml:space="preserve">Dr. Hugo Alejandro Guillén Trujillo </t>
  </si>
  <si>
    <t xml:space="preserve">Dr. José Alonso Figueroa Gallegos </t>
  </si>
  <si>
    <t>Lic. Erika Díaz Pascacio</t>
  </si>
  <si>
    <t>Educación ambiental y carta de la tierra para jóvenes universitarios.</t>
  </si>
  <si>
    <t>Dra. Carolina Orantes García</t>
  </si>
  <si>
    <t>Mtra. Sandra Aurora González Sánchez</t>
  </si>
  <si>
    <t>Dr. Nein Farrera Vázquez</t>
  </si>
  <si>
    <t>Dra. Adriana Caballero Roque</t>
  </si>
  <si>
    <t>Estrategias comunicacionales para la divulgación de la ciencia.</t>
  </si>
  <si>
    <t>Dra. Patricia Elke Rodríguez Shaeffer</t>
  </si>
  <si>
    <t>Dra. Delva del Rocío Guichard Romero</t>
  </si>
  <si>
    <t>Dr. Miguel Ángel Aguilar Suárez</t>
  </si>
  <si>
    <t xml:space="preserve">Mtro. José Edgar Villalobos Enciso </t>
  </si>
  <si>
    <t>Diagnóstico y propuestas de solución para la implementación de servicios básicos en colonias irregulares.</t>
  </si>
  <si>
    <t>Dr. Arcadio Zebadúa Sánchez</t>
  </si>
  <si>
    <t xml:space="preserve">Dr. José Luis Pérez Díaz </t>
  </si>
  <si>
    <t xml:space="preserve">Dr. Jorge Ordoñez Ruiz </t>
  </si>
  <si>
    <t xml:space="preserve">Mtro. Fredy Humberto Caballero Rodríguez </t>
  </si>
  <si>
    <t xml:space="preserve">Mtro. José Ernesto Castellanos Castellanos </t>
  </si>
  <si>
    <t xml:space="preserve">Dr. Leopoldo Hernández Valencia </t>
  </si>
  <si>
    <t>Propuesta de regularización de los espacios de culto religiosos católicos zona sur pte Tuxtla Gtz.</t>
  </si>
  <si>
    <t>Mtro. Josseph Elí Mandujano Zavala</t>
  </si>
  <si>
    <t>Mtro. Luis Manuel Reynosa Morales</t>
  </si>
  <si>
    <t>Dr. Juan José Cruz Solís</t>
  </si>
  <si>
    <t>Mtro. José Francisco Grajales Marín</t>
  </si>
  <si>
    <t>Mtro. Moisés Nazar Beultespacher</t>
  </si>
  <si>
    <t xml:space="preserve">Dr. Francisco Alberto Alonso Farrera </t>
  </si>
  <si>
    <t>Estudio técnico para la implementación de andadores a base de adoquines permeables en escuelas de educación preescolar.</t>
  </si>
  <si>
    <t xml:space="preserve">Dra. Ana Rosa Núñez Serrano </t>
  </si>
  <si>
    <t>Mtra. Antonia Jiménez Alba</t>
  </si>
  <si>
    <t xml:space="preserve">Dr. Filemón Roberto Cruz de León </t>
  </si>
  <si>
    <t xml:space="preserve">Mtra. Gloria Amelia Gutu Moguel </t>
  </si>
  <si>
    <t>Reciclando y enseñando en Santa Isabel-2a. Etapa.</t>
  </si>
  <si>
    <t>Mtra. Valentina López Specht</t>
  </si>
  <si>
    <t>Mtra. Angélica Patricia Córdoba Meza</t>
  </si>
  <si>
    <t xml:space="preserve">Mtra. Carmen Leticia Antonio Cruz </t>
  </si>
  <si>
    <t xml:space="preserve">Mtra. Jannette Dolly Carrión Rodríguez </t>
  </si>
  <si>
    <t>Sensibilización del inglés y club de tareas para alumnos de primaria y secundaria.</t>
  </si>
  <si>
    <t xml:space="preserve">Mtra. Gabriela Setsuko Nakamura Román </t>
  </si>
  <si>
    <t>Lic. Manuel de Jesús López Escobar</t>
  </si>
  <si>
    <t>Mtra. Olga Lidia Jiménez García</t>
  </si>
  <si>
    <t>Dra. Cecilia Hernández Ramírez</t>
  </si>
  <si>
    <t>Dra. Gloria Amelia Gutu Moguel</t>
  </si>
  <si>
    <t>Jugando y cultivando para un mundo mejor.</t>
  </si>
  <si>
    <t>Facultad de Lenguas (Tapachula)</t>
  </si>
  <si>
    <t xml:space="preserve">Dra. Elizabeth Us Grajales </t>
  </si>
  <si>
    <t>Mtra. Paola Concepción Ruiz Riveroll</t>
  </si>
  <si>
    <t xml:space="preserve">Mtra. Esther Gómez Morales </t>
  </si>
  <si>
    <t xml:space="preserve">Mtra. Gloria del Carmen Corzo Arévalo </t>
  </si>
  <si>
    <t>Vinculación integral para fomentar el aprendizaje situado en la enseñanza del inglés a niños.</t>
  </si>
  <si>
    <t>Mtra. María Eugenia Serrano</t>
  </si>
  <si>
    <t xml:space="preserve">Dra. María Elizabeth Moreno Gloggner </t>
  </si>
  <si>
    <t>Dr. Gabriel Llaven Coutiño</t>
  </si>
  <si>
    <t xml:space="preserve">Dra. Ana maría Elisa Díaz de la Garza </t>
  </si>
  <si>
    <t xml:space="preserve">Mtra. Antonieta Cal y Mayor Thurnbull </t>
  </si>
  <si>
    <t xml:space="preserve">Dra. María de Lourdes Gutiérrez Aceves </t>
  </si>
  <si>
    <t>Interacción con la lengua y cultura anglosajona e hispánica en educación básica.</t>
  </si>
  <si>
    <t>Dr. Arcenio Gutiérrez Estrada</t>
  </si>
  <si>
    <t>Mtra. María Eugenia Serrano Vila</t>
  </si>
  <si>
    <t>Dra. Ana María Elisa Díaz de la Garza</t>
  </si>
  <si>
    <t>Dr. Oscar Gustavo Chanona Pérez</t>
  </si>
  <si>
    <t>El aprendizaje del inglés como herramienta para la promoción y fortalecimiento del turismo y la industria restaurantera del Estado.</t>
  </si>
  <si>
    <t>Enseñanza de las Lenguas</t>
  </si>
  <si>
    <t xml:space="preserve">Mtra. María Angélica Zúñiga Vázquez </t>
  </si>
  <si>
    <t xml:space="preserve">Dra. Isabel Pérez Pérez </t>
  </si>
  <si>
    <t xml:space="preserve">Mtro. José Ricardo Morales Pineda </t>
  </si>
  <si>
    <t>Dr. Elfigo Mazariegos Roblero</t>
  </si>
  <si>
    <t>Tonalá</t>
  </si>
  <si>
    <t xml:space="preserve">Mtra. María del Carmen Laguna Arias </t>
  </si>
  <si>
    <t>Dra. Jesús Esperanza López Cortez</t>
  </si>
  <si>
    <t>La sustentabilidad: elemento principal en el proceso administrativo de las microempresas en Tonalá.</t>
  </si>
  <si>
    <t>Dr. Mario Orozco Gutiérrez</t>
  </si>
  <si>
    <t>Mtro. Ramiro Antonio Hidalgo González</t>
  </si>
  <si>
    <t>Mtro. José Eczar Escobar Aguilar</t>
  </si>
  <si>
    <t>Las TIC´s: en el proceso de enseñanza/aprendizaje y su relación con la infraestructura educativa en la cabecera municipal de Tonalá, Chiapas.</t>
  </si>
  <si>
    <t>Mtro. José Ramón Román Solís</t>
  </si>
  <si>
    <t xml:space="preserve">Mtra. María Isabel Pineda Castillejos </t>
  </si>
  <si>
    <t xml:space="preserve">Mtro. Nasario García Álvarez </t>
  </si>
  <si>
    <t xml:space="preserve">Mtra. Blanca Flor Esquinca Castillejos </t>
  </si>
  <si>
    <t xml:space="preserve">Mtra. María Eugenia Estrada Álvarez </t>
  </si>
  <si>
    <t xml:space="preserve">Mtra. Ligia Margarita Domínguez Castañón </t>
  </si>
  <si>
    <t>Plan de mejora de la administración de servicios de alimentos.</t>
  </si>
  <si>
    <t>Mtra. María Isabel Pineda Castillejos</t>
  </si>
  <si>
    <t>Mtro. Nasario García Álvarez</t>
  </si>
  <si>
    <t>Dra. Ana Gabriela Ramos Morales</t>
  </si>
  <si>
    <t xml:space="preserve">Dra. Gabriela Durán Flores </t>
  </si>
  <si>
    <t>Comitán de Domínguez</t>
  </si>
  <si>
    <t xml:space="preserve">Mtro. Francisco Javier Cordero Fernández </t>
  </si>
  <si>
    <t xml:space="preserve">Mtro. José Antonio Aguilar Carboney </t>
  </si>
  <si>
    <t>Propuesta para la creación de una empresa socialmente responsable en Comitán, dedicada al comercio.</t>
  </si>
  <si>
    <t>Dr. Juan José Abarca Pérez</t>
  </si>
  <si>
    <t xml:space="preserve">Dra. Ana Cristina Castellanos Albores </t>
  </si>
  <si>
    <t>Identificación de establecimientos de hospedaje en Comitán de Domínguez, Chiapas.</t>
  </si>
  <si>
    <t xml:space="preserve"> Facultad de Contaduría y Administración</t>
  </si>
  <si>
    <t>Dr. Luis Adrián León Ayuso</t>
  </si>
  <si>
    <t>Dra. Alicia Hansen Rojas</t>
  </si>
  <si>
    <t>Dr. Heriberto Mendoza de la Cruz</t>
  </si>
  <si>
    <t>Dr. Jorge Francisco Gómez Ventura</t>
  </si>
  <si>
    <t>Cruzada contra el hambre a beneficio de jefas de familia, caso "ejido Francisco Sarabia".</t>
  </si>
  <si>
    <t>Dra. Isela Ramírez Aguilar</t>
  </si>
  <si>
    <t xml:space="preserve">Dra. Argelia Judith Pérez Sánchez </t>
  </si>
  <si>
    <t>Mtra. Fabiola López Muñoz</t>
  </si>
  <si>
    <t xml:space="preserve">Dra. Norma Patricia Juan Vázquez </t>
  </si>
  <si>
    <t xml:space="preserve">Puerto Madero </t>
  </si>
  <si>
    <t>Dr. Romeo Alvarado López</t>
  </si>
  <si>
    <t>Mtra. Mónica Juárez Ibarias</t>
  </si>
  <si>
    <t>Programa de capacitación para los prestadores de servicios turísticos en el área de alimentos y  bebidas, en la población de Puerto Madero, municipio de Tapachula, Chiapas.</t>
  </si>
  <si>
    <t xml:space="preserve">Dr. David Ristori Cueto </t>
  </si>
  <si>
    <t>Dra. Adriana Mazariegos Sánchez</t>
  </si>
  <si>
    <t>Dra. Josefina Martínez Chávez</t>
  </si>
  <si>
    <t>Cacahoatán</t>
  </si>
  <si>
    <t xml:space="preserve">Dra. Cynthia López Sánchez </t>
  </si>
  <si>
    <t xml:space="preserve">Dra. América Inna Milla Sánchez </t>
  </si>
  <si>
    <t>Producto agroturístico sustentable en la comunidad rural Toquián y las Nubes, municipio de Cacahoatán.</t>
  </si>
  <si>
    <t>Mtra. Isela Ramírez Aguilar</t>
  </si>
  <si>
    <t>Puerto Madero, Tapachula</t>
  </si>
  <si>
    <t>Dr. Humberto Esquinca Ruiz</t>
  </si>
  <si>
    <t>Dra. Idalia López Rivera</t>
  </si>
  <si>
    <t>Campaña de concientización de separación de la basura, dirigida a población de Puerto Madero (San Benito), municipio de Tapachula, Chiapas.</t>
  </si>
  <si>
    <t>Dr. Ramiro Benjamín Santibáñez Jacob</t>
  </si>
  <si>
    <t>Cacahoatán y Tapachula</t>
  </si>
  <si>
    <t>Dra. Gisela María Teresa Bravo Montes</t>
  </si>
  <si>
    <t>Dr. Raúl Portilla Flores</t>
  </si>
  <si>
    <t>Vinculación con la asociación civil ejidos, cantones y colonias populares unidos para el desarrollo (cuerpo académico gestión y desarrollo agroempresarial sustentable de la región sureste).</t>
  </si>
  <si>
    <t xml:space="preserve">Dra. Alma Leslie León Ayala </t>
  </si>
  <si>
    <t xml:space="preserve">Dra. Magda Leticia Pérez Poumián </t>
  </si>
  <si>
    <t>Programa educación ambiental sustentable a niños de la primaria Justo Sierra.</t>
  </si>
  <si>
    <t>Dr. Saúl Espinosa Zaragoza</t>
  </si>
  <si>
    <t>Mtro. Carlos de la Torre Valiente</t>
  </si>
  <si>
    <t>Dra. Magda Leticia Pérez Poumian</t>
  </si>
  <si>
    <t>Tuxtla chico</t>
  </si>
  <si>
    <t>Dra. Gloria Araceli Solís de León</t>
  </si>
  <si>
    <t>Ruta del cacao al chocolate patrimonio cultural e identidad del municipio de Tuxtla Chico, Chiapas.</t>
  </si>
  <si>
    <t>Dra. Carmen Carolina Ortega Hernández</t>
  </si>
  <si>
    <t>Mtro. Lorenzo Ignacio Maidana</t>
  </si>
  <si>
    <t xml:space="preserve">Mtro. Aarón Felipe Lugo López </t>
  </si>
  <si>
    <t xml:space="preserve">Dr. Juan Escutia Andrade </t>
  </si>
  <si>
    <t xml:space="preserve">Mtro. Jorge Antonio Bermúdez Lazos </t>
  </si>
  <si>
    <t>Recuperación de la identidad mame en el ejido Guatimoc, municipio de Cacahoatán, Chiapas, México.</t>
  </si>
  <si>
    <t>Mtro. Armando Olvera Hernández</t>
  </si>
  <si>
    <t>Mtra. Nora Cecilia Olvera López</t>
  </si>
  <si>
    <t>Dra. Xóchitl López Martínez</t>
  </si>
  <si>
    <t>Mtro. Aron de la Cruz Vázquez</t>
  </si>
  <si>
    <t>Dra. Ángeles Pineda Hernández</t>
  </si>
  <si>
    <t>Estrategias académico-empresarial para la capacitación del personal de la unión de crédito del soconusco.</t>
  </si>
  <si>
    <t xml:space="preserve">Dr. Luis Alejandro Trujillo Santos </t>
  </si>
  <si>
    <t>Dra. Isis Mandujano Domínguez</t>
  </si>
  <si>
    <t>Mtro. Justino López Aguilar</t>
  </si>
  <si>
    <t>Dr. Alejandro Domínguez López</t>
  </si>
  <si>
    <t xml:space="preserve">Dr. Daniel González Scarpulli </t>
  </si>
  <si>
    <t>Sistema de información de convenios.</t>
  </si>
  <si>
    <t xml:space="preserve">Mtra. Joselyn Guadalupe Hernández Pérez </t>
  </si>
  <si>
    <t>Mtro. José Luis Velázquez Velázquez</t>
  </si>
  <si>
    <t>Dr. Pedro Antonio Chambé Morales</t>
  </si>
  <si>
    <t>Dr. Juan Carlos Román Fuentes</t>
  </si>
  <si>
    <t>Tuxtla  Gutiérrez</t>
  </si>
  <si>
    <t>Dr. Rafael Timoteo Franco Gurría</t>
  </si>
  <si>
    <t xml:space="preserve">Dr. Ángel Esteban Gordillo Martínez </t>
  </si>
  <si>
    <t>Elaboración del manual de organización en la empresa Sanatorio la Divina Providencia S.C.</t>
  </si>
  <si>
    <t xml:space="preserve">Dr. Rodolfo Mundo Velásquez </t>
  </si>
  <si>
    <t>Dr. Eduardo Alberto Gutiérrez Medina</t>
  </si>
  <si>
    <t xml:space="preserve">Dra. Carolina Gómez Hinojosa </t>
  </si>
  <si>
    <t xml:space="preserve">Dra. Rebeca Garzón Clemente </t>
  </si>
  <si>
    <t>Villaflores</t>
  </si>
  <si>
    <t>Dra. Martha Patricia Astudillo Torres</t>
  </si>
  <si>
    <t xml:space="preserve">Dra. Sandra López Reyes </t>
  </si>
  <si>
    <t>Diseño de página web para la difusión de líneas estratégicas del área de protección recursos naturales la frailescana, Chiapas.</t>
  </si>
  <si>
    <t>Dr. Enoch Yamil Sarmiento Martínez</t>
  </si>
  <si>
    <t>Dra. Laura de Jesús Velasco Estrada</t>
  </si>
  <si>
    <t>Dra. Blanca Estela Molina Figueroa</t>
  </si>
  <si>
    <t xml:space="preserve">Dr. Zoily Mery Sánchez Cruz </t>
  </si>
  <si>
    <t>Mtro. José Bulmaro Díaz Fonseca</t>
  </si>
  <si>
    <t xml:space="preserve">Dra. Georgete Alexandra Orantes Zenteno </t>
  </si>
  <si>
    <t>Elaboración del manual de organización en la empresa Centro Médico Ana Isabel en Tuxtla Gutiérrez, Chiapas.</t>
  </si>
  <si>
    <t>Mtro. Mario José Gutiérrez Hernández</t>
  </si>
  <si>
    <t>Dra. Karina Milene García Leal</t>
  </si>
  <si>
    <t>Dr. Marcos Salvador Rodríguez Núñez</t>
  </si>
  <si>
    <t>Dr. Marco Antonio Romero Gutiérrez</t>
  </si>
  <si>
    <t xml:space="preserve">Mtra. Dora del Carmen Aguilar Domínguez </t>
  </si>
  <si>
    <t xml:space="preserve">Dra. Magali Mafud Toledo </t>
  </si>
  <si>
    <t>Elaboración del manual de organización en la empresa clínica Larrosa S.A.de C.V.</t>
  </si>
  <si>
    <t xml:space="preserve">Mtro. Alberto Yamasaki Maza </t>
  </si>
  <si>
    <t>Mtra. Ileana del Carmen Carrillo González</t>
  </si>
  <si>
    <t>Dra. Marisol Mancilla Gallardo</t>
  </si>
  <si>
    <t>Dra. Rosa Elba Chacón Escobar</t>
  </si>
  <si>
    <t>Dra. Hedaly Aguilar Gamboa</t>
  </si>
  <si>
    <t>Aprendiendo a programar con scratch. Desarrollo de habilidades de pensamiento en escolares de nivel básico.</t>
  </si>
  <si>
    <t>Desarrollo de competencias digitales para adultos mayores (DECODAM)</t>
  </si>
  <si>
    <t>Dr. Gustavo Selvas Hernández</t>
  </si>
  <si>
    <t>Dr. Julio César Chacón Zebadúa</t>
  </si>
  <si>
    <t>Dr. Julio César Pérez Zambrano</t>
  </si>
  <si>
    <t xml:space="preserve">Dra. María del Carmen Cristiani Urbina </t>
  </si>
  <si>
    <t>Planeación mercadológica a MIPYMES en la ciudad de Tuxtla Gutiérrez; Chiapas.</t>
  </si>
  <si>
    <t xml:space="preserve">Dra. María Eliazu Villalobos Castillo </t>
  </si>
  <si>
    <t>Dra. Magali Mafud Toledo</t>
  </si>
  <si>
    <t>Dra. Karina Milene Garcia Leal</t>
  </si>
  <si>
    <t xml:space="preserve">Dr. Jorge Humberto Ruiz Ovalle </t>
  </si>
  <si>
    <t>Desarrollo de un sitio web informativo para hoteles turísticos de Chiapas.</t>
  </si>
  <si>
    <t xml:space="preserve">Ciencias Administrativas y Contables </t>
  </si>
  <si>
    <t xml:space="preserve">Mtro. Jenner Rodas Trejo </t>
  </si>
  <si>
    <t xml:space="preserve">Mtro. Leonel López Sandoval </t>
  </si>
  <si>
    <t xml:space="preserve">Mtro. Pablo Rosemberg Coutiño Hernández </t>
  </si>
  <si>
    <t>Copainalá</t>
  </si>
  <si>
    <t xml:space="preserve">Lic. Donato Chang Gutiérrez </t>
  </si>
  <si>
    <t xml:space="preserve">Mtra. Paola Ocampo González </t>
  </si>
  <si>
    <t>Programa de sensibilización y capacitación para la conservación de quirópteros.</t>
  </si>
  <si>
    <t xml:space="preserve">Mtro. Jorge Alejandro Velasco Trejo </t>
  </si>
  <si>
    <t>Dr. Rubén Monroy Hernández</t>
  </si>
  <si>
    <t>Catazajá</t>
  </si>
  <si>
    <t>Dra. Arely Bautista Gálvez</t>
  </si>
  <si>
    <t>Mtra. Epifania Lozano López</t>
  </si>
  <si>
    <t>Extensión de conocimientos para la mejora en la producción de alimentos en Catazajá, Chiapas.</t>
  </si>
  <si>
    <t>Dr. Armando Gómez Vázquez</t>
  </si>
  <si>
    <t>MC. Julio César Calderón Pérez</t>
  </si>
  <si>
    <t>Catazajá, Chiapas</t>
  </si>
  <si>
    <t>Mtro. Rafael Pimentel segura</t>
  </si>
  <si>
    <t>Evaluación del control biológico de la garrapata (rhipicephalus boophilus microplus) mediante la aplicación de metarhizium anisopliae en praderas bajo tres unidades de producción de ganado bovino de doble propósito en el ejido el cuyo Álvaro Obregón municipio de Catazajá, Chiapas.</t>
  </si>
  <si>
    <t>Mtra. Eugenia Barrientos Niño</t>
  </si>
  <si>
    <t>Mtro. Berlán Martínez Córdova</t>
  </si>
  <si>
    <t>Alternativas diversificadas de producción y procesamiento de recursos naturales desarrollo difusión y capacitación para el desarrollo de prácticas sostenibles de producción de alimentos.</t>
  </si>
  <si>
    <t>Mtra. Beatriz Zambrano Castillo</t>
  </si>
  <si>
    <t xml:space="preserve">Mtro. Jorge Alejandro Espinosa Moreno </t>
  </si>
  <si>
    <t>Dr. Reynerio Adrián Alonso Bran</t>
  </si>
  <si>
    <t>Uso y manejo de hortalizas convencionales y no tradicionales, con un enfoque de conservación de la biósfera.</t>
  </si>
  <si>
    <t>Dr. Ramiro Eleazar Ruiz Nájera</t>
  </si>
  <si>
    <t xml:space="preserve">Mtro. Carlos Joaquín Morales Morales </t>
  </si>
  <si>
    <t xml:space="preserve">Dr. José Alfredo Medina Meléndez </t>
  </si>
  <si>
    <t xml:space="preserve">Mtro. José Manuel Cena Velázquez </t>
  </si>
  <si>
    <t xml:space="preserve">Mtro. Julio César Gómez Castañeda </t>
  </si>
  <si>
    <t>Producción de planta de café en vivero y manejo de plantaciones.</t>
  </si>
  <si>
    <t xml:space="preserve">Mtro. Alfredo Tavernier Escobar </t>
  </si>
  <si>
    <t>Dra. Mayra Martínez Solís</t>
  </si>
  <si>
    <t>Huehuetán</t>
  </si>
  <si>
    <t xml:space="preserve">Mtro. Juan Manuel Garza Hernández </t>
  </si>
  <si>
    <t xml:space="preserve">Dr. Ricardo Magallanes Cedeño </t>
  </si>
  <si>
    <t>Invertebrados subterráneos y condición del suelo de huertos de mango Ataulfo en Huehuetán, Chiapas.</t>
  </si>
  <si>
    <t xml:space="preserve">Dr. Carlos Tejeda Cruz </t>
  </si>
  <si>
    <t xml:space="preserve">Dr. Benigno Ruiz Sesma </t>
  </si>
  <si>
    <t>Mtra. María Ángela Oliva Llaven</t>
  </si>
  <si>
    <t>Dra. Paula Mendoza Nazar</t>
  </si>
  <si>
    <t xml:space="preserve">Dr. Gerardo Uriel Bautista Trujillo </t>
  </si>
  <si>
    <t xml:space="preserve">Mtro. Carlos Enrique Ibarra Martínez </t>
  </si>
  <si>
    <t>Mejoramiento de la eficiencia productiva del hato de doble propósito en comunidades agremiadas a la organización social movimiento social por la tierra AC, en el municipio de Arriaga, Chiapas.</t>
  </si>
  <si>
    <t>Mtra. Laura Martínez Figueroa</t>
  </si>
  <si>
    <t xml:space="preserve">Mtro. Enrique León Pérez </t>
  </si>
  <si>
    <t>Ocosingo</t>
  </si>
  <si>
    <t xml:space="preserve">Dr. Alfredo Lau Sánchez </t>
  </si>
  <si>
    <t xml:space="preserve">Mtro. Darío Marcelino Güiris Andrade </t>
  </si>
  <si>
    <t>Agentes parasíticos (ectoparasitos) en bóvidos de ejidos del municipio de Ocosingo, Chiapas.</t>
  </si>
  <si>
    <t>Dr. Juan Manuel Torres de León</t>
  </si>
  <si>
    <t>Mtro. Fernando Santiago Melgar</t>
  </si>
  <si>
    <t xml:space="preserve">Mtro. José Eliseo Montes de Oca Rodríguez. </t>
  </si>
  <si>
    <t>Dr. José Miguel Barrientos Baeza</t>
  </si>
  <si>
    <t>Venustiano Carranza</t>
  </si>
  <si>
    <t>Mtro. Fernando Azpiri Álvarez</t>
  </si>
  <si>
    <t>Mtra. Patricia Hernández Zaunbos</t>
  </si>
  <si>
    <t>Farmacología y toxicología aplicada en salud y producción veterinaria.</t>
  </si>
  <si>
    <t>Dr. Sergio Ignacio Torres Solís</t>
  </si>
  <si>
    <t>Mtro. Jorge Luis Ruiz Rojas</t>
  </si>
  <si>
    <t xml:space="preserve">Mtro. Reynaldo Ignacio Orea Martínez </t>
  </si>
  <si>
    <t>Coapilla</t>
  </si>
  <si>
    <t>Dr. Alberto Manzur Cruz</t>
  </si>
  <si>
    <t>Dr. Alfredo Lau Sánchez</t>
  </si>
  <si>
    <t>Producción bovina en el municipio de Coapilla, Chiapas.</t>
  </si>
  <si>
    <t xml:space="preserve">Lic. Luz María Yáñez Gamboa </t>
  </si>
  <si>
    <t>Mtra. Gloria Patricia Ledesma Ríos</t>
  </si>
  <si>
    <t>Dra. Nancy Zárate Castillo</t>
  </si>
  <si>
    <t>Tan cerca y tan lejos.</t>
  </si>
  <si>
    <t xml:space="preserve">Mtro. Jorge Luis Ruiz Rojas </t>
  </si>
  <si>
    <t xml:space="preserve">Mtro. Horacio Ruiz Hernández </t>
  </si>
  <si>
    <t>Lic. Guadalupe Patricia Macías Farrera</t>
  </si>
  <si>
    <t xml:space="preserve">Dr. Horacio León Velasco </t>
  </si>
  <si>
    <t xml:space="preserve">Dr. Gilberto Yong Ángel </t>
  </si>
  <si>
    <t>Mejoramiento participativo de la calidad de la leche en sistemas de producción de baja escala, en el municipio de Ocozocoautla de Espinosa, Chiapas.</t>
  </si>
  <si>
    <t>Mtro. Bernardo Sánchez Muñoz</t>
  </si>
  <si>
    <t xml:space="preserve">Dr. Alberto Manzur cruz </t>
  </si>
  <si>
    <t>Dr. Miguel Ángel Orantes Zebadúa</t>
  </si>
  <si>
    <t>Ejido Jacinto Tirado (Cintalapa)</t>
  </si>
  <si>
    <t>Mtro. Arturo Fuentes González</t>
  </si>
  <si>
    <t>Mtro. José Luis Cruz López</t>
  </si>
  <si>
    <t>Diagnóstico de la producción avícola y establecimiento de unidades de producción de aves de carne y huevo para su consumo y venta, en el ejido Jacinto Tirado, municipio de Cintalapa, Chiapas.</t>
  </si>
  <si>
    <t xml:space="preserve">Ciencias Agropecuarias </t>
  </si>
  <si>
    <t>Enero - Diciembre 2017</t>
  </si>
  <si>
    <t>Unidades de Vinculación Docente (UVD) por DES, UA y población beneficiada</t>
  </si>
  <si>
    <t>***** Espacios sin utilizar</t>
  </si>
  <si>
    <t>****Algunas oficinas ocupan edificios rentados</t>
  </si>
  <si>
    <t>*** Edificios en renta</t>
  </si>
  <si>
    <t>** Programas a distancia</t>
  </si>
  <si>
    <t>* Incluye oficinas administrativas, bibliotecas, auditorios, salas audivisuales, módulos de baños, cubículos, SITE, salas de usos múltiples y otros.</t>
  </si>
  <si>
    <t>Fuente: Dirección de Planeación de Infraestructura Educativa, UNACH.</t>
  </si>
  <si>
    <t>Sede Simojovel</t>
  </si>
  <si>
    <t>Sede Emiliano Zapata</t>
  </si>
  <si>
    <t>Sede Yajalón</t>
  </si>
  <si>
    <t>Sedes a Distancia*****</t>
  </si>
  <si>
    <t>Áreas Centrales ****</t>
  </si>
  <si>
    <t>Centro de Estudios para el Arte y la Cultura (CEUNACH)***</t>
  </si>
  <si>
    <t>Centro de Estudios para la Construcción de la Ciudadanía y la Seguridad (CECOCISE)**</t>
  </si>
  <si>
    <t>Centro de Estudios para el Desarrollo Municipal y Políticas Públicas (CEDES)**/***</t>
  </si>
  <si>
    <t>Centro Mesoamericano de Estudios en Salud Pública y Desastres (CEMESAD)**</t>
  </si>
  <si>
    <t>Centro Universidad Empresa **</t>
  </si>
  <si>
    <t>Anexos*</t>
  </si>
  <si>
    <t>Talleres</t>
  </si>
  <si>
    <t>Laboratorios</t>
  </si>
  <si>
    <t>Aulas</t>
  </si>
  <si>
    <t>Tipo de espacio</t>
  </si>
  <si>
    <t>UA</t>
  </si>
  <si>
    <t>Infraestructura física construída por DES, UA y tipo de espacio</t>
  </si>
  <si>
    <r>
      <t xml:space="preserve">Fuente: </t>
    </r>
    <r>
      <rPr>
        <sz val="8"/>
        <rFont val="Arial TUR"/>
      </rPr>
      <t>Dirección de Planeación de Infraestructura Educativa</t>
    </r>
    <r>
      <rPr>
        <sz val="8"/>
        <rFont val="Arial TUR"/>
        <family val="2"/>
        <charset val="162"/>
      </rPr>
      <t>, UNACH.</t>
    </r>
  </si>
  <si>
    <t>Infraestructura física existente por DES, UA y tipo de espacio</t>
  </si>
  <si>
    <t>Fuente: Coordinación de Tecnologías de Infomación, UNACH.</t>
  </si>
  <si>
    <t>Institucionales</t>
  </si>
  <si>
    <t>Administrativo</t>
  </si>
  <si>
    <t xml:space="preserve">Investigadores </t>
  </si>
  <si>
    <t>Estudiantil</t>
  </si>
  <si>
    <t>Tipo de apoyo</t>
  </si>
  <si>
    <t>Usuarios del servicio de correo electrónico del servidor montebello por DES, UA y tipo de apoyo</t>
  </si>
  <si>
    <t>Fuente: Coordinación de Tecnologías de Información, UNACH.</t>
  </si>
  <si>
    <t>Equipo de cómputo por DES, UA y tipo de apoyo</t>
  </si>
  <si>
    <t>Proyectos Recursos Propios</t>
  </si>
  <si>
    <t>Universidad Pedagógica y Tecnológica de Colombia</t>
  </si>
  <si>
    <t>Universidad Nacional Autónoma de México</t>
  </si>
  <si>
    <t>Universidad Autónoma de Chapingo - Fondo para atender problemas nacionales CONACYT</t>
  </si>
  <si>
    <t>Siace Tic's</t>
  </si>
  <si>
    <t>Servicios Integrales para el desarrollo sustentable del Sureste SC</t>
  </si>
  <si>
    <t>Le Studium Consortium / INRA Francia</t>
  </si>
  <si>
    <t>Instituto para el Desarrollo de Etnias</t>
  </si>
  <si>
    <t>H. Ayuntamiento de Palenque</t>
  </si>
  <si>
    <t>Conservación Internacional México, A.C.</t>
  </si>
  <si>
    <t>CONACYT - Diversas Convocatorias</t>
  </si>
  <si>
    <t>COCYTECH - Sistema Estatal de Investigadores</t>
  </si>
  <si>
    <t>Yashalum de Santiago Apóstol, A.C.</t>
  </si>
  <si>
    <t>Secretaría del Medio Ambiente (SMA) del H. Ayundamiento de Tuxtla Gutiérrez</t>
  </si>
  <si>
    <t>Geortec, S.A. de C.V.</t>
  </si>
  <si>
    <t>Empresarios chiapanecos de la Industria de la Construcción</t>
  </si>
  <si>
    <t>Monto aprobado</t>
  </si>
  <si>
    <t>Número de proyectos registrados</t>
  </si>
  <si>
    <t>Fuente de financiamiento</t>
  </si>
  <si>
    <t>Proyectos de investigación vigentes, registrados por fuente de financiamiento</t>
  </si>
  <si>
    <t>Ciencias 
Administrativas</t>
  </si>
  <si>
    <t>Humanidades, Educación y 
Ciencias de la Conducta</t>
  </si>
  <si>
    <t>Ingeniería y 
Arquitectura</t>
  </si>
  <si>
    <t>Ciencias 
Sociales</t>
  </si>
  <si>
    <t>Medicina y Ciencias 
de la Salud</t>
  </si>
  <si>
    <t>Biotecnología y 
Ciencias Agropecuarias</t>
  </si>
  <si>
    <t>Físico-Matemáticas y 
Ciencias de la Tierra</t>
  </si>
  <si>
    <t>Biología y 
Química</t>
  </si>
  <si>
    <t>Ciencias Administrativas</t>
  </si>
  <si>
    <t>Biotecnología y Ciencias Agropecuarias</t>
  </si>
  <si>
    <t>Ciencias Sociales</t>
  </si>
  <si>
    <t>Humanidades, Educación y Ciencias de la Conducta</t>
  </si>
  <si>
    <t>Medicina y Ciencias de la Salud</t>
  </si>
  <si>
    <t>Biología y Química</t>
  </si>
  <si>
    <t>Físico-Matemáticas y Ciencias de la Tierra</t>
  </si>
  <si>
    <t xml:space="preserve">Proyectos </t>
  </si>
  <si>
    <t>Área de conocimiento</t>
  </si>
  <si>
    <t>Proyectos de investigación vigentes, registrados por área de conocimiento</t>
  </si>
  <si>
    <t>Facultad de Medicina Humana "Dr. Manuel Velasco Suárez "</t>
  </si>
  <si>
    <t>Proyectos</t>
  </si>
  <si>
    <t>Proyectos de investigación vigentes, registrados por DES y UA</t>
  </si>
  <si>
    <t>Fuente: Dirección de Asuntos Jurídicos, UNACH.</t>
  </si>
  <si>
    <t>INDEFINIDA</t>
  </si>
  <si>
    <t xml:space="preserve">Convenio Específico de Colaboración </t>
  </si>
  <si>
    <t>Convenio Marco de Cooperación</t>
  </si>
  <si>
    <t>Convenio General de Colaboración Académica</t>
  </si>
  <si>
    <t>AETERNAM, S. A. P. I. DE C. V. - UNACH</t>
  </si>
  <si>
    <t>Convenio Específico de Colaboración Académica</t>
  </si>
  <si>
    <t>TERMINO DEL DIPLOMADO</t>
  </si>
  <si>
    <t>Acuerdo General de Cooperación Académica y Cultural</t>
  </si>
  <si>
    <t>01/02/2/19</t>
  </si>
  <si>
    <t>Vigencia</t>
  </si>
  <si>
    <t>Fecha de firma</t>
  </si>
  <si>
    <t>Objetivo</t>
  </si>
  <si>
    <t>Partes que intervienen</t>
  </si>
  <si>
    <t>Tipo de convenio</t>
  </si>
  <si>
    <t>ENACTUS - UNACH</t>
  </si>
  <si>
    <t>Convenio General de Colaboración</t>
  </si>
  <si>
    <t>Convenio Específico de Colaboración y Cooperación</t>
  </si>
  <si>
    <t>Convenio de Colaboración Institucional</t>
  </si>
  <si>
    <t>Convenio General de Cooperación Académica</t>
  </si>
  <si>
    <t>Convenio Marco de Colaboración</t>
  </si>
  <si>
    <t>Convenio General de Colaboración Institucional</t>
  </si>
  <si>
    <t>INDEFINIDO</t>
  </si>
  <si>
    <t>Convenio de Colaboración Académica</t>
  </si>
  <si>
    <t>Convenio Específico de Colaboración</t>
  </si>
  <si>
    <t>Relación de Convenios Internacionales  suscritos con otros organismos (Públicos, Privados y No Gubernamentales)</t>
  </si>
  <si>
    <t>COEDITAR UN LIBRO ENTRE LAS PARTES, LA OBRA SE TITULA “VULNERABILIDAD DE LA NIÑEZ EN CHIAPAS. TEMAS SOCIOMEDICOS”.</t>
  </si>
  <si>
    <t>EL COLEGIO DE LA FRONTERA SUR, EL CENTRO REGIONAL DE ALTA ESPECIALIDAD DE CHIAPAS - UNACH</t>
  </si>
  <si>
    <t>CONVENIO DE COEDICIÓN</t>
  </si>
  <si>
    <t>ESTABLECER LAS BASES DE COLABORACIÓN Y COORDINACIÓN DE ACCIONES ENTRE AL PARTES</t>
  </si>
  <si>
    <t>INSTITUTO DEL CAFÉ DE CHIAPAS - UNACH</t>
  </si>
  <si>
    <t>CONVENIO ESPECÍFICO DE COLABORACIÓN</t>
  </si>
  <si>
    <t>ESTABLECER LAS BASES DE COLABORACIÓN ACADÉMICA ENTRE LAS PARTES, A TRAVÉS DE LA SUBDIRECCIÓN GENERAL DE EDUCACIÓN E INVESTIGACIÓN ARTÍSTICAS.</t>
  </si>
  <si>
    <t>INSTITUTO NACIONAL DE BELLAS ARTES Y LITERATURA - UNACH</t>
  </si>
  <si>
    <t>CONVENIO GENERAL DE COLABORACIÓN</t>
  </si>
  <si>
    <t>FORMAR ALIANZAS ESTRATÉGICAS PARA EL DESARROLLO INTEGRAL DE ACCIONES ENTRE LAS PARTES.</t>
  </si>
  <si>
    <t>LA UNIVERSIDAD PRIVADA DE TACNA (PERÚ) - UNACH</t>
  </si>
  <si>
    <t>CONVENIO MARCO DE COOPERACIÓN</t>
  </si>
  <si>
    <t>ESTABLECER LAS BASES DE COLABORACIÓN ACADÉMICA ENTRE LAS PARTES, INTERCAMBIO Y MOVILIDAD DE ESTUDIANTES, PROFESORES, INVESTIGADORES Y PERSONAL ADMINISTRATIVO.</t>
  </si>
  <si>
    <t>LA UNIVERSIDAD DEL CAUCA (COLOMBIA) - UNACH</t>
  </si>
  <si>
    <t>CONVENIO GENERAL DE COLABORACIÓN ACADÉMICA</t>
  </si>
  <si>
    <t>ESTABLECER LAS BASES, CRITERIOS Y MECANISMOS DE COLABORACIÓN ENTRE LAS PARTES.</t>
  </si>
  <si>
    <t>CONVENIO DE COLABORACIÓN</t>
  </si>
  <si>
    <t>ESTABLECER LOS TÉRMINOS Y LAS CONDICIONES QUE NORMARÁN LA ESTANCIA DE ESTUDIANTES DE POSGRADO DE AMBAS INSTITUCIONES EDUCATIVAS, A TRAVÉS DE LA IMPARTICIÓN DE CURSOS COMPLEMENTARIOS EN TEMAS RELACIONADOS CON LA MAESTRÍA EN ESTUDIOS SOBRE LA DIVERSIDAD CULTURAL Y ESPACIOS SOCIALES DE LA UNACH Y LA MAESTRÍA EN DESARROLLO RURAL REGIONAL.</t>
  </si>
  <si>
    <t>LA UNIVERSIDAD AUTÓNOMA DE CHAPINGO - UNACH</t>
  </si>
  <si>
    <t>CONVENIO ESPECÍFICO DE COLABORACIÓN ACADÉMICA</t>
  </si>
  <si>
    <t>ESTABLECER LOS TÉRMINOS Y LAS CONDICIONES QUE NORMARÁN LA ESTANCIA DE ESTUDIANTES DE POSGRADO DE AMBAS INSTITUCIONES EDUCATIVAS, A TRAVÉS DE LA IMPARTICIÓN DE CURSOS COMPLEMENTARIOS EN TEMAS RELACIONADOS CON LA MAESTRÍA EN DESARROLLO LOCAL Y LA MAESTRÍA EN DESARROLLO RURAL REGIONAL.</t>
  </si>
  <si>
    <t>LAS PARTES COLABORARÁN EN EL SEGUIMIENTO DEL DESARROLLO DEL PROYECTO DENOMINADO “LABORATORIO NACIONAL DE VIVIENDA Y COMUNIDADES SUSTENTABLES”, PARA CONSOLIDAR UNA ESTRATEGIA DE FORMACIÓN Y CONSOLIDACIÓN DE CONSORCIOS TANTO ENTRE LAS INSTITUCIONES PARTICIPANTES Y OTROS INTEGRANTES DE LOS SECTORES VINCULABLES A LA VIVIENDA Y COMUNIDADES SUSTENTABLES.</t>
  </si>
  <si>
    <t>LA UNIVERSIDAD DE GUADALAJARA, LA UNIVERSIDAD AUTÓNOMA DE CIUDAD JUÁREZ, LA UNIVERSIDAD DE SONORA - UNACH</t>
  </si>
  <si>
    <t>ESTABLECER LAS BASES Y CRITERIOS CONFORME A LOS CUALES LAS PARTES LLEVARAN A CABO ACCIONES PARA EL DESARROLLO CONJUNTO DEL PROYECTO DENOMINADO “ESTUDIO TÉCNICO DE FACTIBILIDAD, NECESIDADES DEL SERVICIO, REDISEÑO DE RUTAS Y CAMBIO DE MODALIDAD EN EL MUNICIPIO DE PALENQUE, CHIAPAS.</t>
  </si>
  <si>
    <t>EL AYUNTAMIENTO MUNICIPAL DE PALENQUE, CHIAPAS - UNACH</t>
  </si>
  <si>
    <t>CONVENIO ESPECÍFICO DE COLABORACIÓN.</t>
  </si>
  <si>
    <t>ESTABLECER LAS BASES Y LOS MECANISMOS DE COLABORACIÓN ENTRE LAS PARTES, A FIN DE QUE LA UNACH, A TRAVÉS DEL CENTRO MESOAMERICANO DE ESTUDIOS EN SALUD PÚBLICA Y DESASTRES, IMPARTA A LOS SERVIDORES PÚBLICOS DEL REPSS EL DIPLOMADO EN BIOÉTICA, CON DURACIÓN DE 170 HORAS.</t>
  </si>
  <si>
    <t>EL RÉGIMEN ESTATAL DE PROTECCIÓN SOCIAL EN SALUD</t>
  </si>
  <si>
    <t>ESTABLECER LOS TÉRMINOS QUE REGIRÁN LA MOVILIDAD E INTERCAMBIO DE ESTUDIANTES, PERSONAL DOCENTE E INVESTIGADORES PARA CURSAR ASIGNATURA, REALIZAR PRÁCTICAS, PASANTÍAS Y TRABAJOS DE INVESTIGACIÓN ENTE LAS PARTES.</t>
  </si>
  <si>
    <t>WESTERN NEW MÉXICO UNIVERSITY - UNACH</t>
  </si>
  <si>
    <t>CONVENIO ESPECÍFICO DE MOVILIDAD E INTERCAMBIO ACADÉMICO DE ESTUDIANTES, PROFESORES E INVESTIGADORES</t>
  </si>
  <si>
    <t>DESARROLLO DE PROYECTOS DE INVESTIGACIÓN CONJUNTOS.</t>
  </si>
  <si>
    <t>ACUERDO GENERAL DE COOPERACIÓN ACADÉMICA Y CULTURAL</t>
  </si>
  <si>
    <t>LAS PARTES LLEVARAN A CABO ACCIONES PARA EL DESARROLLO CONJUNTO DEL PROYECTO DENOMINADO “PRODUCCIÓN Y APROVECHAMIENTO DEL CAFÉ. PROSPECCIÓN SISTEMÁTICA DE LA CADENA DE VALOR EN LOS ESTADOS DE CHIAPAS, OAXACA Y GUERRERO”.</t>
  </si>
  <si>
    <t>EL CENTRO DE INVESTIGACIÓN Y ASISTENCIA EN TECNOLOGÍA Y DISEÑO DEL ESTADO DE JALISCO, A.C. - UNACH</t>
  </si>
  <si>
    <t>ESTABLECER LAS BASES DE COLABORACIÓN ENTRE LAS PARTES CON LA FINALIDAD DE PROMOVER EL INVOLUCRAMIENTO DE ESTUDIANTES UNIVERSITARIOS EN EL INCREMENTO DEL ESTÁNDAR Y LA CALIDAD DE VIDA DE LAS PERSONAS Y COMUNIDADES NECESITADAS MEDIANTE EL DESARROLLO DE PROYECTOS PRODUCTIVOS SUSTENTABLES.</t>
  </si>
  <si>
    <t>ESTABLECER LOS COMPROMISOS ENTRE LAS PARTES PARA DESARROLLAR UN PROGRAMA DE ACTIVIDADES EN LOS CAMPOS DE CAPACITACIÓN, INVESTIGACIÓN EXTENSIÓN, DIFUSIÓN Y DE APOYOS TÉCNICOS Y TECNOLÓGICOS.</t>
  </si>
  <si>
    <t>INSTITUTO NACIONAL DE ESTADÍSTICA Y GEOGRAFÍA - UNACH</t>
  </si>
  <si>
    <t>ESTABLECER LAS BASES Y MECANISMOS DE COLABORACIÓN ENTRE LAS PARTES.</t>
  </si>
  <si>
    <t>ÓPTICA SANTA LUCIA - UNACH</t>
  </si>
  <si>
    <t>CONVENIO DE COLABORACIÓN PARA OPERAR RETENCIONES EN NÓMINA</t>
  </si>
  <si>
    <t>ESTABLECER LAS CONDICIONES A LAS QUE SE SUJETA LA CANALIZACIÓN DE LOS RECURSOS OTORGADOS PARA EL DESARROLLO DEL PROYECTO.</t>
  </si>
  <si>
    <t>EL CONSEJO NACIONAL DE CIENCIA Y TECNOLOGÍA - UNACH</t>
  </si>
  <si>
    <t>CONVENIO DE ASIGNACIÓN DE RECURSOS</t>
  </si>
  <si>
    <t>APROVECHAR LOS RECURSOS HUMANOS, MATERIALES Y FINANCIEROS DE QUE DISPONEN EN ÁREAS DE INTERÉS COMÚN, DENTRO DEL MARCO DE SUS RESPECTIVAS ATRIBUCIONES.</t>
  </si>
  <si>
    <t>CÁMARA NACIONAL DE COMERCIO, SERVICIOS Y TURISMO DE TUXTLA GUTIÉRREZ - UNACH</t>
  </si>
  <si>
    <t>ESTABLECER LAS BASES Y MECANISMOS OPERATIVOS MEDIANTE LOS CUALES COADYUVARÁN EN LA IMPLEMENTACIÓN DE UN CENTRO DE MEJORAMIENTO GENÉTICO BOVINO.</t>
  </si>
  <si>
    <t>LA SECRETARÍA DEL CAMPO - UNACH</t>
  </si>
  <si>
    <t>ESTABLECER LAS BASES DE COLABORACIÓN ENTRE LAS PARTES, CONFORME A LOS ALCANCES, NO LIMITATIVOS, ORGANIZACIÓN DE PROGRAMAS EDUCATIVOS CONJUNTO Y DE DOBLE TITULACIÓN, INTERCAMBIO DE ESTUDIANTES, PROFESORES, INVESTIGADORES Y PERSONAL ADMINISTRATIVO.</t>
  </si>
  <si>
    <t>EL INSTITUTO TECNOLÓGICO SUPERIOR DE LOS RÍOS - UNACH</t>
  </si>
  <si>
    <t>CONSISTE EN QUE LAS PARTES CONJUNTAMENTE REALICEN EL DESARROLLO DEL PROYECTO DENOMINADO “DESARROLLO, EVALUACIÓN EN CAMPO Y ANÁLISIS DE FACTIBILIDAD COMERCIAL DE DOS CULTIVOS DEL SURESTE MEXICANO CON DENOMINACIÓN DE ORIGEN, EDITADOS GENÓMICAMENTE PARA CONFERIRLES RESISTENCIA CONTRA PATÓGENOS FÚNGICOS Y OOMICETOS”.</t>
  </si>
  <si>
    <t>CONVENIO ESPECÍFICO DE COLABORACIÓN Y COOPERACIÓN</t>
  </si>
  <si>
    <t>LLEVAR A CABO, EN EL ÁMBITO, DE SUS RESPECTIVAS COMPETENCIAS Y CONFORME A SUS ATRIBUCIONES Y CAPACIDADES PRESUPUESTALES Y ACCIONES CONJUNTAS.</t>
  </si>
  <si>
    <t>EL COLEGIO ÚNICO DE PROFESIONISTAS AMBIENTALES DE CHIAPAS COACH, A. C. “COACH” - UNACH</t>
  </si>
  <si>
    <t>CONVENIO DE COLABORACIÓN INSTITUCIONAL</t>
  </si>
  <si>
    <t>LLEVAR A CABO, DE MANERA CONJUNTA Y DENTRO DE SU RESPECTIVO MARCO NORMATIVO, ACCIONES DE PROMOCIÓN Y DE VINCULACIÓN DE PROYECTOS DE INVESTIGACIÓN DE PROYECTOS DE INVESTIGACIÓN.</t>
  </si>
  <si>
    <t>INSTITUTO TECNOLÓGICO SUPERIOR DE CIUDAD SERDÁN - UNACH</t>
  </si>
  <si>
    <t>ESTABLECER LAS BASES DE COOPERACIÓN PARA LA COOPERACIÓN ACADÉMICA ENTRE LAS PARTES, CURSOS DE FORMACIÓN COMUNES, PROYECTOS DIDÁCTICOS Y DE INVESTIGACIÓN DE INTERÉS COMÚN.</t>
  </si>
  <si>
    <t>RED ESTUDIANTIL IBEROAMERICANA DE MEDIO AMBIENTE MÉXICO A. C, “REIMA” – UNACH</t>
  </si>
  <si>
    <t>CONVENIO GENERAL DE COOPERACIÓN ACADÉMICA</t>
  </si>
  <si>
    <t>LOS ALUMNOS DE LA FUNLAM PUEDEN OPTAR AL GRADO ACADÉMICO DE ADMINISTRACIÓN Y MAESTRO DE ADMINISTRACIÓN POR LA UNACH</t>
  </si>
  <si>
    <t>LA UNIVERSIDAD CATÓLICA LUIS AMIGÓ (COLOMBIA) - UNACH</t>
  </si>
  <si>
    <t>CONVENIO DE COOPERACIÓN ACADÉMICA</t>
  </si>
  <si>
    <t>ORGANIZACIÓN DE PROGRAMAS EDUCATIVOS CONJUNTOS Y DE DOBLE TITULACIÓN DE PREGRADO Y POSGRADO, INTERCAMBIO DE ESTUDIANTES, PROFESORES, INVESTIGADORES Y PERSONAL ADMINISTRATIVO.</t>
  </si>
  <si>
    <t>EL COLEGIO DE LA FRONTERA NORTE - UNACH</t>
  </si>
  <si>
    <t>REALIZAR PROGRAMAS DE INTERES MUTUO QUE PROMUEVAN LA EDUCACIÓN, CULTURA Y LA TECNOLOGÍA EN LA ESFERA DE SUS RESPECTIVAS COMPETENCIAS</t>
  </si>
  <si>
    <t>EL CONSEJO DE ACUACULTORES DE TILAPIA DE CHIAPAS A.C.-UNACH</t>
  </si>
  <si>
    <t>INTERCAMBIO DE ESTUDIANTES DE PREGRADO Y GRADO QUE LES PERMITA ENRIQUECERSE, ACADÉMICA Y CULTURALMENTE</t>
  </si>
  <si>
    <t>UNIVERSIDAD NACIONAL DE CUYO, REPÚBLICA DE ARGENTINA</t>
  </si>
  <si>
    <t>ACUERDO ESPECÍFICO DE MOVILIDAD ESTUDIANTIL</t>
  </si>
  <si>
    <t>IMPLEMENTAR LAS ACCIONES TENDIENTES A DESARROLLAR, EN FORMA CONJUNTA, PROYECTOS DE CARÁCTER ACADÉMICO, CIENTÍFICO Y CULTURAL PARA BENEFICIO DE AMBAS INSTITUCIONES</t>
  </si>
  <si>
    <t>CONVENIO MARCO DE COLABORACIÓN</t>
  </si>
  <si>
    <t>INTERCAMBIO DE ALUMNOS, PROFESORES, INVESTIGADORES Y PERSONAL ADMINISTRATIVO</t>
  </si>
  <si>
    <t>UNIVERSIDAD CÉSAR VALLEJO (PERÚ)-UNACH</t>
  </si>
  <si>
    <t>ESTABLECER LAS BASES DE COLABORACIÓN ENTRE LAS PARTES PARA LLEVAR A CABO LA MOVILIDAD Y EL INTERCAMBIO DE ALUMNOS, PROFESORES E INVESTIGADORES, EN EL ÁMBITO DE LOS ESTUDIOS DE LICENCIATURA Y POSGRADO, INVESTIGACIÓN Y EXTENSIÓN, RESPETANDO LA NORMATIVIDAD INTERNA DE CADA INSTITUCIÓN</t>
  </si>
  <si>
    <t>CONVENIO ESPECÍFICO DE MOVILIDAD E INTERCAMBIO ACADÉMICO</t>
  </si>
  <si>
    <t>OTORGAR TODO TIPO DE CREDITOS Y ADQUISICION DE EQUIPOS DE CÓMPUTO A LOS TRABAJADORES DE LA UNACH</t>
  </si>
  <si>
    <t>PUBLISEG S.A.P.I DE C.V. SOFOM E.N.R.-UNACH</t>
  </si>
  <si>
    <t>CONVENIO COLABORACIÓN PARA RETENCIONES EN NÓMINA</t>
  </si>
  <si>
    <t>EDICIONES, TRATADOS Y EQUIPOS S.A. DE C.V.</t>
  </si>
  <si>
    <t>EMPRENDEDORES TU COMUNIDAD S.A.DE C.V.-UNACH</t>
  </si>
  <si>
    <t>COMPUSELL COMPUTADORAS S.A.DE-UNACH</t>
  </si>
  <si>
    <t>INTERCAMBIOS Y PASANTIAS DE ACADEMICOS, FUNCIONARIOS Y ESTUDIANTES</t>
  </si>
  <si>
    <t>UNIVERSIDAD DE SASKATCHEWAN-UNACH</t>
  </si>
  <si>
    <t>ACUERDO DE INTERCAMBIO PARA ESTUDIANTES DE PREGRADO</t>
  </si>
  <si>
    <t>REALIZAR UNA INVESTIGACIÓN EN MATERIA DE VIOLENCIA POLÍTICA DE GÉNERO EN LA REGIÓN SUR-SURESTE DE MÉXICO</t>
  </si>
  <si>
    <t>PROCURADURIA GENERAL DE LA REPÚBLICA-UNACH</t>
  </si>
  <si>
    <t>ANEXO TÉCNICO</t>
  </si>
  <si>
    <t>FORMALIZAR UNA COOPERACIÓN RECÍPROCA PARA LA PROMOCIÓN Y REALIZACIÓN DE ACTIVIDADES DE INTERÉS MUTUO.</t>
  </si>
  <si>
    <t>UNIVERSIDAD ESTATAL AMAZONICA (ECUADOR)-UNACH</t>
  </si>
  <si>
    <t>ESTABLECER LAS BASES Y MECANISMOS DE COLABORACIÓN INSTITUCIONAL ENTRE LAS PARTES PARA LA REALIZACIÓN DE ACCIONES CONJUNTAS.</t>
  </si>
  <si>
    <t>COMISIÓN FEDERAL DE ELECTRICIDAD-UNACH</t>
  </si>
  <si>
    <t>CONVENIO GENERAL DE COLABORACIÓN INSTITUCIONAL</t>
  </si>
  <si>
    <t>ESTABLECER LAS BASES Y MECANISMOS DE COLABORACIÓN ENTRE LAS PARTES EN LOS CAMPOS DE DOCENCIA, INVESTIGACIÓN, EXTENSIÓN DE LOS SERVICIOS, VINCULACIÓN Y DIFUSIÓN DE LA CULTURA, ACTIVIDADES ACADÉMICAS, CIENTÍFICAS Y SOCIALES.</t>
  </si>
  <si>
    <t>SECRETARIA DE ECONOMIA DEL GOBIERNO DEL ESTADO DE CHIAPAS-UNACH</t>
  </si>
  <si>
    <t>MODIFICACION DEL CONVENIO GENERAL DE COLABORACIÓN CELEBRADO EL 27 DE ENERO DE 2014.</t>
  </si>
  <si>
    <t>FONDO DE CULTURA ECONOMICA-UNACH</t>
  </si>
  <si>
    <t>CONVENIO MODIFICATORIO</t>
  </si>
  <si>
    <t>ES PROMOVER LA COLABORACIÓN ENTRE LAS INSTITUCIONES FIRMANTES A FIN DE CONSOLIDAR EL ESPACIO COMÚN DE EDUCACIÓN SUPERIOR.</t>
  </si>
  <si>
    <t>UNIVERSIDAD AUTÓNOMA DE MÉXICO-UNACH</t>
  </si>
  <si>
    <t>CONVENIO DE COLABORACIÓN ACADÉMICA</t>
  </si>
  <si>
    <t>ESTABLECER LAS BASES Y MECANISMOS DE COLABORACIÓN ENTRE LAS PARTES CON LA FINALIDAD DE GENERAR LA VINCULACIÓN UNIVERSITARIA.</t>
  </si>
  <si>
    <t>NOVALOSA PROYECTOS S.A. DE C.V.-UNACH</t>
  </si>
  <si>
    <t>CREAR UN MARCO DE COLABORACIÓN ACADÉMICA, CIENTÍFICA Y TECNOLÓGICA ENTRE LAS PARTES PARA REALIZAR ACTIVIDADES QUE PERMITAN CONSEGUIR EL MÁXIMO DESARROLLO EN LA FORMACIÓN Y ESPECIALIZACIÓN DE RECURSOS HUMANOS.</t>
  </si>
  <si>
    <t>INSTITUTO TECNOLOGICO DE CIUDAD VICTORIA-UNACH</t>
  </si>
  <si>
    <t>PEMEX EXPLORACIÓN Y PRODUCCIÓN-UNACH</t>
  </si>
  <si>
    <t>ESTABLECER LAS BASES Y MECANISMOS DE COLABORACIÓN ACADÉMICA ENTRE LAS PARTES PARA APROVECHAR LOS RECURSOS HUMANOS, MATERIALES Y FINANCIEROS EN LAS ÁREAS DE INTERÉS COMÚN, DENTRO DEL MARCO DE SUS RESPECTIVAS ATRIBUCIONES</t>
  </si>
  <si>
    <t>ESTABLECER LAS BASES Y LOS MECANISMOS DE COLABORACIÓN ENTRE LAS PARTES, PARA LLEVAR A CABO ACCIONES CONJUNTAS EN EL ÁMBITO DE LA INGENIERÍA CIVIL, LA INVESTIGACIÓN, LA EXTENSIÓN DE LOS SERVICIOS, LA VINCULACIÓN Y DIFUSIÓN DE LA CULTURA.</t>
  </si>
  <si>
    <t>ORGANIZACIÓN DE CONSTRUCTORES INDEPENDIENTES DEL ESTADO DE CHIAPAS</t>
  </si>
  <si>
    <t>ESTABLECER LAS BASES Y LOS MECANISMOS DE COLABORACIÓN E INTERCAMBIO ENTRE LAS PARTES, ENMARCADAS EN LAS TRES FUNCIONES SUSTANTIVAS DE LA EDUCACIÓN SUPERIOR, DOCENCIA, INVESTIGACIÓN Y EXTENSIÓN, A TRAVES DE LOS CUALES SE GENERE EL ACERCAMIENTO Y EL APOYO INSTITUCIONAL DE AMBAS INSTITUCIONES EDUCATIVAS.</t>
  </si>
  <si>
    <t>ESCUELA BANCARIA Y COMERCIAL S.C.-UNACH</t>
  </si>
  <si>
    <t>CONVENIO GENERAL DE COLABORACIÓN INSTITUCIONAL.</t>
  </si>
  <si>
    <t>ESTABLECER LAS BASES PARA LA MOVILIDAD Y EL INTERCAMBIO DE ALUMNOS, PROFESORES E INVESTIGADORES, EN EL ÁMBITO DE LOS ESTUDIOS DE LICENCIATURA Y POSGRADO, INVESTIGACIÓN Y EXTENSIÓN, ENTRE LAS PARTES, RESPETANDO LAS NORMAS INTERNAS DE CADA INSTITUCIÓN</t>
  </si>
  <si>
    <t>PONTIFICA UNIVERSIDAD JAVERIANA CALI(COLOMBIA)-UNACH</t>
  </si>
  <si>
    <t>CONVENIO ESPECÍFICO</t>
  </si>
  <si>
    <t>ESTABLECER LAS BASES DE LA COLABORACIÓN ACADÉMICA ENTRE LAS PARTES, CONFORME A LOS ALCANCES, NO LIMITATIVOS SIGUIENTES: INTERCAMBIO DE ESTUDIANTES, PROFESORES, INVESTIGADORES Y PERSONAL ADMINISTRATIVO.</t>
  </si>
  <si>
    <t>ESTABLECER LAS BASES Y MECANISMOS DE COLABORACIÓN Y COORDIONACIÓN INSTITUCIONAL ENTRE LAS PARTES EN LOS CAMPOS DE DOCENCIA, INVESTIGACIÓN, DIFUSIÓN DE LA CULTURA, ACTIVIDADES ACADÉMICAS, CIENTÍFICAS, CULTURALES Y EJECUCIÓN DE ACCIONES CONJUNTAS EN MATERIA DE RECREACIÓN  Y DEPORTE, EN BENEFICIO DE LA COMUNIDAD UNIVERSITARIA Y DE LA POBLACIÓN DEL MUNICIPIO DE SAN CRISTOBAL DE LAS CASAS, CHIAPAS.</t>
  </si>
  <si>
    <t>AYUNTAMIENTO CONSTITUCIONAL DE SAN CRISTOBAL DE LAS CASAS, CHIAPAS</t>
  </si>
  <si>
    <t>ESTABLECER LAS BASES Y MECANISMOS DE COLABORACIÓN Y COORDIONACIÓN INSTITUCIONAL ENTRE LAS PARTES EN LOS CAMPOS DE DOCENCIA, INVESTIGACIÓN, DIFUSIÓN DE LA CULTURA, ACTIVIDADES ACADÉMICAS, CIENTÍFICAS, CULTURALES Y EJECUCIÓN DE ACCIONES CONJUNTAS EN MATERIA DE RECREACIÓN  Y DEPORTE, EN BENEFICIO DE LA COMUNIDAD UNIVERSITARIA Y DE LA POBLACIÓN DEL MUNICIPIO DE TONALA, CHIAPAS.</t>
  </si>
  <si>
    <t>AYUNTAMIENTO CONSTITUCIONAL DE TONALA</t>
  </si>
  <si>
    <t>ESTABLECER LAS BASES Y MECANISMOS DE COLABORACIÓN Y COORDIONACIÓN INSTITUCIONAL ENTRE LAS PARTES EN LOS CAMPOS DE DOCENCIA, INVESTIGACIÓN, DIFUSIÓN DE LA CULTURA, ACTIVIDADES ACADÉMICAS, CIENTÍFICAS, CULTURALES Y EJECUCIÓN DE ACCIONES CONJUNTAS EN MATERIA DE RECREACIÓN  Y DEPORTE, EN BENEFICIO DE LA COMUNIDAD UNIVERSITARIA Y DE LA POBLACIÓN DEL MUNICIPIO DE PALENQUE, CHIAPAS.</t>
  </si>
  <si>
    <t>AYUNTAMIENTO MUNICIPAL CONSTITUCIONAL DE PALENQUE, CHIAPAS-UNACH</t>
  </si>
  <si>
    <t>ESTABLECER LAS BASES Y MECANISMOS DE COLABORACIÓN ENTRE LAS PARTES A FIN DE QUE LA UNACH A TRAVES DEL CENTRO MESOAMERICANO DE ESTUDIOS EN SALUD PÚBLICA Y DESASTRES, IMPARTA AL PERSONAL DE LA FUNDACIÓN EL DIPLOMADO METODOLOGIA DE INVESTIGACIÓN EN CIENCIA DE LA SALUD.</t>
  </si>
  <si>
    <t>FUNDACIÓN TELETON MÉXICO-UNACH</t>
  </si>
  <si>
    <t>ESTABLECER BASES Y MECANISMOS DE COLABORACIÓN ENTRE LAS PARTES, EN LOS CAMPOS DE DOCENCIA, INVESTIGACIÓN, ACTIVIDADES ACADÉMICAS, CIENTÍFICAS Y CULTURALES.</t>
  </si>
  <si>
    <t>ESTABLECER LOS MECANISMOS DE COLABORACIÓN ENTRE LAS PARTES, PARA APOYARSE MUTUAMENTE EN LA REALIZACIÓN DE ACTIVIDADES ARTISTICO CULTURALES, EN BENEFICIO DEL MUSEO DE LA CIUDAD.</t>
  </si>
  <si>
    <t>FUNDACIÓN FERNANDO CASTAÑON GAMBOA-UNACH</t>
  </si>
  <si>
    <t>ESTABLECER LAS BASES PARA EL INTERCAMBIO DE ALUMNOS, PROFESORES E INVESTIGADORES DE LA UNIVERSIDAD DE MAIMONIDES Y DE LA UNIVERSIDAD AUTÓNOMA DE CHIAPAS, EN EL AMBITO DE LOS ESTUDIOS DE LICENCIATURA Y POSGRADO, INVESTIGACIÓN Y EXTENSIÓN, RESPETANDO LAS NORMAS INTERNAS DE CADA INSTITUCIÓN.</t>
  </si>
  <si>
    <t>UNIVERSIDAD DE MAIMONIDES (ARGENTINA)-UNACH</t>
  </si>
  <si>
    <t>ESTABLECER LAS BASES DE COLABORACIÓN ACADÉMICA ENTRE LAS PARTES CONFORME A LOS ALCANCES  NO LIMITATIVOS SIGUIENTES: INTERCAMBIO DE ALUMNOS, PROFESORES, INVESTIGADORES Y PERSONAL ADMINISTRATIVO.</t>
  </si>
  <si>
    <t>UNIVERSIDAD DE MAIMONIDES-UNACH</t>
  </si>
  <si>
    <t>CONVENIO GENERAL</t>
  </si>
  <si>
    <t>UNIVERSIDAD DE MATANZAS(CUBA)- UNACH</t>
  </si>
  <si>
    <t>ESTABLECER NEXOS FORMALES DE COLABORACIÓN Y ACCIÓN CONJUNTA ENTRE LAS PARTES, EN MATERIA DE DESARROLLO AGROPECUARIO Y AMBIENTAL SOSTENIBLE, ASÍ COMO EN TEMAS DE INTERES COMÚN EN LAS ÁREAS DE DOCENCIA, INVESTIGACIÓN, EXTENSIÓN, CAPACITACIÓN, PRODUCCIÓN Y DIFUSIÓN.</t>
  </si>
  <si>
    <t>UNIVERSIDAD DE GRANMA CUBA-UNACH</t>
  </si>
  <si>
    <t>PROMOVER EL DESARROLLO Y DIFUSIÓN DE LA CULTURA Y EN PARTICULAR, EL DESARROLLO DE LA ENSEÑANZA SUPERIOR Y LA INVESTIGACIÓN CIENTÍFICA Y TECNOLÓGICA.</t>
  </si>
  <si>
    <t>UNIVERSIDAD HABANA CUBA- UNACH</t>
  </si>
  <si>
    <t>DIFUNDIR A NIVEL ESTATAL LA PRODUCCIÓN EDITORIAL DE LA COLECCIÓN DE TEXTOS UNIVERSITARIOS PARA EL FORTALECIMIENTO DE CUERPOS ACADÉMICOS (VERSIÓN IMPRESA Y DIGITAL) Y OTRAS PUBLICACIONES DE DOCENTES INVESTIGADORES DE LA UNACH A TRAVES DE LA RED DE BIBLIOTECAS PÚBLICAS DE CONSEJO.</t>
  </si>
  <si>
    <t>CONSEJO ESTATAL PARA LA CULTURA Y LAS ARTES- UNACH</t>
  </si>
  <si>
    <t>ESTABLECER LAS BASES PARA LA COLABORACIÓN Y LA COORDINACIÓN INSTITUCIONAL ENTRE EL FIDERH Y LA UNACH TENDIENTES AL DESARROLLO DE PROYECTOS Y ACTIVIDADES ACADÉMICAS O CULTURALES ASI COMO EL INTERCAMBIO, ANALISIS, ESTUDIO O PUBLICACIÓN DE INFORMACIÓN Y DOCUMENTACIÓN EN ÁREAS DE INTERÉS COMÚN.</t>
  </si>
  <si>
    <t>BANCO DE MÉXICO (FIDERH)- UNACH</t>
  </si>
  <si>
    <t>GENERAL DE COLABORACIÓN</t>
  </si>
  <si>
    <t>ESTABLECER LAS BASES, CRITERIOS Y MECANISMOS DE COLABORACIÓN ENTRE LAS PARTES PARA LLEVAR ACABO ACCIONES CONJUNTAS QUE CONTRIBUYAN EL LOGRO DE SUS RESPECTIVAS MISIONES Y VISIONES DE DESARROLLO INSTITUCIONAL</t>
  </si>
  <si>
    <t>H. AYUNTAMIENTO MUNICIPAL DE TUXTLA GUTIERREZ CHIAPAS - UNACH</t>
  </si>
  <si>
    <r>
      <t xml:space="preserve">Fuente: </t>
    </r>
    <r>
      <rPr>
        <sz val="8"/>
        <rFont val="Arial TUR"/>
      </rPr>
      <t>Dirección de Planeación e Instrumentación, UNACH.</t>
    </r>
  </si>
  <si>
    <t>Centro de Estudios  para el Arte y la Cultura  (CEUNACH)</t>
  </si>
  <si>
    <t xml:space="preserve">Instituto de Estudios Indígenas </t>
  </si>
  <si>
    <t>Escuela de Gestion y Autodesarrollo Indígena</t>
  </si>
  <si>
    <t xml:space="preserve">Centro de Estudios para la Construcción de la Ciudadanía y la Seguridad (CECOCISE) (Maestría en Derechos Humanos) </t>
  </si>
  <si>
    <t xml:space="preserve">Centro de Estudios para el Desarrollo Municipal y Políticas Públicas (CEDES) </t>
  </si>
  <si>
    <t>Fondo de aportaciones múltiples</t>
  </si>
  <si>
    <t xml:space="preserve">Centro Mesoamericano de Estudios en Salud Pública y Desastres (CEMESAD) </t>
  </si>
  <si>
    <t xml:space="preserve">Escuela de Medicina Humana (Tapachula) </t>
  </si>
  <si>
    <t>Facultad de Ciencias Químicas (Extensión Ocozocoautla) (Licenciatura en Farmacobiólogo)</t>
  </si>
  <si>
    <t>Facultad de Ciencias Químicas (Extensión Ocozocoautla) (Licenciatura en Criminalística)</t>
  </si>
  <si>
    <t>Facultad de Medicina Humana "Dr. Manuel Velasco Suárez"  (Licenciatura en Gerontología)</t>
  </si>
  <si>
    <t>Programa de Expansión de la Educación Media Superior y Superior</t>
  </si>
  <si>
    <t>Escuela de Humanidades (Pijijiapan) (Licenciatura en Puericultura y Educación Infantil)</t>
  </si>
  <si>
    <t>Facultad de Humanidades (Doctorado en Estudios Regionales)</t>
  </si>
  <si>
    <t>Facultad de Humanidades (Licenciatura en Filosofía)</t>
  </si>
  <si>
    <t>Centro de investigaciones Turísticas Aplicadas (CITA)</t>
  </si>
  <si>
    <t>Centro Universidad Empresa (CEUNE)</t>
  </si>
  <si>
    <t xml:space="preserve">Facultad de Contaduría y Administración Tuxtla (Licenciatura en Sistemas Computacionales)  </t>
  </si>
  <si>
    <t xml:space="preserve">Facultad de Contaduría y Administración (Licenciatura en Ingeniería en Tecnologías y Desarrollo de Software)  </t>
  </si>
  <si>
    <t>Financiamiento</t>
  </si>
  <si>
    <t>Fuente de</t>
  </si>
  <si>
    <t>ProEXOEES</t>
  </si>
  <si>
    <t xml:space="preserve">Recursos presupuestales extraordinarios </t>
  </si>
  <si>
    <t>Fuente: Dirección de Planeación e Instrumentación, UNACH.</t>
  </si>
  <si>
    <t xml:space="preserve">Centro de Estudios para la Construcción de la Ciudadanía y la Seguridad (CECOCISE) </t>
  </si>
  <si>
    <t xml:space="preserve">Centro Mesoamericano en Física Teórica </t>
  </si>
  <si>
    <t>Centro Mesoamericano de Estudios en Salud Pública y Desastres (CEMESAD) (Tuxtla)</t>
  </si>
  <si>
    <t xml:space="preserve">Facultad de Ciencias Químicas </t>
  </si>
  <si>
    <t xml:space="preserve">Facultad de Medicina Humana Dr. Manuel Velasco Suárez </t>
  </si>
  <si>
    <t>Facultad de Humanidades (Pijijiapan)</t>
  </si>
  <si>
    <t>Facultad de Humanidades (Tapachula)</t>
  </si>
  <si>
    <t>Centro Universidad-Empresa (CEUNE) (Tapachula)</t>
  </si>
  <si>
    <t>Centro Universidad-Empresa (CEUNE) (Tuxtla)</t>
  </si>
  <si>
    <t>Facultad de Medicina Veterinaria y Zootecnia Tuxtla</t>
  </si>
  <si>
    <t>Gasto Corriente</t>
  </si>
  <si>
    <t>Ingresos Propios</t>
  </si>
  <si>
    <t>Ingresos propios y gastos corrientes por DES y UA</t>
  </si>
  <si>
    <t>Coordinación del Preuniversitario</t>
  </si>
  <si>
    <t>Dirección de Investigación y Posgrado</t>
  </si>
  <si>
    <t>Coordinación de Evaluación y Acreditación</t>
  </si>
  <si>
    <t>Dirección de Comunicación Social</t>
  </si>
  <si>
    <t>H. Junta de Gobierno</t>
  </si>
  <si>
    <t>Órgano de Control Interno</t>
  </si>
  <si>
    <t>Oficina del C. Rector</t>
  </si>
  <si>
    <t>Dirección de Desarrollo Académico</t>
  </si>
  <si>
    <t>Coordinación General de Finanzas</t>
  </si>
  <si>
    <t>Comité Permanente de Finanzas</t>
  </si>
  <si>
    <t>Dirección de Evaluación Institucional</t>
  </si>
  <si>
    <t>Dirección de Planeación e Infraestructura Educativa</t>
  </si>
  <si>
    <t>Dirección de Planeación e Instrumentación</t>
  </si>
  <si>
    <t>Dirección General de Planeación</t>
  </si>
  <si>
    <t>Dirección de Gestión de la Calidad</t>
  </si>
  <si>
    <t>Dirección de Formación e Investigación Educativa</t>
  </si>
  <si>
    <t>Dirección de Servicios Escolares</t>
  </si>
  <si>
    <t>Centro de Estudios Avanzados (Administración y mantenimiento del edificio)</t>
  </si>
  <si>
    <t>Coordinación de Tecnologías de la Información</t>
  </si>
  <si>
    <t xml:space="preserve">Centro de Educación Contínua y a Distancia </t>
  </si>
  <si>
    <t>Coordinación General de Universidad Virtual</t>
  </si>
  <si>
    <t xml:space="preserve">Club  Deportivo "Ocelotes" de la UNACH </t>
  </si>
  <si>
    <t>Secretaría de Relaciones Interinstitucionales</t>
  </si>
  <si>
    <t>Dirección de Sistemas de Información Administrativa</t>
  </si>
  <si>
    <t>Dirección de Personal y Prestaciones Sociales</t>
  </si>
  <si>
    <t>Dirección de Programación y Presupuesto</t>
  </si>
  <si>
    <t>Oficina de la Secretaría Administrativa</t>
  </si>
  <si>
    <t>Agencia Objetivos del Milenio (Audes)</t>
  </si>
  <si>
    <t>Coordinación de Extensión Universitaria, Campus III</t>
  </si>
  <si>
    <t>Dirección de Desarrollo Estudiantil</t>
  </si>
  <si>
    <t>Dirección de Editorial</t>
  </si>
  <si>
    <t>Dirección de Vinculación y Servicio Social</t>
  </si>
  <si>
    <t>Dirección General de Extensión Universitaria</t>
  </si>
  <si>
    <t>Coordinación de Vinculación y Servicio Social (Extensión Tapachula)</t>
  </si>
  <si>
    <t>Coordinación de Comunicación Social, Campus IV</t>
  </si>
  <si>
    <t>Coordinación de Asuntos Académicos, Campus IV</t>
  </si>
  <si>
    <t>Coordinación General de Innovación</t>
  </si>
  <si>
    <t>Coordinación General del Modelo de Gestión</t>
  </si>
  <si>
    <t>Dirección De Servicios Generales (Ocozocoautla)</t>
  </si>
  <si>
    <t>Dirección de Servicios Generales (Ciudad Universitaria)</t>
  </si>
  <si>
    <t>Dirección de Servicios Generales</t>
  </si>
  <si>
    <t>Estancia Infantil (Tapachula)</t>
  </si>
  <si>
    <t>Estancia Infantil (Tuxtla)</t>
  </si>
  <si>
    <t>Dirección de Servicios de Información (Biblioteca)</t>
  </si>
  <si>
    <t>Oficina del Secretario Académico</t>
  </si>
  <si>
    <t>Dirección de Asuntos Jurídicos</t>
  </si>
  <si>
    <t xml:space="preserve">Defensoría de los Derechos Universitarios </t>
  </si>
  <si>
    <t>Dirección de Gestión Institucional</t>
  </si>
  <si>
    <t>Junta de Consejo Universitario</t>
  </si>
  <si>
    <t>Oficina del Secretario General</t>
  </si>
  <si>
    <t>Gasto corriente</t>
  </si>
  <si>
    <t>DAC</t>
  </si>
  <si>
    <t>Ingresos propios y gastos corrientes por Dependencias de Áreas Centrales (DAC)</t>
  </si>
  <si>
    <t>En desarrollo</t>
  </si>
  <si>
    <t>Ciencias en Producción Agropecuaria Tropical</t>
  </si>
  <si>
    <t>Reciente creación</t>
  </si>
  <si>
    <t>Estudios sobre Diversidad Cultural y Espacios Sociales</t>
  </si>
  <si>
    <t>Maestría:</t>
  </si>
  <si>
    <t>Ciencias Agropecuarias y Sustentabilidad</t>
  </si>
  <si>
    <t>Doctorado:</t>
  </si>
  <si>
    <t>Defensa de los Derechos Humanos</t>
  </si>
  <si>
    <t>Sistema de Justicia para Adolescentes</t>
  </si>
  <si>
    <t>Especialidad:</t>
  </si>
  <si>
    <t>Derecho Constitucional y Amparo</t>
  </si>
  <si>
    <t>Derechos Humanos</t>
  </si>
  <si>
    <t>Biotecnología</t>
  </si>
  <si>
    <t>Ciencias Matemáticas</t>
  </si>
  <si>
    <t>Ciencias Físicas</t>
  </si>
  <si>
    <t>Gestión en los Objetivos del Milenio (a distancia)</t>
  </si>
  <si>
    <t>Bioquímica Clínica</t>
  </si>
  <si>
    <t>Urgencias Médicas Quirúrgicas</t>
  </si>
  <si>
    <t>Pediatría</t>
  </si>
  <si>
    <t>Ortopedia</t>
  </si>
  <si>
    <t>Medicina Interna</t>
  </si>
  <si>
    <t>Medicina Integrada</t>
  </si>
  <si>
    <t>Ginecología y Obstetricia</t>
  </si>
  <si>
    <t xml:space="preserve">Epidemiología </t>
  </si>
  <si>
    <t>Cirugía General</t>
  </si>
  <si>
    <t xml:space="preserve">Administración de los Servicios de la Salud </t>
  </si>
  <si>
    <t>Anestesiología</t>
  </si>
  <si>
    <t>Especialidades Clínicas en:</t>
  </si>
  <si>
    <t>Docencia en Ciencias de la Salud</t>
  </si>
  <si>
    <t>Consolidado</t>
  </si>
  <si>
    <t>Procesos Culturales Lecto-Escritores</t>
  </si>
  <si>
    <t xml:space="preserve">Psicopedagogía </t>
  </si>
  <si>
    <t xml:space="preserve">Letras Mexicanas del Siglo XX </t>
  </si>
  <si>
    <t xml:space="preserve">Estudios Culturales </t>
  </si>
  <si>
    <t xml:space="preserve">Educación </t>
  </si>
  <si>
    <t>Estudios Regionales</t>
  </si>
  <si>
    <t>Desarrollo Local</t>
  </si>
  <si>
    <t>Nivel</t>
  </si>
  <si>
    <t xml:space="preserve">Proyectos de Arquitectura y Urbanismo </t>
  </si>
  <si>
    <t xml:space="preserve">Arquitectura y Urbanismo </t>
  </si>
  <si>
    <t>Didáctica de las Matemáticas</t>
  </si>
  <si>
    <t xml:space="preserve">     Hidráulica</t>
  </si>
  <si>
    <t xml:space="preserve">     Construcción</t>
  </si>
  <si>
    <t xml:space="preserve">     Calidad del Agua</t>
  </si>
  <si>
    <t>Ingeniería, con Terminal en:</t>
  </si>
  <si>
    <t>Ciencias con Especialidad en Matemática Educativa</t>
  </si>
  <si>
    <t>Interinstitucional de Ingeniería Civil (CUMex)</t>
  </si>
  <si>
    <t>Didáctica de las Lenguas</t>
  </si>
  <si>
    <t xml:space="preserve">Maestría: </t>
  </si>
  <si>
    <t>Facultad de Lenguas</t>
  </si>
  <si>
    <t>Diseño de Productos Turísticos (a distancia)</t>
  </si>
  <si>
    <t>Desarrollo e Innovación Empresarial</t>
  </si>
  <si>
    <t xml:space="preserve">     Personal</t>
  </si>
  <si>
    <t xml:space="preserve">     Organizaciones *</t>
  </si>
  <si>
    <t xml:space="preserve">     Mercadotecnia *</t>
  </si>
  <si>
    <t xml:space="preserve">     Dirección de Negocios </t>
  </si>
  <si>
    <t>Administración, con Terminal en:</t>
  </si>
  <si>
    <t xml:space="preserve">     Organizaciones</t>
  </si>
  <si>
    <t xml:space="preserve">     Finanzas</t>
  </si>
  <si>
    <t>Administración, con terminal en:</t>
  </si>
  <si>
    <t>Estudios Fiscales</t>
  </si>
  <si>
    <t>Gestión para el Desarrollo</t>
  </si>
  <si>
    <t xml:space="preserve">     Personal </t>
  </si>
  <si>
    <t xml:space="preserve">     Tecnologías de Información </t>
  </si>
  <si>
    <t xml:space="preserve">     Organizaciones </t>
  </si>
  <si>
    <t xml:space="preserve">     Mercadotecnia </t>
  </si>
  <si>
    <t xml:space="preserve">     Gestión y Planificación Turística </t>
  </si>
  <si>
    <t xml:space="preserve">     Finanzas </t>
  </si>
  <si>
    <t xml:space="preserve">     Dirección de Negocios</t>
  </si>
  <si>
    <t xml:space="preserve">     Administración Pública</t>
  </si>
  <si>
    <t>Gestión para el Desarrollo (a distancia)</t>
  </si>
  <si>
    <t xml:space="preserve">Gestión para el Desarrollo </t>
  </si>
  <si>
    <t>Plantaciones Agroindustriales</t>
  </si>
  <si>
    <t xml:space="preserve">Ciencias en Agricultura Tropical  </t>
  </si>
  <si>
    <t xml:space="preserve">Sanidad Animal </t>
  </si>
  <si>
    <t>Programa Nacional de Posgrado de Calidad (PNPC) por DES, UA, PE y género</t>
  </si>
  <si>
    <t>(PL): Plan en Liquidación</t>
  </si>
  <si>
    <t>Fuente: Dirección de Servicios Escolares, UNACH.</t>
  </si>
  <si>
    <t>Ingenieria Fisica</t>
  </si>
  <si>
    <t>Zoque</t>
  </si>
  <si>
    <t>Tzotzil</t>
  </si>
  <si>
    <t>Tzeltal</t>
  </si>
  <si>
    <t>Tojolabal</t>
  </si>
  <si>
    <t>Mame</t>
  </si>
  <si>
    <t>Lacandón</t>
  </si>
  <si>
    <t>Chol</t>
  </si>
  <si>
    <t>Grupo étnico</t>
  </si>
  <si>
    <t>Ingenieria en Desarrollo y Tecnologias del Software</t>
  </si>
  <si>
    <t>Medicina Veterinaria y Zootecnia (PL)</t>
  </si>
  <si>
    <t>Población escolar de licenciatura hablante de lengua indígena por UA, PE y género</t>
  </si>
  <si>
    <t>Población escolar de licenciatura que pertenece a un grupo étnico por UA, PE y género</t>
  </si>
  <si>
    <t xml:space="preserve">Pedagogía (PL) </t>
  </si>
  <si>
    <t>Ingienerìa en Desarrollo y Tecnologìas de Software</t>
  </si>
  <si>
    <t>Gestión de Cadenas Productivas ( a distancia)</t>
  </si>
  <si>
    <t>Psicoso-cial</t>
  </si>
  <si>
    <t>Visual</t>
  </si>
  <si>
    <t>Auditiva</t>
  </si>
  <si>
    <t>Múltiple</t>
  </si>
  <si>
    <t>Intelectu-al</t>
  </si>
  <si>
    <t>Física/
motriz</t>
  </si>
  <si>
    <t>Tipo de discapacidad</t>
  </si>
  <si>
    <t>Población escolar de licenciatura con discapacidad por  UA, PE y género</t>
  </si>
  <si>
    <t xml:space="preserve">  </t>
  </si>
  <si>
    <t>Fuente: Dirección de Programación y Presupuesto, UNACH.</t>
  </si>
  <si>
    <t>Extraordinario</t>
  </si>
  <si>
    <t>Estatal</t>
  </si>
  <si>
    <t>Federal</t>
  </si>
  <si>
    <t>Ordinario</t>
  </si>
  <si>
    <t>Tipo de ingreso</t>
  </si>
  <si>
    <t>Integración del subsidio federal y estatal</t>
  </si>
  <si>
    <t>Fuente:  Dirección de Programación y Presupuesto, UNACH.</t>
  </si>
  <si>
    <t>Operación y mantenimiento de la planta física</t>
  </si>
  <si>
    <t>Apoyo institucional</t>
  </si>
  <si>
    <t>Apoyo académico</t>
  </si>
  <si>
    <t>Extensión</t>
  </si>
  <si>
    <t>Investigación</t>
  </si>
  <si>
    <t>Docencia</t>
  </si>
  <si>
    <t>Devengado</t>
  </si>
  <si>
    <t>Autorizado</t>
  </si>
  <si>
    <t>Función</t>
  </si>
  <si>
    <t>Presupuesto autorizado y devengado por función</t>
  </si>
  <si>
    <t>Otros ingresos y beneficios</t>
  </si>
  <si>
    <t>Donativos</t>
  </si>
  <si>
    <t>Otras aportaciones (Convenios Concertados)</t>
  </si>
  <si>
    <t>2% Impuesto sobre Nóminas</t>
  </si>
  <si>
    <t xml:space="preserve">Fondo de Apoyo para Gasto de operación </t>
  </si>
  <si>
    <t>Fondo para el Reconocimiento de Plantillas</t>
  </si>
  <si>
    <t>Fondo de Amp. y Div. de la Oferta Educativa en Educ. Superior de la UPE</t>
  </si>
  <si>
    <t>Subsidio  Extraordinario Estatal</t>
  </si>
  <si>
    <t>Subsidio Estatal Ordinario</t>
  </si>
  <si>
    <t xml:space="preserve">Subsidio Extraordinario (Compensación ISR 2016) </t>
  </si>
  <si>
    <t>Apoyo a Centro y Organizaciones de Educación U080</t>
  </si>
  <si>
    <t>Subsidio Ordinario 2016</t>
  </si>
  <si>
    <t>Fondo para Reformas Estructurales</t>
  </si>
  <si>
    <t>Programa de apoyo para el desarrollo de la Educación Superior (PADES</t>
  </si>
  <si>
    <t>Fondo PFCE</t>
  </si>
  <si>
    <t>Fondo PRODEP</t>
  </si>
  <si>
    <t>Programa para la Inclusión y la Equidad Educativa</t>
  </si>
  <si>
    <t>Fondo de Fortalecimiento Financiero</t>
  </si>
  <si>
    <t>Fondo Expansión de la Oferta Educativa en Educación Media Superior y Superior</t>
  </si>
  <si>
    <t>Fondo del Sur-Sureste (FONSUR)</t>
  </si>
  <si>
    <t>Fondo para la Carrera Docente</t>
  </si>
  <si>
    <t>Fondo de Aportaciones Múltiples</t>
  </si>
  <si>
    <t>Fondo para Elevar la Calidad de la Educ. Superior de la UPE</t>
  </si>
  <si>
    <t>Fondo de apoyo para Saneamiento Financiero</t>
  </si>
  <si>
    <t>Subsidio Extraordinario Federal</t>
  </si>
  <si>
    <t>Subsidio Federal Ordinario</t>
  </si>
  <si>
    <t>Monto</t>
  </si>
  <si>
    <t>Concepto</t>
  </si>
  <si>
    <t xml:space="preserve">Ingresos por fuentes de financiamiento </t>
  </si>
  <si>
    <t>(PL): Plan en Liquidación.</t>
  </si>
  <si>
    <t xml:space="preserve">Químico Farmacobiólogo (Extensión Ocozocoautla) </t>
  </si>
  <si>
    <t>Ingeniería en Procesos Agroindustriales</t>
  </si>
  <si>
    <t xml:space="preserve">Médico Veterinario  Zootecnista (Extensión Pichucalco) </t>
  </si>
  <si>
    <t>Programas educativos de licenciatura reconocidos por su calidad, por  DES, UA y género</t>
  </si>
  <si>
    <t>Fuente: Secretaría Auxiliar de Relaciones Interinstitucionales, UNACH.</t>
  </si>
  <si>
    <t>Escuela de Humanidades</t>
  </si>
  <si>
    <t>Internacional</t>
  </si>
  <si>
    <t>Nacional</t>
  </si>
  <si>
    <t>Intercambio</t>
  </si>
  <si>
    <t xml:space="preserve">UA </t>
  </si>
  <si>
    <t>Intercambio de alumnos por DES, UA y género</t>
  </si>
  <si>
    <t>Vigente</t>
  </si>
  <si>
    <t>SARI</t>
  </si>
  <si>
    <t>5 Años</t>
  </si>
  <si>
    <t>Mtro. Carlos Eugenio Ruiz Hernández</t>
  </si>
  <si>
    <t>20 de Diciembre</t>
  </si>
  <si>
    <t>Universidad del Cauca (Colombia)</t>
  </si>
  <si>
    <t>12 de Diciembre</t>
  </si>
  <si>
    <t>Universidad Privada Tacna (Perú)</t>
  </si>
  <si>
    <t>Desarrollo de proyectos de investigación conjuntos. Organización de actibidades académicas y científicas conjuntas. Organización de programas de doble titulación de estudios de grado y posgrado. Intercambio de estudiantes. Intercambio de personal docente y de investigación. Edición e intercambio de publicaciones y otros materiales de interés común.</t>
  </si>
  <si>
    <t>12 de Octubre</t>
  </si>
  <si>
    <t>Western New Mexico University (Estados Unidos de América)</t>
  </si>
  <si>
    <t>Establecer los términos que regirán la movilidad e intercambio de estudiantes, personal docente e investigadores para cursar asignaturas, realizar prácticas, pasantías y trabajos de investigación entre WNMU y "LA UNACH".</t>
  </si>
  <si>
    <t>Convenio Específico de Movilidad e Intercambio Académico de estudiantes, profesores e investigadores</t>
  </si>
  <si>
    <t xml:space="preserve">Convenio de Cooperación </t>
  </si>
  <si>
    <t>10 años</t>
  </si>
  <si>
    <t>25 de Octubre</t>
  </si>
  <si>
    <t>Universidad de Texas en el Paso (Estados Unidos)</t>
  </si>
  <si>
    <t>Director del Instituto de Investigaciones Jurídicas</t>
  </si>
  <si>
    <t>Indefinida</t>
  </si>
  <si>
    <t>17 de octubre</t>
  </si>
  <si>
    <t>Cámara Nacional de Comercio, Servicios y Turismo de Tuxtla Gutiérrez (CANACO/SERVITUR)</t>
  </si>
  <si>
    <t xml:space="preserve">Director de la Facultad de Medicina Veterinaria y Zootecnia </t>
  </si>
  <si>
    <t>Establecer las bases y mecanismos operativos mediante los cuales coadyuvarán en la implementación de un Centro de Mejoramiento Gen+etico Bovino para el desarrollo del sector pecuario del Estado de Chiapas.</t>
  </si>
  <si>
    <t xml:space="preserve">Al 8 de diciembre de 2018 </t>
  </si>
  <si>
    <t>5 de Octubre</t>
  </si>
  <si>
    <t>Secretaría del Campo (SECAM)</t>
  </si>
  <si>
    <t>26 de Septiembre</t>
  </si>
  <si>
    <t>Consejo de Acuacultores de Tilapia de Chiapas A. C.</t>
  </si>
  <si>
    <t xml:space="preserve"> Coordinador de Extensión y Vinculación de la Facultad Maya de Estudios Agropecuarios </t>
  </si>
  <si>
    <t>Establecer las bases de la colaboración académica entre "Las Partes", conforme a los alcances no limitativos: Organización de programas educativos conjuntos y de doble titulación de pregrado y posgrado, en diversas modalidades. Intercambio de estudiantes, profesores, investigadores y personal administrativo. Desarrollo conjunto de proyectos de investigación.</t>
  </si>
  <si>
    <t>18 de Septiembre</t>
  </si>
  <si>
    <t>Instituto Tecnológico Superior de los Ríos Tabasco</t>
  </si>
  <si>
    <t>Dr. Rubén Monroy Hernández, Profesor adscrito a la Facultad Maya</t>
  </si>
  <si>
    <t>Realizar el desarrollo del proyecto denominado: "Desarrollo, evaluación en campo y análisis de factibilidad comercial de dos cultivos del sureste Mexicano con denominación de origen, editados genómicamente para conferirles resistencia contra patógenos fúngicos y oomicetos", con recursos provenientes del fondo CIBIOGEM, todo lo cual se detalla en el ANEXO 1 del presente instrumento.</t>
  </si>
  <si>
    <t>Centro de Estudios para el Arte y la Cultura</t>
  </si>
  <si>
    <t>Establecer las bases de colaboración académica entre "La UNACH" y "El INBA", a través de la Subdirección General de Educación e Investigación Artísticas, por conducto de sus escuelas y centros nacionales de investigación, para desarrollar intercambios, investigaciones conjuntas y formación de recursos humanos en temas de interés mutuo, así como otros asuntos en común relacionados con el campo científico, artístico y cultural.</t>
  </si>
  <si>
    <t>13 de Septiembre</t>
  </si>
  <si>
    <t>Instituto Nacional de Bellas Artes y Literatura (INBA)</t>
  </si>
  <si>
    <t xml:space="preserve">Director de la Facultad de Contaduría y Administración </t>
  </si>
  <si>
    <t>Llevar a cabo el otorgamiento de doble grado académico en pregrado en Administración de Empresas y Licenciatura en Administración, y en posgrado Maestría en Administración.</t>
  </si>
  <si>
    <t xml:space="preserve">Convenio de Cooperación Académica para el otorgamiento de doble grado académico en pregrado Administración de Empresas y Licenciatura en Administración, y en posgrado Maestría en Administración </t>
  </si>
  <si>
    <t>18 de Agosto</t>
  </si>
  <si>
    <t>Universidad Católica Luis Amigó, Medellín, Colombia</t>
  </si>
  <si>
    <t>Dirección de la Escuela de Estudios Agropecuarios Mezcalapa</t>
  </si>
  <si>
    <t>3 años</t>
  </si>
  <si>
    <t>Red Estudiantil Iberoamericana de Medio Ambiente México A. C.  (REIMA)</t>
  </si>
  <si>
    <t>Coordinador General de Innovación</t>
  </si>
  <si>
    <t>Instituto Tecnológico Superior de Ciudad Serdán Puebla</t>
  </si>
  <si>
    <t>Establecer las bases de la colaboración académica  entre "Las Partes", conforme a los alcances, no limitativos, siguientes: Organización de programas educativos conjuntos y de doble titulación de pregrado y posgrado, en diversas modalidades; Intercambio de estudiantes, profesroes, investigadores y personal administrativo; Desarrollo conjunto de proyectos de investigación.</t>
  </si>
  <si>
    <t>Colegio de la Frontera Norte (COLEF)</t>
  </si>
  <si>
    <t>Dr. José Alfredo Medina Meléndez, Docente Investigador</t>
  </si>
  <si>
    <t>Establecer las bases y criterios conforme a los cuales "Las Partes" llevarán a cabo acciones para el desarrollo conjunto del pryecto denominado "Producción y aprovechamiento del café. Prospección sistemática de la cadena de valor en los Estados de Chiapas, Oaxaca y Guerrero", en lo sucesivo "El Proyecto", de conformidad con lo establecido en el Anexo Único, el cual forma parte integrante del presente instrumento.</t>
  </si>
  <si>
    <t>Al 1 de febrero de 2019, igual a la duración de "El Proyecto"</t>
  </si>
  <si>
    <t>3 de Agosto</t>
  </si>
  <si>
    <t>Centro de Investigación y Asistencia en Tecnología y Diseño del  Estado de Jalisco, A. C.  (CIATEJ)</t>
  </si>
  <si>
    <t>Coordinador de la Maestría en Desarrollo Local</t>
  </si>
  <si>
    <t>Establecer los términos  y las condiciones que normarán la estancia de estudiantes de posgrado de ambas instituciones educativas, a través de la impartición de cursos complementarios en temas relacionados con la Maestría en Desarrollo Local de "La  UNACH" y la Maestría en Desarrollo Rural Regional de "La UACH", en sus respectivas instalaciones universitarias.</t>
  </si>
  <si>
    <t>Al 29 de septiembre de 2021</t>
  </si>
  <si>
    <t>31 de Julio</t>
  </si>
  <si>
    <t>Universidad Autónoma de Chapingo</t>
  </si>
  <si>
    <t>Coordinador de la Maestría en Estudios sobre Diversidad Cultural y Espacios Sociales</t>
  </si>
  <si>
    <t>Establecer los términos y las condiciones que normarán la estancia de estudiantes de posgrado de ambas instituciones educativas, a través de la impartición de cursos complementarios en temas relacionados con la Maestría en Estudios sobre Diversidad Cultural y Espacios Sociales de "La UNACH" y la Maestría en Desarrollo Rural Regional de  "La UACH", en sus respectivas instalaciones universitarias.</t>
  </si>
  <si>
    <t>4 años</t>
  </si>
  <si>
    <t>6 de Julio</t>
  </si>
  <si>
    <t xml:space="preserve">Comisión Federal de Electricidad (CFE)         Gerencia Regional de Transmisión Sureste </t>
  </si>
  <si>
    <t>Coordinador General del Centro Universidad-Empresa</t>
  </si>
  <si>
    <t xml:space="preserve">Al 31 de diciembre de 2018 </t>
  </si>
  <si>
    <t>14 de Junio</t>
  </si>
  <si>
    <t xml:space="preserve">Secretaría de Economía del Estado de Chiapas </t>
  </si>
  <si>
    <t>Promover la amistad internaciona y la cooperación académica, estimulando y apoyando las actividades de estudio e interculturales entre los estudiantes de Canadá y México.</t>
  </si>
  <si>
    <t>Acuerdo de Intercambio para estudiantes de pregrado y posgrado</t>
  </si>
  <si>
    <t xml:space="preserve">30 de Junio </t>
  </si>
  <si>
    <t>Universidad de Saskatchewan (Saskatoon, Canadá)</t>
  </si>
  <si>
    <t>1 de Junio</t>
  </si>
  <si>
    <t>Universidad Estatal Amazónica (Ecuador)</t>
  </si>
  <si>
    <t>30 de Marzo</t>
  </si>
  <si>
    <t>Universidad Nacional Autónoma de México (UNAM)</t>
  </si>
  <si>
    <t>Establecer un programa de intercambio de estudiantes de pregrado y grado que les permita enriquecerso, académica y culturalmente.</t>
  </si>
  <si>
    <t>Acuerdo Específico de Movilidad Estudiantil</t>
  </si>
  <si>
    <t>26 de mayo</t>
  </si>
  <si>
    <t xml:space="preserve">Universidad Nacional de Cuyo (Colombia) </t>
  </si>
  <si>
    <t xml:space="preserve">Universidad Nacional de Cuyo (República Argentina) </t>
  </si>
  <si>
    <t>24 de Abril</t>
  </si>
  <si>
    <t>Escuela Bancaria y Comercial S. C.</t>
  </si>
  <si>
    <t>Organización de Constructores Independientes del Estado de Chiapas, Asociación Civil</t>
  </si>
  <si>
    <t>Establecer las bases para la movilidad y el intercambio de alumnos, profesores e investigadores, en el ámbito de los estudios de licenciatura y posgrado, investigación y extensión, entre "Las Partes", respetando las normas internas de cada institución</t>
  </si>
  <si>
    <t>Convenio Específico de Movilidad e Intercambio Académico de alumnos, profesores e investigadores</t>
  </si>
  <si>
    <t>6 de Abril</t>
  </si>
  <si>
    <t>Universidad Javeriana Cali   (Colombia)</t>
  </si>
  <si>
    <t>Establecer las bases de la colaboración académica entre "Las Partes", conforme a los alcances no limitativos.</t>
  </si>
  <si>
    <t>Secretaría Académica y Dirección General de Extensión Universitaria</t>
  </si>
  <si>
    <t>Al 30 de septiembre de 2018</t>
  </si>
  <si>
    <t>24 de Marzo</t>
  </si>
  <si>
    <t>Ayuntamiento Constitucional de Tonalá, Chiapas</t>
  </si>
  <si>
    <t>Coodinador General del Centro de Estudios para el Desarrollo Municipal y Políticas Públicas (CEDES)</t>
  </si>
  <si>
    <t>27 de Marzo</t>
  </si>
  <si>
    <t>Ayuntamiento Municipal Constitucional de San Cristóbal de Las Casas, Chiapas</t>
  </si>
  <si>
    <t xml:space="preserve">Coodinador General de Innovación </t>
  </si>
  <si>
    <t>6 de Marzo</t>
  </si>
  <si>
    <t xml:space="preserve">Instituto Tecnológico de Ciudad Victoria Tamaulipas </t>
  </si>
  <si>
    <t>Establecer las bases para el intercambio de alumnos, profesores e investigadores de la Univeridad Maimónides y de la Universidad Autónoma de Chiapas, en el ámbito de los estudios de licenciatura y posgrado, investigación y extensión, respetando las normas internas de cada institución.</t>
  </si>
  <si>
    <t>3 de Marzo</t>
  </si>
  <si>
    <t>Universidad de Maimónides (Argentina)</t>
  </si>
  <si>
    <t>20 de Febrero</t>
  </si>
  <si>
    <t>Universidad de la Habana (Cuba)</t>
  </si>
  <si>
    <t>13 de Febrero</t>
  </si>
  <si>
    <t>Universidad de Matanzas (Cuba)</t>
  </si>
  <si>
    <t>Universidad de Granma (Cuba)</t>
  </si>
  <si>
    <t>Vencido</t>
  </si>
  <si>
    <t>CEMESAD</t>
  </si>
  <si>
    <t>Establecer las bases y los mecanismos de colaboración entre "Las Partes", a fin de que la UNACH, a través del CEMESAD imparta al personal de La Fundación el diplomado "Metodología de Investigación en Ciencias de la Salud".</t>
  </si>
  <si>
    <t>Al término del Diplomado (13 de abril de 2017)</t>
  </si>
  <si>
    <t>1 de Febrero</t>
  </si>
  <si>
    <t xml:space="preserve">Fundación Teletón México </t>
  </si>
  <si>
    <t>VENCIDO</t>
  </si>
  <si>
    <t>Convenio Tripartito de Colaboración Institucional</t>
  </si>
  <si>
    <t>1 año</t>
  </si>
  <si>
    <t>24 de Enero</t>
  </si>
  <si>
    <t>Ayuntamiento de Tuxtla Gutiérrez, Chiapas</t>
  </si>
  <si>
    <t>Establecer las bases de la colaboración y la coordinación institucional entre  el "FIDERH" y la "UNACH", tendientes al desarrollo de proyectos y actividades académicas o culturales, así como al intercambio, compilación y análisis, estudio o publicación de información y documentación en áreas de interés común para ambas partes.</t>
  </si>
  <si>
    <t>23 de Enero</t>
  </si>
  <si>
    <t>Banco de México (FIDERH)</t>
  </si>
  <si>
    <t>19 de Enero</t>
  </si>
  <si>
    <t>Universidad César Vallejo (Perú)</t>
  </si>
  <si>
    <t xml:space="preserve">Establecer las bases de la colabooración entre "Las Partes" para llevar a cabo la movilidad e intercambio de alumnos, profesores e investigadores, en el ámbito de los estudios de licenciatura y posgrado, investigación y extensiónrespetando la normatividad interna de cada institución </t>
  </si>
  <si>
    <t>Establecer entre "Las Partes" las bases para la movilidad y el intercambio de alumnos en el ámbito de los estudios de licenciatura y posgrado, investigación y extensión, respetando las normas internas de cada institución.</t>
  </si>
  <si>
    <t>Convenio Específico de Movilidad e Intercambio Académico de estudiantes</t>
  </si>
  <si>
    <t>3  de Enero</t>
  </si>
  <si>
    <t>Universidad Da Coruña (España)</t>
  </si>
  <si>
    <t>Renovación</t>
  </si>
  <si>
    <t>Cancelación</t>
  </si>
  <si>
    <t>Requiere</t>
  </si>
  <si>
    <t>Dependencia de la UNACH responsable de su operación y seguimiento</t>
  </si>
  <si>
    <t>Si es específico mencionar el objeto</t>
  </si>
  <si>
    <t>Tipo de convenio*</t>
  </si>
  <si>
    <t>Nombre del Rector que firmó</t>
  </si>
  <si>
    <t>Institución (es)</t>
  </si>
  <si>
    <t>CONVENIOS NACIONALES E INTERNACIONALES 2017</t>
  </si>
  <si>
    <t>Recursos Propios</t>
  </si>
  <si>
    <t>PFCE</t>
  </si>
  <si>
    <t>Santander Iberoamérica</t>
  </si>
  <si>
    <t>UNACH gasto corriente</t>
  </si>
  <si>
    <t>SEP</t>
  </si>
  <si>
    <t>Santander ECOES</t>
  </si>
  <si>
    <t>Convenios</t>
  </si>
  <si>
    <t>Movilidad Internacional</t>
  </si>
  <si>
    <t>CUMEX</t>
  </si>
  <si>
    <t>Santander Universidades</t>
  </si>
  <si>
    <t>Movilidad Nacional</t>
  </si>
  <si>
    <t>Tipo de fondo</t>
  </si>
  <si>
    <t>Becas de movilidad académica para alumnos por tipo de fondo y género</t>
  </si>
  <si>
    <t>Beca académica</t>
  </si>
  <si>
    <t>Beca completa</t>
  </si>
  <si>
    <t>Becas de movilidad académica para alumnos por género</t>
  </si>
  <si>
    <t>Tipo de beca</t>
  </si>
  <si>
    <t>Fuente: Dirección General de Planeación, UNACH.</t>
  </si>
  <si>
    <t>Equidad de Género</t>
  </si>
  <si>
    <t>Estancia Infantil UNACH Tuxtla</t>
  </si>
  <si>
    <t>Problemas de la Gestión 2</t>
  </si>
  <si>
    <t>Problemas de la Gestión 1</t>
  </si>
  <si>
    <t>1624 Sociedad e Interculturalidad</t>
  </si>
  <si>
    <t>1408 Centros Universitarios para el Desarrollo</t>
  </si>
  <si>
    <t>1407 Red de Centros Universitarios</t>
  </si>
  <si>
    <t>1406 Ciencias de la Salud</t>
  </si>
  <si>
    <t>1405 Ciencias Sociales y Humanidades</t>
  </si>
  <si>
    <t>1404 Ingeniería y Arquitectura</t>
  </si>
  <si>
    <t>1403 Enseñanza de las Lenguas</t>
  </si>
  <si>
    <t>1402 Ciencias Administrativas Contables</t>
  </si>
  <si>
    <t>1401 Ciencias Agropecuarias</t>
  </si>
  <si>
    <t>Autorizado del Programa de Fortalecimiento de la Calidad Educativa (PFCE)</t>
  </si>
  <si>
    <t>(PL) : Plan en Liquidación.</t>
  </si>
  <si>
    <t>Fuente: Dirección de Formación e Investigación Educativa, UNACH.</t>
  </si>
  <si>
    <t xml:space="preserve">Física </t>
  </si>
  <si>
    <t>Alumnos atendidos</t>
  </si>
  <si>
    <t xml:space="preserve">Asignados </t>
  </si>
  <si>
    <t>Tutorados por DES, UA, PE y género</t>
  </si>
  <si>
    <t>Por sesiones</t>
  </si>
  <si>
    <t>Asignados</t>
  </si>
  <si>
    <t>Docentes</t>
  </si>
  <si>
    <t>Tutorías por DES, UA y género</t>
  </si>
  <si>
    <t>Agosto - Diciembre 2017</t>
  </si>
  <si>
    <t>Particulares</t>
  </si>
  <si>
    <t>Personal UNACH</t>
  </si>
  <si>
    <t>Alumnos UNACH</t>
  </si>
  <si>
    <t>San Cristóbal de Las Casas</t>
  </si>
  <si>
    <t>Tuxtla</t>
  </si>
  <si>
    <t>Tipo de alumno</t>
  </si>
  <si>
    <t>Departamentos</t>
  </si>
  <si>
    <t xml:space="preserve">Población escolar de lenguas por departamentos y tipo de alumno </t>
  </si>
  <si>
    <t>Chino Mandarín</t>
  </si>
  <si>
    <t>Italiano</t>
  </si>
  <si>
    <t>Inglés</t>
  </si>
  <si>
    <t>Francés</t>
  </si>
  <si>
    <t>Alemán</t>
  </si>
  <si>
    <t xml:space="preserve">Subtotal </t>
  </si>
  <si>
    <t>Alumno UNACH</t>
  </si>
  <si>
    <t>Idioma/Lenguas</t>
  </si>
  <si>
    <t>Población escolar del departamento de lenguas Tuxtla</t>
  </si>
  <si>
    <t xml:space="preserve">Población escolar del departamento de lenguas Tapachula </t>
  </si>
  <si>
    <t>Población escolar del departamento de lenguas Tapachula</t>
  </si>
  <si>
    <t>Población escolar del departamento de lenguas San Cristóbal de Las Casas</t>
  </si>
  <si>
    <t>* Incluye las secciones: Reconocimiento al mérito académico, excelencia académica, práctica profesional y asistencia técnica supervisada.</t>
  </si>
  <si>
    <t>Lengua y Literatura Hispanoamericana (PL)</t>
  </si>
  <si>
    <t>Ciencias de la Comunicación (PL)</t>
  </si>
  <si>
    <t>Bibliotecología (PL)</t>
  </si>
  <si>
    <t>Arquitectura e Ingeniería</t>
  </si>
  <si>
    <t>Otros *</t>
  </si>
  <si>
    <t>Créditos Posgrado</t>
  </si>
  <si>
    <t>Examen Ceneval</t>
  </si>
  <si>
    <t>Seminario</t>
  </si>
  <si>
    <t>Continuación</t>
  </si>
  <si>
    <t>Centro Universidad – Empresa (CeUNE)</t>
  </si>
  <si>
    <t>Administración de Empresas (PL)</t>
  </si>
  <si>
    <t>Administración</t>
  </si>
  <si>
    <t>Contaduría Pública (PL)</t>
  </si>
  <si>
    <t>Informática (PL)</t>
  </si>
  <si>
    <t>Administración Turística (PL)</t>
  </si>
  <si>
    <t>Médico Veterinario Zootecnista</t>
  </si>
  <si>
    <t>Ingeniero Agrónomo Fitotecnista (PL)</t>
  </si>
  <si>
    <t>Ingeniero Agrónomo en Producción Vegetal (PL)</t>
  </si>
  <si>
    <t>Ingeniero Agrónomo en Producción Animal (PL)</t>
  </si>
  <si>
    <t>Ingeniero Agrónomo Tropical (Opción: General) (PL)</t>
  </si>
  <si>
    <t>Médico Veterinario Zootecnista (Extensión Pichucalco)</t>
  </si>
  <si>
    <t xml:space="preserve">Titulados de nivel licenciatura por DES,UA, PE y género </t>
  </si>
  <si>
    <t xml:space="preserve">Total </t>
  </si>
  <si>
    <t>Fuente: Dirección de Sevicios Escolares, UNACH.</t>
  </si>
  <si>
    <t xml:space="preserve">Administración de Agronegocios </t>
  </si>
  <si>
    <t>Egresados de nivel licenciatura por DES, UA, PE y género</t>
  </si>
  <si>
    <t xml:space="preserve">Escuela de Ciencias Administrativas, Istmo-Costa(Tonalá) </t>
  </si>
  <si>
    <t xml:space="preserve">Derecho con Formación en Impartición de Justicia </t>
  </si>
  <si>
    <t>Matemática</t>
  </si>
  <si>
    <t>Matemática (PL)</t>
  </si>
  <si>
    <t>Reingreso</t>
  </si>
  <si>
    <t>Nuevo Ingreso</t>
  </si>
  <si>
    <t>Población escolar de nivel licenciatura por  DES, UA, PE y género</t>
  </si>
  <si>
    <t>Lengua y Literatura Hispanoamericana</t>
  </si>
  <si>
    <t>Historia (PL)</t>
  </si>
  <si>
    <t>Contaduría (PL)</t>
  </si>
  <si>
    <t>Administración (PL)</t>
  </si>
  <si>
    <t>Licenciatura en Caficultura</t>
  </si>
  <si>
    <t>Coordinación de Licenciatura en Caficultura</t>
  </si>
  <si>
    <t xml:space="preserve">Ciencias Agropecuarias y Sustentabilidad </t>
  </si>
  <si>
    <t>Estudios Culturales</t>
  </si>
  <si>
    <t>…Continúa</t>
  </si>
  <si>
    <t>Centro de Investigaciones Turísticas y Aplicadas (CITA)</t>
  </si>
  <si>
    <t xml:space="preserve">Ciencias en Agricultura Tropical </t>
  </si>
  <si>
    <t>Titulados de nivel posgrado por DES, UA, PE y género</t>
  </si>
  <si>
    <t>Graduados de nivel posgrado por DES, UA, PE y género</t>
  </si>
  <si>
    <t>Fuente: Dirección de Servicios Escolares, UNACH</t>
  </si>
  <si>
    <t>Centro de Estudios para la Construcción de Ciudadaníaa y la Seguridad (CECOCISE)</t>
  </si>
  <si>
    <t xml:space="preserve">Ciencias de la Salud </t>
  </si>
  <si>
    <t xml:space="preserve">Historia </t>
  </si>
  <si>
    <t>Maestría en:</t>
  </si>
  <si>
    <t>Población escolar de nivel posgrado por DES, UA, PE y género</t>
  </si>
  <si>
    <t>Titulados</t>
  </si>
  <si>
    <t>Egresados</t>
  </si>
  <si>
    <t xml:space="preserve">Médico Veterinario  Zootecnista </t>
  </si>
  <si>
    <t>Seguimiento de egresados por DES, UA, PE y género</t>
  </si>
  <si>
    <t>*** PE no ofertado</t>
  </si>
  <si>
    <t>** Programa Interinstitucional convenio UNICACH-UNACH.</t>
  </si>
  <si>
    <t>* En Receso.</t>
  </si>
  <si>
    <t>2 Años</t>
  </si>
  <si>
    <t>Ciencias de Producción Agropecuaria Tropical</t>
  </si>
  <si>
    <t xml:space="preserve">Estudios sobre Diversidad Cultural y Espacios Sociales </t>
  </si>
  <si>
    <t>3 Años</t>
  </si>
  <si>
    <t>En Defensa de los Derechos Humanos</t>
  </si>
  <si>
    <t>1 Año</t>
  </si>
  <si>
    <t>Sistema de Justicia para Adolescentes *</t>
  </si>
  <si>
    <t>Gestión en los Objetivos del Milenio (a distancia) *</t>
  </si>
  <si>
    <t>4 Años</t>
  </si>
  <si>
    <t>Epidemiología *</t>
  </si>
  <si>
    <t>Administración de los Servicios de la Salud *</t>
  </si>
  <si>
    <t>Docencia en Ciencias de la Salud *</t>
  </si>
  <si>
    <t>Letras Mexicanas del Siglo XX *</t>
  </si>
  <si>
    <t>Historia **</t>
  </si>
  <si>
    <t>Duración</t>
  </si>
  <si>
    <t>Proyectos de Arquitectura y Urbanismo *</t>
  </si>
  <si>
    <t>Interinstitucional de Ingeniería Civil (CUMex)*</t>
  </si>
  <si>
    <t xml:space="preserve">Didácticas de las Lenguas </t>
  </si>
  <si>
    <t xml:space="preserve">4 Trimestres </t>
  </si>
  <si>
    <t xml:space="preserve">     Personal *</t>
  </si>
  <si>
    <t xml:space="preserve">     Organizaciones*</t>
  </si>
  <si>
    <t>Gestión para el Desarrollo *</t>
  </si>
  <si>
    <t xml:space="preserve">     Tecnologías de Información *</t>
  </si>
  <si>
    <t xml:space="preserve">     Gestión y Planificación Turística *</t>
  </si>
  <si>
    <t>1 Año y 6 Meses</t>
  </si>
  <si>
    <t>Gestión para el Desarrollo (a distancia) *</t>
  </si>
  <si>
    <t>Plantaciones Agroindustriales ***</t>
  </si>
  <si>
    <t>6 Semestres</t>
  </si>
  <si>
    <t>Sanidad Animal *</t>
  </si>
  <si>
    <t>Oferta educativa de nivel posgrado por UA, PE y duración</t>
  </si>
  <si>
    <t>***PE Suspendido.</t>
  </si>
  <si>
    <t>** PE ya no fue ofertado pero cuenta con matrícula.</t>
  </si>
  <si>
    <t>* PE no se ha ofertado.</t>
  </si>
  <si>
    <t>8 Módulos</t>
  </si>
  <si>
    <t>9 Semestres</t>
  </si>
  <si>
    <t>6 Módulos</t>
  </si>
  <si>
    <t>7 Módulos</t>
  </si>
  <si>
    <t>9 Cuatrimestres</t>
  </si>
  <si>
    <t>Derecho con Formación en Impartición de Justicia ***</t>
  </si>
  <si>
    <t xml:space="preserve">Derecho (a distancia) </t>
  </si>
  <si>
    <t>10 Semestres</t>
  </si>
  <si>
    <t xml:space="preserve">Matemáticas Aplicadas </t>
  </si>
  <si>
    <t>8 Semestres</t>
  </si>
  <si>
    <t xml:space="preserve">Ingeniería Física </t>
  </si>
  <si>
    <t>Seguridad de Poblaciones Humanas ante Desastres (a distancia) **</t>
  </si>
  <si>
    <t>10 Módulos</t>
  </si>
  <si>
    <t>Ingeniería Hidráulica *</t>
  </si>
  <si>
    <t xml:space="preserve">Caficultura </t>
  </si>
  <si>
    <t xml:space="preserve">Coordinación de la Licenciatura en Caficultura </t>
  </si>
  <si>
    <t xml:space="preserve">Ingeniero Agrónomo en Ganadería Ambiental </t>
  </si>
  <si>
    <t>Oferta educativa de nivel licenciatura por DES, UA, PE y duración</t>
  </si>
  <si>
    <t>Maestría modalidad virtual</t>
  </si>
  <si>
    <t>Especialidad modalidad virtual</t>
  </si>
  <si>
    <t>A distancia</t>
  </si>
  <si>
    <t>Presencial</t>
  </si>
  <si>
    <t xml:space="preserve">Licenciatura </t>
  </si>
  <si>
    <t>Planes de estudio</t>
  </si>
  <si>
    <t>Programas educativos</t>
  </si>
  <si>
    <t>Oferta educativa por Nivel, Programas Educativos (PE) y Planes de Estudio 2016</t>
  </si>
  <si>
    <t>Fuente: Dirección de General de Planeación, UNACH.</t>
  </si>
  <si>
    <t>Coordinación</t>
  </si>
  <si>
    <t>Institutos</t>
  </si>
  <si>
    <t>Centros</t>
  </si>
  <si>
    <t>Escuelas</t>
  </si>
  <si>
    <t>Facultades</t>
  </si>
  <si>
    <t>Municipios</t>
  </si>
  <si>
    <t>Unidades Académicas (UA)</t>
  </si>
  <si>
    <t>Regiones      Socioeconómicas</t>
  </si>
  <si>
    <t>Dependencias de Educación Superior (DES)</t>
  </si>
  <si>
    <t>Presencia UNACH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</si>
</sst>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quot;$&quot;* #,##0.00_-;_-&quot;$&quot;* &quot;-&quot;??_-;_-@_-"/>
    <numFmt numFmtId="164" formatCode="#,##0;[Red]#,##0"/>
    <numFmt numFmtId="165" formatCode="#.##0,"/>
    <numFmt numFmtId="166" formatCode="&quot;$&quot;#,##0.00"/>
    <numFmt numFmtId="167" formatCode="#,##0.0"/>
    <numFmt numFmtId="168" formatCode="0.0"/>
    <numFmt numFmtId="169" formatCode="dd/mm/yy;@"/>
    <numFmt numFmtId="170" formatCode="#,##0&quot; Pts&quot;;[Red]\-#,##0&quot; Pts&quot;"/>
    <numFmt numFmtId="171" formatCode="#,##0.00_ ;[Red]\-#,##0.00\ "/>
    <numFmt numFmtId="172" formatCode="#,##0.00;[Red]#,##0.00"/>
    <numFmt numFmtId="173" formatCode="[$$-80A]#,##0.00"/>
    <numFmt numFmtId="174" formatCode="&quot;$&quot;#,##0.00;[Red]&quot;$&quot;#,##0.00"/>
    <numFmt numFmtId="175" formatCode="#,##0.0000000"/>
    <numFmt numFmtId="176" formatCode="0;[Red]0"/>
  </numFmts>
  <fonts count="101">
    <font>
      <sz val="10"/>
      <name val="MS Sans Serif"/>
    </font>
    <font>
      <sz val="11"/>
      <color theme="1"/>
      <name val="Calibri"/>
      <family val="2"/>
      <scheme val="minor"/>
    </font>
    <font>
      <sz val="11"/>
      <color theme="1"/>
      <name val="Calibri"/>
      <family val="2"/>
      <scheme val="minor"/>
    </font>
    <font>
      <sz val="8"/>
      <name val="Arial TUR"/>
      <family val="2"/>
      <charset val="162"/>
    </font>
    <font>
      <sz val="10"/>
      <name val="Arial TUR"/>
      <family val="2"/>
      <charset val="162"/>
    </font>
    <font>
      <b/>
      <sz val="10"/>
      <name val="Arial TUR"/>
      <family val="2"/>
      <charset val="162"/>
    </font>
    <font>
      <b/>
      <sz val="8"/>
      <name val="Arial TUR"/>
      <family val="2"/>
      <charset val="162"/>
    </font>
    <font>
      <b/>
      <sz val="7"/>
      <name val="Arial TUR"/>
      <family val="2"/>
      <charset val="162"/>
    </font>
    <font>
      <sz val="7"/>
      <name val="Arial TUR"/>
      <family val="2"/>
      <charset val="162"/>
    </font>
    <font>
      <b/>
      <i/>
      <sz val="12"/>
      <name val="Arial TUR"/>
      <family val="2"/>
      <charset val="162"/>
    </font>
    <font>
      <b/>
      <sz val="8"/>
      <name val="Arial TUR"/>
    </font>
    <font>
      <b/>
      <sz val="10"/>
      <name val="Arial TUR"/>
    </font>
    <font>
      <sz val="8"/>
      <name val="Arial TUR"/>
    </font>
    <font>
      <b/>
      <sz val="7.5"/>
      <name val="Arial TUR"/>
    </font>
    <font>
      <b/>
      <sz val="7.5"/>
      <name val="Arial TUR"/>
      <family val="2"/>
      <charset val="162"/>
    </font>
    <font>
      <sz val="10"/>
      <name val="Arial TUR"/>
    </font>
    <font>
      <sz val="8"/>
      <color theme="1"/>
      <name val="Arial tur"/>
    </font>
    <font>
      <b/>
      <sz val="8"/>
      <color theme="1"/>
      <name val="Arial tur"/>
    </font>
    <font>
      <sz val="8.5"/>
      <name val="Arial TUR"/>
      <family val="2"/>
      <charset val="162"/>
    </font>
    <font>
      <u/>
      <sz val="8"/>
      <name val="Arial TUR"/>
      <family val="2"/>
      <charset val="162"/>
    </font>
    <font>
      <b/>
      <sz val="12"/>
      <name val="Arial TUR"/>
      <family val="2"/>
      <charset val="162"/>
    </font>
    <font>
      <b/>
      <sz val="10"/>
      <color rgb="FFFF0000"/>
      <name val="Arial TUR"/>
    </font>
    <font>
      <sz val="8.5"/>
      <name val="Arial TUR"/>
    </font>
    <font>
      <sz val="6"/>
      <name val="Arial TUR"/>
      <family val="2"/>
      <charset val="162"/>
    </font>
    <font>
      <b/>
      <sz val="6"/>
      <name val="Arial TUR"/>
      <family val="2"/>
      <charset val="162"/>
    </font>
    <font>
      <sz val="7.5"/>
      <name val="Arial TUR"/>
      <family val="2"/>
      <charset val="162"/>
    </font>
    <font>
      <sz val="8"/>
      <name val="Arial"/>
      <family val="2"/>
    </font>
    <font>
      <b/>
      <sz val="8"/>
      <name val="Arial"/>
      <family val="2"/>
    </font>
    <font>
      <sz val="7"/>
      <name val="Arial TUR"/>
    </font>
    <font>
      <b/>
      <sz val="7"/>
      <name val="Arial TUR"/>
    </font>
    <font>
      <sz val="13"/>
      <color rgb="FF555555"/>
      <name val="Arial"/>
      <family val="2"/>
    </font>
    <font>
      <sz val="10"/>
      <name val="MS Sans Serif"/>
      <family val="2"/>
    </font>
    <font>
      <u/>
      <sz val="7.5"/>
      <name val="Arial TUR"/>
      <family val="2"/>
      <charset val="162"/>
    </font>
    <font>
      <b/>
      <sz val="10"/>
      <color theme="1"/>
      <name val="Arial TUR"/>
      <family val="2"/>
      <charset val="162"/>
    </font>
    <font>
      <b/>
      <sz val="9"/>
      <name val="Arial TUR"/>
    </font>
    <font>
      <sz val="10"/>
      <color theme="9" tint="-0.249977111117893"/>
      <name val="Arial TUR"/>
      <family val="2"/>
      <charset val="162"/>
    </font>
    <font>
      <b/>
      <sz val="11"/>
      <name val="Arial Tur"/>
    </font>
    <font>
      <sz val="8"/>
      <color theme="1"/>
      <name val="Calibri"/>
      <family val="2"/>
      <scheme val="minor"/>
    </font>
    <font>
      <b/>
      <sz val="11"/>
      <color theme="1"/>
      <name val="Arial Tur"/>
    </font>
    <font>
      <b/>
      <sz val="9"/>
      <color theme="1"/>
      <name val="Arial Tur"/>
    </font>
    <font>
      <sz val="11"/>
      <color theme="1"/>
      <name val="Arial Tur"/>
    </font>
    <font>
      <sz val="9"/>
      <color theme="1"/>
      <name val="Arial Tur"/>
    </font>
    <font>
      <sz val="9"/>
      <name val="Arial"/>
      <family val="2"/>
    </font>
    <font>
      <b/>
      <sz val="16"/>
      <name val="Arial Black"/>
      <family val="2"/>
    </font>
    <font>
      <b/>
      <sz val="12"/>
      <name val="Arial TUR"/>
    </font>
    <font>
      <sz val="12"/>
      <name val="Arial TUR"/>
      <family val="2"/>
      <charset val="162"/>
    </font>
    <font>
      <sz val="9"/>
      <name val="Arial TUR"/>
    </font>
    <font>
      <b/>
      <sz val="12"/>
      <name val="Arial"/>
      <family val="2"/>
    </font>
    <font>
      <sz val="9"/>
      <name val="Arial TUR"/>
      <family val="2"/>
      <charset val="162"/>
    </font>
    <font>
      <sz val="10"/>
      <name val="Arial"/>
      <family val="2"/>
    </font>
    <font>
      <sz val="12"/>
      <name val="Arial"/>
      <family val="2"/>
    </font>
    <font>
      <sz val="9"/>
      <color theme="1"/>
      <name val="Arial TUR"/>
      <family val="2"/>
      <charset val="162"/>
    </font>
    <font>
      <i/>
      <sz val="9"/>
      <name val="Arial"/>
      <family val="2"/>
    </font>
    <font>
      <sz val="7"/>
      <color theme="1"/>
      <name val="Arial TUR"/>
    </font>
    <font>
      <b/>
      <sz val="10"/>
      <color theme="1"/>
      <name val="Arial TUR"/>
    </font>
    <font>
      <b/>
      <i/>
      <u/>
      <sz val="10"/>
      <name val="Arial TUR"/>
    </font>
    <font>
      <sz val="7"/>
      <name val="Arial"/>
      <family val="2"/>
    </font>
    <font>
      <i/>
      <sz val="7"/>
      <name val="Arial TUR"/>
      <family val="2"/>
      <charset val="162"/>
    </font>
    <font>
      <sz val="8"/>
      <name val="MS Sans Serif"/>
      <family val="2"/>
    </font>
    <font>
      <sz val="12"/>
      <name val="MS Sans Serif"/>
      <family val="2"/>
    </font>
    <font>
      <u/>
      <sz val="10"/>
      <name val="Arial TUR"/>
      <family val="2"/>
      <charset val="162"/>
    </font>
    <font>
      <b/>
      <sz val="9"/>
      <name val="Arial TUR"/>
      <family val="2"/>
      <charset val="162"/>
    </font>
    <font>
      <sz val="10"/>
      <name val="Frutiger 57Cn"/>
      <family val="2"/>
    </font>
    <font>
      <b/>
      <sz val="6"/>
      <name val="Frutiger 57Cn"/>
      <family val="2"/>
    </font>
    <font>
      <sz val="7"/>
      <name val="Frutiger 57Cn"/>
      <family val="2"/>
    </font>
    <font>
      <b/>
      <sz val="7"/>
      <name val="Frutiger 57Cn"/>
      <family val="2"/>
    </font>
    <font>
      <sz val="8"/>
      <name val="Frutiger 57Cn"/>
      <family val="2"/>
    </font>
    <font>
      <sz val="12"/>
      <name val="Frutiger 57Cn"/>
      <family val="2"/>
    </font>
    <font>
      <sz val="6"/>
      <name val="Frutiger 57Cn"/>
      <family val="2"/>
    </font>
    <font>
      <u/>
      <sz val="10"/>
      <name val="Frutiger 57Cn"/>
      <family val="2"/>
    </font>
    <font>
      <b/>
      <sz val="10"/>
      <name val="Frutiger 57Cn"/>
      <family val="2"/>
    </font>
    <font>
      <b/>
      <sz val="12"/>
      <name val="Frutiger 57Cn"/>
      <family val="2"/>
    </font>
    <font>
      <b/>
      <i/>
      <sz val="12"/>
      <name val="Frutiger 57Cn"/>
      <family val="2"/>
    </font>
    <font>
      <b/>
      <sz val="8"/>
      <name val="Frutiger 57Cn"/>
      <family val="2"/>
    </font>
    <font>
      <u/>
      <sz val="10"/>
      <name val="Arial TUR"/>
    </font>
    <font>
      <sz val="6"/>
      <name val="Arial TUR"/>
    </font>
    <font>
      <b/>
      <u/>
      <sz val="10"/>
      <name val="Arial TUR"/>
      <family val="2"/>
      <charset val="162"/>
    </font>
    <font>
      <b/>
      <sz val="8.5"/>
      <name val="Arial TUR"/>
      <family val="2"/>
      <charset val="162"/>
    </font>
    <font>
      <b/>
      <sz val="8.5"/>
      <name val="Arial TUR"/>
    </font>
    <font>
      <sz val="10"/>
      <name val="Arial TUR"/>
      <family val="2"/>
    </font>
    <font>
      <b/>
      <sz val="8"/>
      <name val="Arial TUR"/>
      <family val="2"/>
    </font>
    <font>
      <b/>
      <sz val="10"/>
      <name val="Arial TUR"/>
      <family val="2"/>
    </font>
    <font>
      <sz val="8"/>
      <name val="Arial TUR"/>
      <family val="2"/>
    </font>
    <font>
      <b/>
      <sz val="7.5"/>
      <name val="Arial TUR"/>
      <family val="2"/>
    </font>
    <font>
      <sz val="7.5"/>
      <name val="Arial TUR"/>
      <family val="2"/>
    </font>
    <font>
      <sz val="12"/>
      <color theme="1"/>
      <name val="Calibri"/>
      <family val="2"/>
      <scheme val="minor"/>
    </font>
    <font>
      <sz val="9"/>
      <color theme="1"/>
      <name val="Calibri"/>
      <family val="2"/>
      <scheme val="minor"/>
    </font>
    <font>
      <sz val="7"/>
      <color theme="1"/>
      <name val="Calibri"/>
      <family val="2"/>
      <scheme val="minor"/>
    </font>
    <font>
      <b/>
      <sz val="14"/>
      <color theme="1"/>
      <name val="Calibri"/>
      <family val="2"/>
      <scheme val="minor"/>
    </font>
    <font>
      <b/>
      <sz val="12"/>
      <color theme="1"/>
      <name val="Calibri"/>
      <family val="2"/>
      <scheme val="minor"/>
    </font>
    <font>
      <sz val="11"/>
      <color theme="1"/>
      <name val="Arial"/>
      <family val="2"/>
    </font>
    <font>
      <b/>
      <sz val="11"/>
      <color theme="1"/>
      <name val="Arial"/>
      <family val="2"/>
    </font>
    <font>
      <sz val="8"/>
      <color theme="1"/>
      <name val="Arial"/>
      <family val="2"/>
    </font>
    <font>
      <b/>
      <sz val="8"/>
      <color theme="1"/>
      <name val="Arial"/>
      <family val="2"/>
    </font>
    <font>
      <sz val="10"/>
      <color theme="1"/>
      <name val="Arial"/>
      <family val="2"/>
    </font>
    <font>
      <b/>
      <sz val="10"/>
      <color theme="1"/>
      <name val="Arial"/>
      <family val="2"/>
    </font>
    <font>
      <b/>
      <sz val="9"/>
      <color theme="1"/>
      <name val="Arial"/>
      <family val="2"/>
    </font>
    <font>
      <sz val="11"/>
      <color rgb="FF141414"/>
      <name val="Georgia"/>
      <family val="1"/>
    </font>
    <font>
      <b/>
      <sz val="11"/>
      <name val="Arial"/>
      <family val="2"/>
    </font>
    <font>
      <b/>
      <sz val="10"/>
      <name val="Arial"/>
      <family val="2"/>
    </font>
    <font>
      <b/>
      <sz val="9"/>
      <name val="Arial"/>
      <family val="2"/>
    </font>
  </fonts>
  <fills count="18">
    <fill>
      <patternFill patternType="none"/>
    </fill>
    <fill>
      <patternFill patternType="gray125"/>
    </fill>
    <fill>
      <patternFill patternType="solid">
        <fgColor indexed="9"/>
        <bgColor indexed="64"/>
      </patternFill>
    </fill>
    <fill>
      <patternFill patternType="lightGray">
        <fgColor rgb="FF996600"/>
        <bgColor rgb="FFCC9900"/>
      </patternFill>
    </fill>
    <fill>
      <patternFill patternType="solid">
        <fgColor rgb="FFEABE3F"/>
        <bgColor indexed="64"/>
      </patternFill>
    </fill>
    <fill>
      <patternFill patternType="solid">
        <fgColor theme="0"/>
        <bgColor indexed="64"/>
      </patternFill>
    </fill>
    <fill>
      <patternFill patternType="solid">
        <fgColor rgb="FFFFFF00"/>
        <bgColor indexed="64"/>
      </patternFill>
    </fill>
    <fill>
      <patternFill patternType="lightUp">
        <fgColor theme="0"/>
        <bgColor theme="0"/>
      </patternFill>
    </fill>
    <fill>
      <patternFill patternType="lightUp">
        <fgColor theme="0"/>
        <bgColor indexed="9"/>
      </patternFill>
    </fill>
    <fill>
      <patternFill patternType="lightUp">
        <fgColor theme="0"/>
      </patternFill>
    </fill>
    <fill>
      <patternFill patternType="solid">
        <fgColor rgb="FFCC9900"/>
        <bgColor indexed="64"/>
      </patternFill>
    </fill>
    <fill>
      <patternFill patternType="solid">
        <fgColor rgb="FFFFFFFF"/>
        <bgColor indexed="64"/>
      </patternFill>
    </fill>
    <fill>
      <patternFill patternType="solid">
        <fgColor indexed="9"/>
        <bgColor indexed="26"/>
      </patternFill>
    </fill>
    <fill>
      <patternFill patternType="solid">
        <fgColor rgb="FFEABE3F"/>
        <bgColor indexed="26"/>
      </patternFill>
    </fill>
    <fill>
      <patternFill patternType="gray0625">
        <bgColor rgb="FFCC9900"/>
      </patternFill>
    </fill>
    <fill>
      <patternFill patternType="solid">
        <fgColor indexed="65"/>
        <bgColor indexed="64"/>
      </patternFill>
    </fill>
    <fill>
      <patternFill patternType="solid">
        <fgColor rgb="FF92D050"/>
        <bgColor indexed="64"/>
      </patternFill>
    </fill>
    <fill>
      <patternFill patternType="solid">
        <fgColor rgb="FFFF0000"/>
        <bgColor indexed="64"/>
      </patternFill>
    </fill>
  </fills>
  <borders count="57">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3"/>
      </top>
      <bottom style="thin">
        <color indexed="63"/>
      </bottom>
      <diagonal/>
    </border>
    <border>
      <left/>
      <right/>
      <top style="thin">
        <color indexed="63"/>
      </top>
      <bottom style="thin">
        <color indexed="63"/>
      </bottom>
      <diagonal/>
    </border>
    <border>
      <left style="thin">
        <color indexed="63"/>
      </left>
      <right/>
      <top style="thin">
        <color indexed="63"/>
      </top>
      <bottom style="thin">
        <color indexed="63"/>
      </bottom>
      <diagonal/>
    </border>
    <border>
      <left/>
      <right style="thin">
        <color indexed="63"/>
      </right>
      <top/>
      <bottom style="thin">
        <color indexed="63"/>
      </bottom>
      <diagonal/>
    </border>
    <border>
      <left/>
      <right/>
      <top/>
      <bottom style="thin">
        <color indexed="63"/>
      </bottom>
      <diagonal/>
    </border>
    <border>
      <left/>
      <right style="thin">
        <color indexed="63"/>
      </right>
      <top/>
      <bottom/>
      <diagonal/>
    </border>
    <border>
      <left/>
      <right/>
      <top style="thin">
        <color indexed="63"/>
      </top>
      <bottom/>
      <diagonal/>
    </border>
    <border>
      <left/>
      <right style="thin">
        <color indexed="63"/>
      </right>
      <top style="thin">
        <color indexed="63"/>
      </top>
      <bottom style="thin">
        <color indexed="63"/>
      </bottom>
      <diagonal/>
    </border>
    <border>
      <left/>
      <right style="thin">
        <color indexed="63"/>
      </right>
      <top style="thin">
        <color indexed="63"/>
      </top>
      <bottom/>
      <diagonal/>
    </border>
    <border>
      <left/>
      <right style="thin">
        <color indexed="64"/>
      </right>
      <top style="thin">
        <color indexed="64"/>
      </top>
      <bottom style="thin">
        <color indexed="63"/>
      </bottom>
      <diagonal/>
    </border>
    <border>
      <left/>
      <right style="thin">
        <color indexed="63"/>
      </right>
      <top style="thin">
        <color indexed="64"/>
      </top>
      <bottom style="thin">
        <color indexed="63"/>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3"/>
      </bottom>
      <diagonal/>
    </border>
    <border>
      <left style="thin">
        <color indexed="63"/>
      </left>
      <right/>
      <top style="thin">
        <color indexed="64"/>
      </top>
      <bottom style="thin">
        <color indexed="63"/>
      </bottom>
      <diagonal/>
    </border>
    <border>
      <left/>
      <right style="thin">
        <color indexed="63"/>
      </right>
      <top style="thin">
        <color indexed="64"/>
      </top>
      <bottom/>
      <diagonal/>
    </border>
    <border>
      <left/>
      <right style="thin">
        <color indexed="64"/>
      </right>
      <top style="thin">
        <color indexed="64"/>
      </top>
      <bottom style="thin">
        <color indexed="63"/>
      </bottom>
      <diagonal/>
    </border>
    <border>
      <left/>
      <right style="thin">
        <color indexed="63"/>
      </right>
      <top style="thin">
        <color indexed="64"/>
      </top>
      <bottom style="thin">
        <color indexed="63"/>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8">
    <xf numFmtId="0" fontId="0" fillId="0" borderId="0"/>
    <xf numFmtId="0" fontId="2" fillId="0" borderId="0"/>
    <xf numFmtId="0" fontId="31" fillId="0" borderId="0"/>
    <xf numFmtId="44" fontId="2" fillId="0" borderId="0" applyFont="0" applyFill="0" applyBorder="0" applyAlignment="0" applyProtection="0"/>
    <xf numFmtId="40" fontId="31" fillId="0" borderId="0" applyFont="0" applyFill="0" applyBorder="0" applyAlignment="0" applyProtection="0"/>
    <xf numFmtId="170" fontId="31" fillId="0" borderId="0" applyFont="0" applyFill="0" applyBorder="0" applyAlignment="0" applyProtection="0"/>
    <xf numFmtId="0" fontId="85" fillId="0" borderId="0"/>
    <xf numFmtId="0" fontId="1" fillId="0" borderId="0"/>
  </cellStyleXfs>
  <cellXfs count="2659">
    <xf numFmtId="0" fontId="0" fillId="0" borderId="0" xfId="0"/>
    <xf numFmtId="3" fontId="4" fillId="2" borderId="0" xfId="0" applyNumberFormat="1" applyFont="1" applyFill="1"/>
    <xf numFmtId="3" fontId="11" fillId="2" borderId="0" xfId="0" applyNumberFormat="1" applyFont="1" applyFill="1"/>
    <xf numFmtId="0" fontId="10" fillId="0" borderId="0" xfId="0" applyFont="1"/>
    <xf numFmtId="3" fontId="4" fillId="0" borderId="0" xfId="0" applyNumberFormat="1" applyFont="1"/>
    <xf numFmtId="3" fontId="4" fillId="0" borderId="0" xfId="0" applyNumberFormat="1" applyFont="1" applyAlignment="1">
      <alignment horizontal="centerContinuous"/>
    </xf>
    <xf numFmtId="3" fontId="11" fillId="0" borderId="0" xfId="0" applyNumberFormat="1" applyFont="1"/>
    <xf numFmtId="3" fontId="9" fillId="0" borderId="0" xfId="0" applyNumberFormat="1" applyFont="1" applyAlignment="1">
      <alignment horizontal="right"/>
    </xf>
    <xf numFmtId="0" fontId="16" fillId="0" borderId="0" xfId="0" applyFont="1"/>
    <xf numFmtId="0" fontId="4" fillId="0" borderId="0" xfId="0" applyFont="1"/>
    <xf numFmtId="0" fontId="3" fillId="0" borderId="0" xfId="0" applyFont="1"/>
    <xf numFmtId="3" fontId="12" fillId="0" borderId="0" xfId="0" applyNumberFormat="1" applyFont="1" applyAlignment="1">
      <alignment horizontal="right"/>
    </xf>
    <xf numFmtId="3" fontId="12" fillId="0" borderId="3" xfId="0" applyNumberFormat="1" applyFont="1" applyBorder="1"/>
    <xf numFmtId="3" fontId="12" fillId="0" borderId="0" xfId="0" applyNumberFormat="1" applyFont="1"/>
    <xf numFmtId="3" fontId="4" fillId="0" borderId="0" xfId="0" applyNumberFormat="1" applyFont="1" applyAlignment="1">
      <alignment horizontal="center"/>
    </xf>
    <xf numFmtId="3" fontId="4" fillId="0" borderId="0" xfId="0" applyNumberFormat="1" applyFont="1" applyAlignment="1">
      <alignment horizontal="left"/>
    </xf>
    <xf numFmtId="3" fontId="3" fillId="0" borderId="0" xfId="0" applyNumberFormat="1" applyFont="1"/>
    <xf numFmtId="3" fontId="4" fillId="0" borderId="1" xfId="0" applyNumberFormat="1" applyFont="1" applyBorder="1"/>
    <xf numFmtId="3" fontId="8" fillId="0" borderId="0" xfId="0" applyNumberFormat="1" applyFont="1"/>
    <xf numFmtId="0" fontId="16" fillId="0" borderId="2" xfId="0" applyFont="1" applyBorder="1"/>
    <xf numFmtId="0" fontId="10" fillId="0" borderId="1" xfId="0" applyFont="1" applyBorder="1"/>
    <xf numFmtId="0" fontId="16" fillId="0" borderId="1" xfId="0" applyFont="1" applyBorder="1"/>
    <xf numFmtId="3" fontId="12" fillId="0" borderId="1" xfId="0" applyNumberFormat="1" applyFont="1" applyBorder="1"/>
    <xf numFmtId="3" fontId="12" fillId="0" borderId="12" xfId="0" applyNumberFormat="1" applyFont="1" applyBorder="1"/>
    <xf numFmtId="0" fontId="15" fillId="0" borderId="1" xfId="0" applyFont="1" applyBorder="1"/>
    <xf numFmtId="0" fontId="16" fillId="0" borderId="7" xfId="0" applyFont="1" applyBorder="1"/>
    <xf numFmtId="3" fontId="7" fillId="3" borderId="0" xfId="0" applyNumberFormat="1" applyFont="1" applyFill="1" applyAlignment="1">
      <alignment horizontal="centerContinuous"/>
    </xf>
    <xf numFmtId="3" fontId="7" fillId="3" borderId="0" xfId="0" applyNumberFormat="1" applyFont="1" applyFill="1"/>
    <xf numFmtId="3" fontId="7" fillId="3" borderId="1" xfId="0" applyNumberFormat="1" applyFont="1" applyFill="1" applyBorder="1" applyAlignment="1">
      <alignment horizontal="centerContinuous"/>
    </xf>
    <xf numFmtId="3" fontId="7" fillId="3" borderId="0" xfId="0" applyNumberFormat="1" applyFont="1" applyFill="1" applyAlignment="1">
      <alignment horizontal="right"/>
    </xf>
    <xf numFmtId="0" fontId="7" fillId="3" borderId="0" xfId="0" applyFont="1" applyFill="1" applyAlignment="1">
      <alignment horizontal="right"/>
    </xf>
    <xf numFmtId="3" fontId="6" fillId="3" borderId="0" xfId="0" applyNumberFormat="1" applyFont="1" applyFill="1" applyAlignment="1">
      <alignment horizontal="right"/>
    </xf>
    <xf numFmtId="0" fontId="5" fillId="3" borderId="11" xfId="0" applyFont="1" applyFill="1" applyBorder="1" applyAlignment="1">
      <alignment horizontal="center" vertical="center" wrapText="1"/>
    </xf>
    <xf numFmtId="3" fontId="10" fillId="4" borderId="5" xfId="0" applyNumberFormat="1" applyFont="1" applyFill="1" applyBorder="1"/>
    <xf numFmtId="3" fontId="10" fillId="4" borderId="6" xfId="0" applyNumberFormat="1" applyFont="1" applyFill="1" applyBorder="1"/>
    <xf numFmtId="0" fontId="11" fillId="4" borderId="4" xfId="0" applyFont="1" applyFill="1" applyBorder="1"/>
    <xf numFmtId="0" fontId="14" fillId="4" borderId="5" xfId="0" applyFont="1" applyFill="1" applyBorder="1"/>
    <xf numFmtId="3" fontId="6" fillId="4" borderId="5" xfId="0" applyNumberFormat="1" applyFont="1" applyFill="1" applyBorder="1" applyAlignment="1">
      <alignment horizontal="right"/>
    </xf>
    <xf numFmtId="3" fontId="6" fillId="4" borderId="6" xfId="0" applyNumberFormat="1" applyFont="1" applyFill="1" applyBorder="1"/>
    <xf numFmtId="0" fontId="10" fillId="4" borderId="5" xfId="0" applyFont="1" applyFill="1" applyBorder="1"/>
    <xf numFmtId="0" fontId="13" fillId="4" borderId="5" xfId="0" applyFont="1" applyFill="1" applyBorder="1"/>
    <xf numFmtId="0" fontId="11" fillId="4" borderId="5" xfId="0" applyFont="1" applyFill="1" applyBorder="1"/>
    <xf numFmtId="0" fontId="11" fillId="4" borderId="2" xfId="0" applyFont="1" applyFill="1" applyBorder="1"/>
    <xf numFmtId="0" fontId="15" fillId="4" borderId="0" xfId="0" applyFont="1" applyFill="1"/>
    <xf numFmtId="3" fontId="10" fillId="4" borderId="0" xfId="0" applyNumberFormat="1" applyFont="1" applyFill="1"/>
    <xf numFmtId="3" fontId="10" fillId="4" borderId="3" xfId="0" applyNumberFormat="1" applyFont="1" applyFill="1" applyBorder="1"/>
    <xf numFmtId="0" fontId="16" fillId="5" borderId="0" xfId="0" applyFont="1" applyFill="1"/>
    <xf numFmtId="0" fontId="10" fillId="5" borderId="0" xfId="0" applyFont="1" applyFill="1"/>
    <xf numFmtId="3" fontId="12" fillId="5" borderId="0" xfId="0" applyNumberFormat="1" applyFont="1" applyFill="1"/>
    <xf numFmtId="3" fontId="12" fillId="5" borderId="3" xfId="0" applyNumberFormat="1" applyFont="1" applyFill="1" applyBorder="1"/>
    <xf numFmtId="0" fontId="12" fillId="0" borderId="0" xfId="0" applyFont="1"/>
    <xf numFmtId="0" fontId="12" fillId="0" borderId="2" xfId="0" applyFont="1" applyBorder="1"/>
    <xf numFmtId="3" fontId="7" fillId="3" borderId="0" xfId="0" applyNumberFormat="1" applyFont="1" applyFill="1" applyAlignment="1">
      <alignment horizontal="center"/>
    </xf>
    <xf numFmtId="3" fontId="7" fillId="3" borderId="1" xfId="0" applyNumberFormat="1" applyFont="1" applyFill="1" applyBorder="1" applyAlignment="1">
      <alignment horizontal="center"/>
    </xf>
    <xf numFmtId="3" fontId="7" fillId="3" borderId="5" xfId="0" applyNumberFormat="1" applyFont="1" applyFill="1" applyBorder="1" applyAlignment="1">
      <alignment horizontal="center"/>
    </xf>
    <xf numFmtId="0" fontId="14" fillId="3" borderId="13" xfId="0" applyFont="1" applyFill="1" applyBorder="1" applyAlignment="1">
      <alignment horizontal="left" vertical="center"/>
    </xf>
    <xf numFmtId="0" fontId="14" fillId="3" borderId="0" xfId="0" applyFont="1" applyFill="1" applyAlignment="1">
      <alignment horizontal="left" vertical="center"/>
    </xf>
    <xf numFmtId="0" fontId="5" fillId="3" borderId="9" xfId="0" applyFont="1" applyFill="1" applyBorder="1" applyAlignment="1">
      <alignment horizontal="center" vertical="center"/>
    </xf>
    <xf numFmtId="0" fontId="5" fillId="3" borderId="9" xfId="0" applyFont="1" applyFill="1" applyBorder="1" applyAlignment="1">
      <alignment horizontal="center" vertical="center" wrapText="1"/>
    </xf>
    <xf numFmtId="0" fontId="14" fillId="3" borderId="1" xfId="0" applyFont="1" applyFill="1" applyBorder="1" applyAlignment="1">
      <alignment horizontal="left" vertical="center"/>
    </xf>
    <xf numFmtId="0" fontId="5" fillId="3" borderId="7" xfId="0" applyFont="1" applyFill="1" applyBorder="1" applyAlignment="1">
      <alignment horizontal="center" vertical="center" wrapText="1"/>
    </xf>
    <xf numFmtId="0" fontId="11" fillId="4" borderId="4" xfId="0" applyFont="1" applyFill="1" applyBorder="1" applyAlignment="1">
      <alignment horizontal="center"/>
    </xf>
    <xf numFmtId="3" fontId="10" fillId="4" borderId="6" xfId="0" applyNumberFormat="1" applyFont="1" applyFill="1" applyBorder="1" applyAlignment="1">
      <alignment horizontal="right"/>
    </xf>
    <xf numFmtId="3" fontId="10" fillId="4" borderId="5" xfId="0" applyNumberFormat="1" applyFont="1" applyFill="1" applyBorder="1" applyAlignment="1">
      <alignment horizontal="right"/>
    </xf>
    <xf numFmtId="0" fontId="17" fillId="4" borderId="5" xfId="0" applyFont="1" applyFill="1" applyBorder="1" applyAlignment="1">
      <alignment horizontal="right"/>
    </xf>
    <xf numFmtId="0" fontId="15" fillId="4" borderId="5" xfId="0" applyFont="1" applyFill="1" applyBorder="1"/>
    <xf numFmtId="3" fontId="12" fillId="0" borderId="3" xfId="0" applyNumberFormat="1" applyFont="1" applyBorder="1" applyAlignment="1">
      <alignment horizontal="right"/>
    </xf>
    <xf numFmtId="0" fontId="16" fillId="0" borderId="0" xfId="0" applyFont="1" applyAlignment="1">
      <alignment horizontal="right"/>
    </xf>
    <xf numFmtId="0" fontId="15" fillId="0" borderId="0" xfId="0" applyFont="1"/>
    <xf numFmtId="3" fontId="6" fillId="4" borderId="6" xfId="0" applyNumberFormat="1" applyFont="1" applyFill="1" applyBorder="1" applyAlignment="1">
      <alignment horizontal="right"/>
    </xf>
    <xf numFmtId="3" fontId="6" fillId="3" borderId="3" xfId="0" applyNumberFormat="1" applyFont="1" applyFill="1" applyBorder="1"/>
    <xf numFmtId="3" fontId="7" fillId="3" borderId="3" xfId="0" applyNumberFormat="1" applyFont="1" applyFill="1" applyBorder="1" applyAlignment="1">
      <alignment horizontal="centerContinuous"/>
    </xf>
    <xf numFmtId="3" fontId="7" fillId="3" borderId="3" xfId="0" applyNumberFormat="1" applyFont="1" applyFill="1" applyBorder="1" applyAlignment="1">
      <alignment horizontal="right"/>
    </xf>
    <xf numFmtId="0" fontId="4" fillId="2" borderId="0" xfId="0" applyFont="1" applyFill="1"/>
    <xf numFmtId="0" fontId="4" fillId="5" borderId="0" xfId="0" applyFont="1" applyFill="1"/>
    <xf numFmtId="3" fontId="3" fillId="5" borderId="0" xfId="0" quotePrefix="1" applyNumberFormat="1" applyFont="1" applyFill="1"/>
    <xf numFmtId="3" fontId="6" fillId="5" borderId="0" xfId="0" quotePrefix="1" applyNumberFormat="1" applyFont="1" applyFill="1" applyAlignment="1">
      <alignment horizontal="right"/>
    </xf>
    <xf numFmtId="0" fontId="3" fillId="5" borderId="0" xfId="0" applyFont="1" applyFill="1"/>
    <xf numFmtId="0" fontId="4" fillId="5" borderId="0" xfId="0" applyFont="1" applyFill="1" applyAlignment="1">
      <alignment textRotation="90"/>
    </xf>
    <xf numFmtId="3" fontId="17" fillId="4" borderId="6" xfId="0" applyNumberFormat="1" applyFont="1" applyFill="1" applyBorder="1"/>
    <xf numFmtId="0" fontId="17" fillId="4" borderId="5" xfId="0" applyFont="1" applyFill="1" applyBorder="1"/>
    <xf numFmtId="3" fontId="17" fillId="4" borderId="5" xfId="0" applyNumberFormat="1" applyFont="1" applyFill="1" applyBorder="1"/>
    <xf numFmtId="0" fontId="5" fillId="4" borderId="4" xfId="0" applyFont="1" applyFill="1" applyBorder="1" applyAlignment="1">
      <alignment horizontal="center" vertical="center"/>
    </xf>
    <xf numFmtId="0" fontId="5" fillId="5" borderId="0" xfId="0" applyFont="1" applyFill="1" applyAlignment="1">
      <alignment vertical="center" wrapText="1"/>
    </xf>
    <xf numFmtId="3" fontId="4" fillId="5" borderId="0" xfId="0" applyNumberFormat="1" applyFont="1" applyFill="1"/>
    <xf numFmtId="0" fontId="17" fillId="4" borderId="6" xfId="0" applyFont="1" applyFill="1" applyBorder="1"/>
    <xf numFmtId="0" fontId="5" fillId="4" borderId="4" xfId="0" applyFont="1" applyFill="1" applyBorder="1"/>
    <xf numFmtId="0" fontId="5" fillId="4" borderId="5" xfId="0" applyFont="1" applyFill="1" applyBorder="1"/>
    <xf numFmtId="0" fontId="5" fillId="3" borderId="11" xfId="0" applyFont="1" applyFill="1" applyBorder="1" applyAlignment="1">
      <alignment vertical="center" wrapText="1"/>
    </xf>
    <xf numFmtId="0" fontId="16" fillId="0" borderId="3" xfId="0" applyFont="1" applyBorder="1"/>
    <xf numFmtId="0" fontId="6" fillId="5" borderId="0" xfId="0" applyFont="1" applyFill="1"/>
    <xf numFmtId="0" fontId="4" fillId="5" borderId="1" xfId="0" applyFont="1" applyFill="1" applyBorder="1"/>
    <xf numFmtId="0" fontId="18" fillId="2" borderId="0" xfId="0" applyFont="1" applyFill="1"/>
    <xf numFmtId="0" fontId="18" fillId="5" borderId="0" xfId="0" applyFont="1" applyFill="1"/>
    <xf numFmtId="0" fontId="4" fillId="6" borderId="0" xfId="0" applyFont="1" applyFill="1"/>
    <xf numFmtId="0" fontId="18" fillId="6" borderId="0" xfId="0" applyFont="1" applyFill="1"/>
    <xf numFmtId="0" fontId="14" fillId="3" borderId="1" xfId="0" applyFont="1" applyFill="1" applyBorder="1" applyAlignment="1">
      <alignment horizontal="right"/>
    </xf>
    <xf numFmtId="0" fontId="3" fillId="2" borderId="0" xfId="0" applyFont="1" applyFill="1" applyAlignment="1">
      <alignment horizontal="center"/>
    </xf>
    <xf numFmtId="0" fontId="14" fillId="3" borderId="1" xfId="0" applyFont="1" applyFill="1" applyBorder="1" applyAlignment="1">
      <alignment horizontal="center" wrapText="1"/>
    </xf>
    <xf numFmtId="0" fontId="3" fillId="2" borderId="0" xfId="0" applyFont="1" applyFill="1"/>
    <xf numFmtId="0" fontId="14" fillId="3" borderId="14" xfId="0" applyFont="1" applyFill="1" applyBorder="1" applyAlignment="1">
      <alignment vertical="center"/>
    </xf>
    <xf numFmtId="0" fontId="14" fillId="3" borderId="13" xfId="0" applyFont="1" applyFill="1" applyBorder="1" applyAlignment="1">
      <alignment horizontal="center" wrapText="1"/>
    </xf>
    <xf numFmtId="0" fontId="3" fillId="5" borderId="0" xfId="0" applyFont="1" applyFill="1" applyAlignment="1">
      <alignment horizontal="centerContinuous"/>
    </xf>
    <xf numFmtId="0" fontId="19" fillId="5" borderId="0" xfId="0" applyFont="1" applyFill="1" applyAlignment="1">
      <alignment horizontal="centerContinuous"/>
    </xf>
    <xf numFmtId="0" fontId="8" fillId="2" borderId="0" xfId="0" applyFont="1" applyFill="1" applyAlignment="1">
      <alignment horizontal="right"/>
    </xf>
    <xf numFmtId="0" fontId="5" fillId="2" borderId="0" xfId="0" applyFont="1" applyFill="1" applyAlignment="1">
      <alignment horizontal="centerContinuous"/>
    </xf>
    <xf numFmtId="0" fontId="20" fillId="2" borderId="0" xfId="0" applyFont="1" applyFill="1" applyAlignment="1">
      <alignment horizontal="centerContinuous"/>
    </xf>
    <xf numFmtId="164" fontId="4" fillId="5" borderId="0" xfId="0" applyNumberFormat="1" applyFont="1" applyFill="1"/>
    <xf numFmtId="0" fontId="6" fillId="4" borderId="5" xfId="0" applyFont="1" applyFill="1" applyBorder="1"/>
    <xf numFmtId="3" fontId="6" fillId="4" borderId="5" xfId="0" applyNumberFormat="1" applyFont="1" applyFill="1" applyBorder="1"/>
    <xf numFmtId="0" fontId="11" fillId="3" borderId="11" xfId="0" applyFont="1" applyFill="1" applyBorder="1" applyAlignment="1">
      <alignment vertical="center" wrapText="1"/>
    </xf>
    <xf numFmtId="0" fontId="3" fillId="4" borderId="5" xfId="0" applyFont="1" applyFill="1" applyBorder="1"/>
    <xf numFmtId="0" fontId="14" fillId="3" borderId="5" xfId="0" applyFont="1" applyFill="1" applyBorder="1" applyAlignment="1">
      <alignment horizontal="center" wrapText="1"/>
    </xf>
    <xf numFmtId="3" fontId="10" fillId="4" borderId="12" xfId="0" applyNumberFormat="1" applyFont="1" applyFill="1" applyBorder="1" applyAlignment="1">
      <alignment vertical="center"/>
    </xf>
    <xf numFmtId="3" fontId="10" fillId="4" borderId="1" xfId="0" applyNumberFormat="1" applyFont="1" applyFill="1" applyBorder="1" applyAlignment="1">
      <alignment vertical="center"/>
    </xf>
    <xf numFmtId="0" fontId="11" fillId="4" borderId="2" xfId="0" applyFont="1" applyFill="1" applyBorder="1" applyAlignment="1">
      <alignment horizontal="center" vertical="center"/>
    </xf>
    <xf numFmtId="0" fontId="5" fillId="0" borderId="0" xfId="0" applyFont="1" applyAlignment="1">
      <alignment vertical="center" wrapText="1"/>
    </xf>
    <xf numFmtId="3" fontId="10" fillId="4" borderId="12" xfId="0" applyNumberFormat="1" applyFont="1" applyFill="1" applyBorder="1" applyAlignment="1">
      <alignment horizontal="right"/>
    </xf>
    <xf numFmtId="3" fontId="10" fillId="4" borderId="1" xfId="0" applyNumberFormat="1" applyFont="1" applyFill="1" applyBorder="1" applyAlignment="1">
      <alignment horizontal="right"/>
    </xf>
    <xf numFmtId="0" fontId="17" fillId="4" borderId="1" xfId="0" applyFont="1" applyFill="1" applyBorder="1"/>
    <xf numFmtId="0" fontId="15" fillId="4" borderId="1" xfId="0" applyFont="1" applyFill="1" applyBorder="1"/>
    <xf numFmtId="0" fontId="5" fillId="3" borderId="6" xfId="0" applyFont="1" applyFill="1" applyBorder="1" applyAlignment="1">
      <alignment vertical="center" wrapText="1"/>
    </xf>
    <xf numFmtId="3" fontId="12" fillId="0" borderId="12" xfId="0" applyNumberFormat="1" applyFont="1" applyBorder="1" applyAlignment="1">
      <alignment horizontal="right"/>
    </xf>
    <xf numFmtId="3" fontId="12" fillId="0" borderId="1" xfId="0" applyNumberFormat="1" applyFont="1" applyBorder="1" applyAlignment="1">
      <alignment horizontal="right"/>
    </xf>
    <xf numFmtId="0" fontId="3" fillId="0" borderId="1" xfId="0" applyFont="1" applyBorder="1"/>
    <xf numFmtId="0" fontId="6" fillId="0" borderId="0" xfId="0" applyFont="1"/>
    <xf numFmtId="3" fontId="7" fillId="3" borderId="13" xfId="0" applyNumberFormat="1" applyFont="1" applyFill="1" applyBorder="1" applyAlignment="1">
      <alignment horizontal="center"/>
    </xf>
    <xf numFmtId="3" fontId="5" fillId="0" borderId="1" xfId="0" applyNumberFormat="1" applyFont="1" applyBorder="1" applyAlignment="1">
      <alignment vertical="top"/>
    </xf>
    <xf numFmtId="3" fontId="10" fillId="4" borderId="6" xfId="0" applyNumberFormat="1" applyFont="1" applyFill="1" applyBorder="1" applyAlignment="1">
      <alignment vertical="center"/>
    </xf>
    <xf numFmtId="3" fontId="10" fillId="4" borderId="5" xfId="0" applyNumberFormat="1" applyFont="1" applyFill="1" applyBorder="1" applyAlignment="1">
      <alignment vertical="center"/>
    </xf>
    <xf numFmtId="0" fontId="11" fillId="4" borderId="5" xfId="0" applyFont="1" applyFill="1" applyBorder="1" applyAlignment="1">
      <alignment horizontal="center" vertical="center"/>
    </xf>
    <xf numFmtId="0" fontId="11" fillId="4" borderId="4" xfId="0" applyFont="1" applyFill="1" applyBorder="1" applyAlignment="1">
      <alignment horizontal="center" vertical="center"/>
    </xf>
    <xf numFmtId="3" fontId="12" fillId="4" borderId="6" xfId="0" applyNumberFormat="1" applyFont="1" applyFill="1" applyBorder="1" applyAlignment="1">
      <alignment horizontal="right"/>
    </xf>
    <xf numFmtId="3" fontId="12" fillId="4" borderId="5" xfId="0" applyNumberFormat="1" applyFont="1" applyFill="1" applyBorder="1" applyAlignment="1">
      <alignment horizontal="right"/>
    </xf>
    <xf numFmtId="0" fontId="16" fillId="4" borderId="5" xfId="0" applyFont="1" applyFill="1" applyBorder="1"/>
    <xf numFmtId="0" fontId="14" fillId="3" borderId="0" xfId="0" applyFont="1" applyFill="1" applyAlignment="1">
      <alignment horizontal="center" vertical="center"/>
    </xf>
    <xf numFmtId="3" fontId="12" fillId="5" borderId="3" xfId="0" applyNumberFormat="1" applyFont="1" applyFill="1" applyBorder="1" applyAlignment="1">
      <alignment horizontal="right"/>
    </xf>
    <xf numFmtId="3" fontId="12" fillId="5" borderId="0" xfId="0" applyNumberFormat="1" applyFont="1" applyFill="1" applyAlignment="1">
      <alignment horizontal="right"/>
    </xf>
    <xf numFmtId="0" fontId="10" fillId="2" borderId="0" xfId="0" applyFont="1" applyFill="1"/>
    <xf numFmtId="3" fontId="12" fillId="4" borderId="5" xfId="0" applyNumberFormat="1" applyFont="1" applyFill="1" applyBorder="1"/>
    <xf numFmtId="3" fontId="3" fillId="2" borderId="0" xfId="0" applyNumberFormat="1" applyFont="1" applyFill="1"/>
    <xf numFmtId="3" fontId="12" fillId="2" borderId="3" xfId="0" applyNumberFormat="1" applyFont="1" applyFill="1" applyBorder="1"/>
    <xf numFmtId="0" fontId="6" fillId="2" borderId="0" xfId="0" applyFont="1" applyFill="1"/>
    <xf numFmtId="3" fontId="12" fillId="5" borderId="13" xfId="0" applyNumberFormat="1" applyFont="1" applyFill="1" applyBorder="1" applyAlignment="1">
      <alignment horizontal="right"/>
    </xf>
    <xf numFmtId="3" fontId="7" fillId="3" borderId="1" xfId="0" applyNumberFormat="1" applyFont="1" applyFill="1" applyBorder="1" applyAlignment="1">
      <alignment horizontal="right"/>
    </xf>
    <xf numFmtId="49" fontId="7" fillId="3" borderId="0" xfId="0" applyNumberFormat="1" applyFont="1" applyFill="1" applyAlignment="1">
      <alignment horizontal="center"/>
    </xf>
    <xf numFmtId="49" fontId="7" fillId="3" borderId="13" xfId="0" applyNumberFormat="1" applyFont="1" applyFill="1" applyBorder="1" applyAlignment="1">
      <alignment horizontal="center"/>
    </xf>
    <xf numFmtId="3" fontId="4" fillId="2" borderId="0" xfId="0" applyNumberFormat="1" applyFont="1" applyFill="1" applyAlignment="1">
      <alignment horizontal="centerContinuous"/>
    </xf>
    <xf numFmtId="0" fontId="4" fillId="4" borderId="5" xfId="0" applyFont="1" applyFill="1" applyBorder="1"/>
    <xf numFmtId="3" fontId="12" fillId="2" borderId="0" xfId="0" applyNumberFormat="1" applyFont="1" applyFill="1"/>
    <xf numFmtId="3" fontId="12" fillId="2" borderId="13" xfId="0" applyNumberFormat="1" applyFont="1" applyFill="1" applyBorder="1"/>
    <xf numFmtId="3" fontId="4" fillId="2" borderId="0" xfId="0" applyNumberFormat="1" applyFont="1" applyFill="1" applyAlignment="1">
      <alignment horizontal="left"/>
    </xf>
    <xf numFmtId="3" fontId="12" fillId="2" borderId="0" xfId="0" applyNumberFormat="1" applyFont="1" applyFill="1" applyAlignment="1">
      <alignment horizontal="right"/>
    </xf>
    <xf numFmtId="3" fontId="6" fillId="3" borderId="1" xfId="0" applyNumberFormat="1" applyFont="1" applyFill="1" applyBorder="1" applyAlignment="1">
      <alignment horizontal="right"/>
    </xf>
    <xf numFmtId="3" fontId="3" fillId="0" borderId="0" xfId="0" quotePrefix="1" applyNumberFormat="1" applyFont="1"/>
    <xf numFmtId="3" fontId="6" fillId="0" borderId="0" xfId="0" quotePrefix="1" applyNumberFormat="1" applyFont="1" applyAlignment="1">
      <alignment horizontal="right"/>
    </xf>
    <xf numFmtId="0" fontId="4" fillId="0" borderId="0" xfId="0" applyFont="1" applyAlignment="1">
      <alignment textRotation="90"/>
    </xf>
    <xf numFmtId="0" fontId="10" fillId="4" borderId="6" xfId="0" quotePrefix="1" applyFont="1" applyFill="1" applyBorder="1" applyAlignment="1">
      <alignment horizontal="right"/>
    </xf>
    <xf numFmtId="3" fontId="10" fillId="4" borderId="13" xfId="0" applyNumberFormat="1" applyFont="1" applyFill="1" applyBorder="1"/>
    <xf numFmtId="0" fontId="10" fillId="4" borderId="5" xfId="0" quotePrefix="1" applyFont="1" applyFill="1" applyBorder="1" applyAlignment="1">
      <alignment horizontal="right"/>
    </xf>
    <xf numFmtId="0" fontId="12" fillId="0" borderId="3" xfId="0" quotePrefix="1" applyFont="1" applyBorder="1" applyAlignment="1">
      <alignment horizontal="right"/>
    </xf>
    <xf numFmtId="0" fontId="12" fillId="0" borderId="0" xfId="0" quotePrefix="1" applyFont="1" applyAlignment="1">
      <alignment horizontal="right"/>
    </xf>
    <xf numFmtId="0" fontId="6" fillId="4" borderId="6" xfId="0" quotePrefix="1" applyFont="1" applyFill="1" applyBorder="1" applyAlignment="1">
      <alignment horizontal="right"/>
    </xf>
    <xf numFmtId="0" fontId="6" fillId="4" borderId="5" xfId="0" quotePrefix="1" applyFont="1" applyFill="1" applyBorder="1" applyAlignment="1">
      <alignment horizontal="right"/>
    </xf>
    <xf numFmtId="0" fontId="12" fillId="0" borderId="13" xfId="0" quotePrefix="1" applyFont="1" applyBorder="1" applyAlignment="1">
      <alignment horizontal="right"/>
    </xf>
    <xf numFmtId="0" fontId="12" fillId="0" borderId="12" xfId="0" quotePrefix="1" applyFont="1" applyBorder="1" applyAlignment="1">
      <alignment horizontal="right"/>
    </xf>
    <xf numFmtId="0" fontId="12" fillId="0" borderId="1" xfId="0" quotePrefix="1" applyFont="1" applyBorder="1" applyAlignment="1">
      <alignment horizontal="right"/>
    </xf>
    <xf numFmtId="0" fontId="4" fillId="0" borderId="1" xfId="0" applyFont="1" applyBorder="1"/>
    <xf numFmtId="0" fontId="5" fillId="3" borderId="10" xfId="0" applyFont="1" applyFill="1" applyBorder="1" applyAlignment="1">
      <alignment vertical="center" wrapText="1"/>
    </xf>
    <xf numFmtId="0" fontId="18" fillId="0" borderId="0" xfId="0" applyFont="1"/>
    <xf numFmtId="0" fontId="12" fillId="0" borderId="3" xfId="0" applyFont="1" applyBorder="1"/>
    <xf numFmtId="3" fontId="6" fillId="4" borderId="6" xfId="0" applyNumberFormat="1" applyFont="1" applyFill="1" applyBorder="1" applyAlignment="1">
      <alignment horizontal="right" vertical="center"/>
    </xf>
    <xf numFmtId="0" fontId="6" fillId="4" borderId="5" xfId="0" applyFont="1" applyFill="1" applyBorder="1" applyAlignment="1">
      <alignment horizontal="right"/>
    </xf>
    <xf numFmtId="0" fontId="3" fillId="0" borderId="0" xfId="0" applyFont="1" applyAlignment="1">
      <alignment horizontal="center"/>
    </xf>
    <xf numFmtId="0" fontId="14" fillId="3" borderId="0" xfId="0" applyFont="1" applyFill="1" applyAlignment="1">
      <alignment horizontal="center" wrapText="1"/>
    </xf>
    <xf numFmtId="0" fontId="3" fillId="0" borderId="1" xfId="0" applyFont="1" applyBorder="1" applyAlignment="1">
      <alignment horizontal="centerContinuous"/>
    </xf>
    <xf numFmtId="0" fontId="19" fillId="0" borderId="1" xfId="0" applyFont="1" applyBorder="1" applyAlignment="1">
      <alignment horizontal="centerContinuous"/>
    </xf>
    <xf numFmtId="0" fontId="8" fillId="0" borderId="0" xfId="0" applyFont="1" applyAlignment="1">
      <alignment horizontal="right"/>
    </xf>
    <xf numFmtId="0" fontId="5" fillId="0" borderId="0" xfId="0" applyFont="1" applyAlignment="1">
      <alignment horizontal="centerContinuous"/>
    </xf>
    <xf numFmtId="0" fontId="20" fillId="0" borderId="0" xfId="0" applyFont="1" applyAlignment="1">
      <alignment horizontal="centerContinuous"/>
    </xf>
    <xf numFmtId="3" fontId="18" fillId="0" borderId="0" xfId="0" applyNumberFormat="1" applyFont="1"/>
    <xf numFmtId="3" fontId="6" fillId="4" borderId="5" xfId="0" quotePrefix="1" applyNumberFormat="1" applyFont="1" applyFill="1" applyBorder="1" applyAlignment="1">
      <alignment horizontal="right"/>
    </xf>
    <xf numFmtId="0" fontId="4" fillId="0" borderId="0" xfId="0" applyFont="1" applyAlignment="1">
      <alignment horizontal="center"/>
    </xf>
    <xf numFmtId="3" fontId="3" fillId="0" borderId="0" xfId="0" quotePrefix="1" applyNumberFormat="1" applyFont="1" applyAlignment="1">
      <alignment horizontal="center"/>
    </xf>
    <xf numFmtId="3" fontId="6" fillId="0" borderId="0" xfId="0" quotePrefix="1" applyNumberFormat="1" applyFont="1" applyAlignment="1">
      <alignment horizontal="center"/>
    </xf>
    <xf numFmtId="0" fontId="3" fillId="0" borderId="0" xfId="0" applyFont="1" applyAlignment="1">
      <alignment textRotation="90"/>
    </xf>
    <xf numFmtId="3" fontId="6" fillId="4" borderId="6" xfId="0" applyNumberFormat="1" applyFont="1" applyFill="1" applyBorder="1" applyAlignment="1">
      <alignment vertical="center"/>
    </xf>
    <xf numFmtId="3" fontId="6" fillId="4" borderId="5" xfId="0" applyNumberFormat="1" applyFont="1" applyFill="1" applyBorder="1" applyAlignment="1">
      <alignment vertical="center"/>
    </xf>
    <xf numFmtId="3" fontId="6" fillId="4" borderId="0" xfId="0" applyNumberFormat="1" applyFont="1" applyFill="1"/>
    <xf numFmtId="0" fontId="11" fillId="4" borderId="0" xfId="0" applyFont="1" applyFill="1"/>
    <xf numFmtId="0" fontId="5" fillId="3" borderId="11" xfId="0" applyFont="1" applyFill="1" applyBorder="1" applyAlignment="1">
      <alignment horizontal="center" vertical="center"/>
    </xf>
    <xf numFmtId="3" fontId="3" fillId="0" borderId="3" xfId="0" applyNumberFormat="1" applyFont="1" applyBorder="1"/>
    <xf numFmtId="0" fontId="3" fillId="0" borderId="1" xfId="0" quotePrefix="1" applyFont="1" applyBorder="1"/>
    <xf numFmtId="3" fontId="3" fillId="0" borderId="1" xfId="0" applyNumberFormat="1" applyFont="1" applyBorder="1"/>
    <xf numFmtId="0" fontId="3" fillId="0" borderId="0" xfId="0" quotePrefix="1" applyFont="1"/>
    <xf numFmtId="3" fontId="3" fillId="5" borderId="3" xfId="0" applyNumberFormat="1" applyFont="1" applyFill="1" applyBorder="1"/>
    <xf numFmtId="3" fontId="3" fillId="5" borderId="0" xfId="0" applyNumberFormat="1" applyFont="1" applyFill="1"/>
    <xf numFmtId="0" fontId="3" fillId="5" borderId="13" xfId="0" quotePrefix="1" applyFont="1" applyFill="1" applyBorder="1"/>
    <xf numFmtId="3" fontId="3" fillId="5" borderId="13" xfId="0" applyNumberFormat="1" applyFont="1" applyFill="1" applyBorder="1"/>
    <xf numFmtId="0" fontId="16" fillId="5" borderId="13" xfId="0" applyFont="1" applyFill="1" applyBorder="1"/>
    <xf numFmtId="0" fontId="16" fillId="5" borderId="15" xfId="0" applyFont="1" applyFill="1" applyBorder="1"/>
    <xf numFmtId="0" fontId="6" fillId="4" borderId="5" xfId="0" quotePrefix="1" applyFont="1" applyFill="1" applyBorder="1"/>
    <xf numFmtId="0" fontId="5" fillId="0" borderId="0" xfId="0" applyFont="1"/>
    <xf numFmtId="3" fontId="6" fillId="0" borderId="1" xfId="0" applyNumberFormat="1" applyFont="1" applyBorder="1"/>
    <xf numFmtId="0" fontId="3" fillId="0" borderId="2" xfId="0" applyFont="1" applyBorder="1"/>
    <xf numFmtId="0" fontId="12" fillId="0" borderId="0" xfId="0" applyFont="1" applyAlignment="1">
      <alignment horizontal="center"/>
    </xf>
    <xf numFmtId="3" fontId="6" fillId="4" borderId="1" xfId="0" applyNumberFormat="1" applyFont="1" applyFill="1" applyBorder="1"/>
    <xf numFmtId="0" fontId="5" fillId="4" borderId="2" xfId="0" applyFont="1" applyFill="1" applyBorder="1"/>
    <xf numFmtId="0" fontId="3" fillId="5" borderId="0" xfId="0" applyFont="1" applyFill="1" applyAlignment="1">
      <alignment horizontal="center"/>
    </xf>
    <xf numFmtId="0" fontId="14" fillId="3" borderId="13" xfId="0" applyFont="1" applyFill="1" applyBorder="1" applyAlignment="1">
      <alignment horizontal="center"/>
    </xf>
    <xf numFmtId="0" fontId="19" fillId="0" borderId="0" xfId="0" applyFont="1" applyAlignment="1">
      <alignment horizontal="center"/>
    </xf>
    <xf numFmtId="0" fontId="3" fillId="2" borderId="0" xfId="0" applyFont="1" applyFill="1" applyAlignment="1">
      <alignment horizontal="centerContinuous"/>
    </xf>
    <xf numFmtId="0" fontId="6" fillId="2" borderId="0" xfId="0" applyFont="1" applyFill="1" applyAlignment="1">
      <alignment horizontal="centerContinuous"/>
    </xf>
    <xf numFmtId="0" fontId="18" fillId="2" borderId="0" xfId="0" applyFont="1" applyFill="1" applyAlignment="1">
      <alignment horizontal="center"/>
    </xf>
    <xf numFmtId="0" fontId="4" fillId="2" borderId="0" xfId="0" applyFont="1" applyFill="1" applyAlignment="1">
      <alignment horizontal="center"/>
    </xf>
    <xf numFmtId="3" fontId="3" fillId="2" borderId="0" xfId="0" quotePrefix="1" applyNumberFormat="1" applyFont="1" applyFill="1" applyAlignment="1">
      <alignment horizontal="center"/>
    </xf>
    <xf numFmtId="3" fontId="6" fillId="2" borderId="0" xfId="0" quotePrefix="1" applyNumberFormat="1" applyFont="1" applyFill="1" applyAlignment="1">
      <alignment horizontal="center"/>
    </xf>
    <xf numFmtId="0" fontId="3" fillId="2" borderId="0" xfId="0" applyFont="1" applyFill="1" applyAlignment="1">
      <alignment textRotation="90"/>
    </xf>
    <xf numFmtId="3" fontId="6" fillId="4" borderId="5" xfId="0" applyNumberFormat="1" applyFont="1" applyFill="1" applyBorder="1" applyAlignment="1">
      <alignment horizontal="right" vertical="center"/>
    </xf>
    <xf numFmtId="3" fontId="6" fillId="4" borderId="1" xfId="0" applyNumberFormat="1" applyFont="1" applyFill="1" applyBorder="1" applyAlignment="1">
      <alignment horizontal="right"/>
    </xf>
    <xf numFmtId="3" fontId="12" fillId="4" borderId="1" xfId="0" applyNumberFormat="1" applyFont="1" applyFill="1" applyBorder="1" applyAlignment="1">
      <alignment horizontal="right"/>
    </xf>
    <xf numFmtId="0" fontId="21" fillId="2" borderId="0" xfId="0" applyFont="1" applyFill="1"/>
    <xf numFmtId="3" fontId="12" fillId="2" borderId="12" xfId="0" applyNumberFormat="1" applyFont="1" applyFill="1" applyBorder="1" applyAlignment="1">
      <alignment horizontal="right"/>
    </xf>
    <xf numFmtId="3" fontId="12" fillId="2" borderId="1" xfId="0" applyNumberFormat="1" applyFont="1" applyFill="1" applyBorder="1" applyAlignment="1">
      <alignment horizontal="right"/>
    </xf>
    <xf numFmtId="0" fontId="16" fillId="5" borderId="0" xfId="0" applyFont="1" applyFill="1" applyAlignment="1">
      <alignment horizontal="center"/>
    </xf>
    <xf numFmtId="3" fontId="12" fillId="2" borderId="3" xfId="0" applyNumberFormat="1" applyFont="1" applyFill="1" applyBorder="1" applyAlignment="1">
      <alignment horizontal="right"/>
    </xf>
    <xf numFmtId="3" fontId="12" fillId="2" borderId="14" xfId="0" applyNumberFormat="1" applyFont="1" applyFill="1" applyBorder="1" applyAlignment="1">
      <alignment horizontal="right"/>
    </xf>
    <xf numFmtId="3" fontId="12" fillId="2" borderId="13" xfId="0" applyNumberFormat="1" applyFont="1" applyFill="1" applyBorder="1" applyAlignment="1">
      <alignment horizontal="right"/>
    </xf>
    <xf numFmtId="3" fontId="12" fillId="0" borderId="13" xfId="0" applyNumberFormat="1" applyFont="1" applyBorder="1" applyAlignment="1">
      <alignment horizontal="right"/>
    </xf>
    <xf numFmtId="3" fontId="6" fillId="4" borderId="12" xfId="0" applyNumberFormat="1" applyFont="1" applyFill="1" applyBorder="1" applyAlignment="1">
      <alignment horizontal="right"/>
    </xf>
    <xf numFmtId="3" fontId="12" fillId="2" borderId="0" xfId="0" quotePrefix="1" applyNumberFormat="1" applyFont="1" applyFill="1" applyAlignment="1">
      <alignment horizontal="right"/>
    </xf>
    <xf numFmtId="0" fontId="12" fillId="2" borderId="0" xfId="0" applyFont="1" applyFill="1" applyAlignment="1">
      <alignment horizontal="right"/>
    </xf>
    <xf numFmtId="0" fontId="12" fillId="2" borderId="0" xfId="0" quotePrefix="1" applyFont="1" applyFill="1" applyAlignment="1">
      <alignment horizontal="right"/>
    </xf>
    <xf numFmtId="0" fontId="3" fillId="5" borderId="7" xfId="0" applyFont="1" applyFill="1" applyBorder="1"/>
    <xf numFmtId="0" fontId="22" fillId="2" borderId="0" xfId="0" applyFont="1" applyFill="1" applyAlignment="1">
      <alignment horizontal="right"/>
    </xf>
    <xf numFmtId="0" fontId="22" fillId="5" borderId="0" xfId="0" applyFont="1" applyFill="1" applyAlignment="1">
      <alignment horizontal="right"/>
    </xf>
    <xf numFmtId="0" fontId="12" fillId="5" borderId="0" xfId="0" applyFont="1" applyFill="1" applyAlignment="1">
      <alignment horizontal="right"/>
    </xf>
    <xf numFmtId="0" fontId="3" fillId="5" borderId="15" xfId="0" applyFont="1" applyFill="1" applyBorder="1"/>
    <xf numFmtId="0" fontId="5" fillId="4" borderId="7" xfId="0" applyFont="1" applyFill="1" applyBorder="1"/>
    <xf numFmtId="0" fontId="19" fillId="2" borderId="0" xfId="0" applyFont="1" applyFill="1" applyAlignment="1">
      <alignment horizontal="center"/>
    </xf>
    <xf numFmtId="0" fontId="4" fillId="2" borderId="0" xfId="0" applyFont="1" applyFill="1" applyAlignment="1">
      <alignment horizontal="left"/>
    </xf>
    <xf numFmtId="0" fontId="4" fillId="5" borderId="0" xfId="0" applyFont="1" applyFill="1" applyAlignment="1">
      <alignment horizontal="center"/>
    </xf>
    <xf numFmtId="3" fontId="12" fillId="5" borderId="0" xfId="0" applyNumberFormat="1" applyFont="1" applyFill="1" applyAlignment="1">
      <alignment horizontal="center"/>
    </xf>
    <xf numFmtId="0" fontId="3" fillId="2" borderId="0" xfId="0" applyFont="1" applyFill="1" applyAlignment="1">
      <alignment horizontal="left"/>
    </xf>
    <xf numFmtId="0" fontId="4" fillId="2" borderId="7" xfId="0" applyFont="1" applyFill="1" applyBorder="1"/>
    <xf numFmtId="3" fontId="10" fillId="4" borderId="6" xfId="0" applyNumberFormat="1" applyFont="1" applyFill="1" applyBorder="1" applyAlignment="1">
      <alignment horizontal="center"/>
    </xf>
    <xf numFmtId="3" fontId="10" fillId="4" borderId="5" xfId="0" applyNumberFormat="1" applyFont="1" applyFill="1" applyBorder="1" applyAlignment="1">
      <alignment horizontal="center"/>
    </xf>
    <xf numFmtId="3" fontId="12" fillId="2" borderId="7" xfId="0" quotePrefix="1" applyNumberFormat="1" applyFont="1" applyFill="1" applyBorder="1" applyAlignment="1">
      <alignment horizontal="right"/>
    </xf>
    <xf numFmtId="3" fontId="12" fillId="2" borderId="3" xfId="0" applyNumberFormat="1" applyFont="1" applyFill="1" applyBorder="1" applyAlignment="1">
      <alignment horizontal="center"/>
    </xf>
    <xf numFmtId="3" fontId="12" fillId="2" borderId="0" xfId="0" applyNumberFormat="1" applyFont="1" applyFill="1" applyAlignment="1">
      <alignment horizontal="center"/>
    </xf>
    <xf numFmtId="0" fontId="11" fillId="2" borderId="0" xfId="0" applyFont="1" applyFill="1"/>
    <xf numFmtId="0" fontId="12" fillId="2" borderId="7" xfId="0" applyFont="1" applyFill="1" applyBorder="1"/>
    <xf numFmtId="3" fontId="12" fillId="5" borderId="3" xfId="0" quotePrefix="1" applyNumberFormat="1" applyFont="1" applyFill="1" applyBorder="1" applyAlignment="1">
      <alignment horizontal="center"/>
    </xf>
    <xf numFmtId="3" fontId="12" fillId="2" borderId="0" xfId="0" quotePrefix="1" applyNumberFormat="1" applyFont="1" applyFill="1" applyAlignment="1">
      <alignment horizontal="center"/>
    </xf>
    <xf numFmtId="0" fontId="12" fillId="0" borderId="7" xfId="0" applyFont="1" applyBorder="1"/>
    <xf numFmtId="0" fontId="12" fillId="5" borderId="3" xfId="0" applyFont="1" applyFill="1" applyBorder="1" applyAlignment="1">
      <alignment horizontal="center"/>
    </xf>
    <xf numFmtId="0" fontId="10" fillId="4" borderId="6" xfId="0" applyFont="1" applyFill="1" applyBorder="1" applyAlignment="1">
      <alignment horizontal="center"/>
    </xf>
    <xf numFmtId="3" fontId="10" fillId="2" borderId="7" xfId="0" quotePrefix="1" applyNumberFormat="1" applyFont="1" applyFill="1" applyBorder="1" applyAlignment="1">
      <alignment horizontal="right"/>
    </xf>
    <xf numFmtId="3" fontId="12" fillId="5" borderId="3" xfId="0" applyNumberFormat="1" applyFont="1" applyFill="1" applyBorder="1" applyAlignment="1">
      <alignment horizontal="center"/>
    </xf>
    <xf numFmtId="3" fontId="12" fillId="5" borderId="0" xfId="0" quotePrefix="1" applyNumberFormat="1" applyFont="1" applyFill="1" applyAlignment="1">
      <alignment horizontal="center"/>
    </xf>
    <xf numFmtId="0" fontId="12" fillId="2" borderId="0" xfId="0" applyFont="1" applyFill="1" applyAlignment="1">
      <alignment horizontal="center"/>
    </xf>
    <xf numFmtId="0" fontId="12" fillId="2" borderId="0" xfId="0" applyFont="1" applyFill="1"/>
    <xf numFmtId="3" fontId="6" fillId="2" borderId="7" xfId="0" quotePrefix="1" applyNumberFormat="1" applyFont="1" applyFill="1" applyBorder="1" applyAlignment="1">
      <alignment horizontal="right"/>
    </xf>
    <xf numFmtId="0" fontId="10" fillId="4" borderId="5" xfId="0" applyFont="1" applyFill="1" applyBorder="1" applyAlignment="1">
      <alignment horizontal="center"/>
    </xf>
    <xf numFmtId="3" fontId="12" fillId="2" borderId="7" xfId="0" applyNumberFormat="1" applyFont="1" applyFill="1" applyBorder="1"/>
    <xf numFmtId="0" fontId="14" fillId="2" borderId="7" xfId="0" applyFont="1" applyFill="1" applyBorder="1" applyAlignment="1">
      <alignment horizontal="center" vertical="center" wrapText="1"/>
    </xf>
    <xf numFmtId="0" fontId="8" fillId="2" borderId="7" xfId="0" applyFont="1" applyFill="1" applyBorder="1"/>
    <xf numFmtId="3" fontId="10" fillId="4" borderId="6" xfId="0" quotePrefix="1" applyNumberFormat="1" applyFont="1" applyFill="1" applyBorder="1" applyAlignment="1">
      <alignment horizontal="center"/>
    </xf>
    <xf numFmtId="3" fontId="6" fillId="2" borderId="7" xfId="0" applyNumberFormat="1" applyFont="1" applyFill="1" applyBorder="1"/>
    <xf numFmtId="0" fontId="12" fillId="2" borderId="15" xfId="0" applyFont="1" applyFill="1" applyBorder="1"/>
    <xf numFmtId="0" fontId="14" fillId="2" borderId="7" xfId="0" applyFont="1" applyFill="1" applyBorder="1" applyAlignment="1">
      <alignment vertical="center" wrapText="1"/>
    </xf>
    <xf numFmtId="0" fontId="11" fillId="4" borderId="15" xfId="0" applyFont="1" applyFill="1" applyBorder="1"/>
    <xf numFmtId="0" fontId="10" fillId="3" borderId="1" xfId="0" applyFont="1" applyFill="1" applyBorder="1" applyAlignment="1">
      <alignment horizontal="center" vertical="center"/>
    </xf>
    <xf numFmtId="0" fontId="14" fillId="2" borderId="0" xfId="0" applyFont="1" applyFill="1" applyAlignment="1">
      <alignment vertical="center" wrapText="1"/>
    </xf>
    <xf numFmtId="0" fontId="3" fillId="2" borderId="1" xfId="0" applyFont="1" applyFill="1" applyBorder="1"/>
    <xf numFmtId="0" fontId="4" fillId="2" borderId="1" xfId="0" applyFont="1" applyFill="1" applyBorder="1"/>
    <xf numFmtId="0" fontId="20" fillId="2" borderId="0" xfId="0" applyFont="1" applyFill="1" applyAlignment="1">
      <alignment horizontal="left"/>
    </xf>
    <xf numFmtId="3" fontId="12" fillId="5" borderId="0" xfId="0" quotePrefix="1" applyNumberFormat="1" applyFont="1" applyFill="1" applyAlignment="1">
      <alignment horizontal="right"/>
    </xf>
    <xf numFmtId="0" fontId="11" fillId="5" borderId="0" xfId="0" applyFont="1" applyFill="1"/>
    <xf numFmtId="0" fontId="12" fillId="5" borderId="7" xfId="0" applyFont="1" applyFill="1" applyBorder="1"/>
    <xf numFmtId="0" fontId="3" fillId="5" borderId="0" xfId="0" applyFont="1" applyFill="1" applyAlignment="1">
      <alignment horizontal="left"/>
    </xf>
    <xf numFmtId="3" fontId="3" fillId="5" borderId="14" xfId="0" applyNumberFormat="1" applyFont="1" applyFill="1" applyBorder="1"/>
    <xf numFmtId="3" fontId="3" fillId="5" borderId="0" xfId="0" quotePrefix="1" applyNumberFormat="1" applyFont="1" applyFill="1" applyAlignment="1">
      <alignment horizontal="right"/>
    </xf>
    <xf numFmtId="3" fontId="10" fillId="4" borderId="14" xfId="0" applyNumberFormat="1" applyFont="1" applyFill="1" applyBorder="1"/>
    <xf numFmtId="3" fontId="10" fillId="5" borderId="0" xfId="0" quotePrefix="1" applyNumberFormat="1" applyFont="1" applyFill="1" applyAlignment="1">
      <alignment horizontal="right"/>
    </xf>
    <xf numFmtId="0" fontId="12" fillId="5" borderId="0" xfId="0" applyFont="1" applyFill="1"/>
    <xf numFmtId="3" fontId="12" fillId="5" borderId="14" xfId="0" applyNumberFormat="1" applyFont="1" applyFill="1" applyBorder="1"/>
    <xf numFmtId="0" fontId="14" fillId="5" borderId="0" xfId="0" applyFont="1" applyFill="1" applyAlignment="1">
      <alignment horizontal="center" vertical="center" wrapText="1"/>
    </xf>
    <xf numFmtId="0" fontId="8" fillId="5" borderId="0" xfId="0" applyFont="1" applyFill="1"/>
    <xf numFmtId="3" fontId="10" fillId="4" borderId="5" xfId="0" quotePrefix="1" applyNumberFormat="1" applyFont="1" applyFill="1" applyBorder="1" applyAlignment="1">
      <alignment horizontal="right"/>
    </xf>
    <xf numFmtId="0" fontId="12" fillId="5" borderId="0" xfId="0" applyFont="1" applyFill="1" applyAlignment="1">
      <alignment horizontal="left"/>
    </xf>
    <xf numFmtId="0" fontId="12" fillId="5" borderId="7" xfId="0" applyFont="1" applyFill="1" applyBorder="1" applyAlignment="1">
      <alignment horizontal="left"/>
    </xf>
    <xf numFmtId="3" fontId="6" fillId="5" borderId="0" xfId="0" applyNumberFormat="1" applyFont="1" applyFill="1"/>
    <xf numFmtId="0" fontId="12" fillId="5" borderId="15" xfId="0" applyFont="1" applyFill="1" applyBorder="1"/>
    <xf numFmtId="3" fontId="10" fillId="4" borderId="12" xfId="0" applyNumberFormat="1" applyFont="1" applyFill="1" applyBorder="1"/>
    <xf numFmtId="0" fontId="10" fillId="4" borderId="1" xfId="0" applyFont="1" applyFill="1" applyBorder="1"/>
    <xf numFmtId="3" fontId="10" fillId="4" borderId="1" xfId="0" applyNumberFormat="1" applyFont="1" applyFill="1" applyBorder="1"/>
    <xf numFmtId="0" fontId="14" fillId="3" borderId="1" xfId="0" applyFont="1" applyFill="1" applyBorder="1" applyAlignment="1">
      <alignment horizontal="center"/>
    </xf>
    <xf numFmtId="0" fontId="18" fillId="2" borderId="0" xfId="0" applyFont="1" applyFill="1" applyAlignment="1">
      <alignment horizontal="centerContinuous"/>
    </xf>
    <xf numFmtId="164" fontId="4" fillId="5" borderId="0" xfId="0" applyNumberFormat="1" applyFont="1" applyFill="1" applyAlignment="1">
      <alignment horizontal="center"/>
    </xf>
    <xf numFmtId="0" fontId="11" fillId="5" borderId="0" xfId="0" applyFont="1" applyFill="1" applyAlignment="1">
      <alignment horizontal="center"/>
    </xf>
    <xf numFmtId="0" fontId="12" fillId="5" borderId="0" xfId="0" applyFont="1" applyFill="1" applyAlignment="1">
      <alignment horizontal="center"/>
    </xf>
    <xf numFmtId="3" fontId="10" fillId="4" borderId="12" xfId="0" applyNumberFormat="1" applyFont="1" applyFill="1" applyBorder="1" applyAlignment="1">
      <alignment horizontal="center"/>
    </xf>
    <xf numFmtId="0" fontId="10" fillId="4" borderId="1" xfId="0" applyFont="1" applyFill="1" applyBorder="1" applyAlignment="1">
      <alignment horizontal="center" vertical="center"/>
    </xf>
    <xf numFmtId="0" fontId="10" fillId="4" borderId="5" xfId="0" applyFont="1" applyFill="1" applyBorder="1" applyAlignment="1">
      <alignment horizontal="center" vertical="center"/>
    </xf>
    <xf numFmtId="3" fontId="12" fillId="5" borderId="12" xfId="0" applyNumberFormat="1" applyFont="1" applyFill="1" applyBorder="1" applyAlignment="1">
      <alignment horizontal="center"/>
    </xf>
    <xf numFmtId="164" fontId="12" fillId="5" borderId="1" xfId="0" applyNumberFormat="1" applyFont="1" applyFill="1" applyBorder="1" applyAlignment="1">
      <alignment horizontal="center"/>
    </xf>
    <xf numFmtId="164" fontId="12" fillId="5" borderId="0" xfId="0" applyNumberFormat="1" applyFont="1" applyFill="1" applyAlignment="1">
      <alignment horizontal="center"/>
    </xf>
    <xf numFmtId="0" fontId="11" fillId="5" borderId="1" xfId="0" applyFont="1" applyFill="1" applyBorder="1"/>
    <xf numFmtId="0" fontId="12" fillId="5" borderId="2" xfId="0" applyFont="1" applyFill="1" applyBorder="1"/>
    <xf numFmtId="164" fontId="10" fillId="4" borderId="1" xfId="0" applyNumberFormat="1" applyFont="1" applyFill="1" applyBorder="1" applyAlignment="1">
      <alignment horizontal="center"/>
    </xf>
    <xf numFmtId="164" fontId="10" fillId="4" borderId="5" xfId="0" applyNumberFormat="1" applyFont="1" applyFill="1" applyBorder="1" applyAlignment="1">
      <alignment horizontal="center"/>
    </xf>
    <xf numFmtId="0" fontId="11" fillId="5" borderId="13" xfId="0" applyFont="1" applyFill="1" applyBorder="1"/>
    <xf numFmtId="0" fontId="11" fillId="4" borderId="13" xfId="0" applyFont="1" applyFill="1" applyBorder="1"/>
    <xf numFmtId="0" fontId="12" fillId="5" borderId="1" xfId="0" applyFont="1" applyFill="1" applyBorder="1" applyAlignment="1">
      <alignment horizontal="center"/>
    </xf>
    <xf numFmtId="3" fontId="12" fillId="5" borderId="14" xfId="0" applyNumberFormat="1" applyFont="1" applyFill="1" applyBorder="1" applyAlignment="1">
      <alignment horizontal="center"/>
    </xf>
    <xf numFmtId="0" fontId="5" fillId="5" borderId="0" xfId="0" applyFont="1" applyFill="1"/>
    <xf numFmtId="3" fontId="5" fillId="5" borderId="0" xfId="0" applyNumberFormat="1" applyFont="1" applyFill="1"/>
    <xf numFmtId="0" fontId="4" fillId="5" borderId="0" xfId="0" applyFont="1" applyFill="1" applyAlignment="1">
      <alignment horizontal="right" vertical="center" wrapText="1"/>
    </xf>
    <xf numFmtId="0" fontId="12" fillId="5" borderId="0" xfId="0" applyFont="1" applyFill="1" applyAlignment="1">
      <alignment horizontal="center" vertical="center" wrapText="1"/>
    </xf>
    <xf numFmtId="0" fontId="23" fillId="5" borderId="0" xfId="0" applyFont="1" applyFill="1"/>
    <xf numFmtId="164" fontId="7" fillId="3" borderId="1" xfId="0" applyNumberFormat="1" applyFont="1" applyFill="1" applyBorder="1" applyAlignment="1">
      <alignment horizontal="center" vertical="center"/>
    </xf>
    <xf numFmtId="164" fontId="6" fillId="3" borderId="1" xfId="0" applyNumberFormat="1" applyFont="1" applyFill="1" applyBorder="1" applyAlignment="1">
      <alignment horizontal="center" vertical="center" wrapText="1"/>
    </xf>
    <xf numFmtId="0" fontId="3" fillId="3" borderId="1" xfId="0" applyFont="1" applyFill="1" applyBorder="1"/>
    <xf numFmtId="164" fontId="6" fillId="3" borderId="0" xfId="0" applyNumberFormat="1" applyFont="1" applyFill="1" applyAlignment="1">
      <alignment horizontal="center"/>
    </xf>
    <xf numFmtId="0" fontId="4" fillId="3" borderId="0" xfId="0" applyFont="1" applyFill="1" applyAlignment="1">
      <alignment horizontal="center"/>
    </xf>
    <xf numFmtId="0" fontId="14" fillId="3" borderId="0" xfId="0" applyFont="1" applyFill="1"/>
    <xf numFmtId="164" fontId="6" fillId="3" borderId="13" xfId="0" applyNumberFormat="1" applyFont="1" applyFill="1" applyBorder="1" applyAlignment="1">
      <alignment horizontal="center"/>
    </xf>
    <xf numFmtId="164" fontId="6" fillId="3" borderId="5" xfId="0" applyNumberFormat="1" applyFont="1" applyFill="1" applyBorder="1" applyAlignment="1">
      <alignment horizontal="center"/>
    </xf>
    <xf numFmtId="0" fontId="11" fillId="3" borderId="13" xfId="0" applyFont="1" applyFill="1" applyBorder="1"/>
    <xf numFmtId="0" fontId="11" fillId="3" borderId="13" xfId="0" applyFont="1" applyFill="1" applyBorder="1" applyAlignment="1">
      <alignment horizontal="left" vertical="center"/>
    </xf>
    <xf numFmtId="0" fontId="11" fillId="5" borderId="0" xfId="0" applyFont="1" applyFill="1" applyAlignment="1">
      <alignment horizontal="center" vertical="center"/>
    </xf>
    <xf numFmtId="164" fontId="4" fillId="2" borderId="0" xfId="0" applyNumberFormat="1" applyFont="1" applyFill="1" applyAlignment="1">
      <alignment horizontal="center"/>
    </xf>
    <xf numFmtId="164" fontId="10" fillId="4" borderId="6" xfId="0" applyNumberFormat="1" applyFont="1" applyFill="1" applyBorder="1" applyAlignment="1">
      <alignment horizontal="center"/>
    </xf>
    <xf numFmtId="164" fontId="12" fillId="5" borderId="3" xfId="0" applyNumberFormat="1" applyFont="1" applyFill="1" applyBorder="1" applyAlignment="1">
      <alignment horizontal="center"/>
    </xf>
    <xf numFmtId="164" fontId="4" fillId="2" borderId="0" xfId="0" applyNumberFormat="1" applyFont="1" applyFill="1"/>
    <xf numFmtId="164" fontId="10" fillId="5" borderId="0" xfId="0" applyNumberFormat="1" applyFont="1" applyFill="1" applyAlignment="1">
      <alignment horizontal="center"/>
    </xf>
    <xf numFmtId="164" fontId="12" fillId="5" borderId="13" xfId="0" applyNumberFormat="1" applyFont="1" applyFill="1" applyBorder="1" applyAlignment="1">
      <alignment horizontal="center"/>
    </xf>
    <xf numFmtId="164" fontId="10" fillId="5" borderId="13" xfId="0" applyNumberFormat="1" applyFont="1" applyFill="1" applyBorder="1" applyAlignment="1">
      <alignment horizontal="center"/>
    </xf>
    <xf numFmtId="0" fontId="3" fillId="5" borderId="13" xfId="0" applyFont="1" applyFill="1" applyBorder="1"/>
    <xf numFmtId="0" fontId="9" fillId="5" borderId="0" xfId="0" applyFont="1" applyFill="1" applyAlignment="1">
      <alignment horizontal="right"/>
    </xf>
    <xf numFmtId="164" fontId="12" fillId="2" borderId="0" xfId="0" applyNumberFormat="1" applyFont="1" applyFill="1" applyAlignment="1">
      <alignment horizontal="center"/>
    </xf>
    <xf numFmtId="165" fontId="24" fillId="6" borderId="0" xfId="0" applyNumberFormat="1" applyFont="1" applyFill="1"/>
    <xf numFmtId="164" fontId="4" fillId="6" borderId="0" xfId="0" applyNumberFormat="1" applyFont="1" applyFill="1"/>
    <xf numFmtId="164" fontId="12" fillId="5" borderId="14" xfId="0" applyNumberFormat="1" applyFont="1" applyFill="1" applyBorder="1" applyAlignment="1">
      <alignment horizontal="center"/>
    </xf>
    <xf numFmtId="0" fontId="5" fillId="2" borderId="0" xfId="0" applyFont="1" applyFill="1"/>
    <xf numFmtId="3" fontId="5" fillId="2" borderId="0" xfId="0" applyNumberFormat="1" applyFont="1" applyFill="1"/>
    <xf numFmtId="0" fontId="5" fillId="6" borderId="0" xfId="0" applyFont="1" applyFill="1"/>
    <xf numFmtId="3" fontId="5" fillId="6" borderId="0" xfId="0" applyNumberFormat="1" applyFont="1" applyFill="1"/>
    <xf numFmtId="3" fontId="4" fillId="6" borderId="0" xfId="0" applyNumberFormat="1" applyFont="1" applyFill="1"/>
    <xf numFmtId="0" fontId="4" fillId="2" borderId="0" xfId="0" applyFont="1" applyFill="1" applyAlignment="1">
      <alignment horizontal="right" vertical="center" wrapText="1"/>
    </xf>
    <xf numFmtId="3" fontId="4" fillId="5" borderId="0" xfId="0" applyNumberFormat="1" applyFont="1" applyFill="1" applyAlignment="1">
      <alignment horizontal="right" vertical="center" wrapText="1"/>
    </xf>
    <xf numFmtId="0" fontId="4" fillId="6" borderId="0" xfId="0" applyFont="1" applyFill="1" applyAlignment="1">
      <alignment horizontal="right" vertical="center" wrapText="1"/>
    </xf>
    <xf numFmtId="164" fontId="10" fillId="4" borderId="12" xfId="0" applyNumberFormat="1" applyFont="1" applyFill="1" applyBorder="1" applyAlignment="1">
      <alignment horizontal="center"/>
    </xf>
    <xf numFmtId="0" fontId="6" fillId="4" borderId="1" xfId="0" applyFont="1" applyFill="1" applyBorder="1" applyAlignment="1">
      <alignment horizontal="center"/>
    </xf>
    <xf numFmtId="0" fontId="14" fillId="4" borderId="1" xfId="0" applyFont="1" applyFill="1" applyBorder="1"/>
    <xf numFmtId="0" fontId="23" fillId="2" borderId="0" xfId="0" applyFont="1" applyFill="1"/>
    <xf numFmtId="164" fontId="24" fillId="3" borderId="6" xfId="0" applyNumberFormat="1" applyFont="1" applyFill="1" applyBorder="1" applyAlignment="1">
      <alignment horizontal="center"/>
    </xf>
    <xf numFmtId="164" fontId="24" fillId="3" borderId="1" xfId="0" applyNumberFormat="1" applyFont="1" applyFill="1" applyBorder="1" applyAlignment="1">
      <alignment horizontal="center"/>
    </xf>
    <xf numFmtId="164" fontId="24" fillId="3" borderId="1" xfId="0" applyNumberFormat="1" applyFont="1" applyFill="1" applyBorder="1" applyAlignment="1">
      <alignment horizontal="center" vertical="center"/>
    </xf>
    <xf numFmtId="0" fontId="14" fillId="3" borderId="1" xfId="0" applyFont="1" applyFill="1" applyBorder="1"/>
    <xf numFmtId="0" fontId="13" fillId="3" borderId="2" xfId="0" applyFont="1" applyFill="1" applyBorder="1" applyAlignment="1">
      <alignment horizontal="center" vertical="center"/>
    </xf>
    <xf numFmtId="164" fontId="24" fillId="3" borderId="0" xfId="0" applyNumberFormat="1" applyFont="1" applyFill="1" applyAlignment="1">
      <alignment horizontal="center"/>
    </xf>
    <xf numFmtId="0" fontId="25" fillId="3" borderId="0" xfId="0" applyFont="1" applyFill="1"/>
    <xf numFmtId="164" fontId="6" fillId="3" borderId="14" xfId="0" applyNumberFormat="1" applyFont="1" applyFill="1" applyBorder="1" applyAlignment="1">
      <alignment horizontal="center"/>
    </xf>
    <xf numFmtId="0" fontId="25" fillId="3" borderId="0" xfId="0" applyFont="1" applyFill="1" applyAlignment="1">
      <alignment horizontal="center"/>
    </xf>
    <xf numFmtId="0" fontId="3" fillId="3" borderId="0" xfId="0" applyFont="1" applyFill="1"/>
    <xf numFmtId="0" fontId="13" fillId="3" borderId="7" xfId="0" applyFont="1" applyFill="1" applyBorder="1" applyAlignment="1">
      <alignment vertical="center" wrapText="1"/>
    </xf>
    <xf numFmtId="164" fontId="4" fillId="5" borderId="1" xfId="0" applyNumberFormat="1" applyFont="1" applyFill="1" applyBorder="1" applyAlignment="1">
      <alignment horizontal="center"/>
    </xf>
    <xf numFmtId="164" fontId="4" fillId="2" borderId="1" xfId="0" applyNumberFormat="1" applyFont="1" applyFill="1" applyBorder="1" applyAlignment="1">
      <alignment horizontal="center"/>
    </xf>
    <xf numFmtId="0" fontId="11" fillId="5" borderId="1" xfId="0" applyFont="1" applyFill="1" applyBorder="1" applyAlignment="1">
      <alignment horizontal="center"/>
    </xf>
    <xf numFmtId="0" fontId="4" fillId="5" borderId="0" xfId="0" applyFont="1" applyFill="1" applyAlignment="1">
      <alignment horizontal="centerContinuous"/>
    </xf>
    <xf numFmtId="0" fontId="26" fillId="5" borderId="0" xfId="0" applyFont="1" applyFill="1"/>
    <xf numFmtId="3" fontId="27" fillId="5" borderId="0" xfId="0" applyNumberFormat="1" applyFont="1" applyFill="1"/>
    <xf numFmtId="0" fontId="28" fillId="5" borderId="0" xfId="0" applyFont="1" applyFill="1"/>
    <xf numFmtId="0" fontId="28" fillId="5" borderId="0" xfId="0" applyFont="1" applyFill="1" applyAlignment="1">
      <alignment horizontal="center"/>
    </xf>
    <xf numFmtId="3" fontId="27" fillId="4" borderId="5" xfId="0" applyNumberFormat="1" applyFont="1" applyFill="1" applyBorder="1" applyAlignment="1">
      <alignment horizontal="right"/>
    </xf>
    <xf numFmtId="0" fontId="12" fillId="5" borderId="3" xfId="0" applyFont="1" applyFill="1" applyBorder="1" applyAlignment="1">
      <alignment horizontal="right"/>
    </xf>
    <xf numFmtId="1" fontId="12" fillId="5" borderId="0" xfId="0" applyNumberFormat="1" applyFont="1" applyFill="1"/>
    <xf numFmtId="0" fontId="10" fillId="5" borderId="3" xfId="0" applyFont="1" applyFill="1" applyBorder="1" applyAlignment="1">
      <alignment horizontal="right"/>
    </xf>
    <xf numFmtId="0" fontId="10" fillId="5" borderId="0" xfId="0" applyFont="1" applyFill="1" applyAlignment="1">
      <alignment horizontal="right"/>
    </xf>
    <xf numFmtId="0" fontId="16" fillId="0" borderId="0" xfId="1" applyFont="1"/>
    <xf numFmtId="0" fontId="11" fillId="5" borderId="7" xfId="0" applyFont="1" applyFill="1" applyBorder="1"/>
    <xf numFmtId="0" fontId="10" fillId="5" borderId="14" xfId="0" applyFont="1" applyFill="1" applyBorder="1" applyAlignment="1">
      <alignment horizontal="right"/>
    </xf>
    <xf numFmtId="0" fontId="10" fillId="5" borderId="13" xfId="0" applyFont="1" applyFill="1" applyBorder="1" applyAlignment="1">
      <alignment horizontal="right"/>
    </xf>
    <xf numFmtId="0" fontId="27" fillId="5" borderId="13" xfId="0" applyFont="1" applyFill="1" applyBorder="1"/>
    <xf numFmtId="0" fontId="10" fillId="4" borderId="6" xfId="0" applyFont="1" applyFill="1" applyBorder="1" applyAlignment="1">
      <alignment horizontal="right"/>
    </xf>
    <xf numFmtId="0" fontId="10" fillId="4" borderId="13" xfId="0" applyFont="1" applyFill="1" applyBorder="1" applyAlignment="1">
      <alignment horizontal="right"/>
    </xf>
    <xf numFmtId="0" fontId="10" fillId="4" borderId="5" xfId="0" applyFont="1" applyFill="1" applyBorder="1" applyAlignment="1">
      <alignment horizontal="right"/>
    </xf>
    <xf numFmtId="1" fontId="12" fillId="5" borderId="3" xfId="0" applyNumberFormat="1" applyFont="1" applyFill="1" applyBorder="1" applyAlignment="1">
      <alignment horizontal="right"/>
    </xf>
    <xf numFmtId="1" fontId="10" fillId="5" borderId="3" xfId="0" applyNumberFormat="1" applyFont="1" applyFill="1" applyBorder="1" applyAlignment="1">
      <alignment horizontal="right"/>
    </xf>
    <xf numFmtId="0" fontId="10" fillId="5" borderId="7" xfId="0" applyFont="1" applyFill="1" applyBorder="1"/>
    <xf numFmtId="0" fontId="27" fillId="5" borderId="7" xfId="0" applyFont="1" applyFill="1" applyBorder="1"/>
    <xf numFmtId="1" fontId="10" fillId="5" borderId="0" xfId="0" applyNumberFormat="1" applyFont="1" applyFill="1" applyAlignment="1">
      <alignment horizontal="right"/>
    </xf>
    <xf numFmtId="3" fontId="12" fillId="5" borderId="3" xfId="0" quotePrefix="1" applyNumberFormat="1" applyFont="1" applyFill="1" applyBorder="1" applyAlignment="1">
      <alignment horizontal="right"/>
    </xf>
    <xf numFmtId="3" fontId="10" fillId="5" borderId="3" xfId="0" quotePrefix="1" applyNumberFormat="1" applyFont="1" applyFill="1" applyBorder="1" applyAlignment="1">
      <alignment horizontal="right"/>
    </xf>
    <xf numFmtId="0" fontId="3" fillId="5" borderId="7" xfId="0" applyFont="1" applyFill="1" applyBorder="1" applyAlignment="1">
      <alignment horizontal="centerContinuous"/>
    </xf>
    <xf numFmtId="3" fontId="10" fillId="4" borderId="6" xfId="0" quotePrefix="1" applyNumberFormat="1" applyFont="1" applyFill="1" applyBorder="1" applyAlignment="1">
      <alignment horizontal="right"/>
    </xf>
    <xf numFmtId="0" fontId="29" fillId="5" borderId="0" xfId="0" applyFont="1" applyFill="1"/>
    <xf numFmtId="0" fontId="3" fillId="4" borderId="0" xfId="0" applyFont="1" applyFill="1"/>
    <xf numFmtId="3" fontId="10" fillId="5" borderId="3" xfId="0" applyNumberFormat="1" applyFont="1" applyFill="1" applyBorder="1" applyAlignment="1">
      <alignment horizontal="right"/>
    </xf>
    <xf numFmtId="3" fontId="10" fillId="5" borderId="0" xfId="0" applyNumberFormat="1" applyFont="1" applyFill="1" applyAlignment="1">
      <alignment horizontal="right"/>
    </xf>
    <xf numFmtId="0" fontId="27" fillId="3" borderId="12" xfId="0" applyFont="1" applyFill="1" applyBorder="1" applyAlignment="1">
      <alignment horizontal="right" vertical="center" wrapText="1"/>
    </xf>
    <xf numFmtId="0" fontId="27" fillId="3" borderId="1" xfId="0" applyFont="1" applyFill="1" applyBorder="1" applyAlignment="1">
      <alignment horizontal="right" vertical="center" wrapText="1"/>
    </xf>
    <xf numFmtId="0" fontId="27" fillId="3" borderId="1" xfId="0" applyFont="1" applyFill="1" applyBorder="1" applyAlignment="1">
      <alignment horizontal="right"/>
    </xf>
    <xf numFmtId="0" fontId="27" fillId="3" borderId="16" xfId="0" applyFont="1" applyFill="1" applyBorder="1" applyAlignment="1">
      <alignment horizontal="center"/>
    </xf>
    <xf numFmtId="0" fontId="27" fillId="3" borderId="17" xfId="0" applyFont="1" applyFill="1" applyBorder="1" applyAlignment="1">
      <alignment horizontal="center"/>
    </xf>
    <xf numFmtId="0" fontId="27" fillId="3" borderId="1" xfId="0" applyFont="1" applyFill="1" applyBorder="1" applyAlignment="1">
      <alignment horizontal="center"/>
    </xf>
    <xf numFmtId="0" fontId="26" fillId="3" borderId="17" xfId="0" applyFont="1" applyFill="1" applyBorder="1"/>
    <xf numFmtId="0" fontId="27" fillId="3" borderId="17" xfId="0" applyFont="1" applyFill="1" applyBorder="1"/>
    <xf numFmtId="0" fontId="26" fillId="3" borderId="0" xfId="0" applyFont="1" applyFill="1"/>
    <xf numFmtId="0" fontId="26" fillId="5" borderId="18" xfId="0" applyFont="1" applyFill="1" applyBorder="1" applyAlignment="1">
      <alignment horizontal="right"/>
    </xf>
    <xf numFmtId="0" fontId="26" fillId="5" borderId="18" xfId="0" applyFont="1" applyFill="1" applyBorder="1" applyAlignment="1">
      <alignment horizontal="centerContinuous"/>
    </xf>
    <xf numFmtId="0" fontId="8" fillId="5" borderId="18" xfId="0" applyFont="1" applyFill="1" applyBorder="1" applyAlignment="1">
      <alignment horizontal="centerContinuous"/>
    </xf>
    <xf numFmtId="0" fontId="26" fillId="5" borderId="0" xfId="0" applyFont="1" applyFill="1" applyAlignment="1">
      <alignment horizontal="centerContinuous"/>
    </xf>
    <xf numFmtId="3" fontId="12" fillId="5" borderId="12" xfId="0" applyNumberFormat="1" applyFont="1" applyFill="1" applyBorder="1" applyAlignment="1">
      <alignment horizontal="right"/>
    </xf>
    <xf numFmtId="0" fontId="16" fillId="0" borderId="1" xfId="1" applyFont="1" applyBorder="1"/>
    <xf numFmtId="3" fontId="12" fillId="5" borderId="1" xfId="0" applyNumberFormat="1" applyFont="1" applyFill="1" applyBorder="1" applyAlignment="1">
      <alignment horizontal="right"/>
    </xf>
    <xf numFmtId="0" fontId="3" fillId="5" borderId="1" xfId="0" applyFont="1" applyFill="1" applyBorder="1"/>
    <xf numFmtId="0" fontId="3" fillId="5" borderId="2" xfId="0" applyFont="1" applyFill="1" applyBorder="1"/>
    <xf numFmtId="3" fontId="10" fillId="5" borderId="14" xfId="0" applyNumberFormat="1" applyFont="1" applyFill="1" applyBorder="1" applyAlignment="1">
      <alignment horizontal="right"/>
    </xf>
    <xf numFmtId="0" fontId="4" fillId="5" borderId="7" xfId="0" applyFont="1" applyFill="1" applyBorder="1"/>
    <xf numFmtId="0" fontId="8" fillId="5" borderId="0" xfId="0" applyFont="1" applyFill="1" applyAlignment="1">
      <alignment horizontal="right"/>
    </xf>
    <xf numFmtId="3" fontId="8" fillId="5" borderId="0" xfId="0" applyNumberFormat="1" applyFont="1" applyFill="1"/>
    <xf numFmtId="3" fontId="7" fillId="5" borderId="0" xfId="0" applyNumberFormat="1" applyFont="1" applyFill="1"/>
    <xf numFmtId="3" fontId="8" fillId="5" borderId="0" xfId="0" quotePrefix="1" applyNumberFormat="1" applyFont="1" applyFill="1" applyAlignment="1">
      <alignment horizontal="right"/>
    </xf>
    <xf numFmtId="1" fontId="10" fillId="5" borderId="0" xfId="0" applyNumberFormat="1" applyFont="1" applyFill="1"/>
    <xf numFmtId="0" fontId="8" fillId="5" borderId="0" xfId="0" quotePrefix="1" applyFont="1" applyFill="1" applyAlignment="1">
      <alignment horizontal="right"/>
    </xf>
    <xf numFmtId="0" fontId="6" fillId="5" borderId="7" xfId="0" applyFont="1" applyFill="1" applyBorder="1"/>
    <xf numFmtId="3" fontId="8" fillId="5" borderId="0" xfId="0" applyNumberFormat="1" applyFont="1" applyFill="1" applyAlignment="1">
      <alignment horizontal="right"/>
    </xf>
    <xf numFmtId="3" fontId="10" fillId="5" borderId="13" xfId="0" applyNumberFormat="1" applyFont="1" applyFill="1" applyBorder="1" applyAlignment="1">
      <alignment horizontal="right"/>
    </xf>
    <xf numFmtId="0" fontId="10" fillId="5" borderId="15" xfId="0" applyFont="1" applyFill="1" applyBorder="1"/>
    <xf numFmtId="0" fontId="14" fillId="4" borderId="0" xfId="0" applyFont="1" applyFill="1"/>
    <xf numFmtId="0" fontId="27" fillId="3" borderId="6" xfId="0" applyFont="1" applyFill="1" applyBorder="1" applyAlignment="1">
      <alignment horizontal="right" vertical="center" wrapText="1"/>
    </xf>
    <xf numFmtId="0" fontId="27" fillId="3" borderId="16" xfId="0" applyFont="1" applyFill="1" applyBorder="1" applyAlignment="1">
      <alignment horizontal="centerContinuous"/>
    </xf>
    <xf numFmtId="0" fontId="27" fillId="3" borderId="1" xfId="0" applyFont="1" applyFill="1" applyBorder="1" applyAlignment="1">
      <alignment horizontal="centerContinuous"/>
    </xf>
    <xf numFmtId="0" fontId="27" fillId="3" borderId="0" xfId="0" applyFont="1" applyFill="1"/>
    <xf numFmtId="0" fontId="4" fillId="5" borderId="18" xfId="0" applyFont="1" applyFill="1" applyBorder="1" applyAlignment="1">
      <alignment horizontal="centerContinuous"/>
    </xf>
    <xf numFmtId="0" fontId="6" fillId="5" borderId="0" xfId="0" applyFont="1" applyFill="1" applyAlignment="1">
      <alignment horizontal="centerContinuous"/>
    </xf>
    <xf numFmtId="0" fontId="5" fillId="5" borderId="0" xfId="0" applyFont="1" applyFill="1" applyAlignment="1">
      <alignment horizontal="centerContinuous"/>
    </xf>
    <xf numFmtId="0" fontId="26" fillId="5" borderId="3" xfId="0" applyFont="1" applyFill="1" applyBorder="1" applyAlignment="1">
      <alignment horizontal="right"/>
    </xf>
    <xf numFmtId="1" fontId="26" fillId="5" borderId="0" xfId="0" applyNumberFormat="1" applyFont="1" applyFill="1"/>
    <xf numFmtId="0" fontId="26" fillId="5" borderId="0" xfId="0" applyFont="1" applyFill="1" applyAlignment="1">
      <alignment horizontal="right"/>
    </xf>
    <xf numFmtId="0" fontId="27" fillId="5" borderId="3" xfId="0" applyFont="1" applyFill="1" applyBorder="1" applyAlignment="1">
      <alignment horizontal="right"/>
    </xf>
    <xf numFmtId="0" fontId="27" fillId="5" borderId="0" xfId="0" applyFont="1" applyFill="1" applyAlignment="1">
      <alignment horizontal="right"/>
    </xf>
    <xf numFmtId="0" fontId="27" fillId="5" borderId="14" xfId="0" applyFont="1" applyFill="1" applyBorder="1" applyAlignment="1">
      <alignment horizontal="right"/>
    </xf>
    <xf numFmtId="0" fontId="27" fillId="5" borderId="13" xfId="0" applyFont="1" applyFill="1" applyBorder="1" applyAlignment="1">
      <alignment horizontal="right"/>
    </xf>
    <xf numFmtId="0" fontId="27" fillId="4" borderId="6" xfId="0" applyFont="1" applyFill="1" applyBorder="1" applyAlignment="1">
      <alignment horizontal="right"/>
    </xf>
    <xf numFmtId="0" fontId="27" fillId="4" borderId="13" xfId="0" applyFont="1" applyFill="1" applyBorder="1" applyAlignment="1">
      <alignment horizontal="right"/>
    </xf>
    <xf numFmtId="0" fontId="27" fillId="4" borderId="5" xfId="0" applyFont="1" applyFill="1" applyBorder="1" applyAlignment="1">
      <alignment horizontal="right"/>
    </xf>
    <xf numFmtId="1" fontId="26" fillId="5" borderId="3" xfId="0" applyNumberFormat="1" applyFont="1" applyFill="1" applyBorder="1" applyAlignment="1">
      <alignment horizontal="right"/>
    </xf>
    <xf numFmtId="1" fontId="27" fillId="5" borderId="3" xfId="0" applyNumberFormat="1" applyFont="1" applyFill="1" applyBorder="1" applyAlignment="1">
      <alignment horizontal="right"/>
    </xf>
    <xf numFmtId="0" fontId="26" fillId="0" borderId="0" xfId="0" applyFont="1"/>
    <xf numFmtId="1" fontId="27" fillId="5" borderId="0" xfId="0" applyNumberFormat="1" applyFont="1" applyFill="1" applyAlignment="1">
      <alignment horizontal="right"/>
    </xf>
    <xf numFmtId="3" fontId="26" fillId="5" borderId="3" xfId="0" quotePrefix="1" applyNumberFormat="1" applyFont="1" applyFill="1" applyBorder="1" applyAlignment="1">
      <alignment horizontal="right"/>
    </xf>
    <xf numFmtId="3" fontId="26" fillId="5" borderId="0" xfId="0" quotePrefix="1" applyNumberFormat="1" applyFont="1" applyFill="1" applyAlignment="1">
      <alignment horizontal="right"/>
    </xf>
    <xf numFmtId="3" fontId="27" fillId="5" borderId="3" xfId="0" quotePrefix="1" applyNumberFormat="1" applyFont="1" applyFill="1" applyBorder="1" applyAlignment="1">
      <alignment horizontal="right"/>
    </xf>
    <xf numFmtId="3" fontId="27" fillId="5" borderId="0" xfId="0" quotePrefix="1" applyNumberFormat="1" applyFont="1" applyFill="1" applyAlignment="1">
      <alignment horizontal="right"/>
    </xf>
    <xf numFmtId="3" fontId="27" fillId="4" borderId="6" xfId="0" quotePrefix="1" applyNumberFormat="1" applyFont="1" applyFill="1" applyBorder="1" applyAlignment="1">
      <alignment horizontal="right"/>
    </xf>
    <xf numFmtId="3" fontId="27" fillId="4" borderId="5" xfId="0" quotePrefix="1" applyNumberFormat="1" applyFont="1" applyFill="1" applyBorder="1" applyAlignment="1">
      <alignment horizontal="right"/>
    </xf>
    <xf numFmtId="3" fontId="26" fillId="5" borderId="3" xfId="0" applyNumberFormat="1" applyFont="1" applyFill="1" applyBorder="1" applyAlignment="1">
      <alignment horizontal="right"/>
    </xf>
    <xf numFmtId="3" fontId="26" fillId="5" borderId="0" xfId="0" applyNumberFormat="1" applyFont="1" applyFill="1" applyAlignment="1">
      <alignment horizontal="right"/>
    </xf>
    <xf numFmtId="3" fontId="27" fillId="5" borderId="3" xfId="0" applyNumberFormat="1" applyFont="1" applyFill="1" applyBorder="1" applyAlignment="1">
      <alignment horizontal="right"/>
    </xf>
    <xf numFmtId="3" fontId="27" fillId="5" borderId="0" xfId="0" applyNumberFormat="1" applyFont="1" applyFill="1" applyAlignment="1">
      <alignment horizontal="right"/>
    </xf>
    <xf numFmtId="3" fontId="26" fillId="5" borderId="12" xfId="0" applyNumberFormat="1" applyFont="1" applyFill="1" applyBorder="1" applyAlignment="1">
      <alignment horizontal="right"/>
    </xf>
    <xf numFmtId="0" fontId="26" fillId="0" borderId="1" xfId="0" applyFont="1" applyBorder="1"/>
    <xf numFmtId="3" fontId="26" fillId="5" borderId="1" xfId="0" applyNumberFormat="1" applyFont="1" applyFill="1" applyBorder="1" applyAlignment="1">
      <alignment horizontal="right"/>
    </xf>
    <xf numFmtId="3" fontId="27" fillId="5" borderId="14" xfId="0" applyNumberFormat="1" applyFont="1" applyFill="1" applyBorder="1" applyAlignment="1">
      <alignment horizontal="right"/>
    </xf>
    <xf numFmtId="3" fontId="27" fillId="4" borderId="6" xfId="0" applyNumberFormat="1" applyFont="1" applyFill="1" applyBorder="1" applyAlignment="1">
      <alignment horizontal="right"/>
    </xf>
    <xf numFmtId="1" fontId="27" fillId="5" borderId="0" xfId="0" applyNumberFormat="1" applyFont="1" applyFill="1"/>
    <xf numFmtId="3" fontId="27" fillId="5" borderId="13" xfId="0" applyNumberFormat="1" applyFont="1" applyFill="1" applyBorder="1" applyAlignment="1">
      <alignment horizontal="right"/>
    </xf>
    <xf numFmtId="0" fontId="8" fillId="2" borderId="0" xfId="0" applyFont="1" applyFill="1" applyAlignment="1">
      <alignment horizontal="center"/>
    </xf>
    <xf numFmtId="3" fontId="6" fillId="5" borderId="0" xfId="0" quotePrefix="1" applyNumberFormat="1" applyFont="1" applyFill="1" applyAlignment="1">
      <alignment horizontal="center"/>
    </xf>
    <xf numFmtId="3" fontId="3" fillId="5" borderId="0" xfId="0" quotePrefix="1" applyNumberFormat="1" applyFont="1" applyFill="1" applyAlignment="1">
      <alignment horizontal="center"/>
    </xf>
    <xf numFmtId="0" fontId="8" fillId="2" borderId="0" xfId="0" applyFont="1" applyFill="1"/>
    <xf numFmtId="3" fontId="10" fillId="5" borderId="3" xfId="0" applyNumberFormat="1" applyFont="1" applyFill="1" applyBorder="1"/>
    <xf numFmtId="3" fontId="10" fillId="5" borderId="0" xfId="0" applyNumberFormat="1" applyFont="1" applyFill="1"/>
    <xf numFmtId="0" fontId="11" fillId="2" borderId="7" xfId="0" applyFont="1" applyFill="1" applyBorder="1"/>
    <xf numFmtId="3" fontId="10" fillId="5" borderId="14" xfId="0" applyNumberFormat="1" applyFont="1" applyFill="1" applyBorder="1"/>
    <xf numFmtId="3" fontId="10" fillId="5" borderId="13" xfId="0" applyNumberFormat="1" applyFont="1" applyFill="1" applyBorder="1"/>
    <xf numFmtId="0" fontId="10" fillId="5" borderId="13" xfId="0" applyFont="1" applyFill="1" applyBorder="1"/>
    <xf numFmtId="0" fontId="3" fillId="2" borderId="13" xfId="0" applyFont="1" applyFill="1" applyBorder="1"/>
    <xf numFmtId="0" fontId="27" fillId="2" borderId="13" xfId="0" applyFont="1" applyFill="1" applyBorder="1"/>
    <xf numFmtId="3" fontId="12" fillId="4" borderId="1" xfId="0" applyNumberFormat="1" applyFont="1" applyFill="1" applyBorder="1"/>
    <xf numFmtId="3" fontId="12" fillId="5" borderId="12" xfId="0" applyNumberFormat="1" applyFont="1" applyFill="1" applyBorder="1"/>
    <xf numFmtId="3" fontId="12" fillId="5" borderId="1" xfId="0" applyNumberFormat="1" applyFont="1" applyFill="1" applyBorder="1"/>
    <xf numFmtId="0" fontId="12" fillId="5" borderId="1" xfId="0" applyFont="1" applyFill="1" applyBorder="1"/>
    <xf numFmtId="0" fontId="3" fillId="2" borderId="7" xfId="0" applyFont="1" applyFill="1" applyBorder="1"/>
    <xf numFmtId="0" fontId="10" fillId="2" borderId="7" xfId="0" applyFont="1" applyFill="1" applyBorder="1"/>
    <xf numFmtId="0" fontId="15" fillId="5" borderId="0" xfId="0" applyFont="1" applyFill="1"/>
    <xf numFmtId="0" fontId="27" fillId="2" borderId="7" xfId="0" applyFont="1" applyFill="1" applyBorder="1"/>
    <xf numFmtId="3" fontId="6" fillId="5" borderId="3" xfId="0" applyNumberFormat="1" applyFont="1" applyFill="1" applyBorder="1"/>
    <xf numFmtId="3" fontId="12" fillId="5" borderId="0" xfId="0" quotePrefix="1" applyNumberFormat="1" applyFont="1" applyFill="1"/>
    <xf numFmtId="3" fontId="6" fillId="5" borderId="14" xfId="0" applyNumberFormat="1" applyFont="1" applyFill="1" applyBorder="1"/>
    <xf numFmtId="3" fontId="10" fillId="5" borderId="0" xfId="0" quotePrefix="1" applyNumberFormat="1" applyFont="1" applyFill="1"/>
    <xf numFmtId="3" fontId="3" fillId="4" borderId="5" xfId="0" applyNumberFormat="1" applyFont="1" applyFill="1" applyBorder="1"/>
    <xf numFmtId="3" fontId="10" fillId="4" borderId="5" xfId="0" quotePrefix="1" applyNumberFormat="1" applyFont="1" applyFill="1" applyBorder="1"/>
    <xf numFmtId="0" fontId="3" fillId="2" borderId="7" xfId="0" applyFont="1" applyFill="1" applyBorder="1" applyAlignment="1">
      <alignment horizontal="centerContinuous"/>
    </xf>
    <xf numFmtId="0" fontId="27" fillId="0" borderId="7" xfId="0" applyFont="1" applyBorder="1"/>
    <xf numFmtId="0" fontId="10" fillId="0" borderId="7" xfId="0" applyFont="1" applyBorder="1"/>
    <xf numFmtId="0" fontId="12" fillId="5" borderId="0" xfId="0" quotePrefix="1" applyFont="1" applyFill="1"/>
    <xf numFmtId="0" fontId="10" fillId="4" borderId="6" xfId="0" applyFont="1" applyFill="1" applyBorder="1"/>
    <xf numFmtId="0" fontId="3" fillId="5" borderId="3" xfId="0" applyFont="1" applyFill="1" applyBorder="1"/>
    <xf numFmtId="0" fontId="10" fillId="5" borderId="0" xfId="0" quotePrefix="1" applyFont="1" applyFill="1"/>
    <xf numFmtId="0" fontId="6" fillId="4" borderId="6" xfId="0" applyFont="1" applyFill="1" applyBorder="1"/>
    <xf numFmtId="0" fontId="6" fillId="4" borderId="1" xfId="0" applyFont="1" applyFill="1" applyBorder="1"/>
    <xf numFmtId="0" fontId="14" fillId="3" borderId="12" xfId="0" applyFont="1" applyFill="1" applyBorder="1" applyAlignment="1">
      <alignment horizontal="right"/>
    </xf>
    <xf numFmtId="0" fontId="14" fillId="3" borderId="1" xfId="0" applyFont="1" applyFill="1" applyBorder="1" applyAlignment="1">
      <alignment horizontal="right" wrapText="1"/>
    </xf>
    <xf numFmtId="0" fontId="14" fillId="3" borderId="13" xfId="0" applyFont="1" applyFill="1" applyBorder="1" applyAlignment="1">
      <alignment wrapText="1"/>
    </xf>
    <xf numFmtId="0" fontId="8" fillId="5" borderId="0" xfId="0" applyFont="1" applyFill="1" applyAlignment="1">
      <alignment horizontal="center"/>
    </xf>
    <xf numFmtId="0" fontId="19" fillId="5" borderId="0" xfId="0" applyFont="1" applyFill="1" applyAlignment="1">
      <alignment horizontal="center"/>
    </xf>
    <xf numFmtId="0" fontId="8" fillId="5" borderId="13" xfId="0" applyFont="1" applyFill="1" applyBorder="1" applyAlignment="1">
      <alignment horizontal="right"/>
    </xf>
    <xf numFmtId="0" fontId="8" fillId="5" borderId="13" xfId="0" applyFont="1" applyFill="1" applyBorder="1"/>
    <xf numFmtId="3" fontId="3" fillId="5" borderId="0" xfId="0" applyNumberFormat="1" applyFont="1" applyFill="1" applyAlignment="1">
      <alignment horizontal="center"/>
    </xf>
    <xf numFmtId="0" fontId="3" fillId="5" borderId="12" xfId="0" applyFont="1" applyFill="1" applyBorder="1" applyAlignment="1">
      <alignment horizontal="right"/>
    </xf>
    <xf numFmtId="0" fontId="3" fillId="5" borderId="0" xfId="0" applyFont="1" applyFill="1" applyAlignment="1">
      <alignment horizontal="right"/>
    </xf>
    <xf numFmtId="0" fontId="3" fillId="5" borderId="1" xfId="0" applyFont="1" applyFill="1" applyBorder="1" applyAlignment="1">
      <alignment horizontal="right"/>
    </xf>
    <xf numFmtId="0" fontId="12" fillId="5" borderId="1" xfId="0" applyFont="1" applyFill="1" applyBorder="1" applyAlignment="1">
      <alignment horizontal="right"/>
    </xf>
    <xf numFmtId="0" fontId="3" fillId="2" borderId="2" xfId="0" applyFont="1" applyFill="1" applyBorder="1"/>
    <xf numFmtId="0" fontId="3" fillId="5" borderId="3" xfId="0" applyFont="1" applyFill="1" applyBorder="1" applyAlignment="1">
      <alignment horizontal="right"/>
    </xf>
    <xf numFmtId="0" fontId="3" fillId="2" borderId="0" xfId="0" applyFont="1" applyFill="1" applyAlignment="1">
      <alignment horizontal="right"/>
    </xf>
    <xf numFmtId="0" fontId="10" fillId="2" borderId="0" xfId="0" applyFont="1" applyFill="1" applyAlignment="1">
      <alignment horizontal="right"/>
    </xf>
    <xf numFmtId="0" fontId="3" fillId="4" borderId="5" xfId="0" applyFont="1" applyFill="1" applyBorder="1" applyAlignment="1">
      <alignment horizontal="right"/>
    </xf>
    <xf numFmtId="0" fontId="10" fillId="5" borderId="3" xfId="0" applyFont="1" applyFill="1" applyBorder="1"/>
    <xf numFmtId="0" fontId="6" fillId="2" borderId="7" xfId="0" applyFont="1" applyFill="1" applyBorder="1"/>
    <xf numFmtId="0" fontId="10" fillId="2" borderId="15" xfId="0" applyFont="1" applyFill="1" applyBorder="1"/>
    <xf numFmtId="3" fontId="3" fillId="4" borderId="5" xfId="0" applyNumberFormat="1" applyFont="1" applyFill="1" applyBorder="1" applyAlignment="1">
      <alignment horizontal="right"/>
    </xf>
    <xf numFmtId="0" fontId="6" fillId="4" borderId="5" xfId="0" applyFont="1" applyFill="1" applyBorder="1" applyAlignment="1">
      <alignment horizontal="center"/>
    </xf>
    <xf numFmtId="0" fontId="6" fillId="4" borderId="0" xfId="0" applyFont="1" applyFill="1" applyAlignment="1">
      <alignment horizontal="right"/>
    </xf>
    <xf numFmtId="0" fontId="6" fillId="4" borderId="0" xfId="0" applyFont="1" applyFill="1"/>
    <xf numFmtId="3" fontId="6" fillId="4" borderId="13" xfId="0" applyNumberFormat="1" applyFont="1" applyFill="1" applyBorder="1" applyAlignment="1">
      <alignment horizontal="right"/>
    </xf>
    <xf numFmtId="0" fontId="14" fillId="3" borderId="0" xfId="0" applyFont="1" applyFill="1" applyAlignment="1">
      <alignment horizontal="center"/>
    </xf>
    <xf numFmtId="0" fontId="14" fillId="3" borderId="0" xfId="0" applyFont="1" applyFill="1" applyAlignment="1">
      <alignment wrapText="1"/>
    </xf>
    <xf numFmtId="0" fontId="3" fillId="5" borderId="1" xfId="0" applyFont="1" applyFill="1" applyBorder="1" applyAlignment="1">
      <alignment horizontal="center"/>
    </xf>
    <xf numFmtId="0" fontId="3" fillId="2" borderId="1" xfId="0" applyFont="1" applyFill="1" applyBorder="1" applyAlignment="1">
      <alignment horizontal="center"/>
    </xf>
    <xf numFmtId="0" fontId="7" fillId="2" borderId="0" xfId="0" applyFont="1" applyFill="1" applyAlignment="1">
      <alignment horizontal="center"/>
    </xf>
    <xf numFmtId="0" fontId="3" fillId="5" borderId="12" xfId="0" applyFont="1" applyFill="1" applyBorder="1"/>
    <xf numFmtId="3" fontId="6" fillId="4" borderId="13" xfId="0" applyNumberFormat="1" applyFont="1" applyFill="1" applyBorder="1"/>
    <xf numFmtId="165" fontId="4" fillId="2" borderId="0" xfId="0" applyNumberFormat="1" applyFont="1" applyFill="1"/>
    <xf numFmtId="164" fontId="10" fillId="4" borderId="12" xfId="0" applyNumberFormat="1" applyFont="1" applyFill="1" applyBorder="1" applyAlignment="1">
      <alignment vertical="center"/>
    </xf>
    <xf numFmtId="164" fontId="10" fillId="4" borderId="1" xfId="0" applyNumberFormat="1" applyFont="1" applyFill="1" applyBorder="1" applyAlignment="1">
      <alignment vertical="center"/>
    </xf>
    <xf numFmtId="0" fontId="11" fillId="4" borderId="1" xfId="0" applyFont="1" applyFill="1" applyBorder="1" applyAlignment="1">
      <alignment vertical="center"/>
    </xf>
    <xf numFmtId="164" fontId="12" fillId="2" borderId="12" xfId="0" applyNumberFormat="1" applyFont="1" applyFill="1" applyBorder="1"/>
    <xf numFmtId="164" fontId="12" fillId="2" borderId="1" xfId="0" applyNumberFormat="1" applyFont="1" applyFill="1" applyBorder="1"/>
    <xf numFmtId="0" fontId="10" fillId="2" borderId="2" xfId="0" applyFont="1" applyFill="1" applyBorder="1"/>
    <xf numFmtId="164" fontId="12" fillId="2" borderId="14" xfId="0" applyNumberFormat="1" applyFont="1" applyFill="1" applyBorder="1"/>
    <xf numFmtId="164" fontId="12" fillId="2" borderId="13" xfId="0" applyNumberFormat="1" applyFont="1" applyFill="1" applyBorder="1"/>
    <xf numFmtId="164" fontId="10" fillId="4" borderId="3" xfId="0" applyNumberFormat="1" applyFont="1" applyFill="1" applyBorder="1"/>
    <xf numFmtId="164" fontId="10" fillId="4" borderId="0" xfId="0" applyNumberFormat="1" applyFont="1" applyFill="1"/>
    <xf numFmtId="0" fontId="10" fillId="4" borderId="0" xfId="0" applyFont="1" applyFill="1"/>
    <xf numFmtId="164" fontId="12" fillId="2" borderId="3" xfId="0" applyNumberFormat="1" applyFont="1" applyFill="1" applyBorder="1"/>
    <xf numFmtId="164" fontId="12" fillId="2" borderId="0" xfId="0" applyNumberFormat="1" applyFont="1" applyFill="1"/>
    <xf numFmtId="164" fontId="12" fillId="4" borderId="6" xfId="0" applyNumberFormat="1" applyFont="1" applyFill="1" applyBorder="1"/>
    <xf numFmtId="164" fontId="10" fillId="4" borderId="5" xfId="0" applyNumberFormat="1" applyFont="1" applyFill="1" applyBorder="1"/>
    <xf numFmtId="164" fontId="10" fillId="4" borderId="13" xfId="0" applyNumberFormat="1" applyFont="1" applyFill="1" applyBorder="1"/>
    <xf numFmtId="0" fontId="3" fillId="4" borderId="13" xfId="0" applyFont="1" applyFill="1" applyBorder="1"/>
    <xf numFmtId="164" fontId="12" fillId="2" borderId="3" xfId="0" applyNumberFormat="1" applyFont="1" applyFill="1" applyBorder="1" applyAlignment="1">
      <alignment wrapText="1"/>
    </xf>
    <xf numFmtId="164" fontId="12" fillId="2" borderId="0" xfId="0" applyNumberFormat="1" applyFont="1" applyFill="1" applyAlignment="1">
      <alignment wrapText="1"/>
    </xf>
    <xf numFmtId="164" fontId="10" fillId="4" borderId="6" xfId="0" applyNumberFormat="1" applyFont="1" applyFill="1" applyBorder="1"/>
    <xf numFmtId="165" fontId="24" fillId="2" borderId="0" xfId="0" applyNumberFormat="1" applyFont="1" applyFill="1"/>
    <xf numFmtId="3" fontId="4" fillId="2" borderId="0" xfId="0" applyNumberFormat="1" applyFont="1" applyFill="1" applyAlignment="1">
      <alignment horizontal="right" vertical="center" wrapText="1"/>
    </xf>
    <xf numFmtId="0" fontId="12" fillId="2" borderId="0" xfId="0" applyFont="1" applyFill="1" applyAlignment="1">
      <alignment horizontal="center" vertical="center" wrapText="1"/>
    </xf>
    <xf numFmtId="0" fontId="30" fillId="0" borderId="0" xfId="0" applyFont="1"/>
    <xf numFmtId="0" fontId="5" fillId="4" borderId="15" xfId="0" applyFont="1" applyFill="1" applyBorder="1"/>
    <xf numFmtId="0" fontId="6" fillId="3" borderId="12" xfId="0" applyFont="1" applyFill="1" applyBorder="1" applyAlignment="1">
      <alignment horizontal="right"/>
    </xf>
    <xf numFmtId="0" fontId="6" fillId="3" borderId="1" xfId="0" applyFont="1" applyFill="1" applyBorder="1" applyAlignment="1">
      <alignment horizontal="right"/>
    </xf>
    <xf numFmtId="0" fontId="6" fillId="3" borderId="3" xfId="0" applyFont="1" applyFill="1" applyBorder="1" applyAlignment="1">
      <alignment horizontal="centerContinuous"/>
    </xf>
    <xf numFmtId="0" fontId="6" fillId="3" borderId="0" xfId="0" applyFont="1" applyFill="1" applyAlignment="1">
      <alignment horizontal="right"/>
    </xf>
    <xf numFmtId="0" fontId="6" fillId="3" borderId="1" xfId="0" applyFont="1" applyFill="1" applyBorder="1" applyAlignment="1">
      <alignment horizontal="centerContinuous"/>
    </xf>
    <xf numFmtId="0" fontId="6" fillId="3" borderId="14" xfId="0" applyFont="1" applyFill="1" applyBorder="1"/>
    <xf numFmtId="0" fontId="6" fillId="3" borderId="13" xfId="0" applyFont="1" applyFill="1" applyBorder="1"/>
    <xf numFmtId="0" fontId="6" fillId="3" borderId="5" xfId="0" applyFont="1" applyFill="1" applyBorder="1" applyAlignment="1">
      <alignment horizontal="centerContinuous"/>
    </xf>
    <xf numFmtId="0" fontId="25" fillId="3" borderId="13" xfId="0" applyFont="1" applyFill="1" applyBorder="1"/>
    <xf numFmtId="0" fontId="4" fillId="2" borderId="0" xfId="0" applyFont="1" applyFill="1" applyAlignment="1">
      <alignment horizontal="centerContinuous"/>
    </xf>
    <xf numFmtId="0" fontId="12" fillId="2" borderId="0" xfId="0" applyFont="1" applyFill="1" applyAlignment="1">
      <alignment vertical="top"/>
    </xf>
    <xf numFmtId="164" fontId="12" fillId="0" borderId="12" xfId="0" applyNumberFormat="1" applyFont="1" applyBorder="1"/>
    <xf numFmtId="164" fontId="12" fillId="0" borderId="1" xfId="0" applyNumberFormat="1" applyFont="1" applyBorder="1"/>
    <xf numFmtId="0" fontId="3" fillId="2" borderId="5" xfId="0" applyFont="1" applyFill="1" applyBorder="1"/>
    <xf numFmtId="164" fontId="10" fillId="4" borderId="14" xfId="0" applyNumberFormat="1" applyFont="1" applyFill="1" applyBorder="1"/>
    <xf numFmtId="0" fontId="15" fillId="4" borderId="13" xfId="0" applyFont="1" applyFill="1" applyBorder="1"/>
    <xf numFmtId="0" fontId="9" fillId="2" borderId="0" xfId="0" applyFont="1" applyFill="1" applyAlignment="1">
      <alignment horizontal="right"/>
    </xf>
    <xf numFmtId="164" fontId="10" fillId="2" borderId="0" xfId="0" applyNumberFormat="1" applyFont="1" applyFill="1"/>
    <xf numFmtId="164" fontId="24" fillId="3" borderId="3" xfId="0" applyNumberFormat="1" applyFont="1" applyFill="1" applyBorder="1" applyAlignment="1">
      <alignment horizontal="right"/>
    </xf>
    <xf numFmtId="164" fontId="24" fillId="3" borderId="0" xfId="0" applyNumberFormat="1" applyFont="1" applyFill="1" applyAlignment="1">
      <alignment horizontal="right"/>
    </xf>
    <xf numFmtId="164" fontId="6" fillId="3" borderId="12" xfId="0" applyNumberFormat="1" applyFont="1" applyFill="1" applyBorder="1" applyAlignment="1">
      <alignment horizontal="centerContinuous"/>
    </xf>
    <xf numFmtId="164" fontId="6" fillId="3" borderId="1" xfId="0" applyNumberFormat="1" applyFont="1" applyFill="1" applyBorder="1" applyAlignment="1">
      <alignment horizontal="centerContinuous"/>
    </xf>
    <xf numFmtId="164" fontId="6" fillId="3" borderId="0" xfId="0" applyNumberFormat="1" applyFont="1" applyFill="1"/>
    <xf numFmtId="164" fontId="6" fillId="3" borderId="16" xfId="0" applyNumberFormat="1" applyFont="1" applyFill="1" applyBorder="1" applyAlignment="1">
      <alignment horizontal="centerContinuous"/>
    </xf>
    <xf numFmtId="164" fontId="6" fillId="3" borderId="17" xfId="0" applyNumberFormat="1" applyFont="1" applyFill="1" applyBorder="1" applyAlignment="1">
      <alignment horizontal="centerContinuous"/>
    </xf>
    <xf numFmtId="164" fontId="4" fillId="2" borderId="18" xfId="0" applyNumberFormat="1" applyFont="1" applyFill="1" applyBorder="1"/>
    <xf numFmtId="0" fontId="11" fillId="2" borderId="18" xfId="0" applyFont="1" applyFill="1" applyBorder="1"/>
    <xf numFmtId="0" fontId="4" fillId="2" borderId="0" xfId="2" applyFont="1" applyFill="1"/>
    <xf numFmtId="0" fontId="4" fillId="2" borderId="0" xfId="2" applyFont="1" applyFill="1" applyAlignment="1">
      <alignment horizontal="center"/>
    </xf>
    <xf numFmtId="0" fontId="3" fillId="2" borderId="0" xfId="2" applyFont="1" applyFill="1" applyAlignment="1">
      <alignment horizontal="left"/>
    </xf>
    <xf numFmtId="0" fontId="3" fillId="5" borderId="0" xfId="2" applyFont="1" applyFill="1"/>
    <xf numFmtId="0" fontId="8" fillId="2" borderId="0" xfId="2" applyFont="1" applyFill="1"/>
    <xf numFmtId="0" fontId="3" fillId="2" borderId="0" xfId="2" applyFont="1" applyFill="1" applyAlignment="1">
      <alignment horizontal="center"/>
    </xf>
    <xf numFmtId="3" fontId="10" fillId="4" borderId="6" xfId="2" applyNumberFormat="1" applyFont="1" applyFill="1" applyBorder="1" applyAlignment="1">
      <alignment horizontal="center" vertical="center"/>
    </xf>
    <xf numFmtId="3" fontId="10" fillId="4" borderId="5" xfId="2" applyNumberFormat="1" applyFont="1" applyFill="1" applyBorder="1" applyAlignment="1">
      <alignment horizontal="center" vertical="center"/>
    </xf>
    <xf numFmtId="3" fontId="10" fillId="7" borderId="6" xfId="2" applyNumberFormat="1" applyFont="1" applyFill="1" applyBorder="1" applyAlignment="1">
      <alignment horizontal="center"/>
    </xf>
    <xf numFmtId="3" fontId="10" fillId="7" borderId="5" xfId="2" applyNumberFormat="1" applyFont="1" applyFill="1" applyBorder="1" applyAlignment="1">
      <alignment horizontal="center"/>
    </xf>
    <xf numFmtId="3" fontId="6" fillId="7" borderId="5" xfId="2" applyNumberFormat="1" applyFont="1" applyFill="1" applyBorder="1" applyAlignment="1">
      <alignment horizontal="center"/>
    </xf>
    <xf numFmtId="0" fontId="10" fillId="7" borderId="5" xfId="2" applyFont="1" applyFill="1" applyBorder="1" applyAlignment="1">
      <alignment horizontal="center"/>
    </xf>
    <xf numFmtId="0" fontId="3" fillId="7" borderId="5" xfId="2" applyFont="1" applyFill="1" applyBorder="1"/>
    <xf numFmtId="0" fontId="11" fillId="8" borderId="2" xfId="2" applyFont="1" applyFill="1" applyBorder="1"/>
    <xf numFmtId="3" fontId="10" fillId="4" borderId="6" xfId="2" quotePrefix="1" applyNumberFormat="1" applyFont="1" applyFill="1" applyBorder="1" applyAlignment="1">
      <alignment horizontal="center"/>
    </xf>
    <xf numFmtId="3" fontId="10" fillId="4" borderId="5" xfId="2" applyNumberFormat="1" applyFont="1" applyFill="1" applyBorder="1" applyAlignment="1">
      <alignment horizontal="center"/>
    </xf>
    <xf numFmtId="3" fontId="6" fillId="4" borderId="1" xfId="2" applyNumberFormat="1" applyFont="1" applyFill="1" applyBorder="1" applyAlignment="1">
      <alignment horizontal="center"/>
    </xf>
    <xf numFmtId="0" fontId="10" fillId="4" borderId="5" xfId="2" applyFont="1" applyFill="1" applyBorder="1" applyAlignment="1">
      <alignment horizontal="center"/>
    </xf>
    <xf numFmtId="0" fontId="3" fillId="4" borderId="5" xfId="2" applyFont="1" applyFill="1" applyBorder="1"/>
    <xf numFmtId="0" fontId="11" fillId="4" borderId="2" xfId="2" applyFont="1" applyFill="1" applyBorder="1"/>
    <xf numFmtId="3" fontId="12" fillId="5" borderId="12" xfId="2" quotePrefix="1" applyNumberFormat="1" applyFont="1" applyFill="1" applyBorder="1" applyAlignment="1">
      <alignment horizontal="center"/>
    </xf>
    <xf numFmtId="3" fontId="12" fillId="5" borderId="0" xfId="2" quotePrefix="1" applyNumberFormat="1" applyFont="1" applyFill="1" applyAlignment="1">
      <alignment horizontal="center"/>
    </xf>
    <xf numFmtId="3" fontId="12" fillId="5" borderId="1" xfId="2" quotePrefix="1" applyNumberFormat="1" applyFont="1" applyFill="1" applyBorder="1" applyAlignment="1">
      <alignment horizontal="center"/>
    </xf>
    <xf numFmtId="0" fontId="11" fillId="2" borderId="2" xfId="2" applyFont="1" applyFill="1" applyBorder="1"/>
    <xf numFmtId="0" fontId="3" fillId="2" borderId="0" xfId="2" applyFont="1" applyFill="1"/>
    <xf numFmtId="3" fontId="10" fillId="5" borderId="3" xfId="2" quotePrefix="1" applyNumberFormat="1" applyFont="1" applyFill="1" applyBorder="1" applyAlignment="1">
      <alignment horizontal="center"/>
    </xf>
    <xf numFmtId="3" fontId="10" fillId="5" borderId="13" xfId="2" quotePrefix="1" applyNumberFormat="1" applyFont="1" applyFill="1" applyBorder="1" applyAlignment="1">
      <alignment horizontal="center"/>
    </xf>
    <xf numFmtId="0" fontId="14" fillId="5" borderId="13" xfId="2" applyFont="1" applyFill="1" applyBorder="1"/>
    <xf numFmtId="0" fontId="10" fillId="2" borderId="15" xfId="2" applyFont="1" applyFill="1" applyBorder="1"/>
    <xf numFmtId="3" fontId="10" fillId="4" borderId="5" xfId="2" quotePrefix="1" applyNumberFormat="1" applyFont="1" applyFill="1" applyBorder="1" applyAlignment="1">
      <alignment horizontal="center"/>
    </xf>
    <xf numFmtId="0" fontId="11" fillId="4" borderId="1" xfId="2" applyFont="1" applyFill="1" applyBorder="1"/>
    <xf numFmtId="0" fontId="11" fillId="4" borderId="7" xfId="2" applyFont="1" applyFill="1" applyBorder="1"/>
    <xf numFmtId="0" fontId="10" fillId="5" borderId="13" xfId="2" applyFont="1" applyFill="1" applyBorder="1" applyAlignment="1">
      <alignment horizontal="center"/>
    </xf>
    <xf numFmtId="0" fontId="11" fillId="2" borderId="5" xfId="2" applyFont="1" applyFill="1" applyBorder="1"/>
    <xf numFmtId="0" fontId="10" fillId="5" borderId="4" xfId="2" applyFont="1" applyFill="1" applyBorder="1"/>
    <xf numFmtId="3" fontId="3" fillId="4" borderId="5" xfId="2" applyNumberFormat="1" applyFont="1" applyFill="1" applyBorder="1" applyAlignment="1">
      <alignment horizontal="center"/>
    </xf>
    <xf numFmtId="3" fontId="10" fillId="4" borderId="1" xfId="2" quotePrefix="1" applyNumberFormat="1" applyFont="1" applyFill="1" applyBorder="1" applyAlignment="1">
      <alignment horizontal="center"/>
    </xf>
    <xf numFmtId="0" fontId="11" fillId="4" borderId="4" xfId="2" applyFont="1" applyFill="1" applyBorder="1"/>
    <xf numFmtId="3" fontId="12" fillId="5" borderId="3" xfId="2" quotePrefix="1" applyNumberFormat="1" applyFont="1" applyFill="1" applyBorder="1" applyAlignment="1">
      <alignment horizontal="center"/>
    </xf>
    <xf numFmtId="3" fontId="3" fillId="5" borderId="0" xfId="2" applyNumberFormat="1" applyFont="1" applyFill="1" applyAlignment="1">
      <alignment horizontal="center"/>
    </xf>
    <xf numFmtId="3" fontId="3" fillId="5" borderId="0" xfId="2" quotePrefix="1" applyNumberFormat="1" applyFont="1" applyFill="1" applyAlignment="1">
      <alignment horizontal="center"/>
    </xf>
    <xf numFmtId="0" fontId="3" fillId="2" borderId="7" xfId="2" applyFont="1" applyFill="1" applyBorder="1" applyAlignment="1">
      <alignment horizontal="centerContinuous"/>
    </xf>
    <xf numFmtId="3" fontId="12" fillId="5" borderId="0" xfId="2" applyNumberFormat="1" applyFont="1" applyFill="1" applyAlignment="1">
      <alignment horizontal="center"/>
    </xf>
    <xf numFmtId="0" fontId="10" fillId="2" borderId="7" xfId="2" applyFont="1" applyFill="1" applyBorder="1"/>
    <xf numFmtId="3" fontId="10" fillId="5" borderId="0" xfId="2" applyNumberFormat="1" applyFont="1" applyFill="1" applyAlignment="1">
      <alignment horizontal="center"/>
    </xf>
    <xf numFmtId="3" fontId="6" fillId="5" borderId="0" xfId="2" applyNumberFormat="1" applyFont="1" applyFill="1" applyAlignment="1">
      <alignment horizontal="center"/>
    </xf>
    <xf numFmtId="3" fontId="6" fillId="4" borderId="5" xfId="2" applyNumberFormat="1" applyFont="1" applyFill="1" applyBorder="1" applyAlignment="1">
      <alignment horizontal="center"/>
    </xf>
    <xf numFmtId="0" fontId="3" fillId="5" borderId="1" xfId="2" applyFont="1" applyFill="1" applyBorder="1"/>
    <xf numFmtId="0" fontId="11" fillId="2" borderId="7" xfId="2" applyFont="1" applyFill="1" applyBorder="1"/>
    <xf numFmtId="3" fontId="10" fillId="5" borderId="0" xfId="2" quotePrefix="1" applyNumberFormat="1" applyFont="1" applyFill="1" applyAlignment="1">
      <alignment horizontal="center"/>
    </xf>
    <xf numFmtId="0" fontId="14" fillId="4" borderId="5" xfId="2" applyFont="1" applyFill="1" applyBorder="1"/>
    <xf numFmtId="3" fontId="12" fillId="5" borderId="1" xfId="2" applyNumberFormat="1" applyFont="1" applyFill="1" applyBorder="1" applyAlignment="1">
      <alignment horizontal="center"/>
    </xf>
    <xf numFmtId="3" fontId="10" fillId="5" borderId="13" xfId="2" applyNumberFormat="1" applyFont="1" applyFill="1" applyBorder="1" applyAlignment="1">
      <alignment horizontal="center"/>
    </xf>
    <xf numFmtId="3" fontId="3" fillId="5" borderId="13" xfId="2" applyNumberFormat="1" applyFont="1" applyFill="1" applyBorder="1" applyAlignment="1">
      <alignment horizontal="center"/>
    </xf>
    <xf numFmtId="3" fontId="6" fillId="5" borderId="13" xfId="2" applyNumberFormat="1" applyFont="1" applyFill="1" applyBorder="1" applyAlignment="1">
      <alignment horizontal="center"/>
    </xf>
    <xf numFmtId="0" fontId="3" fillId="5" borderId="13" xfId="2" applyFont="1" applyFill="1" applyBorder="1"/>
    <xf numFmtId="0" fontId="18" fillId="2" borderId="0" xfId="2" applyFont="1" applyFill="1"/>
    <xf numFmtId="3" fontId="3" fillId="5" borderId="1" xfId="2" applyNumberFormat="1" applyFont="1" applyFill="1" applyBorder="1" applyAlignment="1">
      <alignment horizontal="center"/>
    </xf>
    <xf numFmtId="3" fontId="3" fillId="5" borderId="1" xfId="2" quotePrefix="1" applyNumberFormat="1" applyFont="1" applyFill="1" applyBorder="1" applyAlignment="1">
      <alignment horizontal="center"/>
    </xf>
    <xf numFmtId="0" fontId="3" fillId="2" borderId="2" xfId="2" applyFont="1" applyFill="1" applyBorder="1"/>
    <xf numFmtId="3" fontId="10" fillId="5" borderId="14" xfId="2" quotePrefix="1" applyNumberFormat="1" applyFont="1" applyFill="1" applyBorder="1" applyAlignment="1">
      <alignment horizontal="center"/>
    </xf>
    <xf numFmtId="3" fontId="10" fillId="4" borderId="12" xfId="2" quotePrefix="1" applyNumberFormat="1" applyFont="1" applyFill="1" applyBorder="1" applyAlignment="1">
      <alignment horizontal="center"/>
    </xf>
    <xf numFmtId="0" fontId="3" fillId="2" borderId="7" xfId="2" applyFont="1" applyFill="1" applyBorder="1"/>
    <xf numFmtId="3" fontId="12" fillId="5" borderId="3" xfId="2" applyNumberFormat="1" applyFont="1" applyFill="1" applyBorder="1" applyAlignment="1">
      <alignment horizontal="center"/>
    </xf>
    <xf numFmtId="3" fontId="6" fillId="5" borderId="14" xfId="2" applyNumberFormat="1" applyFont="1" applyFill="1" applyBorder="1" applyAlignment="1">
      <alignment horizontal="center"/>
    </xf>
    <xf numFmtId="0" fontId="3" fillId="2" borderId="13" xfId="2" applyFont="1" applyFill="1" applyBorder="1"/>
    <xf numFmtId="3" fontId="6" fillId="4" borderId="14" xfId="2" applyNumberFormat="1" applyFont="1" applyFill="1" applyBorder="1" applyAlignment="1">
      <alignment horizontal="center"/>
    </xf>
    <xf numFmtId="3" fontId="6" fillId="4" borderId="13" xfId="2" applyNumberFormat="1" applyFont="1" applyFill="1" applyBorder="1" applyAlignment="1">
      <alignment horizontal="center"/>
    </xf>
    <xf numFmtId="0" fontId="14" fillId="4" borderId="0" xfId="2" applyFont="1" applyFill="1"/>
    <xf numFmtId="0" fontId="11" fillId="4" borderId="15" xfId="2" applyFont="1" applyFill="1" applyBorder="1"/>
    <xf numFmtId="0" fontId="3" fillId="5" borderId="0" xfId="2" applyFont="1" applyFill="1" applyAlignment="1">
      <alignment horizontal="centerContinuous"/>
    </xf>
    <xf numFmtId="0" fontId="14" fillId="3" borderId="12" xfId="2" applyFont="1" applyFill="1" applyBorder="1" applyAlignment="1">
      <alignment horizontal="center"/>
    </xf>
    <xf numFmtId="0" fontId="14" fillId="3" borderId="1" xfId="2" applyFont="1" applyFill="1" applyBorder="1" applyAlignment="1">
      <alignment horizontal="center"/>
    </xf>
    <xf numFmtId="0" fontId="14" fillId="3" borderId="0" xfId="2" applyFont="1" applyFill="1" applyAlignment="1">
      <alignment horizontal="center"/>
    </xf>
    <xf numFmtId="0" fontId="25" fillId="3" borderId="14" xfId="2" applyFont="1" applyFill="1" applyBorder="1" applyAlignment="1">
      <alignment horizontal="center"/>
    </xf>
    <xf numFmtId="0" fontId="25" fillId="3" borderId="13" xfId="2" applyFont="1" applyFill="1" applyBorder="1" applyAlignment="1">
      <alignment horizontal="center"/>
    </xf>
    <xf numFmtId="0" fontId="32" fillId="3" borderId="13" xfId="2" applyFont="1" applyFill="1" applyBorder="1" applyAlignment="1">
      <alignment horizontal="center"/>
    </xf>
    <xf numFmtId="0" fontId="25" fillId="3" borderId="13" xfId="2" applyFont="1" applyFill="1" applyBorder="1"/>
    <xf numFmtId="0" fontId="3" fillId="3" borderId="13" xfId="2" applyFont="1" applyFill="1" applyBorder="1"/>
    <xf numFmtId="0" fontId="3" fillId="2" borderId="1" xfId="2" applyFont="1" applyFill="1" applyBorder="1" applyAlignment="1">
      <alignment horizontal="center"/>
    </xf>
    <xf numFmtId="0" fontId="19" fillId="2" borderId="1" xfId="2" applyFont="1" applyFill="1" applyBorder="1" applyAlignment="1">
      <alignment horizontal="center"/>
    </xf>
    <xf numFmtId="0" fontId="3" fillId="2" borderId="1" xfId="2" applyFont="1" applyFill="1" applyBorder="1"/>
    <xf numFmtId="0" fontId="8" fillId="2" borderId="0" xfId="2" applyFont="1" applyFill="1" applyAlignment="1">
      <alignment horizontal="right"/>
    </xf>
    <xf numFmtId="0" fontId="5" fillId="2" borderId="0" xfId="2" applyFont="1" applyFill="1" applyAlignment="1">
      <alignment horizontal="centerContinuous"/>
    </xf>
    <xf numFmtId="0" fontId="20" fillId="2" borderId="0" xfId="2" applyFont="1" applyFill="1" applyAlignment="1">
      <alignment horizontal="centerContinuous"/>
    </xf>
    <xf numFmtId="0" fontId="5" fillId="2" borderId="0" xfId="2" applyFont="1" applyFill="1" applyAlignment="1">
      <alignment vertical="center" wrapText="1"/>
    </xf>
    <xf numFmtId="0" fontId="5" fillId="2" borderId="0" xfId="2" applyFont="1" applyFill="1" applyAlignment="1">
      <alignment horizontal="center" vertical="center" wrapText="1"/>
    </xf>
    <xf numFmtId="0" fontId="6" fillId="2" borderId="0" xfId="2" applyFont="1" applyFill="1" applyAlignment="1">
      <alignment horizontal="left"/>
    </xf>
    <xf numFmtId="0" fontId="6" fillId="2" borderId="0" xfId="2" applyFont="1" applyFill="1" applyAlignment="1">
      <alignment horizontal="centerContinuous"/>
    </xf>
    <xf numFmtId="0" fontId="8" fillId="2" borderId="0" xfId="2" applyFont="1" applyFill="1" applyAlignment="1">
      <alignment horizontal="center"/>
    </xf>
    <xf numFmtId="0" fontId="8" fillId="5" borderId="0" xfId="2" applyFont="1" applyFill="1" applyAlignment="1">
      <alignment horizontal="center"/>
    </xf>
    <xf numFmtId="3" fontId="10" fillId="7" borderId="3" xfId="2" applyNumberFormat="1" applyFont="1" applyFill="1" applyBorder="1" applyAlignment="1">
      <alignment horizontal="center"/>
    </xf>
    <xf numFmtId="3" fontId="10" fillId="7" borderId="0" xfId="2" applyNumberFormat="1" applyFont="1" applyFill="1" applyAlignment="1">
      <alignment horizontal="center"/>
    </xf>
    <xf numFmtId="3" fontId="3" fillId="7" borderId="0" xfId="2" applyNumberFormat="1" applyFont="1" applyFill="1" applyAlignment="1">
      <alignment horizontal="center"/>
    </xf>
    <xf numFmtId="3" fontId="6" fillId="7" borderId="0" xfId="2" applyNumberFormat="1" applyFont="1" applyFill="1" applyAlignment="1">
      <alignment horizontal="center"/>
    </xf>
    <xf numFmtId="0" fontId="10" fillId="7" borderId="0" xfId="2" applyFont="1" applyFill="1" applyAlignment="1">
      <alignment horizontal="center"/>
    </xf>
    <xf numFmtId="0" fontId="4" fillId="7" borderId="0" xfId="2" applyFont="1" applyFill="1"/>
    <xf numFmtId="0" fontId="10" fillId="9" borderId="0" xfId="2" applyFont="1" applyFill="1"/>
    <xf numFmtId="3" fontId="10" fillId="4" borderId="6" xfId="2" applyNumberFormat="1" applyFont="1" applyFill="1" applyBorder="1" applyAlignment="1">
      <alignment horizontal="center"/>
    </xf>
    <xf numFmtId="0" fontId="10" fillId="5" borderId="15" xfId="2" applyFont="1" applyFill="1" applyBorder="1"/>
    <xf numFmtId="3" fontId="10" fillId="4" borderId="3" xfId="2" applyNumberFormat="1" applyFont="1" applyFill="1" applyBorder="1" applyAlignment="1">
      <alignment horizontal="center"/>
    </xf>
    <xf numFmtId="3" fontId="10" fillId="4" borderId="0" xfId="2" applyNumberFormat="1" applyFont="1" applyFill="1" applyAlignment="1">
      <alignment horizontal="center"/>
    </xf>
    <xf numFmtId="3" fontId="3" fillId="4" borderId="0" xfId="2" applyNumberFormat="1" applyFont="1" applyFill="1" applyAlignment="1">
      <alignment horizontal="center"/>
    </xf>
    <xf numFmtId="3" fontId="6" fillId="4" borderId="0" xfId="2" applyNumberFormat="1" applyFont="1" applyFill="1" applyAlignment="1">
      <alignment horizontal="center"/>
    </xf>
    <xf numFmtId="3" fontId="10" fillId="4" borderId="0" xfId="2" quotePrefix="1" applyNumberFormat="1" applyFont="1" applyFill="1" applyAlignment="1">
      <alignment horizontal="center"/>
    </xf>
    <xf numFmtId="0" fontId="11" fillId="4" borderId="0" xfId="2" applyFont="1" applyFill="1"/>
    <xf numFmtId="3" fontId="10" fillId="5" borderId="6" xfId="2" applyNumberFormat="1" applyFont="1" applyFill="1" applyBorder="1" applyAlignment="1">
      <alignment horizontal="center"/>
    </xf>
    <xf numFmtId="0" fontId="10" fillId="5" borderId="5" xfId="2" applyFont="1" applyFill="1" applyBorder="1" applyAlignment="1">
      <alignment horizontal="center"/>
    </xf>
    <xf numFmtId="3" fontId="6" fillId="5" borderId="5" xfId="2" applyNumberFormat="1" applyFont="1" applyFill="1" applyBorder="1" applyAlignment="1">
      <alignment horizontal="center"/>
    </xf>
    <xf numFmtId="3" fontId="10" fillId="4" borderId="14" xfId="2" applyNumberFormat="1" applyFont="1" applyFill="1" applyBorder="1" applyAlignment="1">
      <alignment horizontal="center"/>
    </xf>
    <xf numFmtId="3" fontId="10" fillId="4" borderId="13" xfId="2" applyNumberFormat="1" applyFont="1" applyFill="1" applyBorder="1" applyAlignment="1">
      <alignment horizontal="center"/>
    </xf>
    <xf numFmtId="3" fontId="3" fillId="4" borderId="13" xfId="2" applyNumberFormat="1" applyFont="1" applyFill="1" applyBorder="1" applyAlignment="1">
      <alignment horizontal="center"/>
    </xf>
    <xf numFmtId="0" fontId="10" fillId="4" borderId="13" xfId="2" applyFont="1" applyFill="1" applyBorder="1" applyAlignment="1">
      <alignment horizontal="center"/>
    </xf>
    <xf numFmtId="0" fontId="3" fillId="4" borderId="13" xfId="2" applyFont="1" applyFill="1" applyBorder="1"/>
    <xf numFmtId="3" fontId="6" fillId="5" borderId="3" xfId="2" applyNumberFormat="1" applyFont="1" applyFill="1" applyBorder="1" applyAlignment="1">
      <alignment horizontal="center"/>
    </xf>
    <xf numFmtId="3" fontId="6" fillId="4" borderId="6" xfId="2" applyNumberFormat="1" applyFont="1" applyFill="1" applyBorder="1" applyAlignment="1">
      <alignment horizontal="center"/>
    </xf>
    <xf numFmtId="3" fontId="10" fillId="5" borderId="3" xfId="2" applyNumberFormat="1" applyFont="1" applyFill="1" applyBorder="1" applyAlignment="1">
      <alignment horizontal="center"/>
    </xf>
    <xf numFmtId="3" fontId="12" fillId="5" borderId="12" xfId="2" applyNumberFormat="1" applyFont="1" applyFill="1" applyBorder="1" applyAlignment="1">
      <alignment horizontal="center"/>
    </xf>
    <xf numFmtId="0" fontId="11" fillId="4" borderId="5" xfId="2" applyFont="1" applyFill="1" applyBorder="1"/>
    <xf numFmtId="3" fontId="12" fillId="7" borderId="3" xfId="2" applyNumberFormat="1" applyFont="1" applyFill="1" applyBorder="1" applyAlignment="1">
      <alignment horizontal="center"/>
    </xf>
    <xf numFmtId="3" fontId="12" fillId="7" borderId="0" xfId="2" applyNumberFormat="1" applyFont="1" applyFill="1" applyAlignment="1">
      <alignment horizontal="center"/>
    </xf>
    <xf numFmtId="0" fontId="12" fillId="7" borderId="0" xfId="2" applyFont="1" applyFill="1" applyAlignment="1">
      <alignment horizontal="center"/>
    </xf>
    <xf numFmtId="0" fontId="12" fillId="7" borderId="0" xfId="2" applyFont="1" applyFill="1"/>
    <xf numFmtId="3" fontId="10" fillId="0" borderId="3" xfId="2" applyNumberFormat="1" applyFont="1" applyBorder="1" applyAlignment="1">
      <alignment horizontal="center"/>
    </xf>
    <xf numFmtId="3" fontId="10" fillId="0" borderId="0" xfId="2" applyNumberFormat="1" applyFont="1" applyAlignment="1">
      <alignment horizontal="center"/>
    </xf>
    <xf numFmtId="3" fontId="12" fillId="0" borderId="0" xfId="2" applyNumberFormat="1" applyFont="1" applyAlignment="1">
      <alignment horizontal="center"/>
    </xf>
    <xf numFmtId="0" fontId="10" fillId="0" borderId="0" xfId="2" applyFont="1" applyAlignment="1">
      <alignment horizontal="center"/>
    </xf>
    <xf numFmtId="0" fontId="12" fillId="0" borderId="0" xfId="2" applyFont="1"/>
    <xf numFmtId="0" fontId="10" fillId="0" borderId="0" xfId="2" applyFont="1"/>
    <xf numFmtId="0" fontId="12" fillId="5" borderId="0" xfId="2" quotePrefix="1" applyFont="1" applyFill="1" applyAlignment="1">
      <alignment horizontal="center"/>
    </xf>
    <xf numFmtId="0" fontId="3" fillId="5" borderId="0" xfId="2" applyFont="1" applyFill="1" applyAlignment="1">
      <alignment horizontal="center"/>
    </xf>
    <xf numFmtId="0" fontId="10" fillId="5" borderId="0" xfId="2" applyFont="1" applyFill="1" applyAlignment="1">
      <alignment horizontal="center"/>
    </xf>
    <xf numFmtId="0" fontId="4" fillId="5" borderId="0" xfId="2" applyFont="1" applyFill="1"/>
    <xf numFmtId="3" fontId="12" fillId="0" borderId="3" xfId="2" quotePrefix="1" applyNumberFormat="1" applyFont="1" applyBorder="1" applyAlignment="1">
      <alignment horizontal="center"/>
    </xf>
    <xf numFmtId="0" fontId="12" fillId="5" borderId="0" xfId="2" applyFont="1" applyFill="1"/>
    <xf numFmtId="3" fontId="10" fillId="0" borderId="3" xfId="2" quotePrefix="1" applyNumberFormat="1" applyFont="1" applyBorder="1" applyAlignment="1">
      <alignment horizontal="center"/>
    </xf>
    <xf numFmtId="3" fontId="10" fillId="0" borderId="0" xfId="2" quotePrefix="1" applyNumberFormat="1" applyFont="1" applyAlignment="1">
      <alignment horizontal="center"/>
    </xf>
    <xf numFmtId="0" fontId="10" fillId="0" borderId="7" xfId="2" applyFont="1" applyBorder="1"/>
    <xf numFmtId="0" fontId="5" fillId="2" borderId="0" xfId="2" applyFont="1" applyFill="1" applyAlignment="1">
      <alignment vertical="center"/>
    </xf>
    <xf numFmtId="0" fontId="11" fillId="0" borderId="0" xfId="0" applyFont="1" applyAlignment="1">
      <alignment horizontal="center"/>
    </xf>
    <xf numFmtId="0" fontId="4" fillId="4" borderId="6" xfId="0" applyFont="1" applyFill="1" applyBorder="1"/>
    <xf numFmtId="164" fontId="10" fillId="4" borderId="5" xfId="0" applyNumberFormat="1" applyFont="1" applyFill="1" applyBorder="1" applyAlignment="1">
      <alignment horizontal="right"/>
    </xf>
    <xf numFmtId="0" fontId="4" fillId="2" borderId="3" xfId="0" applyFont="1" applyFill="1" applyBorder="1"/>
    <xf numFmtId="164" fontId="12" fillId="2" borderId="0" xfId="0" applyNumberFormat="1" applyFont="1" applyFill="1" applyAlignment="1">
      <alignment horizontal="right"/>
    </xf>
    <xf numFmtId="164" fontId="3" fillId="2" borderId="0" xfId="0" applyNumberFormat="1" applyFont="1" applyFill="1" applyAlignment="1">
      <alignment horizontal="right"/>
    </xf>
    <xf numFmtId="164" fontId="10" fillId="2" borderId="0" xfId="0" applyNumberFormat="1" applyFont="1" applyFill="1" applyAlignment="1">
      <alignment horizontal="right"/>
    </xf>
    <xf numFmtId="164" fontId="3" fillId="4" borderId="5" xfId="0" applyNumberFormat="1" applyFont="1" applyFill="1" applyBorder="1" applyAlignment="1">
      <alignment horizontal="right"/>
    </xf>
    <xf numFmtId="0" fontId="3" fillId="4" borderId="5" xfId="0" applyFont="1" applyFill="1" applyBorder="1" applyAlignment="1">
      <alignment horizontal="center"/>
    </xf>
    <xf numFmtId="0" fontId="11" fillId="2" borderId="3" xfId="0" applyFont="1" applyFill="1" applyBorder="1"/>
    <xf numFmtId="164" fontId="10" fillId="2" borderId="13" xfId="0" applyNumberFormat="1" applyFont="1" applyFill="1" applyBorder="1" applyAlignment="1">
      <alignment horizontal="right"/>
    </xf>
    <xf numFmtId="0" fontId="15" fillId="2" borderId="3" xfId="0" applyFont="1" applyFill="1" applyBorder="1"/>
    <xf numFmtId="0" fontId="4" fillId="3" borderId="3" xfId="0" applyFont="1" applyFill="1" applyBorder="1"/>
    <xf numFmtId="164" fontId="10" fillId="3" borderId="0" xfId="0" applyNumberFormat="1" applyFont="1" applyFill="1" applyAlignment="1">
      <alignment horizontal="right"/>
    </xf>
    <xf numFmtId="0" fontId="10" fillId="3" borderId="0" xfId="0" applyFont="1" applyFill="1"/>
    <xf numFmtId="0" fontId="10" fillId="3" borderId="1" xfId="0" applyFont="1" applyFill="1" applyBorder="1"/>
    <xf numFmtId="0" fontId="12" fillId="3" borderId="1" xfId="0" applyFont="1" applyFill="1" applyBorder="1"/>
    <xf numFmtId="0" fontId="6" fillId="3" borderId="0" xfId="0" applyFont="1" applyFill="1" applyAlignment="1">
      <alignment horizontal="center" vertical="center" wrapText="1"/>
    </xf>
    <xf numFmtId="0" fontId="4" fillId="3" borderId="0" xfId="0" applyFont="1" applyFill="1"/>
    <xf numFmtId="0" fontId="4" fillId="3" borderId="14" xfId="0" applyFont="1" applyFill="1" applyBorder="1"/>
    <xf numFmtId="164" fontId="6" fillId="3" borderId="13" xfId="0" applyNumberFormat="1" applyFont="1" applyFill="1" applyBorder="1" applyAlignment="1">
      <alignment vertical="center" wrapText="1"/>
    </xf>
    <xf numFmtId="164" fontId="3" fillId="3" borderId="13" xfId="0" applyNumberFormat="1" applyFont="1" applyFill="1" applyBorder="1" applyAlignment="1">
      <alignment horizontal="right"/>
    </xf>
    <xf numFmtId="0" fontId="12" fillId="3" borderId="13" xfId="0" applyFont="1" applyFill="1" applyBorder="1"/>
    <xf numFmtId="164" fontId="4" fillId="2" borderId="0" xfId="0" applyNumberFormat="1" applyFont="1" applyFill="1" applyAlignment="1">
      <alignment horizontal="right"/>
    </xf>
    <xf numFmtId="0" fontId="4" fillId="2" borderId="0" xfId="0" applyFont="1" applyFill="1" applyAlignment="1">
      <alignment textRotation="90"/>
    </xf>
    <xf numFmtId="0" fontId="4" fillId="2" borderId="13" xfId="0" applyFont="1" applyFill="1" applyBorder="1"/>
    <xf numFmtId="164" fontId="12" fillId="2" borderId="1" xfId="0" applyNumberFormat="1" applyFont="1" applyFill="1" applyBorder="1" applyAlignment="1">
      <alignment horizontal="right"/>
    </xf>
    <xf numFmtId="164" fontId="3" fillId="2" borderId="1" xfId="0" applyNumberFormat="1" applyFont="1" applyFill="1" applyBorder="1" applyAlignment="1">
      <alignment horizontal="right"/>
    </xf>
    <xf numFmtId="0" fontId="3" fillId="0" borderId="13" xfId="0" applyFont="1" applyBorder="1"/>
    <xf numFmtId="0" fontId="10" fillId="3" borderId="0" xfId="0" applyFont="1" applyFill="1" applyAlignment="1">
      <alignment horizontal="right"/>
    </xf>
    <xf numFmtId="0" fontId="6" fillId="3" borderId="13" xfId="0" applyFont="1" applyFill="1" applyBorder="1" applyAlignment="1">
      <alignment vertical="center" wrapText="1"/>
    </xf>
    <xf numFmtId="0" fontId="6" fillId="3" borderId="13" xfId="0" applyFont="1" applyFill="1" applyBorder="1" applyAlignment="1">
      <alignment horizontal="center" vertical="center" wrapText="1"/>
    </xf>
    <xf numFmtId="0" fontId="6" fillId="3" borderId="13" xfId="0" applyFont="1" applyFill="1" applyBorder="1" applyAlignment="1">
      <alignment vertical="center"/>
    </xf>
    <xf numFmtId="0" fontId="6" fillId="2" borderId="0" xfId="0" applyFont="1" applyFill="1" applyAlignment="1">
      <alignment horizontal="left"/>
    </xf>
    <xf numFmtId="3" fontId="3" fillId="2" borderId="0" xfId="0" quotePrefix="1" applyNumberFormat="1" applyFont="1" applyFill="1"/>
    <xf numFmtId="3" fontId="6" fillId="2" borderId="0" xfId="0" quotePrefix="1" applyNumberFormat="1" applyFont="1" applyFill="1" applyAlignment="1">
      <alignment horizontal="right"/>
    </xf>
    <xf numFmtId="164" fontId="10" fillId="4" borderId="6" xfId="0" applyNumberFormat="1" applyFont="1" applyFill="1" applyBorder="1" applyAlignment="1">
      <alignment horizontal="center" vertical="center"/>
    </xf>
    <xf numFmtId="164" fontId="10" fillId="4" borderId="5" xfId="0" applyNumberFormat="1" applyFont="1" applyFill="1" applyBorder="1" applyAlignment="1">
      <alignment horizontal="center" vertical="center"/>
    </xf>
    <xf numFmtId="0" fontId="4" fillId="4" borderId="5" xfId="0" applyFont="1" applyFill="1" applyBorder="1" applyAlignment="1">
      <alignment vertical="center"/>
    </xf>
    <xf numFmtId="164" fontId="12" fillId="2" borderId="3" xfId="0" quotePrefix="1" applyNumberFormat="1" applyFont="1" applyFill="1" applyBorder="1" applyAlignment="1">
      <alignment horizontal="center"/>
    </xf>
    <xf numFmtId="164" fontId="12" fillId="5" borderId="0" xfId="0" quotePrefix="1" applyNumberFormat="1" applyFont="1" applyFill="1" applyAlignment="1">
      <alignment horizontal="center"/>
    </xf>
    <xf numFmtId="0" fontId="12" fillId="4" borderId="5" xfId="0" applyFont="1" applyFill="1" applyBorder="1"/>
    <xf numFmtId="164" fontId="12" fillId="2" borderId="3" xfId="0" applyNumberFormat="1" applyFont="1" applyFill="1" applyBorder="1" applyAlignment="1">
      <alignment horizontal="center"/>
    </xf>
    <xf numFmtId="164" fontId="10" fillId="4" borderId="6" xfId="0" quotePrefix="1" applyNumberFormat="1" applyFont="1" applyFill="1" applyBorder="1" applyAlignment="1">
      <alignment horizontal="center"/>
    </xf>
    <xf numFmtId="164" fontId="6" fillId="4" borderId="5" xfId="0" quotePrefix="1" applyNumberFormat="1" applyFont="1" applyFill="1" applyBorder="1" applyAlignment="1">
      <alignment horizontal="center"/>
    </xf>
    <xf numFmtId="164" fontId="6" fillId="4" borderId="12" xfId="0" applyNumberFormat="1" applyFont="1" applyFill="1" applyBorder="1" applyAlignment="1">
      <alignment horizontal="center"/>
    </xf>
    <xf numFmtId="164" fontId="6" fillId="4" borderId="1" xfId="0" quotePrefix="1" applyNumberFormat="1" applyFont="1" applyFill="1" applyBorder="1" applyAlignment="1">
      <alignment horizontal="center"/>
    </xf>
    <xf numFmtId="0" fontId="3" fillId="4" borderId="1" xfId="0" applyFont="1" applyFill="1" applyBorder="1"/>
    <xf numFmtId="164" fontId="12" fillId="2" borderId="12" xfId="0" quotePrefix="1" applyNumberFormat="1" applyFont="1" applyFill="1" applyBorder="1" applyAlignment="1">
      <alignment horizontal="center"/>
    </xf>
    <xf numFmtId="164" fontId="12" fillId="5" borderId="1" xfId="0" quotePrefix="1" applyNumberFormat="1" applyFont="1" applyFill="1" applyBorder="1" applyAlignment="1">
      <alignment horizontal="center"/>
    </xf>
    <xf numFmtId="164" fontId="12" fillId="2" borderId="14" xfId="0" applyNumberFormat="1" applyFont="1" applyFill="1" applyBorder="1" applyAlignment="1">
      <alignment horizontal="center"/>
    </xf>
    <xf numFmtId="164" fontId="12" fillId="5" borderId="13" xfId="0" quotePrefix="1" applyNumberFormat="1" applyFont="1" applyFill="1" applyBorder="1" applyAlignment="1">
      <alignment horizontal="center"/>
    </xf>
    <xf numFmtId="0" fontId="12" fillId="2" borderId="13" xfId="0" applyFont="1" applyFill="1" applyBorder="1"/>
    <xf numFmtId="164" fontId="10" fillId="4" borderId="14" xfId="0" applyNumberFormat="1" applyFont="1" applyFill="1" applyBorder="1" applyAlignment="1">
      <alignment horizontal="center"/>
    </xf>
    <xf numFmtId="164" fontId="10" fillId="4" borderId="13" xfId="0" applyNumberFormat="1" applyFont="1" applyFill="1" applyBorder="1" applyAlignment="1">
      <alignment horizontal="center"/>
    </xf>
    <xf numFmtId="164" fontId="6" fillId="4" borderId="13" xfId="0" applyNumberFormat="1" applyFont="1" applyFill="1" applyBorder="1" applyAlignment="1">
      <alignment horizontal="center"/>
    </xf>
    <xf numFmtId="0" fontId="14" fillId="4" borderId="13" xfId="0" applyFont="1" applyFill="1" applyBorder="1"/>
    <xf numFmtId="164" fontId="6" fillId="4" borderId="6" xfId="0" quotePrefix="1" applyNumberFormat="1" applyFont="1" applyFill="1" applyBorder="1" applyAlignment="1">
      <alignment horizontal="center"/>
    </xf>
    <xf numFmtId="164" fontId="6" fillId="4" borderId="5" xfId="0" applyNumberFormat="1" applyFont="1" applyFill="1" applyBorder="1" applyAlignment="1">
      <alignment horizontal="center"/>
    </xf>
    <xf numFmtId="0" fontId="12" fillId="2" borderId="1" xfId="0" applyFont="1" applyFill="1" applyBorder="1"/>
    <xf numFmtId="0" fontId="12" fillId="2" borderId="2" xfId="0" applyFont="1" applyFill="1" applyBorder="1"/>
    <xf numFmtId="164" fontId="12" fillId="2" borderId="13" xfId="0" applyNumberFormat="1" applyFont="1" applyFill="1" applyBorder="1" applyAlignment="1">
      <alignment horizontal="center"/>
    </xf>
    <xf numFmtId="164" fontId="6" fillId="4" borderId="3" xfId="0" applyNumberFormat="1" applyFont="1" applyFill="1" applyBorder="1" applyAlignment="1">
      <alignment horizontal="center"/>
    </xf>
    <xf numFmtId="164" fontId="6" fillId="4" borderId="0" xfId="0" applyNumberFormat="1" applyFont="1" applyFill="1" applyAlignment="1">
      <alignment horizontal="center"/>
    </xf>
    <xf numFmtId="0" fontId="14" fillId="3" borderId="6"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14" xfId="0" applyFont="1" applyFill="1" applyBorder="1" applyAlignment="1">
      <alignment vertical="center" wrapText="1"/>
    </xf>
    <xf numFmtId="0" fontId="14" fillId="3" borderId="13" xfId="0" applyFont="1" applyFill="1" applyBorder="1" applyAlignment="1">
      <alignment vertical="center" wrapText="1"/>
    </xf>
    <xf numFmtId="0" fontId="3" fillId="3" borderId="13" xfId="0" applyFont="1" applyFill="1" applyBorder="1"/>
    <xf numFmtId="0" fontId="3" fillId="2" borderId="1" xfId="0" applyFont="1" applyFill="1" applyBorder="1" applyAlignment="1">
      <alignment horizontal="centerContinuous"/>
    </xf>
    <xf numFmtId="0" fontId="19" fillId="2" borderId="1" xfId="0" applyFont="1" applyFill="1" applyBorder="1" applyAlignment="1">
      <alignment horizontal="centerContinuous"/>
    </xf>
    <xf numFmtId="164" fontId="10" fillId="4" borderId="12" xfId="0" applyNumberFormat="1" applyFont="1" applyFill="1" applyBorder="1" applyAlignment="1">
      <alignment horizontal="center" vertical="center"/>
    </xf>
    <xf numFmtId="164" fontId="10" fillId="4" borderId="1" xfId="0" applyNumberFormat="1" applyFont="1" applyFill="1" applyBorder="1" applyAlignment="1">
      <alignment horizontal="center" vertical="center"/>
    </xf>
    <xf numFmtId="164" fontId="12" fillId="2" borderId="12" xfId="0" applyNumberFormat="1" applyFont="1" applyFill="1" applyBorder="1" applyAlignment="1">
      <alignment horizontal="center"/>
    </xf>
    <xf numFmtId="164" fontId="12" fillId="2" borderId="1" xfId="0" applyNumberFormat="1" applyFont="1" applyFill="1" applyBorder="1" applyAlignment="1">
      <alignment horizontal="center"/>
    </xf>
    <xf numFmtId="164" fontId="12" fillId="2" borderId="14" xfId="0" quotePrefix="1" applyNumberFormat="1" applyFont="1" applyFill="1" applyBorder="1" applyAlignment="1">
      <alignment horizontal="center"/>
    </xf>
    <xf numFmtId="0" fontId="14" fillId="3" borderId="1" xfId="0" applyFont="1" applyFill="1" applyBorder="1" applyAlignment="1">
      <alignment horizontal="left"/>
    </xf>
    <xf numFmtId="3" fontId="10" fillId="4" borderId="6" xfId="0" applyNumberFormat="1" applyFont="1" applyFill="1" applyBorder="1" applyAlignment="1">
      <alignment horizontal="center" vertical="center"/>
    </xf>
    <xf numFmtId="3" fontId="10" fillId="4" borderId="5" xfId="0" applyNumberFormat="1" applyFont="1" applyFill="1" applyBorder="1" applyAlignment="1">
      <alignment horizontal="center" vertical="center"/>
    </xf>
    <xf numFmtId="3" fontId="12" fillId="2" borderId="12" xfId="0" applyNumberFormat="1" applyFont="1" applyFill="1" applyBorder="1" applyAlignment="1">
      <alignment horizontal="center"/>
    </xf>
    <xf numFmtId="3" fontId="12" fillId="5" borderId="1" xfId="0" applyNumberFormat="1" applyFont="1" applyFill="1" applyBorder="1" applyAlignment="1">
      <alignment horizontal="center"/>
    </xf>
    <xf numFmtId="3" fontId="12" fillId="2" borderId="3" xfId="0" quotePrefix="1" applyNumberFormat="1" applyFont="1" applyFill="1" applyBorder="1" applyAlignment="1">
      <alignment horizontal="center"/>
    </xf>
    <xf numFmtId="3" fontId="6" fillId="4" borderId="12" xfId="0" applyNumberFormat="1" applyFont="1" applyFill="1" applyBorder="1" applyAlignment="1">
      <alignment horizontal="center"/>
    </xf>
    <xf numFmtId="3" fontId="6" fillId="4" borderId="5" xfId="0" applyNumberFormat="1" applyFont="1" applyFill="1" applyBorder="1" applyAlignment="1">
      <alignment horizontal="center"/>
    </xf>
    <xf numFmtId="3" fontId="12" fillId="2" borderId="14" xfId="0" applyNumberFormat="1" applyFont="1" applyFill="1" applyBorder="1" applyAlignment="1">
      <alignment horizontal="center"/>
    </xf>
    <xf numFmtId="3" fontId="12" fillId="5" borderId="13" xfId="0" applyNumberFormat="1" applyFont="1" applyFill="1" applyBorder="1" applyAlignment="1">
      <alignment horizontal="center"/>
    </xf>
    <xf numFmtId="3" fontId="10" fillId="4" borderId="14" xfId="0" quotePrefix="1" applyNumberFormat="1" applyFont="1" applyFill="1" applyBorder="1" applyAlignment="1">
      <alignment horizontal="center"/>
    </xf>
    <xf numFmtId="3" fontId="6" fillId="4" borderId="13" xfId="0" quotePrefix="1" applyNumberFormat="1" applyFont="1" applyFill="1" applyBorder="1" applyAlignment="1">
      <alignment horizontal="center"/>
    </xf>
    <xf numFmtId="3" fontId="6" fillId="4" borderId="5" xfId="0" quotePrefix="1" applyNumberFormat="1" applyFont="1" applyFill="1" applyBorder="1" applyAlignment="1">
      <alignment horizontal="center"/>
    </xf>
    <xf numFmtId="3" fontId="6" fillId="4" borderId="1" xfId="0" quotePrefix="1" applyNumberFormat="1" applyFont="1" applyFill="1" applyBorder="1" applyAlignment="1">
      <alignment horizontal="center"/>
    </xf>
    <xf numFmtId="3" fontId="12" fillId="5" borderId="1" xfId="0" quotePrefix="1" applyNumberFormat="1" applyFont="1" applyFill="1" applyBorder="1" applyAlignment="1">
      <alignment horizontal="center"/>
    </xf>
    <xf numFmtId="3" fontId="12" fillId="5" borderId="13" xfId="0" quotePrefix="1" applyNumberFormat="1" applyFont="1" applyFill="1" applyBorder="1" applyAlignment="1">
      <alignment horizontal="center"/>
    </xf>
    <xf numFmtId="3" fontId="10" fillId="4" borderId="14" xfId="0" applyNumberFormat="1" applyFont="1" applyFill="1" applyBorder="1" applyAlignment="1">
      <alignment horizontal="center"/>
    </xf>
    <xf numFmtId="3" fontId="10" fillId="4" borderId="13" xfId="0" applyNumberFormat="1" applyFont="1" applyFill="1" applyBorder="1" applyAlignment="1">
      <alignment horizontal="center"/>
    </xf>
    <xf numFmtId="0" fontId="18" fillId="4" borderId="0" xfId="0" applyFont="1" applyFill="1"/>
    <xf numFmtId="3" fontId="6" fillId="4" borderId="6" xfId="0" quotePrefix="1" applyNumberFormat="1" applyFont="1" applyFill="1" applyBorder="1" applyAlignment="1">
      <alignment horizontal="center"/>
    </xf>
    <xf numFmtId="0" fontId="11" fillId="3" borderId="9" xfId="0" applyFont="1" applyFill="1" applyBorder="1" applyAlignment="1">
      <alignment horizontal="center" vertical="center"/>
    </xf>
    <xf numFmtId="3" fontId="6" fillId="4" borderId="3" xfId="0" applyNumberFormat="1" applyFont="1" applyFill="1" applyBorder="1" applyAlignment="1">
      <alignment horizontal="center"/>
    </xf>
    <xf numFmtId="3" fontId="6" fillId="4" borderId="0" xfId="0" applyNumberFormat="1" applyFont="1" applyFill="1" applyAlignment="1">
      <alignment horizontal="center"/>
    </xf>
    <xf numFmtId="0" fontId="14" fillId="3" borderId="12" xfId="0" applyFont="1" applyFill="1" applyBorder="1" applyAlignment="1">
      <alignment horizontal="center" vertical="center" wrapText="1"/>
    </xf>
    <xf numFmtId="0" fontId="18" fillId="2" borderId="1" xfId="0" applyFont="1" applyFill="1" applyBorder="1" applyAlignment="1">
      <alignment horizontal="centerContinuous"/>
    </xf>
    <xf numFmtId="0" fontId="6" fillId="2" borderId="0" xfId="0" applyFont="1" applyFill="1" applyAlignment="1">
      <alignment horizontal="center"/>
    </xf>
    <xf numFmtId="0" fontId="28" fillId="2" borderId="0" xfId="0" applyFont="1" applyFill="1"/>
    <xf numFmtId="3" fontId="10" fillId="2" borderId="3" xfId="0" applyNumberFormat="1" applyFont="1" applyFill="1" applyBorder="1" applyAlignment="1">
      <alignment horizontal="center"/>
    </xf>
    <xf numFmtId="3" fontId="10" fillId="5" borderId="0" xfId="0" applyNumberFormat="1" applyFont="1" applyFill="1" applyAlignment="1">
      <alignment horizontal="center"/>
    </xf>
    <xf numFmtId="3" fontId="6" fillId="5" borderId="13" xfId="0" applyNumberFormat="1" applyFont="1" applyFill="1" applyBorder="1" applyAlignment="1">
      <alignment horizontal="center"/>
    </xf>
    <xf numFmtId="0" fontId="10" fillId="3" borderId="12" xfId="0" applyFont="1" applyFill="1" applyBorder="1" applyAlignment="1">
      <alignment horizontal="center"/>
    </xf>
    <xf numFmtId="0" fontId="10" fillId="3" borderId="1" xfId="0" applyFont="1" applyFill="1" applyBorder="1" applyAlignment="1">
      <alignment horizontal="center"/>
    </xf>
    <xf numFmtId="0" fontId="25" fillId="3" borderId="1" xfId="0" applyFont="1" applyFill="1" applyBorder="1"/>
    <xf numFmtId="0" fontId="14" fillId="3" borderId="3" xfId="0" applyFont="1" applyFill="1" applyBorder="1" applyAlignment="1">
      <alignment vertical="center" wrapText="1"/>
    </xf>
    <xf numFmtId="0" fontId="25" fillId="3" borderId="0" xfId="0" applyFont="1" applyFill="1" applyAlignment="1">
      <alignment vertical="center"/>
    </xf>
    <xf numFmtId="0" fontId="4" fillId="3" borderId="14" xfId="0" applyFont="1" applyFill="1" applyBorder="1" applyAlignment="1">
      <alignment horizontal="center"/>
    </xf>
    <xf numFmtId="0" fontId="18" fillId="3" borderId="13" xfId="0" applyFont="1" applyFill="1" applyBorder="1" applyAlignment="1">
      <alignment horizontal="center"/>
    </xf>
    <xf numFmtId="0" fontId="14" fillId="3" borderId="13" xfId="0" applyFont="1" applyFill="1" applyBorder="1" applyAlignment="1">
      <alignment horizontal="center" vertical="center" wrapText="1"/>
    </xf>
    <xf numFmtId="3" fontId="12" fillId="2" borderId="1" xfId="0" applyNumberFormat="1" applyFont="1" applyFill="1" applyBorder="1" applyAlignment="1">
      <alignment horizontal="center"/>
    </xf>
    <xf numFmtId="0" fontId="35" fillId="2" borderId="0" xfId="0" applyFont="1" applyFill="1"/>
    <xf numFmtId="0" fontId="5" fillId="3" borderId="7" xfId="0" applyFont="1" applyFill="1" applyBorder="1" applyAlignment="1">
      <alignment horizontal="center" vertical="center"/>
    </xf>
    <xf numFmtId="3" fontId="6" fillId="2" borderId="3" xfId="0" applyNumberFormat="1" applyFont="1" applyFill="1" applyBorder="1" applyAlignment="1">
      <alignment horizontal="center"/>
    </xf>
    <xf numFmtId="3" fontId="6" fillId="2" borderId="14" xfId="0" applyNumberFormat="1" applyFont="1" applyFill="1" applyBorder="1" applyAlignment="1">
      <alignment horizontal="center"/>
    </xf>
    <xf numFmtId="3" fontId="6" fillId="2" borderId="13" xfId="0" applyNumberFormat="1" applyFont="1" applyFill="1" applyBorder="1" applyAlignment="1">
      <alignment horizontal="center"/>
    </xf>
    <xf numFmtId="3" fontId="6" fillId="4" borderId="14" xfId="0" applyNumberFormat="1" applyFont="1" applyFill="1" applyBorder="1" applyAlignment="1">
      <alignment horizontal="center" vertical="center" wrapText="1"/>
    </xf>
    <xf numFmtId="3" fontId="6" fillId="4" borderId="5" xfId="0" applyNumberFormat="1" applyFont="1" applyFill="1" applyBorder="1" applyAlignment="1">
      <alignment horizontal="center" vertical="center" wrapText="1"/>
    </xf>
    <xf numFmtId="0" fontId="25" fillId="3" borderId="13" xfId="0" applyFont="1" applyFill="1" applyBorder="1" applyAlignment="1">
      <alignment vertical="center"/>
    </xf>
    <xf numFmtId="0" fontId="14" fillId="3" borderId="13" xfId="0" applyFont="1" applyFill="1" applyBorder="1"/>
    <xf numFmtId="0" fontId="11" fillId="3" borderId="7" xfId="0" applyFont="1" applyFill="1" applyBorder="1" applyAlignment="1">
      <alignment horizontal="center" vertical="center"/>
    </xf>
    <xf numFmtId="0" fontId="10" fillId="2" borderId="0" xfId="0" applyFont="1" applyFill="1" applyAlignment="1">
      <alignment horizontal="center"/>
    </xf>
    <xf numFmtId="3" fontId="3" fillId="2" borderId="3" xfId="0" applyNumberFormat="1" applyFont="1" applyFill="1" applyBorder="1" applyAlignment="1">
      <alignment horizontal="center"/>
    </xf>
    <xf numFmtId="3" fontId="6" fillId="4" borderId="3" xfId="0" applyNumberFormat="1" applyFont="1" applyFill="1" applyBorder="1" applyAlignment="1">
      <alignment horizontal="center" vertical="center" wrapText="1"/>
    </xf>
    <xf numFmtId="3" fontId="6" fillId="4" borderId="1" xfId="0" applyNumberFormat="1" applyFont="1" applyFill="1" applyBorder="1" applyAlignment="1">
      <alignment horizontal="center" vertical="center" wrapText="1"/>
    </xf>
    <xf numFmtId="0" fontId="11" fillId="4" borderId="7" xfId="0" applyFont="1" applyFill="1" applyBorder="1"/>
    <xf numFmtId="3" fontId="12" fillId="2" borderId="13" xfId="0" applyNumberFormat="1" applyFont="1" applyFill="1" applyBorder="1" applyAlignment="1">
      <alignment horizontal="center"/>
    </xf>
    <xf numFmtId="3" fontId="6" fillId="4" borderId="6" xfId="0" applyNumberFormat="1" applyFont="1" applyFill="1" applyBorder="1" applyAlignment="1">
      <alignment horizontal="center" wrapText="1"/>
    </xf>
    <xf numFmtId="3" fontId="6" fillId="4" borderId="5" xfId="0" applyNumberFormat="1" applyFont="1" applyFill="1" applyBorder="1" applyAlignment="1">
      <alignment horizontal="center" wrapText="1"/>
    </xf>
    <xf numFmtId="0" fontId="4" fillId="3" borderId="14" xfId="0" applyFont="1" applyFill="1" applyBorder="1" applyAlignment="1">
      <alignment horizontal="left"/>
    </xf>
    <xf numFmtId="0" fontId="18" fillId="3" borderId="13" xfId="0" applyFont="1" applyFill="1" applyBorder="1" applyAlignment="1">
      <alignment horizontal="left"/>
    </xf>
    <xf numFmtId="0" fontId="14" fillId="3" borderId="13" xfId="0" applyFont="1" applyFill="1" applyBorder="1" applyAlignment="1">
      <alignment horizontal="left" vertical="center" wrapText="1"/>
    </xf>
    <xf numFmtId="0" fontId="18" fillId="2" borderId="0" xfId="0" applyFont="1" applyFill="1" applyAlignment="1">
      <alignment horizontal="left"/>
    </xf>
    <xf numFmtId="164" fontId="6" fillId="4" borderId="6" xfId="0" applyNumberFormat="1" applyFont="1" applyFill="1" applyBorder="1" applyAlignment="1">
      <alignment vertical="center"/>
    </xf>
    <xf numFmtId="164" fontId="6" fillId="4" borderId="5" xfId="0" applyNumberFormat="1" applyFont="1" applyFill="1" applyBorder="1" applyAlignment="1">
      <alignment vertical="center"/>
    </xf>
    <xf numFmtId="164" fontId="12" fillId="2" borderId="3" xfId="0" applyNumberFormat="1" applyFont="1" applyFill="1" applyBorder="1" applyAlignment="1">
      <alignment horizontal="right" wrapText="1"/>
    </xf>
    <xf numFmtId="164" fontId="12" fillId="5" borderId="0" xfId="0" applyNumberFormat="1" applyFont="1" applyFill="1" applyAlignment="1">
      <alignment horizontal="right" wrapText="1"/>
    </xf>
    <xf numFmtId="164" fontId="3" fillId="5" borderId="0" xfId="0" applyNumberFormat="1" applyFont="1" applyFill="1"/>
    <xf numFmtId="164" fontId="6" fillId="2" borderId="3" xfId="0" applyNumberFormat="1" applyFont="1" applyFill="1" applyBorder="1" applyAlignment="1">
      <alignment horizontal="right" wrapText="1"/>
    </xf>
    <xf numFmtId="164" fontId="6" fillId="2" borderId="0" xfId="0" applyNumberFormat="1" applyFont="1" applyFill="1" applyAlignment="1">
      <alignment horizontal="right" wrapText="1"/>
    </xf>
    <xf numFmtId="164" fontId="6" fillId="5" borderId="0" xfId="0" applyNumberFormat="1" applyFont="1" applyFill="1"/>
    <xf numFmtId="164" fontId="10" fillId="4" borderId="6" xfId="0" applyNumberFormat="1" applyFont="1" applyFill="1" applyBorder="1" applyAlignment="1">
      <alignment horizontal="right" wrapText="1"/>
    </xf>
    <xf numFmtId="164" fontId="10" fillId="4" borderId="5" xfId="0" applyNumberFormat="1" applyFont="1" applyFill="1" applyBorder="1" applyAlignment="1">
      <alignment horizontal="right" wrapText="1"/>
    </xf>
    <xf numFmtId="0" fontId="4" fillId="4" borderId="0" xfId="0" applyFont="1" applyFill="1"/>
    <xf numFmtId="164" fontId="12" fillId="5" borderId="0" xfId="0" applyNumberFormat="1" applyFont="1" applyFill="1"/>
    <xf numFmtId="164" fontId="10" fillId="2" borderId="0" xfId="0" applyNumberFormat="1" applyFont="1" applyFill="1" applyAlignment="1">
      <alignment horizontal="right" wrapText="1"/>
    </xf>
    <xf numFmtId="164" fontId="10" fillId="5" borderId="0" xfId="0" applyNumberFormat="1" applyFont="1" applyFill="1"/>
    <xf numFmtId="0" fontId="3" fillId="2" borderId="0" xfId="0" applyFont="1" applyFill="1" applyAlignment="1">
      <alignment horizontal="center" vertical="center"/>
    </xf>
    <xf numFmtId="164" fontId="6" fillId="4" borderId="6" xfId="0" applyNumberFormat="1" applyFont="1" applyFill="1" applyBorder="1" applyAlignment="1">
      <alignment horizontal="right" wrapText="1"/>
    </xf>
    <xf numFmtId="164" fontId="6" fillId="4" borderId="5" xfId="0" applyNumberFormat="1" applyFont="1" applyFill="1" applyBorder="1" applyAlignment="1">
      <alignment horizontal="right" wrapText="1"/>
    </xf>
    <xf numFmtId="164" fontId="6" fillId="4" borderId="5" xfId="0" quotePrefix="1" applyNumberFormat="1" applyFont="1" applyFill="1" applyBorder="1"/>
    <xf numFmtId="164" fontId="6" fillId="4" borderId="5" xfId="0" applyNumberFormat="1" applyFont="1" applyFill="1" applyBorder="1"/>
    <xf numFmtId="164" fontId="6" fillId="5" borderId="0" xfId="0" quotePrefix="1" applyNumberFormat="1" applyFont="1" applyFill="1"/>
    <xf numFmtId="164" fontId="3" fillId="5" borderId="0" xfId="0" quotePrefix="1" applyNumberFormat="1" applyFont="1" applyFill="1"/>
    <xf numFmtId="164" fontId="3" fillId="5" borderId="0" xfId="0" quotePrefix="1" applyNumberFormat="1" applyFont="1" applyFill="1" applyAlignment="1">
      <alignment horizontal="right"/>
    </xf>
    <xf numFmtId="164" fontId="6" fillId="5" borderId="0" xfId="0" quotePrefix="1" applyNumberFormat="1" applyFont="1" applyFill="1" applyAlignment="1">
      <alignment horizontal="right"/>
    </xf>
    <xf numFmtId="164" fontId="10" fillId="5" borderId="0" xfId="0" quotePrefix="1" applyNumberFormat="1" applyFont="1" applyFill="1" applyAlignment="1">
      <alignment horizontal="right"/>
    </xf>
    <xf numFmtId="164" fontId="12" fillId="5" borderId="0" xfId="0" quotePrefix="1" applyNumberFormat="1" applyFont="1" applyFill="1" applyAlignment="1">
      <alignment horizontal="right"/>
    </xf>
    <xf numFmtId="164" fontId="10" fillId="2" borderId="3" xfId="0" applyNumberFormat="1" applyFont="1" applyFill="1" applyBorder="1" applyAlignment="1">
      <alignment horizontal="right" wrapText="1"/>
    </xf>
    <xf numFmtId="164" fontId="10" fillId="5" borderId="0" xfId="0" applyNumberFormat="1" applyFont="1" applyFill="1" applyAlignment="1">
      <alignment horizontal="right" wrapText="1"/>
    </xf>
    <xf numFmtId="164" fontId="6" fillId="4" borderId="5" xfId="0" quotePrefix="1" applyNumberFormat="1" applyFont="1" applyFill="1" applyBorder="1" applyAlignment="1">
      <alignment horizontal="right"/>
    </xf>
    <xf numFmtId="164" fontId="6" fillId="2" borderId="14" xfId="0" applyNumberFormat="1" applyFont="1" applyFill="1" applyBorder="1" applyAlignment="1">
      <alignment horizontal="right" wrapText="1"/>
    </xf>
    <xf numFmtId="164" fontId="6" fillId="2" borderId="13" xfId="0" applyNumberFormat="1" applyFont="1" applyFill="1" applyBorder="1" applyAlignment="1">
      <alignment horizontal="right" wrapText="1"/>
    </xf>
    <xf numFmtId="164" fontId="6" fillId="2" borderId="0" xfId="0" applyNumberFormat="1" applyFont="1" applyFill="1"/>
    <xf numFmtId="164" fontId="6" fillId="4" borderId="12" xfId="0" applyNumberFormat="1" applyFont="1" applyFill="1" applyBorder="1" applyAlignment="1">
      <alignment horizontal="right" wrapText="1"/>
    </xf>
    <xf numFmtId="164" fontId="6" fillId="4" borderId="1" xfId="0" applyNumberFormat="1" applyFont="1" applyFill="1" applyBorder="1" applyAlignment="1">
      <alignment horizontal="right" wrapText="1"/>
    </xf>
    <xf numFmtId="0" fontId="14" fillId="3" borderId="12" xfId="0" applyFont="1" applyFill="1" applyBorder="1" applyAlignment="1">
      <alignment horizontal="right" wrapText="1"/>
    </xf>
    <xf numFmtId="0" fontId="14" fillId="3" borderId="5" xfId="0" applyFont="1" applyFill="1" applyBorder="1" applyAlignment="1">
      <alignment horizontal="right" wrapText="1"/>
    </xf>
    <xf numFmtId="0" fontId="14" fillId="3" borderId="5" xfId="0" applyFont="1" applyFill="1" applyBorder="1" applyAlignment="1">
      <alignment wrapText="1"/>
    </xf>
    <xf numFmtId="0" fontId="25" fillId="3" borderId="3" xfId="0" applyFont="1" applyFill="1" applyBorder="1" applyAlignment="1">
      <alignment horizontal="centerContinuous"/>
    </xf>
    <xf numFmtId="0" fontId="25" fillId="3" borderId="13" xfId="0" applyFont="1" applyFill="1" applyBorder="1" applyAlignment="1">
      <alignment horizontal="centerContinuous"/>
    </xf>
    <xf numFmtId="0" fontId="32" fillId="3" borderId="13" xfId="0" applyFont="1" applyFill="1" applyBorder="1" applyAlignment="1">
      <alignment horizontal="centerContinuous"/>
    </xf>
    <xf numFmtId="0" fontId="8" fillId="2" borderId="0" xfId="0" applyFont="1" applyFill="1" applyAlignment="1">
      <alignment horizontal="centerContinuous"/>
    </xf>
    <xf numFmtId="0" fontId="19" fillId="2" borderId="0" xfId="0" applyFont="1" applyFill="1" applyAlignment="1">
      <alignment horizontal="centerContinuous"/>
    </xf>
    <xf numFmtId="3" fontId="3" fillId="2" borderId="13" xfId="0" applyNumberFormat="1" applyFont="1" applyFill="1" applyBorder="1"/>
    <xf numFmtId="164" fontId="12" fillId="5" borderId="1" xfId="0" applyNumberFormat="1" applyFont="1" applyFill="1" applyBorder="1" applyAlignment="1">
      <alignment horizontal="right" wrapText="1"/>
    </xf>
    <xf numFmtId="164" fontId="10" fillId="2" borderId="3" xfId="0" applyNumberFormat="1" applyFont="1" applyFill="1" applyBorder="1"/>
    <xf numFmtId="164" fontId="6" fillId="5" borderId="0" xfId="0" applyNumberFormat="1" applyFont="1" applyFill="1" applyAlignment="1">
      <alignment horizontal="right" wrapText="1"/>
    </xf>
    <xf numFmtId="164" fontId="3" fillId="2" borderId="3" xfId="0" quotePrefix="1" applyNumberFormat="1" applyFont="1" applyFill="1" applyBorder="1" applyAlignment="1">
      <alignment horizontal="right"/>
    </xf>
    <xf numFmtId="164" fontId="10" fillId="2" borderId="3" xfId="0" quotePrefix="1" applyNumberFormat="1" applyFont="1" applyFill="1" applyBorder="1" applyAlignment="1">
      <alignment horizontal="right"/>
    </xf>
    <xf numFmtId="164" fontId="6" fillId="5" borderId="0" xfId="0" applyNumberFormat="1" applyFont="1" applyFill="1" applyAlignment="1">
      <alignment horizontal="right"/>
    </xf>
    <xf numFmtId="164" fontId="10" fillId="4" borderId="6" xfId="0" quotePrefix="1" applyNumberFormat="1" applyFont="1" applyFill="1" applyBorder="1" applyAlignment="1">
      <alignment horizontal="right"/>
    </xf>
    <xf numFmtId="164" fontId="6" fillId="2" borderId="3" xfId="0" applyNumberFormat="1" applyFont="1" applyFill="1" applyBorder="1"/>
    <xf numFmtId="164" fontId="6" fillId="4" borderId="1" xfId="0" applyNumberFormat="1" applyFont="1" applyFill="1" applyBorder="1" applyAlignment="1">
      <alignment wrapText="1"/>
    </xf>
    <xf numFmtId="0" fontId="25" fillId="3" borderId="14" xfId="0" applyFont="1" applyFill="1" applyBorder="1" applyAlignment="1">
      <alignment horizontal="centerContinuous"/>
    </xf>
    <xf numFmtId="3" fontId="4" fillId="2" borderId="0" xfId="0" applyNumberFormat="1" applyFont="1" applyFill="1" applyAlignment="1">
      <alignment horizontal="center"/>
    </xf>
    <xf numFmtId="3" fontId="12" fillId="2" borderId="0" xfId="0" applyNumberFormat="1" applyFont="1" applyFill="1" applyAlignment="1">
      <alignment horizontal="center" vertical="center" wrapText="1"/>
    </xf>
    <xf numFmtId="3" fontId="10" fillId="10" borderId="5" xfId="0" applyNumberFormat="1" applyFont="1" applyFill="1" applyBorder="1" applyAlignment="1">
      <alignment horizontal="center" vertical="center"/>
    </xf>
    <xf numFmtId="0" fontId="29" fillId="2" borderId="14" xfId="0" applyFont="1" applyFill="1" applyBorder="1"/>
    <xf numFmtId="3" fontId="12" fillId="2" borderId="12" xfId="0" applyNumberFormat="1" applyFont="1" applyFill="1" applyBorder="1" applyAlignment="1">
      <alignment horizontal="center" vertical="center" wrapText="1"/>
    </xf>
    <xf numFmtId="3" fontId="12" fillId="2" borderId="3" xfId="0" applyNumberFormat="1" applyFont="1" applyFill="1" applyBorder="1" applyAlignment="1">
      <alignment horizontal="center" vertical="center" wrapText="1"/>
    </xf>
    <xf numFmtId="0" fontId="26" fillId="2" borderId="7" xfId="0" applyFont="1" applyFill="1" applyBorder="1"/>
    <xf numFmtId="3" fontId="10" fillId="10" borderId="6" xfId="0" applyNumberFormat="1" applyFont="1" applyFill="1" applyBorder="1" applyAlignment="1">
      <alignment horizontal="center" vertical="center" wrapText="1"/>
    </xf>
    <xf numFmtId="3" fontId="10" fillId="10" borderId="5" xfId="0" applyNumberFormat="1" applyFont="1" applyFill="1" applyBorder="1" applyAlignment="1">
      <alignment horizontal="center"/>
    </xf>
    <xf numFmtId="0" fontId="10" fillId="10" borderId="5" xfId="0" applyFont="1" applyFill="1" applyBorder="1"/>
    <xf numFmtId="0" fontId="11" fillId="10" borderId="4" xfId="0" applyFont="1" applyFill="1" applyBorder="1"/>
    <xf numFmtId="0" fontId="11" fillId="10" borderId="5" xfId="0" applyFont="1" applyFill="1" applyBorder="1"/>
    <xf numFmtId="0" fontId="13" fillId="10" borderId="5" xfId="0" applyFont="1" applyFill="1" applyBorder="1"/>
    <xf numFmtId="0" fontId="3" fillId="10" borderId="5" xfId="0" applyFont="1" applyFill="1" applyBorder="1"/>
    <xf numFmtId="3" fontId="10" fillId="10" borderId="12" xfId="0" applyNumberFormat="1" applyFont="1" applyFill="1" applyBorder="1" applyAlignment="1">
      <alignment horizontal="center" vertical="center" wrapText="1"/>
    </xf>
    <xf numFmtId="3" fontId="10" fillId="10" borderId="1" xfId="0" applyNumberFormat="1" applyFont="1" applyFill="1" applyBorder="1" applyAlignment="1">
      <alignment horizontal="center" vertical="center" wrapText="1"/>
    </xf>
    <xf numFmtId="0" fontId="14" fillId="10" borderId="0" xfId="0" applyFont="1" applyFill="1"/>
    <xf numFmtId="0" fontId="11" fillId="10" borderId="15" xfId="0" applyFont="1" applyFill="1" applyBorder="1"/>
    <xf numFmtId="0" fontId="5" fillId="2" borderId="0" xfId="0" applyFont="1" applyFill="1" applyAlignment="1">
      <alignment horizontal="center"/>
    </xf>
    <xf numFmtId="0" fontId="2" fillId="0" borderId="0" xfId="1"/>
    <xf numFmtId="0" fontId="4" fillId="2" borderId="0" xfId="1" applyFont="1" applyFill="1" applyAlignment="1">
      <alignment horizontal="center"/>
    </xf>
    <xf numFmtId="0" fontId="36" fillId="2" borderId="0" xfId="1" applyFont="1" applyFill="1" applyAlignment="1">
      <alignment horizontal="center"/>
    </xf>
    <xf numFmtId="0" fontId="3" fillId="2" borderId="0" xfId="1" applyFont="1" applyFill="1" applyAlignment="1">
      <alignment horizontal="left"/>
    </xf>
    <xf numFmtId="0" fontId="37" fillId="0" borderId="0" xfId="1" applyFont="1"/>
    <xf numFmtId="3" fontId="10" fillId="4" borderId="6" xfId="1" applyNumberFormat="1" applyFont="1" applyFill="1" applyBorder="1" applyAlignment="1">
      <alignment horizontal="right"/>
    </xf>
    <xf numFmtId="3" fontId="10" fillId="4" borderId="5" xfId="1" applyNumberFormat="1" applyFont="1" applyFill="1" applyBorder="1" applyAlignment="1">
      <alignment horizontal="right"/>
    </xf>
    <xf numFmtId="0" fontId="38" fillId="4" borderId="5" xfId="1" applyFont="1" applyFill="1" applyBorder="1"/>
    <xf numFmtId="0" fontId="39" fillId="4" borderId="4" xfId="1" applyFont="1" applyFill="1" applyBorder="1" applyAlignment="1">
      <alignment horizontal="center"/>
    </xf>
    <xf numFmtId="3" fontId="12" fillId="2" borderId="3" xfId="1" applyNumberFormat="1" applyFont="1" applyFill="1" applyBorder="1" applyAlignment="1">
      <alignment horizontal="right" wrapText="1"/>
    </xf>
    <xf numFmtId="3" fontId="12" fillId="5" borderId="0" xfId="1" applyNumberFormat="1" applyFont="1" applyFill="1" applyAlignment="1">
      <alignment horizontal="right"/>
    </xf>
    <xf numFmtId="0" fontId="40" fillId="0" borderId="0" xfId="1" applyFont="1"/>
    <xf numFmtId="0" fontId="41" fillId="0" borderId="7" xfId="1" applyFont="1" applyBorder="1"/>
    <xf numFmtId="3" fontId="12" fillId="2" borderId="0" xfId="1" applyNumberFormat="1" applyFont="1" applyFill="1" applyAlignment="1">
      <alignment horizontal="right"/>
    </xf>
    <xf numFmtId="3" fontId="12" fillId="2" borderId="0" xfId="1" applyNumberFormat="1" applyFont="1" applyFill="1" applyAlignment="1">
      <alignment horizontal="right" wrapText="1"/>
    </xf>
    <xf numFmtId="0" fontId="39" fillId="0" borderId="1" xfId="1" applyFont="1" applyBorder="1" applyAlignment="1">
      <alignment horizontal="center" vertical="center"/>
    </xf>
    <xf numFmtId="0" fontId="39" fillId="0" borderId="13" xfId="1" applyFont="1" applyBorder="1" applyAlignment="1">
      <alignment horizontal="center" vertical="center"/>
    </xf>
    <xf numFmtId="0" fontId="14" fillId="2" borderId="0" xfId="1" applyFont="1" applyFill="1" applyAlignment="1">
      <alignment horizontal="center" vertical="center" wrapText="1"/>
    </xf>
    <xf numFmtId="0" fontId="5" fillId="2" borderId="0" xfId="1" applyFont="1" applyFill="1"/>
    <xf numFmtId="0" fontId="18" fillId="2" borderId="0" xfId="1" applyFont="1" applyFill="1" applyAlignment="1">
      <alignment horizontal="center"/>
    </xf>
    <xf numFmtId="0" fontId="2" fillId="0" borderId="18" xfId="1" applyBorder="1"/>
    <xf numFmtId="0" fontId="4" fillId="2" borderId="0" xfId="1" applyFont="1" applyFill="1"/>
    <xf numFmtId="0" fontId="42" fillId="2" borderId="0" xfId="1" applyFont="1" applyFill="1"/>
    <xf numFmtId="0" fontId="15" fillId="2" borderId="0" xfId="1" applyFont="1" applyFill="1"/>
    <xf numFmtId="3" fontId="42" fillId="2" borderId="0" xfId="1" applyNumberFormat="1" applyFont="1" applyFill="1"/>
    <xf numFmtId="0" fontId="15" fillId="2" borderId="0" xfId="1" applyFont="1" applyFill="1" applyAlignment="1">
      <alignment vertical="center" wrapText="1"/>
    </xf>
    <xf numFmtId="0" fontId="5" fillId="2" borderId="0" xfId="1" applyFont="1" applyFill="1" applyAlignment="1">
      <alignment vertical="center" wrapText="1"/>
    </xf>
    <xf numFmtId="3" fontId="12" fillId="2" borderId="0" xfId="1" applyNumberFormat="1" applyFont="1" applyFill="1"/>
    <xf numFmtId="0" fontId="43" fillId="0" borderId="0" xfId="1" applyFont="1" applyAlignment="1">
      <alignment horizontal="center" vertical="center"/>
    </xf>
    <xf numFmtId="0" fontId="11" fillId="2" borderId="0" xfId="1" applyFont="1" applyFill="1" applyAlignment="1">
      <alignment horizontal="center" vertical="center"/>
    </xf>
    <xf numFmtId="3" fontId="44" fillId="4" borderId="6" xfId="1" applyNumberFormat="1" applyFont="1" applyFill="1" applyBorder="1" applyAlignment="1">
      <alignment horizontal="right"/>
    </xf>
    <xf numFmtId="0" fontId="44" fillId="4" borderId="5" xfId="1" applyFont="1" applyFill="1" applyBorder="1" applyAlignment="1">
      <alignment horizontal="center" vertical="center"/>
    </xf>
    <xf numFmtId="0" fontId="44" fillId="0" borderId="0" xfId="1" applyFont="1" applyAlignment="1">
      <alignment vertical="center"/>
    </xf>
    <xf numFmtId="0" fontId="42" fillId="8" borderId="6" xfId="1" applyFont="1" applyFill="1" applyBorder="1" applyAlignment="1">
      <alignment horizontal="center"/>
    </xf>
    <xf numFmtId="0" fontId="42" fillId="8" borderId="5" xfId="1" applyFont="1" applyFill="1" applyBorder="1" applyAlignment="1">
      <alignment horizontal="center"/>
    </xf>
    <xf numFmtId="0" fontId="42" fillId="8" borderId="13" xfId="1" applyFont="1" applyFill="1" applyBorder="1" applyAlignment="1">
      <alignment horizontal="center"/>
    </xf>
    <xf numFmtId="0" fontId="4" fillId="8" borderId="13" xfId="1" applyFont="1" applyFill="1" applyBorder="1" applyAlignment="1">
      <alignment horizontal="center"/>
    </xf>
    <xf numFmtId="0" fontId="4" fillId="7" borderId="15" xfId="1" applyFont="1" applyFill="1" applyBorder="1" applyAlignment="1">
      <alignment horizontal="center"/>
    </xf>
    <xf numFmtId="0" fontId="45" fillId="2" borderId="0" xfId="1" applyFont="1" applyFill="1"/>
    <xf numFmtId="0" fontId="45" fillId="4" borderId="14" xfId="1" applyFont="1" applyFill="1" applyBorder="1"/>
    <xf numFmtId="0" fontId="45" fillId="4" borderId="0" xfId="1" applyFont="1" applyFill="1"/>
    <xf numFmtId="0" fontId="20" fillId="4" borderId="15" xfId="1" applyFont="1" applyFill="1" applyBorder="1" applyAlignment="1">
      <alignment horizontal="left" wrapText="1"/>
    </xf>
    <xf numFmtId="0" fontId="41" fillId="0" borderId="10" xfId="1" applyFont="1" applyBorder="1" applyAlignment="1">
      <alignment vertical="center" wrapText="1"/>
    </xf>
    <xf numFmtId="0" fontId="41" fillId="0" borderId="9" xfId="1" applyFont="1" applyBorder="1" applyAlignment="1">
      <alignment vertical="center" wrapText="1"/>
    </xf>
    <xf numFmtId="0" fontId="41" fillId="0" borderId="21" xfId="1" applyFont="1" applyBorder="1" applyAlignment="1">
      <alignment vertical="center" wrapText="1"/>
    </xf>
    <xf numFmtId="0" fontId="41" fillId="0" borderId="3" xfId="1" applyFont="1" applyBorder="1" applyAlignment="1">
      <alignment vertical="center" wrapText="1"/>
    </xf>
    <xf numFmtId="0" fontId="41" fillId="0" borderId="14" xfId="1" applyFont="1" applyBorder="1" applyAlignment="1">
      <alignment vertical="center" wrapText="1"/>
    </xf>
    <xf numFmtId="0" fontId="41" fillId="0" borderId="12" xfId="1" applyFont="1" applyBorder="1" applyAlignment="1">
      <alignment vertical="center" wrapText="1"/>
    </xf>
    <xf numFmtId="0" fontId="41" fillId="0" borderId="25" xfId="1" applyFont="1" applyBorder="1" applyAlignment="1">
      <alignment vertical="center" wrapText="1"/>
    </xf>
    <xf numFmtId="0" fontId="41" fillId="0" borderId="20" xfId="1" applyFont="1" applyBorder="1" applyAlignment="1">
      <alignment vertical="center" wrapText="1"/>
    </xf>
    <xf numFmtId="0" fontId="41" fillId="0" borderId="8" xfId="1" applyFont="1" applyBorder="1" applyAlignment="1">
      <alignment vertical="center" wrapText="1"/>
    </xf>
    <xf numFmtId="3" fontId="47" fillId="4" borderId="11" xfId="1" applyNumberFormat="1" applyFont="1" applyFill="1" applyBorder="1" applyAlignment="1">
      <alignment horizontal="center"/>
    </xf>
    <xf numFmtId="0" fontId="45" fillId="4" borderId="1" xfId="1" applyFont="1" applyFill="1" applyBorder="1" applyAlignment="1">
      <alignment horizontal="center"/>
    </xf>
    <xf numFmtId="0" fontId="44" fillId="4" borderId="2" xfId="1" applyFont="1" applyFill="1" applyBorder="1" applyAlignment="1">
      <alignment wrapText="1"/>
    </xf>
    <xf numFmtId="0" fontId="44" fillId="4" borderId="14" xfId="1" applyFont="1" applyFill="1" applyBorder="1" applyAlignment="1">
      <alignment horizontal="center"/>
    </xf>
    <xf numFmtId="0" fontId="44" fillId="4" borderId="0" xfId="1" applyFont="1" applyFill="1" applyAlignment="1">
      <alignment horizontal="center"/>
    </xf>
    <xf numFmtId="0" fontId="41" fillId="0" borderId="20" xfId="1" applyFont="1" applyBorder="1" applyAlignment="1">
      <alignment vertical="top" wrapText="1"/>
    </xf>
    <xf numFmtId="0" fontId="41" fillId="0" borderId="9" xfId="1" applyFont="1" applyBorder="1" applyAlignment="1">
      <alignment vertical="top" wrapText="1"/>
    </xf>
    <xf numFmtId="0" fontId="41" fillId="0" borderId="0" xfId="1" applyFont="1" applyAlignment="1">
      <alignment vertical="center" wrapText="1"/>
    </xf>
    <xf numFmtId="0" fontId="41" fillId="0" borderId="10" xfId="1" applyFont="1" applyBorder="1" applyAlignment="1">
      <alignment vertical="top" wrapText="1"/>
    </xf>
    <xf numFmtId="0" fontId="41" fillId="0" borderId="1" xfId="1" applyFont="1" applyBorder="1" applyAlignment="1">
      <alignment vertical="center" wrapText="1"/>
    </xf>
    <xf numFmtId="0" fontId="41" fillId="0" borderId="19" xfId="1" applyFont="1" applyBorder="1" applyAlignment="1">
      <alignment vertical="center" wrapText="1"/>
    </xf>
    <xf numFmtId="0" fontId="41" fillId="0" borderId="23" xfId="1" applyFont="1" applyBorder="1" applyAlignment="1">
      <alignment vertical="center" wrapText="1"/>
    </xf>
    <xf numFmtId="0" fontId="41" fillId="0" borderId="18" xfId="1" applyFont="1" applyBorder="1" applyAlignment="1">
      <alignment vertical="center" wrapText="1"/>
    </xf>
    <xf numFmtId="0" fontId="41" fillId="0" borderId="9" xfId="1" applyFont="1" applyBorder="1"/>
    <xf numFmtId="0" fontId="45" fillId="4" borderId="5" xfId="1" applyFont="1" applyFill="1" applyBorder="1"/>
    <xf numFmtId="0" fontId="44" fillId="4" borderId="4" xfId="1" applyFont="1" applyFill="1" applyBorder="1" applyAlignment="1">
      <alignment wrapText="1"/>
    </xf>
    <xf numFmtId="0" fontId="18" fillId="2" borderId="0" xfId="1" applyFont="1" applyFill="1"/>
    <xf numFmtId="0" fontId="4" fillId="2" borderId="13" xfId="1" applyFont="1" applyFill="1" applyBorder="1"/>
    <xf numFmtId="0" fontId="41" fillId="0" borderId="9" xfId="1" applyFont="1" applyBorder="1" applyAlignment="1">
      <alignment horizontal="justify" vertical="center" wrapText="1"/>
    </xf>
    <xf numFmtId="0" fontId="41" fillId="0" borderId="2" xfId="1" applyFont="1" applyBorder="1" applyAlignment="1">
      <alignment vertical="center" wrapText="1"/>
    </xf>
    <xf numFmtId="0" fontId="41" fillId="0" borderId="7" xfId="1" applyFont="1" applyBorder="1" applyAlignment="1">
      <alignment vertical="center" wrapText="1"/>
    </xf>
    <xf numFmtId="0" fontId="41" fillId="0" borderId="15" xfId="1" applyFont="1" applyBorder="1" applyAlignment="1">
      <alignment vertical="center" wrapText="1"/>
    </xf>
    <xf numFmtId="3" fontId="47" fillId="4" borderId="10" xfId="1" applyNumberFormat="1" applyFont="1" applyFill="1" applyBorder="1" applyAlignment="1">
      <alignment horizontal="center"/>
    </xf>
    <xf numFmtId="0" fontId="45" fillId="4" borderId="1" xfId="1" applyFont="1" applyFill="1" applyBorder="1"/>
    <xf numFmtId="0" fontId="11" fillId="3" borderId="11" xfId="1" applyFont="1" applyFill="1" applyBorder="1" applyAlignment="1">
      <alignment horizontal="right"/>
    </xf>
    <xf numFmtId="0" fontId="11" fillId="3" borderId="11" xfId="1" applyFont="1" applyFill="1" applyBorder="1" applyAlignment="1">
      <alignment horizontal="center"/>
    </xf>
    <xf numFmtId="0" fontId="11" fillId="3" borderId="6" xfId="1" applyFont="1" applyFill="1" applyBorder="1" applyAlignment="1">
      <alignment horizontal="center"/>
    </xf>
    <xf numFmtId="0" fontId="20" fillId="3" borderId="1" xfId="1" applyFont="1" applyFill="1" applyBorder="1" applyAlignment="1">
      <alignment horizontal="center" vertical="center" wrapText="1"/>
    </xf>
    <xf numFmtId="0" fontId="3" fillId="2" borderId="0" xfId="1" applyFont="1" applyFill="1" applyAlignment="1">
      <alignment horizontal="center"/>
    </xf>
    <xf numFmtId="0" fontId="20" fillId="3" borderId="0" xfId="1" applyFont="1" applyFill="1" applyAlignment="1">
      <alignment vertical="center"/>
    </xf>
    <xf numFmtId="0" fontId="20" fillId="3" borderId="0" xfId="1" applyFont="1" applyFill="1" applyAlignment="1">
      <alignment horizontal="center" vertical="center" wrapText="1"/>
    </xf>
    <xf numFmtId="0" fontId="3" fillId="2" borderId="0" xfId="1" applyFont="1" applyFill="1"/>
    <xf numFmtId="0" fontId="20" fillId="3" borderId="13" xfId="1" applyFont="1" applyFill="1" applyBorder="1" applyAlignment="1">
      <alignment horizontal="center" vertical="center" wrapText="1"/>
    </xf>
    <xf numFmtId="0" fontId="42" fillId="2" borderId="0" xfId="1" applyFont="1" applyFill="1" applyAlignment="1">
      <alignment horizontal="right"/>
    </xf>
    <xf numFmtId="0" fontId="49" fillId="0" borderId="0" xfId="1" applyFont="1" applyAlignment="1">
      <alignment wrapText="1"/>
    </xf>
    <xf numFmtId="0" fontId="4" fillId="5" borderId="0" xfId="1" applyFont="1" applyFill="1"/>
    <xf numFmtId="0" fontId="11" fillId="2" borderId="0" xfId="1" applyFont="1" applyFill="1" applyAlignment="1">
      <alignment vertical="center"/>
    </xf>
    <xf numFmtId="0" fontId="4" fillId="0" borderId="0" xfId="1" applyFont="1"/>
    <xf numFmtId="0" fontId="42" fillId="0" borderId="0" xfId="1" applyFont="1" applyAlignment="1">
      <alignment horizontal="center" vertical="center"/>
    </xf>
    <xf numFmtId="0" fontId="41" fillId="0" borderId="0" xfId="1" applyFont="1" applyAlignment="1">
      <alignment horizontal="center" vertical="center"/>
    </xf>
    <xf numFmtId="0" fontId="41" fillId="0" borderId="0" xfId="1" applyFont="1" applyAlignment="1">
      <alignment horizontal="left" vertical="center" wrapText="1"/>
    </xf>
    <xf numFmtId="0" fontId="41" fillId="0" borderId="0" xfId="1" applyFont="1" applyAlignment="1">
      <alignment horizontal="justify" vertical="center" wrapText="1"/>
    </xf>
    <xf numFmtId="0" fontId="15" fillId="0" borderId="0" xfId="1" applyFont="1" applyAlignment="1">
      <alignment horizontal="left" vertical="center"/>
    </xf>
    <xf numFmtId="0" fontId="44" fillId="0" borderId="0" xfId="1" applyFont="1" applyAlignment="1">
      <alignment horizontal="center" vertical="center"/>
    </xf>
    <xf numFmtId="0" fontId="41" fillId="0" borderId="13" xfId="1" applyFont="1" applyBorder="1" applyAlignment="1">
      <alignment vertical="center" wrapText="1"/>
    </xf>
    <xf numFmtId="0" fontId="41" fillId="0" borderId="22" xfId="1" applyFont="1" applyBorder="1" applyAlignment="1">
      <alignment vertical="center" wrapText="1"/>
    </xf>
    <xf numFmtId="0" fontId="50" fillId="4" borderId="5" xfId="1" applyFont="1" applyFill="1" applyBorder="1" applyAlignment="1">
      <alignment horizontal="justify" vertical="center"/>
    </xf>
    <xf numFmtId="0" fontId="44" fillId="4" borderId="5" xfId="1" applyFont="1" applyFill="1" applyBorder="1"/>
    <xf numFmtId="0" fontId="45" fillId="2" borderId="0" xfId="1" applyFont="1" applyFill="1" applyAlignment="1">
      <alignment vertical="center"/>
    </xf>
    <xf numFmtId="0" fontId="50" fillId="4" borderId="5" xfId="1" applyFont="1" applyFill="1" applyBorder="1" applyAlignment="1">
      <alignment vertical="center" wrapText="1"/>
    </xf>
    <xf numFmtId="0" fontId="44" fillId="4" borderId="4" xfId="1" applyFont="1" applyFill="1" applyBorder="1" applyAlignment="1">
      <alignment horizontal="left"/>
    </xf>
    <xf numFmtId="3" fontId="42" fillId="2" borderId="8" xfId="1" applyNumberFormat="1" applyFont="1" applyFill="1" applyBorder="1" applyAlignment="1">
      <alignment horizontal="center" vertical="center" wrapText="1"/>
    </xf>
    <xf numFmtId="0" fontId="41" fillId="0" borderId="9" xfId="1" applyFont="1" applyBorder="1" applyAlignment="1">
      <alignment horizontal="center" vertical="center"/>
    </xf>
    <xf numFmtId="0" fontId="15" fillId="5" borderId="9" xfId="1" applyFont="1" applyFill="1" applyBorder="1" applyAlignment="1">
      <alignment horizontal="left" vertical="center"/>
    </xf>
    <xf numFmtId="3" fontId="4" fillId="2" borderId="0" xfId="1" applyNumberFormat="1" applyFont="1" applyFill="1"/>
    <xf numFmtId="0" fontId="4" fillId="4" borderId="5" xfId="1" applyFont="1" applyFill="1" applyBorder="1"/>
    <xf numFmtId="0" fontId="44" fillId="4" borderId="4" xfId="1" applyFont="1" applyFill="1" applyBorder="1"/>
    <xf numFmtId="0" fontId="48" fillId="2" borderId="0" xfId="1" applyFont="1" applyFill="1"/>
    <xf numFmtId="0" fontId="46" fillId="0" borderId="10" xfId="1" applyFont="1" applyBorder="1" applyAlignment="1">
      <alignment wrapText="1"/>
    </xf>
    <xf numFmtId="3" fontId="46" fillId="2" borderId="26" xfId="1" applyNumberFormat="1" applyFont="1" applyFill="1" applyBorder="1" applyAlignment="1">
      <alignment horizontal="center" vertical="center" wrapText="1"/>
    </xf>
    <xf numFmtId="0" fontId="46" fillId="2" borderId="26" xfId="3" applyNumberFormat="1" applyFont="1" applyFill="1" applyBorder="1" applyAlignment="1">
      <alignment horizontal="center" vertical="center"/>
    </xf>
    <xf numFmtId="0" fontId="46" fillId="0" borderId="26" xfId="1" applyFont="1" applyBorder="1" applyAlignment="1">
      <alignment vertical="center"/>
    </xf>
    <xf numFmtId="0" fontId="41" fillId="0" borderId="26" xfId="1" applyFont="1" applyBorder="1" applyAlignment="1">
      <alignment vertical="center" wrapText="1"/>
    </xf>
    <xf numFmtId="0" fontId="46" fillId="0" borderId="26" xfId="1" applyFont="1" applyBorder="1" applyAlignment="1">
      <alignment horizontal="left" wrapText="1"/>
    </xf>
    <xf numFmtId="0" fontId="41" fillId="0" borderId="24" xfId="1" applyFont="1" applyBorder="1" applyAlignment="1">
      <alignment vertical="center" wrapText="1"/>
    </xf>
    <xf numFmtId="0" fontId="51" fillId="0" borderId="10" xfId="1" applyFont="1" applyBorder="1" applyAlignment="1">
      <alignment vertical="center" wrapText="1"/>
    </xf>
    <xf numFmtId="0" fontId="51" fillId="0" borderId="9" xfId="1" applyFont="1" applyBorder="1" applyAlignment="1">
      <alignment vertical="center" wrapText="1"/>
    </xf>
    <xf numFmtId="0" fontId="51" fillId="0" borderId="8" xfId="1" applyFont="1" applyBorder="1" applyAlignment="1">
      <alignment vertical="center" wrapText="1"/>
    </xf>
    <xf numFmtId="3" fontId="48" fillId="2" borderId="0" xfId="1" applyNumberFormat="1" applyFont="1" applyFill="1"/>
    <xf numFmtId="0" fontId="48" fillId="0" borderId="8" xfId="1" applyFont="1" applyBorder="1" applyAlignment="1">
      <alignment horizontal="justify" vertical="center" wrapText="1"/>
    </xf>
    <xf numFmtId="0" fontId="4" fillId="2" borderId="0" xfId="1" applyFont="1" applyFill="1" applyAlignment="1">
      <alignment vertical="center"/>
    </xf>
    <xf numFmtId="3" fontId="4" fillId="2" borderId="0" xfId="1" applyNumberFormat="1" applyFont="1" applyFill="1" applyAlignment="1">
      <alignment vertical="center"/>
    </xf>
    <xf numFmtId="0" fontId="18" fillId="2" borderId="0" xfId="1" applyFont="1" applyFill="1" applyAlignment="1">
      <alignment vertical="center"/>
    </xf>
    <xf numFmtId="3" fontId="44" fillId="4" borderId="10" xfId="1" applyNumberFormat="1" applyFont="1" applyFill="1" applyBorder="1" applyAlignment="1">
      <alignment horizontal="center"/>
    </xf>
    <xf numFmtId="0" fontId="10" fillId="4" borderId="1" xfId="1" applyFont="1" applyFill="1" applyBorder="1" applyAlignment="1">
      <alignment vertical="center" wrapText="1"/>
    </xf>
    <xf numFmtId="0" fontId="44" fillId="4" borderId="2" xfId="1" applyFont="1" applyFill="1" applyBorder="1"/>
    <xf numFmtId="0" fontId="42" fillId="2" borderId="0" xfId="1" applyFont="1" applyFill="1" applyAlignment="1">
      <alignment horizontal="centerContinuous"/>
    </xf>
    <xf numFmtId="0" fontId="3" fillId="2" borderId="0" xfId="1" applyFont="1" applyFill="1" applyAlignment="1">
      <alignment horizontal="centerContinuous"/>
    </xf>
    <xf numFmtId="0" fontId="8" fillId="2" borderId="0" xfId="1" applyFont="1" applyFill="1" applyAlignment="1">
      <alignment horizontal="right"/>
    </xf>
    <xf numFmtId="0" fontId="5" fillId="2" borderId="0" xfId="1" applyFont="1" applyFill="1" applyAlignment="1">
      <alignment horizontal="centerContinuous"/>
    </xf>
    <xf numFmtId="0" fontId="20" fillId="2" borderId="0" xfId="1" applyFont="1" applyFill="1" applyAlignment="1">
      <alignment horizontal="centerContinuous"/>
    </xf>
    <xf numFmtId="0" fontId="4" fillId="2" borderId="0" xfId="1" applyFont="1" applyFill="1" applyAlignment="1">
      <alignment horizontal="centerContinuous"/>
    </xf>
    <xf numFmtId="0" fontId="5" fillId="2" borderId="0" xfId="1" applyFont="1" applyFill="1" applyAlignment="1">
      <alignment horizontal="center"/>
    </xf>
    <xf numFmtId="0" fontId="52" fillId="2" borderId="0" xfId="1" applyFont="1" applyFill="1" applyAlignment="1">
      <alignment horizontal="right"/>
    </xf>
    <xf numFmtId="0" fontId="3" fillId="2" borderId="13" xfId="0" applyFont="1" applyFill="1" applyBorder="1" applyAlignment="1">
      <alignment horizontal="center"/>
    </xf>
    <xf numFmtId="3" fontId="6" fillId="4" borderId="6" xfId="0" applyNumberFormat="1" applyFont="1" applyFill="1" applyBorder="1" applyAlignment="1">
      <alignment horizontal="center" vertical="center"/>
    </xf>
    <xf numFmtId="3" fontId="6" fillId="4" borderId="5" xfId="0" applyNumberFormat="1" applyFont="1" applyFill="1" applyBorder="1" applyAlignment="1">
      <alignment horizontal="center" vertical="center"/>
    </xf>
    <xf numFmtId="3" fontId="6" fillId="4" borderId="1" xfId="0" applyNumberFormat="1" applyFont="1" applyFill="1" applyBorder="1" applyAlignment="1">
      <alignment horizontal="center"/>
    </xf>
    <xf numFmtId="0" fontId="10" fillId="3" borderId="11" xfId="0" applyFont="1" applyFill="1" applyBorder="1" applyAlignment="1">
      <alignment vertical="center"/>
    </xf>
    <xf numFmtId="3" fontId="12" fillId="0" borderId="0" xfId="0" applyNumberFormat="1" applyFont="1" applyAlignment="1">
      <alignment horizontal="center"/>
    </xf>
    <xf numFmtId="0" fontId="0" fillId="0" borderId="0" xfId="0" applyAlignment="1">
      <alignment vertical="center"/>
    </xf>
    <xf numFmtId="3" fontId="6" fillId="4" borderId="14" xfId="0" applyNumberFormat="1" applyFont="1" applyFill="1" applyBorder="1" applyAlignment="1">
      <alignment horizontal="center" vertical="center"/>
    </xf>
    <xf numFmtId="0" fontId="19" fillId="2" borderId="1" xfId="0" applyFont="1" applyFill="1" applyBorder="1" applyAlignment="1">
      <alignment horizontal="center"/>
    </xf>
    <xf numFmtId="0" fontId="4" fillId="2" borderId="7" xfId="0" applyFont="1" applyFill="1" applyBorder="1" applyAlignment="1">
      <alignment horizontal="center"/>
    </xf>
    <xf numFmtId="0" fontId="12" fillId="2" borderId="0" xfId="0" quotePrefix="1" applyFont="1" applyFill="1" applyAlignment="1">
      <alignment horizontal="center"/>
    </xf>
    <xf numFmtId="164" fontId="12" fillId="2" borderId="0" xfId="0" quotePrefix="1" applyNumberFormat="1" applyFont="1" applyFill="1" applyAlignment="1">
      <alignment horizontal="center"/>
    </xf>
    <xf numFmtId="0" fontId="12" fillId="2" borderId="0" xfId="0" applyFont="1" applyFill="1" applyAlignment="1">
      <alignment horizontal="center" vertical="center"/>
    </xf>
    <xf numFmtId="0" fontId="15" fillId="0" borderId="13" xfId="0" applyFont="1" applyBorder="1"/>
    <xf numFmtId="164" fontId="10" fillId="4" borderId="5" xfId="0" quotePrefix="1" applyNumberFormat="1" applyFont="1" applyFill="1" applyBorder="1" applyAlignment="1">
      <alignment horizontal="center"/>
    </xf>
    <xf numFmtId="164" fontId="10" fillId="4" borderId="3" xfId="0" applyNumberFormat="1" applyFont="1" applyFill="1" applyBorder="1" applyAlignment="1">
      <alignment horizontal="center" vertical="center"/>
    </xf>
    <xf numFmtId="164" fontId="12" fillId="0" borderId="0" xfId="0" quotePrefix="1" applyNumberFormat="1" applyFont="1" applyAlignment="1">
      <alignment horizontal="center"/>
    </xf>
    <xf numFmtId="164" fontId="10" fillId="4" borderId="14" xfId="0" applyNumberFormat="1" applyFont="1" applyFill="1" applyBorder="1" applyAlignment="1">
      <alignment horizontal="center" vertical="center"/>
    </xf>
    <xf numFmtId="0" fontId="32" fillId="3" borderId="13" xfId="0" applyFont="1" applyFill="1" applyBorder="1" applyAlignment="1">
      <alignment horizontal="center"/>
    </xf>
    <xf numFmtId="3" fontId="6" fillId="4" borderId="1" xfId="0" applyNumberFormat="1" applyFont="1" applyFill="1" applyBorder="1" applyAlignment="1">
      <alignment horizontal="center" vertical="center"/>
    </xf>
    <xf numFmtId="0" fontId="10" fillId="3" borderId="11" xfId="0" applyFont="1" applyFill="1" applyBorder="1" applyAlignment="1">
      <alignment horizontal="center" vertical="center" wrapText="1"/>
    </xf>
    <xf numFmtId="3" fontId="6" fillId="4" borderId="6" xfId="0" applyNumberFormat="1" applyFont="1" applyFill="1" applyBorder="1" applyAlignment="1">
      <alignment horizontal="center"/>
    </xf>
    <xf numFmtId="0" fontId="6" fillId="4" borderId="6" xfId="0" quotePrefix="1" applyFont="1" applyFill="1" applyBorder="1" applyAlignment="1">
      <alignment horizontal="center"/>
    </xf>
    <xf numFmtId="0" fontId="6" fillId="4" borderId="5" xfId="0" quotePrefix="1" applyFont="1" applyFill="1" applyBorder="1" applyAlignment="1">
      <alignment horizontal="center"/>
    </xf>
    <xf numFmtId="0" fontId="12" fillId="2" borderId="3" xfId="0" quotePrefix="1" applyFont="1" applyFill="1" applyBorder="1" applyAlignment="1">
      <alignment horizontal="center"/>
    </xf>
    <xf numFmtId="3" fontId="6" fillId="4" borderId="3" xfId="0" applyNumberFormat="1" applyFont="1" applyFill="1" applyBorder="1" applyAlignment="1">
      <alignment horizontal="center" vertical="center"/>
    </xf>
    <xf numFmtId="166" fontId="3" fillId="2" borderId="0" xfId="0" applyNumberFormat="1" applyFont="1" applyFill="1"/>
    <xf numFmtId="166" fontId="3" fillId="2" borderId="13" xfId="0" applyNumberFormat="1" applyFont="1" applyFill="1" applyBorder="1"/>
    <xf numFmtId="166" fontId="6" fillId="4" borderId="5" xfId="0" applyNumberFormat="1" applyFont="1" applyFill="1" applyBorder="1" applyAlignment="1">
      <alignment vertical="center"/>
    </xf>
    <xf numFmtId="0" fontId="6" fillId="4" borderId="5" xfId="0" applyFont="1" applyFill="1" applyBorder="1" applyAlignment="1">
      <alignment horizontal="center" vertical="center"/>
    </xf>
    <xf numFmtId="4" fontId="12" fillId="2" borderId="0" xfId="0" applyNumberFormat="1" applyFont="1" applyFill="1" applyAlignment="1">
      <alignment horizontal="right"/>
    </xf>
    <xf numFmtId="166" fontId="6" fillId="4" borderId="5" xfId="0" applyNumberFormat="1" applyFont="1" applyFill="1" applyBorder="1" applyAlignment="1">
      <alignment horizontal="right" vertical="center"/>
    </xf>
    <xf numFmtId="4" fontId="3" fillId="2" borderId="0" xfId="0" applyNumberFormat="1" applyFont="1" applyFill="1" applyAlignment="1">
      <alignment wrapText="1"/>
    </xf>
    <xf numFmtId="4" fontId="3" fillId="2" borderId="0" xfId="0" applyNumberFormat="1" applyFont="1" applyFill="1" applyAlignment="1">
      <alignment vertical="top" wrapText="1"/>
    </xf>
    <xf numFmtId="0" fontId="3" fillId="2" borderId="0" xfId="0" applyFont="1" applyFill="1" applyAlignment="1">
      <alignment horizontal="center" vertical="top"/>
    </xf>
    <xf numFmtId="0" fontId="3" fillId="2" borderId="0" xfId="0" applyFont="1" applyFill="1" applyAlignment="1">
      <alignment wrapText="1"/>
    </xf>
    <xf numFmtId="4" fontId="3" fillId="2" borderId="0" xfId="0" applyNumberFormat="1" applyFont="1" applyFill="1" applyAlignment="1">
      <alignment vertical="center" wrapText="1"/>
    </xf>
    <xf numFmtId="166" fontId="3" fillId="2" borderId="0" xfId="0" applyNumberFormat="1" applyFont="1" applyFill="1" applyAlignment="1">
      <alignment wrapText="1"/>
    </xf>
    <xf numFmtId="0" fontId="3" fillId="3" borderId="1" xfId="0" applyFont="1" applyFill="1" applyBorder="1" applyAlignment="1">
      <alignment horizontal="center"/>
    </xf>
    <xf numFmtId="0" fontId="18" fillId="2" borderId="18" xfId="0" applyFont="1" applyFill="1" applyBorder="1"/>
    <xf numFmtId="0" fontId="4" fillId="2" borderId="18" xfId="0" applyFont="1" applyFill="1" applyBorder="1" applyAlignment="1">
      <alignment horizontal="center"/>
    </xf>
    <xf numFmtId="0" fontId="4" fillId="2" borderId="18" xfId="0" applyFont="1" applyFill="1" applyBorder="1"/>
    <xf numFmtId="0" fontId="9" fillId="2" borderId="0" xfId="0" applyFont="1" applyFill="1"/>
    <xf numFmtId="0" fontId="7" fillId="2" borderId="0" xfId="0" applyFont="1" applyFill="1"/>
    <xf numFmtId="0" fontId="7" fillId="2" borderId="0" xfId="0" quotePrefix="1" applyFont="1" applyFill="1"/>
    <xf numFmtId="0" fontId="23" fillId="2" borderId="0" xfId="0" applyFont="1" applyFill="1" applyAlignment="1">
      <alignment horizontal="center"/>
    </xf>
    <xf numFmtId="0" fontId="4" fillId="2" borderId="0" xfId="0" applyFont="1" applyFill="1" applyAlignment="1">
      <alignment wrapText="1"/>
    </xf>
    <xf numFmtId="3" fontId="4" fillId="2" borderId="0" xfId="0" applyNumberFormat="1" applyFont="1" applyFill="1" applyAlignment="1">
      <alignment wrapText="1"/>
    </xf>
    <xf numFmtId="167" fontId="4" fillId="2" borderId="0" xfId="0" applyNumberFormat="1" applyFont="1" applyFill="1" applyAlignment="1">
      <alignment wrapText="1"/>
    </xf>
    <xf numFmtId="168" fontId="4" fillId="2" borderId="0" xfId="0" applyNumberFormat="1" applyFont="1" applyFill="1"/>
    <xf numFmtId="167" fontId="4" fillId="2" borderId="0" xfId="0" applyNumberFormat="1" applyFont="1" applyFill="1"/>
    <xf numFmtId="0" fontId="4" fillId="2" borderId="0" xfId="0" applyFont="1" applyFill="1" applyAlignment="1">
      <alignment horizontal="right"/>
    </xf>
    <xf numFmtId="0" fontId="24" fillId="2" borderId="0" xfId="0" applyFont="1" applyFill="1" applyAlignment="1">
      <alignment horizontal="center"/>
    </xf>
    <xf numFmtId="0" fontId="6" fillId="0" borderId="1" xfId="0" applyFont="1" applyBorder="1"/>
    <xf numFmtId="0" fontId="6" fillId="0" borderId="0" xfId="0" applyFont="1" applyAlignment="1">
      <alignment horizontal="left"/>
    </xf>
    <xf numFmtId="0" fontId="5" fillId="3" borderId="0" xfId="0" applyFont="1" applyFill="1" applyAlignment="1">
      <alignment horizontal="centerContinuous"/>
    </xf>
    <xf numFmtId="0" fontId="5" fillId="3" borderId="0" xfId="0" applyFont="1" applyFill="1" applyAlignment="1">
      <alignment vertical="center" wrapText="1"/>
    </xf>
    <xf numFmtId="3" fontId="6" fillId="4" borderId="12" xfId="0" applyNumberFormat="1" applyFont="1" applyFill="1" applyBorder="1" applyAlignment="1">
      <alignment horizontal="center" vertical="center"/>
    </xf>
    <xf numFmtId="0" fontId="3" fillId="2" borderId="12" xfId="0" applyFont="1" applyFill="1" applyBorder="1" applyAlignment="1">
      <alignment horizontal="center"/>
    </xf>
    <xf numFmtId="0" fontId="3" fillId="2" borderId="3" xfId="0" applyFont="1" applyFill="1" applyBorder="1" applyAlignment="1">
      <alignment horizontal="center"/>
    </xf>
    <xf numFmtId="0" fontId="3" fillId="2" borderId="14" xfId="0" applyFont="1" applyFill="1" applyBorder="1" applyAlignment="1">
      <alignment horizontal="center"/>
    </xf>
    <xf numFmtId="0" fontId="6" fillId="4" borderId="14" xfId="0" applyFont="1" applyFill="1" applyBorder="1" applyAlignment="1">
      <alignment horizontal="center"/>
    </xf>
    <xf numFmtId="0" fontId="6" fillId="4" borderId="6" xfId="0" applyFont="1" applyFill="1" applyBorder="1" applyAlignment="1">
      <alignment horizontal="center"/>
    </xf>
    <xf numFmtId="3" fontId="3" fillId="2" borderId="3" xfId="0" applyNumberFormat="1" applyFont="1" applyFill="1" applyBorder="1" applyAlignment="1">
      <alignment horizontal="center" vertical="center" wrapText="1"/>
    </xf>
    <xf numFmtId="0" fontId="6" fillId="2" borderId="0" xfId="0" applyFont="1" applyFill="1" applyAlignment="1">
      <alignment vertical="center" wrapText="1"/>
    </xf>
    <xf numFmtId="0" fontId="5" fillId="2" borderId="0" xfId="0" applyFont="1" applyFill="1" applyAlignment="1">
      <alignment vertical="center" wrapText="1"/>
    </xf>
    <xf numFmtId="169" fontId="16" fillId="0" borderId="0" xfId="1" applyNumberFormat="1" applyFont="1" applyAlignment="1">
      <alignment horizontal="center" vertical="center" wrapText="1"/>
    </xf>
    <xf numFmtId="0" fontId="16" fillId="0" borderId="0" xfId="1" applyFont="1" applyAlignment="1">
      <alignment horizontal="justify"/>
    </xf>
    <xf numFmtId="0" fontId="16" fillId="0" borderId="0" xfId="1" applyFont="1" applyAlignment="1">
      <alignment horizontal="center" vertical="center"/>
    </xf>
    <xf numFmtId="0" fontId="16" fillId="0" borderId="13" xfId="1" applyFont="1" applyBorder="1" applyAlignment="1">
      <alignment horizontal="justify"/>
    </xf>
    <xf numFmtId="169" fontId="16" fillId="0" borderId="1" xfId="1" applyNumberFormat="1" applyFont="1" applyBorder="1" applyAlignment="1">
      <alignment horizontal="center" vertical="center" wrapText="1"/>
    </xf>
    <xf numFmtId="0" fontId="16" fillId="0" borderId="1" xfId="1" applyFont="1" applyBorder="1" applyAlignment="1">
      <alignment horizontal="justify" vertical="center"/>
    </xf>
    <xf numFmtId="0" fontId="16" fillId="0" borderId="0" xfId="1" applyFont="1" applyAlignment="1">
      <alignment horizontal="justify" vertical="center"/>
    </xf>
    <xf numFmtId="0" fontId="16" fillId="0" borderId="0" xfId="1" applyFont="1" applyAlignment="1">
      <alignment horizontal="left" vertical="center" wrapText="1"/>
    </xf>
    <xf numFmtId="0" fontId="16" fillId="0" borderId="0" xfId="1" applyFont="1" applyAlignment="1">
      <alignment horizontal="justify" vertical="center" wrapText="1"/>
    </xf>
    <xf numFmtId="0" fontId="17" fillId="3" borderId="1" xfId="1" applyFont="1" applyFill="1" applyBorder="1" applyAlignment="1">
      <alignment horizontal="center" vertical="center" wrapText="1"/>
    </xf>
    <xf numFmtId="0" fontId="17" fillId="3" borderId="13" xfId="1" applyFont="1" applyFill="1" applyBorder="1" applyAlignment="1">
      <alignment horizontal="center" vertical="center" wrapText="1"/>
    </xf>
    <xf numFmtId="169" fontId="53" fillId="0" borderId="0" xfId="1" applyNumberFormat="1" applyFont="1" applyAlignment="1">
      <alignment horizontal="right" vertical="center" wrapText="1"/>
    </xf>
    <xf numFmtId="0" fontId="16" fillId="0" borderId="0" xfId="1" applyFont="1" applyAlignment="1">
      <alignment horizontal="center" vertical="center" wrapText="1"/>
    </xf>
    <xf numFmtId="0" fontId="17" fillId="0" borderId="0" xfId="1" applyFont="1" applyAlignment="1">
      <alignment horizontal="center" vertical="center" wrapText="1"/>
    </xf>
    <xf numFmtId="0" fontId="40" fillId="0" borderId="0" xfId="1" applyFont="1" applyAlignment="1">
      <alignment vertical="center" wrapText="1"/>
    </xf>
    <xf numFmtId="0" fontId="16" fillId="0" borderId="1" xfId="1" applyFont="1" applyBorder="1" applyAlignment="1">
      <alignment horizontal="center" vertical="center"/>
    </xf>
    <xf numFmtId="0" fontId="54" fillId="0" borderId="0" xfId="1" applyFont="1"/>
    <xf numFmtId="0" fontId="16" fillId="0" borderId="13" xfId="1" applyFont="1" applyBorder="1" applyAlignment="1">
      <alignment horizontal="justify" vertical="center"/>
    </xf>
    <xf numFmtId="4" fontId="4" fillId="2" borderId="0" xfId="0" applyNumberFormat="1" applyFont="1" applyFill="1" applyAlignment="1">
      <alignment horizontal="center"/>
    </xf>
    <xf numFmtId="4" fontId="3" fillId="2" borderId="0" xfId="0" quotePrefix="1" applyNumberFormat="1" applyFont="1" applyFill="1" applyAlignment="1">
      <alignment horizontal="center"/>
    </xf>
    <xf numFmtId="0" fontId="3" fillId="2" borderId="0" xfId="0" applyFont="1" applyFill="1" applyAlignment="1">
      <alignment horizontal="left" vertical="center"/>
    </xf>
    <xf numFmtId="0" fontId="10" fillId="2" borderId="0" xfId="0" applyFont="1" applyFill="1" applyAlignment="1">
      <alignment horizontal="left" vertical="center"/>
    </xf>
    <xf numFmtId="4" fontId="3" fillId="2" borderId="0" xfId="0" applyNumberFormat="1" applyFont="1" applyFill="1" applyAlignment="1">
      <alignment horizontal="center"/>
    </xf>
    <xf numFmtId="166" fontId="6" fillId="4" borderId="12" xfId="0" applyNumberFormat="1" applyFont="1" applyFill="1" applyBorder="1" applyAlignment="1">
      <alignment horizontal="right" vertical="center"/>
    </xf>
    <xf numFmtId="166" fontId="6" fillId="4" borderId="1" xfId="0" applyNumberFormat="1" applyFont="1" applyFill="1" applyBorder="1" applyAlignment="1">
      <alignment horizontal="right" vertical="center"/>
    </xf>
    <xf numFmtId="166" fontId="12" fillId="2" borderId="12" xfId="0" applyNumberFormat="1" applyFont="1" applyFill="1" applyBorder="1" applyAlignment="1">
      <alignment horizontal="right"/>
    </xf>
    <xf numFmtId="166" fontId="12" fillId="2" borderId="1" xfId="0" applyNumberFormat="1" applyFont="1" applyFill="1" applyBorder="1" applyAlignment="1">
      <alignment horizontal="right"/>
    </xf>
    <xf numFmtId="166" fontId="12" fillId="2" borderId="3" xfId="0" applyNumberFormat="1" applyFont="1" applyFill="1" applyBorder="1" applyAlignment="1">
      <alignment horizontal="right"/>
    </xf>
    <xf numFmtId="166" fontId="12" fillId="2" borderId="0" xfId="0" applyNumberFormat="1" applyFont="1" applyFill="1" applyAlignment="1">
      <alignment horizontal="right"/>
    </xf>
    <xf numFmtId="166" fontId="6" fillId="4" borderId="12" xfId="0" applyNumberFormat="1" applyFont="1" applyFill="1" applyBorder="1" applyAlignment="1">
      <alignment horizontal="right"/>
    </xf>
    <xf numFmtId="166" fontId="6" fillId="4" borderId="5" xfId="0" applyNumberFormat="1" applyFont="1" applyFill="1" applyBorder="1" applyAlignment="1">
      <alignment horizontal="right"/>
    </xf>
    <xf numFmtId="4" fontId="12" fillId="2" borderId="12" xfId="0" applyNumberFormat="1" applyFont="1" applyFill="1" applyBorder="1" applyAlignment="1">
      <alignment horizontal="right"/>
    </xf>
    <xf numFmtId="166" fontId="6" fillId="4" borderId="12" xfId="0" quotePrefix="1" applyNumberFormat="1" applyFont="1" applyFill="1" applyBorder="1" applyAlignment="1">
      <alignment horizontal="right"/>
    </xf>
    <xf numFmtId="166" fontId="6" fillId="4" borderId="5" xfId="0" quotePrefix="1" applyNumberFormat="1" applyFont="1" applyFill="1" applyBorder="1" applyAlignment="1">
      <alignment horizontal="right"/>
    </xf>
    <xf numFmtId="166" fontId="12" fillId="2" borderId="12" xfId="0" quotePrefix="1" applyNumberFormat="1" applyFont="1" applyFill="1" applyBorder="1" applyAlignment="1">
      <alignment horizontal="right"/>
    </xf>
    <xf numFmtId="166" fontId="12" fillId="2" borderId="0" xfId="0" quotePrefix="1" applyNumberFormat="1" applyFont="1" applyFill="1" applyAlignment="1">
      <alignment horizontal="right"/>
    </xf>
    <xf numFmtId="166" fontId="12" fillId="2" borderId="3" xfId="0" quotePrefix="1" applyNumberFormat="1" applyFont="1" applyFill="1" applyBorder="1" applyAlignment="1">
      <alignment horizontal="left"/>
    </xf>
    <xf numFmtId="4" fontId="12" fillId="2" borderId="3" xfId="0" applyNumberFormat="1" applyFont="1" applyFill="1" applyBorder="1" applyAlignment="1">
      <alignment horizontal="right"/>
    </xf>
    <xf numFmtId="166" fontId="6" fillId="4" borderId="6" xfId="0" applyNumberFormat="1" applyFont="1" applyFill="1" applyBorder="1" applyAlignment="1">
      <alignment horizontal="right"/>
    </xf>
    <xf numFmtId="4" fontId="12" fillId="2" borderId="12" xfId="0" applyNumberFormat="1" applyFont="1" applyFill="1" applyBorder="1" applyAlignment="1">
      <alignment horizontal="left"/>
    </xf>
    <xf numFmtId="166" fontId="12" fillId="2" borderId="14" xfId="0" applyNumberFormat="1" applyFont="1" applyFill="1" applyBorder="1" applyAlignment="1">
      <alignment horizontal="right"/>
    </xf>
    <xf numFmtId="166" fontId="6" fillId="4" borderId="3" xfId="0" applyNumberFormat="1" applyFont="1" applyFill="1" applyBorder="1" applyAlignment="1">
      <alignment horizontal="right"/>
    </xf>
    <xf numFmtId="166" fontId="12" fillId="2" borderId="14" xfId="0" applyNumberFormat="1" applyFont="1" applyFill="1" applyBorder="1" applyAlignment="1">
      <alignment horizontal="left"/>
    </xf>
    <xf numFmtId="0" fontId="11" fillId="3" borderId="0" xfId="0" applyFont="1" applyFill="1" applyAlignment="1">
      <alignment horizontal="center" vertical="center"/>
    </xf>
    <xf numFmtId="166" fontId="12" fillId="2" borderId="3" xfId="0" applyNumberFormat="1" applyFont="1" applyFill="1" applyBorder="1" applyAlignment="1">
      <alignment horizontal="left"/>
    </xf>
    <xf numFmtId="4" fontId="10" fillId="3" borderId="12" xfId="0" applyNumberFormat="1" applyFont="1" applyFill="1" applyBorder="1" applyAlignment="1">
      <alignment horizontal="center" vertical="center"/>
    </xf>
    <xf numFmtId="4" fontId="10" fillId="3" borderId="3" xfId="0" applyNumberFormat="1" applyFont="1" applyFill="1" applyBorder="1" applyAlignment="1">
      <alignment horizontal="center" vertical="center"/>
    </xf>
    <xf numFmtId="4" fontId="10" fillId="3" borderId="14" xfId="0" applyNumberFormat="1" applyFont="1" applyFill="1" applyBorder="1" applyAlignment="1">
      <alignment horizontal="right" vertical="center"/>
    </xf>
    <xf numFmtId="4" fontId="3" fillId="2" borderId="1" xfId="0" applyNumberFormat="1" applyFont="1" applyFill="1" applyBorder="1" applyAlignment="1">
      <alignment horizontal="center"/>
    </xf>
    <xf numFmtId="0" fontId="11" fillId="2" borderId="0" xfId="0" applyFont="1" applyFill="1" applyAlignment="1">
      <alignment horizontal="center"/>
    </xf>
    <xf numFmtId="4" fontId="18" fillId="2" borderId="0" xfId="0" applyNumberFormat="1" applyFont="1" applyFill="1" applyAlignment="1">
      <alignment horizontal="center"/>
    </xf>
    <xf numFmtId="4" fontId="4" fillId="2" borderId="0" xfId="0" applyNumberFormat="1" applyFont="1" applyFill="1" applyAlignment="1">
      <alignment horizontal="left"/>
    </xf>
    <xf numFmtId="4" fontId="3" fillId="2" borderId="0" xfId="0" quotePrefix="1" applyNumberFormat="1" applyFont="1" applyFill="1" applyAlignment="1">
      <alignment horizontal="left"/>
    </xf>
    <xf numFmtId="3" fontId="3" fillId="2" borderId="0" xfId="0" quotePrefix="1" applyNumberFormat="1" applyFont="1" applyFill="1" applyAlignment="1">
      <alignment horizontal="left"/>
    </xf>
    <xf numFmtId="2" fontId="4" fillId="2" borderId="0" xfId="0" applyNumberFormat="1" applyFont="1" applyFill="1" applyAlignment="1">
      <alignment horizontal="left" vertical="center"/>
    </xf>
    <xf numFmtId="40" fontId="4" fillId="2" borderId="0" xfId="4" applyFont="1" applyFill="1" applyBorder="1" applyAlignment="1">
      <alignment horizontal="left"/>
    </xf>
    <xf numFmtId="171" fontId="4" fillId="2" borderId="0" xfId="5" applyNumberFormat="1" applyFont="1" applyFill="1" applyBorder="1" applyAlignment="1">
      <alignment horizontal="left"/>
    </xf>
    <xf numFmtId="0" fontId="55" fillId="5" borderId="0" xfId="0" applyFont="1" applyFill="1"/>
    <xf numFmtId="0" fontId="8" fillId="2" borderId="0" xfId="0" applyFont="1" applyFill="1" applyAlignment="1">
      <alignment textRotation="90"/>
    </xf>
    <xf numFmtId="4" fontId="8" fillId="2" borderId="0" xfId="0" applyNumberFormat="1" applyFont="1" applyFill="1" applyAlignment="1">
      <alignment horizontal="left"/>
    </xf>
    <xf numFmtId="0" fontId="8" fillId="2" borderId="0" xfId="0" applyFont="1" applyFill="1" applyAlignment="1">
      <alignment horizontal="left"/>
    </xf>
    <xf numFmtId="166" fontId="6" fillId="4" borderId="6" xfId="0" applyNumberFormat="1" applyFont="1" applyFill="1" applyBorder="1" applyAlignment="1">
      <alignment horizontal="left" vertical="center"/>
    </xf>
    <xf numFmtId="166" fontId="6" fillId="4" borderId="5" xfId="0" applyNumberFormat="1" applyFont="1" applyFill="1" applyBorder="1" applyAlignment="1">
      <alignment horizontal="left" vertical="center"/>
    </xf>
    <xf numFmtId="4" fontId="12" fillId="5" borderId="3" xfId="0" applyNumberFormat="1" applyFont="1" applyFill="1" applyBorder="1" applyAlignment="1">
      <alignment horizontal="left"/>
    </xf>
    <xf numFmtId="166" fontId="12" fillId="5" borderId="0" xfId="0" applyNumberFormat="1" applyFont="1" applyFill="1" applyAlignment="1">
      <alignment horizontal="left"/>
    </xf>
    <xf numFmtId="4" fontId="12" fillId="2" borderId="3" xfId="0" applyNumberFormat="1" applyFont="1" applyFill="1" applyBorder="1" applyAlignment="1">
      <alignment horizontal="left"/>
    </xf>
    <xf numFmtId="166" fontId="12" fillId="2" borderId="0" xfId="0" applyNumberFormat="1" applyFont="1" applyFill="1" applyAlignment="1">
      <alignment horizontal="left"/>
    </xf>
    <xf numFmtId="166" fontId="6" fillId="4" borderId="6" xfId="0" applyNumberFormat="1" applyFont="1" applyFill="1" applyBorder="1" applyAlignment="1">
      <alignment horizontal="left"/>
    </xf>
    <xf numFmtId="166" fontId="6" fillId="4" borderId="5" xfId="0" applyNumberFormat="1" applyFont="1" applyFill="1" applyBorder="1" applyAlignment="1">
      <alignment horizontal="left"/>
    </xf>
    <xf numFmtId="4" fontId="12" fillId="2" borderId="3" xfId="0" quotePrefix="1" applyNumberFormat="1" applyFont="1" applyFill="1" applyBorder="1" applyAlignment="1">
      <alignment horizontal="left"/>
    </xf>
    <xf numFmtId="166" fontId="6" fillId="2" borderId="0" xfId="0" quotePrefix="1" applyNumberFormat="1" applyFont="1" applyFill="1" applyAlignment="1">
      <alignment horizontal="left"/>
    </xf>
    <xf numFmtId="166" fontId="12" fillId="2" borderId="14" xfId="0" quotePrefix="1" applyNumberFormat="1" applyFont="1" applyFill="1" applyBorder="1" applyAlignment="1">
      <alignment horizontal="left"/>
    </xf>
    <xf numFmtId="166" fontId="6" fillId="2" borderId="13" xfId="0" quotePrefix="1" applyNumberFormat="1" applyFont="1" applyFill="1" applyBorder="1" applyAlignment="1">
      <alignment horizontal="left"/>
    </xf>
    <xf numFmtId="166" fontId="6" fillId="4" borderId="6" xfId="0" quotePrefix="1" applyNumberFormat="1" applyFont="1" applyFill="1" applyBorder="1" applyAlignment="1">
      <alignment horizontal="left"/>
    </xf>
    <xf numFmtId="166" fontId="6" fillId="4" borderId="5" xfId="0" quotePrefix="1" applyNumberFormat="1" applyFont="1" applyFill="1" applyBorder="1" applyAlignment="1">
      <alignment horizontal="left"/>
    </xf>
    <xf numFmtId="4" fontId="12" fillId="2" borderId="12" xfId="0" quotePrefix="1" applyNumberFormat="1" applyFont="1" applyFill="1" applyBorder="1" applyAlignment="1">
      <alignment horizontal="left"/>
    </xf>
    <xf numFmtId="166" fontId="12" fillId="2" borderId="1" xfId="0" quotePrefix="1" applyNumberFormat="1" applyFont="1" applyFill="1" applyBorder="1" applyAlignment="1">
      <alignment horizontal="left"/>
    </xf>
    <xf numFmtId="166" fontId="12" fillId="2" borderId="0" xfId="0" quotePrefix="1" applyNumberFormat="1" applyFont="1" applyFill="1" applyAlignment="1">
      <alignment horizontal="left"/>
    </xf>
    <xf numFmtId="166" fontId="12" fillId="2" borderId="13" xfId="0" quotePrefix="1" applyNumberFormat="1" applyFont="1" applyFill="1" applyBorder="1" applyAlignment="1">
      <alignment horizontal="left"/>
    </xf>
    <xf numFmtId="166" fontId="12" fillId="2" borderId="12" xfId="0" applyNumberFormat="1" applyFont="1" applyFill="1" applyBorder="1" applyAlignment="1">
      <alignment horizontal="left"/>
    </xf>
    <xf numFmtId="166" fontId="12" fillId="2" borderId="1" xfId="0" applyNumberFormat="1" applyFont="1" applyFill="1" applyBorder="1" applyAlignment="1">
      <alignment horizontal="left"/>
    </xf>
    <xf numFmtId="166" fontId="12" fillId="2" borderId="13" xfId="0" applyNumberFormat="1" applyFont="1" applyFill="1" applyBorder="1" applyAlignment="1">
      <alignment horizontal="left"/>
    </xf>
    <xf numFmtId="4" fontId="12" fillId="2" borderId="1" xfId="0" applyNumberFormat="1" applyFont="1" applyFill="1" applyBorder="1" applyAlignment="1">
      <alignment horizontal="left"/>
    </xf>
    <xf numFmtId="4" fontId="12" fillId="2" borderId="0" xfId="0" applyNumberFormat="1" applyFont="1" applyFill="1" applyAlignment="1">
      <alignment horizontal="left"/>
    </xf>
    <xf numFmtId="172" fontId="3" fillId="2" borderId="3" xfId="5" applyNumberFormat="1" applyFont="1" applyFill="1" applyBorder="1" applyAlignment="1">
      <alignment horizontal="left"/>
    </xf>
    <xf numFmtId="172" fontId="12" fillId="2" borderId="3" xfId="0" applyNumberFormat="1" applyFont="1" applyFill="1" applyBorder="1" applyAlignment="1">
      <alignment horizontal="left"/>
    </xf>
    <xf numFmtId="166" fontId="6" fillId="4" borderId="14" xfId="0" applyNumberFormat="1" applyFont="1" applyFill="1" applyBorder="1" applyAlignment="1">
      <alignment horizontal="left"/>
    </xf>
    <xf numFmtId="166" fontId="6" fillId="4" borderId="13" xfId="0" applyNumberFormat="1" applyFont="1" applyFill="1" applyBorder="1" applyAlignment="1">
      <alignment horizontal="left"/>
    </xf>
    <xf numFmtId="4" fontId="19" fillId="2" borderId="0" xfId="0" applyNumberFormat="1" applyFont="1" applyFill="1" applyAlignment="1">
      <alignment horizontal="left"/>
    </xf>
    <xf numFmtId="4" fontId="18" fillId="2" borderId="0" xfId="0" applyNumberFormat="1" applyFont="1" applyFill="1" applyAlignment="1">
      <alignment horizontal="left"/>
    </xf>
    <xf numFmtId="166" fontId="4" fillId="2" borderId="0" xfId="0" applyNumberFormat="1" applyFont="1" applyFill="1" applyAlignment="1">
      <alignment horizontal="left"/>
    </xf>
    <xf numFmtId="165" fontId="4" fillId="2" borderId="0" xfId="0" applyNumberFormat="1" applyFont="1" applyFill="1" applyAlignment="1">
      <alignment horizontal="left"/>
    </xf>
    <xf numFmtId="165" fontId="4" fillId="2" borderId="0" xfId="0" applyNumberFormat="1" applyFont="1" applyFill="1" applyAlignment="1">
      <alignment horizontal="right"/>
    </xf>
    <xf numFmtId="165" fontId="4" fillId="2" borderId="0" xfId="0" applyNumberFormat="1" applyFont="1" applyFill="1" applyAlignment="1">
      <alignment horizontal="right" wrapText="1"/>
    </xf>
    <xf numFmtId="172" fontId="12" fillId="2" borderId="0" xfId="0" applyNumberFormat="1" applyFont="1" applyFill="1" applyAlignment="1">
      <alignment horizontal="left"/>
    </xf>
    <xf numFmtId="172" fontId="12" fillId="2" borderId="0" xfId="0" applyNumberFormat="1" applyFont="1" applyFill="1" applyAlignment="1">
      <alignment horizontal="right"/>
    </xf>
    <xf numFmtId="172" fontId="12" fillId="2" borderId="0" xfId="0" applyNumberFormat="1" applyFont="1" applyFill="1" applyAlignment="1">
      <alignment horizontal="right" wrapText="1"/>
    </xf>
    <xf numFmtId="0" fontId="28" fillId="2" borderId="0" xfId="0" applyFont="1" applyFill="1" applyAlignment="1">
      <alignment vertical="center"/>
    </xf>
    <xf numFmtId="0" fontId="26" fillId="11" borderId="7" xfId="0" applyFont="1" applyFill="1" applyBorder="1" applyAlignment="1">
      <alignment vertical="center"/>
    </xf>
    <xf numFmtId="3" fontId="10" fillId="2" borderId="0" xfId="0" applyNumberFormat="1" applyFont="1" applyFill="1"/>
    <xf numFmtId="1" fontId="3" fillId="2" borderId="0" xfId="0" applyNumberFormat="1" applyFont="1" applyFill="1"/>
    <xf numFmtId="0" fontId="4" fillId="5" borderId="0" xfId="0" applyFont="1" applyFill="1" applyAlignment="1">
      <alignment horizontal="left"/>
    </xf>
    <xf numFmtId="3" fontId="6" fillId="5" borderId="0" xfId="0" quotePrefix="1" applyNumberFormat="1" applyFont="1" applyFill="1" applyAlignment="1">
      <alignment horizontal="left"/>
    </xf>
    <xf numFmtId="3" fontId="10" fillId="5" borderId="0" xfId="0" applyNumberFormat="1" applyFont="1" applyFill="1" applyAlignment="1">
      <alignment horizontal="left"/>
    </xf>
    <xf numFmtId="3" fontId="10" fillId="4" borderId="5" xfId="0" applyNumberFormat="1" applyFont="1" applyFill="1" applyBorder="1" applyAlignment="1">
      <alignment horizontal="left" vertical="center"/>
    </xf>
    <xf numFmtId="0" fontId="4" fillId="5" borderId="14" xfId="0" applyFont="1" applyFill="1" applyBorder="1"/>
    <xf numFmtId="3" fontId="12" fillId="5" borderId="0" xfId="0" applyNumberFormat="1" applyFont="1" applyFill="1" applyAlignment="1">
      <alignment horizontal="left"/>
    </xf>
    <xf numFmtId="3" fontId="10" fillId="5" borderId="3" xfId="0" applyNumberFormat="1" applyFont="1" applyFill="1" applyBorder="1" applyAlignment="1">
      <alignment horizontal="center"/>
    </xf>
    <xf numFmtId="3" fontId="10" fillId="4" borderId="1" xfId="0" applyNumberFormat="1" applyFont="1" applyFill="1" applyBorder="1" applyAlignment="1">
      <alignment horizontal="center"/>
    </xf>
    <xf numFmtId="3" fontId="10" fillId="4" borderId="1" xfId="0" applyNumberFormat="1" applyFont="1" applyFill="1" applyBorder="1" applyAlignment="1">
      <alignment horizontal="left"/>
    </xf>
    <xf numFmtId="0" fontId="12" fillId="5" borderId="12" xfId="0" applyFont="1" applyFill="1" applyBorder="1" applyAlignment="1">
      <alignment horizontal="center"/>
    </xf>
    <xf numFmtId="0" fontId="3" fillId="5" borderId="1" xfId="0" applyFont="1" applyFill="1" applyBorder="1" applyAlignment="1">
      <alignment horizontal="left"/>
    </xf>
    <xf numFmtId="0" fontId="56" fillId="5" borderId="2" xfId="0" applyFont="1" applyFill="1" applyBorder="1"/>
    <xf numFmtId="0" fontId="56" fillId="5" borderId="7" xfId="0" applyFont="1" applyFill="1" applyBorder="1"/>
    <xf numFmtId="0" fontId="10" fillId="5" borderId="3" xfId="0" applyFont="1" applyFill="1" applyBorder="1" applyAlignment="1">
      <alignment horizontal="center"/>
    </xf>
    <xf numFmtId="0" fontId="56" fillId="5" borderId="0" xfId="0" applyFont="1" applyFill="1"/>
    <xf numFmtId="0" fontId="10" fillId="5" borderId="0" xfId="0" applyFont="1" applyFill="1" applyAlignment="1">
      <alignment horizontal="left"/>
    </xf>
    <xf numFmtId="0" fontId="3" fillId="5" borderId="0" xfId="0" applyFont="1" applyFill="1" applyAlignment="1">
      <alignment wrapText="1"/>
    </xf>
    <xf numFmtId="0" fontId="10" fillId="5" borderId="14" xfId="0" applyFont="1" applyFill="1" applyBorder="1" applyAlignment="1">
      <alignment horizontal="center"/>
    </xf>
    <xf numFmtId="0" fontId="10" fillId="5" borderId="13" xfId="0" applyFont="1" applyFill="1" applyBorder="1" applyAlignment="1">
      <alignment horizontal="center"/>
    </xf>
    <xf numFmtId="0" fontId="10" fillId="5" borderId="13" xfId="0" applyFont="1" applyFill="1" applyBorder="1" applyAlignment="1">
      <alignment horizontal="left"/>
    </xf>
    <xf numFmtId="0" fontId="10" fillId="4" borderId="14" xfId="0" applyFont="1" applyFill="1" applyBorder="1" applyAlignment="1">
      <alignment horizontal="center"/>
    </xf>
    <xf numFmtId="0" fontId="10" fillId="4" borderId="13" xfId="0" applyFont="1" applyFill="1" applyBorder="1" applyAlignment="1">
      <alignment horizontal="left"/>
    </xf>
    <xf numFmtId="0" fontId="10" fillId="5" borderId="0" xfId="0" applyFont="1" applyFill="1" applyAlignment="1">
      <alignment horizontal="center"/>
    </xf>
    <xf numFmtId="0" fontId="10" fillId="4" borderId="5" xfId="0" applyFont="1" applyFill="1" applyBorder="1" applyAlignment="1">
      <alignment horizontal="left"/>
    </xf>
    <xf numFmtId="3" fontId="10" fillId="4" borderId="5" xfId="0" applyNumberFormat="1" applyFont="1" applyFill="1" applyBorder="1" applyAlignment="1">
      <alignment horizontal="left"/>
    </xf>
    <xf numFmtId="3" fontId="6" fillId="5" borderId="0" xfId="0" applyNumberFormat="1" applyFont="1" applyFill="1" applyAlignment="1">
      <alignment horizontal="center"/>
    </xf>
    <xf numFmtId="3" fontId="6" fillId="5" borderId="0" xfId="0" applyNumberFormat="1" applyFont="1" applyFill="1" applyAlignment="1">
      <alignment horizontal="left"/>
    </xf>
    <xf numFmtId="3" fontId="6" fillId="4" borderId="5" xfId="0" applyNumberFormat="1" applyFont="1" applyFill="1" applyBorder="1" applyAlignment="1">
      <alignment horizontal="left"/>
    </xf>
    <xf numFmtId="0" fontId="25" fillId="4" borderId="5" xfId="0" applyFont="1" applyFill="1" applyBorder="1"/>
    <xf numFmtId="0" fontId="8" fillId="5" borderId="0" xfId="0" applyFont="1" applyFill="1" applyAlignment="1">
      <alignment horizontal="left"/>
    </xf>
    <xf numFmtId="0" fontId="11" fillId="5" borderId="0" xfId="0" applyFont="1" applyFill="1" applyAlignment="1">
      <alignment horizontal="center" vertical="center" wrapText="1"/>
    </xf>
    <xf numFmtId="3" fontId="12" fillId="5" borderId="1" xfId="0" applyNumberFormat="1" applyFont="1" applyFill="1" applyBorder="1" applyAlignment="1">
      <alignment horizontal="left"/>
    </xf>
    <xf numFmtId="0" fontId="4" fillId="4" borderId="1" xfId="0" applyFont="1" applyFill="1" applyBorder="1"/>
    <xf numFmtId="0" fontId="11" fillId="4" borderId="2" xfId="0" applyFont="1" applyFill="1" applyBorder="1" applyAlignment="1">
      <alignment horizontal="left" vertical="center"/>
    </xf>
    <xf numFmtId="0" fontId="11" fillId="5" borderId="2" xfId="0" applyFont="1" applyFill="1" applyBorder="1" applyAlignment="1">
      <alignment horizontal="center" vertical="center" textRotation="90"/>
    </xf>
    <xf numFmtId="3" fontId="3" fillId="5" borderId="3" xfId="0" applyNumberFormat="1" applyFont="1" applyFill="1" applyBorder="1" applyAlignment="1">
      <alignment horizontal="center"/>
    </xf>
    <xf numFmtId="3" fontId="3" fillId="5" borderId="0" xfId="0" applyNumberFormat="1" applyFont="1" applyFill="1" applyAlignment="1">
      <alignment horizontal="left"/>
    </xf>
    <xf numFmtId="0" fontId="20" fillId="5" borderId="0" xfId="0" applyFont="1" applyFill="1" applyAlignment="1">
      <alignment horizontal="centerContinuous"/>
    </xf>
    <xf numFmtId="0" fontId="6" fillId="5" borderId="0" xfId="0" applyFont="1" applyFill="1" applyAlignment="1">
      <alignment horizontal="center"/>
    </xf>
    <xf numFmtId="0" fontId="18" fillId="5" borderId="0" xfId="0" applyFont="1" applyFill="1" applyAlignment="1">
      <alignment horizontal="center"/>
    </xf>
    <xf numFmtId="0" fontId="18" fillId="5" borderId="0" xfId="0" applyFont="1" applyFill="1" applyAlignment="1">
      <alignment horizontal="left"/>
    </xf>
    <xf numFmtId="0" fontId="57" fillId="5" borderId="0" xfId="0" applyFont="1" applyFill="1" applyAlignment="1">
      <alignment horizontal="center"/>
    </xf>
    <xf numFmtId="0" fontId="57" fillId="5" borderId="0" xfId="0" applyFont="1" applyFill="1" applyAlignment="1">
      <alignment horizontal="left"/>
    </xf>
    <xf numFmtId="0" fontId="10" fillId="4" borderId="6" xfId="0" applyFont="1" applyFill="1" applyBorder="1" applyAlignment="1">
      <alignment horizontal="center" vertical="center"/>
    </xf>
    <xf numFmtId="0" fontId="10" fillId="3" borderId="0" xfId="0" applyFont="1" applyFill="1" applyAlignment="1">
      <alignment horizontal="center" vertical="center" wrapText="1"/>
    </xf>
    <xf numFmtId="0" fontId="10" fillId="3" borderId="1" xfId="0" applyFont="1" applyFill="1" applyBorder="1" applyAlignment="1">
      <alignment horizontal="center" vertical="center" wrapText="1"/>
    </xf>
    <xf numFmtId="0" fontId="10" fillId="3" borderId="14" xfId="0" applyFont="1" applyFill="1" applyBorder="1"/>
    <xf numFmtId="0" fontId="35" fillId="5" borderId="0" xfId="0" applyFont="1" applyFill="1"/>
    <xf numFmtId="3" fontId="6" fillId="4" borderId="6" xfId="0" applyNumberFormat="1" applyFont="1" applyFill="1" applyBorder="1" applyAlignment="1">
      <alignment horizontal="center" vertical="center" wrapText="1"/>
    </xf>
    <xf numFmtId="0" fontId="6" fillId="4" borderId="0" xfId="0" applyFont="1" applyFill="1" applyAlignment="1">
      <alignment horizontal="center"/>
    </xf>
    <xf numFmtId="3" fontId="6" fillId="5" borderId="3" xfId="0" applyNumberFormat="1" applyFont="1" applyFill="1" applyBorder="1" applyAlignment="1">
      <alignment horizontal="center"/>
    </xf>
    <xf numFmtId="3" fontId="10" fillId="2" borderId="6" xfId="0" applyNumberFormat="1" applyFont="1" applyFill="1" applyBorder="1" applyAlignment="1">
      <alignment horizontal="center"/>
    </xf>
    <xf numFmtId="3" fontId="10" fillId="5" borderId="5" xfId="0" applyNumberFormat="1" applyFont="1" applyFill="1" applyBorder="1" applyAlignment="1">
      <alignment horizontal="center"/>
    </xf>
    <xf numFmtId="0" fontId="11" fillId="2" borderId="4" xfId="0" applyFont="1" applyFill="1" applyBorder="1"/>
    <xf numFmtId="0" fontId="10" fillId="3" borderId="6" xfId="0" applyFont="1" applyFill="1" applyBorder="1" applyAlignment="1">
      <alignment horizontal="center"/>
    </xf>
    <xf numFmtId="0" fontId="10" fillId="3" borderId="5" xfId="0" applyFont="1" applyFill="1" applyBorder="1" applyAlignment="1">
      <alignment horizontal="center"/>
    </xf>
    <xf numFmtId="0" fontId="10" fillId="3" borderId="6" xfId="0" applyFont="1" applyFill="1" applyBorder="1" applyAlignment="1">
      <alignment horizontal="center" vertical="center"/>
    </xf>
    <xf numFmtId="0" fontId="10" fillId="3" borderId="5" xfId="0" applyFont="1" applyFill="1" applyBorder="1" applyAlignment="1">
      <alignment horizontal="center" vertical="center" wrapText="1"/>
    </xf>
    <xf numFmtId="3" fontId="31" fillId="2" borderId="0" xfId="0" quotePrefix="1" applyNumberFormat="1" applyFont="1" applyFill="1" applyAlignment="1">
      <alignment horizontal="right"/>
    </xf>
    <xf numFmtId="3" fontId="31" fillId="2" borderId="0" xfId="0" applyNumberFormat="1" applyFont="1" applyFill="1"/>
    <xf numFmtId="0" fontId="31" fillId="2" borderId="0" xfId="0" applyFont="1" applyFill="1"/>
    <xf numFmtId="0" fontId="58" fillId="2" borderId="0" xfId="0" applyFont="1" applyFill="1"/>
    <xf numFmtId="0" fontId="59" fillId="2" borderId="0" xfId="0" applyFont="1" applyFill="1"/>
    <xf numFmtId="0" fontId="31" fillId="2" borderId="0" xfId="0" quotePrefix="1" applyFont="1" applyFill="1" applyAlignment="1">
      <alignment horizontal="right"/>
    </xf>
    <xf numFmtId="0" fontId="59" fillId="2" borderId="0" xfId="0" applyFont="1" applyFill="1" applyAlignment="1">
      <alignment horizontal="centerContinuous"/>
    </xf>
    <xf numFmtId="173" fontId="3" fillId="2" borderId="0" xfId="0" quotePrefix="1" applyNumberFormat="1" applyFont="1" applyFill="1"/>
    <xf numFmtId="173" fontId="3" fillId="2" borderId="0" xfId="0" applyNumberFormat="1" applyFont="1" applyFill="1"/>
    <xf numFmtId="3" fontId="3" fillId="2" borderId="0" xfId="0" quotePrefix="1" applyNumberFormat="1" applyFont="1" applyFill="1" applyAlignment="1">
      <alignment horizontal="right"/>
    </xf>
    <xf numFmtId="3" fontId="3" fillId="2" borderId="0" xfId="0" applyNumberFormat="1" applyFont="1" applyFill="1" applyAlignment="1">
      <alignment horizontal="right"/>
    </xf>
    <xf numFmtId="173" fontId="6" fillId="2" borderId="5" xfId="0" applyNumberFormat="1" applyFont="1" applyFill="1" applyBorder="1" applyAlignment="1">
      <alignment vertical="center"/>
    </xf>
    <xf numFmtId="173" fontId="3" fillId="2" borderId="0" xfId="0" quotePrefix="1" applyNumberFormat="1" applyFont="1" applyFill="1" applyAlignment="1">
      <alignment horizontal="right"/>
    </xf>
    <xf numFmtId="173" fontId="3" fillId="2" borderId="0" xfId="0" applyNumberFormat="1" applyFont="1" applyFill="1" applyAlignment="1">
      <alignment horizontal="right"/>
    </xf>
    <xf numFmtId="0" fontId="3" fillId="2" borderId="1" xfId="0" applyFont="1" applyFill="1" applyBorder="1" applyAlignment="1">
      <alignment horizontal="right"/>
    </xf>
    <xf numFmtId="0" fontId="4" fillId="2" borderId="13" xfId="0" applyFont="1" applyFill="1" applyBorder="1" applyAlignment="1">
      <alignment horizontal="centerContinuous"/>
    </xf>
    <xf numFmtId="0" fontId="60" fillId="2" borderId="13" xfId="0" applyFont="1" applyFill="1" applyBorder="1" applyAlignment="1">
      <alignment horizontal="centerContinuous"/>
    </xf>
    <xf numFmtId="0" fontId="4" fillId="3" borderId="0" xfId="0" applyFont="1" applyFill="1" applyAlignment="1">
      <alignment horizontal="centerContinuous"/>
    </xf>
    <xf numFmtId="0" fontId="0" fillId="0" borderId="18" xfId="0" applyBorder="1"/>
    <xf numFmtId="0" fontId="62" fillId="2" borderId="0" xfId="2" applyFont="1" applyFill="1"/>
    <xf numFmtId="0" fontId="63" fillId="2" borderId="0" xfId="2" applyFont="1" applyFill="1"/>
    <xf numFmtId="0" fontId="64" fillId="2" borderId="0" xfId="2" applyFont="1" applyFill="1"/>
    <xf numFmtId="0" fontId="65" fillId="2" borderId="0" xfId="2" applyFont="1" applyFill="1"/>
    <xf numFmtId="0" fontId="65" fillId="2" borderId="0" xfId="2" applyFont="1" applyFill="1" applyAlignment="1">
      <alignment horizontal="right"/>
    </xf>
    <xf numFmtId="0" fontId="64" fillId="2" borderId="0" xfId="2" applyFont="1" applyFill="1" applyAlignment="1">
      <alignment horizontal="right"/>
    </xf>
    <xf numFmtId="165" fontId="62" fillId="2" borderId="0" xfId="2" applyNumberFormat="1" applyFont="1" applyFill="1"/>
    <xf numFmtId="1" fontId="62" fillId="2" borderId="0" xfId="2" applyNumberFormat="1" applyFont="1" applyFill="1"/>
    <xf numFmtId="0" fontId="62" fillId="2" borderId="0" xfId="2" applyFont="1" applyFill="1" applyAlignment="1">
      <alignment horizontal="centerContinuous"/>
    </xf>
    <xf numFmtId="3" fontId="62" fillId="2" borderId="0" xfId="2" applyNumberFormat="1" applyFont="1" applyFill="1"/>
    <xf numFmtId="0" fontId="66" fillId="2" borderId="0" xfId="2" applyFont="1" applyFill="1"/>
    <xf numFmtId="3" fontId="62" fillId="2" borderId="0" xfId="2" quotePrefix="1" applyNumberFormat="1" applyFont="1" applyFill="1" applyAlignment="1">
      <alignment horizontal="right"/>
    </xf>
    <xf numFmtId="0" fontId="67" fillId="2" borderId="0" xfId="2" applyFont="1" applyFill="1" applyAlignment="1">
      <alignment horizontal="centerContinuous"/>
    </xf>
    <xf numFmtId="0" fontId="62" fillId="2" borderId="0" xfId="2" quotePrefix="1" applyFont="1" applyFill="1" applyAlignment="1">
      <alignment horizontal="right"/>
    </xf>
    <xf numFmtId="0" fontId="67" fillId="2" borderId="0" xfId="2" applyFont="1" applyFill="1"/>
    <xf numFmtId="0" fontId="68" fillId="2" borderId="0" xfId="2" applyFont="1" applyFill="1" applyAlignment="1">
      <alignment horizontal="right"/>
    </xf>
    <xf numFmtId="0" fontId="66" fillId="2" borderId="0" xfId="2" applyFont="1" applyFill="1" applyAlignment="1">
      <alignment horizontal="centerContinuous"/>
    </xf>
    <xf numFmtId="0" fontId="69" fillId="2" borderId="0" xfId="2" applyFont="1" applyFill="1" applyAlignment="1">
      <alignment horizontal="centerContinuous"/>
    </xf>
    <xf numFmtId="0" fontId="70" fillId="2" borderId="0" xfId="2" applyFont="1" applyFill="1" applyAlignment="1">
      <alignment horizontal="centerContinuous"/>
    </xf>
    <xf numFmtId="0" fontId="71" fillId="2" borderId="0" xfId="2" applyFont="1" applyFill="1" applyAlignment="1">
      <alignment horizontal="centerContinuous"/>
    </xf>
    <xf numFmtId="0" fontId="62" fillId="2" borderId="0" xfId="2" applyFont="1" applyFill="1" applyAlignment="1">
      <alignment horizontal="left"/>
    </xf>
    <xf numFmtId="167" fontId="64" fillId="2" borderId="0" xfId="2" applyNumberFormat="1" applyFont="1" applyFill="1" applyAlignment="1">
      <alignment horizontal="left"/>
    </xf>
    <xf numFmtId="0" fontId="62" fillId="2" borderId="0" xfId="2" applyFont="1" applyFill="1" applyAlignment="1">
      <alignment horizontal="right"/>
    </xf>
    <xf numFmtId="3" fontId="72" fillId="2" borderId="0" xfId="2" applyNumberFormat="1" applyFont="1" applyFill="1" applyAlignment="1">
      <alignment horizontal="right"/>
    </xf>
    <xf numFmtId="0" fontId="72" fillId="2" borderId="0" xfId="2" applyFont="1" applyFill="1" applyAlignment="1">
      <alignment horizontal="left"/>
    </xf>
    <xf numFmtId="3" fontId="4" fillId="2" borderId="0" xfId="2" applyNumberFormat="1" applyFont="1" applyFill="1"/>
    <xf numFmtId="3" fontId="4" fillId="2" borderId="0" xfId="2" quotePrefix="1" applyNumberFormat="1" applyFont="1" applyFill="1" applyAlignment="1">
      <alignment horizontal="right"/>
    </xf>
    <xf numFmtId="0" fontId="12" fillId="2" borderId="0" xfId="2" applyFont="1" applyFill="1"/>
    <xf numFmtId="3" fontId="62" fillId="2" borderId="0" xfId="2" applyNumberFormat="1" applyFont="1" applyFill="1" applyAlignment="1">
      <alignment horizontal="centerContinuous"/>
    </xf>
    <xf numFmtId="0" fontId="45" fillId="2" borderId="0" xfId="2" applyFont="1" applyFill="1"/>
    <xf numFmtId="4" fontId="64" fillId="2" borderId="0" xfId="2" applyNumberFormat="1" applyFont="1" applyFill="1" applyAlignment="1">
      <alignment horizontal="center"/>
    </xf>
    <xf numFmtId="3" fontId="67" fillId="2" borderId="0" xfId="2" applyNumberFormat="1" applyFont="1" applyFill="1"/>
    <xf numFmtId="3" fontId="67" fillId="2" borderId="0" xfId="2" quotePrefix="1" applyNumberFormat="1" applyFont="1" applyFill="1" applyAlignment="1">
      <alignment horizontal="right"/>
    </xf>
    <xf numFmtId="3" fontId="72" fillId="2" borderId="0" xfId="2" applyNumberFormat="1" applyFont="1" applyFill="1" applyAlignment="1">
      <alignment horizontal="left"/>
    </xf>
    <xf numFmtId="3" fontId="64" fillId="2" borderId="0" xfId="2" quotePrefix="1" applyNumberFormat="1" applyFont="1" applyFill="1" applyAlignment="1">
      <alignment horizontal="right"/>
    </xf>
    <xf numFmtId="4" fontId="65" fillId="2" borderId="0" xfId="2" applyNumberFormat="1" applyFont="1" applyFill="1"/>
    <xf numFmtId="4" fontId="65" fillId="2" borderId="0" xfId="2" applyNumberFormat="1" applyFont="1" applyFill="1" applyAlignment="1">
      <alignment horizontal="left"/>
    </xf>
    <xf numFmtId="3" fontId="62" fillId="2" borderId="0" xfId="2" applyNumberFormat="1" applyFont="1" applyFill="1" applyAlignment="1">
      <alignment horizontal="left"/>
    </xf>
    <xf numFmtId="4" fontId="3" fillId="2" borderId="0" xfId="2" applyNumberFormat="1" applyFont="1" applyFill="1" applyAlignment="1">
      <alignment vertical="top"/>
    </xf>
    <xf numFmtId="4" fontId="3" fillId="2" borderId="0" xfId="2" applyNumberFormat="1" applyFont="1" applyFill="1" applyAlignment="1">
      <alignment horizontal="left" vertical="top"/>
    </xf>
    <xf numFmtId="4" fontId="3" fillId="2" borderId="0" xfId="2" applyNumberFormat="1" applyFont="1" applyFill="1" applyAlignment="1">
      <alignment horizontal="left"/>
    </xf>
    <xf numFmtId="4" fontId="3" fillId="2" borderId="0" xfId="2" applyNumberFormat="1" applyFont="1" applyFill="1"/>
    <xf numFmtId="3" fontId="3" fillId="2" borderId="0" xfId="2" applyNumberFormat="1" applyFont="1" applyFill="1"/>
    <xf numFmtId="3" fontId="66" fillId="2" borderId="0" xfId="2" applyNumberFormat="1" applyFont="1" applyFill="1" applyAlignment="1">
      <alignment horizontal="center"/>
    </xf>
    <xf numFmtId="0" fontId="64" fillId="2" borderId="0" xfId="2" applyFont="1" applyFill="1" applyAlignment="1">
      <alignment horizontal="center"/>
    </xf>
    <xf numFmtId="0" fontId="70" fillId="2" borderId="0" xfId="2" applyFont="1" applyFill="1"/>
    <xf numFmtId="4" fontId="70" fillId="2" borderId="0" xfId="2" applyNumberFormat="1" applyFont="1" applyFill="1" applyAlignment="1">
      <alignment horizontal="right"/>
    </xf>
    <xf numFmtId="0" fontId="4" fillId="2" borderId="0" xfId="2" quotePrefix="1" applyFont="1" applyFill="1" applyAlignment="1">
      <alignment horizontal="right"/>
    </xf>
    <xf numFmtId="3" fontId="62" fillId="2" borderId="0" xfId="2" applyNumberFormat="1" applyFont="1" applyFill="1" applyAlignment="1">
      <alignment horizontal="center"/>
    </xf>
    <xf numFmtId="3" fontId="64" fillId="2" borderId="0" xfId="2" applyNumberFormat="1" applyFont="1" applyFill="1" applyAlignment="1">
      <alignment horizontal="center"/>
    </xf>
    <xf numFmtId="4" fontId="62" fillId="2" borderId="0" xfId="2" applyNumberFormat="1" applyFont="1" applyFill="1" applyAlignment="1">
      <alignment horizontal="right"/>
    </xf>
    <xf numFmtId="0" fontId="45" fillId="2" borderId="0" xfId="2" applyFont="1" applyFill="1" applyAlignment="1">
      <alignment horizontal="centerContinuous"/>
    </xf>
    <xf numFmtId="0" fontId="4" fillId="2" borderId="0" xfId="2" applyFont="1" applyFill="1" applyAlignment="1">
      <alignment horizontal="right"/>
    </xf>
    <xf numFmtId="0" fontId="7" fillId="2" borderId="0" xfId="2" applyFont="1" applyFill="1"/>
    <xf numFmtId="0" fontId="73" fillId="2" borderId="0" xfId="2" applyFont="1" applyFill="1"/>
    <xf numFmtId="0" fontId="10" fillId="4" borderId="5" xfId="2" applyFont="1" applyFill="1" applyBorder="1"/>
    <xf numFmtId="3" fontId="10" fillId="4" borderId="5" xfId="2" applyNumberFormat="1" applyFont="1" applyFill="1" applyBorder="1"/>
    <xf numFmtId="166" fontId="10" fillId="4" borderId="5" xfId="2" applyNumberFormat="1" applyFont="1" applyFill="1" applyBorder="1" applyAlignment="1">
      <alignment vertical="center"/>
    </xf>
    <xf numFmtId="0" fontId="10" fillId="4" borderId="5" xfId="2" applyFont="1" applyFill="1" applyBorder="1" applyAlignment="1">
      <alignment horizontal="right" vertical="center"/>
    </xf>
    <xf numFmtId="0" fontId="10" fillId="4" borderId="5" xfId="2" applyFont="1" applyFill="1" applyBorder="1" applyAlignment="1">
      <alignment vertical="center"/>
    </xf>
    <xf numFmtId="0" fontId="10" fillId="4" borderId="5" xfId="2" applyFont="1" applyFill="1" applyBorder="1" applyAlignment="1">
      <alignment horizontal="center" vertical="center"/>
    </xf>
    <xf numFmtId="0" fontId="10" fillId="4" borderId="5" xfId="2" applyFont="1" applyFill="1" applyBorder="1" applyAlignment="1">
      <alignment horizontal="centerContinuous"/>
    </xf>
    <xf numFmtId="3" fontId="12" fillId="2" borderId="0" xfId="2" applyNumberFormat="1" applyFont="1" applyFill="1"/>
    <xf numFmtId="166" fontId="12" fillId="2" borderId="0" xfId="2" applyNumberFormat="1" applyFont="1" applyFill="1" applyAlignment="1">
      <alignment horizontal="center"/>
    </xf>
    <xf numFmtId="166" fontId="12" fillId="2" borderId="0" xfId="2" applyNumberFormat="1" applyFont="1" applyFill="1"/>
    <xf numFmtId="173" fontId="12" fillId="2" borderId="0" xfId="2" applyNumberFormat="1" applyFont="1" applyFill="1"/>
    <xf numFmtId="1" fontId="12" fillId="2" borderId="0" xfId="2" applyNumberFormat="1" applyFont="1" applyFill="1" applyAlignment="1">
      <alignment horizontal="left"/>
    </xf>
    <xf numFmtId="4" fontId="12" fillId="2" borderId="0" xfId="2" applyNumberFormat="1" applyFont="1" applyFill="1"/>
    <xf numFmtId="0" fontId="12" fillId="2" borderId="0" xfId="2" applyFont="1" applyFill="1" applyAlignment="1">
      <alignment horizontal="right"/>
    </xf>
    <xf numFmtId="3" fontId="12" fillId="2" borderId="0" xfId="2" quotePrefix="1" applyNumberFormat="1" applyFont="1" applyFill="1" applyAlignment="1">
      <alignment horizontal="right"/>
    </xf>
    <xf numFmtId="0" fontId="12" fillId="2" borderId="0" xfId="2" applyFont="1" applyFill="1" applyAlignment="1">
      <alignment horizontal="left"/>
    </xf>
    <xf numFmtId="0" fontId="15" fillId="2" borderId="0" xfId="2" applyFont="1" applyFill="1"/>
    <xf numFmtId="0" fontId="28" fillId="2" borderId="0" xfId="2" applyFont="1" applyFill="1" applyAlignment="1">
      <alignment horizontal="center"/>
    </xf>
    <xf numFmtId="0" fontId="28" fillId="2" borderId="0" xfId="2" applyFont="1" applyFill="1"/>
    <xf numFmtId="0" fontId="15" fillId="2" borderId="1" xfId="2" applyFont="1" applyFill="1" applyBorder="1"/>
    <xf numFmtId="0" fontId="28" fillId="2" borderId="1" xfId="2" applyFont="1" applyFill="1" applyBorder="1"/>
    <xf numFmtId="0" fontId="11" fillId="2" borderId="0" xfId="2" applyFont="1" applyFill="1"/>
    <xf numFmtId="0" fontId="11" fillId="2" borderId="0" xfId="2" applyFont="1" applyFill="1" applyAlignment="1">
      <alignment horizontal="right"/>
    </xf>
    <xf numFmtId="0" fontId="10" fillId="2" borderId="0" xfId="2" applyFont="1" applyFill="1" applyAlignment="1">
      <alignment horizontal="center"/>
    </xf>
    <xf numFmtId="0" fontId="10" fillId="2" borderId="0" xfId="2" applyFont="1" applyFill="1"/>
    <xf numFmtId="0" fontId="15" fillId="2" borderId="13" xfId="2" applyFont="1" applyFill="1" applyBorder="1"/>
    <xf numFmtId="0" fontId="12" fillId="2" borderId="13" xfId="2" applyFont="1" applyFill="1" applyBorder="1" applyAlignment="1">
      <alignment horizontal="centerContinuous"/>
    </xf>
    <xf numFmtId="0" fontId="74" fillId="2" borderId="13" xfId="2" applyFont="1" applyFill="1" applyBorder="1" applyAlignment="1">
      <alignment horizontal="centerContinuous"/>
    </xf>
    <xf numFmtId="0" fontId="15" fillId="3" borderId="0" xfId="2" applyFont="1" applyFill="1"/>
    <xf numFmtId="0" fontId="15" fillId="3" borderId="0" xfId="2" applyFont="1" applyFill="1" applyAlignment="1">
      <alignment horizontal="centerContinuous"/>
    </xf>
    <xf numFmtId="0" fontId="61" fillId="2" borderId="0" xfId="2" applyFont="1" applyFill="1"/>
    <xf numFmtId="0" fontId="61" fillId="3" borderId="0" xfId="2" applyFont="1" applyFill="1" applyAlignment="1">
      <alignment horizontal="center"/>
    </xf>
    <xf numFmtId="0" fontId="62" fillId="2" borderId="18" xfId="2" applyFont="1" applyFill="1" applyBorder="1"/>
    <xf numFmtId="174" fontId="4" fillId="2" borderId="0" xfId="0" applyNumberFormat="1" applyFont="1" applyFill="1" applyAlignment="1">
      <alignment horizontal="right"/>
    </xf>
    <xf numFmtId="0" fontId="15" fillId="2" borderId="0" xfId="0" applyFont="1" applyFill="1" applyAlignment="1">
      <alignment horizontal="center"/>
    </xf>
    <xf numFmtId="0" fontId="24" fillId="2" borderId="0" xfId="0" applyFont="1" applyFill="1"/>
    <xf numFmtId="0" fontId="24" fillId="2" borderId="0" xfId="0" applyFont="1" applyFill="1" applyAlignment="1">
      <alignment horizontal="right"/>
    </xf>
    <xf numFmtId="174" fontId="24" fillId="2" borderId="0" xfId="0" applyNumberFormat="1" applyFont="1" applyFill="1" applyAlignment="1">
      <alignment horizontal="right"/>
    </xf>
    <xf numFmtId="0" fontId="28" fillId="2" borderId="0" xfId="0" applyFont="1" applyFill="1" applyAlignment="1">
      <alignment horizontal="center"/>
    </xf>
    <xf numFmtId="0" fontId="7" fillId="2" borderId="0" xfId="0" applyFont="1" applyFill="1" applyAlignment="1">
      <alignment horizontal="right"/>
    </xf>
    <xf numFmtId="1" fontId="4" fillId="2" borderId="0" xfId="0" applyNumberFormat="1" applyFont="1" applyFill="1"/>
    <xf numFmtId="1" fontId="4" fillId="2" borderId="0" xfId="0" applyNumberFormat="1" applyFont="1" applyFill="1" applyAlignment="1">
      <alignment horizontal="right"/>
    </xf>
    <xf numFmtId="1" fontId="15" fillId="2" borderId="0" xfId="0" applyNumberFormat="1" applyFont="1" applyFill="1" applyAlignment="1">
      <alignment horizontal="center"/>
    </xf>
    <xf numFmtId="3" fontId="4" fillId="2" borderId="0" xfId="0" applyNumberFormat="1" applyFont="1" applyFill="1" applyAlignment="1">
      <alignment horizontal="right"/>
    </xf>
    <xf numFmtId="174" fontId="4" fillId="2" borderId="0" xfId="0" quotePrefix="1" applyNumberFormat="1" applyFont="1" applyFill="1" applyAlignment="1">
      <alignment horizontal="right"/>
    </xf>
    <xf numFmtId="0" fontId="45" fillId="2" borderId="0" xfId="0" applyFont="1" applyFill="1" applyAlignment="1">
      <alignment horizontal="centerContinuous"/>
    </xf>
    <xf numFmtId="3" fontId="4" fillId="2" borderId="0" xfId="0" quotePrefix="1" applyNumberFormat="1" applyFont="1" applyFill="1" applyAlignment="1">
      <alignment horizontal="right"/>
    </xf>
    <xf numFmtId="3" fontId="15" fillId="2" borderId="0" xfId="0" quotePrefix="1" applyNumberFormat="1" applyFont="1" applyFill="1" applyAlignment="1">
      <alignment horizontal="center"/>
    </xf>
    <xf numFmtId="0" fontId="4" fillId="2" borderId="0" xfId="0" quotePrefix="1" applyFont="1" applyFill="1" applyAlignment="1">
      <alignment horizontal="right"/>
    </xf>
    <xf numFmtId="0" fontId="15" fillId="2" borderId="0" xfId="0" quotePrefix="1" applyFont="1" applyFill="1" applyAlignment="1">
      <alignment horizontal="center"/>
    </xf>
    <xf numFmtId="3" fontId="15" fillId="2" borderId="0" xfId="0" applyNumberFormat="1" applyFont="1" applyFill="1" applyAlignment="1">
      <alignment horizontal="center"/>
    </xf>
    <xf numFmtId="0" fontId="45" fillId="2" borderId="0" xfId="0" applyFont="1" applyFill="1"/>
    <xf numFmtId="0" fontId="23" fillId="2" borderId="0" xfId="0" applyFont="1" applyFill="1" applyAlignment="1">
      <alignment horizontal="right"/>
    </xf>
    <xf numFmtId="174" fontId="23" fillId="2" borderId="0" xfId="0" applyNumberFormat="1" applyFont="1" applyFill="1" applyAlignment="1">
      <alignment horizontal="right"/>
    </xf>
    <xf numFmtId="0" fontId="75" fillId="2" borderId="0" xfId="0" applyFont="1" applyFill="1" applyAlignment="1">
      <alignment horizontal="center"/>
    </xf>
    <xf numFmtId="174" fontId="3" fillId="2" borderId="0" xfId="0" applyNumberFormat="1" applyFont="1" applyFill="1" applyAlignment="1">
      <alignment horizontal="right"/>
    </xf>
    <xf numFmtId="0" fontId="6" fillId="2" borderId="0" xfId="0" applyFont="1" applyFill="1" applyAlignment="1">
      <alignment horizontal="right"/>
    </xf>
    <xf numFmtId="0" fontId="76" fillId="2" borderId="0" xfId="0" applyFont="1" applyFill="1" applyAlignment="1">
      <alignment horizontal="centerContinuous"/>
    </xf>
    <xf numFmtId="174" fontId="76" fillId="2" borderId="0" xfId="0" applyNumberFormat="1" applyFont="1" applyFill="1" applyAlignment="1">
      <alignment horizontal="right"/>
    </xf>
    <xf numFmtId="0" fontId="5" fillId="2" borderId="0" xfId="0" applyFont="1" applyFill="1" applyAlignment="1">
      <alignment horizontal="right"/>
    </xf>
    <xf numFmtId="174" fontId="8" fillId="2" borderId="0" xfId="0" applyNumberFormat="1" applyFont="1" applyFill="1" applyAlignment="1">
      <alignment horizontal="right"/>
    </xf>
    <xf numFmtId="4" fontId="8" fillId="2" borderId="0" xfId="0" applyNumberFormat="1" applyFont="1" applyFill="1" applyAlignment="1">
      <alignment horizontal="right"/>
    </xf>
    <xf numFmtId="4" fontId="8" fillId="2" borderId="0" xfId="0" quotePrefix="1" applyNumberFormat="1" applyFont="1" applyFill="1" applyAlignment="1">
      <alignment horizontal="right"/>
    </xf>
    <xf numFmtId="3" fontId="8" fillId="2" borderId="0" xfId="0" applyNumberFormat="1" applyFont="1" applyFill="1"/>
    <xf numFmtId="3" fontId="8" fillId="2" borderId="0" xfId="0" quotePrefix="1" applyNumberFormat="1" applyFont="1" applyFill="1" applyAlignment="1">
      <alignment horizontal="right"/>
    </xf>
    <xf numFmtId="4" fontId="4" fillId="2" borderId="0" xfId="0" applyNumberFormat="1" applyFont="1" applyFill="1" applyAlignment="1">
      <alignment horizontal="right"/>
    </xf>
    <xf numFmtId="4" fontId="4" fillId="2" borderId="0" xfId="0" quotePrefix="1" applyNumberFormat="1" applyFont="1" applyFill="1" applyAlignment="1">
      <alignment horizontal="right"/>
    </xf>
    <xf numFmtId="3" fontId="45" fillId="2" borderId="0" xfId="0" quotePrefix="1" applyNumberFormat="1" applyFont="1" applyFill="1" applyAlignment="1">
      <alignment horizontal="right"/>
    </xf>
    <xf numFmtId="4" fontId="28" fillId="2" borderId="0" xfId="0" applyNumberFormat="1" applyFont="1" applyFill="1" applyAlignment="1">
      <alignment horizontal="center"/>
    </xf>
    <xf numFmtId="4" fontId="4" fillId="2" borderId="0" xfId="0" applyNumberFormat="1" applyFont="1" applyFill="1"/>
    <xf numFmtId="174" fontId="8" fillId="2" borderId="0" xfId="0" quotePrefix="1" applyNumberFormat="1" applyFont="1" applyFill="1" applyAlignment="1">
      <alignment horizontal="right"/>
    </xf>
    <xf numFmtId="3" fontId="9" fillId="2" borderId="0" xfId="0" applyNumberFormat="1" applyFont="1" applyFill="1" applyAlignment="1">
      <alignment horizontal="right"/>
    </xf>
    <xf numFmtId="3" fontId="9" fillId="2" borderId="0" xfId="0" applyNumberFormat="1" applyFont="1" applyFill="1" applyAlignment="1">
      <alignment horizontal="left"/>
    </xf>
    <xf numFmtId="4" fontId="28" fillId="2" borderId="0" xfId="0" quotePrefix="1" applyNumberFormat="1" applyFont="1" applyFill="1" applyAlignment="1">
      <alignment horizontal="center"/>
    </xf>
    <xf numFmtId="0" fontId="28" fillId="2" borderId="0" xfId="0" applyFont="1" applyFill="1" applyAlignment="1">
      <alignment horizontal="left"/>
    </xf>
    <xf numFmtId="4" fontId="23" fillId="2" borderId="0" xfId="0" applyNumberFormat="1" applyFont="1" applyFill="1" applyAlignment="1">
      <alignment horizontal="right"/>
    </xf>
    <xf numFmtId="2" fontId="3" fillId="2" borderId="0" xfId="0" applyNumberFormat="1" applyFont="1" applyFill="1" applyAlignment="1">
      <alignment horizontal="centerContinuous"/>
    </xf>
    <xf numFmtId="168" fontId="76" fillId="2" borderId="0" xfId="0" applyNumberFormat="1" applyFont="1" applyFill="1"/>
    <xf numFmtId="2" fontId="8" fillId="2" borderId="0" xfId="0" applyNumberFormat="1" applyFont="1" applyFill="1"/>
    <xf numFmtId="4" fontId="4" fillId="2" borderId="0" xfId="0" quotePrefix="1" applyNumberFormat="1" applyFont="1" applyFill="1" applyAlignment="1">
      <alignment horizontal="center"/>
    </xf>
    <xf numFmtId="3" fontId="8" fillId="2" borderId="0" xfId="0" applyNumberFormat="1" applyFont="1" applyFill="1" applyAlignment="1">
      <alignment horizontal="right"/>
    </xf>
    <xf numFmtId="3" fontId="8" fillId="2" borderId="0" xfId="0" applyNumberFormat="1" applyFont="1" applyFill="1" applyAlignment="1">
      <alignment horizontal="center"/>
    </xf>
    <xf numFmtId="175" fontId="4" fillId="2" borderId="0" xfId="0" applyNumberFormat="1" applyFont="1" applyFill="1"/>
    <xf numFmtId="3" fontId="7" fillId="2" borderId="0" xfId="0" applyNumberFormat="1" applyFont="1" applyFill="1"/>
    <xf numFmtId="40" fontId="6" fillId="2" borderId="0" xfId="4" applyFont="1" applyFill="1" applyBorder="1" applyAlignment="1">
      <alignment horizontal="right"/>
    </xf>
    <xf numFmtId="4" fontId="6" fillId="2" borderId="0" xfId="0" applyNumberFormat="1" applyFont="1" applyFill="1" applyAlignment="1">
      <alignment horizontal="center"/>
    </xf>
    <xf numFmtId="3" fontId="6" fillId="2" borderId="0" xfId="0" applyNumberFormat="1" applyFont="1" applyFill="1"/>
    <xf numFmtId="174" fontId="6" fillId="4" borderId="5" xfId="0" applyNumberFormat="1" applyFont="1" applyFill="1" applyBorder="1" applyAlignment="1">
      <alignment horizontal="right" vertical="center"/>
    </xf>
    <xf numFmtId="0" fontId="12" fillId="4" borderId="5" xfId="0" applyFont="1" applyFill="1" applyBorder="1" applyAlignment="1">
      <alignment horizontal="center" vertical="center"/>
    </xf>
    <xf numFmtId="0" fontId="12" fillId="4" borderId="5" xfId="0" applyFont="1" applyFill="1" applyBorder="1" applyAlignment="1">
      <alignment horizontal="right" vertical="center"/>
    </xf>
    <xf numFmtId="2" fontId="20" fillId="2" borderId="0" xfId="0" applyNumberFormat="1" applyFont="1" applyFill="1"/>
    <xf numFmtId="4" fontId="6" fillId="2" borderId="0" xfId="0" quotePrefix="1" applyNumberFormat="1" applyFont="1" applyFill="1" applyAlignment="1">
      <alignment horizontal="center"/>
    </xf>
    <xf numFmtId="4" fontId="27" fillId="2" borderId="0" xfId="0" applyNumberFormat="1" applyFont="1" applyFill="1"/>
    <xf numFmtId="3" fontId="6" fillId="2" borderId="0" xfId="0" applyNumberFormat="1" applyFont="1" applyFill="1" applyAlignment="1">
      <alignment horizontal="right"/>
    </xf>
    <xf numFmtId="172" fontId="6" fillId="2" borderId="0" xfId="0" applyNumberFormat="1" applyFont="1" applyFill="1"/>
    <xf numFmtId="172" fontId="6" fillId="2" borderId="0" xfId="0" applyNumberFormat="1" applyFont="1" applyFill="1" applyAlignment="1">
      <alignment horizontal="right"/>
    </xf>
    <xf numFmtId="172" fontId="10" fillId="2" borderId="0" xfId="0" applyNumberFormat="1" applyFont="1" applyFill="1" applyAlignment="1">
      <alignment horizontal="center"/>
    </xf>
    <xf numFmtId="172" fontId="6" fillId="2" borderId="0" xfId="0" applyNumberFormat="1" applyFont="1" applyFill="1" applyAlignment="1">
      <alignment horizontal="center"/>
    </xf>
    <xf numFmtId="0" fontId="20" fillId="2" borderId="0" xfId="0" applyFont="1" applyFill="1"/>
    <xf numFmtId="4" fontId="6" fillId="2" borderId="0" xfId="0" quotePrefix="1" applyNumberFormat="1" applyFont="1" applyFill="1" applyAlignment="1">
      <alignment horizontal="right"/>
    </xf>
    <xf numFmtId="0" fontId="27" fillId="2" borderId="0" xfId="0" applyFont="1" applyFill="1"/>
    <xf numFmtId="4" fontId="3" fillId="2" borderId="0" xfId="0" quotePrefix="1" applyNumberFormat="1" applyFont="1" applyFill="1" applyAlignment="1">
      <alignment horizontal="right"/>
    </xf>
    <xf numFmtId="0" fontId="26" fillId="2" borderId="0" xfId="0" applyFont="1" applyFill="1"/>
    <xf numFmtId="4" fontId="3" fillId="2" borderId="0" xfId="0" applyNumberFormat="1" applyFont="1" applyFill="1"/>
    <xf numFmtId="172" fontId="3" fillId="2" borderId="0" xfId="0" quotePrefix="1" applyNumberFormat="1" applyFont="1" applyFill="1" applyAlignment="1">
      <alignment horizontal="right"/>
    </xf>
    <xf numFmtId="172" fontId="12" fillId="2" borderId="0" xfId="0" quotePrefix="1" applyNumberFormat="1" applyFont="1" applyFill="1" applyAlignment="1">
      <alignment horizontal="center"/>
    </xf>
    <xf numFmtId="0" fontId="44" fillId="2" borderId="0" xfId="0" applyFont="1" applyFill="1"/>
    <xf numFmtId="4" fontId="10" fillId="2" borderId="0" xfId="0" quotePrefix="1" applyNumberFormat="1" applyFont="1" applyFill="1" applyAlignment="1">
      <alignment horizontal="center"/>
    </xf>
    <xf numFmtId="4" fontId="10" fillId="2" borderId="0" xfId="0" quotePrefix="1" applyNumberFormat="1" applyFont="1" applyFill="1" applyAlignment="1">
      <alignment horizontal="right"/>
    </xf>
    <xf numFmtId="0" fontId="11" fillId="2" borderId="0" xfId="0" applyFont="1" applyFill="1" applyAlignment="1">
      <alignment horizontal="right"/>
    </xf>
    <xf numFmtId="3" fontId="10" fillId="2" borderId="0" xfId="0" quotePrefix="1" applyNumberFormat="1" applyFont="1" applyFill="1" applyAlignment="1">
      <alignment horizontal="center"/>
    </xf>
    <xf numFmtId="4" fontId="10" fillId="2" borderId="0" xfId="0" applyNumberFormat="1" applyFont="1" applyFill="1"/>
    <xf numFmtId="172" fontId="12" fillId="2" borderId="0" xfId="0" quotePrefix="1" applyNumberFormat="1" applyFont="1" applyFill="1" applyAlignment="1">
      <alignment horizontal="right"/>
    </xf>
    <xf numFmtId="172" fontId="10" fillId="2" borderId="0" xfId="0" quotePrefix="1" applyNumberFormat="1" applyFont="1" applyFill="1"/>
    <xf numFmtId="172" fontId="10" fillId="2" borderId="0" xfId="0" quotePrefix="1" applyNumberFormat="1" applyFont="1" applyFill="1" applyAlignment="1">
      <alignment horizontal="center"/>
    </xf>
    <xf numFmtId="172" fontId="3" fillId="2" borderId="0" xfId="0" applyNumberFormat="1" applyFont="1" applyFill="1" applyAlignment="1">
      <alignment horizontal="right"/>
    </xf>
    <xf numFmtId="172" fontId="3" fillId="2" borderId="0" xfId="0" applyNumberFormat="1" applyFont="1" applyFill="1" applyAlignment="1">
      <alignment horizontal="center"/>
    </xf>
    <xf numFmtId="172" fontId="3" fillId="2" borderId="0" xfId="0" applyNumberFormat="1" applyFont="1" applyFill="1"/>
    <xf numFmtId="172" fontId="12" fillId="2" borderId="0" xfId="0" applyNumberFormat="1" applyFont="1" applyFill="1" applyAlignment="1">
      <alignment horizontal="center"/>
    </xf>
    <xf numFmtId="172" fontId="10" fillId="2" borderId="0" xfId="0" applyNumberFormat="1" applyFont="1" applyFill="1"/>
    <xf numFmtId="174" fontId="10" fillId="2" borderId="0" xfId="0" applyNumberFormat="1" applyFont="1" applyFill="1"/>
    <xf numFmtId="0" fontId="12" fillId="2" borderId="1" xfId="0" applyFont="1" applyFill="1" applyBorder="1" applyAlignment="1">
      <alignment horizontal="center"/>
    </xf>
    <xf numFmtId="0" fontId="60" fillId="2" borderId="0" xfId="0" applyFont="1" applyFill="1" applyAlignment="1">
      <alignment horizontal="centerContinuous"/>
    </xf>
    <xf numFmtId="0" fontId="12" fillId="2" borderId="13" xfId="0" applyFont="1" applyFill="1" applyBorder="1" applyAlignment="1">
      <alignment horizontal="center"/>
    </xf>
    <xf numFmtId="174" fontId="4" fillId="3" borderId="0" xfId="0" applyNumberFormat="1" applyFont="1" applyFill="1" applyAlignment="1">
      <alignment horizontal="right"/>
    </xf>
    <xf numFmtId="0" fontId="15" fillId="3" borderId="0" xfId="0" applyFont="1" applyFill="1" applyAlignment="1">
      <alignment horizontal="center"/>
    </xf>
    <xf numFmtId="174" fontId="4" fillId="2" borderId="18" xfId="0" applyNumberFormat="1" applyFont="1" applyFill="1" applyBorder="1" applyAlignment="1">
      <alignment horizontal="right"/>
    </xf>
    <xf numFmtId="0" fontId="15" fillId="2" borderId="18" xfId="0" applyFont="1" applyFill="1" applyBorder="1" applyAlignment="1">
      <alignment horizontal="center"/>
    </xf>
    <xf numFmtId="0" fontId="4" fillId="5" borderId="0" xfId="0" applyFont="1" applyFill="1" applyAlignment="1">
      <alignment horizontal="right"/>
    </xf>
    <xf numFmtId="0" fontId="11" fillId="5" borderId="0" xfId="0" applyFont="1" applyFill="1" applyAlignment="1">
      <alignment vertical="center"/>
    </xf>
    <xf numFmtId="0" fontId="8" fillId="0" borderId="0" xfId="0" applyFont="1"/>
    <xf numFmtId="0" fontId="7" fillId="0" borderId="0" xfId="0" applyFont="1" applyAlignment="1">
      <alignment horizontal="center"/>
    </xf>
    <xf numFmtId="0" fontId="11" fillId="5" borderId="14" xfId="0" applyFont="1" applyFill="1" applyBorder="1" applyAlignment="1">
      <alignment vertical="center"/>
    </xf>
    <xf numFmtId="0" fontId="4" fillId="5" borderId="3" xfId="0" applyFont="1" applyFill="1" applyBorder="1"/>
    <xf numFmtId="3" fontId="3" fillId="5" borderId="0" xfId="0" applyNumberFormat="1" applyFont="1" applyFill="1" applyAlignment="1">
      <alignment horizontal="right"/>
    </xf>
    <xf numFmtId="164" fontId="11" fillId="4" borderId="6" xfId="0" applyNumberFormat="1" applyFont="1" applyFill="1" applyBorder="1"/>
    <xf numFmtId="164" fontId="12" fillId="2" borderId="3" xfId="0" applyNumberFormat="1" applyFont="1" applyFill="1" applyBorder="1" applyAlignment="1">
      <alignment horizontal="right"/>
    </xf>
    <xf numFmtId="3" fontId="4" fillId="3" borderId="0" xfId="0" applyNumberFormat="1" applyFont="1" applyFill="1"/>
    <xf numFmtId="3" fontId="4" fillId="3" borderId="0" xfId="0" applyNumberFormat="1" applyFont="1" applyFill="1" applyAlignment="1">
      <alignment horizontal="right"/>
    </xf>
    <xf numFmtId="0" fontId="18" fillId="3" borderId="0" xfId="0" applyFont="1" applyFill="1"/>
    <xf numFmtId="3" fontId="10" fillId="3" borderId="0" xfId="0" applyNumberFormat="1" applyFont="1" applyFill="1" applyAlignment="1">
      <alignment horizontal="right"/>
    </xf>
    <xf numFmtId="3" fontId="3" fillId="3" borderId="13" xfId="0" applyNumberFormat="1" applyFont="1" applyFill="1" applyBorder="1"/>
    <xf numFmtId="3" fontId="4" fillId="3" borderId="13" xfId="0" applyNumberFormat="1" applyFont="1" applyFill="1" applyBorder="1"/>
    <xf numFmtId="3" fontId="4" fillId="3" borderId="13" xfId="0" applyNumberFormat="1" applyFont="1" applyFill="1" applyBorder="1" applyAlignment="1">
      <alignment horizontal="right"/>
    </xf>
    <xf numFmtId="0" fontId="18" fillId="3" borderId="13" xfId="0" applyFont="1" applyFill="1" applyBorder="1"/>
    <xf numFmtId="3" fontId="4" fillId="5" borderId="0" xfId="0" applyNumberFormat="1" applyFont="1" applyFill="1" applyAlignment="1">
      <alignment horizontal="right"/>
    </xf>
    <xf numFmtId="0" fontId="4" fillId="5" borderId="13" xfId="0" applyFont="1" applyFill="1" applyBorder="1"/>
    <xf numFmtId="3" fontId="18" fillId="5" borderId="0" xfId="0" applyNumberFormat="1" applyFont="1" applyFill="1" applyAlignment="1">
      <alignment horizontal="right"/>
    </xf>
    <xf numFmtId="3" fontId="3" fillId="5" borderId="1" xfId="0" applyNumberFormat="1" applyFont="1" applyFill="1" applyBorder="1"/>
    <xf numFmtId="3" fontId="18" fillId="5" borderId="1" xfId="0" applyNumberFormat="1" applyFont="1" applyFill="1" applyBorder="1" applyAlignment="1">
      <alignment horizontal="right"/>
    </xf>
    <xf numFmtId="0" fontId="18" fillId="5" borderId="1" xfId="0" applyFont="1" applyFill="1" applyBorder="1"/>
    <xf numFmtId="3" fontId="78" fillId="5" borderId="0" xfId="0" applyNumberFormat="1" applyFont="1" applyFill="1"/>
    <xf numFmtId="3" fontId="78" fillId="5" borderId="0" xfId="0" applyNumberFormat="1" applyFont="1" applyFill="1" applyAlignment="1">
      <alignment horizontal="right"/>
    </xf>
    <xf numFmtId="0" fontId="18" fillId="4" borderId="5" xfId="0" applyFont="1" applyFill="1" applyBorder="1"/>
    <xf numFmtId="0" fontId="78" fillId="5" borderId="0" xfId="0" applyFont="1" applyFill="1"/>
    <xf numFmtId="3" fontId="22" fillId="5" borderId="0" xfId="0" applyNumberFormat="1" applyFont="1" applyFill="1" applyAlignment="1">
      <alignment horizontal="right"/>
    </xf>
    <xf numFmtId="3" fontId="22" fillId="5" borderId="0" xfId="0" applyNumberFormat="1" applyFont="1" applyFill="1"/>
    <xf numFmtId="0" fontId="4" fillId="3" borderId="0" xfId="0" applyFont="1" applyFill="1" applyAlignment="1">
      <alignment horizontal="right"/>
    </xf>
    <xf numFmtId="0" fontId="4" fillId="3" borderId="13" xfId="0" applyFont="1" applyFill="1" applyBorder="1"/>
    <xf numFmtId="0" fontId="4" fillId="3" borderId="13" xfId="0" applyFont="1" applyFill="1" applyBorder="1" applyAlignment="1">
      <alignment horizontal="right"/>
    </xf>
    <xf numFmtId="0" fontId="5" fillId="2" borderId="1" xfId="0" applyFont="1" applyFill="1" applyBorder="1"/>
    <xf numFmtId="0" fontId="5" fillId="2" borderId="0" xfId="0" applyFont="1" applyFill="1" applyAlignment="1">
      <alignment wrapText="1"/>
    </xf>
    <xf numFmtId="0" fontId="18" fillId="2" borderId="0" xfId="0" applyFont="1" applyFill="1" applyAlignment="1">
      <alignment horizontal="right"/>
    </xf>
    <xf numFmtId="0" fontId="4" fillId="12" borderId="0" xfId="2" applyFont="1" applyFill="1"/>
    <xf numFmtId="0" fontId="4" fillId="12" borderId="0" xfId="2" applyFont="1" applyFill="1" applyAlignment="1">
      <alignment horizontal="right"/>
    </xf>
    <xf numFmtId="0" fontId="79" fillId="12" borderId="0" xfId="2" applyFont="1" applyFill="1" applyAlignment="1">
      <alignment horizontal="right"/>
    </xf>
    <xf numFmtId="0" fontId="4" fillId="12" borderId="0" xfId="2" applyFont="1" applyFill="1" applyAlignment="1">
      <alignment horizontal="left"/>
    </xf>
    <xf numFmtId="0" fontId="4" fillId="12" borderId="0" xfId="2" applyFont="1" applyFill="1" applyAlignment="1">
      <alignment horizontal="center"/>
    </xf>
    <xf numFmtId="0" fontId="3" fillId="12" borderId="0" xfId="2" applyFont="1" applyFill="1"/>
    <xf numFmtId="0" fontId="3" fillId="12" borderId="0" xfId="2" applyFont="1" applyFill="1" applyAlignment="1">
      <alignment horizontal="right"/>
    </xf>
    <xf numFmtId="0" fontId="3" fillId="12" borderId="0" xfId="2" applyFont="1" applyFill="1" applyAlignment="1">
      <alignment horizontal="left"/>
    </xf>
    <xf numFmtId="0" fontId="3" fillId="12" borderId="0" xfId="2" applyFont="1" applyFill="1" applyAlignment="1">
      <alignment horizontal="center"/>
    </xf>
    <xf numFmtId="164" fontId="80" fillId="4" borderId="33" xfId="2" applyNumberFormat="1" applyFont="1" applyFill="1" applyBorder="1" applyAlignment="1">
      <alignment horizontal="right" vertical="center"/>
    </xf>
    <xf numFmtId="164" fontId="80" fillId="4" borderId="34" xfId="2" applyNumberFormat="1" applyFont="1" applyFill="1" applyBorder="1" applyAlignment="1">
      <alignment horizontal="right" vertical="center"/>
    </xf>
    <xf numFmtId="164" fontId="82" fillId="12" borderId="36" xfId="2" applyNumberFormat="1" applyFont="1" applyFill="1" applyBorder="1" applyAlignment="1">
      <alignment horizontal="right"/>
    </xf>
    <xf numFmtId="164" fontId="82" fillId="12" borderId="0" xfId="2" applyNumberFormat="1" applyFont="1" applyFill="1" applyAlignment="1">
      <alignment horizontal="right"/>
    </xf>
    <xf numFmtId="164" fontId="82" fillId="12" borderId="37" xfId="2" applyNumberFormat="1" applyFont="1" applyFill="1" applyBorder="1" applyAlignment="1">
      <alignment horizontal="right"/>
    </xf>
    <xf numFmtId="0" fontId="82" fillId="12" borderId="37" xfId="2" applyFont="1" applyFill="1" applyBorder="1"/>
    <xf numFmtId="164" fontId="82" fillId="12" borderId="38" xfId="2" applyNumberFormat="1" applyFont="1" applyFill="1" applyBorder="1" applyAlignment="1">
      <alignment horizontal="right"/>
    </xf>
    <xf numFmtId="164" fontId="79" fillId="0" borderId="39" xfId="2" applyNumberFormat="1" applyFont="1" applyBorder="1" applyAlignment="1">
      <alignment horizontal="right"/>
    </xf>
    <xf numFmtId="164" fontId="82" fillId="12" borderId="39" xfId="2" applyNumberFormat="1" applyFont="1" applyFill="1" applyBorder="1" applyAlignment="1">
      <alignment horizontal="right"/>
    </xf>
    <xf numFmtId="164" fontId="82" fillId="0" borderId="39" xfId="2" applyNumberFormat="1" applyFont="1" applyBorder="1" applyAlignment="1">
      <alignment horizontal="right"/>
    </xf>
    <xf numFmtId="0" fontId="79" fillId="0" borderId="39" xfId="2" applyFont="1" applyBorder="1"/>
    <xf numFmtId="164" fontId="80" fillId="4" borderId="40" xfId="2" applyNumberFormat="1" applyFont="1" applyFill="1" applyBorder="1" applyAlignment="1">
      <alignment horizontal="right"/>
    </xf>
    <xf numFmtId="164" fontId="80" fillId="4" borderId="34" xfId="2" applyNumberFormat="1" applyFont="1" applyFill="1" applyBorder="1" applyAlignment="1">
      <alignment horizontal="right"/>
    </xf>
    <xf numFmtId="164" fontId="80" fillId="4" borderId="39" xfId="2" applyNumberFormat="1" applyFont="1" applyFill="1" applyBorder="1" applyAlignment="1">
      <alignment horizontal="right"/>
    </xf>
    <xf numFmtId="0" fontId="3" fillId="4" borderId="34" xfId="2" applyFont="1" applyFill="1" applyBorder="1"/>
    <xf numFmtId="0" fontId="5" fillId="4" borderId="5" xfId="2" applyFont="1" applyFill="1" applyBorder="1"/>
    <xf numFmtId="0" fontId="82" fillId="12" borderId="0" xfId="2" applyFont="1" applyFill="1"/>
    <xf numFmtId="164" fontId="80" fillId="4" borderId="36" xfId="2" applyNumberFormat="1" applyFont="1" applyFill="1" applyBorder="1" applyAlignment="1">
      <alignment horizontal="right"/>
    </xf>
    <xf numFmtId="164" fontId="81" fillId="4" borderId="34" xfId="2" applyNumberFormat="1" applyFont="1" applyFill="1" applyBorder="1" applyAlignment="1">
      <alignment horizontal="right"/>
    </xf>
    <xf numFmtId="164" fontId="80" fillId="4" borderId="0" xfId="2" applyNumberFormat="1" applyFont="1" applyFill="1" applyAlignment="1">
      <alignment horizontal="right"/>
    </xf>
    <xf numFmtId="0" fontId="81" fillId="4" borderId="34" xfId="2" applyFont="1" applyFill="1" applyBorder="1"/>
    <xf numFmtId="0" fontId="5" fillId="4" borderId="4" xfId="2" applyFont="1" applyFill="1" applyBorder="1"/>
    <xf numFmtId="0" fontId="3" fillId="5" borderId="7" xfId="2" applyFont="1" applyFill="1" applyBorder="1"/>
    <xf numFmtId="164" fontId="82" fillId="0" borderId="0" xfId="2" applyNumberFormat="1" applyFont="1" applyAlignment="1">
      <alignment horizontal="right"/>
    </xf>
    <xf numFmtId="0" fontId="82" fillId="0" borderId="0" xfId="2" applyFont="1"/>
    <xf numFmtId="164" fontId="83" fillId="4" borderId="34" xfId="2" applyNumberFormat="1" applyFont="1" applyFill="1" applyBorder="1" applyAlignment="1">
      <alignment horizontal="right"/>
    </xf>
    <xf numFmtId="0" fontId="14" fillId="4" borderId="34" xfId="2" applyFont="1" applyFill="1" applyBorder="1"/>
    <xf numFmtId="164" fontId="12" fillId="12" borderId="36" xfId="2" applyNumberFormat="1" applyFont="1" applyFill="1" applyBorder="1" applyAlignment="1">
      <alignment horizontal="right"/>
    </xf>
    <xf numFmtId="164" fontId="12" fillId="12" borderId="0" xfId="2" applyNumberFormat="1" applyFont="1" applyFill="1" applyAlignment="1">
      <alignment horizontal="right"/>
    </xf>
    <xf numFmtId="164" fontId="12" fillId="12" borderId="38" xfId="2" applyNumberFormat="1" applyFont="1" applyFill="1" applyBorder="1" applyAlignment="1">
      <alignment horizontal="right"/>
    </xf>
    <xf numFmtId="0" fontId="18" fillId="12" borderId="0" xfId="2" applyFont="1" applyFill="1"/>
    <xf numFmtId="0" fontId="5" fillId="3" borderId="9" xfId="2" applyFont="1" applyFill="1" applyBorder="1" applyAlignment="1">
      <alignment horizontal="center" vertical="center"/>
    </xf>
    <xf numFmtId="164" fontId="82" fillId="12" borderId="41" xfId="2" applyNumberFormat="1" applyFont="1" applyFill="1" applyBorder="1" applyAlignment="1">
      <alignment horizontal="right"/>
    </xf>
    <xf numFmtId="0" fontId="82" fillId="12" borderId="39" xfId="2" applyFont="1" applyFill="1" applyBorder="1"/>
    <xf numFmtId="0" fontId="3" fillId="5" borderId="15" xfId="2" applyFont="1" applyFill="1" applyBorder="1"/>
    <xf numFmtId="164" fontId="80" fillId="13" borderId="36" xfId="2" applyNumberFormat="1" applyFont="1" applyFill="1" applyBorder="1" applyAlignment="1">
      <alignment horizontal="right"/>
    </xf>
    <xf numFmtId="164" fontId="80" fillId="13" borderId="37" xfId="2" applyNumberFormat="1" applyFont="1" applyFill="1" applyBorder="1" applyAlignment="1">
      <alignment horizontal="right"/>
    </xf>
    <xf numFmtId="164" fontId="84" fillId="13" borderId="37" xfId="2" applyNumberFormat="1" applyFont="1" applyFill="1" applyBorder="1" applyAlignment="1">
      <alignment horizontal="right"/>
    </xf>
    <xf numFmtId="164" fontId="6" fillId="13" borderId="37" xfId="2" applyNumberFormat="1" applyFont="1" applyFill="1" applyBorder="1" applyAlignment="1">
      <alignment horizontal="right"/>
    </xf>
    <xf numFmtId="0" fontId="14" fillId="13" borderId="37" xfId="2" applyFont="1" applyFill="1" applyBorder="1"/>
    <xf numFmtId="0" fontId="5" fillId="4" borderId="15" xfId="2" applyFont="1" applyFill="1" applyBorder="1"/>
    <xf numFmtId="0" fontId="14" fillId="3" borderId="12" xfId="2" applyFont="1" applyFill="1" applyBorder="1" applyAlignment="1">
      <alignment horizontal="right" vertical="center"/>
    </xf>
    <xf numFmtId="0" fontId="14" fillId="3" borderId="1" xfId="2" applyFont="1" applyFill="1" applyBorder="1" applyAlignment="1">
      <alignment horizontal="right" vertical="center"/>
    </xf>
    <xf numFmtId="0" fontId="84" fillId="3" borderId="1" xfId="2" applyFont="1" applyFill="1" applyBorder="1" applyAlignment="1">
      <alignment horizontal="right"/>
    </xf>
    <xf numFmtId="0" fontId="80" fillId="12" borderId="0" xfId="2" applyFont="1" applyFill="1"/>
    <xf numFmtId="0" fontId="80" fillId="3" borderId="39" xfId="2" applyFont="1" applyFill="1" applyBorder="1"/>
    <xf numFmtId="0" fontId="14" fillId="12" borderId="0" xfId="2" applyFont="1" applyFill="1" applyAlignment="1">
      <alignment horizontal="right" vertical="center"/>
    </xf>
    <xf numFmtId="0" fontId="84" fillId="12" borderId="0" xfId="2" applyFont="1" applyFill="1" applyAlignment="1">
      <alignment horizontal="right"/>
    </xf>
    <xf numFmtId="0" fontId="25" fillId="12" borderId="0" xfId="2" applyFont="1" applyFill="1" applyAlignment="1">
      <alignment horizontal="right"/>
    </xf>
    <xf numFmtId="0" fontId="25" fillId="12" borderId="0" xfId="2" applyFont="1" applyFill="1"/>
    <xf numFmtId="0" fontId="83" fillId="12" borderId="0" xfId="2" applyFont="1" applyFill="1" applyAlignment="1">
      <alignment vertical="center" wrapText="1"/>
    </xf>
    <xf numFmtId="0" fontId="19" fillId="12" borderId="0" xfId="2" applyFont="1" applyFill="1" applyAlignment="1">
      <alignment horizontal="right"/>
    </xf>
    <xf numFmtId="0" fontId="82" fillId="12" borderId="0" xfId="2" applyFont="1" applyFill="1" applyAlignment="1">
      <alignment horizontal="right"/>
    </xf>
    <xf numFmtId="0" fontId="8" fillId="12" borderId="0" xfId="2" applyFont="1" applyFill="1" applyAlignment="1">
      <alignment horizontal="right"/>
    </xf>
    <xf numFmtId="0" fontId="5" fillId="12" borderId="0" xfId="2" applyFont="1" applyFill="1" applyAlignment="1">
      <alignment horizontal="center"/>
    </xf>
    <xf numFmtId="0" fontId="20" fillId="12" borderId="0" xfId="2" applyFont="1" applyFill="1" applyAlignment="1">
      <alignment horizontal="center"/>
    </xf>
    <xf numFmtId="0" fontId="20" fillId="12" borderId="0" xfId="2" applyFont="1" applyFill="1" applyAlignment="1">
      <alignment horizontal="left"/>
    </xf>
    <xf numFmtId="0" fontId="85" fillId="0" borderId="0" xfId="6" applyAlignment="1">
      <alignment vertical="center"/>
    </xf>
    <xf numFmtId="0" fontId="85" fillId="0" borderId="0" xfId="6" applyAlignment="1">
      <alignment horizontal="center" vertical="center"/>
    </xf>
    <xf numFmtId="0" fontId="37" fillId="0" borderId="0" xfId="6" applyFont="1" applyAlignment="1">
      <alignment vertical="center"/>
    </xf>
    <xf numFmtId="0" fontId="86" fillId="0" borderId="0" xfId="6" applyFont="1" applyAlignment="1">
      <alignment vertical="center"/>
    </xf>
    <xf numFmtId="0" fontId="86" fillId="0" borderId="44" xfId="6" applyFont="1" applyBorder="1" applyAlignment="1">
      <alignment vertical="center"/>
    </xf>
    <xf numFmtId="0" fontId="37" fillId="5" borderId="44" xfId="6" applyFont="1" applyFill="1" applyBorder="1" applyAlignment="1">
      <alignment horizontal="center" vertical="center"/>
    </xf>
    <xf numFmtId="0" fontId="37" fillId="0" borderId="44" xfId="6" applyFont="1" applyBorder="1" applyAlignment="1">
      <alignment vertical="center"/>
    </xf>
    <xf numFmtId="0" fontId="37" fillId="0" borderId="44" xfId="6" applyFont="1" applyBorder="1" applyAlignment="1">
      <alignment horizontal="center" vertical="center"/>
    </xf>
    <xf numFmtId="0" fontId="37" fillId="0" borderId="44" xfId="6" applyFont="1" applyBorder="1" applyAlignment="1">
      <alignment vertical="center" wrapText="1"/>
    </xf>
    <xf numFmtId="14" fontId="37" fillId="0" borderId="44" xfId="6" applyNumberFormat="1" applyFont="1" applyBorder="1" applyAlignment="1">
      <alignment horizontal="center" vertical="center" wrapText="1"/>
    </xf>
    <xf numFmtId="0" fontId="37" fillId="0" borderId="44" xfId="6" applyFont="1" applyBorder="1" applyAlignment="1">
      <alignment horizontal="center" vertical="center" wrapText="1"/>
    </xf>
    <xf numFmtId="0" fontId="37" fillId="0" borderId="44" xfId="6" applyFont="1" applyBorder="1" applyAlignment="1">
      <alignment horizontal="center" vertical="center" textRotation="45" wrapText="1"/>
    </xf>
    <xf numFmtId="0" fontId="37" fillId="0" borderId="44" xfId="6" applyFont="1" applyBorder="1" applyAlignment="1">
      <alignment horizontal="left" vertical="center" wrapText="1"/>
    </xf>
    <xf numFmtId="0" fontId="37" fillId="5" borderId="44" xfId="6" applyFont="1" applyFill="1" applyBorder="1" applyAlignment="1">
      <alignment horizontal="center" vertical="center" wrapText="1"/>
    </xf>
    <xf numFmtId="14" fontId="37" fillId="0" borderId="44" xfId="6" applyNumberFormat="1" applyFont="1" applyBorder="1" applyAlignment="1">
      <alignment horizontal="center" vertical="center"/>
    </xf>
    <xf numFmtId="0" fontId="37" fillId="5" borderId="44" xfId="6" applyFont="1" applyFill="1" applyBorder="1" applyAlignment="1">
      <alignment vertical="center" wrapText="1"/>
    </xf>
    <xf numFmtId="0" fontId="88" fillId="0" borderId="0" xfId="6" applyFont="1" applyAlignment="1">
      <alignment horizontal="center" vertical="center"/>
    </xf>
    <xf numFmtId="0" fontId="0" fillId="0" borderId="0" xfId="0" applyAlignment="1">
      <alignment horizontal="center"/>
    </xf>
    <xf numFmtId="3" fontId="31" fillId="2" borderId="0" xfId="0" quotePrefix="1" applyNumberFormat="1" applyFont="1" applyFill="1" applyAlignment="1">
      <alignment horizontal="center"/>
    </xf>
    <xf numFmtId="3" fontId="31" fillId="2" borderId="0" xfId="0" applyNumberFormat="1" applyFont="1" applyFill="1" applyAlignment="1">
      <alignment horizontal="center"/>
    </xf>
    <xf numFmtId="0" fontId="31" fillId="2" borderId="0" xfId="0" quotePrefix="1" applyFont="1" applyFill="1" applyAlignment="1">
      <alignment horizontal="center"/>
    </xf>
    <xf numFmtId="176" fontId="0" fillId="0" borderId="0" xfId="0" applyNumberFormat="1"/>
    <xf numFmtId="176" fontId="6" fillId="4" borderId="45" xfId="0" applyNumberFormat="1" applyFont="1" applyFill="1" applyBorder="1" applyAlignment="1">
      <alignment horizontal="center" vertical="center"/>
    </xf>
    <xf numFmtId="176" fontId="6" fillId="4" borderId="46" xfId="0" applyNumberFormat="1" applyFont="1" applyFill="1" applyBorder="1" applyAlignment="1">
      <alignment horizontal="center" vertical="center"/>
    </xf>
    <xf numFmtId="0" fontId="6" fillId="4" borderId="46" xfId="0" applyFont="1" applyFill="1" applyBorder="1" applyAlignment="1">
      <alignment horizontal="center" vertical="center"/>
    </xf>
    <xf numFmtId="176" fontId="3" fillId="2" borderId="3" xfId="0" applyNumberFormat="1" applyFont="1" applyFill="1" applyBorder="1" applyAlignment="1">
      <alignment horizontal="center"/>
    </xf>
    <xf numFmtId="176" fontId="3" fillId="2" borderId="1" xfId="0" applyNumberFormat="1" applyFont="1" applyFill="1" applyBorder="1"/>
    <xf numFmtId="176" fontId="3" fillId="2" borderId="1" xfId="0" applyNumberFormat="1" applyFont="1" applyFill="1" applyBorder="1" applyAlignment="1">
      <alignment horizontal="center"/>
    </xf>
    <xf numFmtId="0" fontId="12" fillId="0" borderId="3" xfId="0" applyFont="1" applyBorder="1" applyAlignment="1">
      <alignment horizontal="center"/>
    </xf>
    <xf numFmtId="176" fontId="3" fillId="2" borderId="0" xfId="0" applyNumberFormat="1" applyFont="1" applyFill="1"/>
    <xf numFmtId="176" fontId="3" fillId="2" borderId="0" xfId="0" applyNumberFormat="1" applyFont="1" applyFill="1" applyAlignment="1">
      <alignment horizontal="center"/>
    </xf>
    <xf numFmtId="176" fontId="3" fillId="2" borderId="14" xfId="0" applyNumberFormat="1" applyFont="1" applyFill="1" applyBorder="1" applyAlignment="1">
      <alignment horizontal="center"/>
    </xf>
    <xf numFmtId="176" fontId="3" fillId="2" borderId="13" xfId="0" applyNumberFormat="1" applyFont="1" applyFill="1" applyBorder="1"/>
    <xf numFmtId="176" fontId="3" fillId="2" borderId="13" xfId="0" applyNumberFormat="1" applyFont="1" applyFill="1" applyBorder="1" applyAlignment="1">
      <alignment horizontal="center"/>
    </xf>
    <xf numFmtId="176" fontId="6" fillId="2" borderId="45" xfId="0" applyNumberFormat="1" applyFont="1" applyFill="1" applyBorder="1" applyAlignment="1">
      <alignment horizontal="center"/>
    </xf>
    <xf numFmtId="0" fontId="6" fillId="2" borderId="46" xfId="0" applyFont="1" applyFill="1" applyBorder="1"/>
    <xf numFmtId="176" fontId="6" fillId="2" borderId="46" xfId="0" applyNumberFormat="1" applyFont="1" applyFill="1" applyBorder="1" applyAlignment="1">
      <alignment horizontal="center"/>
    </xf>
    <xf numFmtId="0" fontId="3" fillId="2" borderId="46" xfId="0" applyFont="1" applyFill="1" applyBorder="1"/>
    <xf numFmtId="0" fontId="10" fillId="2" borderId="46" xfId="0" applyFont="1" applyFill="1" applyBorder="1"/>
    <xf numFmtId="0" fontId="6" fillId="2" borderId="44" xfId="0" applyFont="1" applyFill="1" applyBorder="1"/>
    <xf numFmtId="176" fontId="3" fillId="2" borderId="1" xfId="0" quotePrefix="1" applyNumberFormat="1" applyFont="1" applyFill="1" applyBorder="1"/>
    <xf numFmtId="176" fontId="3" fillId="2" borderId="1" xfId="0" quotePrefix="1" applyNumberFormat="1" applyFont="1" applyFill="1" applyBorder="1" applyAlignment="1">
      <alignment horizontal="center"/>
    </xf>
    <xf numFmtId="176" fontId="3" fillId="2" borderId="0" xfId="0" quotePrefix="1" applyNumberFormat="1" applyFont="1" applyFill="1"/>
    <xf numFmtId="176" fontId="3" fillId="2" borderId="0" xfId="0" quotePrefix="1" applyNumberFormat="1" applyFont="1" applyFill="1" applyAlignment="1">
      <alignment horizontal="center"/>
    </xf>
    <xf numFmtId="176" fontId="6" fillId="2" borderId="12" xfId="0" applyNumberFormat="1" applyFont="1" applyFill="1" applyBorder="1" applyAlignment="1">
      <alignment horizontal="center"/>
    </xf>
    <xf numFmtId="0" fontId="6" fillId="2" borderId="1" xfId="0" applyFont="1" applyFill="1" applyBorder="1"/>
    <xf numFmtId="176" fontId="6" fillId="2" borderId="1" xfId="0" applyNumberFormat="1" applyFont="1" applyFill="1" applyBorder="1" applyAlignment="1">
      <alignment horizontal="center"/>
    </xf>
    <xf numFmtId="0" fontId="10" fillId="2" borderId="1" xfId="0" applyFont="1" applyFill="1" applyBorder="1"/>
    <xf numFmtId="0" fontId="6" fillId="2" borderId="10" xfId="0" applyFont="1" applyFill="1" applyBorder="1"/>
    <xf numFmtId="0" fontId="58" fillId="0" borderId="0" xfId="0" applyFont="1"/>
    <xf numFmtId="0" fontId="6" fillId="2" borderId="12" xfId="0" applyFont="1" applyFill="1" applyBorder="1" applyAlignment="1">
      <alignment horizontal="center"/>
    </xf>
    <xf numFmtId="0" fontId="6" fillId="2" borderId="1" xfId="0" applyFont="1" applyFill="1" applyBorder="1" applyAlignment="1">
      <alignment horizontal="right"/>
    </xf>
    <xf numFmtId="0" fontId="6" fillId="2" borderId="1" xfId="0" applyFont="1" applyFill="1" applyBorder="1" applyAlignment="1">
      <alignment horizontal="center"/>
    </xf>
    <xf numFmtId="0" fontId="6" fillId="2" borderId="1" xfId="0" applyFont="1" applyFill="1" applyBorder="1" applyAlignment="1">
      <alignment horizontal="left" vertical="center"/>
    </xf>
    <xf numFmtId="0" fontId="6" fillId="2" borderId="14" xfId="0" applyFont="1" applyFill="1" applyBorder="1" applyAlignment="1">
      <alignment horizontal="center"/>
    </xf>
    <xf numFmtId="0" fontId="6" fillId="2" borderId="13" xfId="0" applyFont="1" applyFill="1" applyBorder="1"/>
    <xf numFmtId="0" fontId="6" fillId="2" borderId="13" xfId="0" applyFont="1" applyFill="1" applyBorder="1" applyAlignment="1">
      <alignment horizontal="left" vertical="center"/>
    </xf>
    <xf numFmtId="0" fontId="0" fillId="0" borderId="18" xfId="0" applyBorder="1" applyAlignment="1">
      <alignment horizontal="center"/>
    </xf>
    <xf numFmtId="0" fontId="6" fillId="4" borderId="47" xfId="0" applyFont="1" applyFill="1" applyBorder="1" applyAlignment="1">
      <alignment horizontal="center" vertical="center"/>
    </xf>
    <xf numFmtId="0" fontId="5" fillId="0" borderId="0" xfId="0" applyFont="1" applyAlignment="1">
      <alignment wrapText="1"/>
    </xf>
    <xf numFmtId="166" fontId="6" fillId="4" borderId="46" xfId="0" applyNumberFormat="1" applyFont="1" applyFill="1" applyBorder="1" applyAlignment="1">
      <alignment vertical="center"/>
    </xf>
    <xf numFmtId="166" fontId="6" fillId="4" borderId="46" xfId="0" applyNumberFormat="1" applyFont="1" applyFill="1" applyBorder="1" applyAlignment="1">
      <alignment horizontal="right" vertical="center"/>
    </xf>
    <xf numFmtId="0" fontId="6" fillId="4" borderId="46" xfId="0" applyFont="1" applyFill="1" applyBorder="1" applyAlignment="1">
      <alignment horizontal="center"/>
    </xf>
    <xf numFmtId="0" fontId="5" fillId="3" borderId="0" xfId="0" applyFont="1" applyFill="1" applyAlignment="1">
      <alignment horizontal="center" vertical="center" wrapText="1"/>
    </xf>
    <xf numFmtId="3" fontId="80" fillId="4" borderId="45" xfId="2" applyNumberFormat="1" applyFont="1" applyFill="1" applyBorder="1" applyAlignment="1">
      <alignment horizontal="center" vertical="center"/>
    </xf>
    <xf numFmtId="3" fontId="80" fillId="4" borderId="37" xfId="2" applyNumberFormat="1" applyFont="1" applyFill="1" applyBorder="1" applyAlignment="1">
      <alignment horizontal="center" vertical="center"/>
    </xf>
    <xf numFmtId="3" fontId="82" fillId="12" borderId="12" xfId="2" applyNumberFormat="1" applyFont="1" applyFill="1" applyBorder="1" applyAlignment="1">
      <alignment horizontal="center"/>
    </xf>
    <xf numFmtId="3" fontId="3" fillId="12" borderId="1" xfId="2" applyNumberFormat="1" applyFont="1" applyFill="1" applyBorder="1" applyAlignment="1">
      <alignment horizontal="center"/>
    </xf>
    <xf numFmtId="3" fontId="82" fillId="12" borderId="1" xfId="2" applyNumberFormat="1" applyFont="1" applyFill="1" applyBorder="1" applyAlignment="1">
      <alignment horizontal="center"/>
    </xf>
    <xf numFmtId="3" fontId="80" fillId="12" borderId="3" xfId="2" applyNumberFormat="1" applyFont="1" applyFill="1" applyBorder="1" applyAlignment="1">
      <alignment horizontal="center"/>
    </xf>
    <xf numFmtId="3" fontId="80" fillId="12" borderId="0" xfId="2" applyNumberFormat="1" applyFont="1" applyFill="1" applyAlignment="1">
      <alignment horizontal="center"/>
    </xf>
    <xf numFmtId="3" fontId="82" fillId="12" borderId="3" xfId="2" applyNumberFormat="1" applyFont="1" applyFill="1" applyBorder="1" applyAlignment="1">
      <alignment horizontal="center"/>
    </xf>
    <xf numFmtId="3" fontId="3" fillId="12" borderId="0" xfId="2" applyNumberFormat="1" applyFont="1" applyFill="1" applyAlignment="1">
      <alignment horizontal="center"/>
    </xf>
    <xf numFmtId="3" fontId="82" fillId="12" borderId="0" xfId="2" applyNumberFormat="1" applyFont="1" applyFill="1" applyAlignment="1">
      <alignment horizontal="center"/>
    </xf>
    <xf numFmtId="3" fontId="80" fillId="12" borderId="14" xfId="2" applyNumberFormat="1" applyFont="1" applyFill="1" applyBorder="1" applyAlignment="1">
      <alignment horizontal="center"/>
    </xf>
    <xf numFmtId="3" fontId="80" fillId="12" borderId="13" xfId="2" applyNumberFormat="1" applyFont="1" applyFill="1" applyBorder="1" applyAlignment="1">
      <alignment horizontal="center"/>
    </xf>
    <xf numFmtId="3" fontId="3" fillId="12" borderId="13" xfId="2" applyNumberFormat="1" applyFont="1" applyFill="1" applyBorder="1" applyAlignment="1">
      <alignment horizontal="center"/>
    </xf>
    <xf numFmtId="3" fontId="6" fillId="12" borderId="13" xfId="2" applyNumberFormat="1" applyFont="1" applyFill="1" applyBorder="1" applyAlignment="1">
      <alignment horizontal="center"/>
    </xf>
    <xf numFmtId="0" fontId="80" fillId="12" borderId="13" xfId="2" applyFont="1" applyFill="1" applyBorder="1" applyAlignment="1">
      <alignment horizontal="center"/>
    </xf>
    <xf numFmtId="0" fontId="3" fillId="0" borderId="0" xfId="2" applyFont="1"/>
    <xf numFmtId="3" fontId="80" fillId="4" borderId="41" xfId="2" applyNumberFormat="1" applyFont="1" applyFill="1" applyBorder="1" applyAlignment="1">
      <alignment horizontal="center"/>
    </xf>
    <xf numFmtId="3" fontId="80" fillId="4" borderId="39" xfId="2" applyNumberFormat="1" applyFont="1" applyFill="1" applyBorder="1" applyAlignment="1">
      <alignment horizontal="center"/>
    </xf>
    <xf numFmtId="3" fontId="6" fillId="4" borderId="39" xfId="2" applyNumberFormat="1" applyFont="1" applyFill="1" applyBorder="1" applyAlignment="1">
      <alignment horizontal="center"/>
    </xf>
    <xf numFmtId="0" fontId="3" fillId="4" borderId="46" xfId="2" applyFont="1" applyFill="1" applyBorder="1"/>
    <xf numFmtId="0" fontId="5" fillId="4" borderId="46" xfId="2" applyFont="1" applyFill="1" applyBorder="1"/>
    <xf numFmtId="3" fontId="82" fillId="12" borderId="38" xfId="2" applyNumberFormat="1" applyFont="1" applyFill="1" applyBorder="1" applyAlignment="1">
      <alignment horizontal="center"/>
    </xf>
    <xf numFmtId="3" fontId="80" fillId="12" borderId="38" xfId="2" applyNumberFormat="1" applyFont="1" applyFill="1" applyBorder="1" applyAlignment="1">
      <alignment horizontal="center"/>
    </xf>
    <xf numFmtId="0" fontId="80" fillId="12" borderId="0" xfId="2" applyFont="1" applyFill="1" applyAlignment="1">
      <alignment horizontal="center"/>
    </xf>
    <xf numFmtId="0" fontId="82" fillId="12" borderId="0" xfId="2" applyFont="1" applyFill="1" applyAlignment="1">
      <alignment horizontal="center"/>
    </xf>
    <xf numFmtId="3" fontId="12" fillId="12" borderId="38" xfId="2" applyNumberFormat="1" applyFont="1" applyFill="1" applyBorder="1" applyAlignment="1">
      <alignment horizontal="center"/>
    </xf>
    <xf numFmtId="3" fontId="12" fillId="12" borderId="0" xfId="2" applyNumberFormat="1" applyFont="1" applyFill="1" applyAlignment="1">
      <alignment horizontal="center"/>
    </xf>
    <xf numFmtId="0" fontId="12" fillId="12" borderId="0" xfId="2" applyFont="1" applyFill="1" applyAlignment="1">
      <alignment horizontal="center"/>
    </xf>
    <xf numFmtId="3" fontId="10" fillId="12" borderId="38" xfId="2" applyNumberFormat="1" applyFont="1" applyFill="1" applyBorder="1" applyAlignment="1">
      <alignment horizontal="center"/>
    </xf>
    <xf numFmtId="3" fontId="10" fillId="12" borderId="0" xfId="2" applyNumberFormat="1" applyFont="1" applyFill="1" applyAlignment="1">
      <alignment horizontal="center"/>
    </xf>
    <xf numFmtId="0" fontId="10" fillId="12" borderId="0" xfId="2" applyFont="1" applyFill="1" applyAlignment="1">
      <alignment horizontal="center"/>
    </xf>
    <xf numFmtId="3" fontId="80" fillId="12" borderId="39" xfId="2" applyNumberFormat="1" applyFont="1" applyFill="1" applyBorder="1" applyAlignment="1">
      <alignment horizontal="center"/>
    </xf>
    <xf numFmtId="3" fontId="80" fillId="4" borderId="40" xfId="2" applyNumberFormat="1" applyFont="1" applyFill="1" applyBorder="1" applyAlignment="1">
      <alignment horizontal="center"/>
    </xf>
    <xf numFmtId="3" fontId="80" fillId="4" borderId="34" xfId="2" applyNumberFormat="1" applyFont="1" applyFill="1" applyBorder="1" applyAlignment="1">
      <alignment horizontal="center"/>
    </xf>
    <xf numFmtId="3" fontId="3" fillId="4" borderId="34" xfId="2" applyNumberFormat="1" applyFont="1" applyFill="1" applyBorder="1" applyAlignment="1">
      <alignment horizontal="center"/>
    </xf>
    <xf numFmtId="3" fontId="6" fillId="4" borderId="34" xfId="2" applyNumberFormat="1" applyFont="1" applyFill="1" applyBorder="1" applyAlignment="1">
      <alignment horizontal="center"/>
    </xf>
    <xf numFmtId="0" fontId="11" fillId="4" borderId="46" xfId="2" applyFont="1" applyFill="1" applyBorder="1"/>
    <xf numFmtId="0" fontId="11" fillId="4" borderId="47" xfId="2" applyFont="1" applyFill="1" applyBorder="1"/>
    <xf numFmtId="3" fontId="6" fillId="12" borderId="0" xfId="2" applyNumberFormat="1" applyFont="1" applyFill="1" applyAlignment="1">
      <alignment horizontal="center"/>
    </xf>
    <xf numFmtId="0" fontId="80" fillId="4" borderId="34" xfId="2" applyFont="1" applyFill="1" applyBorder="1" applyAlignment="1">
      <alignment horizontal="center"/>
    </xf>
    <xf numFmtId="0" fontId="4" fillId="0" borderId="0" xfId="2" applyFont="1"/>
    <xf numFmtId="3" fontId="6" fillId="12" borderId="38" xfId="2" applyNumberFormat="1" applyFont="1" applyFill="1" applyBorder="1" applyAlignment="1">
      <alignment horizontal="center"/>
    </xf>
    <xf numFmtId="0" fontId="14" fillId="4" borderId="46" xfId="2" applyFont="1" applyFill="1" applyBorder="1"/>
    <xf numFmtId="164" fontId="82" fillId="12" borderId="38" xfId="2" applyNumberFormat="1" applyFont="1" applyFill="1" applyBorder="1" applyAlignment="1">
      <alignment horizontal="center"/>
    </xf>
    <xf numFmtId="164" fontId="82" fillId="12" borderId="0" xfId="2" applyNumberFormat="1" applyFont="1" applyFill="1" applyAlignment="1">
      <alignment horizontal="center"/>
    </xf>
    <xf numFmtId="3" fontId="6" fillId="12" borderId="39" xfId="2" applyNumberFormat="1" applyFont="1" applyFill="1" applyBorder="1" applyAlignment="1">
      <alignment horizontal="center"/>
    </xf>
    <xf numFmtId="3" fontId="6" fillId="4" borderId="40" xfId="2" applyNumberFormat="1" applyFont="1" applyFill="1" applyBorder="1" applyAlignment="1">
      <alignment horizontal="center"/>
    </xf>
    <xf numFmtId="0" fontId="14" fillId="3" borderId="36" xfId="2" applyFont="1" applyFill="1" applyBorder="1" applyAlignment="1">
      <alignment horizontal="center"/>
    </xf>
    <xf numFmtId="0" fontId="14" fillId="3" borderId="37" xfId="2" applyFont="1" applyFill="1" applyBorder="1" applyAlignment="1">
      <alignment horizontal="center"/>
    </xf>
    <xf numFmtId="0" fontId="80" fillId="3" borderId="39" xfId="2" applyFont="1" applyFill="1" applyBorder="1" applyAlignment="1">
      <alignment horizontal="center"/>
    </xf>
    <xf numFmtId="0" fontId="8" fillId="12" borderId="0" xfId="2" applyFont="1" applyFill="1" applyAlignment="1">
      <alignment horizontal="center"/>
    </xf>
    <xf numFmtId="0" fontId="19" fillId="12" borderId="0" xfId="2" applyFont="1" applyFill="1" applyAlignment="1">
      <alignment horizontal="center"/>
    </xf>
    <xf numFmtId="0" fontId="5" fillId="12" borderId="0" xfId="2" applyFont="1" applyFill="1" applyAlignment="1">
      <alignment horizontal="center" vertical="center"/>
    </xf>
    <xf numFmtId="3" fontId="82" fillId="12" borderId="36" xfId="2" applyNumberFormat="1" applyFont="1" applyFill="1" applyBorder="1" applyAlignment="1">
      <alignment horizontal="center"/>
    </xf>
    <xf numFmtId="3" fontId="3" fillId="12" borderId="37" xfId="2" applyNumberFormat="1" applyFont="1" applyFill="1" applyBorder="1" applyAlignment="1">
      <alignment horizontal="center"/>
    </xf>
    <xf numFmtId="3" fontId="82" fillId="12" borderId="37" xfId="2" applyNumberFormat="1" applyFont="1" applyFill="1" applyBorder="1" applyAlignment="1">
      <alignment horizontal="center"/>
    </xf>
    <xf numFmtId="0" fontId="3" fillId="12" borderId="37" xfId="2" applyFont="1" applyFill="1" applyBorder="1" applyAlignment="1">
      <alignment horizontal="center"/>
    </xf>
    <xf numFmtId="0" fontId="4" fillId="2" borderId="7" xfId="2" applyFont="1" applyFill="1" applyBorder="1"/>
    <xf numFmtId="0" fontId="5" fillId="3" borderId="7" xfId="2" applyFont="1" applyFill="1" applyBorder="1" applyAlignment="1">
      <alignment horizontal="center" vertical="center"/>
    </xf>
    <xf numFmtId="0" fontId="11" fillId="12" borderId="0" xfId="2" applyFont="1" applyFill="1"/>
    <xf numFmtId="0" fontId="78" fillId="12" borderId="0" xfId="2" applyFont="1" applyFill="1"/>
    <xf numFmtId="0" fontId="11" fillId="3" borderId="7" xfId="2" applyFont="1" applyFill="1" applyBorder="1" applyAlignment="1">
      <alignment horizontal="center" vertical="center"/>
    </xf>
    <xf numFmtId="0" fontId="10" fillId="12" borderId="0" xfId="2" applyFont="1" applyFill="1" applyAlignment="1">
      <alignment horizontal="left"/>
    </xf>
    <xf numFmtId="0" fontId="6" fillId="2" borderId="7" xfId="2" applyFont="1" applyFill="1" applyBorder="1"/>
    <xf numFmtId="0" fontId="6" fillId="2" borderId="0" xfId="2" applyFont="1" applyFill="1"/>
    <xf numFmtId="3" fontId="6" fillId="12" borderId="41" xfId="2" applyNumberFormat="1" applyFont="1" applyFill="1" applyBorder="1" applyAlignment="1">
      <alignment horizontal="center"/>
    </xf>
    <xf numFmtId="3" fontId="6" fillId="4" borderId="38" xfId="2" applyNumberFormat="1" applyFont="1" applyFill="1" applyBorder="1" applyAlignment="1">
      <alignment horizontal="center"/>
    </xf>
    <xf numFmtId="0" fontId="5" fillId="12" borderId="0" xfId="2" applyFont="1" applyFill="1" applyAlignment="1">
      <alignment horizontal="center" wrapText="1"/>
    </xf>
    <xf numFmtId="0" fontId="6" fillId="12" borderId="0" xfId="2" applyFont="1" applyFill="1" applyAlignment="1">
      <alignment horizontal="left"/>
    </xf>
    <xf numFmtId="0" fontId="6" fillId="12" borderId="0" xfId="2" applyFont="1" applyFill="1" applyAlignment="1">
      <alignment horizontal="center"/>
    </xf>
    <xf numFmtId="0" fontId="5" fillId="12" borderId="0" xfId="2" applyFont="1" applyFill="1"/>
    <xf numFmtId="0" fontId="5" fillId="4" borderId="47" xfId="2" applyFont="1" applyFill="1" applyBorder="1"/>
    <xf numFmtId="3" fontId="80" fillId="4" borderId="51" xfId="2" applyNumberFormat="1" applyFont="1" applyFill="1" applyBorder="1" applyAlignment="1">
      <alignment horizontal="center" vertical="center"/>
    </xf>
    <xf numFmtId="164" fontId="82" fillId="0" borderId="0" xfId="2" applyNumberFormat="1" applyFont="1" applyAlignment="1">
      <alignment horizontal="center"/>
    </xf>
    <xf numFmtId="0" fontId="9" fillId="2" borderId="0" xfId="0" applyFont="1" applyFill="1" applyAlignment="1">
      <alignment horizontal="center"/>
    </xf>
    <xf numFmtId="168" fontId="4" fillId="2" borderId="0" xfId="0" applyNumberFormat="1" applyFont="1" applyFill="1" applyAlignment="1">
      <alignment horizontal="center"/>
    </xf>
    <xf numFmtId="3" fontId="3" fillId="2" borderId="0" xfId="0" applyNumberFormat="1" applyFont="1" applyFill="1" applyAlignment="1">
      <alignment horizontal="center"/>
    </xf>
    <xf numFmtId="3" fontId="10" fillId="2" borderId="0" xfId="0" applyNumberFormat="1" applyFont="1" applyFill="1" applyAlignment="1">
      <alignment horizontal="center" vertical="center" wrapText="1"/>
    </xf>
    <xf numFmtId="0" fontId="10" fillId="2" borderId="0" xfId="0" applyFont="1" applyFill="1" applyAlignment="1">
      <alignment horizontal="center" vertical="center"/>
    </xf>
    <xf numFmtId="164" fontId="10" fillId="4" borderId="46" xfId="0" applyNumberFormat="1" applyFont="1" applyFill="1" applyBorder="1" applyAlignment="1">
      <alignment horizontal="center" vertical="center" wrapText="1"/>
    </xf>
    <xf numFmtId="164" fontId="8" fillId="2" borderId="0" xfId="0" applyNumberFormat="1" applyFont="1" applyFill="1" applyAlignment="1">
      <alignment horizontal="center" vertical="center"/>
    </xf>
    <xf numFmtId="164" fontId="3" fillId="2" borderId="0" xfId="0" applyNumberFormat="1" applyFont="1" applyFill="1" applyAlignment="1">
      <alignment horizontal="center" vertical="center"/>
    </xf>
    <xf numFmtId="164" fontId="3" fillId="2" borderId="1" xfId="0" applyNumberFormat="1" applyFont="1" applyFill="1" applyBorder="1" applyAlignment="1">
      <alignment horizontal="center"/>
    </xf>
    <xf numFmtId="164" fontId="3" fillId="2" borderId="0" xfId="0" applyNumberFormat="1" applyFont="1" applyFill="1" applyAlignment="1">
      <alignment horizontal="center" vertical="center" wrapText="1"/>
    </xf>
    <xf numFmtId="164" fontId="10" fillId="2" borderId="0" xfId="0" applyNumberFormat="1" applyFont="1" applyFill="1" applyAlignment="1">
      <alignment horizontal="center"/>
    </xf>
    <xf numFmtId="164" fontId="3" fillId="2" borderId="0" xfId="0" applyNumberFormat="1" applyFont="1" applyFill="1" applyAlignment="1">
      <alignment horizontal="center"/>
    </xf>
    <xf numFmtId="164" fontId="3" fillId="2" borderId="0" xfId="0" applyNumberFormat="1" applyFont="1" applyFill="1" applyAlignment="1">
      <alignment horizont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5" fillId="3" borderId="0" xfId="0" applyFont="1" applyFill="1" applyAlignment="1">
      <alignment horizontal="center"/>
    </xf>
    <xf numFmtId="164" fontId="6" fillId="4" borderId="46" xfId="0" applyNumberFormat="1" applyFont="1" applyFill="1" applyBorder="1" applyAlignment="1">
      <alignment horizontal="center" vertical="center"/>
    </xf>
    <xf numFmtId="164" fontId="6" fillId="2" borderId="0" xfId="0" applyNumberFormat="1" applyFont="1" applyFill="1" applyAlignment="1">
      <alignment horizont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0" fontId="10" fillId="2" borderId="0" xfId="0" applyFont="1" applyFill="1" applyAlignment="1">
      <alignment horizontal="center" vertical="center" wrapText="1"/>
    </xf>
    <xf numFmtId="0" fontId="10" fillId="2" borderId="0" xfId="0" applyFont="1" applyFill="1" applyAlignment="1">
      <alignment vertical="center"/>
    </xf>
    <xf numFmtId="0" fontId="10" fillId="2" borderId="13" xfId="0" applyFont="1" applyFill="1" applyBorder="1" applyAlignment="1">
      <alignment horizontal="center" vertical="center" wrapText="1"/>
    </xf>
    <xf numFmtId="0" fontId="10" fillId="2" borderId="13" xfId="0" applyFont="1" applyFill="1" applyBorder="1" applyAlignment="1">
      <alignment horizontal="center" vertical="center"/>
    </xf>
    <xf numFmtId="0" fontId="10" fillId="2" borderId="13" xfId="0" applyFont="1" applyFill="1" applyBorder="1" applyAlignment="1">
      <alignment vertical="center"/>
    </xf>
    <xf numFmtId="0" fontId="5" fillId="2" borderId="18" xfId="0" applyFont="1" applyFill="1" applyBorder="1"/>
    <xf numFmtId="0" fontId="5" fillId="3" borderId="0" xfId="0" applyFont="1" applyFill="1"/>
    <xf numFmtId="164" fontId="6" fillId="2" borderId="0" xfId="0" applyNumberFormat="1" applyFont="1" applyFill="1" applyAlignment="1">
      <alignment horizontal="center" vertical="center"/>
    </xf>
    <xf numFmtId="3" fontId="6" fillId="2" borderId="0" xfId="0" applyNumberFormat="1" applyFont="1" applyFill="1" applyAlignment="1">
      <alignment horizontal="center" vertical="center"/>
    </xf>
    <xf numFmtId="3" fontId="6" fillId="4" borderId="46" xfId="0" applyNumberFormat="1" applyFont="1" applyFill="1" applyBorder="1" applyAlignment="1">
      <alignment horizontal="center" vertical="center"/>
    </xf>
    <xf numFmtId="3" fontId="6" fillId="2" borderId="0" xfId="0" applyNumberFormat="1" applyFont="1" applyFill="1" applyAlignment="1">
      <alignment horizontal="center"/>
    </xf>
    <xf numFmtId="3" fontId="10" fillId="2" borderId="0" xfId="0" applyNumberFormat="1" applyFont="1" applyFill="1" applyAlignment="1">
      <alignment horizontal="center"/>
    </xf>
    <xf numFmtId="0" fontId="7" fillId="3" borderId="0" xfId="0" applyFont="1" applyFill="1"/>
    <xf numFmtId="0" fontId="8" fillId="3" borderId="0" xfId="0" applyFont="1" applyFill="1"/>
    <xf numFmtId="0" fontId="8" fillId="3" borderId="0" xfId="0" applyFont="1" applyFill="1" applyAlignment="1">
      <alignment horizontal="left"/>
    </xf>
    <xf numFmtId="0" fontId="5" fillId="3" borderId="1" xfId="0" applyFont="1" applyFill="1" applyBorder="1"/>
    <xf numFmtId="0" fontId="4" fillId="3" borderId="1" xfId="0" applyFont="1" applyFill="1" applyBorder="1"/>
    <xf numFmtId="0" fontId="90" fillId="0" borderId="0" xfId="0" applyFont="1"/>
    <xf numFmtId="0" fontId="91" fillId="0" borderId="0" xfId="0" applyFont="1"/>
    <xf numFmtId="0" fontId="92" fillId="0" borderId="0" xfId="0" applyFont="1"/>
    <xf numFmtId="0" fontId="93" fillId="0" borderId="0" xfId="0" applyFont="1"/>
    <xf numFmtId="0" fontId="91" fillId="0" borderId="0" xfId="0" applyFont="1" applyAlignment="1">
      <alignment horizontal="center" vertical="center"/>
    </xf>
    <xf numFmtId="3" fontId="17" fillId="14" borderId="45" xfId="0" applyNumberFormat="1" applyFont="1" applyFill="1" applyBorder="1" applyAlignment="1">
      <alignment horizontal="center" vertical="center"/>
    </xf>
    <xf numFmtId="3" fontId="17" fillId="14" borderId="46" xfId="0" applyNumberFormat="1" applyFont="1" applyFill="1" applyBorder="1" applyAlignment="1">
      <alignment horizontal="center" vertical="center"/>
    </xf>
    <xf numFmtId="0" fontId="91" fillId="14" borderId="47" xfId="0" applyFont="1" applyFill="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94" fillId="0" borderId="0" xfId="0" applyFont="1"/>
    <xf numFmtId="0" fontId="17" fillId="0" borderId="3" xfId="0" applyFont="1" applyBorder="1" applyAlignment="1">
      <alignment horizontal="center" vertical="center"/>
    </xf>
    <xf numFmtId="0" fontId="17" fillId="0" borderId="0" xfId="0" applyFont="1" applyAlignment="1">
      <alignment horizontal="center" vertical="center"/>
    </xf>
    <xf numFmtId="0" fontId="95" fillId="0" borderId="0" xfId="0" applyFont="1"/>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91" fillId="14" borderId="47" xfId="0" applyFont="1" applyFill="1" applyBorder="1"/>
    <xf numFmtId="0" fontId="17" fillId="14" borderId="3" xfId="0" applyFont="1" applyFill="1" applyBorder="1" applyAlignment="1">
      <alignment horizontal="center" vertical="center"/>
    </xf>
    <xf numFmtId="0" fontId="17" fillId="14" borderId="0" xfId="0" applyFont="1" applyFill="1" applyAlignment="1">
      <alignment horizontal="center" vertical="center"/>
    </xf>
    <xf numFmtId="0" fontId="95" fillId="14" borderId="0" xfId="0" applyFont="1" applyFill="1"/>
    <xf numFmtId="0" fontId="96" fillId="0" borderId="0" xfId="0" applyFont="1"/>
    <xf numFmtId="0" fontId="17" fillId="14" borderId="12" xfId="0" applyFont="1" applyFill="1" applyBorder="1" applyAlignment="1">
      <alignment horizontal="center" vertical="center"/>
    </xf>
    <xf numFmtId="0" fontId="17" fillId="14" borderId="1" xfId="0" applyFont="1" applyFill="1" applyBorder="1" applyAlignment="1">
      <alignment horizontal="center" vertical="center"/>
    </xf>
    <xf numFmtId="0" fontId="17" fillId="14" borderId="13" xfId="0" applyFont="1" applyFill="1" applyBorder="1" applyAlignment="1">
      <alignment horizontal="center" vertical="center"/>
    </xf>
    <xf numFmtId="0" fontId="95" fillId="0" borderId="0" xfId="0" applyFont="1" applyAlignment="1">
      <alignment horizontal="center" vertical="center"/>
    </xf>
    <xf numFmtId="0" fontId="16" fillId="0" borderId="12" xfId="0" applyFont="1" applyBorder="1" applyAlignment="1">
      <alignment horizontal="center" vertical="center"/>
    </xf>
    <xf numFmtId="0" fontId="16" fillId="0" borderId="1" xfId="0" applyFont="1" applyBorder="1" applyAlignment="1">
      <alignment horizontal="center" vertical="center"/>
    </xf>
    <xf numFmtId="0" fontId="94" fillId="0" borderId="1" xfId="0" applyFont="1" applyBorder="1"/>
    <xf numFmtId="0" fontId="90" fillId="0" borderId="0" xfId="0" applyFont="1" applyAlignment="1">
      <alignment horizontal="center" vertical="center"/>
    </xf>
    <xf numFmtId="164" fontId="17" fillId="0" borderId="0" xfId="0" applyNumberFormat="1" applyFont="1"/>
    <xf numFmtId="0" fontId="17" fillId="0" borderId="0" xfId="0" applyFont="1"/>
    <xf numFmtId="0" fontId="91" fillId="0" borderId="0" xfId="0" applyFont="1" applyAlignment="1">
      <alignment horizontal="center"/>
    </xf>
    <xf numFmtId="164" fontId="17" fillId="14" borderId="12" xfId="0" applyNumberFormat="1" applyFont="1" applyFill="1" applyBorder="1" applyAlignment="1">
      <alignment horizontal="center" vertical="center"/>
    </xf>
    <xf numFmtId="0" fontId="91" fillId="14" borderId="2" xfId="0" applyFont="1" applyFill="1" applyBorder="1" applyAlignment="1">
      <alignment horizontal="center" vertical="center"/>
    </xf>
    <xf numFmtId="0" fontId="94" fillId="0" borderId="2" xfId="0" applyFont="1" applyBorder="1"/>
    <xf numFmtId="0" fontId="95" fillId="0" borderId="7" xfId="0" applyFont="1" applyBorder="1"/>
    <xf numFmtId="0" fontId="94" fillId="0" borderId="7" xfId="0" applyFont="1" applyBorder="1"/>
    <xf numFmtId="0" fontId="17" fillId="0" borderId="14" xfId="0" applyFont="1" applyBorder="1" applyAlignment="1">
      <alignment horizontal="center" vertical="center"/>
    </xf>
    <xf numFmtId="0" fontId="17" fillId="0" borderId="13" xfId="0" applyFont="1" applyBorder="1" applyAlignment="1">
      <alignment horizontal="center" vertical="center"/>
    </xf>
    <xf numFmtId="0" fontId="95" fillId="0" borderId="15" xfId="0" applyFont="1" applyBorder="1"/>
    <xf numFmtId="0" fontId="4" fillId="0" borderId="0" xfId="0" applyFont="1" applyAlignment="1">
      <alignment horizontal="center" vertical="center"/>
    </xf>
    <xf numFmtId="3" fontId="3" fillId="0" borderId="0" xfId="0" quotePrefix="1" applyNumberFormat="1" applyFont="1" applyAlignment="1">
      <alignment horizontal="center" vertical="center"/>
    </xf>
    <xf numFmtId="0" fontId="4" fillId="5" borderId="0" xfId="0" applyFont="1" applyFill="1" applyAlignment="1">
      <alignment horizontal="center" vertical="center"/>
    </xf>
    <xf numFmtId="1" fontId="3" fillId="2" borderId="0" xfId="0" applyNumberFormat="1" applyFont="1" applyFill="1" applyAlignment="1">
      <alignment horizontal="center"/>
    </xf>
    <xf numFmtId="164" fontId="10" fillId="4" borderId="45" xfId="0" quotePrefix="1" applyNumberFormat="1" applyFont="1" applyFill="1" applyBorder="1" applyAlignment="1">
      <alignment horizontal="right" vertical="center"/>
    </xf>
    <xf numFmtId="164" fontId="10" fillId="4" borderId="46" xfId="0" applyNumberFormat="1" applyFont="1" applyFill="1" applyBorder="1" applyAlignment="1">
      <alignment horizontal="right" vertical="center"/>
    </xf>
    <xf numFmtId="164" fontId="12" fillId="2" borderId="3" xfId="0" quotePrefix="1" applyNumberFormat="1" applyFont="1" applyFill="1" applyBorder="1" applyAlignment="1">
      <alignment horizontal="right"/>
    </xf>
    <xf numFmtId="164" fontId="12" fillId="5" borderId="1" xfId="0" applyNumberFormat="1" applyFont="1" applyFill="1" applyBorder="1" applyAlignment="1">
      <alignment horizontal="right" vertical="center"/>
    </xf>
    <xf numFmtId="164" fontId="10" fillId="5" borderId="0" xfId="0" applyNumberFormat="1" applyFont="1" applyFill="1" applyAlignment="1">
      <alignment horizontal="right" vertical="center"/>
    </xf>
    <xf numFmtId="164" fontId="12" fillId="5" borderId="0" xfId="0" quotePrefix="1" applyNumberFormat="1" applyFont="1" applyFill="1" applyAlignment="1">
      <alignment horizontal="right" vertical="center"/>
    </xf>
    <xf numFmtId="164" fontId="10" fillId="5" borderId="0" xfId="0" quotePrefix="1" applyNumberFormat="1" applyFont="1" applyFill="1" applyAlignment="1">
      <alignment horizontal="right" vertical="center"/>
    </xf>
    <xf numFmtId="164" fontId="10" fillId="4" borderId="45" xfId="0" quotePrefix="1" applyNumberFormat="1" applyFont="1" applyFill="1" applyBorder="1" applyAlignment="1">
      <alignment horizontal="right"/>
    </xf>
    <xf numFmtId="0" fontId="3" fillId="4" borderId="46" xfId="0" applyFont="1" applyFill="1" applyBorder="1"/>
    <xf numFmtId="0" fontId="11" fillId="4" borderId="47" xfId="0" applyFont="1" applyFill="1" applyBorder="1"/>
    <xf numFmtId="164" fontId="12" fillId="5" borderId="0" xfId="0" applyNumberFormat="1" applyFont="1" applyFill="1" applyAlignment="1">
      <alignment horizontal="right" vertical="center"/>
    </xf>
    <xf numFmtId="164" fontId="10" fillId="4" borderId="46" xfId="0" quotePrefix="1" applyNumberFormat="1" applyFont="1" applyFill="1" applyBorder="1" applyAlignment="1">
      <alignment horizontal="right" vertical="center"/>
    </xf>
    <xf numFmtId="0" fontId="11" fillId="4" borderId="46" xfId="0" applyFont="1" applyFill="1" applyBorder="1"/>
    <xf numFmtId="0" fontId="14" fillId="4" borderId="46" xfId="0" applyFont="1" applyFill="1" applyBorder="1"/>
    <xf numFmtId="164" fontId="10" fillId="2" borderId="14" xfId="0" applyNumberFormat="1" applyFont="1" applyFill="1" applyBorder="1" applyAlignment="1">
      <alignment horizontal="right"/>
    </xf>
    <xf numFmtId="164" fontId="10" fillId="5" borderId="13" xfId="0" applyNumberFormat="1" applyFont="1" applyFill="1" applyBorder="1" applyAlignment="1">
      <alignment horizontal="right" vertical="center"/>
    </xf>
    <xf numFmtId="164" fontId="10" fillId="4" borderId="14" xfId="0" applyNumberFormat="1" applyFont="1" applyFill="1" applyBorder="1" applyAlignment="1">
      <alignment horizontal="right"/>
    </xf>
    <xf numFmtId="164" fontId="10" fillId="4" borderId="0" xfId="0" applyNumberFormat="1" applyFont="1" applyFill="1" applyAlignment="1">
      <alignment horizontal="right" vertical="center"/>
    </xf>
    <xf numFmtId="0" fontId="8" fillId="5" borderId="0" xfId="0" applyFont="1" applyFill="1" applyAlignment="1">
      <alignment horizontal="right" vertical="center"/>
    </xf>
    <xf numFmtId="0" fontId="3" fillId="5" borderId="0" xfId="0" applyFont="1" applyFill="1" applyAlignment="1">
      <alignment horizontal="right" vertical="center"/>
    </xf>
    <xf numFmtId="164" fontId="3" fillId="2" borderId="12" xfId="0" applyNumberFormat="1" applyFont="1" applyFill="1" applyBorder="1" applyAlignment="1">
      <alignment horizontal="right"/>
    </xf>
    <xf numFmtId="164" fontId="3" fillId="5" borderId="1" xfId="0" quotePrefix="1" applyNumberFormat="1" applyFont="1" applyFill="1" applyBorder="1" applyAlignment="1">
      <alignment horizontal="right" vertical="center"/>
    </xf>
    <xf numFmtId="164" fontId="3" fillId="2" borderId="3" xfId="0" applyNumberFormat="1" applyFont="1" applyFill="1" applyBorder="1" applyAlignment="1">
      <alignment horizontal="right"/>
    </xf>
    <xf numFmtId="164" fontId="3" fillId="5" borderId="0" xfId="0" quotePrefix="1" applyNumberFormat="1" applyFont="1" applyFill="1" applyAlignment="1">
      <alignment horizontal="right" vertical="center"/>
    </xf>
    <xf numFmtId="164" fontId="6" fillId="2" borderId="3" xfId="0" applyNumberFormat="1" applyFont="1" applyFill="1" applyBorder="1" applyAlignment="1">
      <alignment horizontal="right"/>
    </xf>
    <xf numFmtId="164" fontId="6" fillId="5" borderId="0" xfId="0" quotePrefix="1" applyNumberFormat="1" applyFont="1" applyFill="1" applyAlignment="1">
      <alignment horizontal="right" vertical="center"/>
    </xf>
    <xf numFmtId="164" fontId="3" fillId="5" borderId="0" xfId="0" applyNumberFormat="1" applyFont="1" applyFill="1" applyAlignment="1">
      <alignment horizontal="right" vertical="center"/>
    </xf>
    <xf numFmtId="164" fontId="6" fillId="5" borderId="0" xfId="0" applyNumberFormat="1" applyFont="1" applyFill="1" applyAlignment="1">
      <alignment horizontal="right" vertical="center"/>
    </xf>
    <xf numFmtId="164" fontId="6" fillId="4" borderId="45" xfId="0" applyNumberFormat="1" applyFont="1" applyFill="1" applyBorder="1" applyAlignment="1">
      <alignment horizontal="right"/>
    </xf>
    <xf numFmtId="164" fontId="6" fillId="4" borderId="46" xfId="0" quotePrefix="1" applyNumberFormat="1" applyFont="1" applyFill="1" applyBorder="1" applyAlignment="1">
      <alignment horizontal="right" vertical="center"/>
    </xf>
    <xf numFmtId="0" fontId="97" fillId="0" borderId="0" xfId="0" applyFont="1"/>
    <xf numFmtId="164" fontId="6" fillId="2" borderId="14" xfId="0" applyNumberFormat="1" applyFont="1" applyFill="1" applyBorder="1" applyAlignment="1">
      <alignment horizontal="right"/>
    </xf>
    <xf numFmtId="164" fontId="6" fillId="5" borderId="13" xfId="0" applyNumberFormat="1" applyFont="1" applyFill="1" applyBorder="1" applyAlignment="1">
      <alignment horizontal="right" vertical="center"/>
    </xf>
    <xf numFmtId="49" fontId="3" fillId="2" borderId="0" xfId="0" applyNumberFormat="1" applyFont="1" applyFill="1" applyAlignment="1">
      <alignment horizontal="center"/>
    </xf>
    <xf numFmtId="164" fontId="6" fillId="4" borderId="3" xfId="0" applyNumberFormat="1" applyFont="1" applyFill="1" applyBorder="1" applyAlignment="1">
      <alignment horizontal="right"/>
    </xf>
    <xf numFmtId="164" fontId="6" fillId="4" borderId="0" xfId="0" applyNumberFormat="1" applyFont="1" applyFill="1" applyAlignment="1">
      <alignment horizontal="right" vertical="center"/>
    </xf>
    <xf numFmtId="164" fontId="6" fillId="4" borderId="46" xfId="0" applyNumberFormat="1" applyFont="1" applyFill="1" applyBorder="1" applyAlignment="1">
      <alignment horizontal="right" vertical="center"/>
    </xf>
    <xf numFmtId="0" fontId="19" fillId="0" borderId="0" xfId="0" applyFont="1" applyAlignment="1">
      <alignment horizontal="center" vertical="center"/>
    </xf>
    <xf numFmtId="0" fontId="3" fillId="0" borderId="0" xfId="0" applyFont="1" applyAlignment="1">
      <alignment horizontal="center" vertical="center"/>
    </xf>
    <xf numFmtId="164" fontId="10" fillId="4" borderId="45" xfId="0" applyNumberFormat="1" applyFont="1" applyFill="1" applyBorder="1" applyAlignment="1">
      <alignment horizontal="right" vertical="center"/>
    </xf>
    <xf numFmtId="164" fontId="3" fillId="5" borderId="1" xfId="0" applyNumberFormat="1" applyFont="1" applyFill="1" applyBorder="1" applyAlignment="1">
      <alignment horizontal="right" vertical="center"/>
    </xf>
    <xf numFmtId="164" fontId="3" fillId="4" borderId="45" xfId="0" quotePrefix="1" applyNumberFormat="1" applyFont="1" applyFill="1" applyBorder="1" applyAlignment="1">
      <alignment horizontal="right"/>
    </xf>
    <xf numFmtId="164" fontId="12" fillId="5" borderId="1" xfId="0" quotePrefix="1" applyNumberFormat="1" applyFont="1" applyFill="1" applyBorder="1" applyAlignment="1">
      <alignment horizontal="right" vertical="center"/>
    </xf>
    <xf numFmtId="164" fontId="10" fillId="2" borderId="3" xfId="0" applyNumberFormat="1" applyFont="1" applyFill="1" applyBorder="1" applyAlignment="1">
      <alignment horizontal="right"/>
    </xf>
    <xf numFmtId="164" fontId="10" fillId="4" borderId="45" xfId="0" applyNumberFormat="1" applyFont="1" applyFill="1" applyBorder="1" applyAlignment="1">
      <alignment horizontal="right"/>
    </xf>
    <xf numFmtId="164" fontId="14" fillId="5" borderId="0" xfId="0" applyNumberFormat="1" applyFont="1" applyFill="1" applyAlignment="1">
      <alignment horizontal="right" vertical="center"/>
    </xf>
    <xf numFmtId="3" fontId="6" fillId="0" borderId="0" xfId="0" applyNumberFormat="1" applyFont="1" applyAlignment="1">
      <alignment horizontal="center"/>
    </xf>
    <xf numFmtId="164" fontId="10" fillId="4" borderId="45" xfId="0" applyNumberFormat="1" applyFont="1" applyFill="1" applyBorder="1" applyAlignment="1">
      <alignment horizontal="center" vertical="center"/>
    </xf>
    <xf numFmtId="164" fontId="10" fillId="4" borderId="46" xfId="0" applyNumberFormat="1" applyFont="1" applyFill="1" applyBorder="1" applyAlignment="1">
      <alignment horizontal="center" vertical="center"/>
    </xf>
    <xf numFmtId="164" fontId="3" fillId="2" borderId="0" xfId="0" quotePrefix="1" applyNumberFormat="1" applyFont="1" applyFill="1" applyAlignment="1">
      <alignment horizontal="center"/>
    </xf>
    <xf numFmtId="164" fontId="3" fillId="0" borderId="0" xfId="0" quotePrefix="1" applyNumberFormat="1" applyFont="1" applyAlignment="1">
      <alignment horizontal="center"/>
    </xf>
    <xf numFmtId="164" fontId="10" fillId="2" borderId="3" xfId="0" quotePrefix="1" applyNumberFormat="1" applyFont="1" applyFill="1" applyBorder="1" applyAlignment="1">
      <alignment horizontal="center"/>
    </xf>
    <xf numFmtId="164" fontId="6" fillId="2" borderId="0" xfId="0" quotePrefix="1" applyNumberFormat="1" applyFont="1" applyFill="1" applyAlignment="1">
      <alignment horizontal="center"/>
    </xf>
    <xf numFmtId="164" fontId="10" fillId="4" borderId="45" xfId="0" quotePrefix="1" applyNumberFormat="1" applyFont="1" applyFill="1" applyBorder="1" applyAlignment="1">
      <alignment horizontal="center"/>
    </xf>
    <xf numFmtId="164" fontId="10" fillId="4" borderId="46" xfId="0" applyNumberFormat="1" applyFont="1" applyFill="1" applyBorder="1" applyAlignment="1">
      <alignment horizontal="center"/>
    </xf>
    <xf numFmtId="164" fontId="10" fillId="4" borderId="46" xfId="0" quotePrefix="1" applyNumberFormat="1" applyFont="1" applyFill="1" applyBorder="1" applyAlignment="1">
      <alignment horizontal="center"/>
    </xf>
    <xf numFmtId="0" fontId="3" fillId="4" borderId="46" xfId="0" applyFont="1" applyFill="1" applyBorder="1" applyAlignment="1">
      <alignment horizontal="center"/>
    </xf>
    <xf numFmtId="164" fontId="6" fillId="2" borderId="3" xfId="0" quotePrefix="1" applyNumberFormat="1" applyFont="1" applyFill="1" applyBorder="1" applyAlignment="1">
      <alignment horizontal="center"/>
    </xf>
    <xf numFmtId="164" fontId="6" fillId="4" borderId="46" xfId="0" quotePrefix="1" applyNumberFormat="1" applyFont="1" applyFill="1" applyBorder="1" applyAlignment="1">
      <alignment horizontal="center"/>
    </xf>
    <xf numFmtId="0" fontId="10" fillId="0" borderId="0" xfId="0" applyFont="1" applyAlignment="1">
      <alignment horizontal="center"/>
    </xf>
    <xf numFmtId="164" fontId="12" fillId="2" borderId="1" xfId="0" quotePrefix="1" applyNumberFormat="1" applyFont="1" applyFill="1" applyBorder="1" applyAlignment="1">
      <alignment horizontal="center"/>
    </xf>
    <xf numFmtId="164" fontId="12" fillId="0" borderId="1" xfId="0" quotePrefix="1" applyNumberFormat="1" applyFont="1" applyBorder="1" applyAlignment="1">
      <alignment horizontal="center"/>
    </xf>
    <xf numFmtId="164" fontId="6" fillId="4" borderId="45" xfId="0" applyNumberFormat="1" applyFont="1" applyFill="1" applyBorder="1" applyAlignment="1">
      <alignment horizontal="center"/>
    </xf>
    <xf numFmtId="164" fontId="6" fillId="4" borderId="46" xfId="0" applyNumberFormat="1" applyFont="1" applyFill="1" applyBorder="1" applyAlignment="1">
      <alignment horizontal="center"/>
    </xf>
    <xf numFmtId="164" fontId="6" fillId="2" borderId="3" xfId="0" applyNumberFormat="1" applyFont="1" applyFill="1" applyBorder="1" applyAlignment="1">
      <alignment horizontal="center"/>
    </xf>
    <xf numFmtId="164" fontId="6" fillId="2" borderId="13" xfId="0" applyNumberFormat="1" applyFont="1" applyFill="1" applyBorder="1" applyAlignment="1">
      <alignment horizontal="center"/>
    </xf>
    <xf numFmtId="0" fontId="10" fillId="3" borderId="46" xfId="0" applyFont="1" applyFill="1" applyBorder="1" applyAlignment="1">
      <alignment horizontal="center"/>
    </xf>
    <xf numFmtId="0" fontId="10" fillId="3" borderId="0" xfId="0" applyFont="1" applyFill="1" applyAlignment="1">
      <alignment horizontal="center"/>
    </xf>
    <xf numFmtId="0" fontId="12" fillId="3" borderId="14" xfId="0" applyFont="1" applyFill="1" applyBorder="1" applyAlignment="1">
      <alignment horizontal="center"/>
    </xf>
    <xf numFmtId="0" fontId="10" fillId="3" borderId="13" xfId="0" applyFont="1" applyFill="1" applyBorder="1" applyAlignment="1">
      <alignment horizontal="center"/>
    </xf>
    <xf numFmtId="0" fontId="12" fillId="3" borderId="13" xfId="0" applyFont="1" applyFill="1" applyBorder="1" applyAlignment="1">
      <alignment horizontal="center"/>
    </xf>
    <xf numFmtId="3" fontId="6" fillId="2" borderId="1"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0" xfId="0" applyNumberFormat="1" applyFont="1" applyAlignment="1">
      <alignment horizontal="center"/>
    </xf>
    <xf numFmtId="164" fontId="10" fillId="2" borderId="3" xfId="0" applyNumberFormat="1" applyFont="1" applyFill="1" applyBorder="1" applyAlignment="1">
      <alignment horizontal="center"/>
    </xf>
    <xf numFmtId="164" fontId="10" fillId="4" borderId="45" xfId="0" applyNumberFormat="1" applyFont="1" applyFill="1" applyBorder="1" applyAlignment="1">
      <alignment horizontal="center"/>
    </xf>
    <xf numFmtId="0" fontId="78" fillId="2" borderId="0" xfId="0" applyFont="1" applyFill="1"/>
    <xf numFmtId="164" fontId="6" fillId="2" borderId="14" xfId="0" applyNumberFormat="1" applyFont="1" applyFill="1" applyBorder="1" applyAlignment="1">
      <alignment horizontal="center"/>
    </xf>
    <xf numFmtId="164" fontId="6" fillId="0" borderId="13" xfId="0" applyNumberFormat="1" applyFont="1" applyBorder="1" applyAlignment="1">
      <alignment horizontal="center"/>
    </xf>
    <xf numFmtId="0" fontId="19" fillId="0" borderId="1" xfId="0" applyFont="1" applyBorder="1" applyAlignment="1">
      <alignment horizontal="center"/>
    </xf>
    <xf numFmtId="0" fontId="18" fillId="0" borderId="0" xfId="0" applyFont="1" applyAlignment="1">
      <alignment horizontal="center"/>
    </xf>
    <xf numFmtId="0" fontId="3" fillId="0" borderId="7" xfId="0" applyFont="1" applyBorder="1"/>
    <xf numFmtId="164" fontId="12" fillId="0" borderId="0" xfId="0" applyNumberFormat="1" applyFont="1" applyAlignment="1">
      <alignment horizontal="center"/>
    </xf>
    <xf numFmtId="0" fontId="11" fillId="4" borderId="46"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0" xfId="0" applyFont="1" applyFill="1" applyBorder="1" applyAlignment="1">
      <alignment horizontal="center" vertical="center"/>
    </xf>
    <xf numFmtId="0" fontId="10" fillId="3" borderId="12" xfId="0" applyFont="1" applyFill="1" applyBorder="1" applyAlignment="1">
      <alignment horizontal="right" vertical="center"/>
    </xf>
    <xf numFmtId="0" fontId="10" fillId="3" borderId="0" xfId="0" applyFont="1" applyFill="1" applyAlignment="1">
      <alignment horizontal="left" vertical="center"/>
    </xf>
    <xf numFmtId="0" fontId="10" fillId="3" borderId="1" xfId="0" applyFont="1" applyFill="1" applyBorder="1" applyAlignment="1">
      <alignment horizontal="right" vertical="center"/>
    </xf>
    <xf numFmtId="0" fontId="3" fillId="2" borderId="0" xfId="0" applyFont="1" applyFill="1" applyAlignment="1">
      <alignment horizontal="left"/>
    </xf>
    <xf numFmtId="0" fontId="11" fillId="3" borderId="9" xfId="0" applyFont="1" applyFill="1" applyBorder="1" applyAlignment="1">
      <alignment horizontal="center" vertical="center"/>
    </xf>
    <xf numFmtId="0" fontId="14" fillId="3" borderId="0" xfId="0" applyFont="1" applyFill="1" applyAlignment="1">
      <alignment vertical="center"/>
    </xf>
    <xf numFmtId="0" fontId="6" fillId="2" borderId="0" xfId="0" applyFont="1" applyFill="1" applyAlignment="1">
      <alignment horizontal="center"/>
    </xf>
    <xf numFmtId="0" fontId="6" fillId="2" borderId="0" xfId="0" applyFont="1" applyFill="1"/>
    <xf numFmtId="3" fontId="10" fillId="4" borderId="45" xfId="0" applyNumberFormat="1" applyFont="1" applyFill="1" applyBorder="1" applyAlignment="1">
      <alignment vertical="center"/>
    </xf>
    <xf numFmtId="3" fontId="10" fillId="4" borderId="46" xfId="0" applyNumberFormat="1" applyFont="1" applyFill="1" applyBorder="1" applyAlignment="1">
      <alignment vertical="center"/>
    </xf>
    <xf numFmtId="3" fontId="26" fillId="9" borderId="12" xfId="0" applyNumberFormat="1" applyFont="1" applyFill="1" applyBorder="1"/>
    <xf numFmtId="3" fontId="26" fillId="9" borderId="1" xfId="0" applyNumberFormat="1" applyFont="1" applyFill="1" applyBorder="1"/>
    <xf numFmtId="0" fontId="26" fillId="9" borderId="1" xfId="0" applyFont="1" applyFill="1" applyBorder="1"/>
    <xf numFmtId="0" fontId="10" fillId="8" borderId="2" xfId="0" applyFont="1" applyFill="1" applyBorder="1"/>
    <xf numFmtId="3" fontId="26" fillId="9" borderId="3" xfId="0" applyNumberFormat="1" applyFont="1" applyFill="1" applyBorder="1"/>
    <xf numFmtId="3" fontId="26" fillId="9" borderId="0" xfId="0" applyNumberFormat="1" applyFont="1" applyFill="1"/>
    <xf numFmtId="0" fontId="26" fillId="9" borderId="0" xfId="0" applyFont="1" applyFill="1"/>
    <xf numFmtId="0" fontId="10" fillId="8" borderId="7" xfId="0" applyFont="1" applyFill="1" applyBorder="1"/>
    <xf numFmtId="3" fontId="26" fillId="9" borderId="53" xfId="0" applyNumberFormat="1" applyFont="1" applyFill="1" applyBorder="1"/>
    <xf numFmtId="3" fontId="26" fillId="9" borderId="54" xfId="0" applyNumberFormat="1" applyFont="1" applyFill="1" applyBorder="1"/>
    <xf numFmtId="0" fontId="26" fillId="9" borderId="54" xfId="0" applyFont="1" applyFill="1" applyBorder="1"/>
    <xf numFmtId="0" fontId="10" fillId="8" borderId="55" xfId="0" applyFont="1" applyFill="1" applyBorder="1"/>
    <xf numFmtId="3" fontId="27" fillId="4" borderId="45" xfId="0" applyNumberFormat="1" applyFont="1" applyFill="1" applyBorder="1"/>
    <xf numFmtId="3" fontId="27" fillId="4" borderId="46" xfId="0" applyNumberFormat="1" applyFont="1" applyFill="1" applyBorder="1"/>
    <xf numFmtId="0" fontId="56" fillId="4" borderId="46" xfId="0" applyFont="1" applyFill="1" applyBorder="1"/>
    <xf numFmtId="3" fontId="10" fillId="2" borderId="3" xfId="0" applyNumberFormat="1" applyFont="1" applyFill="1" applyBorder="1"/>
    <xf numFmtId="3" fontId="6" fillId="2" borderId="3" xfId="0" applyNumberFormat="1" applyFont="1" applyFill="1" applyBorder="1"/>
    <xf numFmtId="0" fontId="10" fillId="4" borderId="45" xfId="0" applyFont="1" applyFill="1" applyBorder="1"/>
    <xf numFmtId="3" fontId="10" fillId="4" borderId="46" xfId="0" applyNumberFormat="1" applyFont="1" applyFill="1" applyBorder="1"/>
    <xf numFmtId="0" fontId="56" fillId="0" borderId="0" xfId="0" applyFont="1"/>
    <xf numFmtId="3" fontId="10" fillId="4" borderId="45" xfId="0" applyNumberFormat="1" applyFont="1" applyFill="1" applyBorder="1"/>
    <xf numFmtId="3" fontId="6" fillId="4" borderId="45" xfId="0" applyNumberFormat="1" applyFont="1" applyFill="1" applyBorder="1"/>
    <xf numFmtId="3" fontId="6" fillId="4" borderId="46" xfId="0" applyNumberFormat="1" applyFont="1" applyFill="1" applyBorder="1"/>
    <xf numFmtId="3" fontId="3" fillId="2" borderId="0" xfId="0" applyNumberFormat="1" applyFont="1" applyFill="1" applyAlignment="1">
      <alignment vertical="top"/>
    </xf>
    <xf numFmtId="3" fontId="10" fillId="2" borderId="53" xfId="0" applyNumberFormat="1" applyFont="1" applyFill="1" applyBorder="1"/>
    <xf numFmtId="3" fontId="10" fillId="2" borderId="54" xfId="0" applyNumberFormat="1" applyFont="1" applyFill="1" applyBorder="1"/>
    <xf numFmtId="0" fontId="3" fillId="2" borderId="54" xfId="0" applyFont="1" applyFill="1" applyBorder="1"/>
    <xf numFmtId="0" fontId="10" fillId="2" borderId="55" xfId="0" applyFont="1" applyFill="1" applyBorder="1"/>
    <xf numFmtId="0" fontId="25" fillId="4" borderId="46" xfId="0" applyFont="1" applyFill="1" applyBorder="1"/>
    <xf numFmtId="0" fontId="5" fillId="4" borderId="47" xfId="0" applyFont="1" applyFill="1" applyBorder="1"/>
    <xf numFmtId="0" fontId="10" fillId="3" borderId="54" xfId="0" applyFont="1" applyFill="1" applyBorder="1" applyAlignment="1">
      <alignment horizontal="left" vertical="center"/>
    </xf>
    <xf numFmtId="3" fontId="8" fillId="2" borderId="54" xfId="0" applyNumberFormat="1" applyFont="1" applyFill="1" applyBorder="1"/>
    <xf numFmtId="3" fontId="3" fillId="2" borderId="12" xfId="0" applyNumberFormat="1" applyFont="1" applyFill="1" applyBorder="1"/>
    <xf numFmtId="3" fontId="3" fillId="2" borderId="1" xfId="0" applyNumberFormat="1" applyFont="1" applyFill="1" applyBorder="1" applyAlignment="1">
      <alignment horizontal="right"/>
    </xf>
    <xf numFmtId="3" fontId="3" fillId="2" borderId="3" xfId="0" applyNumberFormat="1" applyFont="1" applyFill="1" applyBorder="1"/>
    <xf numFmtId="3" fontId="10" fillId="2" borderId="0" xfId="0" applyNumberFormat="1" applyFont="1" applyFill="1" applyAlignment="1">
      <alignment horizontal="right"/>
    </xf>
    <xf numFmtId="0" fontId="10" fillId="4" borderId="46" xfId="0" applyFont="1" applyFill="1" applyBorder="1"/>
    <xf numFmtId="0" fontId="4" fillId="4" borderId="46" xfId="0" applyFont="1" applyFill="1" applyBorder="1"/>
    <xf numFmtId="0" fontId="11" fillId="4" borderId="47" xfId="0" applyFont="1" applyFill="1" applyBorder="1" applyAlignment="1">
      <alignment horizontal="left" vertical="center"/>
    </xf>
    <xf numFmtId="0" fontId="3" fillId="2" borderId="3" xfId="0" applyFont="1" applyFill="1" applyBorder="1"/>
    <xf numFmtId="0" fontId="10" fillId="2" borderId="2" xfId="0" applyFont="1" applyFill="1" applyBorder="1" applyAlignment="1">
      <alignment horizontal="center" vertical="center" textRotation="90"/>
    </xf>
    <xf numFmtId="0" fontId="10" fillId="2" borderId="3" xfId="0" applyFont="1" applyFill="1" applyBorder="1"/>
    <xf numFmtId="0" fontId="12" fillId="2" borderId="54" xfId="0" applyFont="1" applyFill="1" applyBorder="1"/>
    <xf numFmtId="3" fontId="12" fillId="2" borderId="12" xfId="0" applyNumberFormat="1" applyFont="1" applyFill="1" applyBorder="1"/>
    <xf numFmtId="3" fontId="3" fillId="2" borderId="1" xfId="0" applyNumberFormat="1" applyFont="1" applyFill="1" applyBorder="1"/>
    <xf numFmtId="3" fontId="3" fillId="2" borderId="3" xfId="0" applyNumberFormat="1" applyFont="1" applyFill="1" applyBorder="1" applyAlignment="1">
      <alignment horizontal="right"/>
    </xf>
    <xf numFmtId="3" fontId="10" fillId="4" borderId="46" xfId="0" applyNumberFormat="1" applyFont="1" applyFill="1" applyBorder="1" applyAlignment="1">
      <alignment horizontal="right"/>
    </xf>
    <xf numFmtId="3" fontId="27" fillId="4" borderId="53" xfId="0" applyNumberFormat="1" applyFont="1" applyFill="1" applyBorder="1"/>
    <xf numFmtId="3" fontId="27" fillId="4" borderId="54" xfId="0" applyNumberFormat="1" applyFont="1" applyFill="1" applyBorder="1"/>
    <xf numFmtId="0" fontId="56" fillId="4" borderId="54" xfId="0" applyFont="1" applyFill="1" applyBorder="1"/>
    <xf numFmtId="0" fontId="11" fillId="4" borderId="55" xfId="0" applyFont="1" applyFill="1" applyBorder="1"/>
    <xf numFmtId="0" fontId="10" fillId="3" borderId="54" xfId="0" applyFont="1" applyFill="1" applyBorder="1" applyAlignment="1">
      <alignment horizontal="left" vertical="center"/>
    </xf>
    <xf numFmtId="0" fontId="10" fillId="3" borderId="0" xfId="0" applyFont="1" applyFill="1" applyAlignment="1">
      <alignment horizontal="left" vertical="center"/>
    </xf>
    <xf numFmtId="0" fontId="10" fillId="3" borderId="1" xfId="0" applyFont="1" applyFill="1" applyBorder="1" applyAlignment="1">
      <alignment horizontal="left" vertical="center"/>
    </xf>
    <xf numFmtId="0" fontId="10" fillId="3" borderId="54" xfId="0" applyFont="1" applyFill="1" applyBorder="1" applyAlignment="1">
      <alignment horizontal="right" vertical="center"/>
    </xf>
    <xf numFmtId="0" fontId="10" fillId="3" borderId="0" xfId="0" applyFont="1" applyFill="1" applyAlignment="1">
      <alignment horizontal="right" vertical="center"/>
    </xf>
    <xf numFmtId="0" fontId="10" fillId="3" borderId="1" xfId="0" applyFont="1" applyFill="1" applyBorder="1" applyAlignment="1">
      <alignment horizontal="right" vertical="center"/>
    </xf>
    <xf numFmtId="0" fontId="10" fillId="3" borderId="53" xfId="0" applyFont="1" applyFill="1" applyBorder="1" applyAlignment="1">
      <alignment horizontal="right" vertical="center"/>
    </xf>
    <xf numFmtId="0" fontId="10" fillId="3" borderId="3" xfId="0" applyFont="1" applyFill="1" applyBorder="1" applyAlignment="1">
      <alignment horizontal="right" vertical="center"/>
    </xf>
    <xf numFmtId="0" fontId="10" fillId="3" borderId="12" xfId="0" applyFont="1" applyFill="1" applyBorder="1" applyAlignment="1">
      <alignment horizontal="right" vertical="center"/>
    </xf>
    <xf numFmtId="0" fontId="5" fillId="3" borderId="5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2" borderId="0" xfId="0" applyFont="1" applyFill="1" applyAlignment="1">
      <alignment horizontal="center"/>
    </xf>
    <xf numFmtId="0" fontId="11" fillId="3" borderId="56"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56"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10" fillId="3" borderId="7" xfId="0" applyFont="1" applyFill="1" applyBorder="1" applyAlignment="1">
      <alignment horizontal="center" vertical="center"/>
    </xf>
    <xf numFmtId="0" fontId="10" fillId="3" borderId="2"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1" xfId="0" applyFont="1" applyFill="1" applyBorder="1" applyAlignment="1">
      <alignment horizontal="center" vertical="center"/>
    </xf>
    <xf numFmtId="0" fontId="5" fillId="3" borderId="5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1"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1" xfId="0" applyFont="1" applyFill="1" applyBorder="1" applyAlignment="1">
      <alignment horizontal="center" vertical="center" wrapText="1"/>
    </xf>
    <xf numFmtId="0" fontId="11" fillId="4" borderId="47" xfId="0" applyFont="1" applyFill="1" applyBorder="1" applyAlignment="1">
      <alignment horizontal="center" vertical="center"/>
    </xf>
    <xf numFmtId="0" fontId="11" fillId="4" borderId="46" xfId="0" applyFont="1" applyFill="1" applyBorder="1" applyAlignment="1">
      <alignment horizontal="center" vertical="center"/>
    </xf>
    <xf numFmtId="0" fontId="10" fillId="3" borderId="15" xfId="0" applyFont="1" applyFill="1" applyBorder="1" applyAlignment="1">
      <alignment horizontal="center" vertical="center" wrapText="1"/>
    </xf>
    <xf numFmtId="0" fontId="10" fillId="3" borderId="3"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13" xfId="0" applyFont="1" applyFill="1" applyBorder="1" applyAlignment="1">
      <alignment horizontal="center" wrapText="1"/>
    </xf>
    <xf numFmtId="0" fontId="10" fillId="3" borderId="1" xfId="0" applyFont="1" applyFill="1" applyBorder="1" applyAlignment="1">
      <alignment horizontal="center" wrapText="1"/>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3" fillId="2" borderId="0" xfId="0" applyFont="1" applyFill="1" applyAlignment="1">
      <alignment horizontal="left" wrapText="1"/>
    </xf>
    <xf numFmtId="0" fontId="5" fillId="3" borderId="8" xfId="0" applyFont="1" applyFill="1" applyBorder="1" applyAlignment="1">
      <alignment horizontal="center" vertical="center" wrapText="1"/>
    </xf>
    <xf numFmtId="0" fontId="10" fillId="3" borderId="1" xfId="0" applyFont="1" applyFill="1" applyBorder="1" applyAlignment="1">
      <alignment horizontal="center"/>
    </xf>
    <xf numFmtId="0" fontId="10" fillId="3" borderId="13" xfId="0" applyFont="1" applyFill="1" applyBorder="1" applyAlignment="1">
      <alignment horizontal="center"/>
    </xf>
    <xf numFmtId="0" fontId="5" fillId="3" borderId="15"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2" xfId="0" applyFont="1" applyFill="1" applyBorder="1" applyAlignment="1">
      <alignment horizontal="center" vertical="center"/>
    </xf>
    <xf numFmtId="0" fontId="5" fillId="2" borderId="0" xfId="0" applyFont="1" applyFill="1" applyAlignment="1">
      <alignment horizontal="center" wrapText="1"/>
    </xf>
    <xf numFmtId="0" fontId="3" fillId="5" borderId="0" xfId="0" applyFont="1" applyFill="1" applyAlignment="1">
      <alignment horizontal="left"/>
    </xf>
    <xf numFmtId="0" fontId="10" fillId="3" borderId="13" xfId="0" applyFont="1" applyFill="1" applyBorder="1" applyAlignment="1">
      <alignment horizontal="left" vertical="center"/>
    </xf>
    <xf numFmtId="0" fontId="10" fillId="3" borderId="13" xfId="0" applyFont="1" applyFill="1" applyBorder="1" applyAlignment="1">
      <alignment horizontal="right" vertical="center"/>
    </xf>
    <xf numFmtId="0" fontId="3" fillId="2" borderId="13" xfId="0" applyFont="1" applyFill="1" applyBorder="1" applyAlignment="1">
      <alignment horizontal="left"/>
    </xf>
    <xf numFmtId="0" fontId="10" fillId="3" borderId="14" xfId="0" applyFont="1" applyFill="1" applyBorder="1" applyAlignment="1">
      <alignment horizontal="right" vertical="center"/>
    </xf>
    <xf numFmtId="0" fontId="91" fillId="0" borderId="0" xfId="0" applyFont="1" applyAlignment="1">
      <alignment horizontal="center" vertical="center" wrapText="1"/>
    </xf>
    <xf numFmtId="0" fontId="96" fillId="14" borderId="15" xfId="0" applyFont="1" applyFill="1" applyBorder="1" applyAlignment="1">
      <alignment horizontal="center" wrapText="1"/>
    </xf>
    <xf numFmtId="0" fontId="96" fillId="14" borderId="2" xfId="0" applyFont="1" applyFill="1" applyBorder="1" applyAlignment="1">
      <alignment horizontal="center" wrapText="1"/>
    </xf>
    <xf numFmtId="0" fontId="96" fillId="14" borderId="46" xfId="0" applyFont="1" applyFill="1" applyBorder="1" applyAlignment="1">
      <alignment horizontal="left" vertical="center"/>
    </xf>
    <xf numFmtId="0" fontId="17" fillId="14" borderId="46" xfId="0" applyFont="1" applyFill="1" applyBorder="1" applyAlignment="1">
      <alignment horizontal="center" vertical="center"/>
    </xf>
    <xf numFmtId="0" fontId="17" fillId="14" borderId="45" xfId="0" applyFont="1" applyFill="1" applyBorder="1" applyAlignment="1">
      <alignment horizontal="center" vertical="center"/>
    </xf>
    <xf numFmtId="0" fontId="95" fillId="14" borderId="2" xfId="0" applyFont="1" applyFill="1" applyBorder="1" applyAlignment="1">
      <alignment horizontal="center" vertical="center"/>
    </xf>
    <xf numFmtId="0" fontId="95" fillId="14" borderId="44" xfId="0" applyFont="1" applyFill="1" applyBorder="1" applyAlignment="1">
      <alignment horizontal="center" vertical="center"/>
    </xf>
    <xf numFmtId="0" fontId="95" fillId="14" borderId="8" xfId="0" applyFont="1" applyFill="1" applyBorder="1" applyAlignment="1">
      <alignment horizontal="center" vertical="center"/>
    </xf>
    <xf numFmtId="0" fontId="95" fillId="14" borderId="9" xfId="0" applyFont="1" applyFill="1" applyBorder="1" applyAlignment="1">
      <alignment horizontal="center" vertical="center"/>
    </xf>
    <xf numFmtId="0" fontId="95" fillId="14" borderId="10" xfId="0" applyFont="1" applyFill="1" applyBorder="1" applyAlignment="1">
      <alignment horizontal="center" vertical="center"/>
    </xf>
    <xf numFmtId="0" fontId="91" fillId="0" borderId="0" xfId="0" applyFont="1" applyAlignment="1">
      <alignment horizontal="center" vertical="center"/>
    </xf>
    <xf numFmtId="0" fontId="10" fillId="2" borderId="0" xfId="0" applyFont="1" applyFill="1" applyAlignment="1">
      <alignment horizontal="center" vertical="center"/>
    </xf>
    <xf numFmtId="0" fontId="10" fillId="2" borderId="1" xfId="0" applyFont="1" applyFill="1" applyBorder="1" applyAlignment="1">
      <alignment horizontal="center" vertical="center"/>
    </xf>
    <xf numFmtId="0" fontId="10" fillId="2"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6" fillId="4" borderId="46" xfId="0" applyFont="1" applyFill="1" applyBorder="1" applyAlignment="1">
      <alignment horizontal="center" vertical="center"/>
    </xf>
    <xf numFmtId="0" fontId="5" fillId="3" borderId="0" xfId="0" applyFont="1" applyFill="1" applyAlignment="1">
      <alignment horizontal="center"/>
    </xf>
    <xf numFmtId="0" fontId="10" fillId="3" borderId="1" xfId="0" applyFont="1" applyFill="1" applyBorder="1" applyAlignment="1">
      <alignment horizontal="center" vertical="center"/>
    </xf>
    <xf numFmtId="0" fontId="10" fillId="2" borderId="13" xfId="0" applyFont="1" applyFill="1" applyBorder="1" applyAlignment="1">
      <alignment horizontal="center" vertical="center"/>
    </xf>
    <xf numFmtId="0" fontId="10" fillId="3" borderId="0" xfId="0" applyFont="1" applyFill="1" applyAlignment="1">
      <alignment horizontal="center" vertical="center"/>
    </xf>
    <xf numFmtId="0" fontId="10" fillId="2" borderId="13" xfId="0" applyFont="1" applyFill="1" applyBorder="1" applyAlignment="1">
      <alignment horizontal="center" vertical="center" wrapText="1"/>
    </xf>
    <xf numFmtId="0" fontId="10" fillId="4" borderId="46"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 xfId="0" applyFont="1" applyFill="1" applyBorder="1" applyAlignment="1">
      <alignment horizontal="center" vertical="center"/>
    </xf>
    <xf numFmtId="0" fontId="5" fillId="2" borderId="46" xfId="0" applyFont="1" applyFill="1" applyBorder="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5" fillId="12" borderId="0" xfId="2" applyFont="1" applyFill="1" applyAlignment="1">
      <alignment horizontal="center"/>
    </xf>
    <xf numFmtId="0" fontId="5" fillId="12" borderId="0" xfId="2" applyFont="1" applyFill="1" applyAlignment="1">
      <alignment horizontal="center" wrapText="1"/>
    </xf>
    <xf numFmtId="0" fontId="83" fillId="3" borderId="15" xfId="2" applyFont="1" applyFill="1" applyBorder="1" applyAlignment="1">
      <alignment horizontal="center" vertical="center" wrapText="1"/>
    </xf>
    <xf numFmtId="0" fontId="83" fillId="3" borderId="7" xfId="2" applyFont="1" applyFill="1" applyBorder="1" applyAlignment="1">
      <alignment horizontal="center" vertical="center" wrapText="1"/>
    </xf>
    <xf numFmtId="0" fontId="83" fillId="3" borderId="2" xfId="2" applyFont="1" applyFill="1" applyBorder="1" applyAlignment="1">
      <alignment horizontal="center" vertical="center" wrapText="1"/>
    </xf>
    <xf numFmtId="0" fontId="80" fillId="3" borderId="50" xfId="2" applyFont="1" applyFill="1" applyBorder="1" applyAlignment="1">
      <alignment horizontal="center"/>
    </xf>
    <xf numFmtId="0" fontId="80" fillId="3" borderId="14" xfId="2" applyFont="1" applyFill="1" applyBorder="1" applyAlignment="1">
      <alignment horizontal="center"/>
    </xf>
    <xf numFmtId="0" fontId="80" fillId="3" borderId="34" xfId="2" applyFont="1" applyFill="1" applyBorder="1" applyAlignment="1">
      <alignment horizontal="center"/>
    </xf>
    <xf numFmtId="0" fontId="80" fillId="3" borderId="40" xfId="2" applyFont="1" applyFill="1" applyBorder="1" applyAlignment="1">
      <alignment horizontal="center"/>
    </xf>
    <xf numFmtId="0" fontId="80" fillId="3" borderId="33" xfId="2" applyFont="1" applyFill="1" applyBorder="1" applyAlignment="1">
      <alignment horizontal="center"/>
    </xf>
    <xf numFmtId="0" fontId="14" fillId="3" borderId="13" xfId="2" applyFont="1" applyFill="1" applyBorder="1" applyAlignment="1">
      <alignment horizontal="left" vertical="center"/>
    </xf>
    <xf numFmtId="0" fontId="14" fillId="3" borderId="0" xfId="2" applyFont="1" applyFill="1" applyAlignment="1">
      <alignment horizontal="left" vertical="center"/>
    </xf>
    <xf numFmtId="0" fontId="14" fillId="3" borderId="1" xfId="2" applyFont="1" applyFill="1" applyBorder="1" applyAlignment="1">
      <alignment horizontal="left" vertical="center"/>
    </xf>
    <xf numFmtId="0" fontId="5" fillId="3" borderId="8" xfId="2" applyFont="1" applyFill="1" applyBorder="1" applyAlignment="1">
      <alignment horizontal="center" vertical="center"/>
    </xf>
    <xf numFmtId="0" fontId="5" fillId="3" borderId="7" xfId="2" applyFont="1" applyFill="1" applyBorder="1" applyAlignment="1">
      <alignment horizontal="center" vertical="center"/>
    </xf>
    <xf numFmtId="0" fontId="5" fillId="3" borderId="9" xfId="2" applyFont="1" applyFill="1" applyBorder="1" applyAlignment="1">
      <alignment horizontal="center" vertical="center"/>
    </xf>
    <xf numFmtId="0" fontId="5" fillId="3" borderId="10" xfId="2" applyFont="1" applyFill="1" applyBorder="1" applyAlignment="1">
      <alignment horizontal="center" vertical="center"/>
    </xf>
    <xf numFmtId="0" fontId="80" fillId="3" borderId="41" xfId="2" applyFont="1" applyFill="1" applyBorder="1" applyAlignment="1">
      <alignment horizontal="center"/>
    </xf>
    <xf numFmtId="0" fontId="81" fillId="4" borderId="49" xfId="2" applyFont="1" applyFill="1" applyBorder="1" applyAlignment="1">
      <alignment horizontal="center" vertical="center"/>
    </xf>
    <xf numFmtId="0" fontId="81" fillId="4" borderId="48" xfId="2" applyFont="1" applyFill="1" applyBorder="1" applyAlignment="1">
      <alignment horizontal="center" vertical="center"/>
    </xf>
    <xf numFmtId="0" fontId="5" fillId="3" borderId="8" xfId="2" applyFont="1" applyFill="1" applyBorder="1" applyAlignment="1">
      <alignment horizontal="center" vertical="center" wrapText="1"/>
    </xf>
    <xf numFmtId="0" fontId="5" fillId="3" borderId="9" xfId="2" applyFont="1" applyFill="1" applyBorder="1" applyAlignment="1">
      <alignment horizontal="center" vertical="center" wrapText="1"/>
    </xf>
    <xf numFmtId="0" fontId="5" fillId="3" borderId="7" xfId="2" applyFont="1" applyFill="1" applyBorder="1" applyAlignment="1">
      <alignment horizontal="center" vertical="center" wrapText="1"/>
    </xf>
    <xf numFmtId="0" fontId="5" fillId="3" borderId="10" xfId="2" applyFont="1" applyFill="1" applyBorder="1" applyAlignment="1">
      <alignment horizontal="center" vertical="center" wrapText="1"/>
    </xf>
    <xf numFmtId="0" fontId="80" fillId="3" borderId="52" xfId="2" applyFont="1" applyFill="1" applyBorder="1" applyAlignment="1">
      <alignment horizontal="center"/>
    </xf>
    <xf numFmtId="0" fontId="80" fillId="3" borderId="51" xfId="2" applyFont="1" applyFill="1" applyBorder="1" applyAlignment="1">
      <alignment horizontal="center"/>
    </xf>
    <xf numFmtId="0" fontId="81" fillId="4" borderId="35" xfId="2" applyFont="1" applyFill="1" applyBorder="1" applyAlignment="1">
      <alignment horizontal="center" vertical="center"/>
    </xf>
    <xf numFmtId="0" fontId="6" fillId="2" borderId="13" xfId="0" applyFont="1" applyFill="1" applyBorder="1" applyAlignment="1">
      <alignment horizontal="center" wrapText="1"/>
    </xf>
    <xf numFmtId="0" fontId="6" fillId="2" borderId="0" xfId="0" applyFont="1" applyFill="1" applyAlignment="1">
      <alignment horizontal="center" wrapText="1"/>
    </xf>
    <xf numFmtId="0" fontId="5" fillId="3" borderId="0" xfId="0" applyFont="1" applyFill="1" applyAlignment="1">
      <alignment horizontal="center" vertical="center" wrapText="1"/>
    </xf>
    <xf numFmtId="0" fontId="6" fillId="0" borderId="13" xfId="0"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6" fillId="0" borderId="13" xfId="0" applyFont="1" applyBorder="1" applyAlignment="1">
      <alignment horizontal="right" vertical="center"/>
    </xf>
    <xf numFmtId="0" fontId="6" fillId="0" borderId="0" xfId="0" applyFont="1" applyAlignment="1">
      <alignment horizontal="right" vertical="center"/>
    </xf>
    <xf numFmtId="0" fontId="6" fillId="0" borderId="1" xfId="0" applyFont="1" applyBorder="1" applyAlignment="1">
      <alignment horizontal="right" vertical="center"/>
    </xf>
    <xf numFmtId="0" fontId="5" fillId="3" borderId="0" xfId="0" applyFont="1" applyFill="1" applyAlignment="1">
      <alignment horizontal="center" wrapText="1"/>
    </xf>
    <xf numFmtId="0" fontId="6" fillId="2" borderId="15" xfId="0" applyFont="1" applyFill="1" applyBorder="1" applyAlignment="1">
      <alignment horizontal="left" vertical="center"/>
    </xf>
    <xf numFmtId="0" fontId="6" fillId="2" borderId="2" xfId="0" applyFont="1" applyFill="1" applyBorder="1" applyAlignment="1">
      <alignment horizontal="left" vertical="center"/>
    </xf>
    <xf numFmtId="0" fontId="6" fillId="2" borderId="46" xfId="0" applyFont="1" applyFill="1" applyBorder="1" applyAlignment="1">
      <alignment horizontal="center"/>
    </xf>
    <xf numFmtId="0" fontId="6" fillId="2" borderId="13" xfId="0" applyFont="1" applyFill="1" applyBorder="1" applyAlignment="1">
      <alignment horizontal="left" vertical="center"/>
    </xf>
    <xf numFmtId="0" fontId="6" fillId="2" borderId="1" xfId="0" applyFont="1" applyFill="1" applyBorder="1" applyAlignment="1">
      <alignment horizontal="left" vertical="center"/>
    </xf>
    <xf numFmtId="0" fontId="6" fillId="4" borderId="47" xfId="0" applyFont="1" applyFill="1" applyBorder="1" applyAlignment="1">
      <alignment horizontal="center" vertical="center"/>
    </xf>
    <xf numFmtId="0" fontId="86" fillId="0" borderId="8" xfId="6" applyFont="1" applyBorder="1" applyAlignment="1">
      <alignment horizontal="center" vertical="center"/>
    </xf>
    <xf numFmtId="0" fontId="86" fillId="0" borderId="10" xfId="6" applyFont="1" applyBorder="1" applyAlignment="1">
      <alignment horizontal="center" vertical="center"/>
    </xf>
    <xf numFmtId="0" fontId="89" fillId="0" borderId="0" xfId="6" applyFont="1" applyAlignment="1">
      <alignment horizontal="center" vertical="center"/>
    </xf>
    <xf numFmtId="0" fontId="37" fillId="0" borderId="44" xfId="6" applyFont="1" applyBorder="1" applyAlignment="1">
      <alignment horizontal="center" vertical="center" wrapText="1"/>
    </xf>
    <xf numFmtId="0" fontId="37" fillId="0" borderId="44" xfId="6" applyFont="1" applyBorder="1" applyAlignment="1">
      <alignment horizontal="center" vertical="center"/>
    </xf>
    <xf numFmtId="0" fontId="87" fillId="0" borderId="44" xfId="6" applyFont="1" applyBorder="1" applyAlignment="1">
      <alignment horizontal="center" vertical="center"/>
    </xf>
    <xf numFmtId="0" fontId="80" fillId="3" borderId="43" xfId="2" applyFont="1" applyFill="1" applyBorder="1" applyAlignment="1">
      <alignment horizontal="center"/>
    </xf>
    <xf numFmtId="0" fontId="80" fillId="3" borderId="42" xfId="2" applyFont="1" applyFill="1" applyBorder="1" applyAlignment="1">
      <alignment horizontal="center"/>
    </xf>
    <xf numFmtId="0" fontId="11" fillId="4" borderId="4" xfId="0" applyFont="1" applyFill="1" applyBorder="1" applyAlignment="1">
      <alignment horizontal="center" wrapText="1"/>
    </xf>
    <xf numFmtId="0" fontId="11" fillId="4" borderId="5" xfId="0" applyFont="1" applyFill="1" applyBorder="1" applyAlignment="1">
      <alignment horizontal="center" wrapText="1"/>
    </xf>
    <xf numFmtId="0" fontId="77" fillId="2" borderId="0" xfId="0" applyFont="1" applyFill="1" applyAlignment="1">
      <alignment horizontal="center"/>
    </xf>
    <xf numFmtId="4" fontId="4" fillId="2" borderId="0" xfId="0" quotePrefix="1" applyNumberFormat="1" applyFont="1" applyFill="1" applyAlignment="1">
      <alignment horizontal="right"/>
    </xf>
    <xf numFmtId="172" fontId="3" fillId="2" borderId="0" xfId="0" quotePrefix="1" applyNumberFormat="1" applyFont="1" applyFill="1" applyAlignment="1">
      <alignment horizontal="right"/>
    </xf>
    <xf numFmtId="172" fontId="3" fillId="2" borderId="0" xfId="0" applyNumberFormat="1" applyFont="1" applyFill="1" applyAlignment="1">
      <alignment horizontal="right"/>
    </xf>
    <xf numFmtId="0" fontId="6" fillId="4" borderId="5" xfId="0" applyFont="1" applyFill="1" applyBorder="1" applyAlignment="1">
      <alignment horizontal="center" vertical="center"/>
    </xf>
    <xf numFmtId="0" fontId="6" fillId="2" borderId="0" xfId="0" applyFont="1" applyFill="1" applyAlignment="1">
      <alignment horizontal="left" vertical="center"/>
    </xf>
    <xf numFmtId="174" fontId="6" fillId="2" borderId="13" xfId="0" applyNumberFormat="1" applyFont="1" applyFill="1" applyBorder="1" applyAlignment="1">
      <alignment horizontal="right" vertical="center"/>
    </xf>
    <xf numFmtId="174" fontId="6" fillId="2" borderId="0" xfId="0" applyNumberFormat="1" applyFont="1" applyFill="1" applyAlignment="1">
      <alignment horizontal="right" vertical="center"/>
    </xf>
    <xf numFmtId="174" fontId="6" fillId="2" borderId="1" xfId="0" applyNumberFormat="1" applyFont="1" applyFill="1" applyBorder="1" applyAlignment="1">
      <alignment horizontal="right" vertical="center"/>
    </xf>
    <xf numFmtId="0" fontId="10" fillId="2" borderId="13" xfId="2" applyFont="1" applyFill="1" applyBorder="1" applyAlignment="1">
      <alignment horizontal="left" vertical="center"/>
    </xf>
    <xf numFmtId="0" fontId="10" fillId="2" borderId="0" xfId="2" applyFont="1" applyFill="1" applyAlignment="1">
      <alignment horizontal="left" vertical="center"/>
    </xf>
    <xf numFmtId="0" fontId="10" fillId="2" borderId="1" xfId="2" applyFont="1" applyFill="1" applyBorder="1" applyAlignment="1">
      <alignment horizontal="left" vertical="center"/>
    </xf>
    <xf numFmtId="0" fontId="10" fillId="2" borderId="13" xfId="2" applyFont="1" applyFill="1" applyBorder="1" applyAlignment="1">
      <alignment horizontal="right" vertical="center"/>
    </xf>
    <xf numFmtId="0" fontId="10" fillId="2" borderId="0" xfId="2" applyFont="1" applyFill="1" applyAlignment="1">
      <alignment horizontal="right" vertical="center"/>
    </xf>
    <xf numFmtId="0" fontId="10" fillId="2" borderId="1" xfId="2" applyFont="1" applyFill="1" applyBorder="1" applyAlignment="1">
      <alignment horizontal="right" vertical="center"/>
    </xf>
    <xf numFmtId="0" fontId="66" fillId="2" borderId="0" xfId="2" applyFont="1" applyFill="1" applyAlignment="1">
      <alignment horizontal="left"/>
    </xf>
    <xf numFmtId="0" fontId="61" fillId="3" borderId="0" xfId="2" applyFont="1" applyFill="1" applyAlignment="1">
      <alignment horizontal="center"/>
    </xf>
    <xf numFmtId="4" fontId="12" fillId="2" borderId="0" xfId="2" applyNumberFormat="1" applyFont="1" applyFill="1"/>
    <xf numFmtId="173" fontId="10" fillId="4" borderId="5" xfId="2" applyNumberFormat="1" applyFont="1" applyFill="1" applyBorder="1" applyAlignment="1">
      <alignment horizontal="right" vertical="center"/>
    </xf>
    <xf numFmtId="40" fontId="62" fillId="2" borderId="0" xfId="4" applyFont="1" applyFill="1" applyAlignment="1">
      <alignment horizontal="center"/>
    </xf>
    <xf numFmtId="4" fontId="64" fillId="2" borderId="0" xfId="2" applyNumberFormat="1" applyFont="1" applyFill="1" applyAlignment="1">
      <alignment horizontal="right"/>
    </xf>
    <xf numFmtId="4" fontId="64" fillId="2" borderId="0" xfId="2" applyNumberFormat="1" applyFont="1" applyFill="1" applyAlignment="1">
      <alignment horizontal="center"/>
    </xf>
    <xf numFmtId="0" fontId="31" fillId="0" borderId="0" xfId="2" applyAlignment="1">
      <alignment horizontal="center"/>
    </xf>
    <xf numFmtId="173" fontId="12" fillId="2" borderId="0" xfId="2" applyNumberFormat="1" applyFont="1" applyFill="1"/>
    <xf numFmtId="3" fontId="62" fillId="2" borderId="0" xfId="2" applyNumberFormat="1" applyFont="1" applyFill="1" applyAlignment="1">
      <alignment horizontal="center"/>
    </xf>
    <xf numFmtId="0" fontId="31" fillId="0" borderId="0" xfId="2"/>
    <xf numFmtId="4" fontId="65" fillId="2" borderId="0" xfId="2" applyNumberFormat="1" applyFont="1" applyFill="1" applyAlignment="1">
      <alignment horizontal="center"/>
    </xf>
    <xf numFmtId="4" fontId="70" fillId="2" borderId="0" xfId="2" applyNumberFormat="1" applyFont="1" applyFill="1" applyAlignment="1">
      <alignment horizontal="center"/>
    </xf>
    <xf numFmtId="166" fontId="6" fillId="4" borderId="5" xfId="0" applyNumberFormat="1" applyFont="1" applyFill="1" applyBorder="1" applyAlignment="1">
      <alignment vertical="center"/>
    </xf>
    <xf numFmtId="4" fontId="3" fillId="2" borderId="0" xfId="0" applyNumberFormat="1" applyFont="1" applyFill="1" applyAlignment="1">
      <alignment horizontal="right"/>
    </xf>
    <xf numFmtId="4" fontId="3" fillId="2" borderId="0" xfId="0" applyNumberFormat="1" applyFont="1" applyFill="1"/>
    <xf numFmtId="173" fontId="6" fillId="4" borderId="5" xfId="0" applyNumberFormat="1" applyFont="1" applyFill="1" applyBorder="1" applyAlignment="1">
      <alignment vertical="center"/>
    </xf>
    <xf numFmtId="173" fontId="3" fillId="2" borderId="0" xfId="0" applyNumberFormat="1" applyFont="1" applyFill="1" applyAlignment="1">
      <alignment horizontal="right"/>
    </xf>
    <xf numFmtId="4" fontId="3" fillId="2" borderId="0" xfId="0" quotePrefix="1" applyNumberFormat="1" applyFont="1" applyFill="1" applyAlignment="1">
      <alignment horizontal="right"/>
    </xf>
    <xf numFmtId="0" fontId="6" fillId="2" borderId="0" xfId="0" applyFont="1" applyFill="1" applyAlignment="1">
      <alignment horizontal="right"/>
    </xf>
    <xf numFmtId="166" fontId="3" fillId="2" borderId="0" xfId="0" applyNumberFormat="1" applyFont="1" applyFill="1" applyAlignment="1">
      <alignment horizontal="right"/>
    </xf>
    <xf numFmtId="0" fontId="10" fillId="3" borderId="14" xfId="0" applyFont="1" applyFill="1" applyBorder="1" applyAlignment="1">
      <alignment horizontal="center" wrapText="1"/>
    </xf>
    <xf numFmtId="0" fontId="10" fillId="3" borderId="12" xfId="0" applyFont="1" applyFill="1" applyBorder="1" applyAlignment="1">
      <alignment horizont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3" fillId="2" borderId="0" xfId="0" applyFont="1" applyFill="1" applyAlignment="1">
      <alignment horizontal="left"/>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3" fillId="5" borderId="13" xfId="0" applyFont="1" applyFill="1" applyBorder="1" applyAlignment="1">
      <alignment horizontal="left"/>
    </xf>
    <xf numFmtId="0" fontId="10" fillId="3" borderId="5" xfId="0" applyFont="1" applyFill="1" applyBorder="1" applyAlignment="1">
      <alignment horizontal="center" vertical="center" wrapText="1"/>
    </xf>
    <xf numFmtId="0" fontId="5" fillId="5" borderId="0" xfId="0" applyFont="1" applyFill="1" applyAlignment="1">
      <alignment horizontal="center"/>
    </xf>
    <xf numFmtId="0" fontId="11" fillId="4" borderId="1" xfId="0" applyFont="1" applyFill="1" applyBorder="1" applyAlignment="1">
      <alignment horizontal="left"/>
    </xf>
    <xf numFmtId="0" fontId="6" fillId="3" borderId="14"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2"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6" fillId="3" borderId="13" xfId="0" applyFont="1" applyFill="1" applyBorder="1" applyAlignment="1">
      <alignment horizontal="left" vertical="center"/>
    </xf>
    <xf numFmtId="0" fontId="6" fillId="3" borderId="0" xfId="0" applyFont="1" applyFill="1" applyAlignment="1">
      <alignment horizontal="left" vertical="center"/>
    </xf>
    <xf numFmtId="0" fontId="6" fillId="3" borderId="1" xfId="0" applyFont="1" applyFill="1" applyBorder="1" applyAlignment="1">
      <alignment horizontal="left"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1" xfId="0" applyFont="1" applyFill="1" applyBorder="1" applyAlignment="1">
      <alignment horizontal="center" vertical="center"/>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2" xfId="0" applyFont="1" applyFill="1" applyBorder="1" applyAlignment="1">
      <alignment horizontal="center" vertical="center"/>
    </xf>
    <xf numFmtId="166" fontId="3" fillId="2" borderId="0" xfId="0" applyNumberFormat="1" applyFont="1" applyFill="1"/>
    <xf numFmtId="166" fontId="3" fillId="2" borderId="3" xfId="0" applyNumberFormat="1" applyFont="1" applyFill="1" applyBorder="1"/>
    <xf numFmtId="4" fontId="3" fillId="2" borderId="3" xfId="0" applyNumberFormat="1" applyFont="1" applyFill="1" applyBorder="1"/>
    <xf numFmtId="0" fontId="11" fillId="2" borderId="0" xfId="0" applyFont="1" applyFill="1" applyAlignment="1">
      <alignment horizontal="center"/>
    </xf>
    <xf numFmtId="0" fontId="6" fillId="3" borderId="15" xfId="0" applyFont="1" applyFill="1" applyBorder="1" applyAlignment="1">
      <alignment horizontal="left" vertical="center"/>
    </xf>
    <xf numFmtId="0" fontId="6" fillId="3" borderId="7" xfId="0" applyFont="1" applyFill="1" applyBorder="1" applyAlignment="1">
      <alignment horizontal="left" vertical="center"/>
    </xf>
    <xf numFmtId="0" fontId="6" fillId="3" borderId="2" xfId="0" applyFont="1" applyFill="1" applyBorder="1" applyAlignment="1">
      <alignment horizontal="left" vertical="center"/>
    </xf>
    <xf numFmtId="4" fontId="3" fillId="0" borderId="0" xfId="0" applyNumberFormat="1" applyFont="1"/>
    <xf numFmtId="4" fontId="3" fillId="0" borderId="3" xfId="0" applyNumberFormat="1" applyFont="1" applyBorder="1"/>
    <xf numFmtId="166" fontId="10" fillId="4" borderId="5" xfId="0" applyNumberFormat="1" applyFont="1" applyFill="1" applyBorder="1" applyAlignment="1">
      <alignment horizontal="right" vertical="center"/>
    </xf>
    <xf numFmtId="166" fontId="3" fillId="2" borderId="1" xfId="0" applyNumberFormat="1" applyFont="1" applyFill="1" applyBorder="1"/>
    <xf numFmtId="166" fontId="3" fillId="2" borderId="12" xfId="0" applyNumberFormat="1" applyFont="1" applyFill="1" applyBorder="1"/>
    <xf numFmtId="166" fontId="10" fillId="4" borderId="1" xfId="0" applyNumberFormat="1" applyFont="1" applyFill="1" applyBorder="1" applyAlignment="1">
      <alignment horizontal="right" vertical="center"/>
    </xf>
    <xf numFmtId="166" fontId="10" fillId="4" borderId="12" xfId="0" applyNumberFormat="1" applyFont="1" applyFill="1" applyBorder="1" applyAlignment="1">
      <alignment horizontal="right" vertical="center"/>
    </xf>
    <xf numFmtId="165" fontId="6" fillId="3" borderId="13" xfId="0" applyNumberFormat="1" applyFont="1" applyFill="1" applyBorder="1" applyAlignment="1">
      <alignment horizontal="right" vertical="center"/>
    </xf>
    <xf numFmtId="165" fontId="6" fillId="3" borderId="0" xfId="0" applyNumberFormat="1" applyFont="1" applyFill="1" applyAlignment="1">
      <alignment horizontal="right" vertical="center"/>
    </xf>
    <xf numFmtId="165" fontId="6" fillId="3" borderId="1" xfId="0" applyNumberFormat="1" applyFont="1" applyFill="1" applyBorder="1" applyAlignment="1">
      <alignment horizontal="right" vertical="center"/>
    </xf>
    <xf numFmtId="165" fontId="6" fillId="3" borderId="14" xfId="0" applyNumberFormat="1" applyFont="1" applyFill="1" applyBorder="1" applyAlignment="1">
      <alignment horizontal="right" vertical="center"/>
    </xf>
    <xf numFmtId="165" fontId="6" fillId="3" borderId="3" xfId="0" applyNumberFormat="1" applyFont="1" applyFill="1" applyBorder="1" applyAlignment="1">
      <alignment horizontal="right" vertical="center"/>
    </xf>
    <xf numFmtId="165" fontId="6" fillId="3" borderId="12" xfId="0" applyNumberFormat="1" applyFont="1" applyFill="1" applyBorder="1" applyAlignment="1">
      <alignment horizontal="right" vertical="center"/>
    </xf>
    <xf numFmtId="0" fontId="4" fillId="2" borderId="0" xfId="0" applyFont="1" applyFill="1" applyAlignment="1">
      <alignment horizontal="left" wrapText="1"/>
    </xf>
    <xf numFmtId="0" fontId="55" fillId="2" borderId="0" xfId="0" applyFont="1" applyFill="1" applyAlignment="1">
      <alignment horizontal="left" vertical="center"/>
    </xf>
    <xf numFmtId="0" fontId="8" fillId="2" borderId="0" xfId="0" applyFont="1" applyFill="1" applyAlignment="1">
      <alignment horizontal="left" vertical="center"/>
    </xf>
    <xf numFmtId="0" fontId="11"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14" fillId="3" borderId="13" xfId="0" applyFont="1" applyFill="1" applyBorder="1" applyAlignment="1">
      <alignment vertical="center"/>
    </xf>
    <xf numFmtId="0" fontId="14" fillId="3" borderId="0" xfId="0" applyFont="1" applyFill="1" applyAlignment="1">
      <alignment vertical="center"/>
    </xf>
    <xf numFmtId="0" fontId="14" fillId="3" borderId="1" xfId="0" applyFont="1" applyFill="1" applyBorder="1" applyAlignment="1">
      <alignment vertical="center"/>
    </xf>
    <xf numFmtId="0" fontId="14" fillId="3" borderId="13" xfId="0" applyFont="1" applyFill="1" applyBorder="1" applyAlignment="1">
      <alignment horizontal="left" vertical="center"/>
    </xf>
    <xf numFmtId="0" fontId="14" fillId="3" borderId="0" xfId="0" applyFont="1" applyFill="1" applyAlignment="1">
      <alignment horizontal="left" vertical="center"/>
    </xf>
    <xf numFmtId="0" fontId="14" fillId="3" borderId="1" xfId="0" applyFont="1" applyFill="1" applyBorder="1" applyAlignment="1">
      <alignment horizontal="left" vertical="center"/>
    </xf>
    <xf numFmtId="4" fontId="14" fillId="3" borderId="14" xfId="0" applyNumberFormat="1" applyFont="1" applyFill="1" applyBorder="1" applyAlignment="1">
      <alignment vertical="center"/>
    </xf>
    <xf numFmtId="4" fontId="14" fillId="3" borderId="3" xfId="0" applyNumberFormat="1" applyFont="1" applyFill="1" applyBorder="1" applyAlignment="1">
      <alignment vertical="center"/>
    </xf>
    <xf numFmtId="4" fontId="14" fillId="3" borderId="12" xfId="0" applyNumberFormat="1" applyFont="1" applyFill="1" applyBorder="1" applyAlignment="1">
      <alignment vertical="center"/>
    </xf>
    <xf numFmtId="0" fontId="11" fillId="3" borderId="15" xfId="0" applyFont="1" applyFill="1" applyBorder="1" applyAlignment="1">
      <alignment horizontal="center" vertical="center"/>
    </xf>
    <xf numFmtId="0" fontId="13" fillId="3" borderId="15" xfId="0" applyFont="1" applyFill="1" applyBorder="1" applyAlignment="1">
      <alignment horizontal="center" vertical="center" wrapText="1"/>
    </xf>
    <xf numFmtId="0" fontId="13" fillId="3" borderId="7" xfId="0" applyFont="1" applyFill="1" applyBorder="1" applyAlignment="1">
      <alignment horizontal="center" vertical="center"/>
    </xf>
    <xf numFmtId="0" fontId="13" fillId="3" borderId="2" xfId="0" applyFont="1" applyFill="1" applyBorder="1" applyAlignment="1">
      <alignment horizontal="center" vertical="center"/>
    </xf>
    <xf numFmtId="0" fontId="11" fillId="3" borderId="4" xfId="0" applyFont="1" applyFill="1" applyBorder="1" applyAlignment="1">
      <alignment horizontal="center" vertical="center" wrapText="1"/>
    </xf>
    <xf numFmtId="0" fontId="3" fillId="2" borderId="0" xfId="0" applyFont="1" applyFill="1" applyAlignment="1">
      <alignment horizontal="left" vertical="center"/>
    </xf>
    <xf numFmtId="0" fontId="11" fillId="3" borderId="15" xfId="0" applyFont="1" applyFill="1" applyBorder="1" applyAlignment="1">
      <alignment horizontal="center" vertical="center" wrapText="1"/>
    </xf>
    <xf numFmtId="0" fontId="10" fillId="2" borderId="0" xfId="0" applyFont="1" applyFill="1" applyAlignment="1">
      <alignment horizontal="left" vertical="center"/>
    </xf>
    <xf numFmtId="0" fontId="11" fillId="3" borderId="2" xfId="0" applyFont="1" applyFill="1" applyBorder="1" applyAlignment="1">
      <alignment horizontal="center" vertical="center"/>
    </xf>
    <xf numFmtId="0" fontId="11" fillId="3" borderId="7" xfId="0" applyFont="1" applyFill="1" applyBorder="1" applyAlignment="1">
      <alignment horizontal="center" vertical="center"/>
    </xf>
    <xf numFmtId="4" fontId="10" fillId="3" borderId="13" xfId="0" applyNumberFormat="1" applyFont="1" applyFill="1" applyBorder="1" applyAlignment="1">
      <alignment horizontal="right" vertical="center"/>
    </xf>
    <xf numFmtId="4" fontId="10" fillId="3" borderId="0" xfId="0" applyNumberFormat="1" applyFont="1" applyFill="1" applyAlignment="1">
      <alignment horizontal="right" vertical="center"/>
    </xf>
    <xf numFmtId="4" fontId="10" fillId="3" borderId="1" xfId="0" applyNumberFormat="1" applyFont="1" applyFill="1" applyBorder="1" applyAlignment="1">
      <alignment horizontal="right" vertical="center"/>
    </xf>
    <xf numFmtId="0" fontId="16" fillId="3" borderId="13" xfId="1" applyFont="1" applyFill="1" applyBorder="1" applyAlignment="1">
      <alignment horizontal="center" vertical="center"/>
    </xf>
    <xf numFmtId="0" fontId="16" fillId="3" borderId="1" xfId="1" applyFont="1" applyFill="1" applyBorder="1" applyAlignment="1">
      <alignment horizontal="center" vertical="center"/>
    </xf>
    <xf numFmtId="0" fontId="53" fillId="0" borderId="13" xfId="1" applyFont="1" applyBorder="1" applyAlignment="1">
      <alignment horizontal="left"/>
    </xf>
    <xf numFmtId="0" fontId="53" fillId="0" borderId="0" xfId="1" applyFont="1" applyAlignment="1">
      <alignment horizontal="left"/>
    </xf>
    <xf numFmtId="169" fontId="17" fillId="3" borderId="13" xfId="1" applyNumberFormat="1" applyFont="1" applyFill="1" applyBorder="1" applyAlignment="1">
      <alignment horizontal="center" vertical="center" wrapText="1"/>
    </xf>
    <xf numFmtId="169" fontId="17" fillId="3" borderId="1" xfId="1" applyNumberFormat="1" applyFont="1" applyFill="1" applyBorder="1" applyAlignment="1">
      <alignment horizontal="center" vertical="center" wrapText="1"/>
    </xf>
    <xf numFmtId="0" fontId="17" fillId="3" borderId="13"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54" fillId="0" borderId="0" xfId="1" applyFont="1" applyAlignment="1">
      <alignment horizontal="center" wrapText="1"/>
    </xf>
    <xf numFmtId="0" fontId="5" fillId="2" borderId="0" xfId="0" applyFont="1" applyFill="1" applyAlignment="1">
      <alignment horizontal="center" vertical="center" wrapText="1"/>
    </xf>
    <xf numFmtId="0" fontId="6" fillId="2" borderId="0" xfId="0" applyFont="1" applyFill="1" applyAlignment="1">
      <alignment horizontal="center"/>
    </xf>
    <xf numFmtId="0" fontId="6" fillId="0" borderId="13" xfId="0" applyFont="1" applyBorder="1" applyAlignment="1">
      <alignment horizontal="right" vertical="center" wrapText="1"/>
    </xf>
    <xf numFmtId="0" fontId="6" fillId="0" borderId="0" xfId="0" applyFont="1" applyAlignment="1">
      <alignment horizontal="right" vertical="center" wrapText="1"/>
    </xf>
    <xf numFmtId="0" fontId="6" fillId="0" borderId="1" xfId="0" applyFont="1" applyBorder="1" applyAlignment="1">
      <alignment horizontal="right" vertical="center" wrapText="1"/>
    </xf>
    <xf numFmtId="0" fontId="6" fillId="0" borderId="13" xfId="0" applyFont="1" applyBorder="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4" fillId="3" borderId="14" xfId="0" applyFont="1" applyFill="1" applyBorder="1" applyAlignment="1">
      <alignment horizontal="center"/>
    </xf>
    <xf numFmtId="0" fontId="14" fillId="3" borderId="3" xfId="0" applyFont="1" applyFill="1" applyBorder="1" applyAlignment="1">
      <alignment horizontal="center"/>
    </xf>
    <xf numFmtId="0" fontId="14" fillId="3" borderId="12" xfId="0" applyFont="1" applyFill="1" applyBorder="1" applyAlignment="1">
      <alignment horizontal="center"/>
    </xf>
    <xf numFmtId="0" fontId="14" fillId="3" borderId="1" xfId="0" applyFont="1" applyFill="1" applyBorder="1" applyAlignment="1">
      <alignment horizontal="center" wrapText="1"/>
    </xf>
    <xf numFmtId="0" fontId="11" fillId="2" borderId="0" xfId="0" applyFont="1" applyFill="1" applyAlignment="1">
      <alignment horizont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4" fillId="3" borderId="13" xfId="0" applyFont="1" applyFill="1" applyBorder="1" applyAlignment="1">
      <alignment horizontal="center" wrapText="1"/>
    </xf>
    <xf numFmtId="0" fontId="41" fillId="0" borderId="9" xfId="1" applyFont="1" applyBorder="1" applyAlignment="1">
      <alignment horizontal="center" vertical="center"/>
    </xf>
    <xf numFmtId="0" fontId="41" fillId="0" borderId="10" xfId="1" applyFont="1" applyBorder="1" applyAlignment="1">
      <alignment horizontal="center" vertical="center"/>
    </xf>
    <xf numFmtId="0" fontId="48" fillId="0" borderId="8" xfId="1" applyFont="1" applyBorder="1" applyAlignment="1">
      <alignment horizontal="center" vertical="center"/>
    </xf>
    <xf numFmtId="0" fontId="48" fillId="0" borderId="9" xfId="1" applyFont="1" applyBorder="1" applyAlignment="1">
      <alignment horizontal="center" vertical="center"/>
    </xf>
    <xf numFmtId="0" fontId="48" fillId="0" borderId="20" xfId="1" applyFont="1" applyBorder="1" applyAlignment="1">
      <alignment horizontal="center" vertical="center"/>
    </xf>
    <xf numFmtId="0" fontId="41" fillId="0" borderId="3" xfId="1" applyFont="1" applyBorder="1" applyAlignment="1">
      <alignment horizontal="justify" vertical="center" wrapText="1"/>
    </xf>
    <xf numFmtId="0" fontId="41" fillId="0" borderId="12" xfId="1" applyFont="1" applyBorder="1" applyAlignment="1">
      <alignment horizontal="justify" vertical="center" wrapText="1"/>
    </xf>
    <xf numFmtId="0" fontId="41" fillId="0" borderId="7" xfId="1" applyFont="1" applyBorder="1" applyAlignment="1">
      <alignment vertical="center" wrapText="1"/>
    </xf>
    <xf numFmtId="0" fontId="41" fillId="0" borderId="2" xfId="1" applyFont="1" applyBorder="1" applyAlignment="1">
      <alignment vertical="center" wrapText="1"/>
    </xf>
    <xf numFmtId="0" fontId="41" fillId="0" borderId="8" xfId="1" applyFont="1" applyBorder="1" applyAlignment="1">
      <alignment horizontal="left" vertical="center" wrapText="1"/>
    </xf>
    <xf numFmtId="0" fontId="41" fillId="0" borderId="9" xfId="1" applyFont="1" applyBorder="1" applyAlignment="1">
      <alignment horizontal="left" vertical="center" wrapText="1"/>
    </xf>
    <xf numFmtId="0" fontId="41" fillId="0" borderId="20" xfId="1" applyFont="1" applyBorder="1" applyAlignment="1">
      <alignment horizontal="left" vertical="center" wrapText="1"/>
    </xf>
    <xf numFmtId="3" fontId="42" fillId="0" borderId="8" xfId="1" applyNumberFormat="1" applyFont="1" applyBorder="1" applyAlignment="1">
      <alignment horizontal="center" vertical="center"/>
    </xf>
    <xf numFmtId="3" fontId="42" fillId="0" borderId="9" xfId="1" applyNumberFormat="1" applyFont="1" applyBorder="1" applyAlignment="1">
      <alignment horizontal="center" vertical="center"/>
    </xf>
    <xf numFmtId="3" fontId="42" fillId="0" borderId="10" xfId="1" applyNumberFormat="1" applyFont="1" applyBorder="1" applyAlignment="1">
      <alignment horizontal="center" vertical="center"/>
    </xf>
    <xf numFmtId="0" fontId="41" fillId="0" borderId="8" xfId="1" applyFont="1" applyBorder="1" applyAlignment="1">
      <alignment horizontal="justify" vertical="center" wrapText="1"/>
    </xf>
    <xf numFmtId="0" fontId="41" fillId="0" borderId="9" xfId="1" applyFont="1" applyBorder="1" applyAlignment="1">
      <alignment horizontal="justify" vertical="center" wrapText="1"/>
    </xf>
    <xf numFmtId="0" fontId="41" fillId="0" borderId="20" xfId="1" applyFont="1" applyBorder="1" applyAlignment="1">
      <alignment horizontal="justify" vertical="center" wrapText="1"/>
    </xf>
    <xf numFmtId="0" fontId="41" fillId="0" borderId="8" xfId="1" applyFont="1" applyBorder="1" applyAlignment="1">
      <alignment horizontal="center" vertical="center"/>
    </xf>
    <xf numFmtId="0" fontId="41" fillId="0" borderId="20" xfId="1" applyFont="1" applyBorder="1" applyAlignment="1">
      <alignment horizontal="center" vertical="center"/>
    </xf>
    <xf numFmtId="3" fontId="42" fillId="0" borderId="20" xfId="1" applyNumberFormat="1" applyFont="1" applyBorder="1" applyAlignment="1">
      <alignment horizontal="center" vertical="center"/>
    </xf>
    <xf numFmtId="0" fontId="48" fillId="0" borderId="10" xfId="1" applyFont="1" applyBorder="1" applyAlignment="1">
      <alignment horizontal="center" vertical="center"/>
    </xf>
    <xf numFmtId="0" fontId="41" fillId="0" borderId="10" xfId="1" applyFont="1" applyBorder="1" applyAlignment="1">
      <alignment horizontal="justify" vertical="center" wrapText="1"/>
    </xf>
    <xf numFmtId="0" fontId="41" fillId="0" borderId="8" xfId="1" applyFont="1" applyBorder="1" applyAlignment="1">
      <alignment vertical="center" wrapText="1"/>
    </xf>
    <xf numFmtId="0" fontId="41" fillId="0" borderId="9" xfId="1" applyFont="1" applyBorder="1" applyAlignment="1">
      <alignment vertical="center" wrapText="1"/>
    </xf>
    <xf numFmtId="0" fontId="41" fillId="0" borderId="10" xfId="1" applyFont="1" applyBorder="1" applyAlignment="1">
      <alignment vertical="center" wrapText="1"/>
    </xf>
    <xf numFmtId="0" fontId="41" fillId="0" borderId="10" xfId="1" applyFont="1" applyBorder="1" applyAlignment="1">
      <alignment horizontal="left" vertical="center" wrapText="1"/>
    </xf>
    <xf numFmtId="3" fontId="46" fillId="2" borderId="9" xfId="1" applyNumberFormat="1" applyFont="1" applyFill="1" applyBorder="1" applyAlignment="1">
      <alignment horizontal="center" vertical="center" wrapText="1"/>
    </xf>
    <xf numFmtId="3" fontId="46" fillId="2" borderId="10" xfId="1" applyNumberFormat="1" applyFont="1" applyFill="1" applyBorder="1" applyAlignment="1">
      <alignment horizontal="center" vertical="center" wrapText="1"/>
    </xf>
    <xf numFmtId="3" fontId="42" fillId="0" borderId="23" xfId="1" applyNumberFormat="1" applyFont="1" applyBorder="1" applyAlignment="1">
      <alignment horizontal="center" vertical="center"/>
    </xf>
    <xf numFmtId="0" fontId="41" fillId="0" borderId="15" xfId="1" applyFont="1" applyBorder="1" applyAlignment="1">
      <alignment horizontal="justify" vertical="center" wrapText="1"/>
    </xf>
    <xf numFmtId="0" fontId="41" fillId="0" borderId="7" xfId="1" applyFont="1" applyBorder="1" applyAlignment="1">
      <alignment horizontal="justify" vertical="center" wrapText="1"/>
    </xf>
    <xf numFmtId="0" fontId="41" fillId="0" borderId="22" xfId="1" applyFont="1" applyBorder="1" applyAlignment="1">
      <alignment horizontal="justify" vertical="center" wrapText="1"/>
    </xf>
    <xf numFmtId="3" fontId="46" fillId="2" borderId="8" xfId="1" applyNumberFormat="1" applyFont="1" applyFill="1" applyBorder="1" applyAlignment="1">
      <alignment horizontal="center" vertical="center" wrapText="1"/>
    </xf>
    <xf numFmtId="3" fontId="46" fillId="2" borderId="20" xfId="1" applyNumberFormat="1" applyFont="1" applyFill="1" applyBorder="1" applyAlignment="1">
      <alignment horizontal="center" vertical="center" wrapText="1"/>
    </xf>
    <xf numFmtId="0" fontId="41" fillId="0" borderId="23" xfId="1" applyFont="1" applyBorder="1" applyAlignment="1">
      <alignment horizontal="justify" vertical="center" wrapText="1"/>
    </xf>
    <xf numFmtId="0" fontId="41" fillId="0" borderId="24" xfId="1" applyFont="1" applyBorder="1" applyAlignment="1">
      <alignment vertical="center" wrapText="1"/>
    </xf>
    <xf numFmtId="0" fontId="41" fillId="0" borderId="23" xfId="1" applyFont="1" applyBorder="1" applyAlignment="1">
      <alignment horizontal="center" vertical="center"/>
    </xf>
    <xf numFmtId="0" fontId="41" fillId="0" borderId="23" xfId="1" applyFont="1" applyBorder="1" applyAlignment="1">
      <alignment horizontal="left" vertical="center" wrapText="1"/>
    </xf>
    <xf numFmtId="0" fontId="15" fillId="0" borderId="8" xfId="1" applyFont="1" applyBorder="1" applyAlignment="1">
      <alignment horizontal="left" vertical="center" wrapText="1"/>
    </xf>
    <xf numFmtId="0" fontId="15" fillId="0" borderId="9" xfId="1" applyFont="1" applyBorder="1" applyAlignment="1">
      <alignment horizontal="left" vertical="center" wrapText="1"/>
    </xf>
    <xf numFmtId="0" fontId="15" fillId="0" borderId="20" xfId="1" applyFont="1" applyBorder="1" applyAlignment="1">
      <alignment horizontal="left" vertical="center" wrapText="1"/>
    </xf>
    <xf numFmtId="0" fontId="15" fillId="0" borderId="10" xfId="1" applyFont="1" applyBorder="1" applyAlignment="1">
      <alignment horizontal="left" vertical="center" wrapText="1"/>
    </xf>
    <xf numFmtId="0" fontId="41" fillId="0" borderId="15" xfId="1" applyFont="1" applyBorder="1" applyAlignment="1">
      <alignment vertical="center" wrapText="1"/>
    </xf>
    <xf numFmtId="0" fontId="41" fillId="0" borderId="23" xfId="1" applyFont="1" applyBorder="1" applyAlignment="1">
      <alignment horizontal="left" vertical="center"/>
    </xf>
    <xf numFmtId="0" fontId="41" fillId="0" borderId="10" xfId="1" applyFont="1" applyBorder="1" applyAlignment="1">
      <alignment horizontal="left" vertical="center"/>
    </xf>
    <xf numFmtId="3" fontId="46" fillId="2" borderId="23" xfId="1" applyNumberFormat="1" applyFont="1" applyFill="1" applyBorder="1" applyAlignment="1">
      <alignment horizontal="center" vertical="center" wrapText="1"/>
    </xf>
    <xf numFmtId="0" fontId="41" fillId="0" borderId="23" xfId="1" applyFont="1" applyBorder="1" applyAlignment="1">
      <alignment vertical="center" wrapText="1"/>
    </xf>
    <xf numFmtId="0" fontId="41" fillId="0" borderId="23" xfId="1" applyFont="1" applyBorder="1" applyAlignment="1">
      <alignment horizontal="center" vertical="center" wrapText="1"/>
    </xf>
    <xf numFmtId="0" fontId="41" fillId="0" borderId="10" xfId="1" applyFont="1" applyBorder="1" applyAlignment="1">
      <alignment horizontal="center" vertical="center" wrapText="1"/>
    </xf>
    <xf numFmtId="0" fontId="41" fillId="0" borderId="0" xfId="1" applyFont="1" applyAlignment="1">
      <alignment horizontal="justify" vertical="center" wrapText="1"/>
    </xf>
    <xf numFmtId="0" fontId="41" fillId="0" borderId="20" xfId="1" applyFont="1" applyBorder="1" applyAlignment="1">
      <alignment vertical="center" wrapText="1"/>
    </xf>
    <xf numFmtId="0" fontId="41" fillId="0" borderId="8" xfId="1" applyFont="1" applyBorder="1" applyAlignment="1">
      <alignment horizontal="center" vertical="center" wrapText="1"/>
    </xf>
    <xf numFmtId="0" fontId="41" fillId="0" borderId="9" xfId="1" applyFont="1" applyBorder="1" applyAlignment="1">
      <alignment horizontal="center" vertical="center" wrapText="1"/>
    </xf>
    <xf numFmtId="0" fontId="41" fillId="0" borderId="11" xfId="1" applyFont="1" applyBorder="1" applyAlignment="1">
      <alignment horizontal="left" vertical="center" wrapText="1"/>
    </xf>
    <xf numFmtId="0" fontId="41" fillId="0" borderId="11" xfId="1" applyFont="1" applyBorder="1" applyAlignment="1">
      <alignment vertical="center" wrapText="1"/>
    </xf>
    <xf numFmtId="0" fontId="15" fillId="5" borderId="8" xfId="1" applyFont="1" applyFill="1" applyBorder="1" applyAlignment="1">
      <alignment horizontal="left" vertical="center"/>
    </xf>
    <xf numFmtId="0" fontId="15" fillId="5" borderId="9" xfId="1" applyFont="1" applyFill="1" applyBorder="1" applyAlignment="1">
      <alignment horizontal="left" vertical="center"/>
    </xf>
    <xf numFmtId="0" fontId="15" fillId="5" borderId="20" xfId="1" applyFont="1" applyFill="1" applyBorder="1" applyAlignment="1">
      <alignment horizontal="left" vertical="center"/>
    </xf>
    <xf numFmtId="0" fontId="44" fillId="3" borderId="13" xfId="1" applyFont="1" applyFill="1" applyBorder="1" applyAlignment="1">
      <alignment horizontal="center"/>
    </xf>
    <xf numFmtId="0" fontId="44" fillId="3" borderId="14" xfId="1" applyFont="1" applyFill="1" applyBorder="1" applyAlignment="1">
      <alignment horizontal="center"/>
    </xf>
    <xf numFmtId="0" fontId="44" fillId="3" borderId="1" xfId="1" applyFont="1" applyFill="1" applyBorder="1" applyAlignment="1">
      <alignment horizontal="center"/>
    </xf>
    <xf numFmtId="0" fontId="44" fillId="3" borderId="12" xfId="1" applyFont="1" applyFill="1" applyBorder="1" applyAlignment="1">
      <alignment horizontal="center"/>
    </xf>
    <xf numFmtId="0" fontId="42" fillId="2" borderId="11" xfId="1" applyFont="1" applyFill="1" applyBorder="1" applyAlignment="1">
      <alignment horizontal="center" vertical="center"/>
    </xf>
    <xf numFmtId="0" fontId="41" fillId="0" borderId="14" xfId="1" applyFont="1" applyBorder="1" applyAlignment="1">
      <alignment horizontal="justify" vertical="center" wrapText="1"/>
    </xf>
    <xf numFmtId="0" fontId="41" fillId="0" borderId="11" xfId="1" applyFont="1" applyBorder="1" applyAlignment="1">
      <alignment horizontal="justify" vertical="center" wrapText="1"/>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20" fillId="3" borderId="1" xfId="1" applyFont="1" applyFill="1" applyBorder="1" applyAlignment="1">
      <alignment horizontal="left" vertical="center"/>
    </xf>
    <xf numFmtId="0" fontId="11" fillId="3" borderId="15" xfId="1" applyFont="1" applyFill="1" applyBorder="1" applyAlignment="1">
      <alignment horizontal="center" vertical="center" wrapText="1"/>
    </xf>
    <xf numFmtId="0" fontId="11" fillId="3" borderId="7" xfId="1" applyFont="1" applyFill="1" applyBorder="1" applyAlignment="1">
      <alignment horizontal="center" vertical="center"/>
    </xf>
    <xf numFmtId="0" fontId="11" fillId="3" borderId="2" xfId="1" applyFont="1" applyFill="1" applyBorder="1" applyAlignment="1">
      <alignment horizontal="center" vertical="center"/>
    </xf>
    <xf numFmtId="0" fontId="41" fillId="5" borderId="10" xfId="1" applyFont="1" applyFill="1" applyBorder="1" applyAlignment="1">
      <alignment horizontal="center" vertical="center" wrapText="1"/>
    </xf>
    <xf numFmtId="0" fontId="41" fillId="5" borderId="11" xfId="1" applyFont="1" applyFill="1" applyBorder="1" applyAlignment="1">
      <alignment horizontal="center" vertical="center" wrapText="1"/>
    </xf>
    <xf numFmtId="0" fontId="15" fillId="5" borderId="10" xfId="1" applyFont="1" applyFill="1" applyBorder="1" applyAlignment="1">
      <alignment horizontal="left" vertical="center"/>
    </xf>
    <xf numFmtId="0" fontId="15" fillId="5" borderId="11" xfId="1" applyFont="1" applyFill="1" applyBorder="1" applyAlignment="1">
      <alignment horizontal="left" vertical="center"/>
    </xf>
    <xf numFmtId="0" fontId="44" fillId="3" borderId="11" xfId="1" applyFont="1" applyFill="1" applyBorder="1" applyAlignment="1">
      <alignment horizontal="center" vertical="center" wrapText="1"/>
    </xf>
    <xf numFmtId="0" fontId="42" fillId="2" borderId="10" xfId="1" applyFont="1" applyFill="1" applyBorder="1" applyAlignment="1">
      <alignment horizontal="center" vertical="center"/>
    </xf>
    <xf numFmtId="0" fontId="41" fillId="0" borderId="8" xfId="1" applyFont="1" applyBorder="1" applyAlignment="1">
      <alignment horizontal="left" vertical="center"/>
    </xf>
    <xf numFmtId="0" fontId="41" fillId="0" borderId="9" xfId="1" applyFont="1" applyBorder="1" applyAlignment="1">
      <alignment horizontal="left" vertical="center"/>
    </xf>
    <xf numFmtId="0" fontId="20" fillId="3" borderId="13" xfId="1" applyFont="1" applyFill="1" applyBorder="1" applyAlignment="1">
      <alignment horizontal="center" vertical="center" wrapText="1"/>
    </xf>
    <xf numFmtId="0" fontId="20" fillId="3" borderId="0" xfId="1" applyFont="1" applyFill="1" applyAlignment="1">
      <alignment horizontal="center" vertical="center" wrapText="1"/>
    </xf>
    <xf numFmtId="0" fontId="20" fillId="3" borderId="1" xfId="1" applyFont="1" applyFill="1" applyBorder="1" applyAlignment="1">
      <alignment horizontal="center" vertical="center" wrapText="1"/>
    </xf>
    <xf numFmtId="3" fontId="42" fillId="2" borderId="8" xfId="1" applyNumberFormat="1" applyFont="1" applyFill="1" applyBorder="1" applyAlignment="1">
      <alignment horizontal="center" vertical="center" wrapText="1"/>
    </xf>
    <xf numFmtId="3" fontId="42" fillId="2" borderId="9" xfId="1" applyNumberFormat="1" applyFont="1" applyFill="1" applyBorder="1" applyAlignment="1">
      <alignment horizontal="center" vertical="center" wrapText="1"/>
    </xf>
    <xf numFmtId="3" fontId="42" fillId="2" borderId="20" xfId="1" applyNumberFormat="1" applyFont="1" applyFill="1" applyBorder="1" applyAlignment="1">
      <alignment horizontal="center" vertical="center" wrapText="1"/>
    </xf>
    <xf numFmtId="3" fontId="42" fillId="2" borderId="10" xfId="1" applyNumberFormat="1" applyFont="1" applyFill="1" applyBorder="1" applyAlignment="1">
      <alignment horizontal="center" vertical="center" wrapText="1"/>
    </xf>
    <xf numFmtId="0" fontId="42" fillId="2" borderId="8" xfId="1" applyFont="1" applyFill="1" applyBorder="1" applyAlignment="1">
      <alignment horizontal="center" vertical="center"/>
    </xf>
    <xf numFmtId="0" fontId="42" fillId="2" borderId="9" xfId="1" applyFont="1" applyFill="1" applyBorder="1" applyAlignment="1">
      <alignment horizontal="center" vertical="center"/>
    </xf>
    <xf numFmtId="0" fontId="42" fillId="2" borderId="20" xfId="1" applyFont="1" applyFill="1" applyBorder="1" applyAlignment="1">
      <alignment horizontal="center" vertical="center"/>
    </xf>
    <xf numFmtId="0" fontId="41" fillId="0" borderId="2" xfId="1" applyFont="1" applyBorder="1" applyAlignment="1">
      <alignment horizontal="justify" vertical="center" wrapText="1"/>
    </xf>
    <xf numFmtId="0" fontId="41" fillId="0" borderId="15" xfId="1" applyFont="1" applyBorder="1" applyAlignment="1">
      <alignment horizontal="left" vertical="center" wrapText="1"/>
    </xf>
    <xf numFmtId="0" fontId="41" fillId="0" borderId="2" xfId="1" applyFont="1" applyBorder="1" applyAlignment="1">
      <alignment horizontal="left" vertical="center" wrapText="1"/>
    </xf>
    <xf numFmtId="0" fontId="41" fillId="0" borderId="3" xfId="1" applyFont="1" applyBorder="1" applyAlignment="1">
      <alignment vertical="center" wrapText="1"/>
    </xf>
    <xf numFmtId="0" fontId="41" fillId="0" borderId="12" xfId="1" applyFont="1" applyBorder="1" applyAlignment="1">
      <alignment vertical="center" wrapText="1"/>
    </xf>
    <xf numFmtId="0" fontId="41" fillId="0" borderId="14" xfId="1" applyFont="1" applyBorder="1" applyAlignment="1">
      <alignment vertical="center" wrapText="1"/>
    </xf>
    <xf numFmtId="0" fontId="46" fillId="5" borderId="23" xfId="1" applyFont="1" applyFill="1" applyBorder="1" applyAlignment="1">
      <alignment horizontal="left" vertical="center" wrapText="1"/>
    </xf>
    <xf numFmtId="0" fontId="46" fillId="5" borderId="9" xfId="1" applyFont="1" applyFill="1" applyBorder="1" applyAlignment="1">
      <alignment horizontal="left" vertical="center" wrapText="1"/>
    </xf>
    <xf numFmtId="0" fontId="46" fillId="5" borderId="20" xfId="1" applyFont="1" applyFill="1" applyBorder="1" applyAlignment="1">
      <alignment horizontal="left" vertical="center" wrapText="1"/>
    </xf>
    <xf numFmtId="3" fontId="46" fillId="2" borderId="23" xfId="1" applyNumberFormat="1" applyFont="1" applyFill="1" applyBorder="1" applyAlignment="1">
      <alignment horizontal="center" vertical="center"/>
    </xf>
    <xf numFmtId="3" fontId="46" fillId="2" borderId="9" xfId="1" applyNumberFormat="1" applyFont="1" applyFill="1" applyBorder="1" applyAlignment="1">
      <alignment horizontal="center" vertical="center"/>
    </xf>
    <xf numFmtId="3" fontId="46" fillId="2" borderId="10" xfId="1" applyNumberFormat="1" applyFont="1" applyFill="1" applyBorder="1" applyAlignment="1">
      <alignment horizontal="center" vertical="center"/>
    </xf>
    <xf numFmtId="0" fontId="46" fillId="0" borderId="23" xfId="1" applyFont="1" applyBorder="1" applyAlignment="1">
      <alignment horizontal="left" wrapText="1"/>
    </xf>
    <xf numFmtId="0" fontId="46" fillId="0" borderId="9" xfId="1" applyFont="1" applyBorder="1" applyAlignment="1">
      <alignment horizontal="left" wrapText="1"/>
    </xf>
    <xf numFmtId="0" fontId="46" fillId="0" borderId="10" xfId="1" applyFont="1" applyBorder="1" applyAlignment="1">
      <alignment horizontal="left" wrapText="1"/>
    </xf>
    <xf numFmtId="0" fontId="41" fillId="0" borderId="24" xfId="1" applyFont="1" applyBorder="1" applyAlignment="1">
      <alignment horizontal="left" vertical="center"/>
    </xf>
    <xf numFmtId="0" fontId="41" fillId="0" borderId="7" xfId="1" applyFont="1" applyBorder="1" applyAlignment="1">
      <alignment horizontal="left" vertical="center"/>
    </xf>
    <xf numFmtId="0" fontId="41" fillId="0" borderId="2" xfId="1" applyFont="1" applyBorder="1" applyAlignment="1">
      <alignment horizontal="left" vertical="center"/>
    </xf>
    <xf numFmtId="0" fontId="46" fillId="0" borderId="23" xfId="1" applyFont="1" applyBorder="1" applyAlignment="1">
      <alignment horizontal="left" vertical="center" wrapText="1"/>
    </xf>
    <xf numFmtId="0" fontId="46" fillId="0" borderId="9" xfId="1" applyFont="1" applyBorder="1" applyAlignment="1">
      <alignment horizontal="left" vertical="center" wrapText="1"/>
    </xf>
    <xf numFmtId="0" fontId="46" fillId="0" borderId="10" xfId="1" applyFont="1" applyBorder="1" applyAlignment="1">
      <alignment horizontal="left" vertical="center" wrapText="1"/>
    </xf>
    <xf numFmtId="3" fontId="48" fillId="2" borderId="23" xfId="1" applyNumberFormat="1" applyFont="1" applyFill="1" applyBorder="1" applyAlignment="1">
      <alignment horizontal="center" vertical="center" wrapText="1"/>
    </xf>
    <xf numFmtId="3" fontId="48" fillId="2" borderId="9" xfId="1" applyNumberFormat="1" applyFont="1" applyFill="1" applyBorder="1" applyAlignment="1">
      <alignment horizontal="center" vertical="center" wrapText="1"/>
    </xf>
    <xf numFmtId="3" fontId="48" fillId="2" borderId="20" xfId="1" applyNumberFormat="1" applyFont="1" applyFill="1" applyBorder="1" applyAlignment="1">
      <alignment horizontal="center" vertical="center" wrapText="1"/>
    </xf>
    <xf numFmtId="0" fontId="46" fillId="5" borderId="32" xfId="1" applyFont="1" applyFill="1" applyBorder="1" applyAlignment="1">
      <alignment horizontal="left" vertical="center" wrapText="1"/>
    </xf>
    <xf numFmtId="0" fontId="46" fillId="5" borderId="30" xfId="1" applyFont="1" applyFill="1" applyBorder="1" applyAlignment="1">
      <alignment horizontal="left" vertical="center" wrapText="1"/>
    </xf>
    <xf numFmtId="0" fontId="46" fillId="5" borderId="28" xfId="1" applyFont="1" applyFill="1" applyBorder="1" applyAlignment="1">
      <alignment horizontal="left" vertical="center" wrapText="1"/>
    </xf>
    <xf numFmtId="0" fontId="48" fillId="0" borderId="23" xfId="1" applyFont="1" applyBorder="1" applyAlignment="1">
      <alignment horizontal="left" vertical="center" wrapText="1"/>
    </xf>
    <xf numFmtId="0" fontId="48" fillId="0" borderId="9" xfId="1" applyFont="1" applyBorder="1" applyAlignment="1">
      <alignment horizontal="left" vertical="center" wrapText="1"/>
    </xf>
    <xf numFmtId="0" fontId="48" fillId="0" borderId="10" xfId="1" applyFont="1" applyBorder="1" applyAlignment="1">
      <alignment horizontal="left" vertical="center" wrapText="1"/>
    </xf>
    <xf numFmtId="3" fontId="48" fillId="2" borderId="10" xfId="1" applyNumberFormat="1" applyFont="1" applyFill="1" applyBorder="1" applyAlignment="1">
      <alignment horizontal="center" vertical="center" wrapText="1"/>
    </xf>
    <xf numFmtId="0" fontId="48" fillId="5" borderId="23" xfId="1" applyFont="1" applyFill="1" applyBorder="1" applyAlignment="1">
      <alignment horizontal="left" vertical="center" wrapText="1"/>
    </xf>
    <xf numFmtId="0" fontId="48" fillId="5" borderId="9" xfId="1" applyFont="1" applyFill="1" applyBorder="1" applyAlignment="1">
      <alignment horizontal="left" vertical="center" wrapText="1"/>
    </xf>
    <xf numFmtId="0" fontId="48" fillId="5" borderId="20" xfId="1" applyFont="1" applyFill="1" applyBorder="1" applyAlignment="1">
      <alignment horizontal="left" vertical="center" wrapText="1"/>
    </xf>
    <xf numFmtId="0" fontId="41" fillId="0" borderId="31" xfId="1" applyFont="1" applyBorder="1" applyAlignment="1">
      <alignment horizontal="justify" vertical="center" wrapText="1"/>
    </xf>
    <xf numFmtId="0" fontId="41" fillId="0" borderId="29" xfId="1" applyFont="1" applyBorder="1" applyAlignment="1">
      <alignment horizontal="justify" vertical="center" wrapText="1"/>
    </xf>
    <xf numFmtId="0" fontId="41" fillId="0" borderId="27" xfId="1" applyFont="1" applyBorder="1" applyAlignment="1">
      <alignment horizontal="justify" vertical="center" wrapText="1"/>
    </xf>
    <xf numFmtId="3" fontId="46" fillId="2" borderId="8" xfId="1" applyNumberFormat="1" applyFont="1" applyFill="1" applyBorder="1" applyAlignment="1">
      <alignment horizontal="center" wrapText="1"/>
    </xf>
    <xf numFmtId="3" fontId="46" fillId="2" borderId="10" xfId="1" applyNumberFormat="1" applyFont="1" applyFill="1" applyBorder="1" applyAlignment="1">
      <alignment horizontal="center" wrapText="1"/>
    </xf>
    <xf numFmtId="0" fontId="20" fillId="3" borderId="11" xfId="1" applyFont="1" applyFill="1" applyBorder="1" applyAlignment="1">
      <alignment horizontal="center" vertical="center" wrapText="1"/>
    </xf>
    <xf numFmtId="0" fontId="44" fillId="4" borderId="4" xfId="1" applyFont="1" applyFill="1" applyBorder="1" applyAlignment="1">
      <alignment horizontal="center" vertical="center"/>
    </xf>
    <xf numFmtId="0" fontId="44" fillId="4" borderId="5" xfId="1" applyFont="1" applyFill="1" applyBorder="1" applyAlignment="1">
      <alignment horizontal="center" vertical="center"/>
    </xf>
    <xf numFmtId="0" fontId="20" fillId="3" borderId="4" xfId="1" applyFont="1" applyFill="1" applyBorder="1" applyAlignment="1">
      <alignment horizontal="center" vertical="center" wrapText="1"/>
    </xf>
    <xf numFmtId="0" fontId="20" fillId="3" borderId="8" xfId="1" applyFont="1" applyFill="1" applyBorder="1" applyAlignment="1">
      <alignment horizontal="center" vertical="center" wrapText="1"/>
    </xf>
    <xf numFmtId="0" fontId="20" fillId="3" borderId="9" xfId="1" applyFont="1" applyFill="1" applyBorder="1" applyAlignment="1">
      <alignment horizontal="center" vertical="center" wrapText="1"/>
    </xf>
    <xf numFmtId="0" fontId="20" fillId="3" borderId="10" xfId="1" applyFont="1" applyFill="1" applyBorder="1" applyAlignment="1">
      <alignment horizontal="center" vertical="center"/>
    </xf>
    <xf numFmtId="0" fontId="20" fillId="3" borderId="11" xfId="1" applyFont="1" applyFill="1" applyBorder="1" applyAlignment="1">
      <alignment horizontal="center" vertical="center"/>
    </xf>
    <xf numFmtId="0" fontId="15" fillId="5" borderId="8" xfId="1" applyFont="1" applyFill="1" applyBorder="1" applyAlignment="1">
      <alignment horizontal="left" vertical="center" wrapText="1"/>
    </xf>
    <xf numFmtId="0" fontId="15" fillId="5" borderId="9" xfId="1" applyFont="1" applyFill="1" applyBorder="1" applyAlignment="1">
      <alignment horizontal="left" vertical="center" wrapText="1"/>
    </xf>
    <xf numFmtId="0" fontId="15" fillId="5" borderId="20" xfId="1" applyFont="1" applyFill="1" applyBorder="1" applyAlignment="1">
      <alignment horizontal="left" vertical="center" wrapText="1"/>
    </xf>
    <xf numFmtId="0" fontId="15" fillId="5" borderId="23" xfId="1" applyFont="1" applyFill="1" applyBorder="1" applyAlignment="1">
      <alignment horizontal="left" vertical="center" wrapText="1"/>
    </xf>
    <xf numFmtId="0" fontId="15" fillId="5" borderId="10" xfId="1" applyFont="1" applyFill="1" applyBorder="1" applyAlignment="1">
      <alignment horizontal="left" vertical="center" wrapText="1"/>
    </xf>
    <xf numFmtId="0" fontId="44" fillId="3" borderId="9" xfId="1" applyFont="1" applyFill="1" applyBorder="1" applyAlignment="1">
      <alignment horizontal="center" vertical="center"/>
    </xf>
    <xf numFmtId="0" fontId="44" fillId="3" borderId="8" xfId="1" applyFont="1" applyFill="1" applyBorder="1" applyAlignment="1">
      <alignment horizontal="center" vertical="center"/>
    </xf>
    <xf numFmtId="0" fontId="15" fillId="5" borderId="23" xfId="1" applyFont="1" applyFill="1" applyBorder="1" applyAlignment="1">
      <alignment horizontal="left" vertical="center"/>
    </xf>
    <xf numFmtId="0" fontId="5" fillId="2" borderId="0" xfId="1" applyFont="1" applyFill="1" applyAlignment="1">
      <alignment horizontal="center"/>
    </xf>
    <xf numFmtId="0" fontId="20" fillId="2" borderId="0" xfId="1" applyFont="1" applyFill="1" applyAlignment="1">
      <alignment horizontal="center"/>
    </xf>
    <xf numFmtId="0" fontId="48" fillId="0" borderId="8" xfId="1" applyFont="1" applyBorder="1" applyAlignment="1">
      <alignment horizontal="justify" vertical="center" wrapText="1"/>
    </xf>
    <xf numFmtId="0" fontId="48" fillId="0" borderId="9" xfId="1" applyFont="1" applyBorder="1" applyAlignment="1">
      <alignment horizontal="justify" vertical="center" wrapText="1"/>
    </xf>
    <xf numFmtId="0" fontId="48" fillId="0" borderId="10" xfId="1" applyFont="1" applyBorder="1" applyAlignment="1">
      <alignment horizontal="justify" vertical="center" wrapText="1"/>
    </xf>
    <xf numFmtId="0" fontId="51" fillId="0" borderId="8" xfId="1" applyFont="1" applyBorder="1" applyAlignment="1">
      <alignment horizontal="center" vertical="center" wrapText="1"/>
    </xf>
    <xf numFmtId="0" fontId="51" fillId="0" borderId="9" xfId="1" applyFont="1" applyBorder="1" applyAlignment="1">
      <alignment horizontal="center" vertical="center" wrapText="1"/>
    </xf>
    <xf numFmtId="0" fontId="51" fillId="0" borderId="10" xfId="1" applyFont="1" applyBorder="1" applyAlignment="1">
      <alignment horizontal="center" vertical="center" wrapText="1"/>
    </xf>
    <xf numFmtId="0" fontId="51" fillId="0" borderId="8" xfId="1" applyFont="1" applyBorder="1" applyAlignment="1">
      <alignment horizontal="center" vertical="center"/>
    </xf>
    <xf numFmtId="0" fontId="51" fillId="0" borderId="9" xfId="1" applyFont="1" applyBorder="1" applyAlignment="1">
      <alignment horizontal="center" vertical="center"/>
    </xf>
    <xf numFmtId="0" fontId="51" fillId="0" borderId="10" xfId="1" applyFont="1" applyBorder="1" applyAlignment="1">
      <alignment horizontal="center" vertical="center"/>
    </xf>
    <xf numFmtId="0" fontId="48" fillId="0" borderId="20" xfId="1" applyFont="1" applyBorder="1" applyAlignment="1">
      <alignment horizontal="justify" vertical="center" wrapText="1"/>
    </xf>
    <xf numFmtId="0" fontId="48" fillId="5" borderId="8" xfId="1" applyFont="1" applyFill="1" applyBorder="1" applyAlignment="1">
      <alignment horizontal="left" vertical="center"/>
    </xf>
    <xf numFmtId="0" fontId="48" fillId="5" borderId="9" xfId="1" applyFont="1" applyFill="1" applyBorder="1" applyAlignment="1">
      <alignment horizontal="left" vertical="center"/>
    </xf>
    <xf numFmtId="0" fontId="48" fillId="5" borderId="20" xfId="1" applyFont="1" applyFill="1" applyBorder="1" applyAlignment="1">
      <alignment horizontal="left" vertical="center"/>
    </xf>
    <xf numFmtId="0" fontId="48" fillId="0" borderId="8" xfId="1" applyFont="1" applyBorder="1" applyAlignment="1">
      <alignment horizontal="left" vertical="center" wrapText="1"/>
    </xf>
    <xf numFmtId="0" fontId="51" fillId="0" borderId="8" xfId="1" applyFont="1" applyBorder="1" applyAlignment="1">
      <alignment horizontal="left" vertical="center" wrapText="1"/>
    </xf>
    <xf numFmtId="0" fontId="51" fillId="0" borderId="9" xfId="1" applyFont="1" applyBorder="1" applyAlignment="1">
      <alignment horizontal="left" vertical="center" wrapText="1"/>
    </xf>
    <xf numFmtId="0" fontId="51" fillId="0" borderId="10" xfId="1" applyFont="1" applyBorder="1" applyAlignment="1">
      <alignment horizontal="left" vertical="center" wrapText="1"/>
    </xf>
    <xf numFmtId="3" fontId="48" fillId="2" borderId="8" xfId="1" applyNumberFormat="1" applyFont="1" applyFill="1" applyBorder="1" applyAlignment="1">
      <alignment horizontal="center" vertical="center" wrapText="1"/>
    </xf>
    <xf numFmtId="0" fontId="48" fillId="0" borderId="20" xfId="1" applyFont="1" applyBorder="1" applyAlignment="1">
      <alignment horizontal="left" vertical="center" wrapText="1"/>
    </xf>
    <xf numFmtId="3" fontId="42" fillId="2" borderId="23" xfId="1" applyNumberFormat="1" applyFont="1" applyFill="1" applyBorder="1" applyAlignment="1">
      <alignment horizontal="center" vertical="center" wrapText="1"/>
    </xf>
    <xf numFmtId="0" fontId="41" fillId="0" borderId="25" xfId="1" applyFont="1" applyBorder="1" applyAlignment="1">
      <alignment horizontal="center" vertical="center"/>
    </xf>
    <xf numFmtId="0" fontId="41" fillId="0" borderId="3" xfId="1" applyFont="1" applyBorder="1" applyAlignment="1">
      <alignment horizontal="center" vertical="center"/>
    </xf>
    <xf numFmtId="0" fontId="41" fillId="0" borderId="12" xfId="1" applyFont="1" applyBorder="1" applyAlignment="1">
      <alignment horizontal="center" vertical="center"/>
    </xf>
    <xf numFmtId="0" fontId="15" fillId="5" borderId="23" xfId="1" applyFont="1" applyFill="1" applyBorder="1" applyAlignment="1">
      <alignment horizontal="center" vertical="center"/>
    </xf>
    <xf numFmtId="0" fontId="15" fillId="5" borderId="9" xfId="1" applyFont="1" applyFill="1" applyBorder="1" applyAlignment="1">
      <alignment horizontal="center" vertical="center"/>
    </xf>
    <xf numFmtId="0" fontId="15" fillId="5" borderId="10" xfId="1" applyFont="1" applyFill="1" applyBorder="1" applyAlignment="1">
      <alignment horizontal="center" vertical="center"/>
    </xf>
    <xf numFmtId="0" fontId="41" fillId="0" borderId="3" xfId="1" applyFont="1" applyBorder="1" applyAlignment="1">
      <alignment horizontal="left" vertical="center" wrapText="1"/>
    </xf>
    <xf numFmtId="0" fontId="41" fillId="0" borderId="14" xfId="1" applyFont="1" applyBorder="1" applyAlignment="1">
      <alignment horizontal="left" vertical="center" wrapText="1"/>
    </xf>
    <xf numFmtId="0" fontId="41" fillId="0" borderId="12" xfId="1" applyFont="1" applyBorder="1" applyAlignment="1">
      <alignment horizontal="left" vertical="center" wrapText="1"/>
    </xf>
    <xf numFmtId="0" fontId="11" fillId="3" borderId="0" xfId="1" applyFont="1" applyFill="1" applyAlignment="1">
      <alignment horizontal="center" wrapText="1"/>
    </xf>
    <xf numFmtId="0" fontId="34" fillId="0" borderId="13" xfId="1" applyFont="1" applyBorder="1" applyAlignment="1">
      <alignment horizontal="right" vertical="center" wrapText="1"/>
    </xf>
    <xf numFmtId="0" fontId="34" fillId="0" borderId="1" xfId="1" applyFont="1" applyBorder="1" applyAlignment="1">
      <alignment horizontal="right" vertical="center" wrapText="1"/>
    </xf>
    <xf numFmtId="0" fontId="34" fillId="0" borderId="14" xfId="1" applyFont="1" applyBorder="1" applyAlignment="1">
      <alignment horizontal="right" vertical="center" wrapText="1"/>
    </xf>
    <xf numFmtId="0" fontId="34" fillId="0" borderId="12" xfId="1" applyFont="1" applyBorder="1" applyAlignment="1">
      <alignment horizontal="right" vertical="center" wrapText="1"/>
    </xf>
    <xf numFmtId="0" fontId="39" fillId="0" borderId="15" xfId="1" applyFont="1" applyBorder="1" applyAlignment="1">
      <alignment horizontal="left" vertical="center"/>
    </xf>
    <xf numFmtId="0" fontId="39" fillId="0" borderId="2" xfId="1" applyFont="1" applyBorder="1" applyAlignment="1">
      <alignment horizontal="left" vertical="center"/>
    </xf>
    <xf numFmtId="0" fontId="5" fillId="3" borderId="0" xfId="1" applyFont="1" applyFill="1" applyAlignment="1">
      <alignment horizontal="center"/>
    </xf>
    <xf numFmtId="0" fontId="2" fillId="0" borderId="0" xfId="1" applyAlignment="1">
      <alignment horizontal="center"/>
    </xf>
    <xf numFmtId="0" fontId="11" fillId="10" borderId="5" xfId="0" applyFont="1" applyFill="1" applyBorder="1" applyAlignment="1">
      <alignment horizontal="center" vertical="center"/>
    </xf>
    <xf numFmtId="0" fontId="14" fillId="3" borderId="14"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0" xfId="0" applyFont="1" applyFill="1" applyAlignment="1">
      <alignment horizontal="center"/>
    </xf>
    <xf numFmtId="0" fontId="14"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4" fillId="3" borderId="0" xfId="0" applyFont="1" applyFill="1" applyAlignment="1">
      <alignment horizontal="center" wrapText="1"/>
    </xf>
    <xf numFmtId="0" fontId="34" fillId="3" borderId="8" xfId="0" applyFont="1" applyFill="1" applyBorder="1" applyAlignment="1">
      <alignment horizontal="center" vertical="center" wrapText="1"/>
    </xf>
    <xf numFmtId="0" fontId="34" fillId="3" borderId="10" xfId="0" applyFont="1" applyFill="1" applyBorder="1" applyAlignment="1">
      <alignment horizontal="center" vertical="center" wrapText="1"/>
    </xf>
    <xf numFmtId="0" fontId="33" fillId="2" borderId="0" xfId="0" applyFont="1" applyFill="1" applyAlignment="1">
      <alignment horizontal="center"/>
    </xf>
    <xf numFmtId="0" fontId="6" fillId="3" borderId="1" xfId="0" applyFont="1" applyFill="1" applyBorder="1" applyAlignment="1">
      <alignment horizontal="center" vertical="center" wrapText="1"/>
    </xf>
    <xf numFmtId="0" fontId="11" fillId="4" borderId="4" xfId="2" applyFont="1" applyFill="1" applyBorder="1" applyAlignment="1">
      <alignment horizontal="center" vertical="center"/>
    </xf>
    <xf numFmtId="0" fontId="11" fillId="4" borderId="5" xfId="2" applyFont="1" applyFill="1" applyBorder="1" applyAlignment="1">
      <alignment horizontal="center" vertical="center"/>
    </xf>
    <xf numFmtId="0" fontId="5" fillId="2" borderId="0" xfId="2" applyFont="1" applyFill="1" applyAlignment="1">
      <alignment horizontal="center"/>
    </xf>
    <xf numFmtId="0" fontId="5" fillId="2" borderId="0" xfId="2" applyFont="1" applyFill="1" applyAlignment="1">
      <alignment horizontal="center" vertical="center" wrapText="1"/>
    </xf>
    <xf numFmtId="0" fontId="13" fillId="3" borderId="15" xfId="2" applyFont="1" applyFill="1" applyBorder="1" applyAlignment="1">
      <alignment horizontal="center" vertical="center" wrapText="1"/>
    </xf>
    <xf numFmtId="0" fontId="13" fillId="3" borderId="7" xfId="2" applyFont="1" applyFill="1" applyBorder="1" applyAlignment="1">
      <alignment horizontal="center" vertical="center"/>
    </xf>
    <xf numFmtId="0" fontId="13" fillId="3" borderId="2" xfId="2" applyFont="1" applyFill="1" applyBorder="1" applyAlignment="1">
      <alignment horizontal="center" vertical="center"/>
    </xf>
    <xf numFmtId="0" fontId="14" fillId="3" borderId="1" xfId="2" applyFont="1" applyFill="1" applyBorder="1" applyAlignment="1">
      <alignment horizontal="center" wrapText="1"/>
    </xf>
    <xf numFmtId="0" fontId="14" fillId="3" borderId="12" xfId="2" applyFont="1" applyFill="1" applyBorder="1" applyAlignment="1">
      <alignment horizontal="center" wrapText="1"/>
    </xf>
    <xf numFmtId="0" fontId="5" fillId="3" borderId="2" xfId="2" applyFont="1" applyFill="1" applyBorder="1" applyAlignment="1">
      <alignment horizontal="center" vertical="center"/>
    </xf>
    <xf numFmtId="0" fontId="5" fillId="2" borderId="0" xfId="2" applyFont="1" applyFill="1" applyAlignment="1">
      <alignment horizontal="center" vertical="center"/>
    </xf>
    <xf numFmtId="0" fontId="14" fillId="3" borderId="19" xfId="0" applyFont="1" applyFill="1" applyBorder="1" applyAlignment="1">
      <alignment horizontal="left" vertical="center"/>
    </xf>
    <xf numFmtId="0" fontId="6" fillId="3" borderId="5" xfId="0" applyFont="1" applyFill="1" applyBorder="1" applyAlignment="1">
      <alignment horizontal="center"/>
    </xf>
    <xf numFmtId="0" fontId="6" fillId="3" borderId="1" xfId="0" applyFont="1" applyFill="1" applyBorder="1" applyAlignment="1">
      <alignment horizontal="center"/>
    </xf>
    <xf numFmtId="0" fontId="14" fillId="3" borderId="5" xfId="0" applyFont="1" applyFill="1" applyBorder="1" applyAlignment="1">
      <alignment horizontal="center" wrapText="1"/>
    </xf>
    <xf numFmtId="0" fontId="14" fillId="3" borderId="5" xfId="0" applyFont="1" applyFill="1" applyBorder="1" applyAlignment="1">
      <alignment horizontal="center" vertical="center"/>
    </xf>
    <xf numFmtId="0" fontId="11" fillId="4" borderId="4" xfId="0" applyFont="1" applyFill="1" applyBorder="1" applyAlignment="1">
      <alignment horizontal="center"/>
    </xf>
    <xf numFmtId="0" fontId="11" fillId="4" borderId="5" xfId="0" applyFont="1" applyFill="1" applyBorder="1" applyAlignment="1">
      <alignment horizontal="center"/>
    </xf>
    <xf numFmtId="0" fontId="14" fillId="3" borderId="6" xfId="0" applyFont="1" applyFill="1" applyBorder="1" applyAlignment="1">
      <alignment horizontal="center" wrapText="1"/>
    </xf>
    <xf numFmtId="0" fontId="14" fillId="3" borderId="5" xfId="0" applyFont="1" applyFill="1" applyBorder="1" applyAlignment="1">
      <alignment horizontal="center"/>
    </xf>
    <xf numFmtId="0" fontId="14" fillId="3" borderId="1" xfId="0" applyFont="1" applyFill="1" applyBorder="1" applyAlignment="1">
      <alignment horizontal="center"/>
    </xf>
    <xf numFmtId="3" fontId="26" fillId="5" borderId="0" xfId="0" quotePrefix="1" applyNumberFormat="1" applyFont="1" applyFill="1" applyAlignment="1">
      <alignment horizontal="right"/>
    </xf>
    <xf numFmtId="0" fontId="27" fillId="3" borderId="17" xfId="0" applyFont="1" applyFill="1" applyBorder="1" applyAlignment="1">
      <alignment horizontal="center"/>
    </xf>
    <xf numFmtId="0" fontId="11" fillId="5" borderId="0" xfId="0" applyFont="1" applyFill="1" applyAlignment="1">
      <alignment horizontal="center" vertical="center"/>
    </xf>
    <xf numFmtId="164" fontId="24" fillId="3" borderId="1" xfId="0" applyNumberFormat="1" applyFont="1" applyFill="1" applyBorder="1" applyAlignment="1">
      <alignment horizontal="center"/>
    </xf>
    <xf numFmtId="164" fontId="24" fillId="3" borderId="12" xfId="0" applyNumberFormat="1" applyFont="1" applyFill="1" applyBorder="1" applyAlignment="1">
      <alignment horizontal="center"/>
    </xf>
    <xf numFmtId="164" fontId="6" fillId="3" borderId="1" xfId="0" applyNumberFormat="1" applyFont="1" applyFill="1" applyBorder="1" applyAlignment="1">
      <alignment horizontal="center"/>
    </xf>
    <xf numFmtId="164" fontId="24" fillId="3" borderId="5" xfId="0" applyNumberFormat="1" applyFont="1" applyFill="1" applyBorder="1" applyAlignment="1">
      <alignment horizontal="center"/>
    </xf>
    <xf numFmtId="164" fontId="6" fillId="3" borderId="12" xfId="0" applyNumberFormat="1" applyFont="1" applyFill="1" applyBorder="1" applyAlignment="1">
      <alignment horizontal="center"/>
    </xf>
    <xf numFmtId="0" fontId="13" fillId="3" borderId="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4" fillId="3" borderId="14"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12" xfId="0" applyFont="1" applyFill="1" applyBorder="1" applyAlignment="1">
      <alignment horizontal="center" vertical="center"/>
    </xf>
    <xf numFmtId="0" fontId="12" fillId="5" borderId="7" xfId="0" applyFont="1" applyFill="1" applyBorder="1" applyAlignment="1">
      <alignment horizontal="left"/>
    </xf>
    <xf numFmtId="0" fontId="12" fillId="5" borderId="0" xfId="0" applyFont="1" applyFill="1" applyAlignment="1">
      <alignment horizontal="left"/>
    </xf>
    <xf numFmtId="0" fontId="10" fillId="3" borderId="7"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4" xfId="0" applyFont="1" applyFill="1" applyBorder="1" applyAlignment="1">
      <alignment horizontal="center" vertical="center"/>
    </xf>
    <xf numFmtId="0" fontId="6" fillId="2" borderId="0" xfId="0" applyFont="1" applyFill="1"/>
    <xf numFmtId="0" fontId="5" fillId="3" borderId="2" xfId="0" applyFont="1" applyFill="1" applyBorder="1" applyAlignment="1">
      <alignment horizontal="center" vertical="center" wrapText="1"/>
    </xf>
    <xf numFmtId="0" fontId="5" fillId="0" borderId="0" xfId="0" applyFont="1" applyAlignment="1">
      <alignment horizontal="center"/>
    </xf>
    <xf numFmtId="3" fontId="7" fillId="3" borderId="14" xfId="0" applyNumberFormat="1" applyFont="1" applyFill="1" applyBorder="1" applyAlignment="1">
      <alignment horizontal="center" vertical="center"/>
    </xf>
    <xf numFmtId="3" fontId="7" fillId="3" borderId="3" xfId="0" applyNumberFormat="1" applyFont="1" applyFill="1" applyBorder="1" applyAlignment="1">
      <alignment horizontal="center" vertical="center"/>
    </xf>
    <xf numFmtId="3" fontId="7" fillId="3" borderId="12" xfId="0" applyNumberFormat="1" applyFont="1" applyFill="1" applyBorder="1" applyAlignment="1">
      <alignment horizontal="center" vertical="center"/>
    </xf>
    <xf numFmtId="3" fontId="5" fillId="2" borderId="0" xfId="0" applyNumberFormat="1" applyFont="1" applyFill="1" applyAlignment="1">
      <alignment horizontal="center" vertical="center"/>
    </xf>
    <xf numFmtId="3" fontId="5" fillId="2" borderId="0" xfId="0" applyNumberFormat="1" applyFont="1" applyFill="1" applyAlignment="1">
      <alignment horizontal="center" vertical="top"/>
    </xf>
    <xf numFmtId="3" fontId="5" fillId="2" borderId="1" xfId="0" applyNumberFormat="1" applyFont="1" applyFill="1" applyBorder="1" applyAlignment="1">
      <alignment horizontal="center" vertical="top"/>
    </xf>
    <xf numFmtId="49" fontId="7" fillId="3" borderId="5" xfId="0" applyNumberFormat="1" applyFont="1" applyFill="1" applyBorder="1" applyAlignment="1">
      <alignment horizontal="center"/>
    </xf>
    <xf numFmtId="49" fontId="7" fillId="3" borderId="1" xfId="0" applyNumberFormat="1" applyFont="1" applyFill="1" applyBorder="1" applyAlignment="1">
      <alignment horizontal="center"/>
    </xf>
    <xf numFmtId="0" fontId="14" fillId="3" borderId="0" xfId="0" applyFont="1" applyFill="1" applyAlignment="1">
      <alignment horizontal="center" vertical="center"/>
    </xf>
    <xf numFmtId="0" fontId="14" fillId="3" borderId="1" xfId="0" applyFont="1" applyFill="1" applyBorder="1" applyAlignment="1">
      <alignment horizontal="center" vertical="center"/>
    </xf>
    <xf numFmtId="3" fontId="7" fillId="3" borderId="1" xfId="0" applyNumberFormat="1" applyFont="1" applyFill="1" applyBorder="1" applyAlignment="1">
      <alignment horizontal="center"/>
    </xf>
    <xf numFmtId="3" fontId="5" fillId="0" borderId="0" xfId="0" applyNumberFormat="1" applyFont="1" applyAlignment="1">
      <alignment horizontal="center" vertical="top"/>
    </xf>
    <xf numFmtId="3" fontId="5" fillId="0" borderId="0" xfId="0" applyNumberFormat="1" applyFont="1" applyAlignment="1">
      <alignment horizontal="center" vertical="center"/>
    </xf>
    <xf numFmtId="0" fontId="14"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1" xfId="0" applyFont="1" applyFill="1" applyBorder="1" applyAlignment="1">
      <alignment horizontal="center" vertical="center" wrapText="1"/>
    </xf>
    <xf numFmtId="3" fontId="7" fillId="3" borderId="5" xfId="0" applyNumberFormat="1" applyFont="1" applyFill="1" applyBorder="1" applyAlignment="1">
      <alignment horizont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3" fontId="5" fillId="0" borderId="1" xfId="0" applyNumberFormat="1" applyFont="1" applyBorder="1" applyAlignment="1">
      <alignment horizontal="center" vertical="top"/>
    </xf>
    <xf numFmtId="3" fontId="7" fillId="3" borderId="0" xfId="0" applyNumberFormat="1" applyFont="1" applyFill="1" applyAlignment="1">
      <alignment horizontal="center"/>
    </xf>
    <xf numFmtId="3" fontId="26" fillId="0" borderId="3" xfId="0" applyNumberFormat="1" applyFont="1" applyBorder="1"/>
    <xf numFmtId="3" fontId="26" fillId="0" borderId="0" xfId="0" applyNumberFormat="1" applyFont="1"/>
    <xf numFmtId="3" fontId="27" fillId="0" borderId="53" xfId="0" applyNumberFormat="1" applyFont="1" applyBorder="1"/>
    <xf numFmtId="3" fontId="27" fillId="0" borderId="54" xfId="0" applyNumberFormat="1" applyFont="1" applyBorder="1"/>
    <xf numFmtId="0" fontId="26" fillId="0" borderId="54" xfId="0" applyFont="1" applyBorder="1"/>
    <xf numFmtId="0" fontId="10" fillId="0" borderId="55" xfId="0" applyFont="1" applyBorder="1"/>
    <xf numFmtId="0" fontId="3" fillId="2" borderId="54" xfId="0" applyFont="1" applyFill="1" applyBorder="1" applyAlignment="1">
      <alignment horizontal="left"/>
    </xf>
    <xf numFmtId="3" fontId="10" fillId="4" borderId="45" xfId="0" applyNumberFormat="1" applyFont="1" applyFill="1" applyBorder="1" applyAlignment="1">
      <alignment horizontal="center" vertical="center"/>
    </xf>
    <xf numFmtId="3" fontId="10" fillId="4" borderId="46" xfId="0" applyNumberFormat="1" applyFont="1" applyFill="1" applyBorder="1" applyAlignment="1">
      <alignment horizontal="center" vertical="center"/>
    </xf>
    <xf numFmtId="0" fontId="4" fillId="2" borderId="53" xfId="0" applyFont="1" applyFill="1" applyBorder="1"/>
    <xf numFmtId="0" fontId="12" fillId="15" borderId="0" xfId="0" applyFont="1" applyFill="1"/>
    <xf numFmtId="3" fontId="10" fillId="4" borderId="45" xfId="0" applyNumberFormat="1" applyFont="1" applyFill="1" applyBorder="1" applyAlignment="1">
      <alignment horizontal="center"/>
    </xf>
    <xf numFmtId="3" fontId="10" fillId="4" borderId="46" xfId="0" applyNumberFormat="1" applyFont="1" applyFill="1" applyBorder="1" applyAlignment="1">
      <alignment horizontal="center"/>
    </xf>
    <xf numFmtId="0" fontId="10" fillId="4" borderId="46" xfId="0" applyFont="1" applyFill="1" applyBorder="1" applyAlignment="1">
      <alignment horizontal="center"/>
    </xf>
    <xf numFmtId="0" fontId="11" fillId="4" borderId="46" xfId="0" applyFont="1" applyFill="1" applyBorder="1" applyAlignment="1">
      <alignment horizontal="left"/>
    </xf>
    <xf numFmtId="0" fontId="5" fillId="3" borderId="56" xfId="0" applyFont="1" applyFill="1" applyBorder="1" applyAlignment="1">
      <alignment horizontal="center" vertical="center"/>
    </xf>
    <xf numFmtId="0" fontId="12" fillId="2" borderId="3" xfId="0" applyFont="1" applyFill="1" applyBorder="1" applyAlignment="1">
      <alignment horizontal="center"/>
    </xf>
    <xf numFmtId="0" fontId="10" fillId="2" borderId="53" xfId="0" applyFont="1" applyFill="1" applyBorder="1" applyAlignment="1">
      <alignment horizontal="center"/>
    </xf>
    <xf numFmtId="0" fontId="10" fillId="2" borderId="54" xfId="0" applyFont="1" applyFill="1" applyBorder="1" applyAlignment="1">
      <alignment horizontal="center"/>
    </xf>
    <xf numFmtId="0" fontId="10" fillId="4" borderId="53" xfId="0" applyFont="1" applyFill="1" applyBorder="1" applyAlignment="1">
      <alignment horizontal="center"/>
    </xf>
    <xf numFmtId="0" fontId="10" fillId="4" borderId="54" xfId="0" applyFont="1" applyFill="1" applyBorder="1" applyAlignment="1">
      <alignment horizontal="center"/>
    </xf>
    <xf numFmtId="3" fontId="10" fillId="4" borderId="54" xfId="0" applyNumberFormat="1" applyFont="1" applyFill="1" applyBorder="1" applyAlignment="1">
      <alignment horizontal="center"/>
    </xf>
    <xf numFmtId="0" fontId="4" fillId="16" borderId="0" xfId="0" applyFont="1" applyFill="1"/>
    <xf numFmtId="3" fontId="6" fillId="4" borderId="45" xfId="0" applyNumberFormat="1" applyFont="1" applyFill="1" applyBorder="1" applyAlignment="1">
      <alignment horizontal="center"/>
    </xf>
    <xf numFmtId="3" fontId="6" fillId="4" borderId="46" xfId="0" applyNumberFormat="1" applyFont="1" applyFill="1" applyBorder="1" applyAlignment="1">
      <alignment horizontal="center"/>
    </xf>
    <xf numFmtId="0" fontId="5" fillId="3" borderId="56" xfId="0" applyFont="1" applyFill="1" applyBorder="1" applyAlignment="1">
      <alignment horizontal="center" vertical="center"/>
    </xf>
    <xf numFmtId="0" fontId="6" fillId="3" borderId="0" xfId="0" applyFont="1" applyFill="1" applyAlignment="1">
      <alignment horizontal="center"/>
    </xf>
    <xf numFmtId="0" fontId="6" fillId="3" borderId="1" xfId="0" applyFont="1" applyFill="1" applyBorder="1"/>
    <xf numFmtId="0" fontId="6" fillId="3" borderId="1" xfId="0" applyFont="1" applyFill="1" applyBorder="1" applyAlignment="1">
      <alignment horizontal="center" wrapText="1"/>
    </xf>
    <xf numFmtId="0" fontId="6" fillId="3" borderId="0" xfId="0" applyFont="1" applyFill="1"/>
    <xf numFmtId="0" fontId="3" fillId="3" borderId="53" xfId="0" applyFont="1" applyFill="1" applyBorder="1" applyAlignment="1">
      <alignment horizontal="center"/>
    </xf>
    <xf numFmtId="0" fontId="3" fillId="3" borderId="54" xfId="0" applyFont="1" applyFill="1" applyBorder="1" applyAlignment="1">
      <alignment horizontal="center"/>
    </xf>
    <xf numFmtId="0" fontId="6" fillId="3" borderId="54" xfId="0" applyFont="1" applyFill="1" applyBorder="1" applyAlignment="1">
      <alignment horizontal="center" wrapText="1"/>
    </xf>
    <xf numFmtId="0" fontId="3" fillId="3" borderId="54" xfId="0" applyFont="1" applyFill="1" applyBorder="1"/>
    <xf numFmtId="0" fontId="6" fillId="3" borderId="55" xfId="0" applyFont="1" applyFill="1" applyBorder="1" applyAlignment="1">
      <alignment horizontal="center" vertical="center" wrapText="1"/>
    </xf>
    <xf numFmtId="0" fontId="11" fillId="2" borderId="0" xfId="0" applyFont="1" applyFill="1" applyAlignment="1">
      <alignment horizontal="center" vertical="center" wrapText="1"/>
    </xf>
    <xf numFmtId="3" fontId="18" fillId="2" borderId="1" xfId="0" applyNumberFormat="1" applyFont="1" applyFill="1" applyBorder="1" applyAlignment="1">
      <alignment horizontal="center"/>
    </xf>
    <xf numFmtId="3" fontId="3" fillId="2" borderId="1" xfId="0" applyNumberFormat="1" applyFont="1" applyFill="1" applyBorder="1" applyAlignment="1">
      <alignment horizontal="center"/>
    </xf>
    <xf numFmtId="0" fontId="18" fillId="16" borderId="0" xfId="0" applyFont="1" applyFill="1"/>
    <xf numFmtId="0" fontId="3" fillId="0" borderId="1" xfId="0" applyFont="1" applyBorder="1" applyAlignment="1">
      <alignment horizontal="center"/>
    </xf>
    <xf numFmtId="0" fontId="11" fillId="2" borderId="2" xfId="0" applyFont="1" applyFill="1" applyBorder="1" applyAlignment="1">
      <alignment horizontal="center" vertical="center" textRotation="90"/>
    </xf>
    <xf numFmtId="3" fontId="10" fillId="2" borderId="54" xfId="0" applyNumberFormat="1" applyFont="1" applyFill="1" applyBorder="1" applyAlignment="1">
      <alignment horizontal="center"/>
    </xf>
    <xf numFmtId="3" fontId="3" fillId="0" borderId="0" xfId="0" applyNumberFormat="1" applyFont="1" applyAlignment="1">
      <alignment horizontal="center"/>
    </xf>
    <xf numFmtId="0" fontId="57" fillId="2" borderId="0" xfId="0" applyFont="1" applyFill="1" applyAlignment="1">
      <alignment horizontal="center"/>
    </xf>
    <xf numFmtId="0" fontId="10" fillId="4" borderId="1" xfId="0" applyFont="1" applyFill="1" applyBorder="1" applyAlignment="1">
      <alignment horizontal="center"/>
    </xf>
    <xf numFmtId="0" fontId="3" fillId="4" borderId="54" xfId="0" applyFont="1" applyFill="1" applyBorder="1"/>
    <xf numFmtId="164" fontId="3" fillId="0" borderId="0" xfId="0" applyNumberFormat="1" applyFont="1"/>
    <xf numFmtId="164" fontId="3" fillId="2" borderId="1" xfId="0" applyNumberFormat="1" applyFont="1" applyFill="1" applyBorder="1"/>
    <xf numFmtId="164" fontId="10" fillId="0" borderId="0" xfId="0" applyNumberFormat="1" applyFont="1"/>
    <xf numFmtId="164" fontId="10" fillId="4" borderId="46" xfId="0" applyNumberFormat="1" applyFont="1" applyFill="1" applyBorder="1"/>
    <xf numFmtId="164" fontId="6" fillId="4" borderId="46" xfId="0" applyNumberFormat="1" applyFont="1" applyFill="1" applyBorder="1"/>
    <xf numFmtId="164" fontId="10" fillId="2" borderId="53" xfId="0" applyNumberFormat="1" applyFont="1" applyFill="1" applyBorder="1" applyAlignment="1">
      <alignment horizontal="right"/>
    </xf>
    <xf numFmtId="164" fontId="10" fillId="5" borderId="54" xfId="0" applyNumberFormat="1" applyFont="1" applyFill="1" applyBorder="1" applyAlignment="1">
      <alignment horizontal="right" vertical="center"/>
    </xf>
    <xf numFmtId="164" fontId="10" fillId="4" borderId="53" xfId="0" applyNumberFormat="1" applyFont="1" applyFill="1" applyBorder="1" applyAlignment="1">
      <alignment horizontal="right"/>
    </xf>
    <xf numFmtId="164" fontId="10" fillId="3" borderId="1" xfId="0" applyNumberFormat="1" applyFont="1" applyFill="1" applyBorder="1" applyAlignment="1">
      <alignment horizontal="right" vertical="center"/>
    </xf>
    <xf numFmtId="164" fontId="10" fillId="3" borderId="1" xfId="0" applyNumberFormat="1" applyFont="1" applyFill="1" applyBorder="1" applyAlignment="1">
      <alignment horizontal="center" vertical="center" wrapText="1"/>
    </xf>
    <xf numFmtId="0" fontId="10" fillId="3" borderId="53" xfId="0" applyFont="1" applyFill="1" applyBorder="1" applyAlignment="1">
      <alignment vertical="center"/>
    </xf>
    <xf numFmtId="0" fontId="10" fillId="3" borderId="54" xfId="0" applyFont="1" applyFill="1" applyBorder="1" applyAlignment="1">
      <alignment vertical="center"/>
    </xf>
    <xf numFmtId="164" fontId="10" fillId="3" borderId="54" xfId="0" applyNumberFormat="1" applyFont="1" applyFill="1" applyBorder="1" applyAlignment="1">
      <alignment vertical="center" wrapText="1"/>
    </xf>
    <xf numFmtId="164" fontId="3" fillId="2" borderId="0" xfId="0" applyNumberFormat="1" applyFont="1" applyFill="1"/>
    <xf numFmtId="164" fontId="6" fillId="2" borderId="53" xfId="0" applyNumberFormat="1" applyFont="1" applyFill="1" applyBorder="1" applyAlignment="1">
      <alignment horizontal="right"/>
    </xf>
    <xf numFmtId="164" fontId="6" fillId="5" borderId="54" xfId="0" applyNumberFormat="1" applyFont="1" applyFill="1" applyBorder="1" applyAlignment="1">
      <alignment horizontal="right" vertical="center"/>
    </xf>
    <xf numFmtId="0" fontId="10" fillId="3" borderId="54" xfId="0" applyFont="1" applyFill="1" applyBorder="1" applyAlignment="1">
      <alignment vertical="center" wrapText="1"/>
    </xf>
    <xf numFmtId="0" fontId="75" fillId="2" borderId="0" xfId="0" applyFont="1" applyFill="1"/>
    <xf numFmtId="0" fontId="29" fillId="2" borderId="0" xfId="0" applyFont="1" applyFill="1"/>
    <xf numFmtId="0" fontId="11" fillId="2" borderId="2" xfId="0" applyFont="1" applyFill="1" applyBorder="1"/>
    <xf numFmtId="3" fontId="12" fillId="2" borderId="3" xfId="0" quotePrefix="1" applyNumberFormat="1" applyFont="1" applyFill="1" applyBorder="1" applyAlignment="1">
      <alignment horizontal="right"/>
    </xf>
    <xf numFmtId="3" fontId="12" fillId="2" borderId="3" xfId="0" quotePrefix="1" applyNumberFormat="1" applyFont="1" applyFill="1" applyBorder="1" applyAlignment="1">
      <alignment horizontal="left"/>
    </xf>
    <xf numFmtId="3" fontId="12" fillId="2" borderId="53" xfId="0" quotePrefix="1" applyNumberFormat="1" applyFont="1" applyFill="1" applyBorder="1" applyAlignment="1">
      <alignment horizontal="right"/>
    </xf>
    <xf numFmtId="0" fontId="4" fillId="2" borderId="54" xfId="0" applyFont="1" applyFill="1" applyBorder="1"/>
    <xf numFmtId="3" fontId="12" fillId="4" borderId="45" xfId="0" quotePrefix="1" applyNumberFormat="1" applyFont="1" applyFill="1" applyBorder="1" applyAlignment="1">
      <alignment horizontal="right"/>
    </xf>
    <xf numFmtId="3" fontId="12" fillId="4" borderId="45" xfId="0" applyNumberFormat="1" applyFont="1" applyFill="1" applyBorder="1"/>
    <xf numFmtId="0" fontId="14" fillId="4" borderId="45" xfId="0" applyFont="1" applyFill="1" applyBorder="1" applyAlignment="1">
      <alignment horizontal="right" vertical="center" wrapText="1"/>
    </xf>
    <xf numFmtId="0" fontId="5" fillId="4" borderId="46" xfId="0" applyFont="1" applyFill="1" applyBorder="1"/>
    <xf numFmtId="0" fontId="14" fillId="3" borderId="3" xfId="0" applyFont="1" applyFill="1" applyBorder="1" applyAlignment="1">
      <alignment horizontal="center" vertical="center" wrapText="1"/>
    </xf>
    <xf numFmtId="0" fontId="14" fillId="3" borderId="53" xfId="0" applyFont="1" applyFill="1" applyBorder="1" applyAlignment="1">
      <alignment horizontal="center" vertical="center" wrapText="1"/>
    </xf>
    <xf numFmtId="0" fontId="25" fillId="3" borderId="54" xfId="0" applyFont="1" applyFill="1" applyBorder="1"/>
    <xf numFmtId="0" fontId="13" fillId="3" borderId="55" xfId="0" applyFont="1" applyFill="1" applyBorder="1" applyAlignment="1">
      <alignment horizontal="center" vertical="center" wrapText="1"/>
    </xf>
    <xf numFmtId="3" fontId="12" fillId="2" borderId="53" xfId="0" applyNumberFormat="1" applyFont="1" applyFill="1" applyBorder="1"/>
    <xf numFmtId="0" fontId="56" fillId="5" borderId="1" xfId="0" applyFont="1" applyFill="1" applyBorder="1"/>
    <xf numFmtId="0" fontId="4" fillId="17" borderId="0" xfId="0" applyFont="1" applyFill="1"/>
    <xf numFmtId="0" fontId="18" fillId="17" borderId="0" xfId="0" applyFont="1" applyFill="1"/>
    <xf numFmtId="0" fontId="14" fillId="4" borderId="12" xfId="0" applyFont="1" applyFill="1" applyBorder="1" applyAlignment="1">
      <alignment horizontal="center" vertical="center" wrapText="1"/>
    </xf>
    <xf numFmtId="0" fontId="53" fillId="2" borderId="0" xfId="0" applyFont="1" applyFill="1"/>
    <xf numFmtId="0" fontId="11" fillId="4" borderId="45" xfId="0" applyFont="1" applyFill="1" applyBorder="1" applyAlignment="1">
      <alignment horizontal="left"/>
    </xf>
    <xf numFmtId="0" fontId="11" fillId="4" borderId="47" xfId="0" applyFont="1" applyFill="1" applyBorder="1" applyAlignment="1">
      <alignment horizontal="left"/>
    </xf>
    <xf numFmtId="3" fontId="11" fillId="4" borderId="45" xfId="0" applyNumberFormat="1" applyFont="1" applyFill="1" applyBorder="1"/>
    <xf numFmtId="0" fontId="14" fillId="4" borderId="45" xfId="0" applyFont="1" applyFill="1" applyBorder="1" applyAlignment="1">
      <alignment horizontal="center" vertical="center" wrapText="1"/>
    </xf>
    <xf numFmtId="3" fontId="6" fillId="2" borderId="53" xfId="0" applyNumberFormat="1" applyFont="1" applyFill="1" applyBorder="1"/>
    <xf numFmtId="0" fontId="14" fillId="4" borderId="3" xfId="0" applyFont="1" applyFill="1" applyBorder="1" applyAlignment="1">
      <alignment horizontal="right" vertical="center" wrapText="1"/>
    </xf>
    <xf numFmtId="0" fontId="1" fillId="0" borderId="0" xfId="7"/>
    <xf numFmtId="3" fontId="47" fillId="4" borderId="46" xfId="7" applyNumberFormat="1" applyFont="1" applyFill="1" applyBorder="1" applyAlignment="1">
      <alignment horizontal="center" vertical="center"/>
    </xf>
    <xf numFmtId="0" fontId="47" fillId="4" borderId="46" xfId="7" applyFont="1" applyFill="1" applyBorder="1" applyAlignment="1">
      <alignment horizontal="center" vertical="center"/>
    </xf>
    <xf numFmtId="0" fontId="26" fillId="4" borderId="46" xfId="7" applyFont="1" applyFill="1" applyBorder="1"/>
    <xf numFmtId="3" fontId="50" fillId="5" borderId="0" xfId="7" applyNumberFormat="1" applyFont="1" applyFill="1" applyAlignment="1">
      <alignment horizontal="center"/>
    </xf>
    <xf numFmtId="3" fontId="50" fillId="5" borderId="0" xfId="7" applyNumberFormat="1" applyFont="1" applyFill="1"/>
    <xf numFmtId="0" fontId="50" fillId="5" borderId="0" xfId="7" applyFont="1" applyFill="1"/>
    <xf numFmtId="0" fontId="26" fillId="5" borderId="0" xfId="7" applyFont="1" applyFill="1"/>
    <xf numFmtId="3" fontId="50" fillId="5" borderId="0" xfId="7" applyNumberFormat="1" applyFont="1" applyFill="1" applyAlignment="1">
      <alignment horizontal="center"/>
    </xf>
    <xf numFmtId="3" fontId="26" fillId="5" borderId="0" xfId="7" applyNumberFormat="1" applyFont="1" applyFill="1"/>
    <xf numFmtId="165" fontId="26" fillId="5" borderId="0" xfId="7" applyNumberFormat="1" applyFont="1" applyFill="1"/>
    <xf numFmtId="0" fontId="47" fillId="5" borderId="1" xfId="7" applyFont="1" applyFill="1" applyBorder="1" applyAlignment="1">
      <alignment horizontal="center" vertical="center" wrapText="1"/>
    </xf>
    <xf numFmtId="3" fontId="50" fillId="5" borderId="1" xfId="7" applyNumberFormat="1" applyFont="1" applyFill="1" applyBorder="1"/>
    <xf numFmtId="0" fontId="50" fillId="5" borderId="1" xfId="7" applyFont="1" applyFill="1" applyBorder="1"/>
    <xf numFmtId="0" fontId="47" fillId="5" borderId="0" xfId="7" applyFont="1" applyFill="1" applyAlignment="1">
      <alignment horizontal="center" vertical="center" wrapText="1"/>
    </xf>
    <xf numFmtId="0" fontId="47" fillId="5" borderId="0" xfId="7" applyFont="1" applyFill="1"/>
    <xf numFmtId="0" fontId="47" fillId="5" borderId="19" xfId="7" applyFont="1" applyFill="1" applyBorder="1" applyAlignment="1">
      <alignment horizontal="center" vertical="center" wrapText="1"/>
    </xf>
    <xf numFmtId="0" fontId="50" fillId="5" borderId="0" xfId="7" applyFont="1" applyFill="1" applyAlignment="1">
      <alignment horizontal="right"/>
    </xf>
    <xf numFmtId="0" fontId="98" fillId="3" borderId="18" xfId="7" applyFont="1" applyFill="1" applyBorder="1" applyAlignment="1">
      <alignment horizontal="center" vertical="center" wrapText="1"/>
    </xf>
    <xf numFmtId="0" fontId="98" fillId="3" borderId="0" xfId="7" applyFont="1" applyFill="1" applyAlignment="1">
      <alignment horizontal="center" vertical="center" wrapText="1"/>
    </xf>
    <xf numFmtId="0" fontId="98" fillId="3" borderId="19" xfId="7" applyFont="1" applyFill="1" applyBorder="1" applyAlignment="1">
      <alignment horizontal="center" vertical="center" wrapText="1"/>
    </xf>
    <xf numFmtId="0" fontId="1" fillId="0" borderId="18" xfId="7" applyBorder="1"/>
    <xf numFmtId="0" fontId="4" fillId="2" borderId="0" xfId="7" applyFont="1" applyFill="1"/>
    <xf numFmtId="0" fontId="56" fillId="5" borderId="0" xfId="7" applyFont="1" applyFill="1" applyAlignment="1">
      <alignment horizontal="left"/>
    </xf>
    <xf numFmtId="0" fontId="50" fillId="2" borderId="1" xfId="7" applyFont="1" applyFill="1" applyBorder="1" applyAlignment="1">
      <alignment horizontal="center" vertical="center"/>
    </xf>
    <xf numFmtId="0" fontId="49" fillId="2" borderId="1" xfId="7" applyFont="1" applyFill="1" applyBorder="1"/>
    <xf numFmtId="0" fontId="49" fillId="2" borderId="0" xfId="7" applyFont="1" applyFill="1"/>
    <xf numFmtId="0" fontId="50" fillId="2" borderId="0" xfId="7" applyFont="1" applyFill="1" applyAlignment="1">
      <alignment horizontal="center" vertical="center"/>
    </xf>
    <xf numFmtId="0" fontId="50" fillId="2" borderId="0" xfId="7" applyFont="1" applyFill="1" applyAlignment="1">
      <alignment horizontal="center"/>
    </xf>
    <xf numFmtId="0" fontId="50" fillId="2" borderId="0" xfId="7" applyFont="1" applyFill="1"/>
    <xf numFmtId="0" fontId="50" fillId="2" borderId="0" xfId="7" applyFont="1" applyFill="1" applyAlignment="1">
      <alignment horizontal="center"/>
    </xf>
    <xf numFmtId="0" fontId="50" fillId="2" borderId="54" xfId="7" applyFont="1" applyFill="1" applyBorder="1" applyAlignment="1">
      <alignment horizontal="center" vertical="center"/>
    </xf>
    <xf numFmtId="0" fontId="99" fillId="2" borderId="1" xfId="7" applyFont="1" applyFill="1" applyBorder="1" applyAlignment="1">
      <alignment horizontal="center" wrapText="1"/>
    </xf>
    <xf numFmtId="0" fontId="99" fillId="2" borderId="1" xfId="7" applyFont="1" applyFill="1" applyBorder="1" applyAlignment="1">
      <alignment horizontal="center" vertical="center"/>
    </xf>
    <xf numFmtId="3" fontId="49" fillId="2" borderId="0" xfId="7" applyNumberFormat="1" applyFont="1" applyFill="1" applyAlignment="1">
      <alignment horizontal="left"/>
    </xf>
    <xf numFmtId="0" fontId="94" fillId="0" borderId="1" xfId="7" applyFont="1" applyBorder="1" applyAlignment="1">
      <alignment vertical="center"/>
    </xf>
    <xf numFmtId="3" fontId="49" fillId="2" borderId="1" xfId="7" applyNumberFormat="1" applyFont="1" applyFill="1" applyBorder="1" applyAlignment="1">
      <alignment horizontal="center"/>
    </xf>
    <xf numFmtId="0" fontId="49" fillId="2" borderId="1" xfId="7" applyFont="1" applyFill="1" applyBorder="1" applyAlignment="1">
      <alignment horizontal="center"/>
    </xf>
    <xf numFmtId="0" fontId="100" fillId="2" borderId="0" xfId="7" applyFont="1" applyFill="1" applyAlignment="1">
      <alignment horizontal="left" vertical="center" wrapText="1"/>
    </xf>
    <xf numFmtId="0" fontId="99" fillId="2" borderId="1" xfId="7" applyFont="1" applyFill="1" applyBorder="1" applyAlignment="1">
      <alignment horizontal="left" vertical="center" wrapText="1"/>
    </xf>
    <xf numFmtId="0" fontId="99" fillId="2" borderId="0" xfId="7" applyFont="1" applyFill="1" applyAlignment="1">
      <alignment horizontal="center" wrapText="1"/>
    </xf>
    <xf numFmtId="0" fontId="99" fillId="2" borderId="0" xfId="7" applyFont="1" applyFill="1" applyAlignment="1">
      <alignment horizontal="center" vertical="center"/>
    </xf>
    <xf numFmtId="0" fontId="99" fillId="2" borderId="0" xfId="7" applyFont="1" applyFill="1" applyAlignment="1">
      <alignment horizontal="center"/>
    </xf>
    <xf numFmtId="0" fontId="99" fillId="2" borderId="1" xfId="7" applyFont="1" applyFill="1" applyBorder="1" applyAlignment="1">
      <alignment horizontal="center"/>
    </xf>
    <xf numFmtId="0" fontId="99" fillId="2" borderId="0" xfId="7" applyFont="1" applyFill="1" applyAlignment="1">
      <alignment horizontal="left" vertical="center" wrapText="1"/>
    </xf>
    <xf numFmtId="0" fontId="99" fillId="2" borderId="19" xfId="7" applyFont="1" applyFill="1" applyBorder="1" applyAlignment="1">
      <alignment horizontal="center" wrapText="1"/>
    </xf>
    <xf numFmtId="0" fontId="49" fillId="2" borderId="0" xfId="7" applyFont="1" applyFill="1" applyAlignment="1">
      <alignment horizontal="right"/>
    </xf>
    <xf numFmtId="0" fontId="99" fillId="2" borderId="19" xfId="7" applyFont="1" applyFill="1" applyBorder="1" applyAlignment="1">
      <alignment horizontal="left" vertical="center" wrapText="1"/>
    </xf>
    <xf numFmtId="0" fontId="47" fillId="3" borderId="18" xfId="7" applyFont="1" applyFill="1" applyBorder="1" applyAlignment="1">
      <alignment horizontal="center" vertical="center"/>
    </xf>
    <xf numFmtId="0" fontId="47" fillId="3" borderId="0" xfId="7" applyFont="1" applyFill="1" applyAlignment="1">
      <alignment horizontal="center" vertical="center"/>
    </xf>
    <xf numFmtId="0" fontId="47" fillId="3" borderId="0" xfId="7" applyFont="1" applyFill="1" applyAlignment="1">
      <alignment horizontal="center" vertical="center" wrapText="1"/>
    </xf>
  </cellXfs>
  <cellStyles count="8">
    <cellStyle name="Millares 2" xfId="4" xr:uid="{2CC2B474-6DA5-4930-B42A-4EDDB8349230}"/>
    <cellStyle name="Moneda 2" xfId="3" xr:uid="{125B3347-C0A7-4191-A731-1AB10E8562D0}"/>
    <cellStyle name="Moneda 3" xfId="5" xr:uid="{C53E07DF-DE0C-4199-ADF4-1115FB1FA529}"/>
    <cellStyle name="Normal" xfId="0" builtinId="0"/>
    <cellStyle name="Normal 2" xfId="1" xr:uid="{6A7D1CA1-F248-412C-82B1-2D060325A871}"/>
    <cellStyle name="Normal 2 2" xfId="2" xr:uid="{D97847AE-D5C0-4F93-9184-452E84362472}"/>
    <cellStyle name="Normal 3" xfId="6" xr:uid="{A2362891-1449-4E36-9691-442A8A2C7B3B}"/>
    <cellStyle name="Normal 4" xfId="7" xr:uid="{750D9E38-19FB-4C20-AF98-CF5F404D259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EABE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116764974270696E-2"/>
          <c:y val="0.22321541665698863"/>
          <c:w val="0.88159888616073523"/>
          <c:h val="0.65443739886496488"/>
        </c:manualLayout>
      </c:layout>
      <c:barChart>
        <c:barDir val="col"/>
        <c:grouping val="clustered"/>
        <c:varyColors val="0"/>
        <c:ser>
          <c:idx val="0"/>
          <c:order val="0"/>
          <c:tx>
            <c:strRef>
              <c:f>'Estudiantes deptolenguas SC ENE'!$B$2:$R$2</c:f>
              <c:strCache>
                <c:ptCount val="1"/>
                <c:pt idx="0">
                  <c:v>Población escolar del departamento de lenguas San Cristóbal de Las Casas</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SC ENE'!$B$10:$B$16</c:f>
              <c:strCache>
                <c:ptCount val="7"/>
                <c:pt idx="0">
                  <c:v>Alemán</c:v>
                </c:pt>
                <c:pt idx="1">
                  <c:v>Francés</c:v>
                </c:pt>
                <c:pt idx="2">
                  <c:v>Inglés</c:v>
                </c:pt>
                <c:pt idx="3">
                  <c:v>Italiano</c:v>
                </c:pt>
                <c:pt idx="4">
                  <c:v>Tzotzil</c:v>
                </c:pt>
                <c:pt idx="5">
                  <c:v>Tzeltal</c:v>
                </c:pt>
                <c:pt idx="6">
                  <c:v>Chino Mandarín</c:v>
                </c:pt>
              </c:strCache>
            </c:strRef>
          </c:cat>
          <c:val>
            <c:numRef>
              <c:f>'Estudiantes deptolenguas SC ENE'!$R$10:$R$16</c:f>
              <c:numCache>
                <c:formatCode>#,##0;[Red]#,##0</c:formatCode>
                <c:ptCount val="7"/>
                <c:pt idx="0">
                  <c:v>10</c:v>
                </c:pt>
                <c:pt idx="1">
                  <c:v>19</c:v>
                </c:pt>
                <c:pt idx="2">
                  <c:v>881</c:v>
                </c:pt>
                <c:pt idx="3">
                  <c:v>18</c:v>
                </c:pt>
                <c:pt idx="4">
                  <c:v>38</c:v>
                </c:pt>
                <c:pt idx="5">
                  <c:v>11</c:v>
                </c:pt>
                <c:pt idx="6">
                  <c:v>0</c:v>
                </c:pt>
              </c:numCache>
            </c:numRef>
          </c:val>
          <c:extLst>
            <c:ext xmlns:c16="http://schemas.microsoft.com/office/drawing/2014/chart" uri="{C3380CC4-5D6E-409C-BE32-E72D297353CC}">
              <c16:uniqueId val="{00000000-8BCA-4AD4-9927-A020648ADB62}"/>
            </c:ext>
          </c:extLst>
        </c:ser>
        <c:dLbls>
          <c:showLegendKey val="0"/>
          <c:showVal val="0"/>
          <c:showCatName val="0"/>
          <c:showSerName val="0"/>
          <c:showPercent val="0"/>
          <c:showBubbleSize val="0"/>
        </c:dLbls>
        <c:gapWidth val="150"/>
        <c:axId val="1058544239"/>
        <c:axId val="1"/>
      </c:barChart>
      <c:catAx>
        <c:axId val="105854423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Red]#,##0" sourceLinked="1"/>
        <c:majorTickMark val="out"/>
        <c:minorTickMark val="none"/>
        <c:tickLblPos val="nextTo"/>
        <c:crossAx val="1058544239"/>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65854166932537E-2"/>
          <c:y val="3.864734299516908E-2"/>
          <c:w val="0.91772534105846171"/>
          <c:h val="0.76178995016927231"/>
        </c:manualLayout>
      </c:layout>
      <c:barChart>
        <c:barDir val="col"/>
        <c:grouping val="clustered"/>
        <c:varyColors val="0"/>
        <c:ser>
          <c:idx val="0"/>
          <c:order val="0"/>
          <c:spPr>
            <a:solidFill>
              <a:srgbClr val="CC9900"/>
            </a:solidFill>
            <a:ln>
              <a:solidFill>
                <a:schemeClr val="tx1"/>
              </a:solidFill>
            </a:ln>
          </c:spPr>
          <c:invertIfNegative val="0"/>
          <c:dLbls>
            <c:dLbl>
              <c:idx val="0"/>
              <c:layout>
                <c:manualLayout>
                  <c:x val="6.5040661509619558E-3"/>
                  <c:y val="0"/>
                </c:manualLayout>
              </c:layout>
              <c:spPr>
                <a:noFill/>
                <a:ln w="25400">
                  <a:noFill/>
                </a:ln>
              </c:spPr>
              <c:txPr>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7B-47D4-996D-66AF391D2BC5}"/>
                </c:ext>
              </c:extLst>
            </c:dLbl>
            <c:dLbl>
              <c:idx val="1"/>
              <c:layout>
                <c:manualLayout>
                  <c:x val="-1.5005359056806002E-2"/>
                  <c:y val="9.2592592592592587E-3"/>
                </c:manualLayout>
              </c:layout>
              <c:spPr>
                <a:noFill/>
                <a:ln w="25400">
                  <a:noFill/>
                </a:ln>
              </c:spPr>
              <c:txPr>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7B-47D4-996D-66AF391D2BC5}"/>
                </c:ext>
              </c:extLst>
            </c:dLbl>
            <c:dLbl>
              <c:idx val="4"/>
              <c:layout>
                <c:manualLayout>
                  <c:x val="-4.2872454448017938E-3"/>
                  <c:y val="0"/>
                </c:manualLayout>
              </c:layout>
              <c:spPr>
                <a:noFill/>
                <a:ln w="25400">
                  <a:noFill/>
                </a:ln>
              </c:spPr>
              <c:txPr>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7B-47D4-996D-66AF391D2BC5}"/>
                </c:ext>
              </c:extLst>
            </c:dLbl>
            <c:dLbl>
              <c:idx val="5"/>
              <c:layout>
                <c:manualLayout>
                  <c:x val="6.4308681672024933E-3"/>
                  <c:y val="-4.6296296296296294E-3"/>
                </c:manualLayout>
              </c:layout>
              <c:spPr>
                <a:noFill/>
                <a:ln w="25400">
                  <a:noFill/>
                </a:ln>
              </c:spPr>
              <c:txPr>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7B-47D4-996D-66AF391D2BC5}"/>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'Ingresos fuente financiamiento'!$G$9:$G$15</c:f>
              <c:strCache>
                <c:ptCount val="7"/>
                <c:pt idx="0">
                  <c:v>Subsidio Federal Ordinario</c:v>
                </c:pt>
                <c:pt idx="1">
                  <c:v>Subsidio Extraordinario Federal</c:v>
                </c:pt>
                <c:pt idx="2">
                  <c:v>Subsidio Estatal Ordinario</c:v>
                </c:pt>
                <c:pt idx="3">
                  <c:v>Ingresos Propios</c:v>
                </c:pt>
                <c:pt idx="4">
                  <c:v>Otras aportaciones (Convenios Concertados)</c:v>
                </c:pt>
                <c:pt idx="5">
                  <c:v>Donativos</c:v>
                </c:pt>
                <c:pt idx="6">
                  <c:v>Otros ingresos y beneficios</c:v>
                </c:pt>
              </c:strCache>
            </c:strRef>
          </c:cat>
          <c:val>
            <c:numRef>
              <c:f>'Ingresos fuente financiamiento'!$F$9:$F$15</c:f>
              <c:numCache>
                <c:formatCode>#,##0.00;[Red]#,##0.00</c:formatCode>
                <c:ptCount val="7"/>
                <c:pt idx="0">
                  <c:v>986350216</c:v>
                </c:pt>
                <c:pt idx="1">
                  <c:v>312154977</c:v>
                </c:pt>
                <c:pt idx="2">
                  <c:v>0</c:v>
                </c:pt>
                <c:pt idx="3">
                  <c:v>146382468</c:v>
                </c:pt>
                <c:pt idx="4">
                  <c:v>33619027</c:v>
                </c:pt>
                <c:pt idx="5">
                  <c:v>2024519</c:v>
                </c:pt>
                <c:pt idx="6">
                  <c:v>0</c:v>
                </c:pt>
              </c:numCache>
            </c:numRef>
          </c:val>
          <c:extLst>
            <c:ext xmlns:c16="http://schemas.microsoft.com/office/drawing/2014/chart" uri="{C3380CC4-5D6E-409C-BE32-E72D297353CC}">
              <c16:uniqueId val="{00000004-997B-47D4-996D-66AF391D2BC5}"/>
            </c:ext>
          </c:extLst>
        </c:ser>
        <c:dLbls>
          <c:showLegendKey val="0"/>
          <c:showVal val="0"/>
          <c:showCatName val="0"/>
          <c:showSerName val="0"/>
          <c:showPercent val="0"/>
          <c:showBubbleSize val="0"/>
        </c:dLbls>
        <c:gapWidth val="150"/>
        <c:axId val="983923167"/>
        <c:axId val="1"/>
      </c:barChart>
      <c:catAx>
        <c:axId val="98392316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00;[Red]#,##0.00" sourceLinked="1"/>
        <c:majorTickMark val="out"/>
        <c:minorTickMark val="none"/>
        <c:tickLblPos val="nextTo"/>
        <c:crossAx val="983923167"/>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968986876640437E-2"/>
          <c:y val="0.19256239499625535"/>
          <c:w val="0.88862085039370098"/>
          <c:h val="0.66154441221163163"/>
        </c:manualLayout>
      </c:layout>
      <c:barChart>
        <c:barDir val="col"/>
        <c:grouping val="clustered"/>
        <c:varyColors val="0"/>
        <c:ser>
          <c:idx val="0"/>
          <c:order val="0"/>
          <c:tx>
            <c:strRef>
              <c:f>'Presupuesto autorizado_devengad'!$G$6</c:f>
              <c:strCache>
                <c:ptCount val="1"/>
                <c:pt idx="0">
                  <c:v>Autorizado</c:v>
                </c:pt>
              </c:strCache>
            </c:strRef>
          </c:tx>
          <c:spPr>
            <a:solidFill>
              <a:srgbClr val="7A0000"/>
            </a:solidFill>
            <a:ln>
              <a:solidFill>
                <a:schemeClr val="tx1"/>
              </a:solidFill>
            </a:ln>
          </c:spPr>
          <c:invertIfNegative val="0"/>
          <c:cat>
            <c:strRef>
              <c:f>'Presupuesto autorizado_devengad'!$C$10:$C$15</c:f>
              <c:strCache>
                <c:ptCount val="6"/>
                <c:pt idx="0">
                  <c:v>Docencia</c:v>
                </c:pt>
                <c:pt idx="1">
                  <c:v>Investigación</c:v>
                </c:pt>
                <c:pt idx="2">
                  <c:v>Extensión</c:v>
                </c:pt>
                <c:pt idx="3">
                  <c:v>Apoyo académico</c:v>
                </c:pt>
                <c:pt idx="4">
                  <c:v>Apoyo institucional</c:v>
                </c:pt>
                <c:pt idx="5">
                  <c:v>Operación y mantenimiento de la planta física</c:v>
                </c:pt>
              </c:strCache>
            </c:strRef>
          </c:cat>
          <c:val>
            <c:numRef>
              <c:f>'Presupuesto autorizado_devengad'!$N$10:$N$15</c:f>
              <c:numCache>
                <c:formatCode>"$"#,##0.00</c:formatCode>
                <c:ptCount val="6"/>
                <c:pt idx="0">
                  <c:v>678877932</c:v>
                </c:pt>
                <c:pt idx="1">
                  <c:v>33234047</c:v>
                </c:pt>
                <c:pt idx="2">
                  <c:v>49492782</c:v>
                </c:pt>
                <c:pt idx="3">
                  <c:v>218346436</c:v>
                </c:pt>
                <c:pt idx="4">
                  <c:v>276555253</c:v>
                </c:pt>
                <c:pt idx="5">
                  <c:v>409026570</c:v>
                </c:pt>
              </c:numCache>
            </c:numRef>
          </c:val>
          <c:extLst>
            <c:ext xmlns:c16="http://schemas.microsoft.com/office/drawing/2014/chart" uri="{C3380CC4-5D6E-409C-BE32-E72D297353CC}">
              <c16:uniqueId val="{00000000-F1C9-41E7-913E-C7E2E507D706}"/>
            </c:ext>
          </c:extLst>
        </c:ser>
        <c:ser>
          <c:idx val="1"/>
          <c:order val="1"/>
          <c:tx>
            <c:strRef>
              <c:f>'Presupuesto autorizado_devengad'!$H$6</c:f>
              <c:strCache>
                <c:ptCount val="1"/>
                <c:pt idx="0">
                  <c:v>Devengado</c:v>
                </c:pt>
              </c:strCache>
            </c:strRef>
          </c:tx>
          <c:spPr>
            <a:solidFill>
              <a:srgbClr val="EAB200"/>
            </a:solidFill>
            <a:ln>
              <a:solidFill>
                <a:schemeClr val="tx1"/>
              </a:solidFill>
            </a:ln>
          </c:spPr>
          <c:invertIfNegative val="0"/>
          <c:cat>
            <c:strRef>
              <c:f>'Presupuesto autorizado_devengad'!$C$10:$C$15</c:f>
              <c:strCache>
                <c:ptCount val="6"/>
                <c:pt idx="0">
                  <c:v>Docencia</c:v>
                </c:pt>
                <c:pt idx="1">
                  <c:v>Investigación</c:v>
                </c:pt>
                <c:pt idx="2">
                  <c:v>Extensión</c:v>
                </c:pt>
                <c:pt idx="3">
                  <c:v>Apoyo académico</c:v>
                </c:pt>
                <c:pt idx="4">
                  <c:v>Apoyo institucional</c:v>
                </c:pt>
                <c:pt idx="5">
                  <c:v>Operación y mantenimiento de la planta física</c:v>
                </c:pt>
              </c:strCache>
            </c:strRef>
          </c:cat>
          <c:val>
            <c:numRef>
              <c:f>'Presupuesto autorizado_devengad'!$O$10:$O$15</c:f>
              <c:numCache>
                <c:formatCode>[$$-80A]#,##0.00</c:formatCode>
                <c:ptCount val="6"/>
                <c:pt idx="0">
                  <c:v>670227076</c:v>
                </c:pt>
                <c:pt idx="1">
                  <c:v>23811976</c:v>
                </c:pt>
                <c:pt idx="2">
                  <c:v>48445469</c:v>
                </c:pt>
                <c:pt idx="3">
                  <c:v>195074813</c:v>
                </c:pt>
                <c:pt idx="4">
                  <c:v>274721413</c:v>
                </c:pt>
                <c:pt idx="5">
                  <c:v>392167907</c:v>
                </c:pt>
              </c:numCache>
            </c:numRef>
          </c:val>
          <c:extLst>
            <c:ext xmlns:c16="http://schemas.microsoft.com/office/drawing/2014/chart" uri="{C3380CC4-5D6E-409C-BE32-E72D297353CC}">
              <c16:uniqueId val="{00000001-F1C9-41E7-913E-C7E2E507D706}"/>
            </c:ext>
          </c:extLst>
        </c:ser>
        <c:dLbls>
          <c:showLegendKey val="0"/>
          <c:showVal val="0"/>
          <c:showCatName val="0"/>
          <c:showSerName val="0"/>
          <c:showPercent val="0"/>
          <c:showBubbleSize val="0"/>
        </c:dLbls>
        <c:gapWidth val="150"/>
        <c:axId val="46732288"/>
        <c:axId val="165099712"/>
      </c:barChart>
      <c:catAx>
        <c:axId val="46732288"/>
        <c:scaling>
          <c:orientation val="minMax"/>
        </c:scaling>
        <c:delete val="0"/>
        <c:axPos val="b"/>
        <c:numFmt formatCode="General" sourceLinked="0"/>
        <c:majorTickMark val="out"/>
        <c:minorTickMark val="none"/>
        <c:tickLblPos val="nextTo"/>
        <c:txPr>
          <a:bodyPr/>
          <a:lstStyle/>
          <a:p>
            <a:pPr>
              <a:defRPr sz="800"/>
            </a:pPr>
            <a:endParaRPr lang="es-MX"/>
          </a:p>
        </c:txPr>
        <c:crossAx val="165099712"/>
        <c:crosses val="autoZero"/>
        <c:auto val="1"/>
        <c:lblAlgn val="ctr"/>
        <c:lblOffset val="100"/>
        <c:noMultiLvlLbl val="0"/>
      </c:catAx>
      <c:valAx>
        <c:axId val="165099712"/>
        <c:scaling>
          <c:orientation val="minMax"/>
        </c:scaling>
        <c:delete val="1"/>
        <c:axPos val="l"/>
        <c:numFmt formatCode="&quot;$&quot;#,##0.00" sourceLinked="1"/>
        <c:majorTickMark val="out"/>
        <c:minorTickMark val="none"/>
        <c:tickLblPos val="none"/>
        <c:crossAx val="46732288"/>
        <c:crosses val="autoZero"/>
        <c:crossBetween val="between"/>
      </c:valAx>
    </c:plotArea>
    <c:legend>
      <c:legendPos val="r"/>
      <c:layout>
        <c:manualLayout>
          <c:xMode val="edge"/>
          <c:yMode val="edge"/>
          <c:x val="0.39438983727034138"/>
          <c:y val="8.9721319461106161E-2"/>
          <c:w val="0.26001016272965888"/>
          <c:h val="7.0787910513955832E-2"/>
        </c:manualLayout>
      </c:layout>
      <c:overlay val="0"/>
      <c:txPr>
        <a:bodyPr/>
        <a:lstStyle/>
        <a:p>
          <a:pPr>
            <a:defRPr sz="800"/>
          </a:pPr>
          <a:endParaRPr lang="es-MX"/>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0.16250000000000001"/>
          <c:y val="0.33181393992417646"/>
          <c:w val="0.67777777777777803"/>
          <c:h val="0.56160360163312961"/>
        </c:manualLayout>
      </c:layout>
      <c:pie3DChart>
        <c:varyColors val="1"/>
        <c:ser>
          <c:idx val="0"/>
          <c:order val="0"/>
          <c:tx>
            <c:strRef>
              <c:f>'subsidio federal y estatal'!$A$3</c:f>
              <c:strCache>
                <c:ptCount val="1"/>
                <c:pt idx="0">
                  <c:v>Integración del subsidio federal y estatal</c:v>
                </c:pt>
              </c:strCache>
            </c:strRef>
          </c:tx>
          <c:spPr>
            <a:ln>
              <a:solidFill>
                <a:schemeClr val="tx1"/>
              </a:solidFill>
            </a:ln>
          </c:spPr>
          <c:explosion val="7"/>
          <c:dPt>
            <c:idx val="0"/>
            <c:bubble3D val="0"/>
            <c:spPr>
              <a:solidFill>
                <a:srgbClr val="CC9900"/>
              </a:solidFill>
              <a:ln>
                <a:solidFill>
                  <a:schemeClr val="tx1"/>
                </a:solidFill>
              </a:ln>
            </c:spPr>
            <c:extLst>
              <c:ext xmlns:c16="http://schemas.microsoft.com/office/drawing/2014/chart" uri="{C3380CC4-5D6E-409C-BE32-E72D297353CC}">
                <c16:uniqueId val="{00000001-DAF2-4569-8354-10DDDCA3A89D}"/>
              </c:ext>
            </c:extLst>
          </c:dPt>
          <c:dPt>
            <c:idx val="1"/>
            <c:bubble3D val="0"/>
            <c:spPr>
              <a:solidFill>
                <a:srgbClr val="800000"/>
              </a:solidFill>
              <a:ln>
                <a:solidFill>
                  <a:schemeClr val="tx1"/>
                </a:solidFill>
              </a:ln>
            </c:spPr>
            <c:extLst>
              <c:ext xmlns:c16="http://schemas.microsoft.com/office/drawing/2014/chart" uri="{C3380CC4-5D6E-409C-BE32-E72D297353CC}">
                <c16:uniqueId val="{00000003-DAF2-4569-8354-10DDDCA3A89D}"/>
              </c:ext>
            </c:extLst>
          </c:dPt>
          <c:dLbls>
            <c:dLbl>
              <c:idx val="0"/>
              <c:layout>
                <c:manualLayout>
                  <c:x val="-5.0121631562157175E-2"/>
                  <c:y val="6.397268963422950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AF2-4569-8354-10DDDCA3A89D}"/>
                </c:ext>
              </c:extLst>
            </c:dLbl>
            <c:dLbl>
              <c:idx val="1"/>
              <c:layout>
                <c:manualLayout>
                  <c:x val="3.8983491215011053E-2"/>
                  <c:y val="-3.198670461851877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AF2-4569-8354-10DDDCA3A89D}"/>
                </c:ext>
              </c:extLst>
            </c:dLbl>
            <c:spPr>
              <a:noFill/>
              <a:ln>
                <a:noFill/>
              </a:ln>
              <a:effectLst/>
            </c:spPr>
            <c:txPr>
              <a:bodyPr/>
              <a:lstStyle/>
              <a:p>
                <a:pPr>
                  <a:defRPr sz="800"/>
                </a:pPr>
                <a:endParaRPr lang="es-MX"/>
              </a:p>
            </c:tx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'subsidio federal y estatal'!$O$10:$P$10</c:f>
              <c:strCache>
                <c:ptCount val="2"/>
                <c:pt idx="0">
                  <c:v>Federal</c:v>
                </c:pt>
                <c:pt idx="1">
                  <c:v>Estatal</c:v>
                </c:pt>
              </c:strCache>
            </c:strRef>
          </c:cat>
          <c:val>
            <c:numRef>
              <c:f>'subsidio federal y estatal'!$O$11:$P$11</c:f>
              <c:numCache>
                <c:formatCode>[$$-80A]#,##0.00</c:formatCode>
                <c:ptCount val="2"/>
                <c:pt idx="0">
                  <c:v>1224470244</c:v>
                </c:pt>
                <c:pt idx="1">
                  <c:v>259036760</c:v>
                </c:pt>
              </c:numCache>
            </c:numRef>
          </c:val>
          <c:extLst>
            <c:ext xmlns:c16="http://schemas.microsoft.com/office/drawing/2014/chart" uri="{C3380CC4-5D6E-409C-BE32-E72D297353CC}">
              <c16:uniqueId val="{00000004-DAF2-4569-8354-10DDDCA3A89D}"/>
            </c:ext>
          </c:extLst>
        </c:ser>
        <c:dLbls>
          <c:showLegendKey val="0"/>
          <c:showVal val="1"/>
          <c:showCatName val="0"/>
          <c:showSerName val="0"/>
          <c:showPercent val="0"/>
          <c:showBubbleSize val="0"/>
          <c:showLeaderLines val="1"/>
        </c:dLbls>
      </c:pie3DChart>
    </c:plotArea>
    <c:plotVisOnly val="1"/>
    <c:dispBlanksAs val="zero"/>
    <c:showDLblsOverMax val="0"/>
  </c:chart>
  <c:spPr>
    <a:ln>
      <a:noFill/>
    </a:ln>
  </c:spPr>
  <c:printSettings>
    <c:headerFooter/>
    <c:pageMargins b="0.75000000000000022" l="0.70000000000000018" r="0.70000000000000018" t="0.75000000000000022" header="0.3000000000000001" footer="0.3000000000000001"/>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16610423697036"/>
          <c:y val="6.1336529551142258E-2"/>
          <c:w val="0.85983108361454819"/>
          <c:h val="0.87605156543531382"/>
        </c:manualLayout>
      </c:layout>
      <c:barChart>
        <c:barDir val="bar"/>
        <c:grouping val="clustered"/>
        <c:varyColors val="0"/>
        <c:ser>
          <c:idx val="0"/>
          <c:order val="0"/>
          <c:spPr>
            <a:solidFill>
              <a:srgbClr val="990000"/>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424242"/>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'Proyectos investigación área'!$I$36:$I$43</c:f>
              <c:strCache>
                <c:ptCount val="8"/>
                <c:pt idx="0">
                  <c:v>Biología y 
Química</c:v>
                </c:pt>
                <c:pt idx="1">
                  <c:v>Físico-Matemáticas y 
Ciencias de la Tierra</c:v>
                </c:pt>
                <c:pt idx="2">
                  <c:v>Biotecnología y 
Ciencias Agropecuarias</c:v>
                </c:pt>
                <c:pt idx="3">
                  <c:v>Medicina y Ciencias 
de la Salud</c:v>
                </c:pt>
                <c:pt idx="4">
                  <c:v>Ciencias 
Sociales</c:v>
                </c:pt>
                <c:pt idx="5">
                  <c:v>Ingeniería y 
Arquitectura</c:v>
                </c:pt>
                <c:pt idx="6">
                  <c:v>Humanidades, Educación y 
Ciencias de la Conducta</c:v>
                </c:pt>
                <c:pt idx="7">
                  <c:v>Ciencias 
Administrativas</c:v>
                </c:pt>
              </c:strCache>
            </c:strRef>
          </c:cat>
          <c:val>
            <c:numRef>
              <c:f>'Proyectos investigación área'!$J$36:$J$43</c:f>
              <c:numCache>
                <c:formatCode>General</c:formatCode>
                <c:ptCount val="8"/>
                <c:pt idx="0">
                  <c:v>26</c:v>
                </c:pt>
                <c:pt idx="1">
                  <c:v>16</c:v>
                </c:pt>
                <c:pt idx="2">
                  <c:v>24</c:v>
                </c:pt>
                <c:pt idx="3">
                  <c:v>19</c:v>
                </c:pt>
                <c:pt idx="4">
                  <c:v>19</c:v>
                </c:pt>
                <c:pt idx="5">
                  <c:v>57</c:v>
                </c:pt>
                <c:pt idx="6">
                  <c:v>86</c:v>
                </c:pt>
                <c:pt idx="7">
                  <c:v>112</c:v>
                </c:pt>
              </c:numCache>
            </c:numRef>
          </c:val>
          <c:extLst>
            <c:ext xmlns:c16="http://schemas.microsoft.com/office/drawing/2014/chart" uri="{C3380CC4-5D6E-409C-BE32-E72D297353CC}">
              <c16:uniqueId val="{00000000-A502-4B44-9426-EDC03003BB5E}"/>
            </c:ext>
          </c:extLst>
        </c:ser>
        <c:dLbls>
          <c:showLegendKey val="0"/>
          <c:showVal val="0"/>
          <c:showCatName val="0"/>
          <c:showSerName val="0"/>
          <c:showPercent val="0"/>
          <c:showBubbleSize val="0"/>
        </c:dLbls>
        <c:gapWidth val="219"/>
        <c:axId val="1048948959"/>
        <c:axId val="1"/>
      </c:barChart>
      <c:catAx>
        <c:axId val="1048948959"/>
        <c:scaling>
          <c:orientation val="minMax"/>
        </c:scaling>
        <c:delete val="0"/>
        <c:axPos val="l"/>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0" spcFirstLastPara="1" vertOverflow="ellipsis" vert="horz" wrap="square" anchor="b" anchorCtr="1"/>
          <a:lstStyle/>
          <a:p>
            <a:pPr>
              <a:defRPr sz="600" b="0" i="0" u="none" strike="noStrike" kern="1200" baseline="0">
                <a:solidFill>
                  <a:schemeClr val="tx1">
                    <a:lumMod val="65000"/>
                    <a:lumOff val="35000"/>
                  </a:schemeClr>
                </a:solidFill>
                <a:latin typeface="Arial Tur" panose="020B0604020202020204" pitchFamily="34" charset="0"/>
                <a:ea typeface="+mn-ea"/>
                <a:cs typeface="Arial Tur" panose="020B0604020202020204" pitchFamily="34" charset="0"/>
              </a:defRPr>
            </a:pPr>
            <a:endParaRPr lang="es-MX"/>
          </a:p>
        </c:txPr>
        <c:crossAx val="1"/>
        <c:crosses val="autoZero"/>
        <c:auto val="1"/>
        <c:lblAlgn val="ctr"/>
        <c:lblOffset val="100"/>
        <c:noMultiLvlLbl val="0"/>
      </c:catAx>
      <c:valAx>
        <c:axId val="1"/>
        <c:scaling>
          <c:orientation val="minMax"/>
        </c:scaling>
        <c:delete val="1"/>
        <c:axPos val="b"/>
        <c:numFmt formatCode="General" sourceLinked="1"/>
        <c:majorTickMark val="out"/>
        <c:minorTickMark val="none"/>
        <c:tickLblPos val="nextTo"/>
        <c:crossAx val="1048948959"/>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'Estudiantes deptolenguas SC JUL'!$B$2:$R$2</c:f>
              <c:strCache>
                <c:ptCount val="1"/>
                <c:pt idx="0">
                  <c:v>Población escolar del departamento de lenguas San Cristóbal de Las Casas</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SC JUL'!$B$10:$B$16</c:f>
              <c:strCache>
                <c:ptCount val="7"/>
                <c:pt idx="0">
                  <c:v>Alemán</c:v>
                </c:pt>
                <c:pt idx="1">
                  <c:v>Francés</c:v>
                </c:pt>
                <c:pt idx="2">
                  <c:v>Inglés</c:v>
                </c:pt>
                <c:pt idx="3">
                  <c:v>Italiano</c:v>
                </c:pt>
                <c:pt idx="4">
                  <c:v>Tzotzil</c:v>
                </c:pt>
                <c:pt idx="5">
                  <c:v>Tzeltal</c:v>
                </c:pt>
                <c:pt idx="6">
                  <c:v>Chino Mandarín</c:v>
                </c:pt>
              </c:strCache>
            </c:strRef>
          </c:cat>
          <c:val>
            <c:numRef>
              <c:f>'Estudiantes deptolenguas SC JUL'!$R$10:$R$16</c:f>
              <c:numCache>
                <c:formatCode>#,##0</c:formatCode>
                <c:ptCount val="7"/>
                <c:pt idx="0">
                  <c:v>11</c:v>
                </c:pt>
                <c:pt idx="1">
                  <c:v>33</c:v>
                </c:pt>
                <c:pt idx="2">
                  <c:v>900</c:v>
                </c:pt>
                <c:pt idx="3">
                  <c:v>22</c:v>
                </c:pt>
                <c:pt idx="4">
                  <c:v>41</c:v>
                </c:pt>
                <c:pt idx="5">
                  <c:v>8</c:v>
                </c:pt>
                <c:pt idx="6">
                  <c:v>0</c:v>
                </c:pt>
              </c:numCache>
            </c:numRef>
          </c:val>
          <c:extLst>
            <c:ext xmlns:c16="http://schemas.microsoft.com/office/drawing/2014/chart" uri="{C3380CC4-5D6E-409C-BE32-E72D297353CC}">
              <c16:uniqueId val="{00000000-42FC-4299-8DB9-042230429C16}"/>
            </c:ext>
          </c:extLst>
        </c:ser>
        <c:dLbls>
          <c:showLegendKey val="0"/>
          <c:showVal val="0"/>
          <c:showCatName val="0"/>
          <c:showSerName val="0"/>
          <c:showPercent val="0"/>
          <c:showBubbleSize val="0"/>
        </c:dLbls>
        <c:gapWidth val="150"/>
        <c:axId val="983894047"/>
        <c:axId val="1"/>
      </c:barChart>
      <c:catAx>
        <c:axId val="98389404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983894047"/>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'Estudiantes deptolenguas TP ENE'!$B$2:$K$2</c:f>
              <c:strCache>
                <c:ptCount val="1"/>
                <c:pt idx="0">
                  <c:v>Población escolar del departamento de lenguas Tapachula</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TP ENE'!$B$10:$B$11</c:f>
              <c:strCache>
                <c:ptCount val="2"/>
                <c:pt idx="0">
                  <c:v>Francés</c:v>
                </c:pt>
                <c:pt idx="1">
                  <c:v>Inglés</c:v>
                </c:pt>
              </c:strCache>
            </c:strRef>
          </c:cat>
          <c:val>
            <c:numRef>
              <c:f>'Estudiantes deptolenguas TP ENE'!$R$10:$R$11</c:f>
              <c:numCache>
                <c:formatCode>#,##0</c:formatCode>
                <c:ptCount val="2"/>
                <c:pt idx="0">
                  <c:v>150</c:v>
                </c:pt>
                <c:pt idx="1">
                  <c:v>3773</c:v>
                </c:pt>
              </c:numCache>
            </c:numRef>
          </c:val>
          <c:extLst>
            <c:ext xmlns:c16="http://schemas.microsoft.com/office/drawing/2014/chart" uri="{C3380CC4-5D6E-409C-BE32-E72D297353CC}">
              <c16:uniqueId val="{00000000-5E20-4823-8229-44FB93D8AA4E}"/>
            </c:ext>
          </c:extLst>
        </c:ser>
        <c:dLbls>
          <c:showLegendKey val="0"/>
          <c:showVal val="0"/>
          <c:showCatName val="0"/>
          <c:showSerName val="0"/>
          <c:showPercent val="0"/>
          <c:showBubbleSize val="0"/>
        </c:dLbls>
        <c:gapWidth val="150"/>
        <c:axId val="616959567"/>
        <c:axId val="1"/>
      </c:barChart>
      <c:catAx>
        <c:axId val="61695956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616959567"/>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55730278613132"/>
          <c:y val="4.1935862833009895E-2"/>
          <c:w val="0.88363077064346551"/>
          <c:h val="0.74862364584030394"/>
        </c:manualLayout>
      </c:layout>
      <c:barChart>
        <c:barDir val="col"/>
        <c:grouping val="clustered"/>
        <c:varyColors val="0"/>
        <c:ser>
          <c:idx val="0"/>
          <c:order val="0"/>
          <c:tx>
            <c:strRef>
              <c:f>'Estudiantes deptolenguas TP JUL'!$B$2:$L$2</c:f>
              <c:strCache>
                <c:ptCount val="1"/>
                <c:pt idx="0">
                  <c:v>Población escolar del departamento de lenguas Tapachula </c:v>
                </c:pt>
              </c:strCache>
            </c:strRef>
          </c:tx>
          <c:spPr>
            <a:solidFill>
              <a:srgbClr val="CC9900"/>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TP JUL'!$B$10:$B$11</c:f>
              <c:strCache>
                <c:ptCount val="2"/>
                <c:pt idx="0">
                  <c:v>Francés</c:v>
                </c:pt>
                <c:pt idx="1">
                  <c:v>Inglés</c:v>
                </c:pt>
              </c:strCache>
            </c:strRef>
          </c:cat>
          <c:val>
            <c:numRef>
              <c:f>'Estudiantes deptolenguas TP JUL'!$R$10:$R$11</c:f>
              <c:numCache>
                <c:formatCode>#,##0;[Red]#,##0</c:formatCode>
                <c:ptCount val="2"/>
                <c:pt idx="0">
                  <c:v>190</c:v>
                </c:pt>
                <c:pt idx="1">
                  <c:v>3895</c:v>
                </c:pt>
              </c:numCache>
            </c:numRef>
          </c:val>
          <c:extLst>
            <c:ext xmlns:c16="http://schemas.microsoft.com/office/drawing/2014/chart" uri="{C3380CC4-5D6E-409C-BE32-E72D297353CC}">
              <c16:uniqueId val="{00000000-D54C-4556-99ED-F53F50D56284}"/>
            </c:ext>
          </c:extLst>
        </c:ser>
        <c:dLbls>
          <c:showLegendKey val="0"/>
          <c:showVal val="0"/>
          <c:showCatName val="0"/>
          <c:showSerName val="0"/>
          <c:showPercent val="0"/>
          <c:showBubbleSize val="0"/>
        </c:dLbls>
        <c:gapWidth val="150"/>
        <c:axId val="983897375"/>
        <c:axId val="1"/>
      </c:barChart>
      <c:catAx>
        <c:axId val="98389737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Red]#,##0" sourceLinked="1"/>
        <c:majorTickMark val="out"/>
        <c:minorTickMark val="none"/>
        <c:tickLblPos val="nextTo"/>
        <c:crossAx val="983897375"/>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101998199130219E-2"/>
          <c:y val="0.23959499854184893"/>
          <c:w val="0.94652298024790693"/>
          <c:h val="0.61639216972878397"/>
        </c:manualLayout>
      </c:layout>
      <c:barChart>
        <c:barDir val="col"/>
        <c:grouping val="clustered"/>
        <c:varyColors val="0"/>
        <c:ser>
          <c:idx val="0"/>
          <c:order val="0"/>
          <c:tx>
            <c:strRef>
              <c:f>'Estudiantes deptolenguas TX ENE'!$B$2:$K$2</c:f>
              <c:strCache>
                <c:ptCount val="1"/>
                <c:pt idx="0">
                  <c:v>Población escolar del departamento de lenguas Tuxtla</c:v>
                </c:pt>
              </c:strCache>
            </c:strRef>
          </c:tx>
          <c:spPr>
            <a:solidFill>
              <a:srgbClr val="CC9900"/>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TX ENE'!$B$10:$B$14</c:f>
              <c:strCache>
                <c:ptCount val="5"/>
                <c:pt idx="0">
                  <c:v>Alemán</c:v>
                </c:pt>
                <c:pt idx="1">
                  <c:v>Francés</c:v>
                </c:pt>
                <c:pt idx="2">
                  <c:v>Inglés</c:v>
                </c:pt>
                <c:pt idx="3">
                  <c:v>Italiano</c:v>
                </c:pt>
                <c:pt idx="4">
                  <c:v>Chino Mandarín</c:v>
                </c:pt>
              </c:strCache>
            </c:strRef>
          </c:cat>
          <c:val>
            <c:numRef>
              <c:f>'Estudiantes deptolenguas TX ENE'!$R$10:$R$14</c:f>
              <c:numCache>
                <c:formatCode>#,##0;[Red]#,##0</c:formatCode>
                <c:ptCount val="5"/>
                <c:pt idx="0">
                  <c:v>243</c:v>
                </c:pt>
                <c:pt idx="1">
                  <c:v>479</c:v>
                </c:pt>
                <c:pt idx="2">
                  <c:v>4094</c:v>
                </c:pt>
                <c:pt idx="3">
                  <c:v>104</c:v>
                </c:pt>
                <c:pt idx="4">
                  <c:v>36</c:v>
                </c:pt>
              </c:numCache>
            </c:numRef>
          </c:val>
          <c:extLst>
            <c:ext xmlns:c16="http://schemas.microsoft.com/office/drawing/2014/chart" uri="{C3380CC4-5D6E-409C-BE32-E72D297353CC}">
              <c16:uniqueId val="{00000000-9121-41F4-9D82-63DC054591F0}"/>
            </c:ext>
          </c:extLst>
        </c:ser>
        <c:dLbls>
          <c:showLegendKey val="0"/>
          <c:showVal val="0"/>
          <c:showCatName val="0"/>
          <c:showSerName val="0"/>
          <c:showPercent val="0"/>
          <c:showBubbleSize val="0"/>
        </c:dLbls>
        <c:gapWidth val="150"/>
        <c:axId val="983923167"/>
        <c:axId val="1"/>
      </c:barChart>
      <c:catAx>
        <c:axId val="98392316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Red]#,##0" sourceLinked="1"/>
        <c:majorTickMark val="out"/>
        <c:minorTickMark val="none"/>
        <c:tickLblPos val="nextTo"/>
        <c:crossAx val="983923167"/>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'Estudiantes deptolenguas TX JUL'!$B$2:$K$2</c:f>
              <c:strCache>
                <c:ptCount val="1"/>
                <c:pt idx="0">
                  <c:v>Población escolar del departamento de lenguas Tuxtla</c:v>
                </c:pt>
              </c:strCache>
            </c:strRef>
          </c:tx>
          <c:spPr>
            <a:solidFill>
              <a:srgbClr val="CC9900"/>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TX JUL'!$B$10:$B$14</c:f>
              <c:strCache>
                <c:ptCount val="5"/>
                <c:pt idx="0">
                  <c:v>Alemán</c:v>
                </c:pt>
                <c:pt idx="1">
                  <c:v>Francés</c:v>
                </c:pt>
                <c:pt idx="2">
                  <c:v>Inglés</c:v>
                </c:pt>
                <c:pt idx="3">
                  <c:v>Italiano</c:v>
                </c:pt>
                <c:pt idx="4">
                  <c:v>Chino Mandarín</c:v>
                </c:pt>
              </c:strCache>
            </c:strRef>
          </c:cat>
          <c:val>
            <c:numRef>
              <c:f>'Estudiantes deptolenguas TX JUL'!$R$10:$R$14</c:f>
              <c:numCache>
                <c:formatCode>#,##0;[Red]#,##0</c:formatCode>
                <c:ptCount val="5"/>
                <c:pt idx="0">
                  <c:v>243</c:v>
                </c:pt>
                <c:pt idx="1">
                  <c:v>508</c:v>
                </c:pt>
                <c:pt idx="2">
                  <c:v>4548</c:v>
                </c:pt>
                <c:pt idx="3">
                  <c:v>123</c:v>
                </c:pt>
                <c:pt idx="4">
                  <c:v>52</c:v>
                </c:pt>
              </c:numCache>
            </c:numRef>
          </c:val>
          <c:extLst>
            <c:ext xmlns:c16="http://schemas.microsoft.com/office/drawing/2014/chart" uri="{C3380CC4-5D6E-409C-BE32-E72D297353CC}">
              <c16:uniqueId val="{00000000-9A95-4018-AE4C-466DCF15E55D}"/>
            </c:ext>
          </c:extLst>
        </c:ser>
        <c:dLbls>
          <c:showLegendKey val="0"/>
          <c:showVal val="0"/>
          <c:showCatName val="0"/>
          <c:showSerName val="0"/>
          <c:showPercent val="0"/>
          <c:showBubbleSize val="0"/>
        </c:dLbls>
        <c:gapWidth val="150"/>
        <c:axId val="1149248447"/>
        <c:axId val="1"/>
      </c:barChart>
      <c:catAx>
        <c:axId val="114924844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Red]#,##0" sourceLinked="1"/>
        <c:majorTickMark val="out"/>
        <c:minorTickMark val="none"/>
        <c:tickLblPos val="nextTo"/>
        <c:crossAx val="1149248447"/>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08573928258967"/>
          <c:y val="0.14399314668999708"/>
          <c:w val="0.88377624671916022"/>
          <c:h val="0.74002697579469234"/>
        </c:manualLayout>
      </c:layout>
      <c:barChart>
        <c:barDir val="col"/>
        <c:grouping val="clustered"/>
        <c:varyColors val="0"/>
        <c:ser>
          <c:idx val="0"/>
          <c:order val="0"/>
          <c:tx>
            <c:strRef>
              <c:f>'Estudiantes depto lenguas ENE'!$E$8</c:f>
              <c:strCache>
                <c:ptCount val="1"/>
                <c:pt idx="0">
                  <c:v>Tuxtla</c:v>
                </c:pt>
              </c:strCache>
            </c:strRef>
          </c:tx>
          <c:spPr>
            <a:solidFill>
              <a:srgbClr val="7A0000"/>
            </a:solidFill>
            <a:ln>
              <a:solidFill>
                <a:sysClr val="windowText" lastClr="000000"/>
              </a:solidFill>
            </a:ln>
          </c:spPr>
          <c:invertIfNegative val="0"/>
          <c:dLbls>
            <c:dLbl>
              <c:idx val="0"/>
              <c:layout>
                <c:manualLayout>
                  <c:x val="-1.1514106866142976E-2"/>
                  <c:y val="3.8424591738712775E-3"/>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BE-4001-8BAF-A8CF8A54CD19}"/>
                </c:ext>
              </c:extLst>
            </c:dLbl>
            <c:dLbl>
              <c:idx val="4"/>
              <c:layout>
                <c:manualLayout>
                  <c:x val="-9.2112838226827021E-3"/>
                  <c:y val="0"/>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E-4001-8BAF-A8CF8A54CD1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 lenguas ENE'!$B$11:$B$13</c:f>
              <c:strCache>
                <c:ptCount val="3"/>
                <c:pt idx="0">
                  <c:v>Alumnos UNACH</c:v>
                </c:pt>
                <c:pt idx="1">
                  <c:v>Personal UNACH</c:v>
                </c:pt>
                <c:pt idx="2">
                  <c:v>Particulares</c:v>
                </c:pt>
              </c:strCache>
            </c:strRef>
          </c:cat>
          <c:val>
            <c:numRef>
              <c:f>'Estudiantes depto lenguas ENE'!$R$11:$R$13</c:f>
              <c:numCache>
                <c:formatCode>#,##0</c:formatCode>
                <c:ptCount val="3"/>
                <c:pt idx="0">
                  <c:v>3067</c:v>
                </c:pt>
                <c:pt idx="1">
                  <c:v>250</c:v>
                </c:pt>
                <c:pt idx="2">
                  <c:v>1639</c:v>
                </c:pt>
              </c:numCache>
            </c:numRef>
          </c:val>
          <c:extLst>
            <c:ext xmlns:c16="http://schemas.microsoft.com/office/drawing/2014/chart" uri="{C3380CC4-5D6E-409C-BE32-E72D297353CC}">
              <c16:uniqueId val="{00000002-54BE-4001-8BAF-A8CF8A54CD19}"/>
            </c:ext>
          </c:extLst>
        </c:ser>
        <c:ser>
          <c:idx val="1"/>
          <c:order val="1"/>
          <c:tx>
            <c:strRef>
              <c:f>'Estudiantes depto lenguas ENE'!$H$8</c:f>
              <c:strCache>
                <c:ptCount val="1"/>
                <c:pt idx="0">
                  <c:v>Tapachula</c:v>
                </c:pt>
              </c:strCache>
            </c:strRef>
          </c:tx>
          <c:spPr>
            <a:solidFill>
              <a:srgbClr val="EAB2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 lenguas ENE'!$B$11:$B$13</c:f>
              <c:strCache>
                <c:ptCount val="3"/>
                <c:pt idx="0">
                  <c:v>Alumnos UNACH</c:v>
                </c:pt>
                <c:pt idx="1">
                  <c:v>Personal UNACH</c:v>
                </c:pt>
                <c:pt idx="2">
                  <c:v>Particulares</c:v>
                </c:pt>
              </c:strCache>
            </c:strRef>
          </c:cat>
          <c:val>
            <c:numRef>
              <c:f>'Estudiantes depto lenguas ENE'!$S$11:$S$13</c:f>
              <c:numCache>
                <c:formatCode>#,##0</c:formatCode>
                <c:ptCount val="3"/>
                <c:pt idx="0">
                  <c:v>1930</c:v>
                </c:pt>
                <c:pt idx="1">
                  <c:v>12</c:v>
                </c:pt>
                <c:pt idx="2">
                  <c:v>1981</c:v>
                </c:pt>
              </c:numCache>
            </c:numRef>
          </c:val>
          <c:extLst>
            <c:ext xmlns:c16="http://schemas.microsoft.com/office/drawing/2014/chart" uri="{C3380CC4-5D6E-409C-BE32-E72D297353CC}">
              <c16:uniqueId val="{00000003-54BE-4001-8BAF-A8CF8A54CD19}"/>
            </c:ext>
          </c:extLst>
        </c:ser>
        <c:ser>
          <c:idx val="2"/>
          <c:order val="2"/>
          <c:tx>
            <c:strRef>
              <c:f>'Estudiantes depto lenguas ENE'!$K$8</c:f>
              <c:strCache>
                <c:ptCount val="1"/>
                <c:pt idx="0">
                  <c:v>San Cristóbal de Las Casas</c:v>
                </c:pt>
              </c:strCache>
            </c:strRef>
          </c:tx>
          <c:spPr>
            <a:solidFill>
              <a:schemeClr val="accent3">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BE-4001-8BAF-A8CF8A54CD1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 lenguas ENE'!$B$11:$B$13</c:f>
              <c:strCache>
                <c:ptCount val="3"/>
                <c:pt idx="0">
                  <c:v>Alumnos UNACH</c:v>
                </c:pt>
                <c:pt idx="1">
                  <c:v>Personal UNACH</c:v>
                </c:pt>
                <c:pt idx="2">
                  <c:v>Particulares</c:v>
                </c:pt>
              </c:strCache>
            </c:strRef>
          </c:cat>
          <c:val>
            <c:numRef>
              <c:f>'Estudiantes depto lenguas ENE'!$T$11:$T$13</c:f>
              <c:numCache>
                <c:formatCode>#,##0</c:formatCode>
                <c:ptCount val="3"/>
                <c:pt idx="0">
                  <c:v>552</c:v>
                </c:pt>
                <c:pt idx="1">
                  <c:v>16</c:v>
                </c:pt>
                <c:pt idx="2">
                  <c:v>409</c:v>
                </c:pt>
              </c:numCache>
            </c:numRef>
          </c:val>
          <c:extLst>
            <c:ext xmlns:c16="http://schemas.microsoft.com/office/drawing/2014/chart" uri="{C3380CC4-5D6E-409C-BE32-E72D297353CC}">
              <c16:uniqueId val="{00000005-54BE-4001-8BAF-A8CF8A54CD19}"/>
            </c:ext>
          </c:extLst>
        </c:ser>
        <c:dLbls>
          <c:showLegendKey val="0"/>
          <c:showVal val="0"/>
          <c:showCatName val="0"/>
          <c:showSerName val="0"/>
          <c:showPercent val="0"/>
          <c:showBubbleSize val="0"/>
        </c:dLbls>
        <c:gapWidth val="150"/>
        <c:axId val="983918175"/>
        <c:axId val="1"/>
      </c:barChart>
      <c:catAx>
        <c:axId val="98391817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983918175"/>
        <c:crosses val="autoZero"/>
        <c:crossBetween val="between"/>
      </c:valAx>
    </c:plotArea>
    <c:legend>
      <c:legendPos val="r"/>
      <c:layout>
        <c:manualLayout>
          <c:xMode val="edge"/>
          <c:yMode val="edge"/>
          <c:x val="0.26289705643472089"/>
          <c:y val="9.8226153607405761E-2"/>
          <c:w val="0.48458402797370198"/>
          <c:h val="0.12225168512033681"/>
        </c:manualLayout>
      </c:layout>
      <c:overlay val="0"/>
      <c:txPr>
        <a:bodyPr/>
        <a:lstStyle/>
        <a:p>
          <a:pPr>
            <a:defRPr sz="67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34249492398357E-2"/>
          <c:y val="0.12343630123157681"/>
          <c:w val="0.88377624671916022"/>
          <c:h val="0.74002697579469234"/>
        </c:manualLayout>
      </c:layout>
      <c:barChart>
        <c:barDir val="col"/>
        <c:grouping val="clustered"/>
        <c:varyColors val="0"/>
        <c:ser>
          <c:idx val="0"/>
          <c:order val="0"/>
          <c:tx>
            <c:strRef>
              <c:f>'Estudiantes depto lenguas JUL'!$E$8</c:f>
              <c:strCache>
                <c:ptCount val="1"/>
                <c:pt idx="0">
                  <c:v>Tuxtla</c:v>
                </c:pt>
              </c:strCache>
            </c:strRef>
          </c:tx>
          <c:spPr>
            <a:solidFill>
              <a:srgbClr val="C0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 lenguas JUL'!$B$11:$B$13</c:f>
              <c:strCache>
                <c:ptCount val="3"/>
                <c:pt idx="0">
                  <c:v>Alumnos UNACH</c:v>
                </c:pt>
                <c:pt idx="1">
                  <c:v>Personal UNACH</c:v>
                </c:pt>
                <c:pt idx="2">
                  <c:v>Particulares</c:v>
                </c:pt>
              </c:strCache>
            </c:strRef>
          </c:cat>
          <c:val>
            <c:numRef>
              <c:f>'Estudiantes depto lenguas JUL'!$R$11:$R$13</c:f>
              <c:numCache>
                <c:formatCode>#,##0</c:formatCode>
                <c:ptCount val="3"/>
                <c:pt idx="0">
                  <c:v>3456</c:v>
                </c:pt>
                <c:pt idx="1">
                  <c:v>260</c:v>
                </c:pt>
                <c:pt idx="2">
                  <c:v>1758</c:v>
                </c:pt>
              </c:numCache>
            </c:numRef>
          </c:val>
          <c:extLst>
            <c:ext xmlns:c16="http://schemas.microsoft.com/office/drawing/2014/chart" uri="{C3380CC4-5D6E-409C-BE32-E72D297353CC}">
              <c16:uniqueId val="{00000000-44D3-4940-A061-174FDDD63EC5}"/>
            </c:ext>
          </c:extLst>
        </c:ser>
        <c:ser>
          <c:idx val="1"/>
          <c:order val="1"/>
          <c:tx>
            <c:strRef>
              <c:f>'Estudiantes depto lenguas JUL'!$H$8</c:f>
              <c:strCache>
                <c:ptCount val="1"/>
                <c:pt idx="0">
                  <c:v>Tapachula</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 lenguas JUL'!$B$11:$B$13</c:f>
              <c:strCache>
                <c:ptCount val="3"/>
                <c:pt idx="0">
                  <c:v>Alumnos UNACH</c:v>
                </c:pt>
                <c:pt idx="1">
                  <c:v>Personal UNACH</c:v>
                </c:pt>
                <c:pt idx="2">
                  <c:v>Particulares</c:v>
                </c:pt>
              </c:strCache>
            </c:strRef>
          </c:cat>
          <c:val>
            <c:numRef>
              <c:f>'Estudiantes depto lenguas JUL'!$S$11:$S$13</c:f>
              <c:numCache>
                <c:formatCode>General</c:formatCode>
                <c:ptCount val="3"/>
                <c:pt idx="0" formatCode="#,##0">
                  <c:v>2004</c:v>
                </c:pt>
                <c:pt idx="1">
                  <c:v>12</c:v>
                </c:pt>
                <c:pt idx="2" formatCode="#,##0">
                  <c:v>2069</c:v>
                </c:pt>
              </c:numCache>
            </c:numRef>
          </c:val>
          <c:extLst>
            <c:ext xmlns:c16="http://schemas.microsoft.com/office/drawing/2014/chart" uri="{C3380CC4-5D6E-409C-BE32-E72D297353CC}">
              <c16:uniqueId val="{00000001-44D3-4940-A061-174FDDD63EC5}"/>
            </c:ext>
          </c:extLst>
        </c:ser>
        <c:ser>
          <c:idx val="2"/>
          <c:order val="2"/>
          <c:tx>
            <c:strRef>
              <c:f>'Estudiantes depto lenguas JUL'!$K$8</c:f>
              <c:strCache>
                <c:ptCount val="1"/>
                <c:pt idx="0">
                  <c:v>San Cristóbal de Las Casas</c:v>
                </c:pt>
              </c:strCache>
            </c:strRef>
          </c:tx>
          <c:spPr>
            <a:solidFill>
              <a:srgbClr val="9BBB59">
                <a:lumMod val="75000"/>
              </a:srgb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 lenguas JUL'!$B$11:$B$13</c:f>
              <c:strCache>
                <c:ptCount val="3"/>
                <c:pt idx="0">
                  <c:v>Alumnos UNACH</c:v>
                </c:pt>
                <c:pt idx="1">
                  <c:v>Personal UNACH</c:v>
                </c:pt>
                <c:pt idx="2">
                  <c:v>Particulares</c:v>
                </c:pt>
              </c:strCache>
            </c:strRef>
          </c:cat>
          <c:val>
            <c:numRef>
              <c:f>'Estudiantes depto lenguas JUL'!$T$11:$T$13</c:f>
              <c:numCache>
                <c:formatCode>General</c:formatCode>
                <c:ptCount val="3"/>
                <c:pt idx="0">
                  <c:v>587</c:v>
                </c:pt>
                <c:pt idx="1">
                  <c:v>21</c:v>
                </c:pt>
                <c:pt idx="2">
                  <c:v>407</c:v>
                </c:pt>
              </c:numCache>
            </c:numRef>
          </c:val>
          <c:extLst>
            <c:ext xmlns:c16="http://schemas.microsoft.com/office/drawing/2014/chart" uri="{C3380CC4-5D6E-409C-BE32-E72D297353CC}">
              <c16:uniqueId val="{00000002-44D3-4940-A061-174FDDD63EC5}"/>
            </c:ext>
          </c:extLst>
        </c:ser>
        <c:dLbls>
          <c:showLegendKey val="0"/>
          <c:showVal val="0"/>
          <c:showCatName val="0"/>
          <c:showSerName val="0"/>
          <c:showPercent val="0"/>
          <c:showBubbleSize val="0"/>
        </c:dLbls>
        <c:gapWidth val="150"/>
        <c:axId val="989578607"/>
        <c:axId val="1"/>
      </c:barChart>
      <c:catAx>
        <c:axId val="98957860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989578607"/>
        <c:crosses val="autoZero"/>
        <c:crossBetween val="between"/>
      </c:valAx>
    </c:plotArea>
    <c:legend>
      <c:legendPos val="r"/>
      <c:layout>
        <c:manualLayout>
          <c:xMode val="edge"/>
          <c:yMode val="edge"/>
          <c:x val="0.21697299350739052"/>
          <c:y val="1.596392758597483E-2"/>
          <c:w val="0.64109407376709493"/>
          <c:h val="0.11654485497005183"/>
        </c:manualLayout>
      </c:layout>
      <c:overlay val="0"/>
      <c:txPr>
        <a:bodyPr/>
        <a:lstStyle/>
        <a:p>
          <a:pPr>
            <a:defRPr sz="67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es-MX"/>
              <a:t>Fuente de financiamiento</a:t>
            </a:r>
          </a:p>
        </c:rich>
      </c:tx>
      <c:layout>
        <c:manualLayout>
          <c:xMode val="edge"/>
          <c:yMode val="edge"/>
          <c:x val="0.31352459016393441"/>
          <c:y val="3.7313271063789094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6885245901639346"/>
          <c:y val="0.47368514692945618"/>
          <c:w val="0.26229508196721318"/>
          <c:h val="0.20647814096925013"/>
        </c:manualLayout>
      </c:layout>
      <c:pie3DChart>
        <c:varyColors val="1"/>
        <c:ser>
          <c:idx val="0"/>
          <c:order val="0"/>
          <c:spPr>
            <a:ln w="12700">
              <a:solidFill>
                <a:srgbClr val="000000"/>
              </a:solidFill>
              <a:prstDash val="solid"/>
            </a:ln>
          </c:spPr>
          <c:dPt>
            <c:idx val="0"/>
            <c:bubble3D val="0"/>
            <c:spPr>
              <a:solidFill>
                <a:srgbClr val="8080FF"/>
              </a:solidFill>
              <a:ln w="12700">
                <a:solidFill>
                  <a:srgbClr val="000000"/>
                </a:solidFill>
                <a:prstDash val="solid"/>
              </a:ln>
            </c:spPr>
            <c:extLst>
              <c:ext xmlns:c16="http://schemas.microsoft.com/office/drawing/2014/chart" uri="{C3380CC4-5D6E-409C-BE32-E72D297353CC}">
                <c16:uniqueId val="{00000001-5E8D-4365-BEAE-7FFA6D3A703E}"/>
              </c:ext>
            </c:extLst>
          </c:dPt>
          <c:dPt>
            <c:idx val="1"/>
            <c:bubble3D val="0"/>
            <c:spPr>
              <a:solidFill>
                <a:srgbClr val="802060"/>
              </a:solidFill>
              <a:ln w="12700">
                <a:solidFill>
                  <a:srgbClr val="000000"/>
                </a:solidFill>
                <a:prstDash val="solid"/>
              </a:ln>
            </c:spPr>
            <c:extLst>
              <c:ext xmlns:c16="http://schemas.microsoft.com/office/drawing/2014/chart" uri="{C3380CC4-5D6E-409C-BE32-E72D297353CC}">
                <c16:uniqueId val="{00000003-5E8D-4365-BEAE-7FFA6D3A703E}"/>
              </c:ext>
            </c:extLst>
          </c:dPt>
          <c:dPt>
            <c:idx val="2"/>
            <c:bubble3D val="0"/>
            <c:spPr>
              <a:solidFill>
                <a:srgbClr val="FFFFC0"/>
              </a:solidFill>
              <a:ln w="12700">
                <a:solidFill>
                  <a:srgbClr val="000000"/>
                </a:solidFill>
                <a:prstDash val="solid"/>
              </a:ln>
            </c:spPr>
            <c:extLst>
              <c:ext xmlns:c16="http://schemas.microsoft.com/office/drawing/2014/chart" uri="{C3380CC4-5D6E-409C-BE32-E72D297353CC}">
                <c16:uniqueId val="{00000005-5E8D-4365-BEAE-7FFA6D3A703E}"/>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7-5E8D-4365-BEAE-7FFA6D3A703E}"/>
              </c:ext>
            </c:extLst>
          </c:dPt>
          <c:dPt>
            <c:idx val="4"/>
            <c:bubble3D val="0"/>
            <c:extLst>
              <c:ext xmlns:c16="http://schemas.microsoft.com/office/drawing/2014/chart" uri="{C3380CC4-5D6E-409C-BE32-E72D297353CC}">
                <c16:uniqueId val="{00000008-5E8D-4365-BEAE-7FFA6D3A703E}"/>
              </c:ext>
            </c:extLst>
          </c:dPt>
          <c:dPt>
            <c:idx val="5"/>
            <c:bubble3D val="0"/>
            <c:extLst>
              <c:ext xmlns:c16="http://schemas.microsoft.com/office/drawing/2014/chart" uri="{C3380CC4-5D6E-409C-BE32-E72D297353CC}">
                <c16:uniqueId val="{00000009-5E8D-4365-BEAE-7FFA6D3A703E}"/>
              </c:ext>
            </c:extLst>
          </c:dPt>
          <c:dPt>
            <c:idx val="6"/>
            <c:bubble3D val="0"/>
            <c:extLst>
              <c:ext xmlns:c16="http://schemas.microsoft.com/office/drawing/2014/chart" uri="{C3380CC4-5D6E-409C-BE32-E72D297353CC}">
                <c16:uniqueId val="{0000000A-5E8D-4365-BEAE-7FFA6D3A703E}"/>
              </c:ext>
            </c:extLst>
          </c:dPt>
          <c:dLbls>
            <c:dLbl>
              <c:idx val="0"/>
              <c:layout>
                <c:manualLayout>
                  <c:x val="5.664536809947926E-2"/>
                  <c:y val="-7.086138132051711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E8D-4365-BEAE-7FFA6D3A703E}"/>
                </c:ext>
              </c:extLst>
            </c:dLbl>
            <c:dLbl>
              <c:idx val="1"/>
              <c:layout>
                <c:manualLayout>
                  <c:x val="8.8794156877931227E-2"/>
                  <c:y val="0.12696649980067809"/>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E8D-4365-BEAE-7FFA6D3A703E}"/>
                </c:ext>
              </c:extLst>
            </c:dLbl>
            <c:dLbl>
              <c:idx val="2"/>
              <c:layout>
                <c:manualLayout>
                  <c:x val="-8.9277139537885644E-2"/>
                  <c:y val="-3.226709465745647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E8D-4365-BEAE-7FFA6D3A703E}"/>
                </c:ext>
              </c:extLst>
            </c:dLbl>
            <c:dLbl>
              <c:idx val="3"/>
              <c:layout>
                <c:manualLayout>
                  <c:x val="-5.9965147799147904E-3"/>
                  <c:y val="-0.19066448038054518"/>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E8D-4365-BEAE-7FFA6D3A703E}"/>
                </c:ext>
              </c:extLst>
            </c:dLbl>
            <c:dLbl>
              <c:idx val="4"/>
              <c:layout>
                <c:manualLayout>
                  <c:x val="0.16612667269050382"/>
                  <c:y val="-4.515557894916122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5E8D-4365-BEAE-7FFA6D3A703E}"/>
                </c:ext>
              </c:extLst>
            </c:dLbl>
            <c:dLbl>
              <c:idx val="5"/>
              <c:layout>
                <c:manualLayout>
                  <c:x val="0.24100404457639529"/>
                  <c:y val="-0.11085433923406116"/>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E8D-4365-BEAE-7FFA6D3A703E}"/>
                </c:ext>
              </c:extLst>
            </c:dLbl>
            <c:numFmt formatCode="0%" sourceLinked="0"/>
            <c:spPr>
              <a:noFill/>
              <a:ln w="25400">
                <a:noFill/>
              </a:ln>
            </c:spPr>
            <c:txPr>
              <a:bodyPr wrap="square" lIns="38100" tIns="19050" rIns="38100" bIns="19050" anchor="ctr">
                <a:spAutoFit/>
              </a:bodyPr>
              <a:lstStyle/>
              <a:p>
                <a:pPr>
                  <a:defRPr sz="950" b="0" i="0" u="none" strike="noStrike" baseline="0">
                    <a:solidFill>
                      <a:srgbClr val="000000"/>
                    </a:solidFill>
                    <a:latin typeface="Arial"/>
                    <a:ea typeface="Arial"/>
                    <a:cs typeface="Arial"/>
                  </a:defRPr>
                </a:pPr>
                <a:endParaRPr lang="es-MX"/>
              </a:p>
            </c:txPr>
            <c:showLegendKey val="0"/>
            <c:showVal val="0"/>
            <c:showCatName val="1"/>
            <c:showSerName val="0"/>
            <c:showPercent val="1"/>
            <c:showBubbleSize val="0"/>
            <c:showLeaderLines val="1"/>
            <c:extLst>
              <c:ext xmlns:c15="http://schemas.microsoft.com/office/drawing/2012/chart" uri="{CE6537A1-D6FC-4f65-9D91-7224C49458BB}"/>
            </c:extLst>
          </c:dLbls>
          <c:cat>
            <c:strRef>
              <c:f>'[1]OSCAR-1'!$B$72:$B$78</c:f>
              <c:strCache>
                <c:ptCount val="7"/>
                <c:pt idx="0">
                  <c:v>Subsidio Federal Ordinario</c:v>
                </c:pt>
                <c:pt idx="1">
                  <c:v>Subsidio Federal Extraordinario</c:v>
                </c:pt>
                <c:pt idx="2">
                  <c:v>Subsidio Estatal Ordinario</c:v>
                </c:pt>
                <c:pt idx="3">
                  <c:v>Subsidio Estatal Extraordinario</c:v>
                </c:pt>
                <c:pt idx="4">
                  <c:v>Ingresos Propios</c:v>
                </c:pt>
                <c:pt idx="5">
                  <c:v>Donativos</c:v>
                </c:pt>
                <c:pt idx="6">
                  <c:v>Otras Aportaciones </c:v>
                </c:pt>
              </c:strCache>
            </c:strRef>
          </c:cat>
          <c:val>
            <c:numRef>
              <c:f>'[1]OSCAR-1'!$C$72:$C$78</c:f>
              <c:numCache>
                <c:formatCode>General</c:formatCode>
                <c:ptCount val="7"/>
                <c:pt idx="0">
                  <c:v>700907064.07000005</c:v>
                </c:pt>
                <c:pt idx="1">
                  <c:v>247185639.40000001</c:v>
                </c:pt>
                <c:pt idx="2">
                  <c:v>223534366.80000001</c:v>
                </c:pt>
                <c:pt idx="3">
                  <c:v>16644184.210000001</c:v>
                </c:pt>
                <c:pt idx="4">
                  <c:v>135190162.14000002</c:v>
                </c:pt>
                <c:pt idx="5">
                  <c:v>4807000</c:v>
                </c:pt>
                <c:pt idx="6">
                  <c:v>177288879.28</c:v>
                </c:pt>
              </c:numCache>
            </c:numRef>
          </c:val>
          <c:extLst>
            <c:ext xmlns:c16="http://schemas.microsoft.com/office/drawing/2014/chart" uri="{C3380CC4-5D6E-409C-BE32-E72D297353CC}">
              <c16:uniqueId val="{0000000B-5E8D-4365-BEAE-7FFA6D3A703E}"/>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es-MX"/>
    </a:p>
  </c:txPr>
  <c:printSettings>
    <c:headerFooter alignWithMargins="0"/>
    <c:pageMargins b="1" l="0.75000000000000022" r="0.75000000000000022" t="1" header="0" footer="0"/>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oneCellAnchor>
    <xdr:from>
      <xdr:col>1</xdr:col>
      <xdr:colOff>492126</xdr:colOff>
      <xdr:row>11</xdr:row>
      <xdr:rowOff>174625</xdr:rowOff>
    </xdr:from>
    <xdr:ext cx="5743127" cy="4714875"/>
    <xdr:pic>
      <xdr:nvPicPr>
        <xdr:cNvPr id="2" name="1 Imagen">
          <a:extLst>
            <a:ext uri="{FF2B5EF4-FFF2-40B4-BE49-F238E27FC236}">
              <a16:creationId xmlns:a16="http://schemas.microsoft.com/office/drawing/2014/main" id="{30980BA0-5FED-4B53-A728-B6C6A235A0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4126" y="2270125"/>
          <a:ext cx="5743127" cy="471487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46</xdr:col>
      <xdr:colOff>428625</xdr:colOff>
      <xdr:row>34</xdr:row>
      <xdr:rowOff>85725</xdr:rowOff>
    </xdr:from>
    <xdr:to>
      <xdr:col>52</xdr:col>
      <xdr:colOff>504825</xdr:colOff>
      <xdr:row>49</xdr:row>
      <xdr:rowOff>38100</xdr:rowOff>
    </xdr:to>
    <xdr:graphicFrame macro="">
      <xdr:nvGraphicFramePr>
        <xdr:cNvPr id="2" name="Chart 32">
          <a:extLst>
            <a:ext uri="{FF2B5EF4-FFF2-40B4-BE49-F238E27FC236}">
              <a16:creationId xmlns:a16="http://schemas.microsoft.com/office/drawing/2014/main" id="{C4127D62-A568-4B5B-98B9-5AB453FC79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41</xdr:row>
      <xdr:rowOff>152400</xdr:rowOff>
    </xdr:from>
    <xdr:to>
      <xdr:col>4</xdr:col>
      <xdr:colOff>1076325</xdr:colOff>
      <xdr:row>64</xdr:row>
      <xdr:rowOff>0</xdr:rowOff>
    </xdr:to>
    <xdr:graphicFrame macro="">
      <xdr:nvGraphicFramePr>
        <xdr:cNvPr id="3" name="2 Gráfico">
          <a:extLst>
            <a:ext uri="{FF2B5EF4-FFF2-40B4-BE49-F238E27FC236}">
              <a16:creationId xmlns:a16="http://schemas.microsoft.com/office/drawing/2014/main" id="{29C42D74-6649-4A82-9A58-939A8D7F5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28575</xdr:colOff>
      <xdr:row>19</xdr:row>
      <xdr:rowOff>19050</xdr:rowOff>
    </xdr:from>
    <xdr:to>
      <xdr:col>12</xdr:col>
      <xdr:colOff>695325</xdr:colOff>
      <xdr:row>43</xdr:row>
      <xdr:rowOff>123825</xdr:rowOff>
    </xdr:to>
    <xdr:graphicFrame macro="">
      <xdr:nvGraphicFramePr>
        <xdr:cNvPr id="2" name="1 Gráfico">
          <a:extLst>
            <a:ext uri="{FF2B5EF4-FFF2-40B4-BE49-F238E27FC236}">
              <a16:creationId xmlns:a16="http://schemas.microsoft.com/office/drawing/2014/main" id="{AA7266E9-B9C7-4470-9534-E89273BA28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27213</xdr:colOff>
      <xdr:row>15</xdr:row>
      <xdr:rowOff>146119</xdr:rowOff>
    </xdr:from>
    <xdr:to>
      <xdr:col>12</xdr:col>
      <xdr:colOff>454268</xdr:colOff>
      <xdr:row>30</xdr:row>
      <xdr:rowOff>115555</xdr:rowOff>
    </xdr:to>
    <xdr:graphicFrame macro="">
      <xdr:nvGraphicFramePr>
        <xdr:cNvPr id="2" name="2 Gráfico">
          <a:extLst>
            <a:ext uri="{FF2B5EF4-FFF2-40B4-BE49-F238E27FC236}">
              <a16:creationId xmlns:a16="http://schemas.microsoft.com/office/drawing/2014/main" id="{39409083-E981-4BB4-AAEC-1BB4A40067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29</xdr:row>
      <xdr:rowOff>66675</xdr:rowOff>
    </xdr:from>
    <xdr:to>
      <xdr:col>4</xdr:col>
      <xdr:colOff>219075</xdr:colOff>
      <xdr:row>50</xdr:row>
      <xdr:rowOff>47625</xdr:rowOff>
    </xdr:to>
    <xdr:graphicFrame macro="">
      <xdr:nvGraphicFramePr>
        <xdr:cNvPr id="2" name="Gráfico 3">
          <a:extLst>
            <a:ext uri="{FF2B5EF4-FFF2-40B4-BE49-F238E27FC236}">
              <a16:creationId xmlns:a16="http://schemas.microsoft.com/office/drawing/2014/main" id="{9AA001E0-740F-434B-AA64-E690AC502A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19</xdr:row>
      <xdr:rowOff>28575</xdr:rowOff>
    </xdr:from>
    <xdr:to>
      <xdr:col>17</xdr:col>
      <xdr:colOff>304800</xdr:colOff>
      <xdr:row>38</xdr:row>
      <xdr:rowOff>152400</xdr:rowOff>
    </xdr:to>
    <xdr:graphicFrame macro="">
      <xdr:nvGraphicFramePr>
        <xdr:cNvPr id="2" name="1 Gráfico">
          <a:extLst>
            <a:ext uri="{FF2B5EF4-FFF2-40B4-BE49-F238E27FC236}">
              <a16:creationId xmlns:a16="http://schemas.microsoft.com/office/drawing/2014/main" id="{CB4D9E85-9AD1-4859-94E2-9ADDD153D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161925</xdr:colOff>
      <xdr:row>24</xdr:row>
      <xdr:rowOff>152400</xdr:rowOff>
    </xdr:from>
    <xdr:to>
      <xdr:col>17</xdr:col>
      <xdr:colOff>295275</xdr:colOff>
      <xdr:row>44</xdr:row>
      <xdr:rowOff>152400</xdr:rowOff>
    </xdr:to>
    <xdr:graphicFrame macro="">
      <xdr:nvGraphicFramePr>
        <xdr:cNvPr id="2" name="1 Gráfico">
          <a:extLst>
            <a:ext uri="{FF2B5EF4-FFF2-40B4-BE49-F238E27FC236}">
              <a16:creationId xmlns:a16="http://schemas.microsoft.com/office/drawing/2014/main" id="{C65B2973-BA00-4B20-95A7-1F540B47D0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16</xdr:row>
      <xdr:rowOff>0</xdr:rowOff>
    </xdr:from>
    <xdr:to>
      <xdr:col>17</xdr:col>
      <xdr:colOff>400050</xdr:colOff>
      <xdr:row>37</xdr:row>
      <xdr:rowOff>152400</xdr:rowOff>
    </xdr:to>
    <xdr:graphicFrame macro="">
      <xdr:nvGraphicFramePr>
        <xdr:cNvPr id="2" name="2 Gráfico">
          <a:extLst>
            <a:ext uri="{FF2B5EF4-FFF2-40B4-BE49-F238E27FC236}">
              <a16:creationId xmlns:a16="http://schemas.microsoft.com/office/drawing/2014/main" id="{741DFC5A-AD83-47DF-8F1E-EADC09712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15</xdr:row>
      <xdr:rowOff>9525</xdr:rowOff>
    </xdr:from>
    <xdr:to>
      <xdr:col>17</xdr:col>
      <xdr:colOff>428625</xdr:colOff>
      <xdr:row>36</xdr:row>
      <xdr:rowOff>95250</xdr:rowOff>
    </xdr:to>
    <xdr:graphicFrame macro="">
      <xdr:nvGraphicFramePr>
        <xdr:cNvPr id="2" name="2 Gráfico">
          <a:extLst>
            <a:ext uri="{FF2B5EF4-FFF2-40B4-BE49-F238E27FC236}">
              <a16:creationId xmlns:a16="http://schemas.microsoft.com/office/drawing/2014/main" id="{BA3818BE-EEC5-426C-A899-748827C4B6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17</xdr:row>
      <xdr:rowOff>28575</xdr:rowOff>
    </xdr:from>
    <xdr:to>
      <xdr:col>17</xdr:col>
      <xdr:colOff>409575</xdr:colOff>
      <xdr:row>38</xdr:row>
      <xdr:rowOff>19050</xdr:rowOff>
    </xdr:to>
    <xdr:graphicFrame macro="">
      <xdr:nvGraphicFramePr>
        <xdr:cNvPr id="2" name="5 Gráfico">
          <a:extLst>
            <a:ext uri="{FF2B5EF4-FFF2-40B4-BE49-F238E27FC236}">
              <a16:creationId xmlns:a16="http://schemas.microsoft.com/office/drawing/2014/main" id="{206C18F6-34EC-4696-98E8-6ECBC080C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171450</xdr:colOff>
      <xdr:row>18</xdr:row>
      <xdr:rowOff>152400</xdr:rowOff>
    </xdr:from>
    <xdr:to>
      <xdr:col>17</xdr:col>
      <xdr:colOff>419100</xdr:colOff>
      <xdr:row>39</xdr:row>
      <xdr:rowOff>95250</xdr:rowOff>
    </xdr:to>
    <xdr:graphicFrame macro="">
      <xdr:nvGraphicFramePr>
        <xdr:cNvPr id="2" name="1 Gráfico">
          <a:extLst>
            <a:ext uri="{FF2B5EF4-FFF2-40B4-BE49-F238E27FC236}">
              <a16:creationId xmlns:a16="http://schemas.microsoft.com/office/drawing/2014/main" id="{23049D0C-826D-4187-8F5B-C7300E24A2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19</xdr:row>
      <xdr:rowOff>28575</xdr:rowOff>
    </xdr:from>
    <xdr:to>
      <xdr:col>17</xdr:col>
      <xdr:colOff>0</xdr:colOff>
      <xdr:row>42</xdr:row>
      <xdr:rowOff>28575</xdr:rowOff>
    </xdr:to>
    <xdr:graphicFrame macro="">
      <xdr:nvGraphicFramePr>
        <xdr:cNvPr id="2" name="2 Gráfico">
          <a:extLst>
            <a:ext uri="{FF2B5EF4-FFF2-40B4-BE49-F238E27FC236}">
              <a16:creationId xmlns:a16="http://schemas.microsoft.com/office/drawing/2014/main" id="{1FA27830-4394-414B-9CBC-335B68E9C3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xdr:colOff>
      <xdr:row>18</xdr:row>
      <xdr:rowOff>28575</xdr:rowOff>
    </xdr:from>
    <xdr:to>
      <xdr:col>16</xdr:col>
      <xdr:colOff>428625</xdr:colOff>
      <xdr:row>40</xdr:row>
      <xdr:rowOff>114300</xdr:rowOff>
    </xdr:to>
    <xdr:graphicFrame macro="">
      <xdr:nvGraphicFramePr>
        <xdr:cNvPr id="2" name="2 Gráfico">
          <a:extLst>
            <a:ext uri="{FF2B5EF4-FFF2-40B4-BE49-F238E27FC236}">
              <a16:creationId xmlns:a16="http://schemas.microsoft.com/office/drawing/2014/main" id="{209FCD94-36DD-431A-8A91-0E6BA049E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GP1/Downloads/A12-P1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CAR-1"/>
    </sheetNames>
    <sheetDataSet>
      <sheetData sheetId="0">
        <row r="72">
          <cell r="B72" t="str">
            <v>Subsidio Federal Ordinario</v>
          </cell>
          <cell r="C72">
            <v>700907064.07000005</v>
          </cell>
        </row>
        <row r="73">
          <cell r="B73" t="str">
            <v>Subsidio Federal Extraordinario</v>
          </cell>
          <cell r="C73">
            <v>247185639.40000001</v>
          </cell>
        </row>
        <row r="74">
          <cell r="B74" t="str">
            <v>Subsidio Estatal Ordinario</v>
          </cell>
          <cell r="C74">
            <v>223534366.80000001</v>
          </cell>
        </row>
        <row r="75">
          <cell r="B75" t="str">
            <v>Subsidio Estatal Extraordinario</v>
          </cell>
          <cell r="C75">
            <v>16644184.210000001</v>
          </cell>
        </row>
        <row r="76">
          <cell r="B76" t="str">
            <v>Ingresos Propios</v>
          </cell>
          <cell r="C76">
            <v>135190162.14000002</v>
          </cell>
        </row>
        <row r="77">
          <cell r="B77" t="str">
            <v>Donativos</v>
          </cell>
          <cell r="C77">
            <v>4807000</v>
          </cell>
        </row>
        <row r="78">
          <cell r="B78" t="str">
            <v xml:space="preserve">Otras Aportaciones </v>
          </cell>
          <cell r="C78">
            <v>177288879.28</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8DA46-68FC-4853-8073-A03F3D1F32FB}">
  <dimension ref="A2:L63"/>
  <sheetViews>
    <sheetView tabSelected="1" view="pageBreakPreview" zoomScale="85" zoomScaleNormal="100" zoomScaleSheetLayoutView="85" workbookViewId="0">
      <selection activeCell="N40" sqref="N40"/>
    </sheetView>
  </sheetViews>
  <sheetFormatPr baseColWidth="10" defaultRowHeight="15"/>
  <cols>
    <col min="1" max="2" width="11.42578125" style="2608"/>
    <col min="3" max="3" width="3.140625" style="2608" customWidth="1"/>
    <col min="4" max="7" width="11.42578125" style="2608"/>
    <col min="8" max="8" width="12.28515625" style="2608" customWidth="1"/>
    <col min="9" max="9" width="3.140625" style="2608" customWidth="1"/>
    <col min="10" max="10" width="13.7109375" style="2608" customWidth="1"/>
    <col min="11" max="12" width="11.42578125" style="2608"/>
    <col min="13" max="13" width="3.140625" style="2608" customWidth="1"/>
    <col min="14" max="16384" width="11.42578125" style="2608"/>
  </cols>
  <sheetData>
    <row r="2" spans="1:12" ht="15.75" thickBot="1">
      <c r="A2" s="2629"/>
      <c r="B2" s="2629"/>
      <c r="C2" s="2629"/>
      <c r="D2" s="2629"/>
      <c r="E2" s="2629"/>
      <c r="F2" s="2629"/>
      <c r="G2" s="2629"/>
      <c r="H2" s="2629"/>
      <c r="I2" s="2629"/>
      <c r="J2" s="2629"/>
      <c r="K2" s="2629"/>
      <c r="L2" s="2629"/>
    </row>
    <row r="3" spans="1:12" ht="15.75" customHeight="1">
      <c r="A3" s="2658" t="s">
        <v>1744</v>
      </c>
      <c r="B3" s="2657"/>
      <c r="C3" s="2657"/>
      <c r="D3" s="2657"/>
      <c r="E3" s="2657"/>
      <c r="F3" s="2657"/>
      <c r="G3" s="2657"/>
      <c r="H3" s="2657"/>
      <c r="I3" s="2657"/>
      <c r="J3" s="2657"/>
      <c r="K3" s="2657"/>
      <c r="L3" s="2657"/>
    </row>
    <row r="4" spans="1:12">
      <c r="A4" s="2657"/>
      <c r="B4" s="2657"/>
      <c r="C4" s="2657"/>
      <c r="D4" s="2657"/>
      <c r="E4" s="2657"/>
      <c r="F4" s="2657"/>
      <c r="G4" s="2657"/>
      <c r="H4" s="2657"/>
      <c r="I4" s="2657"/>
      <c r="J4" s="2657"/>
      <c r="K4" s="2657"/>
      <c r="L4" s="2657"/>
    </row>
    <row r="5" spans="1:12" ht="15.75" thickBot="1">
      <c r="A5" s="2656"/>
      <c r="B5" s="2656"/>
      <c r="C5" s="2656"/>
      <c r="D5" s="2656"/>
      <c r="E5" s="2656"/>
      <c r="F5" s="2656"/>
      <c r="G5" s="2656"/>
      <c r="H5" s="2656"/>
      <c r="I5" s="2656"/>
      <c r="J5" s="2656"/>
      <c r="K5" s="2656"/>
      <c r="L5" s="2656"/>
    </row>
    <row r="6" spans="1:12" ht="15" customHeight="1">
      <c r="A6" s="2655" t="s">
        <v>1743</v>
      </c>
      <c r="B6" s="2655"/>
      <c r="C6" s="2646"/>
      <c r="D6" s="2654"/>
      <c r="E6" s="2634"/>
      <c r="F6" s="2654"/>
      <c r="G6" s="2654"/>
      <c r="H6" s="2654"/>
      <c r="I6" s="2654"/>
      <c r="K6" s="2653" t="s">
        <v>1742</v>
      </c>
      <c r="L6" s="2653"/>
    </row>
    <row r="7" spans="1:12" ht="15" customHeight="1">
      <c r="A7" s="2652"/>
      <c r="B7" s="2652"/>
      <c r="C7" s="2646"/>
      <c r="D7" s="2651" t="s">
        <v>1741</v>
      </c>
      <c r="E7" s="2651"/>
      <c r="F7" s="2651"/>
      <c r="G7" s="2651"/>
      <c r="H7" s="2651"/>
      <c r="I7" s="2650"/>
      <c r="J7" s="2649" t="s">
        <v>1740</v>
      </c>
      <c r="K7" s="2648"/>
      <c r="L7" s="2648"/>
    </row>
    <row r="8" spans="1:12">
      <c r="A8" s="2647"/>
      <c r="B8" s="2647"/>
      <c r="C8" s="2646"/>
      <c r="D8" s="2645" t="s">
        <v>1739</v>
      </c>
      <c r="E8" s="2644" t="s">
        <v>1738</v>
      </c>
      <c r="F8" s="2644" t="s">
        <v>1737</v>
      </c>
      <c r="G8" s="2644" t="s">
        <v>1736</v>
      </c>
      <c r="H8" s="2643" t="s">
        <v>1735</v>
      </c>
      <c r="I8" s="2642"/>
      <c r="J8" s="2641"/>
      <c r="K8" s="2640"/>
      <c r="L8" s="2640"/>
    </row>
    <row r="9" spans="1:12" ht="15" customHeight="1">
      <c r="A9" s="2634"/>
      <c r="B9" s="2634"/>
      <c r="C9" s="2634"/>
      <c r="D9" s="2634"/>
      <c r="E9" s="2634"/>
      <c r="F9" s="2634"/>
      <c r="G9" s="2634"/>
      <c r="H9" s="2634"/>
      <c r="I9" s="2634"/>
      <c r="J9" s="2634"/>
      <c r="K9" s="2639">
        <v>13</v>
      </c>
      <c r="L9" s="2639"/>
    </row>
    <row r="10" spans="1:12" ht="15.75">
      <c r="A10" s="2638">
        <v>9</v>
      </c>
      <c r="B10" s="2638"/>
      <c r="C10" s="2636"/>
      <c r="D10" s="2636">
        <v>16</v>
      </c>
      <c r="E10" s="2636">
        <v>12</v>
      </c>
      <c r="F10" s="2636">
        <v>6</v>
      </c>
      <c r="G10" s="2636">
        <v>2</v>
      </c>
      <c r="H10" s="2636">
        <v>1</v>
      </c>
      <c r="I10" s="2637"/>
      <c r="J10" s="2636">
        <v>20</v>
      </c>
      <c r="K10" s="2635"/>
      <c r="L10" s="2635"/>
    </row>
    <row r="11" spans="1:12" ht="15" customHeight="1">
      <c r="A11" s="2633"/>
      <c r="B11" s="2633"/>
      <c r="C11" s="2634"/>
      <c r="D11" s="2633"/>
      <c r="E11" s="2633"/>
      <c r="F11" s="2633"/>
      <c r="G11" s="2633"/>
      <c r="H11" s="2633"/>
      <c r="I11" s="2634"/>
      <c r="J11" s="2633"/>
      <c r="K11" s="2632"/>
      <c r="L11" s="2632"/>
    </row>
    <row r="12" spans="1:12">
      <c r="A12" s="2631" t="s">
        <v>1734</v>
      </c>
      <c r="B12" s="2630"/>
      <c r="C12" s="2630"/>
      <c r="D12" s="2630"/>
      <c r="E12" s="2630"/>
      <c r="F12" s="2630"/>
      <c r="G12" s="2630"/>
      <c r="H12" s="2630"/>
      <c r="I12" s="2630"/>
      <c r="J12" s="2630"/>
    </row>
    <row r="38" spans="2:10" ht="15.75" thickBot="1">
      <c r="B38" s="2629"/>
      <c r="C38" s="2629"/>
      <c r="D38" s="2629"/>
      <c r="E38" s="2629"/>
      <c r="F38" s="2629"/>
      <c r="G38" s="2629"/>
      <c r="H38" s="2629"/>
      <c r="I38" s="2629"/>
      <c r="J38" s="2629"/>
    </row>
    <row r="39" spans="2:10">
      <c r="B39" s="2628" t="s">
        <v>1733</v>
      </c>
      <c r="C39" s="2628"/>
      <c r="D39" s="2628"/>
      <c r="E39" s="2628"/>
      <c r="F39" s="2628"/>
      <c r="G39" s="2628"/>
      <c r="H39" s="2628"/>
      <c r="I39" s="2628"/>
      <c r="J39" s="2628"/>
    </row>
    <row r="40" spans="2:10">
      <c r="B40" s="2627"/>
      <c r="C40" s="2627"/>
      <c r="D40" s="2627"/>
      <c r="E40" s="2627"/>
      <c r="F40" s="2627"/>
      <c r="G40" s="2627"/>
      <c r="H40" s="2627"/>
      <c r="I40" s="2627"/>
      <c r="J40" s="2627"/>
    </row>
    <row r="41" spans="2:10" ht="15.75" thickBot="1">
      <c r="B41" s="2626"/>
      <c r="C41" s="2626"/>
      <c r="D41" s="2626"/>
      <c r="E41" s="2626"/>
      <c r="F41" s="2626"/>
      <c r="G41" s="2626"/>
      <c r="H41" s="2626"/>
      <c r="I41" s="2626"/>
      <c r="J41" s="2626"/>
    </row>
    <row r="42" spans="2:10" ht="15.75">
      <c r="B42" s="2614"/>
      <c r="C42" s="2625"/>
      <c r="D42" s="2614"/>
      <c r="E42" s="2625"/>
      <c r="F42" s="2625"/>
      <c r="G42" s="2624" t="s">
        <v>1732</v>
      </c>
      <c r="H42" s="2624"/>
      <c r="I42" s="2624" t="s">
        <v>1731</v>
      </c>
      <c r="J42" s="2624"/>
    </row>
    <row r="43" spans="2:10" ht="15.75">
      <c r="B43" s="2614"/>
      <c r="C43" s="2623" t="s">
        <v>1289</v>
      </c>
      <c r="D43" s="2623"/>
      <c r="E43" s="2623"/>
      <c r="F43" s="2623"/>
      <c r="G43" s="2622"/>
      <c r="H43" s="2622"/>
      <c r="I43" s="2622"/>
      <c r="J43" s="2622"/>
    </row>
    <row r="44" spans="2:10" ht="15.75">
      <c r="B44" s="2621"/>
      <c r="C44" s="2621"/>
      <c r="D44" s="2620"/>
      <c r="E44" s="2620"/>
      <c r="F44" s="2620"/>
      <c r="G44" s="2619"/>
      <c r="H44" s="2619"/>
      <c r="I44" s="2619"/>
      <c r="J44" s="2619"/>
    </row>
    <row r="45" spans="2:10" ht="4.5" customHeight="1">
      <c r="B45" s="2615"/>
      <c r="C45" s="2615"/>
      <c r="D45" s="2617"/>
      <c r="E45" s="2617"/>
      <c r="F45" s="2617"/>
      <c r="G45" s="2617"/>
      <c r="H45" s="2617"/>
      <c r="I45" s="2618"/>
      <c r="J45" s="2617"/>
    </row>
    <row r="46" spans="2:10" ht="15.75">
      <c r="B46" s="2615"/>
      <c r="C46" s="2614" t="s">
        <v>1730</v>
      </c>
      <c r="D46" s="2613"/>
      <c r="E46" s="2613"/>
      <c r="F46" s="2613"/>
      <c r="G46" s="2613"/>
      <c r="H46" s="2613"/>
      <c r="I46" s="2614"/>
      <c r="J46" s="2613"/>
    </row>
    <row r="47" spans="2:10" ht="4.5" customHeight="1">
      <c r="B47" s="2615"/>
      <c r="C47" s="2614"/>
      <c r="D47" s="2613"/>
      <c r="E47" s="2613"/>
      <c r="F47" s="2613"/>
      <c r="G47" s="2612"/>
      <c r="H47" s="2612"/>
      <c r="I47" s="2612"/>
      <c r="J47" s="2612"/>
    </row>
    <row r="48" spans="2:10" ht="15.75">
      <c r="B48" s="2615"/>
      <c r="C48" s="2614"/>
      <c r="D48" s="2613" t="s">
        <v>1729</v>
      </c>
      <c r="E48" s="2613"/>
      <c r="F48" s="2613"/>
      <c r="G48" s="2616">
        <v>69</v>
      </c>
      <c r="H48" s="2616"/>
      <c r="I48" s="2616">
        <v>47</v>
      </c>
      <c r="J48" s="2616"/>
    </row>
    <row r="49" spans="2:10" ht="4.5" customHeight="1">
      <c r="B49" s="2615"/>
      <c r="C49" s="2614"/>
      <c r="D49" s="2613"/>
      <c r="E49" s="2613"/>
      <c r="F49" s="2613"/>
      <c r="G49" s="2612"/>
      <c r="H49" s="2612"/>
      <c r="I49" s="2612"/>
      <c r="J49" s="2612"/>
    </row>
    <row r="50" spans="2:10" ht="15.75">
      <c r="B50" s="2615"/>
      <c r="C50" s="2614"/>
      <c r="D50" s="2614" t="s">
        <v>1728</v>
      </c>
      <c r="E50" s="2613"/>
      <c r="F50" s="2613"/>
      <c r="G50" s="2616">
        <v>10</v>
      </c>
      <c r="H50" s="2616"/>
      <c r="I50" s="2616">
        <v>10</v>
      </c>
      <c r="J50" s="2616"/>
    </row>
    <row r="51" spans="2:10" ht="15.75">
      <c r="B51" s="2615"/>
      <c r="C51" s="2614" t="s">
        <v>89</v>
      </c>
      <c r="D51" s="2613"/>
      <c r="E51" s="2613"/>
      <c r="F51" s="2613"/>
      <c r="G51" s="2612"/>
      <c r="H51" s="2612"/>
      <c r="I51" s="2612"/>
      <c r="J51" s="2612"/>
    </row>
    <row r="52" spans="2:10" ht="4.5" customHeight="1">
      <c r="B52" s="2615"/>
      <c r="C52" s="2614"/>
      <c r="D52" s="2613"/>
      <c r="E52" s="2613"/>
      <c r="F52" s="2613"/>
      <c r="G52" s="2612"/>
      <c r="H52" s="2612"/>
      <c r="I52" s="2612"/>
      <c r="J52" s="2612"/>
    </row>
    <row r="53" spans="2:10" ht="15.75">
      <c r="B53" s="2615"/>
      <c r="C53" s="2614"/>
      <c r="D53" s="2613" t="s">
        <v>86</v>
      </c>
      <c r="E53" s="2613"/>
      <c r="F53" s="2613"/>
      <c r="G53" s="2616">
        <v>14</v>
      </c>
      <c r="H53" s="2616"/>
      <c r="I53" s="2616">
        <v>14</v>
      </c>
      <c r="J53" s="2616"/>
    </row>
    <row r="54" spans="2:10" ht="4.5" customHeight="1">
      <c r="B54" s="2615"/>
      <c r="C54" s="2614"/>
      <c r="D54" s="2613"/>
      <c r="E54" s="2613"/>
      <c r="F54" s="2613"/>
      <c r="G54" s="2612"/>
      <c r="H54" s="2612"/>
      <c r="I54" s="2612"/>
      <c r="J54" s="2612"/>
    </row>
    <row r="55" spans="2:10" ht="15.75">
      <c r="B55" s="2615"/>
      <c r="C55" s="2614"/>
      <c r="D55" s="2614" t="s">
        <v>1727</v>
      </c>
      <c r="E55" s="2613"/>
      <c r="F55" s="2613"/>
      <c r="G55" s="2616">
        <v>1</v>
      </c>
      <c r="H55" s="2616"/>
      <c r="I55" s="2616">
        <v>1</v>
      </c>
      <c r="J55" s="2616"/>
    </row>
    <row r="56" spans="2:10" ht="4.5" customHeight="1">
      <c r="B56" s="2615"/>
      <c r="C56" s="2614"/>
      <c r="D56" s="2613"/>
      <c r="E56" s="2613"/>
      <c r="F56" s="2613"/>
      <c r="G56" s="2612"/>
      <c r="H56" s="2612"/>
      <c r="I56" s="2612"/>
      <c r="J56" s="2612"/>
    </row>
    <row r="57" spans="2:10" ht="15.75">
      <c r="B57" s="2615"/>
      <c r="C57" s="2614"/>
      <c r="D57" s="2613" t="s">
        <v>85</v>
      </c>
      <c r="E57" s="2613"/>
      <c r="F57" s="2613"/>
      <c r="G57" s="2616">
        <v>30</v>
      </c>
      <c r="H57" s="2616"/>
      <c r="I57" s="2616">
        <v>25</v>
      </c>
      <c r="J57" s="2616"/>
    </row>
    <row r="58" spans="2:10" ht="4.5" customHeight="1">
      <c r="B58" s="2615"/>
      <c r="C58" s="2614"/>
      <c r="D58" s="2613"/>
      <c r="E58" s="2613"/>
      <c r="F58" s="2613"/>
      <c r="G58" s="2612"/>
      <c r="H58" s="2612"/>
      <c r="I58" s="2612"/>
      <c r="J58" s="2612"/>
    </row>
    <row r="59" spans="2:10" ht="15.75">
      <c r="B59" s="2615"/>
      <c r="C59" s="2614"/>
      <c r="D59" s="2613" t="s">
        <v>1726</v>
      </c>
      <c r="E59" s="2613"/>
      <c r="F59" s="2613"/>
      <c r="G59" s="2616">
        <v>1</v>
      </c>
      <c r="H59" s="2616"/>
      <c r="I59" s="2616">
        <v>1</v>
      </c>
      <c r="J59" s="2616"/>
    </row>
    <row r="60" spans="2:10" ht="4.5" customHeight="1">
      <c r="B60" s="2615"/>
      <c r="C60" s="2614"/>
      <c r="D60" s="2613"/>
      <c r="E60" s="2613"/>
      <c r="F60" s="2613"/>
      <c r="G60" s="2612"/>
      <c r="H60" s="2612"/>
      <c r="I60" s="2616"/>
      <c r="J60" s="2616"/>
    </row>
    <row r="61" spans="2:10" ht="15.75">
      <c r="B61" s="2615"/>
      <c r="C61" s="2614"/>
      <c r="D61" s="2613" t="s">
        <v>84</v>
      </c>
      <c r="E61" s="2613"/>
      <c r="F61" s="2613"/>
      <c r="G61" s="2616">
        <v>10</v>
      </c>
      <c r="H61" s="2616"/>
      <c r="I61" s="2616">
        <v>8</v>
      </c>
      <c r="J61" s="2616"/>
    </row>
    <row r="62" spans="2:10" ht="4.5" customHeight="1">
      <c r="B62" s="2615"/>
      <c r="C62" s="2614"/>
      <c r="D62" s="2613"/>
      <c r="E62" s="2613"/>
      <c r="F62" s="2613"/>
      <c r="G62" s="2612"/>
      <c r="H62" s="2612"/>
      <c r="I62" s="2612"/>
      <c r="J62" s="2612"/>
    </row>
    <row r="63" spans="2:10" ht="15.75">
      <c r="B63" s="2611"/>
      <c r="C63" s="2610" t="s">
        <v>5</v>
      </c>
      <c r="D63" s="2610"/>
      <c r="E63" s="2610"/>
      <c r="F63" s="2610"/>
      <c r="G63" s="2609">
        <f>SUM(G48:G62)</f>
        <v>135</v>
      </c>
      <c r="H63" s="2609"/>
      <c r="I63" s="2609">
        <f>SUM(I48:J62)</f>
        <v>106</v>
      </c>
      <c r="J63" s="2609"/>
    </row>
  </sheetData>
  <mergeCells count="28">
    <mergeCell ref="G55:H55"/>
    <mergeCell ref="G53:H53"/>
    <mergeCell ref="G50:H50"/>
    <mergeCell ref="C63:F63"/>
    <mergeCell ref="I63:J63"/>
    <mergeCell ref="G61:H61"/>
    <mergeCell ref="G63:H63"/>
    <mergeCell ref="G59:H59"/>
    <mergeCell ref="G57:H57"/>
    <mergeCell ref="I53:J53"/>
    <mergeCell ref="I55:J55"/>
    <mergeCell ref="I57:J57"/>
    <mergeCell ref="I59:J59"/>
    <mergeCell ref="I60:J60"/>
    <mergeCell ref="I61:J61"/>
    <mergeCell ref="I42:J44"/>
    <mergeCell ref="I48:J48"/>
    <mergeCell ref="G48:H48"/>
    <mergeCell ref="G42:H44"/>
    <mergeCell ref="B39:J41"/>
    <mergeCell ref="I50:J50"/>
    <mergeCell ref="A3:L5"/>
    <mergeCell ref="K9:L11"/>
    <mergeCell ref="J7:J8"/>
    <mergeCell ref="K6:L8"/>
    <mergeCell ref="A6:B8"/>
    <mergeCell ref="A10:B10"/>
    <mergeCell ref="D7:H7"/>
  </mergeCells>
  <pageMargins left="0.7" right="0.7" top="0.75" bottom="0.75" header="0.3" footer="0.3"/>
  <pageSetup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2B15-8298-4618-994A-19FCBF0BAF4A}">
  <dimension ref="A1:AB508"/>
  <sheetViews>
    <sheetView view="pageBreakPreview" zoomScaleNormal="100" zoomScaleSheetLayoutView="100" workbookViewId="0">
      <selection activeCell="C1" sqref="A1:C1048576"/>
    </sheetView>
  </sheetViews>
  <sheetFormatPr baseColWidth="10" defaultRowHeight="12.75"/>
  <cols>
    <col min="1" max="1" width="7.85546875" style="73" customWidth="1"/>
    <col min="2" max="2" width="2" style="73" customWidth="1"/>
    <col min="3" max="3" width="1.5703125" style="73" customWidth="1"/>
    <col min="4" max="4" width="61.28515625" style="73" customWidth="1"/>
    <col min="5" max="5" width="5.42578125" style="73" bestFit="1" customWidth="1"/>
    <col min="6" max="6" width="5.42578125" style="73" customWidth="1"/>
    <col min="7" max="7" width="6.140625" style="73" customWidth="1"/>
    <col min="8" max="9" width="11.42578125" style="73"/>
    <col min="10" max="10" width="4.7109375" style="73" customWidth="1"/>
    <col min="11" max="11" width="5" style="73" customWidth="1"/>
    <col min="12" max="12" width="2.28515625" style="73" customWidth="1"/>
    <col min="13" max="13" width="26" style="73" customWidth="1"/>
    <col min="14" max="14" width="8" style="73" customWidth="1"/>
    <col min="15" max="15" width="1" style="73" customWidth="1"/>
    <col min="16" max="16" width="6.7109375" style="73" customWidth="1"/>
    <col min="17" max="17" width="1" style="73" customWidth="1"/>
    <col min="18" max="18" width="6.7109375" style="73" customWidth="1"/>
    <col min="19" max="19" width="1" style="73" customWidth="1"/>
    <col min="20" max="20" width="6.7109375" style="73" customWidth="1"/>
    <col min="21" max="21" width="1" style="73" customWidth="1"/>
    <col min="22" max="22" width="6.7109375" style="73" customWidth="1"/>
    <col min="23" max="23" width="1" style="73" customWidth="1"/>
    <col min="24" max="24" width="6.7109375" style="73" customWidth="1"/>
    <col min="25" max="25" width="1" style="73" customWidth="1"/>
    <col min="26" max="27" width="6.7109375" style="73" customWidth="1"/>
    <col min="28" max="253" width="11.42578125" style="73"/>
    <col min="254" max="254" width="1.85546875" style="73" customWidth="1"/>
    <col min="255" max="255" width="2.85546875" style="73" customWidth="1"/>
    <col min="256" max="256" width="3.42578125" style="73" customWidth="1"/>
    <col min="257" max="257" width="7.85546875" style="73" customWidth="1"/>
    <col min="258" max="258" width="2" style="73" customWidth="1"/>
    <col min="259" max="259" width="1.5703125" style="73" customWidth="1"/>
    <col min="260" max="260" width="61.28515625" style="73" customWidth="1"/>
    <col min="261" max="261" width="5.42578125" style="73" bestFit="1" customWidth="1"/>
    <col min="262" max="262" width="5.42578125" style="73" customWidth="1"/>
    <col min="263" max="263" width="6.140625" style="73" customWidth="1"/>
    <col min="264" max="265" width="11.42578125" style="73"/>
    <col min="266" max="266" width="4.7109375" style="73" customWidth="1"/>
    <col min="267" max="267" width="5" style="73" customWidth="1"/>
    <col min="268" max="268" width="2.28515625" style="73" customWidth="1"/>
    <col min="269" max="269" width="26" style="73" customWidth="1"/>
    <col min="270" max="270" width="8" style="73" customWidth="1"/>
    <col min="271" max="271" width="1" style="73" customWidth="1"/>
    <col min="272" max="272" width="6.7109375" style="73" customWidth="1"/>
    <col min="273" max="273" width="1" style="73" customWidth="1"/>
    <col min="274" max="274" width="6.7109375" style="73" customWidth="1"/>
    <col min="275" max="275" width="1" style="73" customWidth="1"/>
    <col min="276" max="276" width="6.7109375" style="73" customWidth="1"/>
    <col min="277" max="277" width="1" style="73" customWidth="1"/>
    <col min="278" max="278" width="6.7109375" style="73" customWidth="1"/>
    <col min="279" max="279" width="1" style="73" customWidth="1"/>
    <col min="280" max="280" width="6.7109375" style="73" customWidth="1"/>
    <col min="281" max="281" width="1" style="73" customWidth="1"/>
    <col min="282" max="283" width="6.7109375" style="73" customWidth="1"/>
    <col min="284" max="509" width="11.42578125" style="73"/>
    <col min="510" max="510" width="1.85546875" style="73" customWidth="1"/>
    <col min="511" max="511" width="2.85546875" style="73" customWidth="1"/>
    <col min="512" max="512" width="3.42578125" style="73" customWidth="1"/>
    <col min="513" max="513" width="7.85546875" style="73" customWidth="1"/>
    <col min="514" max="514" width="2" style="73" customWidth="1"/>
    <col min="515" max="515" width="1.5703125" style="73" customWidth="1"/>
    <col min="516" max="516" width="61.28515625" style="73" customWidth="1"/>
    <col min="517" max="517" width="5.42578125" style="73" bestFit="1" customWidth="1"/>
    <col min="518" max="518" width="5.42578125" style="73" customWidth="1"/>
    <col min="519" max="519" width="6.140625" style="73" customWidth="1"/>
    <col min="520" max="521" width="11.42578125" style="73"/>
    <col min="522" max="522" width="4.7109375" style="73" customWidth="1"/>
    <col min="523" max="523" width="5" style="73" customWidth="1"/>
    <col min="524" max="524" width="2.28515625" style="73" customWidth="1"/>
    <col min="525" max="525" width="26" style="73" customWidth="1"/>
    <col min="526" max="526" width="8" style="73" customWidth="1"/>
    <col min="527" max="527" width="1" style="73" customWidth="1"/>
    <col min="528" max="528" width="6.7109375" style="73" customWidth="1"/>
    <col min="529" max="529" width="1" style="73" customWidth="1"/>
    <col min="530" max="530" width="6.7109375" style="73" customWidth="1"/>
    <col min="531" max="531" width="1" style="73" customWidth="1"/>
    <col min="532" max="532" width="6.7109375" style="73" customWidth="1"/>
    <col min="533" max="533" width="1" style="73" customWidth="1"/>
    <col min="534" max="534" width="6.7109375" style="73" customWidth="1"/>
    <col min="535" max="535" width="1" style="73" customWidth="1"/>
    <col min="536" max="536" width="6.7109375" style="73" customWidth="1"/>
    <col min="537" max="537" width="1" style="73" customWidth="1"/>
    <col min="538" max="539" width="6.7109375" style="73" customWidth="1"/>
    <col min="540" max="765" width="11.42578125" style="73"/>
    <col min="766" max="766" width="1.85546875" style="73" customWidth="1"/>
    <col min="767" max="767" width="2.85546875" style="73" customWidth="1"/>
    <col min="768" max="768" width="3.42578125" style="73" customWidth="1"/>
    <col min="769" max="769" width="7.85546875" style="73" customWidth="1"/>
    <col min="770" max="770" width="2" style="73" customWidth="1"/>
    <col min="771" max="771" width="1.5703125" style="73" customWidth="1"/>
    <col min="772" max="772" width="61.28515625" style="73" customWidth="1"/>
    <col min="773" max="773" width="5.42578125" style="73" bestFit="1" customWidth="1"/>
    <col min="774" max="774" width="5.42578125" style="73" customWidth="1"/>
    <col min="775" max="775" width="6.140625" style="73" customWidth="1"/>
    <col min="776" max="777" width="11.42578125" style="73"/>
    <col min="778" max="778" width="4.7109375" style="73" customWidth="1"/>
    <col min="779" max="779" width="5" style="73" customWidth="1"/>
    <col min="780" max="780" width="2.28515625" style="73" customWidth="1"/>
    <col min="781" max="781" width="26" style="73" customWidth="1"/>
    <col min="782" max="782" width="8" style="73" customWidth="1"/>
    <col min="783" max="783" width="1" style="73" customWidth="1"/>
    <col min="784" max="784" width="6.7109375" style="73" customWidth="1"/>
    <col min="785" max="785" width="1" style="73" customWidth="1"/>
    <col min="786" max="786" width="6.7109375" style="73" customWidth="1"/>
    <col min="787" max="787" width="1" style="73" customWidth="1"/>
    <col min="788" max="788" width="6.7109375" style="73" customWidth="1"/>
    <col min="789" max="789" width="1" style="73" customWidth="1"/>
    <col min="790" max="790" width="6.7109375" style="73" customWidth="1"/>
    <col min="791" max="791" width="1" style="73" customWidth="1"/>
    <col min="792" max="792" width="6.7109375" style="73" customWidth="1"/>
    <col min="793" max="793" width="1" style="73" customWidth="1"/>
    <col min="794" max="795" width="6.7109375" style="73" customWidth="1"/>
    <col min="796" max="1021" width="11.42578125" style="73"/>
    <col min="1022" max="1022" width="1.85546875" style="73" customWidth="1"/>
    <col min="1023" max="1023" width="2.85546875" style="73" customWidth="1"/>
    <col min="1024" max="1024" width="3.42578125" style="73" customWidth="1"/>
    <col min="1025" max="1025" width="7.85546875" style="73" customWidth="1"/>
    <col min="1026" max="1026" width="2" style="73" customWidth="1"/>
    <col min="1027" max="1027" width="1.5703125" style="73" customWidth="1"/>
    <col min="1028" max="1028" width="61.28515625" style="73" customWidth="1"/>
    <col min="1029" max="1029" width="5.42578125" style="73" bestFit="1" customWidth="1"/>
    <col min="1030" max="1030" width="5.42578125" style="73" customWidth="1"/>
    <col min="1031" max="1031" width="6.140625" style="73" customWidth="1"/>
    <col min="1032" max="1033" width="11.42578125" style="73"/>
    <col min="1034" max="1034" width="4.7109375" style="73" customWidth="1"/>
    <col min="1035" max="1035" width="5" style="73" customWidth="1"/>
    <col min="1036" max="1036" width="2.28515625" style="73" customWidth="1"/>
    <col min="1037" max="1037" width="26" style="73" customWidth="1"/>
    <col min="1038" max="1038" width="8" style="73" customWidth="1"/>
    <col min="1039" max="1039" width="1" style="73" customWidth="1"/>
    <col min="1040" max="1040" width="6.7109375" style="73" customWidth="1"/>
    <col min="1041" max="1041" width="1" style="73" customWidth="1"/>
    <col min="1042" max="1042" width="6.7109375" style="73" customWidth="1"/>
    <col min="1043" max="1043" width="1" style="73" customWidth="1"/>
    <col min="1044" max="1044" width="6.7109375" style="73" customWidth="1"/>
    <col min="1045" max="1045" width="1" style="73" customWidth="1"/>
    <col min="1046" max="1046" width="6.7109375" style="73" customWidth="1"/>
    <col min="1047" max="1047" width="1" style="73" customWidth="1"/>
    <col min="1048" max="1048" width="6.7109375" style="73" customWidth="1"/>
    <col min="1049" max="1049" width="1" style="73" customWidth="1"/>
    <col min="1050" max="1051" width="6.7109375" style="73" customWidth="1"/>
    <col min="1052" max="1277" width="11.42578125" style="73"/>
    <col min="1278" max="1278" width="1.85546875" style="73" customWidth="1"/>
    <col min="1279" max="1279" width="2.85546875" style="73" customWidth="1"/>
    <col min="1280" max="1280" width="3.42578125" style="73" customWidth="1"/>
    <col min="1281" max="1281" width="7.85546875" style="73" customWidth="1"/>
    <col min="1282" max="1282" width="2" style="73" customWidth="1"/>
    <col min="1283" max="1283" width="1.5703125" style="73" customWidth="1"/>
    <col min="1284" max="1284" width="61.28515625" style="73" customWidth="1"/>
    <col min="1285" max="1285" width="5.42578125" style="73" bestFit="1" customWidth="1"/>
    <col min="1286" max="1286" width="5.42578125" style="73" customWidth="1"/>
    <col min="1287" max="1287" width="6.140625" style="73" customWidth="1"/>
    <col min="1288" max="1289" width="11.42578125" style="73"/>
    <col min="1290" max="1290" width="4.7109375" style="73" customWidth="1"/>
    <col min="1291" max="1291" width="5" style="73" customWidth="1"/>
    <col min="1292" max="1292" width="2.28515625" style="73" customWidth="1"/>
    <col min="1293" max="1293" width="26" style="73" customWidth="1"/>
    <col min="1294" max="1294" width="8" style="73" customWidth="1"/>
    <col min="1295" max="1295" width="1" style="73" customWidth="1"/>
    <col min="1296" max="1296" width="6.7109375" style="73" customWidth="1"/>
    <col min="1297" max="1297" width="1" style="73" customWidth="1"/>
    <col min="1298" max="1298" width="6.7109375" style="73" customWidth="1"/>
    <col min="1299" max="1299" width="1" style="73" customWidth="1"/>
    <col min="1300" max="1300" width="6.7109375" style="73" customWidth="1"/>
    <col min="1301" max="1301" width="1" style="73" customWidth="1"/>
    <col min="1302" max="1302" width="6.7109375" style="73" customWidth="1"/>
    <col min="1303" max="1303" width="1" style="73" customWidth="1"/>
    <col min="1304" max="1304" width="6.7109375" style="73" customWidth="1"/>
    <col min="1305" max="1305" width="1" style="73" customWidth="1"/>
    <col min="1306" max="1307" width="6.7109375" style="73" customWidth="1"/>
    <col min="1308" max="1533" width="11.42578125" style="73"/>
    <col min="1534" max="1534" width="1.85546875" style="73" customWidth="1"/>
    <col min="1535" max="1535" width="2.85546875" style="73" customWidth="1"/>
    <col min="1536" max="1536" width="3.42578125" style="73" customWidth="1"/>
    <col min="1537" max="1537" width="7.85546875" style="73" customWidth="1"/>
    <col min="1538" max="1538" width="2" style="73" customWidth="1"/>
    <col min="1539" max="1539" width="1.5703125" style="73" customWidth="1"/>
    <col min="1540" max="1540" width="61.28515625" style="73" customWidth="1"/>
    <col min="1541" max="1541" width="5.42578125" style="73" bestFit="1" customWidth="1"/>
    <col min="1542" max="1542" width="5.42578125" style="73" customWidth="1"/>
    <col min="1543" max="1543" width="6.140625" style="73" customWidth="1"/>
    <col min="1544" max="1545" width="11.42578125" style="73"/>
    <col min="1546" max="1546" width="4.7109375" style="73" customWidth="1"/>
    <col min="1547" max="1547" width="5" style="73" customWidth="1"/>
    <col min="1548" max="1548" width="2.28515625" style="73" customWidth="1"/>
    <col min="1549" max="1549" width="26" style="73" customWidth="1"/>
    <col min="1550" max="1550" width="8" style="73" customWidth="1"/>
    <col min="1551" max="1551" width="1" style="73" customWidth="1"/>
    <col min="1552" max="1552" width="6.7109375" style="73" customWidth="1"/>
    <col min="1553" max="1553" width="1" style="73" customWidth="1"/>
    <col min="1554" max="1554" width="6.7109375" style="73" customWidth="1"/>
    <col min="1555" max="1555" width="1" style="73" customWidth="1"/>
    <col min="1556" max="1556" width="6.7109375" style="73" customWidth="1"/>
    <col min="1557" max="1557" width="1" style="73" customWidth="1"/>
    <col min="1558" max="1558" width="6.7109375" style="73" customWidth="1"/>
    <col min="1559" max="1559" width="1" style="73" customWidth="1"/>
    <col min="1560" max="1560" width="6.7109375" style="73" customWidth="1"/>
    <col min="1561" max="1561" width="1" style="73" customWidth="1"/>
    <col min="1562" max="1563" width="6.7109375" style="73" customWidth="1"/>
    <col min="1564" max="1789" width="11.42578125" style="73"/>
    <col min="1790" max="1790" width="1.85546875" style="73" customWidth="1"/>
    <col min="1791" max="1791" width="2.85546875" style="73" customWidth="1"/>
    <col min="1792" max="1792" width="3.42578125" style="73" customWidth="1"/>
    <col min="1793" max="1793" width="7.85546875" style="73" customWidth="1"/>
    <col min="1794" max="1794" width="2" style="73" customWidth="1"/>
    <col min="1795" max="1795" width="1.5703125" style="73" customWidth="1"/>
    <col min="1796" max="1796" width="61.28515625" style="73" customWidth="1"/>
    <col min="1797" max="1797" width="5.42578125" style="73" bestFit="1" customWidth="1"/>
    <col min="1798" max="1798" width="5.42578125" style="73" customWidth="1"/>
    <col min="1799" max="1799" width="6.140625" style="73" customWidth="1"/>
    <col min="1800" max="1801" width="11.42578125" style="73"/>
    <col min="1802" max="1802" width="4.7109375" style="73" customWidth="1"/>
    <col min="1803" max="1803" width="5" style="73" customWidth="1"/>
    <col min="1804" max="1804" width="2.28515625" style="73" customWidth="1"/>
    <col min="1805" max="1805" width="26" style="73" customWidth="1"/>
    <col min="1806" max="1806" width="8" style="73" customWidth="1"/>
    <col min="1807" max="1807" width="1" style="73" customWidth="1"/>
    <col min="1808" max="1808" width="6.7109375" style="73" customWidth="1"/>
    <col min="1809" max="1809" width="1" style="73" customWidth="1"/>
    <col min="1810" max="1810" width="6.7109375" style="73" customWidth="1"/>
    <col min="1811" max="1811" width="1" style="73" customWidth="1"/>
    <col min="1812" max="1812" width="6.7109375" style="73" customWidth="1"/>
    <col min="1813" max="1813" width="1" style="73" customWidth="1"/>
    <col min="1814" max="1814" width="6.7109375" style="73" customWidth="1"/>
    <col min="1815" max="1815" width="1" style="73" customWidth="1"/>
    <col min="1816" max="1816" width="6.7109375" style="73" customWidth="1"/>
    <col min="1817" max="1817" width="1" style="73" customWidth="1"/>
    <col min="1818" max="1819" width="6.7109375" style="73" customWidth="1"/>
    <col min="1820" max="2045" width="11.42578125" style="73"/>
    <col min="2046" max="2046" width="1.85546875" style="73" customWidth="1"/>
    <col min="2047" max="2047" width="2.85546875" style="73" customWidth="1"/>
    <col min="2048" max="2048" width="3.42578125" style="73" customWidth="1"/>
    <col min="2049" max="2049" width="7.85546875" style="73" customWidth="1"/>
    <col min="2050" max="2050" width="2" style="73" customWidth="1"/>
    <col min="2051" max="2051" width="1.5703125" style="73" customWidth="1"/>
    <col min="2052" max="2052" width="61.28515625" style="73" customWidth="1"/>
    <col min="2053" max="2053" width="5.42578125" style="73" bestFit="1" customWidth="1"/>
    <col min="2054" max="2054" width="5.42578125" style="73" customWidth="1"/>
    <col min="2055" max="2055" width="6.140625" style="73" customWidth="1"/>
    <col min="2056" max="2057" width="11.42578125" style="73"/>
    <col min="2058" max="2058" width="4.7109375" style="73" customWidth="1"/>
    <col min="2059" max="2059" width="5" style="73" customWidth="1"/>
    <col min="2060" max="2060" width="2.28515625" style="73" customWidth="1"/>
    <col min="2061" max="2061" width="26" style="73" customWidth="1"/>
    <col min="2062" max="2062" width="8" style="73" customWidth="1"/>
    <col min="2063" max="2063" width="1" style="73" customWidth="1"/>
    <col min="2064" max="2064" width="6.7109375" style="73" customWidth="1"/>
    <col min="2065" max="2065" width="1" style="73" customWidth="1"/>
    <col min="2066" max="2066" width="6.7109375" style="73" customWidth="1"/>
    <col min="2067" max="2067" width="1" style="73" customWidth="1"/>
    <col min="2068" max="2068" width="6.7109375" style="73" customWidth="1"/>
    <col min="2069" max="2069" width="1" style="73" customWidth="1"/>
    <col min="2070" max="2070" width="6.7109375" style="73" customWidth="1"/>
    <col min="2071" max="2071" width="1" style="73" customWidth="1"/>
    <col min="2072" max="2072" width="6.7109375" style="73" customWidth="1"/>
    <col min="2073" max="2073" width="1" style="73" customWidth="1"/>
    <col min="2074" max="2075" width="6.7109375" style="73" customWidth="1"/>
    <col min="2076" max="2301" width="11.42578125" style="73"/>
    <col min="2302" max="2302" width="1.85546875" style="73" customWidth="1"/>
    <col min="2303" max="2303" width="2.85546875" style="73" customWidth="1"/>
    <col min="2304" max="2304" width="3.42578125" style="73" customWidth="1"/>
    <col min="2305" max="2305" width="7.85546875" style="73" customWidth="1"/>
    <col min="2306" max="2306" width="2" style="73" customWidth="1"/>
    <col min="2307" max="2307" width="1.5703125" style="73" customWidth="1"/>
    <col min="2308" max="2308" width="61.28515625" style="73" customWidth="1"/>
    <col min="2309" max="2309" width="5.42578125" style="73" bestFit="1" customWidth="1"/>
    <col min="2310" max="2310" width="5.42578125" style="73" customWidth="1"/>
    <col min="2311" max="2311" width="6.140625" style="73" customWidth="1"/>
    <col min="2312" max="2313" width="11.42578125" style="73"/>
    <col min="2314" max="2314" width="4.7109375" style="73" customWidth="1"/>
    <col min="2315" max="2315" width="5" style="73" customWidth="1"/>
    <col min="2316" max="2316" width="2.28515625" style="73" customWidth="1"/>
    <col min="2317" max="2317" width="26" style="73" customWidth="1"/>
    <col min="2318" max="2318" width="8" style="73" customWidth="1"/>
    <col min="2319" max="2319" width="1" style="73" customWidth="1"/>
    <col min="2320" max="2320" width="6.7109375" style="73" customWidth="1"/>
    <col min="2321" max="2321" width="1" style="73" customWidth="1"/>
    <col min="2322" max="2322" width="6.7109375" style="73" customWidth="1"/>
    <col min="2323" max="2323" width="1" style="73" customWidth="1"/>
    <col min="2324" max="2324" width="6.7109375" style="73" customWidth="1"/>
    <col min="2325" max="2325" width="1" style="73" customWidth="1"/>
    <col min="2326" max="2326" width="6.7109375" style="73" customWidth="1"/>
    <col min="2327" max="2327" width="1" style="73" customWidth="1"/>
    <col min="2328" max="2328" width="6.7109375" style="73" customWidth="1"/>
    <col min="2329" max="2329" width="1" style="73" customWidth="1"/>
    <col min="2330" max="2331" width="6.7109375" style="73" customWidth="1"/>
    <col min="2332" max="2557" width="11.42578125" style="73"/>
    <col min="2558" max="2558" width="1.85546875" style="73" customWidth="1"/>
    <col min="2559" max="2559" width="2.85546875" style="73" customWidth="1"/>
    <col min="2560" max="2560" width="3.42578125" style="73" customWidth="1"/>
    <col min="2561" max="2561" width="7.85546875" style="73" customWidth="1"/>
    <col min="2562" max="2562" width="2" style="73" customWidth="1"/>
    <col min="2563" max="2563" width="1.5703125" style="73" customWidth="1"/>
    <col min="2564" max="2564" width="61.28515625" style="73" customWidth="1"/>
    <col min="2565" max="2565" width="5.42578125" style="73" bestFit="1" customWidth="1"/>
    <col min="2566" max="2566" width="5.42578125" style="73" customWidth="1"/>
    <col min="2567" max="2567" width="6.140625" style="73" customWidth="1"/>
    <col min="2568" max="2569" width="11.42578125" style="73"/>
    <col min="2570" max="2570" width="4.7109375" style="73" customWidth="1"/>
    <col min="2571" max="2571" width="5" style="73" customWidth="1"/>
    <col min="2572" max="2572" width="2.28515625" style="73" customWidth="1"/>
    <col min="2573" max="2573" width="26" style="73" customWidth="1"/>
    <col min="2574" max="2574" width="8" style="73" customWidth="1"/>
    <col min="2575" max="2575" width="1" style="73" customWidth="1"/>
    <col min="2576" max="2576" width="6.7109375" style="73" customWidth="1"/>
    <col min="2577" max="2577" width="1" style="73" customWidth="1"/>
    <col min="2578" max="2578" width="6.7109375" style="73" customWidth="1"/>
    <col min="2579" max="2579" width="1" style="73" customWidth="1"/>
    <col min="2580" max="2580" width="6.7109375" style="73" customWidth="1"/>
    <col min="2581" max="2581" width="1" style="73" customWidth="1"/>
    <col min="2582" max="2582" width="6.7109375" style="73" customWidth="1"/>
    <col min="2583" max="2583" width="1" style="73" customWidth="1"/>
    <col min="2584" max="2584" width="6.7109375" style="73" customWidth="1"/>
    <col min="2585" max="2585" width="1" style="73" customWidth="1"/>
    <col min="2586" max="2587" width="6.7109375" style="73" customWidth="1"/>
    <col min="2588" max="2813" width="11.42578125" style="73"/>
    <col min="2814" max="2814" width="1.85546875" style="73" customWidth="1"/>
    <col min="2815" max="2815" width="2.85546875" style="73" customWidth="1"/>
    <col min="2816" max="2816" width="3.42578125" style="73" customWidth="1"/>
    <col min="2817" max="2817" width="7.85546875" style="73" customWidth="1"/>
    <col min="2818" max="2818" width="2" style="73" customWidth="1"/>
    <col min="2819" max="2819" width="1.5703125" style="73" customWidth="1"/>
    <col min="2820" max="2820" width="61.28515625" style="73" customWidth="1"/>
    <col min="2821" max="2821" width="5.42578125" style="73" bestFit="1" customWidth="1"/>
    <col min="2822" max="2822" width="5.42578125" style="73" customWidth="1"/>
    <col min="2823" max="2823" width="6.140625" style="73" customWidth="1"/>
    <col min="2824" max="2825" width="11.42578125" style="73"/>
    <col min="2826" max="2826" width="4.7109375" style="73" customWidth="1"/>
    <col min="2827" max="2827" width="5" style="73" customWidth="1"/>
    <col min="2828" max="2828" width="2.28515625" style="73" customWidth="1"/>
    <col min="2829" max="2829" width="26" style="73" customWidth="1"/>
    <col min="2830" max="2830" width="8" style="73" customWidth="1"/>
    <col min="2831" max="2831" width="1" style="73" customWidth="1"/>
    <col min="2832" max="2832" width="6.7109375" style="73" customWidth="1"/>
    <col min="2833" max="2833" width="1" style="73" customWidth="1"/>
    <col min="2834" max="2834" width="6.7109375" style="73" customWidth="1"/>
    <col min="2835" max="2835" width="1" style="73" customWidth="1"/>
    <col min="2836" max="2836" width="6.7109375" style="73" customWidth="1"/>
    <col min="2837" max="2837" width="1" style="73" customWidth="1"/>
    <col min="2838" max="2838" width="6.7109375" style="73" customWidth="1"/>
    <col min="2839" max="2839" width="1" style="73" customWidth="1"/>
    <col min="2840" max="2840" width="6.7109375" style="73" customWidth="1"/>
    <col min="2841" max="2841" width="1" style="73" customWidth="1"/>
    <col min="2842" max="2843" width="6.7109375" style="73" customWidth="1"/>
    <col min="2844" max="3069" width="11.42578125" style="73"/>
    <col min="3070" max="3070" width="1.85546875" style="73" customWidth="1"/>
    <col min="3071" max="3071" width="2.85546875" style="73" customWidth="1"/>
    <col min="3072" max="3072" width="3.42578125" style="73" customWidth="1"/>
    <col min="3073" max="3073" width="7.85546875" style="73" customWidth="1"/>
    <col min="3074" max="3074" width="2" style="73" customWidth="1"/>
    <col min="3075" max="3075" width="1.5703125" style="73" customWidth="1"/>
    <col min="3076" max="3076" width="61.28515625" style="73" customWidth="1"/>
    <col min="3077" max="3077" width="5.42578125" style="73" bestFit="1" customWidth="1"/>
    <col min="3078" max="3078" width="5.42578125" style="73" customWidth="1"/>
    <col min="3079" max="3079" width="6.140625" style="73" customWidth="1"/>
    <col min="3080" max="3081" width="11.42578125" style="73"/>
    <col min="3082" max="3082" width="4.7109375" style="73" customWidth="1"/>
    <col min="3083" max="3083" width="5" style="73" customWidth="1"/>
    <col min="3084" max="3084" width="2.28515625" style="73" customWidth="1"/>
    <col min="3085" max="3085" width="26" style="73" customWidth="1"/>
    <col min="3086" max="3086" width="8" style="73" customWidth="1"/>
    <col min="3087" max="3087" width="1" style="73" customWidth="1"/>
    <col min="3088" max="3088" width="6.7109375" style="73" customWidth="1"/>
    <col min="3089" max="3089" width="1" style="73" customWidth="1"/>
    <col min="3090" max="3090" width="6.7109375" style="73" customWidth="1"/>
    <col min="3091" max="3091" width="1" style="73" customWidth="1"/>
    <col min="3092" max="3092" width="6.7109375" style="73" customWidth="1"/>
    <col min="3093" max="3093" width="1" style="73" customWidth="1"/>
    <col min="3094" max="3094" width="6.7109375" style="73" customWidth="1"/>
    <col min="3095" max="3095" width="1" style="73" customWidth="1"/>
    <col min="3096" max="3096" width="6.7109375" style="73" customWidth="1"/>
    <col min="3097" max="3097" width="1" style="73" customWidth="1"/>
    <col min="3098" max="3099" width="6.7109375" style="73" customWidth="1"/>
    <col min="3100" max="3325" width="11.42578125" style="73"/>
    <col min="3326" max="3326" width="1.85546875" style="73" customWidth="1"/>
    <col min="3327" max="3327" width="2.85546875" style="73" customWidth="1"/>
    <col min="3328" max="3328" width="3.42578125" style="73" customWidth="1"/>
    <col min="3329" max="3329" width="7.85546875" style="73" customWidth="1"/>
    <col min="3330" max="3330" width="2" style="73" customWidth="1"/>
    <col min="3331" max="3331" width="1.5703125" style="73" customWidth="1"/>
    <col min="3332" max="3332" width="61.28515625" style="73" customWidth="1"/>
    <col min="3333" max="3333" width="5.42578125" style="73" bestFit="1" customWidth="1"/>
    <col min="3334" max="3334" width="5.42578125" style="73" customWidth="1"/>
    <col min="3335" max="3335" width="6.140625" style="73" customWidth="1"/>
    <col min="3336" max="3337" width="11.42578125" style="73"/>
    <col min="3338" max="3338" width="4.7109375" style="73" customWidth="1"/>
    <col min="3339" max="3339" width="5" style="73" customWidth="1"/>
    <col min="3340" max="3340" width="2.28515625" style="73" customWidth="1"/>
    <col min="3341" max="3341" width="26" style="73" customWidth="1"/>
    <col min="3342" max="3342" width="8" style="73" customWidth="1"/>
    <col min="3343" max="3343" width="1" style="73" customWidth="1"/>
    <col min="3344" max="3344" width="6.7109375" style="73" customWidth="1"/>
    <col min="3345" max="3345" width="1" style="73" customWidth="1"/>
    <col min="3346" max="3346" width="6.7109375" style="73" customWidth="1"/>
    <col min="3347" max="3347" width="1" style="73" customWidth="1"/>
    <col min="3348" max="3348" width="6.7109375" style="73" customWidth="1"/>
    <col min="3349" max="3349" width="1" style="73" customWidth="1"/>
    <col min="3350" max="3350" width="6.7109375" style="73" customWidth="1"/>
    <col min="3351" max="3351" width="1" style="73" customWidth="1"/>
    <col min="3352" max="3352" width="6.7109375" style="73" customWidth="1"/>
    <col min="3353" max="3353" width="1" style="73" customWidth="1"/>
    <col min="3354" max="3355" width="6.7109375" style="73" customWidth="1"/>
    <col min="3356" max="3581" width="11.42578125" style="73"/>
    <col min="3582" max="3582" width="1.85546875" style="73" customWidth="1"/>
    <col min="3583" max="3583" width="2.85546875" style="73" customWidth="1"/>
    <col min="3584" max="3584" width="3.42578125" style="73" customWidth="1"/>
    <col min="3585" max="3585" width="7.85546875" style="73" customWidth="1"/>
    <col min="3586" max="3586" width="2" style="73" customWidth="1"/>
    <col min="3587" max="3587" width="1.5703125" style="73" customWidth="1"/>
    <col min="3588" max="3588" width="61.28515625" style="73" customWidth="1"/>
    <col min="3589" max="3589" width="5.42578125" style="73" bestFit="1" customWidth="1"/>
    <col min="3590" max="3590" width="5.42578125" style="73" customWidth="1"/>
    <col min="3591" max="3591" width="6.140625" style="73" customWidth="1"/>
    <col min="3592" max="3593" width="11.42578125" style="73"/>
    <col min="3594" max="3594" width="4.7109375" style="73" customWidth="1"/>
    <col min="3595" max="3595" width="5" style="73" customWidth="1"/>
    <col min="3596" max="3596" width="2.28515625" style="73" customWidth="1"/>
    <col min="3597" max="3597" width="26" style="73" customWidth="1"/>
    <col min="3598" max="3598" width="8" style="73" customWidth="1"/>
    <col min="3599" max="3599" width="1" style="73" customWidth="1"/>
    <col min="3600" max="3600" width="6.7109375" style="73" customWidth="1"/>
    <col min="3601" max="3601" width="1" style="73" customWidth="1"/>
    <col min="3602" max="3602" width="6.7109375" style="73" customWidth="1"/>
    <col min="3603" max="3603" width="1" style="73" customWidth="1"/>
    <col min="3604" max="3604" width="6.7109375" style="73" customWidth="1"/>
    <col min="3605" max="3605" width="1" style="73" customWidth="1"/>
    <col min="3606" max="3606" width="6.7109375" style="73" customWidth="1"/>
    <col min="3607" max="3607" width="1" style="73" customWidth="1"/>
    <col min="3608" max="3608" width="6.7109375" style="73" customWidth="1"/>
    <col min="3609" max="3609" width="1" style="73" customWidth="1"/>
    <col min="3610" max="3611" width="6.7109375" style="73" customWidth="1"/>
    <col min="3612" max="3837" width="11.42578125" style="73"/>
    <col min="3838" max="3838" width="1.85546875" style="73" customWidth="1"/>
    <col min="3839" max="3839" width="2.85546875" style="73" customWidth="1"/>
    <col min="3840" max="3840" width="3.42578125" style="73" customWidth="1"/>
    <col min="3841" max="3841" width="7.85546875" style="73" customWidth="1"/>
    <col min="3842" max="3842" width="2" style="73" customWidth="1"/>
    <col min="3843" max="3843" width="1.5703125" style="73" customWidth="1"/>
    <col min="3844" max="3844" width="61.28515625" style="73" customWidth="1"/>
    <col min="3845" max="3845" width="5.42578125" style="73" bestFit="1" customWidth="1"/>
    <col min="3846" max="3846" width="5.42578125" style="73" customWidth="1"/>
    <col min="3847" max="3847" width="6.140625" style="73" customWidth="1"/>
    <col min="3848" max="3849" width="11.42578125" style="73"/>
    <col min="3850" max="3850" width="4.7109375" style="73" customWidth="1"/>
    <col min="3851" max="3851" width="5" style="73" customWidth="1"/>
    <col min="3852" max="3852" width="2.28515625" style="73" customWidth="1"/>
    <col min="3853" max="3853" width="26" style="73" customWidth="1"/>
    <col min="3854" max="3854" width="8" style="73" customWidth="1"/>
    <col min="3855" max="3855" width="1" style="73" customWidth="1"/>
    <col min="3856" max="3856" width="6.7109375" style="73" customWidth="1"/>
    <col min="3857" max="3857" width="1" style="73" customWidth="1"/>
    <col min="3858" max="3858" width="6.7109375" style="73" customWidth="1"/>
    <col min="3859" max="3859" width="1" style="73" customWidth="1"/>
    <col min="3860" max="3860" width="6.7109375" style="73" customWidth="1"/>
    <col min="3861" max="3861" width="1" style="73" customWidth="1"/>
    <col min="3862" max="3862" width="6.7109375" style="73" customWidth="1"/>
    <col min="3863" max="3863" width="1" style="73" customWidth="1"/>
    <col min="3864" max="3864" width="6.7109375" style="73" customWidth="1"/>
    <col min="3865" max="3865" width="1" style="73" customWidth="1"/>
    <col min="3866" max="3867" width="6.7109375" style="73" customWidth="1"/>
    <col min="3868" max="4093" width="11.42578125" style="73"/>
    <col min="4094" max="4094" width="1.85546875" style="73" customWidth="1"/>
    <col min="4095" max="4095" width="2.85546875" style="73" customWidth="1"/>
    <col min="4096" max="4096" width="3.42578125" style="73" customWidth="1"/>
    <col min="4097" max="4097" width="7.85546875" style="73" customWidth="1"/>
    <col min="4098" max="4098" width="2" style="73" customWidth="1"/>
    <col min="4099" max="4099" width="1.5703125" style="73" customWidth="1"/>
    <col min="4100" max="4100" width="61.28515625" style="73" customWidth="1"/>
    <col min="4101" max="4101" width="5.42578125" style="73" bestFit="1" customWidth="1"/>
    <col min="4102" max="4102" width="5.42578125" style="73" customWidth="1"/>
    <col min="4103" max="4103" width="6.140625" style="73" customWidth="1"/>
    <col min="4104" max="4105" width="11.42578125" style="73"/>
    <col min="4106" max="4106" width="4.7109375" style="73" customWidth="1"/>
    <col min="4107" max="4107" width="5" style="73" customWidth="1"/>
    <col min="4108" max="4108" width="2.28515625" style="73" customWidth="1"/>
    <col min="4109" max="4109" width="26" style="73" customWidth="1"/>
    <col min="4110" max="4110" width="8" style="73" customWidth="1"/>
    <col min="4111" max="4111" width="1" style="73" customWidth="1"/>
    <col min="4112" max="4112" width="6.7109375" style="73" customWidth="1"/>
    <col min="4113" max="4113" width="1" style="73" customWidth="1"/>
    <col min="4114" max="4114" width="6.7109375" style="73" customWidth="1"/>
    <col min="4115" max="4115" width="1" style="73" customWidth="1"/>
    <col min="4116" max="4116" width="6.7109375" style="73" customWidth="1"/>
    <col min="4117" max="4117" width="1" style="73" customWidth="1"/>
    <col min="4118" max="4118" width="6.7109375" style="73" customWidth="1"/>
    <col min="4119" max="4119" width="1" style="73" customWidth="1"/>
    <col min="4120" max="4120" width="6.7109375" style="73" customWidth="1"/>
    <col min="4121" max="4121" width="1" style="73" customWidth="1"/>
    <col min="4122" max="4123" width="6.7109375" style="73" customWidth="1"/>
    <col min="4124" max="4349" width="11.42578125" style="73"/>
    <col min="4350" max="4350" width="1.85546875" style="73" customWidth="1"/>
    <col min="4351" max="4351" width="2.85546875" style="73" customWidth="1"/>
    <col min="4352" max="4352" width="3.42578125" style="73" customWidth="1"/>
    <col min="4353" max="4353" width="7.85546875" style="73" customWidth="1"/>
    <col min="4354" max="4354" width="2" style="73" customWidth="1"/>
    <col min="4355" max="4355" width="1.5703125" style="73" customWidth="1"/>
    <col min="4356" max="4356" width="61.28515625" style="73" customWidth="1"/>
    <col min="4357" max="4357" width="5.42578125" style="73" bestFit="1" customWidth="1"/>
    <col min="4358" max="4358" width="5.42578125" style="73" customWidth="1"/>
    <col min="4359" max="4359" width="6.140625" style="73" customWidth="1"/>
    <col min="4360" max="4361" width="11.42578125" style="73"/>
    <col min="4362" max="4362" width="4.7109375" style="73" customWidth="1"/>
    <col min="4363" max="4363" width="5" style="73" customWidth="1"/>
    <col min="4364" max="4364" width="2.28515625" style="73" customWidth="1"/>
    <col min="4365" max="4365" width="26" style="73" customWidth="1"/>
    <col min="4366" max="4366" width="8" style="73" customWidth="1"/>
    <col min="4367" max="4367" width="1" style="73" customWidth="1"/>
    <col min="4368" max="4368" width="6.7109375" style="73" customWidth="1"/>
    <col min="4369" max="4369" width="1" style="73" customWidth="1"/>
    <col min="4370" max="4370" width="6.7109375" style="73" customWidth="1"/>
    <col min="4371" max="4371" width="1" style="73" customWidth="1"/>
    <col min="4372" max="4372" width="6.7109375" style="73" customWidth="1"/>
    <col min="4373" max="4373" width="1" style="73" customWidth="1"/>
    <col min="4374" max="4374" width="6.7109375" style="73" customWidth="1"/>
    <col min="4375" max="4375" width="1" style="73" customWidth="1"/>
    <col min="4376" max="4376" width="6.7109375" style="73" customWidth="1"/>
    <col min="4377" max="4377" width="1" style="73" customWidth="1"/>
    <col min="4378" max="4379" width="6.7109375" style="73" customWidth="1"/>
    <col min="4380" max="4605" width="11.42578125" style="73"/>
    <col min="4606" max="4606" width="1.85546875" style="73" customWidth="1"/>
    <col min="4607" max="4607" width="2.85546875" style="73" customWidth="1"/>
    <col min="4608" max="4608" width="3.42578125" style="73" customWidth="1"/>
    <col min="4609" max="4609" width="7.85546875" style="73" customWidth="1"/>
    <col min="4610" max="4610" width="2" style="73" customWidth="1"/>
    <col min="4611" max="4611" width="1.5703125" style="73" customWidth="1"/>
    <col min="4612" max="4612" width="61.28515625" style="73" customWidth="1"/>
    <col min="4613" max="4613" width="5.42578125" style="73" bestFit="1" customWidth="1"/>
    <col min="4614" max="4614" width="5.42578125" style="73" customWidth="1"/>
    <col min="4615" max="4615" width="6.140625" style="73" customWidth="1"/>
    <col min="4616" max="4617" width="11.42578125" style="73"/>
    <col min="4618" max="4618" width="4.7109375" style="73" customWidth="1"/>
    <col min="4619" max="4619" width="5" style="73" customWidth="1"/>
    <col min="4620" max="4620" width="2.28515625" style="73" customWidth="1"/>
    <col min="4621" max="4621" width="26" style="73" customWidth="1"/>
    <col min="4622" max="4622" width="8" style="73" customWidth="1"/>
    <col min="4623" max="4623" width="1" style="73" customWidth="1"/>
    <col min="4624" max="4624" width="6.7109375" style="73" customWidth="1"/>
    <col min="4625" max="4625" width="1" style="73" customWidth="1"/>
    <col min="4626" max="4626" width="6.7109375" style="73" customWidth="1"/>
    <col min="4627" max="4627" width="1" style="73" customWidth="1"/>
    <col min="4628" max="4628" width="6.7109375" style="73" customWidth="1"/>
    <col min="4629" max="4629" width="1" style="73" customWidth="1"/>
    <col min="4630" max="4630" width="6.7109375" style="73" customWidth="1"/>
    <col min="4631" max="4631" width="1" style="73" customWidth="1"/>
    <col min="4632" max="4632" width="6.7109375" style="73" customWidth="1"/>
    <col min="4633" max="4633" width="1" style="73" customWidth="1"/>
    <col min="4634" max="4635" width="6.7109375" style="73" customWidth="1"/>
    <col min="4636" max="4861" width="11.42578125" style="73"/>
    <col min="4862" max="4862" width="1.85546875" style="73" customWidth="1"/>
    <col min="4863" max="4863" width="2.85546875" style="73" customWidth="1"/>
    <col min="4864" max="4864" width="3.42578125" style="73" customWidth="1"/>
    <col min="4865" max="4865" width="7.85546875" style="73" customWidth="1"/>
    <col min="4866" max="4866" width="2" style="73" customWidth="1"/>
    <col min="4867" max="4867" width="1.5703125" style="73" customWidth="1"/>
    <col min="4868" max="4868" width="61.28515625" style="73" customWidth="1"/>
    <col min="4869" max="4869" width="5.42578125" style="73" bestFit="1" customWidth="1"/>
    <col min="4870" max="4870" width="5.42578125" style="73" customWidth="1"/>
    <col min="4871" max="4871" width="6.140625" style="73" customWidth="1"/>
    <col min="4872" max="4873" width="11.42578125" style="73"/>
    <col min="4874" max="4874" width="4.7109375" style="73" customWidth="1"/>
    <col min="4875" max="4875" width="5" style="73" customWidth="1"/>
    <col min="4876" max="4876" width="2.28515625" style="73" customWidth="1"/>
    <col min="4877" max="4877" width="26" style="73" customWidth="1"/>
    <col min="4878" max="4878" width="8" style="73" customWidth="1"/>
    <col min="4879" max="4879" width="1" style="73" customWidth="1"/>
    <col min="4880" max="4880" width="6.7109375" style="73" customWidth="1"/>
    <col min="4881" max="4881" width="1" style="73" customWidth="1"/>
    <col min="4882" max="4882" width="6.7109375" style="73" customWidth="1"/>
    <col min="4883" max="4883" width="1" style="73" customWidth="1"/>
    <col min="4884" max="4884" width="6.7109375" style="73" customWidth="1"/>
    <col min="4885" max="4885" width="1" style="73" customWidth="1"/>
    <col min="4886" max="4886" width="6.7109375" style="73" customWidth="1"/>
    <col min="4887" max="4887" width="1" style="73" customWidth="1"/>
    <col min="4888" max="4888" width="6.7109375" style="73" customWidth="1"/>
    <col min="4889" max="4889" width="1" style="73" customWidth="1"/>
    <col min="4890" max="4891" width="6.7109375" style="73" customWidth="1"/>
    <col min="4892" max="5117" width="11.42578125" style="73"/>
    <col min="5118" max="5118" width="1.85546875" style="73" customWidth="1"/>
    <col min="5119" max="5119" width="2.85546875" style="73" customWidth="1"/>
    <col min="5120" max="5120" width="3.42578125" style="73" customWidth="1"/>
    <col min="5121" max="5121" width="7.85546875" style="73" customWidth="1"/>
    <col min="5122" max="5122" width="2" style="73" customWidth="1"/>
    <col min="5123" max="5123" width="1.5703125" style="73" customWidth="1"/>
    <col min="5124" max="5124" width="61.28515625" style="73" customWidth="1"/>
    <col min="5125" max="5125" width="5.42578125" style="73" bestFit="1" customWidth="1"/>
    <col min="5126" max="5126" width="5.42578125" style="73" customWidth="1"/>
    <col min="5127" max="5127" width="6.140625" style="73" customWidth="1"/>
    <col min="5128" max="5129" width="11.42578125" style="73"/>
    <col min="5130" max="5130" width="4.7109375" style="73" customWidth="1"/>
    <col min="5131" max="5131" width="5" style="73" customWidth="1"/>
    <col min="5132" max="5132" width="2.28515625" style="73" customWidth="1"/>
    <col min="5133" max="5133" width="26" style="73" customWidth="1"/>
    <col min="5134" max="5134" width="8" style="73" customWidth="1"/>
    <col min="5135" max="5135" width="1" style="73" customWidth="1"/>
    <col min="5136" max="5136" width="6.7109375" style="73" customWidth="1"/>
    <col min="5137" max="5137" width="1" style="73" customWidth="1"/>
    <col min="5138" max="5138" width="6.7109375" style="73" customWidth="1"/>
    <col min="5139" max="5139" width="1" style="73" customWidth="1"/>
    <col min="5140" max="5140" width="6.7109375" style="73" customWidth="1"/>
    <col min="5141" max="5141" width="1" style="73" customWidth="1"/>
    <col min="5142" max="5142" width="6.7109375" style="73" customWidth="1"/>
    <col min="5143" max="5143" width="1" style="73" customWidth="1"/>
    <col min="5144" max="5144" width="6.7109375" style="73" customWidth="1"/>
    <col min="5145" max="5145" width="1" style="73" customWidth="1"/>
    <col min="5146" max="5147" width="6.7109375" style="73" customWidth="1"/>
    <col min="5148" max="5373" width="11.42578125" style="73"/>
    <col min="5374" max="5374" width="1.85546875" style="73" customWidth="1"/>
    <col min="5375" max="5375" width="2.85546875" style="73" customWidth="1"/>
    <col min="5376" max="5376" width="3.42578125" style="73" customWidth="1"/>
    <col min="5377" max="5377" width="7.85546875" style="73" customWidth="1"/>
    <col min="5378" max="5378" width="2" style="73" customWidth="1"/>
    <col min="5379" max="5379" width="1.5703125" style="73" customWidth="1"/>
    <col min="5380" max="5380" width="61.28515625" style="73" customWidth="1"/>
    <col min="5381" max="5381" width="5.42578125" style="73" bestFit="1" customWidth="1"/>
    <col min="5382" max="5382" width="5.42578125" style="73" customWidth="1"/>
    <col min="5383" max="5383" width="6.140625" style="73" customWidth="1"/>
    <col min="5384" max="5385" width="11.42578125" style="73"/>
    <col min="5386" max="5386" width="4.7109375" style="73" customWidth="1"/>
    <col min="5387" max="5387" width="5" style="73" customWidth="1"/>
    <col min="5388" max="5388" width="2.28515625" style="73" customWidth="1"/>
    <col min="5389" max="5389" width="26" style="73" customWidth="1"/>
    <col min="5390" max="5390" width="8" style="73" customWidth="1"/>
    <col min="5391" max="5391" width="1" style="73" customWidth="1"/>
    <col min="5392" max="5392" width="6.7109375" style="73" customWidth="1"/>
    <col min="5393" max="5393" width="1" style="73" customWidth="1"/>
    <col min="5394" max="5394" width="6.7109375" style="73" customWidth="1"/>
    <col min="5395" max="5395" width="1" style="73" customWidth="1"/>
    <col min="5396" max="5396" width="6.7109375" style="73" customWidth="1"/>
    <col min="5397" max="5397" width="1" style="73" customWidth="1"/>
    <col min="5398" max="5398" width="6.7109375" style="73" customWidth="1"/>
    <col min="5399" max="5399" width="1" style="73" customWidth="1"/>
    <col min="5400" max="5400" width="6.7109375" style="73" customWidth="1"/>
    <col min="5401" max="5401" width="1" style="73" customWidth="1"/>
    <col min="5402" max="5403" width="6.7109375" style="73" customWidth="1"/>
    <col min="5404" max="5629" width="11.42578125" style="73"/>
    <col min="5630" max="5630" width="1.85546875" style="73" customWidth="1"/>
    <col min="5631" max="5631" width="2.85546875" style="73" customWidth="1"/>
    <col min="5632" max="5632" width="3.42578125" style="73" customWidth="1"/>
    <col min="5633" max="5633" width="7.85546875" style="73" customWidth="1"/>
    <col min="5634" max="5634" width="2" style="73" customWidth="1"/>
    <col min="5635" max="5635" width="1.5703125" style="73" customWidth="1"/>
    <col min="5636" max="5636" width="61.28515625" style="73" customWidth="1"/>
    <col min="5637" max="5637" width="5.42578125" style="73" bestFit="1" customWidth="1"/>
    <col min="5638" max="5638" width="5.42578125" style="73" customWidth="1"/>
    <col min="5639" max="5639" width="6.140625" style="73" customWidth="1"/>
    <col min="5640" max="5641" width="11.42578125" style="73"/>
    <col min="5642" max="5642" width="4.7109375" style="73" customWidth="1"/>
    <col min="5643" max="5643" width="5" style="73" customWidth="1"/>
    <col min="5644" max="5644" width="2.28515625" style="73" customWidth="1"/>
    <col min="5645" max="5645" width="26" style="73" customWidth="1"/>
    <col min="5646" max="5646" width="8" style="73" customWidth="1"/>
    <col min="5647" max="5647" width="1" style="73" customWidth="1"/>
    <col min="5648" max="5648" width="6.7109375" style="73" customWidth="1"/>
    <col min="5649" max="5649" width="1" style="73" customWidth="1"/>
    <col min="5650" max="5650" width="6.7109375" style="73" customWidth="1"/>
    <col min="5651" max="5651" width="1" style="73" customWidth="1"/>
    <col min="5652" max="5652" width="6.7109375" style="73" customWidth="1"/>
    <col min="5653" max="5653" width="1" style="73" customWidth="1"/>
    <col min="5654" max="5654" width="6.7109375" style="73" customWidth="1"/>
    <col min="5655" max="5655" width="1" style="73" customWidth="1"/>
    <col min="5656" max="5656" width="6.7109375" style="73" customWidth="1"/>
    <col min="5657" max="5657" width="1" style="73" customWidth="1"/>
    <col min="5658" max="5659" width="6.7109375" style="73" customWidth="1"/>
    <col min="5660" max="5885" width="11.42578125" style="73"/>
    <col min="5886" max="5886" width="1.85546875" style="73" customWidth="1"/>
    <col min="5887" max="5887" width="2.85546875" style="73" customWidth="1"/>
    <col min="5888" max="5888" width="3.42578125" style="73" customWidth="1"/>
    <col min="5889" max="5889" width="7.85546875" style="73" customWidth="1"/>
    <col min="5890" max="5890" width="2" style="73" customWidth="1"/>
    <col min="5891" max="5891" width="1.5703125" style="73" customWidth="1"/>
    <col min="5892" max="5892" width="61.28515625" style="73" customWidth="1"/>
    <col min="5893" max="5893" width="5.42578125" style="73" bestFit="1" customWidth="1"/>
    <col min="5894" max="5894" width="5.42578125" style="73" customWidth="1"/>
    <col min="5895" max="5895" width="6.140625" style="73" customWidth="1"/>
    <col min="5896" max="5897" width="11.42578125" style="73"/>
    <col min="5898" max="5898" width="4.7109375" style="73" customWidth="1"/>
    <col min="5899" max="5899" width="5" style="73" customWidth="1"/>
    <col min="5900" max="5900" width="2.28515625" style="73" customWidth="1"/>
    <col min="5901" max="5901" width="26" style="73" customWidth="1"/>
    <col min="5902" max="5902" width="8" style="73" customWidth="1"/>
    <col min="5903" max="5903" width="1" style="73" customWidth="1"/>
    <col min="5904" max="5904" width="6.7109375" style="73" customWidth="1"/>
    <col min="5905" max="5905" width="1" style="73" customWidth="1"/>
    <col min="5906" max="5906" width="6.7109375" style="73" customWidth="1"/>
    <col min="5907" max="5907" width="1" style="73" customWidth="1"/>
    <col min="5908" max="5908" width="6.7109375" style="73" customWidth="1"/>
    <col min="5909" max="5909" width="1" style="73" customWidth="1"/>
    <col min="5910" max="5910" width="6.7109375" style="73" customWidth="1"/>
    <col min="5911" max="5911" width="1" style="73" customWidth="1"/>
    <col min="5912" max="5912" width="6.7109375" style="73" customWidth="1"/>
    <col min="5913" max="5913" width="1" style="73" customWidth="1"/>
    <col min="5914" max="5915" width="6.7109375" style="73" customWidth="1"/>
    <col min="5916" max="6141" width="11.42578125" style="73"/>
    <col min="6142" max="6142" width="1.85546875" style="73" customWidth="1"/>
    <col min="6143" max="6143" width="2.85546875" style="73" customWidth="1"/>
    <col min="6144" max="6144" width="3.42578125" style="73" customWidth="1"/>
    <col min="6145" max="6145" width="7.85546875" style="73" customWidth="1"/>
    <col min="6146" max="6146" width="2" style="73" customWidth="1"/>
    <col min="6147" max="6147" width="1.5703125" style="73" customWidth="1"/>
    <col min="6148" max="6148" width="61.28515625" style="73" customWidth="1"/>
    <col min="6149" max="6149" width="5.42578125" style="73" bestFit="1" customWidth="1"/>
    <col min="6150" max="6150" width="5.42578125" style="73" customWidth="1"/>
    <col min="6151" max="6151" width="6.140625" style="73" customWidth="1"/>
    <col min="6152" max="6153" width="11.42578125" style="73"/>
    <col min="6154" max="6154" width="4.7109375" style="73" customWidth="1"/>
    <col min="6155" max="6155" width="5" style="73" customWidth="1"/>
    <col min="6156" max="6156" width="2.28515625" style="73" customWidth="1"/>
    <col min="6157" max="6157" width="26" style="73" customWidth="1"/>
    <col min="6158" max="6158" width="8" style="73" customWidth="1"/>
    <col min="6159" max="6159" width="1" style="73" customWidth="1"/>
    <col min="6160" max="6160" width="6.7109375" style="73" customWidth="1"/>
    <col min="6161" max="6161" width="1" style="73" customWidth="1"/>
    <col min="6162" max="6162" width="6.7109375" style="73" customWidth="1"/>
    <col min="6163" max="6163" width="1" style="73" customWidth="1"/>
    <col min="6164" max="6164" width="6.7109375" style="73" customWidth="1"/>
    <col min="6165" max="6165" width="1" style="73" customWidth="1"/>
    <col min="6166" max="6166" width="6.7109375" style="73" customWidth="1"/>
    <col min="6167" max="6167" width="1" style="73" customWidth="1"/>
    <col min="6168" max="6168" width="6.7109375" style="73" customWidth="1"/>
    <col min="6169" max="6169" width="1" style="73" customWidth="1"/>
    <col min="6170" max="6171" width="6.7109375" style="73" customWidth="1"/>
    <col min="6172" max="6397" width="11.42578125" style="73"/>
    <col min="6398" max="6398" width="1.85546875" style="73" customWidth="1"/>
    <col min="6399" max="6399" width="2.85546875" style="73" customWidth="1"/>
    <col min="6400" max="6400" width="3.42578125" style="73" customWidth="1"/>
    <col min="6401" max="6401" width="7.85546875" style="73" customWidth="1"/>
    <col min="6402" max="6402" width="2" style="73" customWidth="1"/>
    <col min="6403" max="6403" width="1.5703125" style="73" customWidth="1"/>
    <col min="6404" max="6404" width="61.28515625" style="73" customWidth="1"/>
    <col min="6405" max="6405" width="5.42578125" style="73" bestFit="1" customWidth="1"/>
    <col min="6406" max="6406" width="5.42578125" style="73" customWidth="1"/>
    <col min="6407" max="6407" width="6.140625" style="73" customWidth="1"/>
    <col min="6408" max="6409" width="11.42578125" style="73"/>
    <col min="6410" max="6410" width="4.7109375" style="73" customWidth="1"/>
    <col min="6411" max="6411" width="5" style="73" customWidth="1"/>
    <col min="6412" max="6412" width="2.28515625" style="73" customWidth="1"/>
    <col min="6413" max="6413" width="26" style="73" customWidth="1"/>
    <col min="6414" max="6414" width="8" style="73" customWidth="1"/>
    <col min="6415" max="6415" width="1" style="73" customWidth="1"/>
    <col min="6416" max="6416" width="6.7109375" style="73" customWidth="1"/>
    <col min="6417" max="6417" width="1" style="73" customWidth="1"/>
    <col min="6418" max="6418" width="6.7109375" style="73" customWidth="1"/>
    <col min="6419" max="6419" width="1" style="73" customWidth="1"/>
    <col min="6420" max="6420" width="6.7109375" style="73" customWidth="1"/>
    <col min="6421" max="6421" width="1" style="73" customWidth="1"/>
    <col min="6422" max="6422" width="6.7109375" style="73" customWidth="1"/>
    <col min="6423" max="6423" width="1" style="73" customWidth="1"/>
    <col min="6424" max="6424" width="6.7109375" style="73" customWidth="1"/>
    <col min="6425" max="6425" width="1" style="73" customWidth="1"/>
    <col min="6426" max="6427" width="6.7109375" style="73" customWidth="1"/>
    <col min="6428" max="6653" width="11.42578125" style="73"/>
    <col min="6654" max="6654" width="1.85546875" style="73" customWidth="1"/>
    <col min="6655" max="6655" width="2.85546875" style="73" customWidth="1"/>
    <col min="6656" max="6656" width="3.42578125" style="73" customWidth="1"/>
    <col min="6657" max="6657" width="7.85546875" style="73" customWidth="1"/>
    <col min="6658" max="6658" width="2" style="73" customWidth="1"/>
    <col min="6659" max="6659" width="1.5703125" style="73" customWidth="1"/>
    <col min="6660" max="6660" width="61.28515625" style="73" customWidth="1"/>
    <col min="6661" max="6661" width="5.42578125" style="73" bestFit="1" customWidth="1"/>
    <col min="6662" max="6662" width="5.42578125" style="73" customWidth="1"/>
    <col min="6663" max="6663" width="6.140625" style="73" customWidth="1"/>
    <col min="6664" max="6665" width="11.42578125" style="73"/>
    <col min="6666" max="6666" width="4.7109375" style="73" customWidth="1"/>
    <col min="6667" max="6667" width="5" style="73" customWidth="1"/>
    <col min="6668" max="6668" width="2.28515625" style="73" customWidth="1"/>
    <col min="6669" max="6669" width="26" style="73" customWidth="1"/>
    <col min="6670" max="6670" width="8" style="73" customWidth="1"/>
    <col min="6671" max="6671" width="1" style="73" customWidth="1"/>
    <col min="6672" max="6672" width="6.7109375" style="73" customWidth="1"/>
    <col min="6673" max="6673" width="1" style="73" customWidth="1"/>
    <col min="6674" max="6674" width="6.7109375" style="73" customWidth="1"/>
    <col min="6675" max="6675" width="1" style="73" customWidth="1"/>
    <col min="6676" max="6676" width="6.7109375" style="73" customWidth="1"/>
    <col min="6677" max="6677" width="1" style="73" customWidth="1"/>
    <col min="6678" max="6678" width="6.7109375" style="73" customWidth="1"/>
    <col min="6679" max="6679" width="1" style="73" customWidth="1"/>
    <col min="6680" max="6680" width="6.7109375" style="73" customWidth="1"/>
    <col min="6681" max="6681" width="1" style="73" customWidth="1"/>
    <col min="6682" max="6683" width="6.7109375" style="73" customWidth="1"/>
    <col min="6684" max="6909" width="11.42578125" style="73"/>
    <col min="6910" max="6910" width="1.85546875" style="73" customWidth="1"/>
    <col min="6911" max="6911" width="2.85546875" style="73" customWidth="1"/>
    <col min="6912" max="6912" width="3.42578125" style="73" customWidth="1"/>
    <col min="6913" max="6913" width="7.85546875" style="73" customWidth="1"/>
    <col min="6914" max="6914" width="2" style="73" customWidth="1"/>
    <col min="6915" max="6915" width="1.5703125" style="73" customWidth="1"/>
    <col min="6916" max="6916" width="61.28515625" style="73" customWidth="1"/>
    <col min="6917" max="6917" width="5.42578125" style="73" bestFit="1" customWidth="1"/>
    <col min="6918" max="6918" width="5.42578125" style="73" customWidth="1"/>
    <col min="6919" max="6919" width="6.140625" style="73" customWidth="1"/>
    <col min="6920" max="6921" width="11.42578125" style="73"/>
    <col min="6922" max="6922" width="4.7109375" style="73" customWidth="1"/>
    <col min="6923" max="6923" width="5" style="73" customWidth="1"/>
    <col min="6924" max="6924" width="2.28515625" style="73" customWidth="1"/>
    <col min="6925" max="6925" width="26" style="73" customWidth="1"/>
    <col min="6926" max="6926" width="8" style="73" customWidth="1"/>
    <col min="6927" max="6927" width="1" style="73" customWidth="1"/>
    <col min="6928" max="6928" width="6.7109375" style="73" customWidth="1"/>
    <col min="6929" max="6929" width="1" style="73" customWidth="1"/>
    <col min="6930" max="6930" width="6.7109375" style="73" customWidth="1"/>
    <col min="6931" max="6931" width="1" style="73" customWidth="1"/>
    <col min="6932" max="6932" width="6.7109375" style="73" customWidth="1"/>
    <col min="6933" max="6933" width="1" style="73" customWidth="1"/>
    <col min="6934" max="6934" width="6.7109375" style="73" customWidth="1"/>
    <col min="6935" max="6935" width="1" style="73" customWidth="1"/>
    <col min="6936" max="6936" width="6.7109375" style="73" customWidth="1"/>
    <col min="6937" max="6937" width="1" style="73" customWidth="1"/>
    <col min="6938" max="6939" width="6.7109375" style="73" customWidth="1"/>
    <col min="6940" max="7165" width="11.42578125" style="73"/>
    <col min="7166" max="7166" width="1.85546875" style="73" customWidth="1"/>
    <col min="7167" max="7167" width="2.85546875" style="73" customWidth="1"/>
    <col min="7168" max="7168" width="3.42578125" style="73" customWidth="1"/>
    <col min="7169" max="7169" width="7.85546875" style="73" customWidth="1"/>
    <col min="7170" max="7170" width="2" style="73" customWidth="1"/>
    <col min="7171" max="7171" width="1.5703125" style="73" customWidth="1"/>
    <col min="7172" max="7172" width="61.28515625" style="73" customWidth="1"/>
    <col min="7173" max="7173" width="5.42578125" style="73" bestFit="1" customWidth="1"/>
    <col min="7174" max="7174" width="5.42578125" style="73" customWidth="1"/>
    <col min="7175" max="7175" width="6.140625" style="73" customWidth="1"/>
    <col min="7176" max="7177" width="11.42578125" style="73"/>
    <col min="7178" max="7178" width="4.7109375" style="73" customWidth="1"/>
    <col min="7179" max="7179" width="5" style="73" customWidth="1"/>
    <col min="7180" max="7180" width="2.28515625" style="73" customWidth="1"/>
    <col min="7181" max="7181" width="26" style="73" customWidth="1"/>
    <col min="7182" max="7182" width="8" style="73" customWidth="1"/>
    <col min="7183" max="7183" width="1" style="73" customWidth="1"/>
    <col min="7184" max="7184" width="6.7109375" style="73" customWidth="1"/>
    <col min="7185" max="7185" width="1" style="73" customWidth="1"/>
    <col min="7186" max="7186" width="6.7109375" style="73" customWidth="1"/>
    <col min="7187" max="7187" width="1" style="73" customWidth="1"/>
    <col min="7188" max="7188" width="6.7109375" style="73" customWidth="1"/>
    <col min="7189" max="7189" width="1" style="73" customWidth="1"/>
    <col min="7190" max="7190" width="6.7109375" style="73" customWidth="1"/>
    <col min="7191" max="7191" width="1" style="73" customWidth="1"/>
    <col min="7192" max="7192" width="6.7109375" style="73" customWidth="1"/>
    <col min="7193" max="7193" width="1" style="73" customWidth="1"/>
    <col min="7194" max="7195" width="6.7109375" style="73" customWidth="1"/>
    <col min="7196" max="7421" width="11.42578125" style="73"/>
    <col min="7422" max="7422" width="1.85546875" style="73" customWidth="1"/>
    <col min="7423" max="7423" width="2.85546875" style="73" customWidth="1"/>
    <col min="7424" max="7424" width="3.42578125" style="73" customWidth="1"/>
    <col min="7425" max="7425" width="7.85546875" style="73" customWidth="1"/>
    <col min="7426" max="7426" width="2" style="73" customWidth="1"/>
    <col min="7427" max="7427" width="1.5703125" style="73" customWidth="1"/>
    <col min="7428" max="7428" width="61.28515625" style="73" customWidth="1"/>
    <col min="7429" max="7429" width="5.42578125" style="73" bestFit="1" customWidth="1"/>
    <col min="7430" max="7430" width="5.42578125" style="73" customWidth="1"/>
    <col min="7431" max="7431" width="6.140625" style="73" customWidth="1"/>
    <col min="7432" max="7433" width="11.42578125" style="73"/>
    <col min="7434" max="7434" width="4.7109375" style="73" customWidth="1"/>
    <col min="7435" max="7435" width="5" style="73" customWidth="1"/>
    <col min="7436" max="7436" width="2.28515625" style="73" customWidth="1"/>
    <col min="7437" max="7437" width="26" style="73" customWidth="1"/>
    <col min="7438" max="7438" width="8" style="73" customWidth="1"/>
    <col min="7439" max="7439" width="1" style="73" customWidth="1"/>
    <col min="7440" max="7440" width="6.7109375" style="73" customWidth="1"/>
    <col min="7441" max="7441" width="1" style="73" customWidth="1"/>
    <col min="7442" max="7442" width="6.7109375" style="73" customWidth="1"/>
    <col min="7443" max="7443" width="1" style="73" customWidth="1"/>
    <col min="7444" max="7444" width="6.7109375" style="73" customWidth="1"/>
    <col min="7445" max="7445" width="1" style="73" customWidth="1"/>
    <col min="7446" max="7446" width="6.7109375" style="73" customWidth="1"/>
    <col min="7447" max="7447" width="1" style="73" customWidth="1"/>
    <col min="7448" max="7448" width="6.7109375" style="73" customWidth="1"/>
    <col min="7449" max="7449" width="1" style="73" customWidth="1"/>
    <col min="7450" max="7451" width="6.7109375" style="73" customWidth="1"/>
    <col min="7452" max="7677" width="11.42578125" style="73"/>
    <col min="7678" max="7678" width="1.85546875" style="73" customWidth="1"/>
    <col min="7679" max="7679" width="2.85546875" style="73" customWidth="1"/>
    <col min="7680" max="7680" width="3.42578125" style="73" customWidth="1"/>
    <col min="7681" max="7681" width="7.85546875" style="73" customWidth="1"/>
    <col min="7682" max="7682" width="2" style="73" customWidth="1"/>
    <col min="7683" max="7683" width="1.5703125" style="73" customWidth="1"/>
    <col min="7684" max="7684" width="61.28515625" style="73" customWidth="1"/>
    <col min="7685" max="7685" width="5.42578125" style="73" bestFit="1" customWidth="1"/>
    <col min="7686" max="7686" width="5.42578125" style="73" customWidth="1"/>
    <col min="7687" max="7687" width="6.140625" style="73" customWidth="1"/>
    <col min="7688" max="7689" width="11.42578125" style="73"/>
    <col min="7690" max="7690" width="4.7109375" style="73" customWidth="1"/>
    <col min="7691" max="7691" width="5" style="73" customWidth="1"/>
    <col min="7692" max="7692" width="2.28515625" style="73" customWidth="1"/>
    <col min="7693" max="7693" width="26" style="73" customWidth="1"/>
    <col min="7694" max="7694" width="8" style="73" customWidth="1"/>
    <col min="7695" max="7695" width="1" style="73" customWidth="1"/>
    <col min="7696" max="7696" width="6.7109375" style="73" customWidth="1"/>
    <col min="7697" max="7697" width="1" style="73" customWidth="1"/>
    <col min="7698" max="7698" width="6.7109375" style="73" customWidth="1"/>
    <col min="7699" max="7699" width="1" style="73" customWidth="1"/>
    <col min="7700" max="7700" width="6.7109375" style="73" customWidth="1"/>
    <col min="7701" max="7701" width="1" style="73" customWidth="1"/>
    <col min="7702" max="7702" width="6.7109375" style="73" customWidth="1"/>
    <col min="7703" max="7703" width="1" style="73" customWidth="1"/>
    <col min="7704" max="7704" width="6.7109375" style="73" customWidth="1"/>
    <col min="7705" max="7705" width="1" style="73" customWidth="1"/>
    <col min="7706" max="7707" width="6.7109375" style="73" customWidth="1"/>
    <col min="7708" max="7933" width="11.42578125" style="73"/>
    <col min="7934" max="7934" width="1.85546875" style="73" customWidth="1"/>
    <col min="7935" max="7935" width="2.85546875" style="73" customWidth="1"/>
    <col min="7936" max="7936" width="3.42578125" style="73" customWidth="1"/>
    <col min="7937" max="7937" width="7.85546875" style="73" customWidth="1"/>
    <col min="7938" max="7938" width="2" style="73" customWidth="1"/>
    <col min="7939" max="7939" width="1.5703125" style="73" customWidth="1"/>
    <col min="7940" max="7940" width="61.28515625" style="73" customWidth="1"/>
    <col min="7941" max="7941" width="5.42578125" style="73" bestFit="1" customWidth="1"/>
    <col min="7942" max="7942" width="5.42578125" style="73" customWidth="1"/>
    <col min="7943" max="7943" width="6.140625" style="73" customWidth="1"/>
    <col min="7944" max="7945" width="11.42578125" style="73"/>
    <col min="7946" max="7946" width="4.7109375" style="73" customWidth="1"/>
    <col min="7947" max="7947" width="5" style="73" customWidth="1"/>
    <col min="7948" max="7948" width="2.28515625" style="73" customWidth="1"/>
    <col min="7949" max="7949" width="26" style="73" customWidth="1"/>
    <col min="7950" max="7950" width="8" style="73" customWidth="1"/>
    <col min="7951" max="7951" width="1" style="73" customWidth="1"/>
    <col min="7952" max="7952" width="6.7109375" style="73" customWidth="1"/>
    <col min="7953" max="7953" width="1" style="73" customWidth="1"/>
    <col min="7954" max="7954" width="6.7109375" style="73" customWidth="1"/>
    <col min="7955" max="7955" width="1" style="73" customWidth="1"/>
    <col min="7956" max="7956" width="6.7109375" style="73" customWidth="1"/>
    <col min="7957" max="7957" width="1" style="73" customWidth="1"/>
    <col min="7958" max="7958" width="6.7109375" style="73" customWidth="1"/>
    <col min="7959" max="7959" width="1" style="73" customWidth="1"/>
    <col min="7960" max="7960" width="6.7109375" style="73" customWidth="1"/>
    <col min="7961" max="7961" width="1" style="73" customWidth="1"/>
    <col min="7962" max="7963" width="6.7109375" style="73" customWidth="1"/>
    <col min="7964" max="8189" width="11.42578125" style="73"/>
    <col min="8190" max="8190" width="1.85546875" style="73" customWidth="1"/>
    <col min="8191" max="8191" width="2.85546875" style="73" customWidth="1"/>
    <col min="8192" max="8192" width="3.42578125" style="73" customWidth="1"/>
    <col min="8193" max="8193" width="7.85546875" style="73" customWidth="1"/>
    <col min="8194" max="8194" width="2" style="73" customWidth="1"/>
    <col min="8195" max="8195" width="1.5703125" style="73" customWidth="1"/>
    <col min="8196" max="8196" width="61.28515625" style="73" customWidth="1"/>
    <col min="8197" max="8197" width="5.42578125" style="73" bestFit="1" customWidth="1"/>
    <col min="8198" max="8198" width="5.42578125" style="73" customWidth="1"/>
    <col min="8199" max="8199" width="6.140625" style="73" customWidth="1"/>
    <col min="8200" max="8201" width="11.42578125" style="73"/>
    <col min="8202" max="8202" width="4.7109375" style="73" customWidth="1"/>
    <col min="8203" max="8203" width="5" style="73" customWidth="1"/>
    <col min="8204" max="8204" width="2.28515625" style="73" customWidth="1"/>
    <col min="8205" max="8205" width="26" style="73" customWidth="1"/>
    <col min="8206" max="8206" width="8" style="73" customWidth="1"/>
    <col min="8207" max="8207" width="1" style="73" customWidth="1"/>
    <col min="8208" max="8208" width="6.7109375" style="73" customWidth="1"/>
    <col min="8209" max="8209" width="1" style="73" customWidth="1"/>
    <col min="8210" max="8210" width="6.7109375" style="73" customWidth="1"/>
    <col min="8211" max="8211" width="1" style="73" customWidth="1"/>
    <col min="8212" max="8212" width="6.7109375" style="73" customWidth="1"/>
    <col min="8213" max="8213" width="1" style="73" customWidth="1"/>
    <col min="8214" max="8214" width="6.7109375" style="73" customWidth="1"/>
    <col min="8215" max="8215" width="1" style="73" customWidth="1"/>
    <col min="8216" max="8216" width="6.7109375" style="73" customWidth="1"/>
    <col min="8217" max="8217" width="1" style="73" customWidth="1"/>
    <col min="8218" max="8219" width="6.7109375" style="73" customWidth="1"/>
    <col min="8220" max="8445" width="11.42578125" style="73"/>
    <col min="8446" max="8446" width="1.85546875" style="73" customWidth="1"/>
    <col min="8447" max="8447" width="2.85546875" style="73" customWidth="1"/>
    <col min="8448" max="8448" width="3.42578125" style="73" customWidth="1"/>
    <col min="8449" max="8449" width="7.85546875" style="73" customWidth="1"/>
    <col min="8450" max="8450" width="2" style="73" customWidth="1"/>
    <col min="8451" max="8451" width="1.5703125" style="73" customWidth="1"/>
    <col min="8452" max="8452" width="61.28515625" style="73" customWidth="1"/>
    <col min="8453" max="8453" width="5.42578125" style="73" bestFit="1" customWidth="1"/>
    <col min="8454" max="8454" width="5.42578125" style="73" customWidth="1"/>
    <col min="8455" max="8455" width="6.140625" style="73" customWidth="1"/>
    <col min="8456" max="8457" width="11.42578125" style="73"/>
    <col min="8458" max="8458" width="4.7109375" style="73" customWidth="1"/>
    <col min="8459" max="8459" width="5" style="73" customWidth="1"/>
    <col min="8460" max="8460" width="2.28515625" style="73" customWidth="1"/>
    <col min="8461" max="8461" width="26" style="73" customWidth="1"/>
    <col min="8462" max="8462" width="8" style="73" customWidth="1"/>
    <col min="8463" max="8463" width="1" style="73" customWidth="1"/>
    <col min="8464" max="8464" width="6.7109375" style="73" customWidth="1"/>
    <col min="8465" max="8465" width="1" style="73" customWidth="1"/>
    <col min="8466" max="8466" width="6.7109375" style="73" customWidth="1"/>
    <col min="8467" max="8467" width="1" style="73" customWidth="1"/>
    <col min="8468" max="8468" width="6.7109375" style="73" customWidth="1"/>
    <col min="8469" max="8469" width="1" style="73" customWidth="1"/>
    <col min="8470" max="8470" width="6.7109375" style="73" customWidth="1"/>
    <col min="8471" max="8471" width="1" style="73" customWidth="1"/>
    <col min="8472" max="8472" width="6.7109375" style="73" customWidth="1"/>
    <col min="8473" max="8473" width="1" style="73" customWidth="1"/>
    <col min="8474" max="8475" width="6.7109375" style="73" customWidth="1"/>
    <col min="8476" max="8701" width="11.42578125" style="73"/>
    <col min="8702" max="8702" width="1.85546875" style="73" customWidth="1"/>
    <col min="8703" max="8703" width="2.85546875" style="73" customWidth="1"/>
    <col min="8704" max="8704" width="3.42578125" style="73" customWidth="1"/>
    <col min="8705" max="8705" width="7.85546875" style="73" customWidth="1"/>
    <col min="8706" max="8706" width="2" style="73" customWidth="1"/>
    <col min="8707" max="8707" width="1.5703125" style="73" customWidth="1"/>
    <col min="8708" max="8708" width="61.28515625" style="73" customWidth="1"/>
    <col min="8709" max="8709" width="5.42578125" style="73" bestFit="1" customWidth="1"/>
    <col min="8710" max="8710" width="5.42578125" style="73" customWidth="1"/>
    <col min="8711" max="8711" width="6.140625" style="73" customWidth="1"/>
    <col min="8712" max="8713" width="11.42578125" style="73"/>
    <col min="8714" max="8714" width="4.7109375" style="73" customWidth="1"/>
    <col min="8715" max="8715" width="5" style="73" customWidth="1"/>
    <col min="8716" max="8716" width="2.28515625" style="73" customWidth="1"/>
    <col min="8717" max="8717" width="26" style="73" customWidth="1"/>
    <col min="8718" max="8718" width="8" style="73" customWidth="1"/>
    <col min="8719" max="8719" width="1" style="73" customWidth="1"/>
    <col min="8720" max="8720" width="6.7109375" style="73" customWidth="1"/>
    <col min="8721" max="8721" width="1" style="73" customWidth="1"/>
    <col min="8722" max="8722" width="6.7109375" style="73" customWidth="1"/>
    <col min="8723" max="8723" width="1" style="73" customWidth="1"/>
    <col min="8724" max="8724" width="6.7109375" style="73" customWidth="1"/>
    <col min="8725" max="8725" width="1" style="73" customWidth="1"/>
    <col min="8726" max="8726" width="6.7109375" style="73" customWidth="1"/>
    <col min="8727" max="8727" width="1" style="73" customWidth="1"/>
    <col min="8728" max="8728" width="6.7109375" style="73" customWidth="1"/>
    <col min="8729" max="8729" width="1" style="73" customWidth="1"/>
    <col min="8730" max="8731" width="6.7109375" style="73" customWidth="1"/>
    <col min="8732" max="8957" width="11.42578125" style="73"/>
    <col min="8958" max="8958" width="1.85546875" style="73" customWidth="1"/>
    <col min="8959" max="8959" width="2.85546875" style="73" customWidth="1"/>
    <col min="8960" max="8960" width="3.42578125" style="73" customWidth="1"/>
    <col min="8961" max="8961" width="7.85546875" style="73" customWidth="1"/>
    <col min="8962" max="8962" width="2" style="73" customWidth="1"/>
    <col min="8963" max="8963" width="1.5703125" style="73" customWidth="1"/>
    <col min="8964" max="8964" width="61.28515625" style="73" customWidth="1"/>
    <col min="8965" max="8965" width="5.42578125" style="73" bestFit="1" customWidth="1"/>
    <col min="8966" max="8966" width="5.42578125" style="73" customWidth="1"/>
    <col min="8967" max="8967" width="6.140625" style="73" customWidth="1"/>
    <col min="8968" max="8969" width="11.42578125" style="73"/>
    <col min="8970" max="8970" width="4.7109375" style="73" customWidth="1"/>
    <col min="8971" max="8971" width="5" style="73" customWidth="1"/>
    <col min="8972" max="8972" width="2.28515625" style="73" customWidth="1"/>
    <col min="8973" max="8973" width="26" style="73" customWidth="1"/>
    <col min="8974" max="8974" width="8" style="73" customWidth="1"/>
    <col min="8975" max="8975" width="1" style="73" customWidth="1"/>
    <col min="8976" max="8976" width="6.7109375" style="73" customWidth="1"/>
    <col min="8977" max="8977" width="1" style="73" customWidth="1"/>
    <col min="8978" max="8978" width="6.7109375" style="73" customWidth="1"/>
    <col min="8979" max="8979" width="1" style="73" customWidth="1"/>
    <col min="8980" max="8980" width="6.7109375" style="73" customWidth="1"/>
    <col min="8981" max="8981" width="1" style="73" customWidth="1"/>
    <col min="8982" max="8982" width="6.7109375" style="73" customWidth="1"/>
    <col min="8983" max="8983" width="1" style="73" customWidth="1"/>
    <col min="8984" max="8984" width="6.7109375" style="73" customWidth="1"/>
    <col min="8985" max="8985" width="1" style="73" customWidth="1"/>
    <col min="8986" max="8987" width="6.7109375" style="73" customWidth="1"/>
    <col min="8988" max="9213" width="11.42578125" style="73"/>
    <col min="9214" max="9214" width="1.85546875" style="73" customWidth="1"/>
    <col min="9215" max="9215" width="2.85546875" style="73" customWidth="1"/>
    <col min="9216" max="9216" width="3.42578125" style="73" customWidth="1"/>
    <col min="9217" max="9217" width="7.85546875" style="73" customWidth="1"/>
    <col min="9218" max="9218" width="2" style="73" customWidth="1"/>
    <col min="9219" max="9219" width="1.5703125" style="73" customWidth="1"/>
    <col min="9220" max="9220" width="61.28515625" style="73" customWidth="1"/>
    <col min="9221" max="9221" width="5.42578125" style="73" bestFit="1" customWidth="1"/>
    <col min="9222" max="9222" width="5.42578125" style="73" customWidth="1"/>
    <col min="9223" max="9223" width="6.140625" style="73" customWidth="1"/>
    <col min="9224" max="9225" width="11.42578125" style="73"/>
    <col min="9226" max="9226" width="4.7109375" style="73" customWidth="1"/>
    <col min="9227" max="9227" width="5" style="73" customWidth="1"/>
    <col min="9228" max="9228" width="2.28515625" style="73" customWidth="1"/>
    <col min="9229" max="9229" width="26" style="73" customWidth="1"/>
    <col min="9230" max="9230" width="8" style="73" customWidth="1"/>
    <col min="9231" max="9231" width="1" style="73" customWidth="1"/>
    <col min="9232" max="9232" width="6.7109375" style="73" customWidth="1"/>
    <col min="9233" max="9233" width="1" style="73" customWidth="1"/>
    <col min="9234" max="9234" width="6.7109375" style="73" customWidth="1"/>
    <col min="9235" max="9235" width="1" style="73" customWidth="1"/>
    <col min="9236" max="9236" width="6.7109375" style="73" customWidth="1"/>
    <col min="9237" max="9237" width="1" style="73" customWidth="1"/>
    <col min="9238" max="9238" width="6.7109375" style="73" customWidth="1"/>
    <col min="9239" max="9239" width="1" style="73" customWidth="1"/>
    <col min="9240" max="9240" width="6.7109375" style="73" customWidth="1"/>
    <col min="9241" max="9241" width="1" style="73" customWidth="1"/>
    <col min="9242" max="9243" width="6.7109375" style="73" customWidth="1"/>
    <col min="9244" max="9469" width="11.42578125" style="73"/>
    <col min="9470" max="9470" width="1.85546875" style="73" customWidth="1"/>
    <col min="9471" max="9471" width="2.85546875" style="73" customWidth="1"/>
    <col min="9472" max="9472" width="3.42578125" style="73" customWidth="1"/>
    <col min="9473" max="9473" width="7.85546875" style="73" customWidth="1"/>
    <col min="9474" max="9474" width="2" style="73" customWidth="1"/>
    <col min="9475" max="9475" width="1.5703125" style="73" customWidth="1"/>
    <col min="9476" max="9476" width="61.28515625" style="73" customWidth="1"/>
    <col min="9477" max="9477" width="5.42578125" style="73" bestFit="1" customWidth="1"/>
    <col min="9478" max="9478" width="5.42578125" style="73" customWidth="1"/>
    <col min="9479" max="9479" width="6.140625" style="73" customWidth="1"/>
    <col min="9480" max="9481" width="11.42578125" style="73"/>
    <col min="9482" max="9482" width="4.7109375" style="73" customWidth="1"/>
    <col min="9483" max="9483" width="5" style="73" customWidth="1"/>
    <col min="9484" max="9484" width="2.28515625" style="73" customWidth="1"/>
    <col min="9485" max="9485" width="26" style="73" customWidth="1"/>
    <col min="9486" max="9486" width="8" style="73" customWidth="1"/>
    <col min="9487" max="9487" width="1" style="73" customWidth="1"/>
    <col min="9488" max="9488" width="6.7109375" style="73" customWidth="1"/>
    <col min="9489" max="9489" width="1" style="73" customWidth="1"/>
    <col min="9490" max="9490" width="6.7109375" style="73" customWidth="1"/>
    <col min="9491" max="9491" width="1" style="73" customWidth="1"/>
    <col min="9492" max="9492" width="6.7109375" style="73" customWidth="1"/>
    <col min="9493" max="9493" width="1" style="73" customWidth="1"/>
    <col min="9494" max="9494" width="6.7109375" style="73" customWidth="1"/>
    <col min="9495" max="9495" width="1" style="73" customWidth="1"/>
    <col min="9496" max="9496" width="6.7109375" style="73" customWidth="1"/>
    <col min="9497" max="9497" width="1" style="73" customWidth="1"/>
    <col min="9498" max="9499" width="6.7109375" style="73" customWidth="1"/>
    <col min="9500" max="9725" width="11.42578125" style="73"/>
    <col min="9726" max="9726" width="1.85546875" style="73" customWidth="1"/>
    <col min="9727" max="9727" width="2.85546875" style="73" customWidth="1"/>
    <col min="9728" max="9728" width="3.42578125" style="73" customWidth="1"/>
    <col min="9729" max="9729" width="7.85546875" style="73" customWidth="1"/>
    <col min="9730" max="9730" width="2" style="73" customWidth="1"/>
    <col min="9731" max="9731" width="1.5703125" style="73" customWidth="1"/>
    <col min="9732" max="9732" width="61.28515625" style="73" customWidth="1"/>
    <col min="9733" max="9733" width="5.42578125" style="73" bestFit="1" customWidth="1"/>
    <col min="9734" max="9734" width="5.42578125" style="73" customWidth="1"/>
    <col min="9735" max="9735" width="6.140625" style="73" customWidth="1"/>
    <col min="9736" max="9737" width="11.42578125" style="73"/>
    <col min="9738" max="9738" width="4.7109375" style="73" customWidth="1"/>
    <col min="9739" max="9739" width="5" style="73" customWidth="1"/>
    <col min="9740" max="9740" width="2.28515625" style="73" customWidth="1"/>
    <col min="9741" max="9741" width="26" style="73" customWidth="1"/>
    <col min="9742" max="9742" width="8" style="73" customWidth="1"/>
    <col min="9743" max="9743" width="1" style="73" customWidth="1"/>
    <col min="9744" max="9744" width="6.7109375" style="73" customWidth="1"/>
    <col min="9745" max="9745" width="1" style="73" customWidth="1"/>
    <col min="9746" max="9746" width="6.7109375" style="73" customWidth="1"/>
    <col min="9747" max="9747" width="1" style="73" customWidth="1"/>
    <col min="9748" max="9748" width="6.7109375" style="73" customWidth="1"/>
    <col min="9749" max="9749" width="1" style="73" customWidth="1"/>
    <col min="9750" max="9750" width="6.7109375" style="73" customWidth="1"/>
    <col min="9751" max="9751" width="1" style="73" customWidth="1"/>
    <col min="9752" max="9752" width="6.7109375" style="73" customWidth="1"/>
    <col min="9753" max="9753" width="1" style="73" customWidth="1"/>
    <col min="9754" max="9755" width="6.7109375" style="73" customWidth="1"/>
    <col min="9756" max="9981" width="11.42578125" style="73"/>
    <col min="9982" max="9982" width="1.85546875" style="73" customWidth="1"/>
    <col min="9983" max="9983" width="2.85546875" style="73" customWidth="1"/>
    <col min="9984" max="9984" width="3.42578125" style="73" customWidth="1"/>
    <col min="9985" max="9985" width="7.85546875" style="73" customWidth="1"/>
    <col min="9986" max="9986" width="2" style="73" customWidth="1"/>
    <col min="9987" max="9987" width="1.5703125" style="73" customWidth="1"/>
    <col min="9988" max="9988" width="61.28515625" style="73" customWidth="1"/>
    <col min="9989" max="9989" width="5.42578125" style="73" bestFit="1" customWidth="1"/>
    <col min="9990" max="9990" width="5.42578125" style="73" customWidth="1"/>
    <col min="9991" max="9991" width="6.140625" style="73" customWidth="1"/>
    <col min="9992" max="9993" width="11.42578125" style="73"/>
    <col min="9994" max="9994" width="4.7109375" style="73" customWidth="1"/>
    <col min="9995" max="9995" width="5" style="73" customWidth="1"/>
    <col min="9996" max="9996" width="2.28515625" style="73" customWidth="1"/>
    <col min="9997" max="9997" width="26" style="73" customWidth="1"/>
    <col min="9998" max="9998" width="8" style="73" customWidth="1"/>
    <col min="9999" max="9999" width="1" style="73" customWidth="1"/>
    <col min="10000" max="10000" width="6.7109375" style="73" customWidth="1"/>
    <col min="10001" max="10001" width="1" style="73" customWidth="1"/>
    <col min="10002" max="10002" width="6.7109375" style="73" customWidth="1"/>
    <col min="10003" max="10003" width="1" style="73" customWidth="1"/>
    <col min="10004" max="10004" width="6.7109375" style="73" customWidth="1"/>
    <col min="10005" max="10005" width="1" style="73" customWidth="1"/>
    <col min="10006" max="10006" width="6.7109375" style="73" customWidth="1"/>
    <col min="10007" max="10007" width="1" style="73" customWidth="1"/>
    <col min="10008" max="10008" width="6.7109375" style="73" customWidth="1"/>
    <col min="10009" max="10009" width="1" style="73" customWidth="1"/>
    <col min="10010" max="10011" width="6.7109375" style="73" customWidth="1"/>
    <col min="10012" max="10237" width="11.42578125" style="73"/>
    <col min="10238" max="10238" width="1.85546875" style="73" customWidth="1"/>
    <col min="10239" max="10239" width="2.85546875" style="73" customWidth="1"/>
    <col min="10240" max="10240" width="3.42578125" style="73" customWidth="1"/>
    <col min="10241" max="10241" width="7.85546875" style="73" customWidth="1"/>
    <col min="10242" max="10242" width="2" style="73" customWidth="1"/>
    <col min="10243" max="10243" width="1.5703125" style="73" customWidth="1"/>
    <col min="10244" max="10244" width="61.28515625" style="73" customWidth="1"/>
    <col min="10245" max="10245" width="5.42578125" style="73" bestFit="1" customWidth="1"/>
    <col min="10246" max="10246" width="5.42578125" style="73" customWidth="1"/>
    <col min="10247" max="10247" width="6.140625" style="73" customWidth="1"/>
    <col min="10248" max="10249" width="11.42578125" style="73"/>
    <col min="10250" max="10250" width="4.7109375" style="73" customWidth="1"/>
    <col min="10251" max="10251" width="5" style="73" customWidth="1"/>
    <col min="10252" max="10252" width="2.28515625" style="73" customWidth="1"/>
    <col min="10253" max="10253" width="26" style="73" customWidth="1"/>
    <col min="10254" max="10254" width="8" style="73" customWidth="1"/>
    <col min="10255" max="10255" width="1" style="73" customWidth="1"/>
    <col min="10256" max="10256" width="6.7109375" style="73" customWidth="1"/>
    <col min="10257" max="10257" width="1" style="73" customWidth="1"/>
    <col min="10258" max="10258" width="6.7109375" style="73" customWidth="1"/>
    <col min="10259" max="10259" width="1" style="73" customWidth="1"/>
    <col min="10260" max="10260" width="6.7109375" style="73" customWidth="1"/>
    <col min="10261" max="10261" width="1" style="73" customWidth="1"/>
    <col min="10262" max="10262" width="6.7109375" style="73" customWidth="1"/>
    <col min="10263" max="10263" width="1" style="73" customWidth="1"/>
    <col min="10264" max="10264" width="6.7109375" style="73" customWidth="1"/>
    <col min="10265" max="10265" width="1" style="73" customWidth="1"/>
    <col min="10266" max="10267" width="6.7109375" style="73" customWidth="1"/>
    <col min="10268" max="10493" width="11.42578125" style="73"/>
    <col min="10494" max="10494" width="1.85546875" style="73" customWidth="1"/>
    <col min="10495" max="10495" width="2.85546875" style="73" customWidth="1"/>
    <col min="10496" max="10496" width="3.42578125" style="73" customWidth="1"/>
    <col min="10497" max="10497" width="7.85546875" style="73" customWidth="1"/>
    <col min="10498" max="10498" width="2" style="73" customWidth="1"/>
    <col min="10499" max="10499" width="1.5703125" style="73" customWidth="1"/>
    <col min="10500" max="10500" width="61.28515625" style="73" customWidth="1"/>
    <col min="10501" max="10501" width="5.42578125" style="73" bestFit="1" customWidth="1"/>
    <col min="10502" max="10502" width="5.42578125" style="73" customWidth="1"/>
    <col min="10503" max="10503" width="6.140625" style="73" customWidth="1"/>
    <col min="10504" max="10505" width="11.42578125" style="73"/>
    <col min="10506" max="10506" width="4.7109375" style="73" customWidth="1"/>
    <col min="10507" max="10507" width="5" style="73" customWidth="1"/>
    <col min="10508" max="10508" width="2.28515625" style="73" customWidth="1"/>
    <col min="10509" max="10509" width="26" style="73" customWidth="1"/>
    <col min="10510" max="10510" width="8" style="73" customWidth="1"/>
    <col min="10511" max="10511" width="1" style="73" customWidth="1"/>
    <col min="10512" max="10512" width="6.7109375" style="73" customWidth="1"/>
    <col min="10513" max="10513" width="1" style="73" customWidth="1"/>
    <col min="10514" max="10514" width="6.7109375" style="73" customWidth="1"/>
    <col min="10515" max="10515" width="1" style="73" customWidth="1"/>
    <col min="10516" max="10516" width="6.7109375" style="73" customWidth="1"/>
    <col min="10517" max="10517" width="1" style="73" customWidth="1"/>
    <col min="10518" max="10518" width="6.7109375" style="73" customWidth="1"/>
    <col min="10519" max="10519" width="1" style="73" customWidth="1"/>
    <col min="10520" max="10520" width="6.7109375" style="73" customWidth="1"/>
    <col min="10521" max="10521" width="1" style="73" customWidth="1"/>
    <col min="10522" max="10523" width="6.7109375" style="73" customWidth="1"/>
    <col min="10524" max="10749" width="11.42578125" style="73"/>
    <col min="10750" max="10750" width="1.85546875" style="73" customWidth="1"/>
    <col min="10751" max="10751" width="2.85546875" style="73" customWidth="1"/>
    <col min="10752" max="10752" width="3.42578125" style="73" customWidth="1"/>
    <col min="10753" max="10753" width="7.85546875" style="73" customWidth="1"/>
    <col min="10754" max="10754" width="2" style="73" customWidth="1"/>
    <col min="10755" max="10755" width="1.5703125" style="73" customWidth="1"/>
    <col min="10756" max="10756" width="61.28515625" style="73" customWidth="1"/>
    <col min="10757" max="10757" width="5.42578125" style="73" bestFit="1" customWidth="1"/>
    <col min="10758" max="10758" width="5.42578125" style="73" customWidth="1"/>
    <col min="10759" max="10759" width="6.140625" style="73" customWidth="1"/>
    <col min="10760" max="10761" width="11.42578125" style="73"/>
    <col min="10762" max="10762" width="4.7109375" style="73" customWidth="1"/>
    <col min="10763" max="10763" width="5" style="73" customWidth="1"/>
    <col min="10764" max="10764" width="2.28515625" style="73" customWidth="1"/>
    <col min="10765" max="10765" width="26" style="73" customWidth="1"/>
    <col min="10766" max="10766" width="8" style="73" customWidth="1"/>
    <col min="10767" max="10767" width="1" style="73" customWidth="1"/>
    <col min="10768" max="10768" width="6.7109375" style="73" customWidth="1"/>
    <col min="10769" max="10769" width="1" style="73" customWidth="1"/>
    <col min="10770" max="10770" width="6.7109375" style="73" customWidth="1"/>
    <col min="10771" max="10771" width="1" style="73" customWidth="1"/>
    <col min="10772" max="10772" width="6.7109375" style="73" customWidth="1"/>
    <col min="10773" max="10773" width="1" style="73" customWidth="1"/>
    <col min="10774" max="10774" width="6.7109375" style="73" customWidth="1"/>
    <col min="10775" max="10775" width="1" style="73" customWidth="1"/>
    <col min="10776" max="10776" width="6.7109375" style="73" customWidth="1"/>
    <col min="10777" max="10777" width="1" style="73" customWidth="1"/>
    <col min="10778" max="10779" width="6.7109375" style="73" customWidth="1"/>
    <col min="10780" max="11005" width="11.42578125" style="73"/>
    <col min="11006" max="11006" width="1.85546875" style="73" customWidth="1"/>
    <col min="11007" max="11007" width="2.85546875" style="73" customWidth="1"/>
    <col min="11008" max="11008" width="3.42578125" style="73" customWidth="1"/>
    <col min="11009" max="11009" width="7.85546875" style="73" customWidth="1"/>
    <col min="11010" max="11010" width="2" style="73" customWidth="1"/>
    <col min="11011" max="11011" width="1.5703125" style="73" customWidth="1"/>
    <col min="11012" max="11012" width="61.28515625" style="73" customWidth="1"/>
    <col min="11013" max="11013" width="5.42578125" style="73" bestFit="1" customWidth="1"/>
    <col min="11014" max="11014" width="5.42578125" style="73" customWidth="1"/>
    <col min="11015" max="11015" width="6.140625" style="73" customWidth="1"/>
    <col min="11016" max="11017" width="11.42578125" style="73"/>
    <col min="11018" max="11018" width="4.7109375" style="73" customWidth="1"/>
    <col min="11019" max="11019" width="5" style="73" customWidth="1"/>
    <col min="11020" max="11020" width="2.28515625" style="73" customWidth="1"/>
    <col min="11021" max="11021" width="26" style="73" customWidth="1"/>
    <col min="11022" max="11022" width="8" style="73" customWidth="1"/>
    <col min="11023" max="11023" width="1" style="73" customWidth="1"/>
    <col min="11024" max="11024" width="6.7109375" style="73" customWidth="1"/>
    <col min="11025" max="11025" width="1" style="73" customWidth="1"/>
    <col min="11026" max="11026" width="6.7109375" style="73" customWidth="1"/>
    <col min="11027" max="11027" width="1" style="73" customWidth="1"/>
    <col min="11028" max="11028" width="6.7109375" style="73" customWidth="1"/>
    <col min="11029" max="11029" width="1" style="73" customWidth="1"/>
    <col min="11030" max="11030" width="6.7109375" style="73" customWidth="1"/>
    <col min="11031" max="11031" width="1" style="73" customWidth="1"/>
    <col min="11032" max="11032" width="6.7109375" style="73" customWidth="1"/>
    <col min="11033" max="11033" width="1" style="73" customWidth="1"/>
    <col min="11034" max="11035" width="6.7109375" style="73" customWidth="1"/>
    <col min="11036" max="11261" width="11.42578125" style="73"/>
    <col min="11262" max="11262" width="1.85546875" style="73" customWidth="1"/>
    <col min="11263" max="11263" width="2.85546875" style="73" customWidth="1"/>
    <col min="11264" max="11264" width="3.42578125" style="73" customWidth="1"/>
    <col min="11265" max="11265" width="7.85546875" style="73" customWidth="1"/>
    <col min="11266" max="11266" width="2" style="73" customWidth="1"/>
    <col min="11267" max="11267" width="1.5703125" style="73" customWidth="1"/>
    <col min="11268" max="11268" width="61.28515625" style="73" customWidth="1"/>
    <col min="11269" max="11269" width="5.42578125" style="73" bestFit="1" customWidth="1"/>
    <col min="11270" max="11270" width="5.42578125" style="73" customWidth="1"/>
    <col min="11271" max="11271" width="6.140625" style="73" customWidth="1"/>
    <col min="11272" max="11273" width="11.42578125" style="73"/>
    <col min="11274" max="11274" width="4.7109375" style="73" customWidth="1"/>
    <col min="11275" max="11275" width="5" style="73" customWidth="1"/>
    <col min="11276" max="11276" width="2.28515625" style="73" customWidth="1"/>
    <col min="11277" max="11277" width="26" style="73" customWidth="1"/>
    <col min="11278" max="11278" width="8" style="73" customWidth="1"/>
    <col min="11279" max="11279" width="1" style="73" customWidth="1"/>
    <col min="11280" max="11280" width="6.7109375" style="73" customWidth="1"/>
    <col min="11281" max="11281" width="1" style="73" customWidth="1"/>
    <col min="11282" max="11282" width="6.7109375" style="73" customWidth="1"/>
    <col min="11283" max="11283" width="1" style="73" customWidth="1"/>
    <col min="11284" max="11284" width="6.7109375" style="73" customWidth="1"/>
    <col min="11285" max="11285" width="1" style="73" customWidth="1"/>
    <col min="11286" max="11286" width="6.7109375" style="73" customWidth="1"/>
    <col min="11287" max="11287" width="1" style="73" customWidth="1"/>
    <col min="11288" max="11288" width="6.7109375" style="73" customWidth="1"/>
    <col min="11289" max="11289" width="1" style="73" customWidth="1"/>
    <col min="11290" max="11291" width="6.7109375" style="73" customWidth="1"/>
    <col min="11292" max="11517" width="11.42578125" style="73"/>
    <col min="11518" max="11518" width="1.85546875" style="73" customWidth="1"/>
    <col min="11519" max="11519" width="2.85546875" style="73" customWidth="1"/>
    <col min="11520" max="11520" width="3.42578125" style="73" customWidth="1"/>
    <col min="11521" max="11521" width="7.85546875" style="73" customWidth="1"/>
    <col min="11522" max="11522" width="2" style="73" customWidth="1"/>
    <col min="11523" max="11523" width="1.5703125" style="73" customWidth="1"/>
    <col min="11524" max="11524" width="61.28515625" style="73" customWidth="1"/>
    <col min="11525" max="11525" width="5.42578125" style="73" bestFit="1" customWidth="1"/>
    <col min="11526" max="11526" width="5.42578125" style="73" customWidth="1"/>
    <col min="11527" max="11527" width="6.140625" style="73" customWidth="1"/>
    <col min="11528" max="11529" width="11.42578125" style="73"/>
    <col min="11530" max="11530" width="4.7109375" style="73" customWidth="1"/>
    <col min="11531" max="11531" width="5" style="73" customWidth="1"/>
    <col min="11532" max="11532" width="2.28515625" style="73" customWidth="1"/>
    <col min="11533" max="11533" width="26" style="73" customWidth="1"/>
    <col min="11534" max="11534" width="8" style="73" customWidth="1"/>
    <col min="11535" max="11535" width="1" style="73" customWidth="1"/>
    <col min="11536" max="11536" width="6.7109375" style="73" customWidth="1"/>
    <col min="11537" max="11537" width="1" style="73" customWidth="1"/>
    <col min="11538" max="11538" width="6.7109375" style="73" customWidth="1"/>
    <col min="11539" max="11539" width="1" style="73" customWidth="1"/>
    <col min="11540" max="11540" width="6.7109375" style="73" customWidth="1"/>
    <col min="11541" max="11541" width="1" style="73" customWidth="1"/>
    <col min="11542" max="11542" width="6.7109375" style="73" customWidth="1"/>
    <col min="11543" max="11543" width="1" style="73" customWidth="1"/>
    <col min="11544" max="11544" width="6.7109375" style="73" customWidth="1"/>
    <col min="11545" max="11545" width="1" style="73" customWidth="1"/>
    <col min="11546" max="11547" width="6.7109375" style="73" customWidth="1"/>
    <col min="11548" max="11773" width="11.42578125" style="73"/>
    <col min="11774" max="11774" width="1.85546875" style="73" customWidth="1"/>
    <col min="11775" max="11775" width="2.85546875" style="73" customWidth="1"/>
    <col min="11776" max="11776" width="3.42578125" style="73" customWidth="1"/>
    <col min="11777" max="11777" width="7.85546875" style="73" customWidth="1"/>
    <col min="11778" max="11778" width="2" style="73" customWidth="1"/>
    <col min="11779" max="11779" width="1.5703125" style="73" customWidth="1"/>
    <col min="11780" max="11780" width="61.28515625" style="73" customWidth="1"/>
    <col min="11781" max="11781" width="5.42578125" style="73" bestFit="1" customWidth="1"/>
    <col min="11782" max="11782" width="5.42578125" style="73" customWidth="1"/>
    <col min="11783" max="11783" width="6.140625" style="73" customWidth="1"/>
    <col min="11784" max="11785" width="11.42578125" style="73"/>
    <col min="11786" max="11786" width="4.7109375" style="73" customWidth="1"/>
    <col min="11787" max="11787" width="5" style="73" customWidth="1"/>
    <col min="11788" max="11788" width="2.28515625" style="73" customWidth="1"/>
    <col min="11789" max="11789" width="26" style="73" customWidth="1"/>
    <col min="11790" max="11790" width="8" style="73" customWidth="1"/>
    <col min="11791" max="11791" width="1" style="73" customWidth="1"/>
    <col min="11792" max="11792" width="6.7109375" style="73" customWidth="1"/>
    <col min="11793" max="11793" width="1" style="73" customWidth="1"/>
    <col min="11794" max="11794" width="6.7109375" style="73" customWidth="1"/>
    <col min="11795" max="11795" width="1" style="73" customWidth="1"/>
    <col min="11796" max="11796" width="6.7109375" style="73" customWidth="1"/>
    <col min="11797" max="11797" width="1" style="73" customWidth="1"/>
    <col min="11798" max="11798" width="6.7109375" style="73" customWidth="1"/>
    <col min="11799" max="11799" width="1" style="73" customWidth="1"/>
    <col min="11800" max="11800" width="6.7109375" style="73" customWidth="1"/>
    <col min="11801" max="11801" width="1" style="73" customWidth="1"/>
    <col min="11802" max="11803" width="6.7109375" style="73" customWidth="1"/>
    <col min="11804" max="12029" width="11.42578125" style="73"/>
    <col min="12030" max="12030" width="1.85546875" style="73" customWidth="1"/>
    <col min="12031" max="12031" width="2.85546875" style="73" customWidth="1"/>
    <col min="12032" max="12032" width="3.42578125" style="73" customWidth="1"/>
    <col min="12033" max="12033" width="7.85546875" style="73" customWidth="1"/>
    <col min="12034" max="12034" width="2" style="73" customWidth="1"/>
    <col min="12035" max="12035" width="1.5703125" style="73" customWidth="1"/>
    <col min="12036" max="12036" width="61.28515625" style="73" customWidth="1"/>
    <col min="12037" max="12037" width="5.42578125" style="73" bestFit="1" customWidth="1"/>
    <col min="12038" max="12038" width="5.42578125" style="73" customWidth="1"/>
    <col min="12039" max="12039" width="6.140625" style="73" customWidth="1"/>
    <col min="12040" max="12041" width="11.42578125" style="73"/>
    <col min="12042" max="12042" width="4.7109375" style="73" customWidth="1"/>
    <col min="12043" max="12043" width="5" style="73" customWidth="1"/>
    <col min="12044" max="12044" width="2.28515625" style="73" customWidth="1"/>
    <col min="12045" max="12045" width="26" style="73" customWidth="1"/>
    <col min="12046" max="12046" width="8" style="73" customWidth="1"/>
    <col min="12047" max="12047" width="1" style="73" customWidth="1"/>
    <col min="12048" max="12048" width="6.7109375" style="73" customWidth="1"/>
    <col min="12049" max="12049" width="1" style="73" customWidth="1"/>
    <col min="12050" max="12050" width="6.7109375" style="73" customWidth="1"/>
    <col min="12051" max="12051" width="1" style="73" customWidth="1"/>
    <col min="12052" max="12052" width="6.7109375" style="73" customWidth="1"/>
    <col min="12053" max="12053" width="1" style="73" customWidth="1"/>
    <col min="12054" max="12054" width="6.7109375" style="73" customWidth="1"/>
    <col min="12055" max="12055" width="1" style="73" customWidth="1"/>
    <col min="12056" max="12056" width="6.7109375" style="73" customWidth="1"/>
    <col min="12057" max="12057" width="1" style="73" customWidth="1"/>
    <col min="12058" max="12059" width="6.7109375" style="73" customWidth="1"/>
    <col min="12060" max="12285" width="11.42578125" style="73"/>
    <col min="12286" max="12286" width="1.85546875" style="73" customWidth="1"/>
    <col min="12287" max="12287" width="2.85546875" style="73" customWidth="1"/>
    <col min="12288" max="12288" width="3.42578125" style="73" customWidth="1"/>
    <col min="12289" max="12289" width="7.85546875" style="73" customWidth="1"/>
    <col min="12290" max="12290" width="2" style="73" customWidth="1"/>
    <col min="12291" max="12291" width="1.5703125" style="73" customWidth="1"/>
    <col min="12292" max="12292" width="61.28515625" style="73" customWidth="1"/>
    <col min="12293" max="12293" width="5.42578125" style="73" bestFit="1" customWidth="1"/>
    <col min="12294" max="12294" width="5.42578125" style="73" customWidth="1"/>
    <col min="12295" max="12295" width="6.140625" style="73" customWidth="1"/>
    <col min="12296" max="12297" width="11.42578125" style="73"/>
    <col min="12298" max="12298" width="4.7109375" style="73" customWidth="1"/>
    <col min="12299" max="12299" width="5" style="73" customWidth="1"/>
    <col min="12300" max="12300" width="2.28515625" style="73" customWidth="1"/>
    <col min="12301" max="12301" width="26" style="73" customWidth="1"/>
    <col min="12302" max="12302" width="8" style="73" customWidth="1"/>
    <col min="12303" max="12303" width="1" style="73" customWidth="1"/>
    <col min="12304" max="12304" width="6.7109375" style="73" customWidth="1"/>
    <col min="12305" max="12305" width="1" style="73" customWidth="1"/>
    <col min="12306" max="12306" width="6.7109375" style="73" customWidth="1"/>
    <col min="12307" max="12307" width="1" style="73" customWidth="1"/>
    <col min="12308" max="12308" width="6.7109375" style="73" customWidth="1"/>
    <col min="12309" max="12309" width="1" style="73" customWidth="1"/>
    <col min="12310" max="12310" width="6.7109375" style="73" customWidth="1"/>
    <col min="12311" max="12311" width="1" style="73" customWidth="1"/>
    <col min="12312" max="12312" width="6.7109375" style="73" customWidth="1"/>
    <col min="12313" max="12313" width="1" style="73" customWidth="1"/>
    <col min="12314" max="12315" width="6.7109375" style="73" customWidth="1"/>
    <col min="12316" max="12541" width="11.42578125" style="73"/>
    <col min="12542" max="12542" width="1.85546875" style="73" customWidth="1"/>
    <col min="12543" max="12543" width="2.85546875" style="73" customWidth="1"/>
    <col min="12544" max="12544" width="3.42578125" style="73" customWidth="1"/>
    <col min="12545" max="12545" width="7.85546875" style="73" customWidth="1"/>
    <col min="12546" max="12546" width="2" style="73" customWidth="1"/>
    <col min="12547" max="12547" width="1.5703125" style="73" customWidth="1"/>
    <col min="12548" max="12548" width="61.28515625" style="73" customWidth="1"/>
    <col min="12549" max="12549" width="5.42578125" style="73" bestFit="1" customWidth="1"/>
    <col min="12550" max="12550" width="5.42578125" style="73" customWidth="1"/>
    <col min="12551" max="12551" width="6.140625" style="73" customWidth="1"/>
    <col min="12552" max="12553" width="11.42578125" style="73"/>
    <col min="12554" max="12554" width="4.7109375" style="73" customWidth="1"/>
    <col min="12555" max="12555" width="5" style="73" customWidth="1"/>
    <col min="12556" max="12556" width="2.28515625" style="73" customWidth="1"/>
    <col min="12557" max="12557" width="26" style="73" customWidth="1"/>
    <col min="12558" max="12558" width="8" style="73" customWidth="1"/>
    <col min="12559" max="12559" width="1" style="73" customWidth="1"/>
    <col min="12560" max="12560" width="6.7109375" style="73" customWidth="1"/>
    <col min="12561" max="12561" width="1" style="73" customWidth="1"/>
    <col min="12562" max="12562" width="6.7109375" style="73" customWidth="1"/>
    <col min="12563" max="12563" width="1" style="73" customWidth="1"/>
    <col min="12564" max="12564" width="6.7109375" style="73" customWidth="1"/>
    <col min="12565" max="12565" width="1" style="73" customWidth="1"/>
    <col min="12566" max="12566" width="6.7109375" style="73" customWidth="1"/>
    <col min="12567" max="12567" width="1" style="73" customWidth="1"/>
    <col min="12568" max="12568" width="6.7109375" style="73" customWidth="1"/>
    <col min="12569" max="12569" width="1" style="73" customWidth="1"/>
    <col min="12570" max="12571" width="6.7109375" style="73" customWidth="1"/>
    <col min="12572" max="12797" width="11.42578125" style="73"/>
    <col min="12798" max="12798" width="1.85546875" style="73" customWidth="1"/>
    <col min="12799" max="12799" width="2.85546875" style="73" customWidth="1"/>
    <col min="12800" max="12800" width="3.42578125" style="73" customWidth="1"/>
    <col min="12801" max="12801" width="7.85546875" style="73" customWidth="1"/>
    <col min="12802" max="12802" width="2" style="73" customWidth="1"/>
    <col min="12803" max="12803" width="1.5703125" style="73" customWidth="1"/>
    <col min="12804" max="12804" width="61.28515625" style="73" customWidth="1"/>
    <col min="12805" max="12805" width="5.42578125" style="73" bestFit="1" customWidth="1"/>
    <col min="12806" max="12806" width="5.42578125" style="73" customWidth="1"/>
    <col min="12807" max="12807" width="6.140625" style="73" customWidth="1"/>
    <col min="12808" max="12809" width="11.42578125" style="73"/>
    <col min="12810" max="12810" width="4.7109375" style="73" customWidth="1"/>
    <col min="12811" max="12811" width="5" style="73" customWidth="1"/>
    <col min="12812" max="12812" width="2.28515625" style="73" customWidth="1"/>
    <col min="12813" max="12813" width="26" style="73" customWidth="1"/>
    <col min="12814" max="12814" width="8" style="73" customWidth="1"/>
    <col min="12815" max="12815" width="1" style="73" customWidth="1"/>
    <col min="12816" max="12816" width="6.7109375" style="73" customWidth="1"/>
    <col min="12817" max="12817" width="1" style="73" customWidth="1"/>
    <col min="12818" max="12818" width="6.7109375" style="73" customWidth="1"/>
    <col min="12819" max="12819" width="1" style="73" customWidth="1"/>
    <col min="12820" max="12820" width="6.7109375" style="73" customWidth="1"/>
    <col min="12821" max="12821" width="1" style="73" customWidth="1"/>
    <col min="12822" max="12822" width="6.7109375" style="73" customWidth="1"/>
    <col min="12823" max="12823" width="1" style="73" customWidth="1"/>
    <col min="12824" max="12824" width="6.7109375" style="73" customWidth="1"/>
    <col min="12825" max="12825" width="1" style="73" customWidth="1"/>
    <col min="12826" max="12827" width="6.7109375" style="73" customWidth="1"/>
    <col min="12828" max="13053" width="11.42578125" style="73"/>
    <col min="13054" max="13054" width="1.85546875" style="73" customWidth="1"/>
    <col min="13055" max="13055" width="2.85546875" style="73" customWidth="1"/>
    <col min="13056" max="13056" width="3.42578125" style="73" customWidth="1"/>
    <col min="13057" max="13057" width="7.85546875" style="73" customWidth="1"/>
    <col min="13058" max="13058" width="2" style="73" customWidth="1"/>
    <col min="13059" max="13059" width="1.5703125" style="73" customWidth="1"/>
    <col min="13060" max="13060" width="61.28515625" style="73" customWidth="1"/>
    <col min="13061" max="13061" width="5.42578125" style="73" bestFit="1" customWidth="1"/>
    <col min="13062" max="13062" width="5.42578125" style="73" customWidth="1"/>
    <col min="13063" max="13063" width="6.140625" style="73" customWidth="1"/>
    <col min="13064" max="13065" width="11.42578125" style="73"/>
    <col min="13066" max="13066" width="4.7109375" style="73" customWidth="1"/>
    <col min="13067" max="13067" width="5" style="73" customWidth="1"/>
    <col min="13068" max="13068" width="2.28515625" style="73" customWidth="1"/>
    <col min="13069" max="13069" width="26" style="73" customWidth="1"/>
    <col min="13070" max="13070" width="8" style="73" customWidth="1"/>
    <col min="13071" max="13071" width="1" style="73" customWidth="1"/>
    <col min="13072" max="13072" width="6.7109375" style="73" customWidth="1"/>
    <col min="13073" max="13073" width="1" style="73" customWidth="1"/>
    <col min="13074" max="13074" width="6.7109375" style="73" customWidth="1"/>
    <col min="13075" max="13075" width="1" style="73" customWidth="1"/>
    <col min="13076" max="13076" width="6.7109375" style="73" customWidth="1"/>
    <col min="13077" max="13077" width="1" style="73" customWidth="1"/>
    <col min="13078" max="13078" width="6.7109375" style="73" customWidth="1"/>
    <col min="13079" max="13079" width="1" style="73" customWidth="1"/>
    <col min="13080" max="13080" width="6.7109375" style="73" customWidth="1"/>
    <col min="13081" max="13081" width="1" style="73" customWidth="1"/>
    <col min="13082" max="13083" width="6.7109375" style="73" customWidth="1"/>
    <col min="13084" max="13309" width="11.42578125" style="73"/>
    <col min="13310" max="13310" width="1.85546875" style="73" customWidth="1"/>
    <col min="13311" max="13311" width="2.85546875" style="73" customWidth="1"/>
    <col min="13312" max="13312" width="3.42578125" style="73" customWidth="1"/>
    <col min="13313" max="13313" width="7.85546875" style="73" customWidth="1"/>
    <col min="13314" max="13314" width="2" style="73" customWidth="1"/>
    <col min="13315" max="13315" width="1.5703125" style="73" customWidth="1"/>
    <col min="13316" max="13316" width="61.28515625" style="73" customWidth="1"/>
    <col min="13317" max="13317" width="5.42578125" style="73" bestFit="1" customWidth="1"/>
    <col min="13318" max="13318" width="5.42578125" style="73" customWidth="1"/>
    <col min="13319" max="13319" width="6.140625" style="73" customWidth="1"/>
    <col min="13320" max="13321" width="11.42578125" style="73"/>
    <col min="13322" max="13322" width="4.7109375" style="73" customWidth="1"/>
    <col min="13323" max="13323" width="5" style="73" customWidth="1"/>
    <col min="13324" max="13324" width="2.28515625" style="73" customWidth="1"/>
    <col min="13325" max="13325" width="26" style="73" customWidth="1"/>
    <col min="13326" max="13326" width="8" style="73" customWidth="1"/>
    <col min="13327" max="13327" width="1" style="73" customWidth="1"/>
    <col min="13328" max="13328" width="6.7109375" style="73" customWidth="1"/>
    <col min="13329" max="13329" width="1" style="73" customWidth="1"/>
    <col min="13330" max="13330" width="6.7109375" style="73" customWidth="1"/>
    <col min="13331" max="13331" width="1" style="73" customWidth="1"/>
    <col min="13332" max="13332" width="6.7109375" style="73" customWidth="1"/>
    <col min="13333" max="13333" width="1" style="73" customWidth="1"/>
    <col min="13334" max="13334" width="6.7109375" style="73" customWidth="1"/>
    <col min="13335" max="13335" width="1" style="73" customWidth="1"/>
    <col min="13336" max="13336" width="6.7109375" style="73" customWidth="1"/>
    <col min="13337" max="13337" width="1" style="73" customWidth="1"/>
    <col min="13338" max="13339" width="6.7109375" style="73" customWidth="1"/>
    <col min="13340" max="13565" width="11.42578125" style="73"/>
    <col min="13566" max="13566" width="1.85546875" style="73" customWidth="1"/>
    <col min="13567" max="13567" width="2.85546875" style="73" customWidth="1"/>
    <col min="13568" max="13568" width="3.42578125" style="73" customWidth="1"/>
    <col min="13569" max="13569" width="7.85546875" style="73" customWidth="1"/>
    <col min="13570" max="13570" width="2" style="73" customWidth="1"/>
    <col min="13571" max="13571" width="1.5703125" style="73" customWidth="1"/>
    <col min="13572" max="13572" width="61.28515625" style="73" customWidth="1"/>
    <col min="13573" max="13573" width="5.42578125" style="73" bestFit="1" customWidth="1"/>
    <col min="13574" max="13574" width="5.42578125" style="73" customWidth="1"/>
    <col min="13575" max="13575" width="6.140625" style="73" customWidth="1"/>
    <col min="13576" max="13577" width="11.42578125" style="73"/>
    <col min="13578" max="13578" width="4.7109375" style="73" customWidth="1"/>
    <col min="13579" max="13579" width="5" style="73" customWidth="1"/>
    <col min="13580" max="13580" width="2.28515625" style="73" customWidth="1"/>
    <col min="13581" max="13581" width="26" style="73" customWidth="1"/>
    <col min="13582" max="13582" width="8" style="73" customWidth="1"/>
    <col min="13583" max="13583" width="1" style="73" customWidth="1"/>
    <col min="13584" max="13584" width="6.7109375" style="73" customWidth="1"/>
    <col min="13585" max="13585" width="1" style="73" customWidth="1"/>
    <col min="13586" max="13586" width="6.7109375" style="73" customWidth="1"/>
    <col min="13587" max="13587" width="1" style="73" customWidth="1"/>
    <col min="13588" max="13588" width="6.7109375" style="73" customWidth="1"/>
    <col min="13589" max="13589" width="1" style="73" customWidth="1"/>
    <col min="13590" max="13590" width="6.7109375" style="73" customWidth="1"/>
    <col min="13591" max="13591" width="1" style="73" customWidth="1"/>
    <col min="13592" max="13592" width="6.7109375" style="73" customWidth="1"/>
    <col min="13593" max="13593" width="1" style="73" customWidth="1"/>
    <col min="13594" max="13595" width="6.7109375" style="73" customWidth="1"/>
    <col min="13596" max="13821" width="11.42578125" style="73"/>
    <col min="13822" max="13822" width="1.85546875" style="73" customWidth="1"/>
    <col min="13823" max="13823" width="2.85546875" style="73" customWidth="1"/>
    <col min="13824" max="13824" width="3.42578125" style="73" customWidth="1"/>
    <col min="13825" max="13825" width="7.85546875" style="73" customWidth="1"/>
    <col min="13826" max="13826" width="2" style="73" customWidth="1"/>
    <col min="13827" max="13827" width="1.5703125" style="73" customWidth="1"/>
    <col min="13828" max="13828" width="61.28515625" style="73" customWidth="1"/>
    <col min="13829" max="13829" width="5.42578125" style="73" bestFit="1" customWidth="1"/>
    <col min="13830" max="13830" width="5.42578125" style="73" customWidth="1"/>
    <col min="13831" max="13831" width="6.140625" style="73" customWidth="1"/>
    <col min="13832" max="13833" width="11.42578125" style="73"/>
    <col min="13834" max="13834" width="4.7109375" style="73" customWidth="1"/>
    <col min="13835" max="13835" width="5" style="73" customWidth="1"/>
    <col min="13836" max="13836" width="2.28515625" style="73" customWidth="1"/>
    <col min="13837" max="13837" width="26" style="73" customWidth="1"/>
    <col min="13838" max="13838" width="8" style="73" customWidth="1"/>
    <col min="13839" max="13839" width="1" style="73" customWidth="1"/>
    <col min="13840" max="13840" width="6.7109375" style="73" customWidth="1"/>
    <col min="13841" max="13841" width="1" style="73" customWidth="1"/>
    <col min="13842" max="13842" width="6.7109375" style="73" customWidth="1"/>
    <col min="13843" max="13843" width="1" style="73" customWidth="1"/>
    <col min="13844" max="13844" width="6.7109375" style="73" customWidth="1"/>
    <col min="13845" max="13845" width="1" style="73" customWidth="1"/>
    <col min="13846" max="13846" width="6.7109375" style="73" customWidth="1"/>
    <col min="13847" max="13847" width="1" style="73" customWidth="1"/>
    <col min="13848" max="13848" width="6.7109375" style="73" customWidth="1"/>
    <col min="13849" max="13849" width="1" style="73" customWidth="1"/>
    <col min="13850" max="13851" width="6.7109375" style="73" customWidth="1"/>
    <col min="13852" max="14077" width="11.42578125" style="73"/>
    <col min="14078" max="14078" width="1.85546875" style="73" customWidth="1"/>
    <col min="14079" max="14079" width="2.85546875" style="73" customWidth="1"/>
    <col min="14080" max="14080" width="3.42578125" style="73" customWidth="1"/>
    <col min="14081" max="14081" width="7.85546875" style="73" customWidth="1"/>
    <col min="14082" max="14082" width="2" style="73" customWidth="1"/>
    <col min="14083" max="14083" width="1.5703125" style="73" customWidth="1"/>
    <col min="14084" max="14084" width="61.28515625" style="73" customWidth="1"/>
    <col min="14085" max="14085" width="5.42578125" style="73" bestFit="1" customWidth="1"/>
    <col min="14086" max="14086" width="5.42578125" style="73" customWidth="1"/>
    <col min="14087" max="14087" width="6.140625" style="73" customWidth="1"/>
    <col min="14088" max="14089" width="11.42578125" style="73"/>
    <col min="14090" max="14090" width="4.7109375" style="73" customWidth="1"/>
    <col min="14091" max="14091" width="5" style="73" customWidth="1"/>
    <col min="14092" max="14092" width="2.28515625" style="73" customWidth="1"/>
    <col min="14093" max="14093" width="26" style="73" customWidth="1"/>
    <col min="14094" max="14094" width="8" style="73" customWidth="1"/>
    <col min="14095" max="14095" width="1" style="73" customWidth="1"/>
    <col min="14096" max="14096" width="6.7109375" style="73" customWidth="1"/>
    <col min="14097" max="14097" width="1" style="73" customWidth="1"/>
    <col min="14098" max="14098" width="6.7109375" style="73" customWidth="1"/>
    <col min="14099" max="14099" width="1" style="73" customWidth="1"/>
    <col min="14100" max="14100" width="6.7109375" style="73" customWidth="1"/>
    <col min="14101" max="14101" width="1" style="73" customWidth="1"/>
    <col min="14102" max="14102" width="6.7109375" style="73" customWidth="1"/>
    <col min="14103" max="14103" width="1" style="73" customWidth="1"/>
    <col min="14104" max="14104" width="6.7109375" style="73" customWidth="1"/>
    <col min="14105" max="14105" width="1" style="73" customWidth="1"/>
    <col min="14106" max="14107" width="6.7109375" style="73" customWidth="1"/>
    <col min="14108" max="14333" width="11.42578125" style="73"/>
    <col min="14334" max="14334" width="1.85546875" style="73" customWidth="1"/>
    <col min="14335" max="14335" width="2.85546875" style="73" customWidth="1"/>
    <col min="14336" max="14336" width="3.42578125" style="73" customWidth="1"/>
    <col min="14337" max="14337" width="7.85546875" style="73" customWidth="1"/>
    <col min="14338" max="14338" width="2" style="73" customWidth="1"/>
    <col min="14339" max="14339" width="1.5703125" style="73" customWidth="1"/>
    <col min="14340" max="14340" width="61.28515625" style="73" customWidth="1"/>
    <col min="14341" max="14341" width="5.42578125" style="73" bestFit="1" customWidth="1"/>
    <col min="14342" max="14342" width="5.42578125" style="73" customWidth="1"/>
    <col min="14343" max="14343" width="6.140625" style="73" customWidth="1"/>
    <col min="14344" max="14345" width="11.42578125" style="73"/>
    <col min="14346" max="14346" width="4.7109375" style="73" customWidth="1"/>
    <col min="14347" max="14347" width="5" style="73" customWidth="1"/>
    <col min="14348" max="14348" width="2.28515625" style="73" customWidth="1"/>
    <col min="14349" max="14349" width="26" style="73" customWidth="1"/>
    <col min="14350" max="14350" width="8" style="73" customWidth="1"/>
    <col min="14351" max="14351" width="1" style="73" customWidth="1"/>
    <col min="14352" max="14352" width="6.7109375" style="73" customWidth="1"/>
    <col min="14353" max="14353" width="1" style="73" customWidth="1"/>
    <col min="14354" max="14354" width="6.7109375" style="73" customWidth="1"/>
    <col min="14355" max="14355" width="1" style="73" customWidth="1"/>
    <col min="14356" max="14356" width="6.7109375" style="73" customWidth="1"/>
    <col min="14357" max="14357" width="1" style="73" customWidth="1"/>
    <col min="14358" max="14358" width="6.7109375" style="73" customWidth="1"/>
    <col min="14359" max="14359" width="1" style="73" customWidth="1"/>
    <col min="14360" max="14360" width="6.7109375" style="73" customWidth="1"/>
    <col min="14361" max="14361" width="1" style="73" customWidth="1"/>
    <col min="14362" max="14363" width="6.7109375" style="73" customWidth="1"/>
    <col min="14364" max="14589" width="11.42578125" style="73"/>
    <col min="14590" max="14590" width="1.85546875" style="73" customWidth="1"/>
    <col min="14591" max="14591" width="2.85546875" style="73" customWidth="1"/>
    <col min="14592" max="14592" width="3.42578125" style="73" customWidth="1"/>
    <col min="14593" max="14593" width="7.85546875" style="73" customWidth="1"/>
    <col min="14594" max="14594" width="2" style="73" customWidth="1"/>
    <col min="14595" max="14595" width="1.5703125" style="73" customWidth="1"/>
    <col min="14596" max="14596" width="61.28515625" style="73" customWidth="1"/>
    <col min="14597" max="14597" width="5.42578125" style="73" bestFit="1" customWidth="1"/>
    <col min="14598" max="14598" width="5.42578125" style="73" customWidth="1"/>
    <col min="14599" max="14599" width="6.140625" style="73" customWidth="1"/>
    <col min="14600" max="14601" width="11.42578125" style="73"/>
    <col min="14602" max="14602" width="4.7109375" style="73" customWidth="1"/>
    <col min="14603" max="14603" width="5" style="73" customWidth="1"/>
    <col min="14604" max="14604" width="2.28515625" style="73" customWidth="1"/>
    <col min="14605" max="14605" width="26" style="73" customWidth="1"/>
    <col min="14606" max="14606" width="8" style="73" customWidth="1"/>
    <col min="14607" max="14607" width="1" style="73" customWidth="1"/>
    <col min="14608" max="14608" width="6.7109375" style="73" customWidth="1"/>
    <col min="14609" max="14609" width="1" style="73" customWidth="1"/>
    <col min="14610" max="14610" width="6.7109375" style="73" customWidth="1"/>
    <col min="14611" max="14611" width="1" style="73" customWidth="1"/>
    <col min="14612" max="14612" width="6.7109375" style="73" customWidth="1"/>
    <col min="14613" max="14613" width="1" style="73" customWidth="1"/>
    <col min="14614" max="14614" width="6.7109375" style="73" customWidth="1"/>
    <col min="14615" max="14615" width="1" style="73" customWidth="1"/>
    <col min="14616" max="14616" width="6.7109375" style="73" customWidth="1"/>
    <col min="14617" max="14617" width="1" style="73" customWidth="1"/>
    <col min="14618" max="14619" width="6.7109375" style="73" customWidth="1"/>
    <col min="14620" max="14845" width="11.42578125" style="73"/>
    <col min="14846" max="14846" width="1.85546875" style="73" customWidth="1"/>
    <col min="14847" max="14847" width="2.85546875" style="73" customWidth="1"/>
    <col min="14848" max="14848" width="3.42578125" style="73" customWidth="1"/>
    <col min="14849" max="14849" width="7.85546875" style="73" customWidth="1"/>
    <col min="14850" max="14850" width="2" style="73" customWidth="1"/>
    <col min="14851" max="14851" width="1.5703125" style="73" customWidth="1"/>
    <col min="14852" max="14852" width="61.28515625" style="73" customWidth="1"/>
    <col min="14853" max="14853" width="5.42578125" style="73" bestFit="1" customWidth="1"/>
    <col min="14854" max="14854" width="5.42578125" style="73" customWidth="1"/>
    <col min="14855" max="14855" width="6.140625" style="73" customWidth="1"/>
    <col min="14856" max="14857" width="11.42578125" style="73"/>
    <col min="14858" max="14858" width="4.7109375" style="73" customWidth="1"/>
    <col min="14859" max="14859" width="5" style="73" customWidth="1"/>
    <col min="14860" max="14860" width="2.28515625" style="73" customWidth="1"/>
    <col min="14861" max="14861" width="26" style="73" customWidth="1"/>
    <col min="14862" max="14862" width="8" style="73" customWidth="1"/>
    <col min="14863" max="14863" width="1" style="73" customWidth="1"/>
    <col min="14864" max="14864" width="6.7109375" style="73" customWidth="1"/>
    <col min="14865" max="14865" width="1" style="73" customWidth="1"/>
    <col min="14866" max="14866" width="6.7109375" style="73" customWidth="1"/>
    <col min="14867" max="14867" width="1" style="73" customWidth="1"/>
    <col min="14868" max="14868" width="6.7109375" style="73" customWidth="1"/>
    <col min="14869" max="14869" width="1" style="73" customWidth="1"/>
    <col min="14870" max="14870" width="6.7109375" style="73" customWidth="1"/>
    <col min="14871" max="14871" width="1" style="73" customWidth="1"/>
    <col min="14872" max="14872" width="6.7109375" style="73" customWidth="1"/>
    <col min="14873" max="14873" width="1" style="73" customWidth="1"/>
    <col min="14874" max="14875" width="6.7109375" style="73" customWidth="1"/>
    <col min="14876" max="15101" width="11.42578125" style="73"/>
    <col min="15102" max="15102" width="1.85546875" style="73" customWidth="1"/>
    <col min="15103" max="15103" width="2.85546875" style="73" customWidth="1"/>
    <col min="15104" max="15104" width="3.42578125" style="73" customWidth="1"/>
    <col min="15105" max="15105" width="7.85546875" style="73" customWidth="1"/>
    <col min="15106" max="15106" width="2" style="73" customWidth="1"/>
    <col min="15107" max="15107" width="1.5703125" style="73" customWidth="1"/>
    <col min="15108" max="15108" width="61.28515625" style="73" customWidth="1"/>
    <col min="15109" max="15109" width="5.42578125" style="73" bestFit="1" customWidth="1"/>
    <col min="15110" max="15110" width="5.42578125" style="73" customWidth="1"/>
    <col min="15111" max="15111" width="6.140625" style="73" customWidth="1"/>
    <col min="15112" max="15113" width="11.42578125" style="73"/>
    <col min="15114" max="15114" width="4.7109375" style="73" customWidth="1"/>
    <col min="15115" max="15115" width="5" style="73" customWidth="1"/>
    <col min="15116" max="15116" width="2.28515625" style="73" customWidth="1"/>
    <col min="15117" max="15117" width="26" style="73" customWidth="1"/>
    <col min="15118" max="15118" width="8" style="73" customWidth="1"/>
    <col min="15119" max="15119" width="1" style="73" customWidth="1"/>
    <col min="15120" max="15120" width="6.7109375" style="73" customWidth="1"/>
    <col min="15121" max="15121" width="1" style="73" customWidth="1"/>
    <col min="15122" max="15122" width="6.7109375" style="73" customWidth="1"/>
    <col min="15123" max="15123" width="1" style="73" customWidth="1"/>
    <col min="15124" max="15124" width="6.7109375" style="73" customWidth="1"/>
    <col min="15125" max="15125" width="1" style="73" customWidth="1"/>
    <col min="15126" max="15126" width="6.7109375" style="73" customWidth="1"/>
    <col min="15127" max="15127" width="1" style="73" customWidth="1"/>
    <col min="15128" max="15128" width="6.7109375" style="73" customWidth="1"/>
    <col min="15129" max="15129" width="1" style="73" customWidth="1"/>
    <col min="15130" max="15131" width="6.7109375" style="73" customWidth="1"/>
    <col min="15132" max="15357" width="11.42578125" style="73"/>
    <col min="15358" max="15358" width="1.85546875" style="73" customWidth="1"/>
    <col min="15359" max="15359" width="2.85546875" style="73" customWidth="1"/>
    <col min="15360" max="15360" width="3.42578125" style="73" customWidth="1"/>
    <col min="15361" max="15361" width="7.85546875" style="73" customWidth="1"/>
    <col min="15362" max="15362" width="2" style="73" customWidth="1"/>
    <col min="15363" max="15363" width="1.5703125" style="73" customWidth="1"/>
    <col min="15364" max="15364" width="61.28515625" style="73" customWidth="1"/>
    <col min="15365" max="15365" width="5.42578125" style="73" bestFit="1" customWidth="1"/>
    <col min="15366" max="15366" width="5.42578125" style="73" customWidth="1"/>
    <col min="15367" max="15367" width="6.140625" style="73" customWidth="1"/>
    <col min="15368" max="15369" width="11.42578125" style="73"/>
    <col min="15370" max="15370" width="4.7109375" style="73" customWidth="1"/>
    <col min="15371" max="15371" width="5" style="73" customWidth="1"/>
    <col min="15372" max="15372" width="2.28515625" style="73" customWidth="1"/>
    <col min="15373" max="15373" width="26" style="73" customWidth="1"/>
    <col min="15374" max="15374" width="8" style="73" customWidth="1"/>
    <col min="15375" max="15375" width="1" style="73" customWidth="1"/>
    <col min="15376" max="15376" width="6.7109375" style="73" customWidth="1"/>
    <col min="15377" max="15377" width="1" style="73" customWidth="1"/>
    <col min="15378" max="15378" width="6.7109375" style="73" customWidth="1"/>
    <col min="15379" max="15379" width="1" style="73" customWidth="1"/>
    <col min="15380" max="15380" width="6.7109375" style="73" customWidth="1"/>
    <col min="15381" max="15381" width="1" style="73" customWidth="1"/>
    <col min="15382" max="15382" width="6.7109375" style="73" customWidth="1"/>
    <col min="15383" max="15383" width="1" style="73" customWidth="1"/>
    <col min="15384" max="15384" width="6.7109375" style="73" customWidth="1"/>
    <col min="15385" max="15385" width="1" style="73" customWidth="1"/>
    <col min="15386" max="15387" width="6.7109375" style="73" customWidth="1"/>
    <col min="15388" max="15613" width="11.42578125" style="73"/>
    <col min="15614" max="15614" width="1.85546875" style="73" customWidth="1"/>
    <col min="15615" max="15615" width="2.85546875" style="73" customWidth="1"/>
    <col min="15616" max="15616" width="3.42578125" style="73" customWidth="1"/>
    <col min="15617" max="15617" width="7.85546875" style="73" customWidth="1"/>
    <col min="15618" max="15618" width="2" style="73" customWidth="1"/>
    <col min="15619" max="15619" width="1.5703125" style="73" customWidth="1"/>
    <col min="15620" max="15620" width="61.28515625" style="73" customWidth="1"/>
    <col min="15621" max="15621" width="5.42578125" style="73" bestFit="1" customWidth="1"/>
    <col min="15622" max="15622" width="5.42578125" style="73" customWidth="1"/>
    <col min="15623" max="15623" width="6.140625" style="73" customWidth="1"/>
    <col min="15624" max="15625" width="11.42578125" style="73"/>
    <col min="15626" max="15626" width="4.7109375" style="73" customWidth="1"/>
    <col min="15627" max="15627" width="5" style="73" customWidth="1"/>
    <col min="15628" max="15628" width="2.28515625" style="73" customWidth="1"/>
    <col min="15629" max="15629" width="26" style="73" customWidth="1"/>
    <col min="15630" max="15630" width="8" style="73" customWidth="1"/>
    <col min="15631" max="15631" width="1" style="73" customWidth="1"/>
    <col min="15632" max="15632" width="6.7109375" style="73" customWidth="1"/>
    <col min="15633" max="15633" width="1" style="73" customWidth="1"/>
    <col min="15634" max="15634" width="6.7109375" style="73" customWidth="1"/>
    <col min="15635" max="15635" width="1" style="73" customWidth="1"/>
    <col min="15636" max="15636" width="6.7109375" style="73" customWidth="1"/>
    <col min="15637" max="15637" width="1" style="73" customWidth="1"/>
    <col min="15638" max="15638" width="6.7109375" style="73" customWidth="1"/>
    <col min="15639" max="15639" width="1" style="73" customWidth="1"/>
    <col min="15640" max="15640" width="6.7109375" style="73" customWidth="1"/>
    <col min="15641" max="15641" width="1" style="73" customWidth="1"/>
    <col min="15642" max="15643" width="6.7109375" style="73" customWidth="1"/>
    <col min="15644" max="15869" width="11.42578125" style="73"/>
    <col min="15870" max="15870" width="1.85546875" style="73" customWidth="1"/>
    <col min="15871" max="15871" width="2.85546875" style="73" customWidth="1"/>
    <col min="15872" max="15872" width="3.42578125" style="73" customWidth="1"/>
    <col min="15873" max="15873" width="7.85546875" style="73" customWidth="1"/>
    <col min="15874" max="15874" width="2" style="73" customWidth="1"/>
    <col min="15875" max="15875" width="1.5703125" style="73" customWidth="1"/>
    <col min="15876" max="15876" width="61.28515625" style="73" customWidth="1"/>
    <col min="15877" max="15877" width="5.42578125" style="73" bestFit="1" customWidth="1"/>
    <col min="15878" max="15878" width="5.42578125" style="73" customWidth="1"/>
    <col min="15879" max="15879" width="6.140625" style="73" customWidth="1"/>
    <col min="15880" max="15881" width="11.42578125" style="73"/>
    <col min="15882" max="15882" width="4.7109375" style="73" customWidth="1"/>
    <col min="15883" max="15883" width="5" style="73" customWidth="1"/>
    <col min="15884" max="15884" width="2.28515625" style="73" customWidth="1"/>
    <col min="15885" max="15885" width="26" style="73" customWidth="1"/>
    <col min="15886" max="15886" width="8" style="73" customWidth="1"/>
    <col min="15887" max="15887" width="1" style="73" customWidth="1"/>
    <col min="15888" max="15888" width="6.7109375" style="73" customWidth="1"/>
    <col min="15889" max="15889" width="1" style="73" customWidth="1"/>
    <col min="15890" max="15890" width="6.7109375" style="73" customWidth="1"/>
    <col min="15891" max="15891" width="1" style="73" customWidth="1"/>
    <col min="15892" max="15892" width="6.7109375" style="73" customWidth="1"/>
    <col min="15893" max="15893" width="1" style="73" customWidth="1"/>
    <col min="15894" max="15894" width="6.7109375" style="73" customWidth="1"/>
    <col min="15895" max="15895" width="1" style="73" customWidth="1"/>
    <col min="15896" max="15896" width="6.7109375" style="73" customWidth="1"/>
    <col min="15897" max="15897" width="1" style="73" customWidth="1"/>
    <col min="15898" max="15899" width="6.7109375" style="73" customWidth="1"/>
    <col min="15900" max="16125" width="11.42578125" style="73"/>
    <col min="16126" max="16126" width="1.85546875" style="73" customWidth="1"/>
    <col min="16127" max="16127" width="2.85546875" style="73" customWidth="1"/>
    <col min="16128" max="16128" width="3.42578125" style="73" customWidth="1"/>
    <col min="16129" max="16129" width="7.85546875" style="73" customWidth="1"/>
    <col min="16130" max="16130" width="2" style="73" customWidth="1"/>
    <col min="16131" max="16131" width="1.5703125" style="73" customWidth="1"/>
    <col min="16132" max="16132" width="61.28515625" style="73" customWidth="1"/>
    <col min="16133" max="16133" width="5.42578125" style="73" bestFit="1" customWidth="1"/>
    <col min="16134" max="16134" width="5.42578125" style="73" customWidth="1"/>
    <col min="16135" max="16135" width="6.140625" style="73" customWidth="1"/>
    <col min="16136" max="16137" width="11.42578125" style="73"/>
    <col min="16138" max="16138" width="4.7109375" style="73" customWidth="1"/>
    <col min="16139" max="16139" width="5" style="73" customWidth="1"/>
    <col min="16140" max="16140" width="2.28515625" style="73" customWidth="1"/>
    <col min="16141" max="16141" width="26" style="73" customWidth="1"/>
    <col min="16142" max="16142" width="8" style="73" customWidth="1"/>
    <col min="16143" max="16143" width="1" style="73" customWidth="1"/>
    <col min="16144" max="16144" width="6.7109375" style="73" customWidth="1"/>
    <col min="16145" max="16145" width="1" style="73" customWidth="1"/>
    <col min="16146" max="16146" width="6.7109375" style="73" customWidth="1"/>
    <col min="16147" max="16147" width="1" style="73" customWidth="1"/>
    <col min="16148" max="16148" width="6.7109375" style="73" customWidth="1"/>
    <col min="16149" max="16149" width="1" style="73" customWidth="1"/>
    <col min="16150" max="16150" width="6.7109375" style="73" customWidth="1"/>
    <col min="16151" max="16151" width="1" style="73" customWidth="1"/>
    <col min="16152" max="16152" width="6.7109375" style="73" customWidth="1"/>
    <col min="16153" max="16153" width="1" style="73" customWidth="1"/>
    <col min="16154" max="16155" width="6.7109375" style="73" customWidth="1"/>
    <col min="16156" max="16384" width="11.42578125" style="73"/>
  </cols>
  <sheetData>
    <row r="1" spans="1:28" ht="11.25" customHeight="1">
      <c r="E1" s="92"/>
      <c r="F1" s="92"/>
      <c r="G1" s="92"/>
      <c r="H1" s="92"/>
      <c r="I1" s="92"/>
    </row>
    <row r="2" spans="1:28">
      <c r="A2" s="1983" t="s">
        <v>1660</v>
      </c>
      <c r="B2" s="1983"/>
      <c r="C2" s="1983"/>
      <c r="D2" s="1983"/>
      <c r="E2" s="1983"/>
      <c r="F2" s="1983"/>
      <c r="G2" s="1983"/>
      <c r="H2" s="92"/>
      <c r="K2" s="1983"/>
      <c r="L2" s="1983"/>
      <c r="M2" s="1983"/>
      <c r="N2" s="1983"/>
      <c r="O2" s="1983"/>
      <c r="P2" s="1983"/>
      <c r="Q2" s="1983"/>
      <c r="R2" s="1983"/>
      <c r="S2" s="1983"/>
      <c r="T2" s="1983"/>
      <c r="U2" s="1983"/>
      <c r="V2" s="1983"/>
      <c r="W2" s="1983"/>
      <c r="X2" s="1983"/>
      <c r="Y2" s="1983"/>
    </row>
    <row r="3" spans="1:28" ht="15.75">
      <c r="A3" s="1983" t="s">
        <v>74</v>
      </c>
      <c r="B3" s="1983"/>
      <c r="C3" s="1983"/>
      <c r="D3" s="1983"/>
      <c r="E3" s="1983"/>
      <c r="F3" s="1983"/>
      <c r="G3" s="1983"/>
      <c r="H3" s="92"/>
      <c r="I3" s="106"/>
      <c r="J3" s="106"/>
      <c r="K3" s="105"/>
      <c r="AA3" s="104"/>
      <c r="AB3" s="104"/>
    </row>
    <row r="4" spans="1:28" ht="3" customHeight="1">
      <c r="C4" s="274"/>
      <c r="D4" s="274"/>
      <c r="E4" s="99"/>
      <c r="F4" s="907"/>
      <c r="G4" s="907"/>
      <c r="H4" s="92"/>
      <c r="K4" s="99"/>
    </row>
    <row r="5" spans="1:28" ht="10.5" customHeight="1">
      <c r="A5" s="1989" t="s">
        <v>29</v>
      </c>
      <c r="B5" s="1971" t="s">
        <v>336</v>
      </c>
      <c r="C5" s="1971"/>
      <c r="D5" s="1971"/>
      <c r="E5" s="1974" t="s">
        <v>26</v>
      </c>
      <c r="F5" s="1974" t="s">
        <v>27</v>
      </c>
      <c r="G5" s="1977" t="s">
        <v>5</v>
      </c>
      <c r="H5" s="92"/>
      <c r="K5" s="99"/>
    </row>
    <row r="6" spans="1:28" ht="10.5" customHeight="1">
      <c r="A6" s="1990"/>
      <c r="B6" s="1972"/>
      <c r="C6" s="1972"/>
      <c r="D6" s="1972"/>
      <c r="E6" s="1975"/>
      <c r="F6" s="1975"/>
      <c r="G6" s="1978"/>
      <c r="H6" s="92"/>
      <c r="I6" s="97"/>
    </row>
    <row r="7" spans="1:28" ht="10.5" customHeight="1">
      <c r="A7" s="1991"/>
      <c r="B7" s="1973"/>
      <c r="C7" s="1973"/>
      <c r="D7" s="1973"/>
      <c r="E7" s="1976"/>
      <c r="F7" s="1976"/>
      <c r="G7" s="1979"/>
      <c r="H7" s="92"/>
    </row>
    <row r="8" spans="1:28" ht="11.25" customHeight="1">
      <c r="A8" s="1984">
        <v>1401</v>
      </c>
      <c r="B8" s="1949" t="s">
        <v>9</v>
      </c>
      <c r="C8" s="1831"/>
      <c r="D8" s="1836"/>
      <c r="E8" s="219">
        <f>SUM(E9,E14,E21)</f>
        <v>5</v>
      </c>
      <c r="F8" s="219">
        <f>SUM(F9,F14,F21)</f>
        <v>2</v>
      </c>
      <c r="G8" s="229">
        <f t="shared" ref="G8:G33" si="0">SUM(E8:F8)</f>
        <v>7</v>
      </c>
      <c r="H8" s="92"/>
    </row>
    <row r="9" spans="1:28" ht="11.25" customHeight="1">
      <c r="A9" s="1985"/>
      <c r="B9" s="488" t="s">
        <v>10</v>
      </c>
      <c r="C9" s="99"/>
      <c r="D9" s="99"/>
      <c r="E9" s="1945">
        <f>SUM(E10,E12)</f>
        <v>1</v>
      </c>
      <c r="F9" s="1945">
        <f>SUM(F10,F12)</f>
        <v>0</v>
      </c>
      <c r="G9" s="1935">
        <f t="shared" si="0"/>
        <v>1</v>
      </c>
      <c r="H9" s="92"/>
      <c r="I9" s="92"/>
    </row>
    <row r="10" spans="1:28" ht="10.5" customHeight="1">
      <c r="A10" s="1985"/>
      <c r="B10" s="99"/>
      <c r="C10" s="99" t="s">
        <v>1256</v>
      </c>
      <c r="D10" s="99"/>
      <c r="E10" s="140">
        <f>SUM(E11)</f>
        <v>1</v>
      </c>
      <c r="F10" s="140">
        <f>SUM(F11)</f>
        <v>0</v>
      </c>
      <c r="G10" s="141">
        <f t="shared" si="0"/>
        <v>1</v>
      </c>
      <c r="H10" s="92"/>
      <c r="I10" s="92"/>
    </row>
    <row r="11" spans="1:28" ht="10.5" customHeight="1">
      <c r="A11" s="1985"/>
      <c r="B11" s="99"/>
      <c r="D11" s="99" t="s">
        <v>1253</v>
      </c>
      <c r="E11" s="140">
        <v>1</v>
      </c>
      <c r="F11" s="140">
        <v>0</v>
      </c>
      <c r="G11" s="1954">
        <f t="shared" si="0"/>
        <v>1</v>
      </c>
      <c r="H11" s="92"/>
      <c r="I11" s="92"/>
    </row>
    <row r="12" spans="1:28" ht="10.5" customHeight="1">
      <c r="A12" s="1985"/>
      <c r="B12" s="99"/>
      <c r="C12" s="99" t="s">
        <v>1261</v>
      </c>
      <c r="D12" s="99"/>
      <c r="E12" s="140">
        <f>SUM(E13)</f>
        <v>0</v>
      </c>
      <c r="F12" s="140">
        <f>SUM(F13)</f>
        <v>0</v>
      </c>
      <c r="G12" s="1954">
        <f t="shared" si="0"/>
        <v>0</v>
      </c>
      <c r="H12" s="92"/>
      <c r="I12" s="92"/>
    </row>
    <row r="13" spans="1:28" ht="10.5" customHeight="1">
      <c r="A13" s="1985"/>
      <c r="B13" s="99"/>
      <c r="D13" s="99" t="s">
        <v>1326</v>
      </c>
      <c r="E13" s="140">
        <v>0</v>
      </c>
      <c r="F13" s="140">
        <v>0</v>
      </c>
      <c r="G13" s="1954">
        <f t="shared" si="0"/>
        <v>0</v>
      </c>
      <c r="H13" s="92"/>
      <c r="I13" s="92"/>
    </row>
    <row r="14" spans="1:28" ht="11.25" customHeight="1">
      <c r="A14" s="1985"/>
      <c r="B14" s="138" t="s">
        <v>11</v>
      </c>
      <c r="C14" s="99"/>
      <c r="D14" s="99"/>
      <c r="E14" s="1238">
        <f>SUM(E15+E17+E19)</f>
        <v>0</v>
      </c>
      <c r="F14" s="1238">
        <f>SUM(F15+F17+F19)</f>
        <v>0</v>
      </c>
      <c r="G14" s="1935">
        <f t="shared" si="0"/>
        <v>0</v>
      </c>
      <c r="H14" s="92"/>
      <c r="I14" s="92"/>
    </row>
    <row r="15" spans="1:28" ht="10.5" customHeight="1">
      <c r="A15" s="1985"/>
      <c r="B15" s="138"/>
      <c r="C15" s="99" t="s">
        <v>1258</v>
      </c>
      <c r="D15" s="99"/>
      <c r="E15" s="140">
        <f>SUM(E16)</f>
        <v>0</v>
      </c>
      <c r="F15" s="149">
        <f>SUM(F16)</f>
        <v>0</v>
      </c>
      <c r="G15" s="1954">
        <f t="shared" si="0"/>
        <v>0</v>
      </c>
      <c r="H15" s="92"/>
      <c r="I15" s="92"/>
    </row>
    <row r="16" spans="1:28" ht="10.5" customHeight="1">
      <c r="A16" s="1985"/>
      <c r="B16" s="138"/>
      <c r="C16" s="99"/>
      <c r="D16" s="99" t="s">
        <v>1659</v>
      </c>
      <c r="E16" s="1308">
        <v>0</v>
      </c>
      <c r="F16" s="1308">
        <v>0</v>
      </c>
      <c r="G16" s="1954">
        <f t="shared" si="0"/>
        <v>0</v>
      </c>
      <c r="H16" s="92"/>
      <c r="I16" s="92"/>
    </row>
    <row r="17" spans="1:9" ht="10.5" customHeight="1">
      <c r="A17" s="1985"/>
      <c r="B17" s="99"/>
      <c r="C17" s="99" t="s">
        <v>1256</v>
      </c>
      <c r="D17" s="99"/>
      <c r="E17" s="1308">
        <f>SUM(E18)</f>
        <v>0</v>
      </c>
      <c r="F17" s="1308">
        <f>SUM(F18)</f>
        <v>0</v>
      </c>
      <c r="G17" s="1954">
        <f t="shared" si="0"/>
        <v>0</v>
      </c>
      <c r="H17" s="92"/>
      <c r="I17" s="92"/>
    </row>
    <row r="18" spans="1:9" ht="10.5" customHeight="1">
      <c r="A18" s="1985"/>
      <c r="B18" s="99"/>
      <c r="C18" s="99"/>
      <c r="D18" s="99" t="s">
        <v>1253</v>
      </c>
      <c r="E18" s="1308">
        <v>0</v>
      </c>
      <c r="F18" s="1308">
        <v>0</v>
      </c>
      <c r="G18" s="1954">
        <f t="shared" si="0"/>
        <v>0</v>
      </c>
      <c r="H18" s="92"/>
      <c r="I18" s="92"/>
    </row>
    <row r="19" spans="1:9" ht="10.5" customHeight="1">
      <c r="A19" s="1985"/>
      <c r="B19" s="99"/>
      <c r="C19" s="99" t="s">
        <v>1261</v>
      </c>
      <c r="D19" s="99"/>
      <c r="E19" s="1308">
        <f>SUM(E20)</f>
        <v>0</v>
      </c>
      <c r="F19" s="1308">
        <f>SUM(F20)</f>
        <v>0</v>
      </c>
      <c r="G19" s="1954">
        <f t="shared" si="0"/>
        <v>0</v>
      </c>
      <c r="H19" s="92"/>
      <c r="I19" s="92"/>
    </row>
    <row r="20" spans="1:9" ht="10.5" customHeight="1">
      <c r="A20" s="1985"/>
      <c r="B20" s="99"/>
      <c r="C20" s="99"/>
      <c r="D20" s="99" t="s">
        <v>1324</v>
      </c>
      <c r="E20" s="1308">
        <v>0</v>
      </c>
      <c r="F20" s="1308">
        <v>0</v>
      </c>
      <c r="G20" s="1954">
        <f t="shared" si="0"/>
        <v>0</v>
      </c>
      <c r="H20" s="92"/>
      <c r="I20" s="92"/>
    </row>
    <row r="21" spans="1:9" ht="11.25" customHeight="1">
      <c r="A21" s="1985"/>
      <c r="B21" s="138" t="s">
        <v>12</v>
      </c>
      <c r="C21" s="99"/>
      <c r="D21" s="99"/>
      <c r="E21" s="1955">
        <f>SUM(E22+E24)</f>
        <v>4</v>
      </c>
      <c r="F21" s="1955">
        <f>SUM(F22+F24)</f>
        <v>2</v>
      </c>
      <c r="G21" s="1935">
        <f t="shared" si="0"/>
        <v>6</v>
      </c>
      <c r="H21" s="92"/>
      <c r="I21" s="92"/>
    </row>
    <row r="22" spans="1:9" ht="11.25" customHeight="1">
      <c r="A22" s="1985"/>
      <c r="B22" s="138"/>
      <c r="C22" s="99" t="s">
        <v>1258</v>
      </c>
      <c r="D22" s="99"/>
      <c r="E22" s="152">
        <f>SUM(E23)</f>
        <v>0</v>
      </c>
      <c r="F22" s="152">
        <f>SUM(F23)</f>
        <v>0</v>
      </c>
      <c r="G22" s="141">
        <f t="shared" si="0"/>
        <v>0</v>
      </c>
      <c r="H22" s="92"/>
      <c r="I22" s="92"/>
    </row>
    <row r="23" spans="1:9" ht="11.25" customHeight="1">
      <c r="A23" s="1985"/>
      <c r="B23" s="138"/>
      <c r="C23" s="99"/>
      <c r="D23" s="99" t="s">
        <v>1257</v>
      </c>
      <c r="E23" s="152">
        <v>0</v>
      </c>
      <c r="F23" s="152">
        <v>0</v>
      </c>
      <c r="G23" s="141">
        <f t="shared" si="0"/>
        <v>0</v>
      </c>
      <c r="H23" s="92"/>
      <c r="I23" s="92"/>
    </row>
    <row r="24" spans="1:9" ht="10.5" customHeight="1">
      <c r="A24" s="1985"/>
      <c r="B24" s="99"/>
      <c r="C24" s="99" t="s">
        <v>1256</v>
      </c>
      <c r="D24" s="99"/>
      <c r="E24" s="1308">
        <f>SUM(E25)</f>
        <v>4</v>
      </c>
      <c r="F24" s="1308">
        <f>SUM(F25)</f>
        <v>2</v>
      </c>
      <c r="G24" s="1954">
        <f t="shared" si="0"/>
        <v>6</v>
      </c>
      <c r="H24" s="92"/>
      <c r="I24" s="92"/>
    </row>
    <row r="25" spans="1:9" ht="10.5" customHeight="1">
      <c r="A25" s="1996"/>
      <c r="B25" s="99"/>
      <c r="C25" s="99"/>
      <c r="D25" s="99" t="s">
        <v>1253</v>
      </c>
      <c r="E25" s="152">
        <v>4</v>
      </c>
      <c r="F25" s="152">
        <v>2</v>
      </c>
      <c r="G25" s="1954">
        <f t="shared" si="0"/>
        <v>6</v>
      </c>
      <c r="H25" s="92"/>
      <c r="I25" s="92"/>
    </row>
    <row r="26" spans="1:9" ht="11.25" customHeight="1">
      <c r="A26" s="1984">
        <v>1402</v>
      </c>
      <c r="B26" s="1832" t="s">
        <v>13</v>
      </c>
      <c r="C26" s="1831"/>
      <c r="D26" s="1831"/>
      <c r="E26" s="1966">
        <f>SUM(E27,E43,E51,E58+E61)</f>
        <v>17</v>
      </c>
      <c r="F26" s="1966">
        <f>SUM(F27,F43,F51,F58+F61)</f>
        <v>17</v>
      </c>
      <c r="G26" s="1940">
        <f t="shared" si="0"/>
        <v>34</v>
      </c>
      <c r="H26" s="92"/>
      <c r="I26" s="92"/>
    </row>
    <row r="27" spans="1:9" ht="11.25" customHeight="1">
      <c r="A27" s="1985"/>
      <c r="B27" s="138" t="s">
        <v>92</v>
      </c>
      <c r="C27" s="99"/>
      <c r="D27" s="99"/>
      <c r="E27" s="1955">
        <f>SUM(E28,E30)</f>
        <v>14</v>
      </c>
      <c r="F27" s="1955">
        <f>SUM(F28,F30)</f>
        <v>12</v>
      </c>
      <c r="G27" s="1935">
        <f t="shared" si="0"/>
        <v>26</v>
      </c>
      <c r="H27" s="92"/>
      <c r="I27" s="92"/>
    </row>
    <row r="28" spans="1:9" ht="10.5" customHeight="1">
      <c r="A28" s="1985"/>
      <c r="B28" s="261"/>
      <c r="C28" s="99" t="s">
        <v>84</v>
      </c>
      <c r="D28" s="99"/>
      <c r="E28" s="1308">
        <f>SUM(E29)</f>
        <v>0</v>
      </c>
      <c r="F28" s="1308">
        <f>SUM(F29)</f>
        <v>0</v>
      </c>
      <c r="G28" s="1954">
        <f t="shared" si="0"/>
        <v>0</v>
      </c>
      <c r="H28" s="92"/>
      <c r="I28" s="92"/>
    </row>
    <row r="29" spans="1:9" ht="10.5" customHeight="1">
      <c r="A29" s="1985"/>
      <c r="B29" s="138"/>
      <c r="C29" s="99"/>
      <c r="D29" s="99" t="s">
        <v>1323</v>
      </c>
      <c r="E29" s="1308">
        <v>0</v>
      </c>
      <c r="F29" s="1308">
        <v>0</v>
      </c>
      <c r="G29" s="1954">
        <f t="shared" si="0"/>
        <v>0</v>
      </c>
      <c r="H29" s="92"/>
      <c r="I29" s="92"/>
    </row>
    <row r="30" spans="1:9" ht="10.5" customHeight="1">
      <c r="A30" s="1985"/>
      <c r="B30" s="99"/>
      <c r="C30" s="99" t="s">
        <v>1256</v>
      </c>
      <c r="D30" s="99"/>
      <c r="E30" s="1308">
        <f>SUM(E31+E32+E33+E35+E36+E37+E38+E39+E40+E41+E42)</f>
        <v>14</v>
      </c>
      <c r="F30" s="1308">
        <f>SUM(F31+F32+F33+F35+F36+F37+F38+F39+F40+F41+F42)</f>
        <v>12</v>
      </c>
      <c r="G30" s="1954">
        <f t="shared" si="0"/>
        <v>26</v>
      </c>
      <c r="H30" s="92"/>
      <c r="I30" s="92"/>
    </row>
    <row r="31" spans="1:9" ht="10.5" customHeight="1">
      <c r="A31" s="1985"/>
      <c r="B31" s="99"/>
      <c r="C31" s="99"/>
      <c r="D31" s="99" t="s">
        <v>1313</v>
      </c>
      <c r="E31" s="1308">
        <v>1</v>
      </c>
      <c r="F31" s="1308">
        <v>1</v>
      </c>
      <c r="G31" s="1954">
        <f t="shared" si="0"/>
        <v>2</v>
      </c>
      <c r="H31" s="92"/>
      <c r="I31" s="92"/>
    </row>
    <row r="32" spans="1:9" ht="10.5" customHeight="1">
      <c r="A32" s="1985"/>
      <c r="B32" s="99"/>
      <c r="C32" s="99"/>
      <c r="D32" s="99" t="s">
        <v>1322</v>
      </c>
      <c r="E32" s="1308">
        <v>0</v>
      </c>
      <c r="F32" s="1308">
        <v>0</v>
      </c>
      <c r="G32" s="1954">
        <f t="shared" si="0"/>
        <v>0</v>
      </c>
      <c r="H32" s="92"/>
      <c r="I32" s="92"/>
    </row>
    <row r="33" spans="1:9" ht="10.5" customHeight="1">
      <c r="A33" s="1985"/>
      <c r="B33" s="99"/>
      <c r="C33" s="99"/>
      <c r="D33" s="99" t="s">
        <v>1312</v>
      </c>
      <c r="E33" s="1308">
        <v>0</v>
      </c>
      <c r="F33" s="1308">
        <v>0</v>
      </c>
      <c r="G33" s="1954">
        <f t="shared" si="0"/>
        <v>0</v>
      </c>
      <c r="H33" s="92"/>
      <c r="I33" s="92"/>
    </row>
    <row r="34" spans="1:9" ht="10.5" customHeight="1">
      <c r="A34" s="1985"/>
      <c r="B34" s="99"/>
      <c r="C34" s="99"/>
      <c r="D34" s="99" t="s">
        <v>1308</v>
      </c>
      <c r="E34" s="1308"/>
      <c r="F34" s="1308"/>
      <c r="G34" s="1965"/>
      <c r="H34" s="92"/>
      <c r="I34" s="92"/>
    </row>
    <row r="35" spans="1:9" ht="10.5" customHeight="1">
      <c r="A35" s="1985"/>
      <c r="B35" s="99"/>
      <c r="C35" s="99"/>
      <c r="D35" s="99" t="s">
        <v>1321</v>
      </c>
      <c r="E35" s="1308">
        <v>2</v>
      </c>
      <c r="F35" s="1308">
        <v>6</v>
      </c>
      <c r="G35" s="1954">
        <f t="shared" ref="G35:G47" si="1">SUM(E35:F35)</f>
        <v>8</v>
      </c>
      <c r="H35" s="92"/>
      <c r="I35" s="92"/>
    </row>
    <row r="36" spans="1:9" ht="10.5" customHeight="1">
      <c r="A36" s="1985"/>
      <c r="B36" s="99"/>
      <c r="C36" s="99"/>
      <c r="D36" s="99" t="s">
        <v>1320</v>
      </c>
      <c r="E36" s="1308">
        <v>8</v>
      </c>
      <c r="F36" s="1308">
        <v>3</v>
      </c>
      <c r="G36" s="1954">
        <f t="shared" si="1"/>
        <v>11</v>
      </c>
      <c r="H36" s="92"/>
      <c r="I36" s="92"/>
    </row>
    <row r="37" spans="1:9" ht="10.5" customHeight="1">
      <c r="A37" s="1985"/>
      <c r="B37" s="99"/>
      <c r="C37" s="99"/>
      <c r="D37" s="99" t="s">
        <v>1310</v>
      </c>
      <c r="E37" s="1308">
        <v>1</v>
      </c>
      <c r="F37" s="1308">
        <v>0</v>
      </c>
      <c r="G37" s="1954">
        <f t="shared" si="1"/>
        <v>1</v>
      </c>
      <c r="H37" s="92"/>
      <c r="I37" s="92"/>
    </row>
    <row r="38" spans="1:9" ht="10.5" customHeight="1">
      <c r="A38" s="1985"/>
      <c r="B38" s="99"/>
      <c r="C38" s="99"/>
      <c r="D38" s="99" t="s">
        <v>1318</v>
      </c>
      <c r="E38" s="1308">
        <v>0</v>
      </c>
      <c r="F38" s="1308">
        <v>0</v>
      </c>
      <c r="G38" s="1954">
        <f t="shared" si="1"/>
        <v>0</v>
      </c>
      <c r="H38" s="92"/>
      <c r="I38" s="92"/>
    </row>
    <row r="39" spans="1:9" ht="10.5" customHeight="1">
      <c r="A39" s="1985"/>
      <c r="B39" s="99"/>
      <c r="C39" s="99"/>
      <c r="D39" s="99" t="s">
        <v>1317</v>
      </c>
      <c r="E39" s="1308">
        <v>1</v>
      </c>
      <c r="F39" s="1308">
        <v>0</v>
      </c>
      <c r="G39" s="1954">
        <f t="shared" si="1"/>
        <v>1</v>
      </c>
      <c r="H39" s="92"/>
      <c r="I39" s="92"/>
    </row>
    <row r="40" spans="1:9" ht="10.5" customHeight="1">
      <c r="A40" s="1985"/>
      <c r="B40" s="99"/>
      <c r="C40" s="99"/>
      <c r="D40" s="99" t="s">
        <v>1316</v>
      </c>
      <c r="E40" s="1308">
        <v>1</v>
      </c>
      <c r="F40" s="1308">
        <v>2</v>
      </c>
      <c r="G40" s="1954">
        <f t="shared" si="1"/>
        <v>3</v>
      </c>
      <c r="H40" s="92"/>
      <c r="I40" s="92"/>
    </row>
    <row r="41" spans="1:9" ht="10.5" customHeight="1">
      <c r="A41" s="1985"/>
      <c r="B41" s="99"/>
      <c r="C41" s="99"/>
      <c r="D41" s="99" t="s">
        <v>1315</v>
      </c>
      <c r="E41" s="1308">
        <v>0</v>
      </c>
      <c r="F41" s="1308">
        <v>0</v>
      </c>
      <c r="G41" s="1954">
        <f t="shared" si="1"/>
        <v>0</v>
      </c>
      <c r="H41" s="92"/>
      <c r="I41" s="92"/>
    </row>
    <row r="42" spans="1:9" ht="10.5" customHeight="1">
      <c r="A42" s="1985"/>
      <c r="B42" s="99"/>
      <c r="C42" s="99"/>
      <c r="D42" s="99" t="s">
        <v>1314</v>
      </c>
      <c r="E42" s="1308">
        <v>0</v>
      </c>
      <c r="F42" s="1308">
        <v>0</v>
      </c>
      <c r="G42" s="1954">
        <f t="shared" si="1"/>
        <v>0</v>
      </c>
      <c r="H42" s="92"/>
      <c r="I42" s="92"/>
    </row>
    <row r="43" spans="1:9" ht="11.25" customHeight="1">
      <c r="A43" s="1985"/>
      <c r="B43" s="138" t="s">
        <v>110</v>
      </c>
      <c r="C43" s="99"/>
      <c r="D43" s="99"/>
      <c r="E43" s="1955">
        <f>SUM(E44+E46)</f>
        <v>0</v>
      </c>
      <c r="F43" s="1955">
        <f>SUM(F44+F46)</f>
        <v>2</v>
      </c>
      <c r="G43" s="1935">
        <f t="shared" si="1"/>
        <v>2</v>
      </c>
      <c r="H43" s="92"/>
      <c r="I43" s="92"/>
    </row>
    <row r="44" spans="1:9" ht="11.25" customHeight="1">
      <c r="A44" s="1985"/>
      <c r="B44" s="138"/>
      <c r="C44" s="99" t="s">
        <v>1258</v>
      </c>
      <c r="D44" s="99"/>
      <c r="E44" s="152">
        <f>SUM(E45)</f>
        <v>0</v>
      </c>
      <c r="F44" s="152">
        <f>SUM(F45)</f>
        <v>0</v>
      </c>
      <c r="G44" s="141">
        <f t="shared" si="1"/>
        <v>0</v>
      </c>
      <c r="H44" s="92"/>
      <c r="I44" s="92"/>
    </row>
    <row r="45" spans="1:9" ht="11.25" customHeight="1">
      <c r="A45" s="1985"/>
      <c r="B45" s="138"/>
      <c r="C45" s="99"/>
      <c r="D45" s="99" t="s">
        <v>1313</v>
      </c>
      <c r="E45" s="152">
        <v>0</v>
      </c>
      <c r="F45" s="152">
        <v>0</v>
      </c>
      <c r="G45" s="141">
        <f t="shared" si="1"/>
        <v>0</v>
      </c>
      <c r="H45" s="92"/>
      <c r="I45" s="92"/>
    </row>
    <row r="46" spans="1:9" ht="10.5" customHeight="1">
      <c r="A46" s="1985"/>
      <c r="B46" s="99"/>
      <c r="C46" s="99" t="s">
        <v>1256</v>
      </c>
      <c r="E46" s="1308">
        <f>SUM(E47+E49+E50)</f>
        <v>0</v>
      </c>
      <c r="F46" s="1308">
        <f>SUM(F47+F49+F50)</f>
        <v>2</v>
      </c>
      <c r="G46" s="1954">
        <f t="shared" si="1"/>
        <v>2</v>
      </c>
      <c r="H46" s="92"/>
      <c r="I46" s="92"/>
    </row>
    <row r="47" spans="1:9" ht="10.5" customHeight="1">
      <c r="A47" s="1985"/>
      <c r="B47" s="99"/>
      <c r="D47" s="10" t="s">
        <v>1312</v>
      </c>
      <c r="E47" s="1308">
        <v>0</v>
      </c>
      <c r="F47" s="1308">
        <v>0</v>
      </c>
      <c r="G47" s="1954">
        <f t="shared" si="1"/>
        <v>0</v>
      </c>
      <c r="H47" s="92"/>
      <c r="I47" s="92"/>
    </row>
    <row r="48" spans="1:9" ht="10.5" customHeight="1">
      <c r="A48" s="1985"/>
      <c r="B48" s="99"/>
      <c r="C48" s="99"/>
      <c r="D48" s="99" t="s">
        <v>1308</v>
      </c>
      <c r="E48" s="1308"/>
      <c r="F48" s="1308"/>
      <c r="G48" s="1954"/>
      <c r="H48" s="92"/>
      <c r="I48" s="92"/>
    </row>
    <row r="49" spans="1:9" ht="10.5" customHeight="1">
      <c r="A49" s="1985"/>
      <c r="B49" s="99"/>
      <c r="C49" s="99"/>
      <c r="D49" s="99" t="s">
        <v>1310</v>
      </c>
      <c r="E49" s="1308">
        <v>0</v>
      </c>
      <c r="F49" s="1308">
        <v>2</v>
      </c>
      <c r="G49" s="1954">
        <f>SUM(E49:F49)</f>
        <v>2</v>
      </c>
      <c r="H49" s="92"/>
      <c r="I49" s="92"/>
    </row>
    <row r="50" spans="1:9" ht="10.5" customHeight="1">
      <c r="A50" s="1985"/>
      <c r="B50" s="99"/>
      <c r="C50" s="99"/>
      <c r="D50" s="99" t="s">
        <v>1309</v>
      </c>
      <c r="E50" s="1308">
        <v>0</v>
      </c>
      <c r="F50" s="1308">
        <v>0</v>
      </c>
      <c r="G50" s="1954">
        <f>SUM(E50:F50)</f>
        <v>0</v>
      </c>
      <c r="H50" s="92"/>
      <c r="I50" s="92"/>
    </row>
    <row r="51" spans="1:9" ht="11.25" customHeight="1">
      <c r="A51" s="1985"/>
      <c r="B51" s="138" t="s">
        <v>56</v>
      </c>
      <c r="C51" s="99"/>
      <c r="D51" s="99"/>
      <c r="E51" s="1955">
        <f>SUM(E52)</f>
        <v>2</v>
      </c>
      <c r="F51" s="1955">
        <f>SUM(F52)</f>
        <v>1</v>
      </c>
      <c r="G51" s="1935">
        <f>SUM(E51:F51)</f>
        <v>3</v>
      </c>
      <c r="H51" s="92"/>
      <c r="I51" s="92"/>
    </row>
    <row r="52" spans="1:9" ht="10.5" customHeight="1">
      <c r="A52" s="1985"/>
      <c r="B52" s="99"/>
      <c r="C52" s="99" t="s">
        <v>1256</v>
      </c>
      <c r="D52" s="99"/>
      <c r="E52" s="1308">
        <f>SUM(E54:E57)</f>
        <v>2</v>
      </c>
      <c r="F52" s="1308">
        <f>SUM(F54:F57)</f>
        <v>1</v>
      </c>
      <c r="G52" s="1954">
        <f>SUM(E52:F52)</f>
        <v>3</v>
      </c>
      <c r="H52" s="92"/>
      <c r="I52" s="92"/>
    </row>
    <row r="53" spans="1:9" ht="10.5" customHeight="1">
      <c r="A53" s="1985"/>
      <c r="B53" s="99"/>
      <c r="C53" s="99"/>
      <c r="D53" s="99" t="s">
        <v>1308</v>
      </c>
      <c r="E53" s="1308"/>
      <c r="F53" s="1308"/>
      <c r="G53" s="1954"/>
      <c r="H53" s="92"/>
      <c r="I53" s="92"/>
    </row>
    <row r="54" spans="1:9" ht="10.5" customHeight="1">
      <c r="A54" s="1985"/>
      <c r="B54" s="99"/>
      <c r="C54" s="99"/>
      <c r="D54" s="99" t="s">
        <v>1307</v>
      </c>
      <c r="E54" s="1308">
        <v>0</v>
      </c>
      <c r="F54" s="1308">
        <v>0</v>
      </c>
      <c r="G54" s="1954">
        <f t="shared" ref="G54:G73" si="2">SUM(E54:F54)</f>
        <v>0</v>
      </c>
      <c r="H54" s="92"/>
      <c r="I54" s="92"/>
    </row>
    <row r="55" spans="1:9" ht="10.5" customHeight="1">
      <c r="A55" s="1985"/>
      <c r="B55" s="99"/>
      <c r="C55" s="99"/>
      <c r="D55" s="99" t="s">
        <v>1317</v>
      </c>
      <c r="E55" s="1308">
        <v>1</v>
      </c>
      <c r="F55" s="1308">
        <v>1</v>
      </c>
      <c r="G55" s="1954">
        <f t="shared" si="2"/>
        <v>2</v>
      </c>
      <c r="H55" s="92"/>
      <c r="I55" s="92"/>
    </row>
    <row r="56" spans="1:9" ht="10.5" customHeight="1">
      <c r="A56" s="1985"/>
      <c r="B56" s="99"/>
      <c r="C56" s="99"/>
      <c r="D56" s="99" t="s">
        <v>1316</v>
      </c>
      <c r="E56" s="1308">
        <v>0</v>
      </c>
      <c r="F56" s="1308">
        <v>0</v>
      </c>
      <c r="G56" s="1954">
        <f t="shared" si="2"/>
        <v>0</v>
      </c>
      <c r="H56" s="92"/>
      <c r="I56" s="92"/>
    </row>
    <row r="57" spans="1:9" ht="10.5" customHeight="1">
      <c r="A57" s="1985"/>
      <c r="B57" s="99"/>
      <c r="C57" s="99"/>
      <c r="D57" s="99" t="s">
        <v>1304</v>
      </c>
      <c r="E57" s="1308">
        <v>1</v>
      </c>
      <c r="F57" s="1308">
        <v>0</v>
      </c>
      <c r="G57" s="1954">
        <f t="shared" si="2"/>
        <v>1</v>
      </c>
      <c r="H57" s="92"/>
      <c r="I57" s="92"/>
    </row>
    <row r="58" spans="1:9" ht="11.25" customHeight="1">
      <c r="A58" s="1985"/>
      <c r="B58" s="138" t="s">
        <v>43</v>
      </c>
      <c r="C58" s="99"/>
      <c r="D58" s="99"/>
      <c r="E58" s="1955">
        <f>SUM(E59)</f>
        <v>1</v>
      </c>
      <c r="F58" s="1955">
        <f>SUM(F59)</f>
        <v>2</v>
      </c>
      <c r="G58" s="1935">
        <f t="shared" si="2"/>
        <v>3</v>
      </c>
      <c r="H58" s="92"/>
      <c r="I58" s="92"/>
    </row>
    <row r="59" spans="1:9" ht="10.5" customHeight="1">
      <c r="A59" s="1985"/>
      <c r="B59" s="99"/>
      <c r="C59" s="99" t="s">
        <v>1256</v>
      </c>
      <c r="D59" s="99"/>
      <c r="E59" s="1308">
        <f>SUM(E60)</f>
        <v>1</v>
      </c>
      <c r="F59" s="1308">
        <f>SUM(F60)</f>
        <v>2</v>
      </c>
      <c r="G59" s="1954">
        <f t="shared" si="2"/>
        <v>3</v>
      </c>
      <c r="H59" s="92"/>
      <c r="I59" s="92"/>
    </row>
    <row r="60" spans="1:9" ht="10.5" customHeight="1">
      <c r="A60" s="1985"/>
      <c r="B60" s="99"/>
      <c r="C60" s="99"/>
      <c r="D60" s="99" t="s">
        <v>1303</v>
      </c>
      <c r="E60" s="1308">
        <v>1</v>
      </c>
      <c r="F60" s="1308">
        <v>2</v>
      </c>
      <c r="G60" s="1954">
        <f t="shared" si="2"/>
        <v>3</v>
      </c>
      <c r="H60" s="92"/>
      <c r="I60" s="92"/>
    </row>
    <row r="61" spans="1:9" ht="10.5" customHeight="1">
      <c r="A61" s="826"/>
      <c r="B61" s="488" t="s">
        <v>1658</v>
      </c>
      <c r="C61" s="138"/>
      <c r="D61" s="138"/>
      <c r="E61" s="1238">
        <f>SUM(E62)</f>
        <v>0</v>
      </c>
      <c r="F61" s="1238">
        <f>SUM(F62)</f>
        <v>0</v>
      </c>
      <c r="G61" s="1935">
        <f t="shared" si="2"/>
        <v>0</v>
      </c>
      <c r="H61" s="92"/>
      <c r="I61" s="92"/>
    </row>
    <row r="62" spans="1:9" ht="10.5" customHeight="1">
      <c r="A62" s="826"/>
      <c r="B62" s="487"/>
      <c r="C62" s="99" t="s">
        <v>1261</v>
      </c>
      <c r="D62" s="99"/>
      <c r="E62" s="140">
        <f>SUM(E63)</f>
        <v>0</v>
      </c>
      <c r="F62" s="140">
        <f>SUM(F63)</f>
        <v>0</v>
      </c>
      <c r="G62" s="141">
        <f t="shared" si="2"/>
        <v>0</v>
      </c>
      <c r="H62" s="92"/>
      <c r="I62" s="92"/>
    </row>
    <row r="63" spans="1:9" ht="10.5" customHeight="1">
      <c r="A63" s="826"/>
      <c r="B63" s="518"/>
      <c r="C63" s="274"/>
      <c r="D63" s="274" t="s">
        <v>1302</v>
      </c>
      <c r="E63" s="1964">
        <v>0</v>
      </c>
      <c r="F63" s="1964">
        <v>0</v>
      </c>
      <c r="G63" s="1963">
        <f t="shared" si="2"/>
        <v>0</v>
      </c>
      <c r="H63" s="92"/>
      <c r="I63" s="92"/>
    </row>
    <row r="64" spans="1:9" ht="11.25" customHeight="1">
      <c r="A64" s="1986">
        <v>1403</v>
      </c>
      <c r="B64" s="1832" t="s">
        <v>14</v>
      </c>
      <c r="C64" s="1831"/>
      <c r="D64" s="1831"/>
      <c r="E64" s="1956">
        <f t="shared" ref="E64:F66" si="3">SUM(E65)</f>
        <v>0</v>
      </c>
      <c r="F64" s="1956">
        <f t="shared" si="3"/>
        <v>1</v>
      </c>
      <c r="G64" s="1937">
        <f t="shared" si="2"/>
        <v>1</v>
      </c>
      <c r="H64" s="92"/>
      <c r="I64" s="92"/>
    </row>
    <row r="65" spans="1:9" ht="11.25" customHeight="1">
      <c r="A65" s="1987"/>
      <c r="B65" s="1947" t="s">
        <v>33</v>
      </c>
      <c r="C65" s="1962"/>
      <c r="D65" s="1962"/>
      <c r="E65" s="138">
        <f t="shared" si="3"/>
        <v>0</v>
      </c>
      <c r="F65" s="138">
        <f t="shared" si="3"/>
        <v>1</v>
      </c>
      <c r="G65" s="1961">
        <f t="shared" si="2"/>
        <v>1</v>
      </c>
      <c r="H65" s="92"/>
      <c r="I65" s="92"/>
    </row>
    <row r="66" spans="1:9" ht="10.5" customHeight="1">
      <c r="A66" s="1987"/>
      <c r="B66" s="488"/>
      <c r="C66" s="261" t="s">
        <v>1256</v>
      </c>
      <c r="D66" s="261"/>
      <c r="E66" s="99">
        <f t="shared" si="3"/>
        <v>0</v>
      </c>
      <c r="F66" s="99">
        <f t="shared" si="3"/>
        <v>1</v>
      </c>
      <c r="G66" s="1959">
        <f t="shared" si="2"/>
        <v>1</v>
      </c>
      <c r="H66" s="92"/>
      <c r="I66" s="92"/>
    </row>
    <row r="67" spans="1:9" ht="10.5" customHeight="1">
      <c r="A67" s="1988"/>
      <c r="B67" s="1960"/>
      <c r="C67" s="789"/>
      <c r="D67" s="789" t="s">
        <v>1299</v>
      </c>
      <c r="E67" s="99">
        <v>0</v>
      </c>
      <c r="F67" s="99">
        <v>1</v>
      </c>
      <c r="G67" s="1959">
        <f t="shared" si="2"/>
        <v>1</v>
      </c>
      <c r="H67" s="92"/>
      <c r="I67" s="92"/>
    </row>
    <row r="68" spans="1:9" ht="11.25" customHeight="1">
      <c r="A68" s="1986">
        <v>1404</v>
      </c>
      <c r="B68" s="1958" t="s">
        <v>34</v>
      </c>
      <c r="C68" s="1957"/>
      <c r="D68" s="1831"/>
      <c r="E68" s="1938">
        <f>SUM(E69,E80)</f>
        <v>3</v>
      </c>
      <c r="F68" s="1956">
        <f>SUM(F69,F80)</f>
        <v>1</v>
      </c>
      <c r="G68" s="1940">
        <f t="shared" si="2"/>
        <v>4</v>
      </c>
      <c r="H68" s="92"/>
      <c r="I68" s="92"/>
    </row>
    <row r="69" spans="1:9" ht="11.25" customHeight="1">
      <c r="A69" s="1987"/>
      <c r="B69" s="138" t="s">
        <v>109</v>
      </c>
      <c r="C69" s="99"/>
      <c r="D69" s="99"/>
      <c r="E69" s="1955">
        <f>SUM(E70+E72+E78)</f>
        <v>3</v>
      </c>
      <c r="F69" s="1955">
        <f>SUM(F70+F72+F78)</f>
        <v>1</v>
      </c>
      <c r="G69" s="1935">
        <f t="shared" si="2"/>
        <v>4</v>
      </c>
      <c r="H69" s="92"/>
      <c r="I69" s="92"/>
    </row>
    <row r="70" spans="1:9" ht="10.5" customHeight="1">
      <c r="A70" s="1987"/>
      <c r="B70" s="138"/>
      <c r="C70" s="99" t="s">
        <v>1258</v>
      </c>
      <c r="D70" s="99"/>
      <c r="E70" s="1308">
        <f>SUM(E71)</f>
        <v>0</v>
      </c>
      <c r="F70" s="1308">
        <f>SUM(F71)</f>
        <v>0</v>
      </c>
      <c r="G70" s="1954">
        <f t="shared" si="2"/>
        <v>0</v>
      </c>
      <c r="H70" s="92"/>
      <c r="I70" s="92"/>
    </row>
    <row r="71" spans="1:9" ht="10.5" customHeight="1">
      <c r="A71" s="1987"/>
      <c r="B71" s="138"/>
      <c r="C71" s="99"/>
      <c r="D71" s="99" t="s">
        <v>1298</v>
      </c>
      <c r="E71" s="1308">
        <v>0</v>
      </c>
      <c r="F71" s="1308">
        <v>0</v>
      </c>
      <c r="G71" s="1954">
        <f t="shared" si="2"/>
        <v>0</v>
      </c>
      <c r="H71" s="92"/>
      <c r="I71" s="92"/>
    </row>
    <row r="72" spans="1:9" ht="10.5" customHeight="1">
      <c r="A72" s="1987"/>
      <c r="B72" s="99"/>
      <c r="C72" s="99" t="s">
        <v>1256</v>
      </c>
      <c r="D72" s="99"/>
      <c r="E72" s="1308">
        <f>SUM(E73:E77)</f>
        <v>2</v>
      </c>
      <c r="F72" s="1308">
        <f>SUM(F73:F77)</f>
        <v>1</v>
      </c>
      <c r="G72" s="1954">
        <f t="shared" si="2"/>
        <v>3</v>
      </c>
      <c r="H72" s="92"/>
      <c r="I72" s="92"/>
    </row>
    <row r="73" spans="1:9" ht="10.5" customHeight="1">
      <c r="A73" s="1987"/>
      <c r="B73" s="99"/>
      <c r="C73" s="99"/>
      <c r="D73" s="99" t="s">
        <v>1297</v>
      </c>
      <c r="E73" s="1308">
        <v>2</v>
      </c>
      <c r="F73" s="1308">
        <v>0</v>
      </c>
      <c r="G73" s="1954">
        <f t="shared" si="2"/>
        <v>2</v>
      </c>
      <c r="H73" s="92"/>
      <c r="I73" s="92"/>
    </row>
    <row r="74" spans="1:9" ht="10.5" customHeight="1">
      <c r="A74" s="1987"/>
      <c r="B74" s="99"/>
      <c r="C74" s="99"/>
      <c r="D74" s="99" t="s">
        <v>1296</v>
      </c>
      <c r="E74" s="1308"/>
      <c r="F74" s="1308"/>
      <c r="G74" s="1954"/>
      <c r="H74" s="92"/>
      <c r="I74" s="92"/>
    </row>
    <row r="75" spans="1:9" ht="10.5" customHeight="1">
      <c r="A75" s="1987"/>
      <c r="B75" s="99"/>
      <c r="C75" s="99"/>
      <c r="D75" s="99" t="s">
        <v>1295</v>
      </c>
      <c r="E75" s="1308">
        <v>0</v>
      </c>
      <c r="F75" s="1308">
        <v>0</v>
      </c>
      <c r="G75" s="1954">
        <f t="shared" ref="G75:G84" si="4">SUM(E75:F75)</f>
        <v>0</v>
      </c>
      <c r="H75" s="92"/>
      <c r="I75" s="92"/>
    </row>
    <row r="76" spans="1:9" ht="10.5" customHeight="1">
      <c r="A76" s="1987"/>
      <c r="B76" s="99"/>
      <c r="C76" s="99"/>
      <c r="D76" s="99" t="s">
        <v>1294</v>
      </c>
      <c r="E76" s="1308">
        <v>0</v>
      </c>
      <c r="F76" s="1308">
        <v>1</v>
      </c>
      <c r="G76" s="1954">
        <f t="shared" si="4"/>
        <v>1</v>
      </c>
      <c r="H76" s="92"/>
      <c r="I76" s="92"/>
    </row>
    <row r="77" spans="1:9" ht="10.5" customHeight="1">
      <c r="A77" s="1987"/>
      <c r="B77" s="99"/>
      <c r="C77" s="99"/>
      <c r="D77" s="99" t="s">
        <v>1293</v>
      </c>
      <c r="E77" s="1308">
        <v>0</v>
      </c>
      <c r="F77" s="1308">
        <v>0</v>
      </c>
      <c r="G77" s="1954">
        <f t="shared" si="4"/>
        <v>0</v>
      </c>
      <c r="H77" s="92"/>
      <c r="I77" s="92"/>
    </row>
    <row r="78" spans="1:9" ht="10.5" customHeight="1">
      <c r="A78" s="1987"/>
      <c r="B78" s="1254"/>
      <c r="C78" s="77" t="s">
        <v>1261</v>
      </c>
      <c r="D78" s="99"/>
      <c r="E78" s="140">
        <f>SUM(E79)</f>
        <v>1</v>
      </c>
      <c r="F78" s="140">
        <f>SUM(F79)</f>
        <v>0</v>
      </c>
      <c r="G78" s="141">
        <f t="shared" si="4"/>
        <v>1</v>
      </c>
      <c r="H78" s="92"/>
      <c r="I78" s="92"/>
    </row>
    <row r="79" spans="1:9" ht="10.5" customHeight="1">
      <c r="A79" s="1987"/>
      <c r="B79" s="99"/>
      <c r="C79" s="99"/>
      <c r="D79" s="99" t="s">
        <v>1292</v>
      </c>
      <c r="E79" s="140">
        <v>1</v>
      </c>
      <c r="F79" s="140">
        <v>0</v>
      </c>
      <c r="G79" s="141">
        <f t="shared" si="4"/>
        <v>1</v>
      </c>
      <c r="H79" s="92"/>
      <c r="I79" s="92"/>
    </row>
    <row r="80" spans="1:9" ht="11.25" customHeight="1">
      <c r="A80" s="1987"/>
      <c r="B80" s="138" t="s">
        <v>17</v>
      </c>
      <c r="C80" s="99"/>
      <c r="D80" s="99"/>
      <c r="E80" s="1955">
        <f>SUM(E81,E83)</f>
        <v>0</v>
      </c>
      <c r="F80" s="1955">
        <f>SUM(F81,F83)</f>
        <v>0</v>
      </c>
      <c r="G80" s="1935">
        <f t="shared" si="4"/>
        <v>0</v>
      </c>
      <c r="H80" s="92"/>
      <c r="I80" s="92"/>
    </row>
    <row r="81" spans="1:11" ht="10.5" customHeight="1">
      <c r="A81" s="1987"/>
      <c r="B81" s="99"/>
      <c r="C81" s="99" t="s">
        <v>1256</v>
      </c>
      <c r="D81" s="99"/>
      <c r="E81" s="1308">
        <f>SUM(E82)</f>
        <v>0</v>
      </c>
      <c r="F81" s="1308">
        <f>SUM(F82)</f>
        <v>0</v>
      </c>
      <c r="G81" s="1954">
        <f t="shared" si="4"/>
        <v>0</v>
      </c>
      <c r="H81" s="92"/>
      <c r="I81" s="92"/>
    </row>
    <row r="82" spans="1:11" ht="10.5" customHeight="1">
      <c r="A82" s="1987"/>
      <c r="B82" s="99"/>
      <c r="C82" s="99"/>
      <c r="D82" s="99" t="s">
        <v>1291</v>
      </c>
      <c r="E82" s="1308">
        <v>0</v>
      </c>
      <c r="F82" s="1308">
        <v>0</v>
      </c>
      <c r="G82" s="1954">
        <f t="shared" si="4"/>
        <v>0</v>
      </c>
      <c r="H82" s="92"/>
      <c r="I82" s="92"/>
    </row>
    <row r="83" spans="1:11" ht="10.5" customHeight="1">
      <c r="A83" s="1987"/>
      <c r="B83" s="99"/>
      <c r="C83" s="99" t="s">
        <v>1261</v>
      </c>
      <c r="D83" s="99"/>
      <c r="E83" s="1308">
        <f>SUM(E84)</f>
        <v>0</v>
      </c>
      <c r="F83" s="1308">
        <f>SUM(F84)</f>
        <v>0</v>
      </c>
      <c r="G83" s="1954">
        <f t="shared" si="4"/>
        <v>0</v>
      </c>
      <c r="H83" s="92"/>
      <c r="I83" s="92"/>
    </row>
    <row r="84" spans="1:11" ht="10.5" customHeight="1">
      <c r="A84" s="1988"/>
      <c r="B84" s="274"/>
      <c r="C84" s="274"/>
      <c r="D84" s="274" t="s">
        <v>1290</v>
      </c>
      <c r="E84" s="1953">
        <v>0</v>
      </c>
      <c r="F84" s="1953">
        <v>0</v>
      </c>
      <c r="G84" s="1952">
        <f t="shared" si="4"/>
        <v>0</v>
      </c>
      <c r="H84" s="92"/>
      <c r="I84" s="92"/>
    </row>
    <row r="85" spans="1:11" ht="12" customHeight="1">
      <c r="A85" s="754"/>
      <c r="B85" s="754"/>
      <c r="C85" s="1946"/>
      <c r="D85" s="1946"/>
      <c r="E85" s="1946"/>
      <c r="F85" s="1951" t="s">
        <v>1657</v>
      </c>
      <c r="G85" s="1951"/>
      <c r="H85" s="92"/>
      <c r="I85" s="92"/>
    </row>
    <row r="86" spans="1:11" ht="12" customHeight="1">
      <c r="A86" s="754"/>
      <c r="B86" s="754"/>
      <c r="C86" s="99"/>
      <c r="D86" s="99"/>
      <c r="E86" s="99"/>
      <c r="F86" s="471" t="s">
        <v>261</v>
      </c>
      <c r="G86" s="471"/>
    </row>
    <row r="87" spans="1:11" ht="10.5" customHeight="1">
      <c r="A87" s="1989" t="s">
        <v>29</v>
      </c>
      <c r="B87" s="1971" t="s">
        <v>336</v>
      </c>
      <c r="C87" s="1971"/>
      <c r="D87" s="1971"/>
      <c r="E87" s="1974" t="s">
        <v>26</v>
      </c>
      <c r="F87" s="1974" t="s">
        <v>27</v>
      </c>
      <c r="G87" s="1977" t="s">
        <v>5</v>
      </c>
      <c r="H87" s="92"/>
      <c r="K87" s="99"/>
    </row>
    <row r="88" spans="1:11" ht="10.5" customHeight="1">
      <c r="A88" s="1990"/>
      <c r="B88" s="1972"/>
      <c r="C88" s="1972"/>
      <c r="D88" s="1972"/>
      <c r="E88" s="1975"/>
      <c r="F88" s="1975"/>
      <c r="G88" s="1978"/>
      <c r="H88" s="92"/>
      <c r="I88" s="97"/>
    </row>
    <row r="89" spans="1:11" ht="10.5" customHeight="1">
      <c r="A89" s="1991"/>
      <c r="B89" s="1973"/>
      <c r="C89" s="1973"/>
      <c r="D89" s="1973"/>
      <c r="E89" s="1976"/>
      <c r="F89" s="1976"/>
      <c r="G89" s="1979"/>
      <c r="H89" s="92"/>
    </row>
    <row r="90" spans="1:11" ht="11.25" customHeight="1">
      <c r="A90" s="1980">
        <v>1405</v>
      </c>
      <c r="B90" s="1949" t="s">
        <v>18</v>
      </c>
      <c r="C90" s="1948"/>
      <c r="D90" s="1836"/>
      <c r="E90" s="1942">
        <f>SUM(E91+E95)</f>
        <v>5</v>
      </c>
      <c r="F90" s="1942">
        <f>SUM(F91+F95)</f>
        <v>9</v>
      </c>
      <c r="G90" s="1941">
        <f t="shared" ref="G90:G121" si="5">SUM(E90:F90)</f>
        <v>14</v>
      </c>
    </row>
    <row r="91" spans="1:11" ht="11.25" customHeight="1">
      <c r="A91" s="1981"/>
      <c r="B91" s="1947" t="s">
        <v>21</v>
      </c>
      <c r="C91" s="1946"/>
      <c r="D91" s="1946"/>
      <c r="E91" s="1945">
        <f>SUM(E92)</f>
        <v>1</v>
      </c>
      <c r="F91" s="1945">
        <f>SUM(F92)</f>
        <v>1</v>
      </c>
      <c r="G91" s="1944">
        <f t="shared" si="5"/>
        <v>2</v>
      </c>
    </row>
    <row r="92" spans="1:11" ht="10.5" customHeight="1">
      <c r="A92" s="1981"/>
      <c r="B92" s="487"/>
      <c r="C92" s="99" t="s">
        <v>1256</v>
      </c>
      <c r="D92" s="99"/>
      <c r="E92" s="140">
        <f>SUM(E93:E94)</f>
        <v>1</v>
      </c>
      <c r="F92" s="140">
        <f>SUM(F93:F94)</f>
        <v>1</v>
      </c>
      <c r="G92" s="141">
        <f t="shared" si="5"/>
        <v>2</v>
      </c>
    </row>
    <row r="93" spans="1:11" ht="10.5" customHeight="1">
      <c r="A93" s="1981"/>
      <c r="B93" s="487"/>
      <c r="D93" s="99" t="s">
        <v>1288</v>
      </c>
      <c r="E93" s="140">
        <v>0</v>
      </c>
      <c r="F93" s="140">
        <v>0</v>
      </c>
      <c r="G93" s="141">
        <f t="shared" si="5"/>
        <v>0</v>
      </c>
    </row>
    <row r="94" spans="1:11" ht="10.5" customHeight="1">
      <c r="A94" s="1981"/>
      <c r="B94" s="487"/>
      <c r="C94" s="99"/>
      <c r="D94" s="99" t="s">
        <v>206</v>
      </c>
      <c r="E94" s="1943">
        <v>1</v>
      </c>
      <c r="F94" s="1943">
        <v>1</v>
      </c>
      <c r="G94" s="141">
        <f t="shared" si="5"/>
        <v>2</v>
      </c>
    </row>
    <row r="95" spans="1:11" ht="11.25" customHeight="1">
      <c r="A95" s="1981"/>
      <c r="B95" s="488" t="s">
        <v>19</v>
      </c>
      <c r="C95" s="99"/>
      <c r="E95" s="1238">
        <f>SUM(E96,E98,E103)</f>
        <v>4</v>
      </c>
      <c r="F95" s="1238">
        <f>SUM(F96,F98,F103)</f>
        <v>8</v>
      </c>
      <c r="G95" s="1935">
        <f t="shared" si="5"/>
        <v>12</v>
      </c>
    </row>
    <row r="96" spans="1:11" ht="10.5" customHeight="1">
      <c r="A96" s="1981"/>
      <c r="B96" s="488"/>
      <c r="C96" s="99" t="s">
        <v>1258</v>
      </c>
      <c r="E96" s="149">
        <f>SUM(E97)</f>
        <v>0</v>
      </c>
      <c r="F96" s="149">
        <f>SUM(F97)</f>
        <v>3</v>
      </c>
      <c r="G96" s="141">
        <f t="shared" si="5"/>
        <v>3</v>
      </c>
    </row>
    <row r="97" spans="1:7" ht="10.5" customHeight="1">
      <c r="A97" s="1981"/>
      <c r="B97" s="488"/>
      <c r="C97" s="99"/>
      <c r="D97" s="99" t="s">
        <v>1287</v>
      </c>
      <c r="E97" s="140">
        <v>0</v>
      </c>
      <c r="F97" s="140">
        <v>3</v>
      </c>
      <c r="G97" s="141">
        <f t="shared" si="5"/>
        <v>3</v>
      </c>
    </row>
    <row r="98" spans="1:7" ht="10.5" customHeight="1">
      <c r="A98" s="1981"/>
      <c r="B98" s="487"/>
      <c r="C98" s="99" t="s">
        <v>1256</v>
      </c>
      <c r="E98" s="149">
        <f>SUM(E99:E102)</f>
        <v>4</v>
      </c>
      <c r="F98" s="149">
        <f>SUM(F99:F102)</f>
        <v>3</v>
      </c>
      <c r="G98" s="141">
        <f t="shared" si="5"/>
        <v>7</v>
      </c>
    </row>
    <row r="99" spans="1:7" ht="10.5" customHeight="1">
      <c r="A99" s="1981"/>
      <c r="B99" s="487"/>
      <c r="D99" s="99" t="s">
        <v>1286</v>
      </c>
      <c r="E99" s="149">
        <v>0</v>
      </c>
      <c r="F99" s="149">
        <v>1</v>
      </c>
      <c r="G99" s="141">
        <f t="shared" si="5"/>
        <v>1</v>
      </c>
    </row>
    <row r="100" spans="1:7" ht="10.5" customHeight="1">
      <c r="A100" s="1981"/>
      <c r="B100" s="487"/>
      <c r="D100" s="10" t="s">
        <v>1656</v>
      </c>
      <c r="E100" s="149">
        <v>4</v>
      </c>
      <c r="F100" s="149">
        <v>1</v>
      </c>
      <c r="G100" s="141">
        <f t="shared" si="5"/>
        <v>5</v>
      </c>
    </row>
    <row r="101" spans="1:7" ht="10.5" customHeight="1">
      <c r="A101" s="1981"/>
      <c r="B101" s="487"/>
      <c r="D101" s="99" t="s">
        <v>1284</v>
      </c>
      <c r="E101" s="1943">
        <v>0</v>
      </c>
      <c r="F101" s="1943">
        <v>0</v>
      </c>
      <c r="G101" s="141">
        <f t="shared" si="5"/>
        <v>0</v>
      </c>
    </row>
    <row r="102" spans="1:7" ht="10.5" customHeight="1">
      <c r="A102" s="1981"/>
      <c r="B102" s="487"/>
      <c r="D102" s="99" t="s">
        <v>1283</v>
      </c>
      <c r="E102" s="140">
        <v>0</v>
      </c>
      <c r="F102" s="140">
        <v>1</v>
      </c>
      <c r="G102" s="141">
        <f t="shared" si="5"/>
        <v>1</v>
      </c>
    </row>
    <row r="103" spans="1:7" ht="10.5" customHeight="1">
      <c r="A103" s="1981"/>
      <c r="B103" s="487"/>
      <c r="C103" s="99" t="s">
        <v>1261</v>
      </c>
      <c r="E103" s="149">
        <f>SUM(E104)</f>
        <v>0</v>
      </c>
      <c r="F103" s="149">
        <f>SUM(F104)</f>
        <v>2</v>
      </c>
      <c r="G103" s="141">
        <f t="shared" si="5"/>
        <v>2</v>
      </c>
    </row>
    <row r="104" spans="1:7" ht="10.5" customHeight="1">
      <c r="A104" s="1981"/>
      <c r="B104" s="487"/>
      <c r="C104" s="99"/>
      <c r="D104" s="99" t="s">
        <v>1282</v>
      </c>
      <c r="E104" s="140">
        <v>0</v>
      </c>
      <c r="F104" s="140">
        <v>2</v>
      </c>
      <c r="G104" s="141">
        <f t="shared" si="5"/>
        <v>2</v>
      </c>
    </row>
    <row r="105" spans="1:7" ht="11.25" customHeight="1">
      <c r="A105" s="1997">
        <v>1406</v>
      </c>
      <c r="B105" s="1832" t="s">
        <v>22</v>
      </c>
      <c r="C105" s="1831"/>
      <c r="D105" s="1831"/>
      <c r="E105" s="1942">
        <f>SUM(E106,E120,E123)</f>
        <v>13</v>
      </c>
      <c r="F105" s="1942">
        <f>SUM(F106,F120,F123)</f>
        <v>11</v>
      </c>
      <c r="G105" s="1941">
        <f t="shared" si="5"/>
        <v>24</v>
      </c>
    </row>
    <row r="106" spans="1:7" ht="11.25" customHeight="1">
      <c r="A106" s="1997"/>
      <c r="B106" s="138" t="s">
        <v>68</v>
      </c>
      <c r="C106" s="99"/>
      <c r="D106" s="99"/>
      <c r="E106" s="1238">
        <f>SUM(E107,E109)</f>
        <v>11</v>
      </c>
      <c r="F106" s="1238">
        <f>SUM(F107,F109)</f>
        <v>9</v>
      </c>
      <c r="G106" s="1935">
        <f t="shared" si="5"/>
        <v>20</v>
      </c>
    </row>
    <row r="107" spans="1:7" ht="10.5" customHeight="1">
      <c r="A107" s="1997"/>
      <c r="B107" s="99"/>
      <c r="C107" s="99" t="s">
        <v>1256</v>
      </c>
      <c r="D107" s="99"/>
      <c r="E107" s="140">
        <f>SUM(E108:E108)</f>
        <v>6</v>
      </c>
      <c r="F107" s="140">
        <f>SUM(F108:F108)</f>
        <v>1</v>
      </c>
      <c r="G107" s="141">
        <f t="shared" si="5"/>
        <v>7</v>
      </c>
    </row>
    <row r="108" spans="1:7" ht="10.5" customHeight="1">
      <c r="A108" s="1997"/>
      <c r="B108" s="99"/>
      <c r="C108" s="99"/>
      <c r="D108" s="99" t="s">
        <v>1280</v>
      </c>
      <c r="E108" s="140">
        <v>6</v>
      </c>
      <c r="F108" s="140">
        <v>1</v>
      </c>
      <c r="G108" s="141">
        <f t="shared" si="5"/>
        <v>7</v>
      </c>
    </row>
    <row r="109" spans="1:7" ht="10.5" customHeight="1">
      <c r="A109" s="1997"/>
      <c r="B109" s="99"/>
      <c r="C109" s="99" t="s">
        <v>1279</v>
      </c>
      <c r="D109" s="99"/>
      <c r="E109" s="140">
        <f>SUM(E110:E119)</f>
        <v>5</v>
      </c>
      <c r="F109" s="140">
        <f>SUM(F110:F119)</f>
        <v>8</v>
      </c>
      <c r="G109" s="141">
        <f t="shared" si="5"/>
        <v>13</v>
      </c>
    </row>
    <row r="110" spans="1:7" ht="10.5" customHeight="1">
      <c r="A110" s="1997"/>
      <c r="B110" s="99"/>
      <c r="C110" s="99"/>
      <c r="D110" s="99" t="s">
        <v>1278</v>
      </c>
      <c r="E110" s="140">
        <v>0</v>
      </c>
      <c r="F110" s="140">
        <v>0</v>
      </c>
      <c r="G110" s="141">
        <f t="shared" si="5"/>
        <v>0</v>
      </c>
    </row>
    <row r="111" spans="1:7" ht="10.5" customHeight="1">
      <c r="A111" s="1997"/>
      <c r="B111" s="99"/>
      <c r="C111" s="99"/>
      <c r="D111" s="99" t="s">
        <v>1277</v>
      </c>
      <c r="E111" s="140">
        <v>0</v>
      </c>
      <c r="F111" s="140">
        <v>0</v>
      </c>
      <c r="G111" s="141">
        <f t="shared" si="5"/>
        <v>0</v>
      </c>
    </row>
    <row r="112" spans="1:7" ht="10.5" customHeight="1">
      <c r="A112" s="1997"/>
      <c r="B112" s="99"/>
      <c r="C112" s="99"/>
      <c r="D112" s="99" t="s">
        <v>1276</v>
      </c>
      <c r="E112" s="140">
        <v>2</v>
      </c>
      <c r="F112" s="140">
        <v>1</v>
      </c>
      <c r="G112" s="141">
        <f t="shared" si="5"/>
        <v>3</v>
      </c>
    </row>
    <row r="113" spans="1:7" ht="10.5" customHeight="1">
      <c r="A113" s="1997"/>
      <c r="B113" s="99"/>
      <c r="C113" s="99"/>
      <c r="D113" s="99" t="s">
        <v>1275</v>
      </c>
      <c r="E113" s="140">
        <v>1</v>
      </c>
      <c r="F113" s="140">
        <v>0</v>
      </c>
      <c r="G113" s="141">
        <f t="shared" si="5"/>
        <v>1</v>
      </c>
    </row>
    <row r="114" spans="1:7" ht="10.5" customHeight="1">
      <c r="A114" s="1997"/>
      <c r="B114" s="99"/>
      <c r="C114" s="99"/>
      <c r="D114" s="99" t="s">
        <v>1274</v>
      </c>
      <c r="E114" s="140">
        <v>0</v>
      </c>
      <c r="F114" s="140">
        <v>1</v>
      </c>
      <c r="G114" s="141">
        <f t="shared" si="5"/>
        <v>1</v>
      </c>
    </row>
    <row r="115" spans="1:7" ht="10.5" customHeight="1">
      <c r="A115" s="1997"/>
      <c r="B115" s="99"/>
      <c r="C115" s="99"/>
      <c r="D115" s="99" t="s">
        <v>1273</v>
      </c>
      <c r="E115" s="140">
        <v>0</v>
      </c>
      <c r="F115" s="140">
        <v>0</v>
      </c>
      <c r="G115" s="141">
        <f t="shared" si="5"/>
        <v>0</v>
      </c>
    </row>
    <row r="116" spans="1:7" ht="10.5" customHeight="1">
      <c r="A116" s="1997"/>
      <c r="B116" s="99"/>
      <c r="C116" s="99"/>
      <c r="D116" s="99" t="s">
        <v>1272</v>
      </c>
      <c r="E116" s="140">
        <v>0</v>
      </c>
      <c r="F116" s="140">
        <v>0</v>
      </c>
      <c r="G116" s="141">
        <f t="shared" si="5"/>
        <v>0</v>
      </c>
    </row>
    <row r="117" spans="1:7" ht="10.5" customHeight="1">
      <c r="A117" s="1997"/>
      <c r="B117" s="99"/>
      <c r="C117" s="99"/>
      <c r="D117" s="99" t="s">
        <v>1271</v>
      </c>
      <c r="E117" s="140">
        <v>0</v>
      </c>
      <c r="F117" s="140">
        <v>0</v>
      </c>
      <c r="G117" s="141">
        <f t="shared" si="5"/>
        <v>0</v>
      </c>
    </row>
    <row r="118" spans="1:7" ht="10.5" customHeight="1">
      <c r="A118" s="1997"/>
      <c r="B118" s="99"/>
      <c r="C118" s="99"/>
      <c r="D118" s="99" t="s">
        <v>1270</v>
      </c>
      <c r="E118" s="140">
        <v>0</v>
      </c>
      <c r="F118" s="140">
        <v>5</v>
      </c>
      <c r="G118" s="141">
        <f t="shared" si="5"/>
        <v>5</v>
      </c>
    </row>
    <row r="119" spans="1:7" ht="10.5" customHeight="1">
      <c r="A119" s="1997"/>
      <c r="B119" s="99"/>
      <c r="C119" s="99"/>
      <c r="D119" s="99" t="s">
        <v>1269</v>
      </c>
      <c r="E119" s="140">
        <v>2</v>
      </c>
      <c r="F119" s="140">
        <v>1</v>
      </c>
      <c r="G119" s="141">
        <f t="shared" si="5"/>
        <v>3</v>
      </c>
    </row>
    <row r="120" spans="1:7" ht="11.25" customHeight="1">
      <c r="A120" s="1997"/>
      <c r="B120" s="138" t="s">
        <v>23</v>
      </c>
      <c r="C120" s="99"/>
      <c r="D120" s="99"/>
      <c r="E120" s="1238">
        <f>SUM(E121)</f>
        <v>1</v>
      </c>
      <c r="F120" s="1238">
        <f>SUM(F121)</f>
        <v>2</v>
      </c>
      <c r="G120" s="1935">
        <f t="shared" si="5"/>
        <v>3</v>
      </c>
    </row>
    <row r="121" spans="1:7" ht="10.5" customHeight="1">
      <c r="A121" s="1997"/>
      <c r="B121" s="99"/>
      <c r="C121" s="99" t="s">
        <v>1256</v>
      </c>
      <c r="D121" s="99"/>
      <c r="E121" s="140">
        <f>SUM(E122:E122)</f>
        <v>1</v>
      </c>
      <c r="F121" s="140">
        <f>SUM(F122:F122)</f>
        <v>2</v>
      </c>
      <c r="G121" s="141">
        <f t="shared" si="5"/>
        <v>3</v>
      </c>
    </row>
    <row r="122" spans="1:7" ht="10.5" customHeight="1">
      <c r="A122" s="1997"/>
      <c r="B122" s="99"/>
      <c r="C122" s="99"/>
      <c r="D122" s="99" t="s">
        <v>1268</v>
      </c>
      <c r="E122" s="140">
        <v>1</v>
      </c>
      <c r="F122" s="140">
        <v>2</v>
      </c>
      <c r="G122" s="141">
        <f t="shared" ref="G122:G153" si="6">SUM(E122:F122)</f>
        <v>3</v>
      </c>
    </row>
    <row r="123" spans="1:7" ht="11.25" customHeight="1">
      <c r="A123" s="1997"/>
      <c r="B123" s="138" t="s">
        <v>37</v>
      </c>
      <c r="C123" s="99"/>
      <c r="D123" s="99"/>
      <c r="E123" s="1238">
        <f>SUM(E124+E126)</f>
        <v>1</v>
      </c>
      <c r="F123" s="1238">
        <f>SUM(F124+F126)</f>
        <v>0</v>
      </c>
      <c r="G123" s="1935">
        <f t="shared" si="6"/>
        <v>1</v>
      </c>
    </row>
    <row r="124" spans="1:7" ht="10.5" customHeight="1">
      <c r="A124" s="1997"/>
      <c r="B124" s="138"/>
      <c r="C124" s="99" t="s">
        <v>1258</v>
      </c>
      <c r="D124" s="99"/>
      <c r="E124" s="140">
        <f>SUM(E125)</f>
        <v>1</v>
      </c>
      <c r="F124" s="140">
        <f>SUM(F125)</f>
        <v>0</v>
      </c>
      <c r="G124" s="141">
        <f t="shared" si="6"/>
        <v>1</v>
      </c>
    </row>
    <row r="125" spans="1:7" ht="10.5" customHeight="1">
      <c r="A125" s="1997"/>
      <c r="B125" s="99"/>
      <c r="C125" s="99"/>
      <c r="D125" s="99" t="s">
        <v>22</v>
      </c>
      <c r="E125" s="140">
        <v>1</v>
      </c>
      <c r="F125" s="140">
        <v>0</v>
      </c>
      <c r="G125" s="141">
        <f t="shared" si="6"/>
        <v>1</v>
      </c>
    </row>
    <row r="126" spans="1:7" ht="10.5" customHeight="1">
      <c r="A126" s="1997"/>
      <c r="B126" s="99"/>
      <c r="C126" s="99" t="s">
        <v>1256</v>
      </c>
      <c r="D126" s="99"/>
      <c r="E126" s="140">
        <f>SUM(E127)</f>
        <v>0</v>
      </c>
      <c r="F126" s="140">
        <f>SUM(F127)</f>
        <v>0</v>
      </c>
      <c r="G126" s="141">
        <f t="shared" si="6"/>
        <v>0</v>
      </c>
    </row>
    <row r="127" spans="1:7" ht="10.5" customHeight="1">
      <c r="A127" s="1997"/>
      <c r="B127" s="99"/>
      <c r="C127" s="99"/>
      <c r="D127" s="99" t="s">
        <v>1267</v>
      </c>
      <c r="E127" s="140">
        <v>0</v>
      </c>
      <c r="F127" s="140">
        <v>0</v>
      </c>
      <c r="G127" s="141">
        <f t="shared" si="6"/>
        <v>0</v>
      </c>
    </row>
    <row r="128" spans="1:7" ht="11.25" customHeight="1">
      <c r="A128" s="1998">
        <v>1407</v>
      </c>
      <c r="B128" s="1832" t="s">
        <v>24</v>
      </c>
      <c r="C128" s="1831"/>
      <c r="D128" s="1831"/>
      <c r="E128" s="1938">
        <f>SUM(E129,E133)</f>
        <v>0</v>
      </c>
      <c r="F128" s="1938">
        <f>SUM(F129,F133)</f>
        <v>1</v>
      </c>
      <c r="G128" s="1940">
        <f t="shared" si="6"/>
        <v>1</v>
      </c>
    </row>
    <row r="129" spans="1:7" ht="11.25" customHeight="1">
      <c r="A129" s="1998"/>
      <c r="B129" s="138" t="s">
        <v>69</v>
      </c>
      <c r="C129" s="1939"/>
      <c r="D129" s="1939"/>
      <c r="E129" s="1238">
        <f>SUM(E130)</f>
        <v>0</v>
      </c>
      <c r="F129" s="1238">
        <f>SUM(F130)</f>
        <v>1</v>
      </c>
      <c r="G129" s="1935">
        <f t="shared" si="6"/>
        <v>1</v>
      </c>
    </row>
    <row r="130" spans="1:7" ht="10.5" customHeight="1">
      <c r="A130" s="1998"/>
      <c r="B130" s="1254"/>
      <c r="C130" s="77" t="s">
        <v>1256</v>
      </c>
      <c r="D130" s="99"/>
      <c r="E130" s="140">
        <f>SUM(E131:E132)</f>
        <v>0</v>
      </c>
      <c r="F130" s="140">
        <f>SUM(F131:F132)</f>
        <v>1</v>
      </c>
      <c r="G130" s="141">
        <f t="shared" si="6"/>
        <v>1</v>
      </c>
    </row>
    <row r="131" spans="1:7" ht="10.5" customHeight="1">
      <c r="A131" s="1998"/>
      <c r="B131" s="1254"/>
      <c r="C131" s="77"/>
      <c r="D131" s="99" t="s">
        <v>1266</v>
      </c>
      <c r="E131" s="140">
        <v>0</v>
      </c>
      <c r="F131" s="140">
        <v>0</v>
      </c>
      <c r="G131" s="141">
        <f t="shared" si="6"/>
        <v>0</v>
      </c>
    </row>
    <row r="132" spans="1:7" ht="10.5" customHeight="1">
      <c r="A132" s="1998"/>
      <c r="B132" s="1254"/>
      <c r="C132" s="77"/>
      <c r="D132" s="99" t="s">
        <v>1265</v>
      </c>
      <c r="E132" s="140">
        <v>0</v>
      </c>
      <c r="F132" s="140">
        <v>1</v>
      </c>
      <c r="G132" s="141">
        <f t="shared" si="6"/>
        <v>1</v>
      </c>
    </row>
    <row r="133" spans="1:7" ht="11.25" customHeight="1">
      <c r="A133" s="1998"/>
      <c r="B133" s="138" t="s">
        <v>51</v>
      </c>
      <c r="C133" s="138"/>
      <c r="D133" s="250"/>
      <c r="E133" s="1238">
        <f>SUM(E134)</f>
        <v>0</v>
      </c>
      <c r="F133" s="1238">
        <f>SUM(F134)</f>
        <v>0</v>
      </c>
      <c r="G133" s="1935">
        <f t="shared" si="6"/>
        <v>0</v>
      </c>
    </row>
    <row r="134" spans="1:7" ht="10.5" customHeight="1">
      <c r="A134" s="1998"/>
      <c r="B134" s="99"/>
      <c r="C134" s="99" t="s">
        <v>1256</v>
      </c>
      <c r="E134" s="140">
        <f>SUM(E135)</f>
        <v>0</v>
      </c>
      <c r="F134" s="140">
        <f>SUM(F135)</f>
        <v>0</v>
      </c>
      <c r="G134" s="141">
        <f t="shared" si="6"/>
        <v>0</v>
      </c>
    </row>
    <row r="135" spans="1:7" ht="10.5" customHeight="1">
      <c r="A135" s="1998"/>
      <c r="B135" s="99"/>
      <c r="C135" s="99"/>
      <c r="D135" s="99" t="s">
        <v>1264</v>
      </c>
      <c r="E135" s="140">
        <v>0</v>
      </c>
      <c r="F135" s="140">
        <v>0</v>
      </c>
      <c r="G135" s="141">
        <f t="shared" si="6"/>
        <v>0</v>
      </c>
    </row>
    <row r="136" spans="1:7" ht="11.25" customHeight="1">
      <c r="A136" s="1994">
        <v>1408</v>
      </c>
      <c r="B136" s="1832" t="s">
        <v>25</v>
      </c>
      <c r="C136" s="1831"/>
      <c r="D136" s="1831"/>
      <c r="E136" s="1938">
        <f>SUM(E137+E144+E149)</f>
        <v>3</v>
      </c>
      <c r="F136" s="1938">
        <f>SUM(F137+F144+F149)</f>
        <v>9</v>
      </c>
      <c r="G136" s="1937">
        <f t="shared" si="6"/>
        <v>12</v>
      </c>
    </row>
    <row r="137" spans="1:7" ht="11.25" customHeight="1">
      <c r="A137" s="1995"/>
      <c r="B137" s="488" t="s">
        <v>20</v>
      </c>
      <c r="C137" s="99"/>
      <c r="D137" s="99"/>
      <c r="E137" s="1458">
        <f>SUM(E138,E140,E142)</f>
        <v>0</v>
      </c>
      <c r="F137" s="1458">
        <f>SUM(F138,F140,F142)</f>
        <v>5</v>
      </c>
      <c r="G137" s="1936">
        <f t="shared" si="6"/>
        <v>5</v>
      </c>
    </row>
    <row r="138" spans="1:7" ht="11.25" customHeight="1">
      <c r="A138" s="1995"/>
      <c r="B138" s="488"/>
      <c r="C138" s="99" t="s">
        <v>1258</v>
      </c>
      <c r="D138" s="99"/>
      <c r="E138" s="149">
        <f>SUM(E139)</f>
        <v>0</v>
      </c>
      <c r="F138" s="149">
        <f>SUM(F139)</f>
        <v>0</v>
      </c>
      <c r="G138" s="141">
        <f t="shared" si="6"/>
        <v>0</v>
      </c>
    </row>
    <row r="139" spans="1:7" ht="11.25" customHeight="1">
      <c r="A139" s="1995"/>
      <c r="B139" s="488"/>
      <c r="C139" s="99"/>
      <c r="D139" s="1108" t="s">
        <v>1263</v>
      </c>
      <c r="E139" s="149">
        <v>0</v>
      </c>
      <c r="F139" s="149">
        <v>0</v>
      </c>
      <c r="G139" s="141">
        <f t="shared" si="6"/>
        <v>0</v>
      </c>
    </row>
    <row r="140" spans="1:7" ht="11.25" customHeight="1">
      <c r="A140" s="1995"/>
      <c r="B140" s="487"/>
      <c r="C140" s="99" t="s">
        <v>1256</v>
      </c>
      <c r="D140" s="99"/>
      <c r="E140" s="140">
        <f>SUM(E141)</f>
        <v>0</v>
      </c>
      <c r="F140" s="140">
        <f>SUM(F141)</f>
        <v>5</v>
      </c>
      <c r="G140" s="141">
        <f t="shared" si="6"/>
        <v>5</v>
      </c>
    </row>
    <row r="141" spans="1:7" ht="11.25" customHeight="1">
      <c r="A141" s="1995"/>
      <c r="B141" s="487"/>
      <c r="C141" s="99"/>
      <c r="D141" s="1108" t="s">
        <v>1262</v>
      </c>
      <c r="E141" s="140">
        <v>0</v>
      </c>
      <c r="F141" s="140">
        <v>5</v>
      </c>
      <c r="G141" s="141">
        <f t="shared" si="6"/>
        <v>5</v>
      </c>
    </row>
    <row r="142" spans="1:7" ht="11.25" customHeight="1">
      <c r="A142" s="1995"/>
      <c r="B142" s="487"/>
      <c r="C142" s="99" t="s">
        <v>1261</v>
      </c>
      <c r="D142" s="1108"/>
      <c r="E142" s="140">
        <f>SUM(E143)</f>
        <v>0</v>
      </c>
      <c r="F142" s="140">
        <f>SUM(F143)</f>
        <v>0</v>
      </c>
      <c r="G142" s="141">
        <f t="shared" si="6"/>
        <v>0</v>
      </c>
    </row>
    <row r="143" spans="1:7" ht="11.25" customHeight="1">
      <c r="A143" s="1995"/>
      <c r="B143" s="487"/>
      <c r="C143" s="99"/>
      <c r="D143" s="1108" t="s">
        <v>1260</v>
      </c>
      <c r="E143" s="140">
        <v>0</v>
      </c>
      <c r="F143" s="140">
        <v>0</v>
      </c>
      <c r="G143" s="141">
        <f t="shared" si="6"/>
        <v>0</v>
      </c>
    </row>
    <row r="144" spans="1:7" ht="11.25" customHeight="1">
      <c r="A144" s="1995"/>
      <c r="B144" s="488" t="s">
        <v>50</v>
      </c>
      <c r="C144" s="99"/>
      <c r="D144" s="99"/>
      <c r="E144" s="1238">
        <f>SUM(E145+E147)</f>
        <v>3</v>
      </c>
      <c r="F144" s="1238">
        <f>SUM(F145+F147)</f>
        <v>2</v>
      </c>
      <c r="G144" s="1935">
        <f t="shared" si="6"/>
        <v>5</v>
      </c>
    </row>
    <row r="145" spans="1:7" ht="11.25" customHeight="1">
      <c r="A145" s="1995"/>
      <c r="B145" s="1252"/>
      <c r="C145" s="99" t="s">
        <v>1258</v>
      </c>
      <c r="D145" s="99"/>
      <c r="E145" s="140">
        <f>SUM(E146)</f>
        <v>0</v>
      </c>
      <c r="F145" s="140">
        <f>SUM(F146)</f>
        <v>0</v>
      </c>
      <c r="G145" s="141">
        <f t="shared" si="6"/>
        <v>0</v>
      </c>
    </row>
    <row r="146" spans="1:7" ht="11.25" customHeight="1">
      <c r="A146" s="1995"/>
      <c r="B146" s="1252"/>
      <c r="C146" s="99"/>
      <c r="D146" s="99" t="s">
        <v>183</v>
      </c>
      <c r="E146" s="140">
        <v>0</v>
      </c>
      <c r="F146" s="140">
        <v>0</v>
      </c>
      <c r="G146" s="141">
        <f t="shared" si="6"/>
        <v>0</v>
      </c>
    </row>
    <row r="147" spans="1:7" ht="11.25" customHeight="1">
      <c r="A147" s="1995"/>
      <c r="B147" s="1252"/>
      <c r="C147" s="99" t="s">
        <v>1256</v>
      </c>
      <c r="D147" s="99"/>
      <c r="E147" s="140">
        <f>SUM(E148)</f>
        <v>3</v>
      </c>
      <c r="F147" s="140">
        <f>SUM(F148)</f>
        <v>2</v>
      </c>
      <c r="G147" s="141">
        <f t="shared" si="6"/>
        <v>5</v>
      </c>
    </row>
    <row r="148" spans="1:7" ht="11.25" customHeight="1">
      <c r="A148" s="1995"/>
      <c r="B148" s="1252"/>
      <c r="C148" s="99"/>
      <c r="D148" s="99" t="s">
        <v>183</v>
      </c>
      <c r="E148" s="140">
        <v>3</v>
      </c>
      <c r="F148" s="140">
        <v>2</v>
      </c>
      <c r="G148" s="141">
        <f t="shared" si="6"/>
        <v>5</v>
      </c>
    </row>
    <row r="149" spans="1:7" ht="11.25" customHeight="1">
      <c r="A149" s="1995"/>
      <c r="B149" s="488" t="s">
        <v>39</v>
      </c>
      <c r="C149" s="99"/>
      <c r="D149" s="99"/>
      <c r="E149" s="1238">
        <f>SUM(E150)</f>
        <v>0</v>
      </c>
      <c r="F149" s="1238">
        <f>SUM(F150)</f>
        <v>2</v>
      </c>
      <c r="G149" s="1935">
        <f t="shared" si="6"/>
        <v>2</v>
      </c>
    </row>
    <row r="150" spans="1:7" ht="11.25" customHeight="1">
      <c r="A150" s="1995"/>
      <c r="B150" s="244"/>
      <c r="C150" s="99" t="s">
        <v>1256</v>
      </c>
      <c r="E150" s="140">
        <f>SUM(E151)</f>
        <v>0</v>
      </c>
      <c r="F150" s="140">
        <f>SUM(F151)</f>
        <v>2</v>
      </c>
      <c r="G150" s="141">
        <f t="shared" si="6"/>
        <v>2</v>
      </c>
    </row>
    <row r="151" spans="1:7" ht="10.5" customHeight="1">
      <c r="A151" s="1995"/>
      <c r="B151" s="244"/>
      <c r="D151" s="99" t="s">
        <v>1259</v>
      </c>
      <c r="E151" s="140">
        <v>0</v>
      </c>
      <c r="F151" s="140">
        <v>2</v>
      </c>
      <c r="G151" s="141">
        <f t="shared" si="6"/>
        <v>2</v>
      </c>
    </row>
    <row r="152" spans="1:7" ht="11.25" customHeight="1">
      <c r="A152" s="1980">
        <v>1624</v>
      </c>
      <c r="B152" s="1832" t="s">
        <v>47</v>
      </c>
      <c r="C152" s="1934"/>
      <c r="D152" s="1934"/>
      <c r="E152" s="1933">
        <f>SUM(E153)</f>
        <v>0</v>
      </c>
      <c r="F152" s="1933">
        <f>SUM(F153)</f>
        <v>0</v>
      </c>
      <c r="G152" s="1932">
        <f t="shared" si="6"/>
        <v>0</v>
      </c>
    </row>
    <row r="153" spans="1:7" ht="11.25" customHeight="1">
      <c r="A153" s="1981"/>
      <c r="B153" s="1931" t="s">
        <v>46</v>
      </c>
      <c r="C153" s="1930"/>
      <c r="D153" s="1930"/>
      <c r="E153" s="1929">
        <f>SUM(E154+E156)</f>
        <v>0</v>
      </c>
      <c r="F153" s="1929">
        <f>SUM(F154+F156)</f>
        <v>0</v>
      </c>
      <c r="G153" s="1928">
        <f t="shared" si="6"/>
        <v>0</v>
      </c>
    </row>
    <row r="154" spans="1:7" ht="11.25" customHeight="1">
      <c r="A154" s="1981"/>
      <c r="B154" s="1927"/>
      <c r="C154" s="99" t="s">
        <v>1258</v>
      </c>
      <c r="D154" s="99"/>
      <c r="E154" s="1925">
        <f>SUM(E155)</f>
        <v>0</v>
      </c>
      <c r="F154" s="1925">
        <f>SUM(F155)</f>
        <v>0</v>
      </c>
      <c r="G154" s="1924">
        <f t="shared" ref="G154:G185" si="7">SUM(E154:F154)</f>
        <v>0</v>
      </c>
    </row>
    <row r="155" spans="1:7" ht="11.25" customHeight="1">
      <c r="A155" s="1981"/>
      <c r="B155" s="1927"/>
      <c r="C155" s="99"/>
      <c r="D155" s="99" t="s">
        <v>1655</v>
      </c>
      <c r="E155" s="1925">
        <v>0</v>
      </c>
      <c r="F155" s="1925">
        <v>0</v>
      </c>
      <c r="G155" s="1924">
        <f t="shared" si="7"/>
        <v>0</v>
      </c>
    </row>
    <row r="156" spans="1:7" ht="11.25" customHeight="1">
      <c r="A156" s="1981"/>
      <c r="B156" s="1927"/>
      <c r="C156" s="1926" t="s">
        <v>1256</v>
      </c>
      <c r="D156" s="1926"/>
      <c r="E156" s="1925">
        <f>SUM(E157:E158)</f>
        <v>0</v>
      </c>
      <c r="F156" s="1925">
        <f>SUM(F157:F158)</f>
        <v>0</v>
      </c>
      <c r="G156" s="1924">
        <f t="shared" si="7"/>
        <v>0</v>
      </c>
    </row>
    <row r="157" spans="1:7" ht="11.25" customHeight="1">
      <c r="A157" s="1981"/>
      <c r="B157" s="1927"/>
      <c r="C157" s="1926"/>
      <c r="D157" s="1926" t="s">
        <v>1255</v>
      </c>
      <c r="E157" s="1925">
        <v>0</v>
      </c>
      <c r="F157" s="1925">
        <v>0</v>
      </c>
      <c r="G157" s="1924">
        <f t="shared" si="7"/>
        <v>0</v>
      </c>
    </row>
    <row r="158" spans="1:7" ht="11.25" customHeight="1">
      <c r="A158" s="1982"/>
      <c r="B158" s="1923"/>
      <c r="C158" s="1922"/>
      <c r="D158" s="1922" t="s">
        <v>1253</v>
      </c>
      <c r="E158" s="1921">
        <v>0</v>
      </c>
      <c r="F158" s="1921">
        <v>0</v>
      </c>
      <c r="G158" s="1920">
        <f t="shared" si="7"/>
        <v>0</v>
      </c>
    </row>
    <row r="159" spans="1:7" ht="12.75" customHeight="1">
      <c r="A159" s="1138"/>
      <c r="B159" s="1999" t="s">
        <v>5</v>
      </c>
      <c r="C159" s="2000"/>
      <c r="D159" s="2000"/>
      <c r="E159" s="1919">
        <f>SUM(E8+E26+E64+E68+E90+E105+E128+E136+E152)</f>
        <v>46</v>
      </c>
      <c r="F159" s="1919">
        <f>SUM(F8+F26+F64+F68+F90+F105+F128+F136+F152)</f>
        <v>51</v>
      </c>
      <c r="G159" s="1918">
        <f>SUM(G8+G26+G64+G68+G90+G105+G128+G136+G152)</f>
        <v>97</v>
      </c>
    </row>
    <row r="160" spans="1:7" s="261" customFormat="1" ht="11.1" customHeight="1">
      <c r="B160" s="261" t="s">
        <v>1329</v>
      </c>
      <c r="D160" s="138"/>
    </row>
    <row r="161" s="261" customFormat="1" ht="11.1" customHeight="1"/>
    <row r="162" s="261" customFormat="1" ht="11.1" customHeight="1"/>
    <row r="163" s="261" customFormat="1" ht="11.1" customHeight="1"/>
    <row r="164" s="261" customFormat="1" ht="11.1"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3:7" ht="9" customHeight="1"/>
    <row r="242" spans="3:7" ht="9" customHeight="1"/>
    <row r="243" spans="3:7" ht="9" customHeight="1">
      <c r="C243" s="99"/>
      <c r="D243" s="99"/>
      <c r="E243" s="764"/>
      <c r="F243" s="764"/>
      <c r="G243" s="765"/>
    </row>
    <row r="244" spans="3:7" ht="9" customHeight="1"/>
    <row r="245" spans="3:7" ht="9" customHeight="1"/>
    <row r="246" spans="3:7" ht="9" customHeight="1"/>
    <row r="247" spans="3:7" ht="9" customHeight="1"/>
    <row r="248" spans="3:7" ht="9" customHeight="1"/>
    <row r="249" spans="3:7" ht="9" customHeight="1"/>
    <row r="250" spans="3:7" ht="9" customHeight="1"/>
    <row r="251" spans="3:7" ht="9" customHeight="1"/>
    <row r="252" spans="3:7" ht="9" customHeight="1"/>
    <row r="253" spans="3:7" ht="9" customHeight="1"/>
    <row r="254" spans="3:7" ht="9" customHeight="1"/>
    <row r="255" spans="3:7" ht="9" customHeight="1"/>
    <row r="256" spans="3:7"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sheetData>
  <mergeCells count="23">
    <mergeCell ref="B159:D159"/>
    <mergeCell ref="A90:A104"/>
    <mergeCell ref="A105:A127"/>
    <mergeCell ref="A128:A135"/>
    <mergeCell ref="A136:A151"/>
    <mergeCell ref="A152:A158"/>
    <mergeCell ref="K2:Y2"/>
    <mergeCell ref="A3:G3"/>
    <mergeCell ref="A5:A7"/>
    <mergeCell ref="A8:A25"/>
    <mergeCell ref="A26:A60"/>
    <mergeCell ref="A2:G2"/>
    <mergeCell ref="B5:D7"/>
    <mergeCell ref="E5:E7"/>
    <mergeCell ref="F5:F7"/>
    <mergeCell ref="G5:G7"/>
    <mergeCell ref="F87:F89"/>
    <mergeCell ref="G87:G89"/>
    <mergeCell ref="A64:A67"/>
    <mergeCell ref="A68:A84"/>
    <mergeCell ref="A87:A89"/>
    <mergeCell ref="B87:D89"/>
    <mergeCell ref="E87:E89"/>
  </mergeCells>
  <pageMargins left="0.70866141732283472" right="0.70866141732283472" top="0.74803149606299213" bottom="0.74803149606299213" header="0.31496062992125984" footer="0.31496062992125984"/>
  <pageSetup paperSize="9" scale="72" orientation="portrait" r:id="rId1"/>
  <colBreaks count="1" manualBreakCount="1">
    <brk id="7"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84C5C-2CD6-4401-B214-EE08BB6D9662}">
  <dimension ref="A1:AE403"/>
  <sheetViews>
    <sheetView view="pageBreakPreview" topLeftCell="D1" zoomScaleNormal="115" zoomScaleSheetLayoutView="100" workbookViewId="0">
      <selection activeCell="R52" sqref="R52"/>
    </sheetView>
  </sheetViews>
  <sheetFormatPr baseColWidth="10" defaultRowHeight="12.75"/>
  <cols>
    <col min="1" max="1" width="2" style="73" hidden="1" customWidth="1"/>
    <col min="2" max="2" width="2.140625" style="73" hidden="1" customWidth="1"/>
    <col min="3" max="3" width="2.7109375" style="240" hidden="1" customWidth="1"/>
    <col min="4" max="4" width="6.7109375" style="73" customWidth="1"/>
    <col min="5" max="5" width="1.5703125" style="73" customWidth="1"/>
    <col min="6" max="6" width="60" style="73" customWidth="1"/>
    <col min="7" max="9" width="8.7109375" style="214" customWidth="1"/>
    <col min="10" max="26" width="5.5703125" style="73" customWidth="1"/>
    <col min="27" max="27" width="6.7109375" style="73" customWidth="1"/>
    <col min="28" max="28" width="1" style="73" customWidth="1"/>
    <col min="29" max="30" width="6.7109375" style="73" customWidth="1"/>
    <col min="31" max="16384" width="11.42578125" style="73"/>
  </cols>
  <sheetData>
    <row r="1" spans="1:31" ht="10.5" customHeight="1">
      <c r="J1" s="92"/>
      <c r="K1" s="92"/>
      <c r="L1" s="92"/>
    </row>
    <row r="2" spans="1:31" ht="3.75" customHeight="1">
      <c r="H2" s="213"/>
      <c r="I2" s="213"/>
      <c r="J2" s="92"/>
      <c r="K2" s="92"/>
      <c r="L2" s="92"/>
    </row>
    <row r="3" spans="1:31" ht="12.75" customHeight="1">
      <c r="D3" s="1983" t="s">
        <v>135</v>
      </c>
      <c r="E3" s="1983"/>
      <c r="F3" s="1983"/>
      <c r="G3" s="1983"/>
      <c r="H3" s="1983"/>
      <c r="I3" s="1983"/>
      <c r="J3" s="92"/>
      <c r="K3" s="92"/>
      <c r="N3" s="1983"/>
      <c r="O3" s="1983"/>
      <c r="P3" s="1983"/>
      <c r="Q3" s="1983"/>
      <c r="R3" s="1983"/>
      <c r="S3" s="1983"/>
      <c r="T3" s="1983"/>
      <c r="U3" s="1983"/>
      <c r="V3" s="1983"/>
      <c r="W3" s="1983"/>
      <c r="X3" s="1983"/>
      <c r="Y3" s="1983"/>
      <c r="Z3" s="1983"/>
      <c r="AA3" s="1983"/>
      <c r="AB3" s="1983"/>
    </row>
    <row r="4" spans="1:31" ht="12.75" customHeight="1">
      <c r="B4" s="106"/>
      <c r="C4" s="276"/>
      <c r="D4" s="1983">
        <v>2017</v>
      </c>
      <c r="E4" s="1983"/>
      <c r="F4" s="1983"/>
      <c r="G4" s="1983"/>
      <c r="H4" s="1983"/>
      <c r="I4" s="1983"/>
      <c r="J4" s="92"/>
      <c r="K4" s="92"/>
      <c r="L4" s="106"/>
      <c r="M4" s="106"/>
      <c r="N4" s="105"/>
      <c r="AD4" s="104"/>
      <c r="AE4" s="104"/>
    </row>
    <row r="5" spans="1:31" ht="3" customHeight="1">
      <c r="D5" s="275"/>
      <c r="E5" s="274"/>
      <c r="F5" s="274"/>
      <c r="G5" s="97"/>
      <c r="H5" s="213"/>
      <c r="I5" s="213"/>
      <c r="J5" s="92"/>
      <c r="K5" s="92"/>
      <c r="N5" s="99"/>
    </row>
    <row r="6" spans="1:31" ht="10.5" customHeight="1">
      <c r="A6" s="243" t="s">
        <v>134</v>
      </c>
      <c r="B6" s="243" t="s">
        <v>1</v>
      </c>
      <c r="C6" s="243" t="s">
        <v>133</v>
      </c>
      <c r="D6" s="2001" t="s">
        <v>29</v>
      </c>
      <c r="E6" s="2018" t="s">
        <v>73</v>
      </c>
      <c r="F6" s="2018"/>
      <c r="G6" s="2004" t="s">
        <v>132</v>
      </c>
      <c r="H6" s="2004"/>
      <c r="I6" s="2487" t="s">
        <v>5</v>
      </c>
      <c r="J6" s="273"/>
      <c r="K6" s="92"/>
      <c r="L6" s="97"/>
    </row>
    <row r="7" spans="1:31" ht="10.5" customHeight="1">
      <c r="A7" s="243"/>
      <c r="B7" s="243"/>
      <c r="C7" s="243"/>
      <c r="D7" s="2485"/>
      <c r="E7" s="1972"/>
      <c r="F7" s="1972"/>
      <c r="G7" s="2005"/>
      <c r="H7" s="2005"/>
      <c r="I7" s="2002"/>
      <c r="J7" s="270"/>
      <c r="K7" s="92"/>
    </row>
    <row r="8" spans="1:31" ht="12.75" customHeight="1">
      <c r="A8" s="243"/>
      <c r="B8" s="243"/>
      <c r="C8" s="243"/>
      <c r="D8" s="2486"/>
      <c r="E8" s="1973"/>
      <c r="F8" s="1973"/>
      <c r="G8" s="272" t="s">
        <v>26</v>
      </c>
      <c r="H8" s="272" t="s">
        <v>27</v>
      </c>
      <c r="I8" s="2003"/>
      <c r="J8" s="270"/>
      <c r="K8" s="92"/>
    </row>
    <row r="9" spans="1:31">
      <c r="A9" s="243"/>
      <c r="B9" s="243"/>
      <c r="C9" s="243"/>
      <c r="D9" s="2006">
        <v>1401</v>
      </c>
      <c r="E9" s="271" t="s">
        <v>9</v>
      </c>
      <c r="F9" s="36"/>
      <c r="G9" s="263">
        <f>SUM(G10:G15)</f>
        <v>27</v>
      </c>
      <c r="H9" s="263">
        <f>SUM(H10:H15)</f>
        <v>8</v>
      </c>
      <c r="I9" s="256">
        <f t="shared" ref="I9:I50" si="0">SUM(G9:H9)</f>
        <v>35</v>
      </c>
      <c r="J9" s="270"/>
      <c r="K9" s="92"/>
    </row>
    <row r="10" spans="1:31" ht="12" customHeight="1">
      <c r="A10" s="243">
        <v>1</v>
      </c>
      <c r="B10" s="243">
        <v>1</v>
      </c>
      <c r="C10" s="243">
        <v>11</v>
      </c>
      <c r="D10" s="2007"/>
      <c r="E10" s="269" t="s">
        <v>10</v>
      </c>
      <c r="F10" s="261"/>
      <c r="G10" s="260">
        <v>5</v>
      </c>
      <c r="H10" s="249">
        <v>2</v>
      </c>
      <c r="I10" s="258">
        <f t="shared" si="0"/>
        <v>7</v>
      </c>
      <c r="J10" s="268"/>
      <c r="K10" s="92"/>
      <c r="L10" s="92"/>
    </row>
    <row r="11" spans="1:31" ht="12" customHeight="1">
      <c r="A11" s="243">
        <v>1</v>
      </c>
      <c r="B11" s="243">
        <v>1</v>
      </c>
      <c r="C11" s="243">
        <v>5</v>
      </c>
      <c r="D11" s="2007"/>
      <c r="E11" s="251" t="s">
        <v>11</v>
      </c>
      <c r="F11" s="261"/>
      <c r="G11" s="260">
        <v>7</v>
      </c>
      <c r="H11" s="249">
        <v>1</v>
      </c>
      <c r="I11" s="258">
        <f t="shared" si="0"/>
        <v>8</v>
      </c>
      <c r="J11" s="268"/>
      <c r="K11" s="92"/>
      <c r="L11" s="92"/>
    </row>
    <row r="12" spans="1:31" ht="12" customHeight="1">
      <c r="A12" s="243">
        <v>1</v>
      </c>
      <c r="B12" s="243">
        <v>1</v>
      </c>
      <c r="C12" s="243">
        <v>12</v>
      </c>
      <c r="D12" s="2007"/>
      <c r="E12" s="251" t="s">
        <v>12</v>
      </c>
      <c r="F12" s="261"/>
      <c r="G12" s="260">
        <v>9</v>
      </c>
      <c r="H12" s="249">
        <v>0</v>
      </c>
      <c r="I12" s="258">
        <f t="shared" si="0"/>
        <v>9</v>
      </c>
      <c r="J12" s="264"/>
      <c r="K12" s="92"/>
      <c r="L12" s="92"/>
    </row>
    <row r="13" spans="1:31" ht="12" customHeight="1">
      <c r="A13" s="243">
        <v>1</v>
      </c>
      <c r="B13" s="243">
        <v>1</v>
      </c>
      <c r="C13" s="243">
        <v>2</v>
      </c>
      <c r="D13" s="2007"/>
      <c r="E13" s="251" t="s">
        <v>30</v>
      </c>
      <c r="F13" s="261"/>
      <c r="G13" s="260">
        <v>2</v>
      </c>
      <c r="H13" s="249">
        <v>3</v>
      </c>
      <c r="I13" s="258">
        <f t="shared" si="0"/>
        <v>5</v>
      </c>
      <c r="J13" s="262"/>
      <c r="K13" s="92"/>
      <c r="L13" s="92"/>
    </row>
    <row r="14" spans="1:31" ht="12" customHeight="1">
      <c r="A14" s="243">
        <v>1</v>
      </c>
      <c r="B14" s="243">
        <v>1</v>
      </c>
      <c r="C14" s="243">
        <v>4</v>
      </c>
      <c r="D14" s="2007"/>
      <c r="E14" s="251" t="s">
        <v>31</v>
      </c>
      <c r="F14" s="261"/>
      <c r="G14" s="260">
        <v>4</v>
      </c>
      <c r="H14" s="249">
        <v>2</v>
      </c>
      <c r="I14" s="258">
        <f t="shared" si="0"/>
        <v>6</v>
      </c>
      <c r="J14" s="247"/>
      <c r="K14" s="92"/>
      <c r="L14" s="92"/>
    </row>
    <row r="15" spans="1:31" ht="12" customHeight="1">
      <c r="A15" s="243">
        <v>1</v>
      </c>
      <c r="B15" s="243">
        <v>1</v>
      </c>
      <c r="C15" s="243">
        <v>1</v>
      </c>
      <c r="D15" s="2007"/>
      <c r="E15" s="251" t="s">
        <v>58</v>
      </c>
      <c r="F15" s="261"/>
      <c r="G15" s="260">
        <v>0</v>
      </c>
      <c r="H15" s="249">
        <v>0</v>
      </c>
      <c r="I15" s="258">
        <f t="shared" si="0"/>
        <v>0</v>
      </c>
      <c r="J15" s="262"/>
      <c r="K15" s="92"/>
      <c r="L15" s="92"/>
    </row>
    <row r="16" spans="1:31" ht="12.75" customHeight="1">
      <c r="A16" s="243"/>
      <c r="B16" s="243"/>
      <c r="C16" s="243"/>
      <c r="D16" s="2006">
        <v>1402</v>
      </c>
      <c r="E16" s="35" t="s">
        <v>13</v>
      </c>
      <c r="F16" s="39"/>
      <c r="G16" s="263">
        <f>SUM(G17:G24)</f>
        <v>21</v>
      </c>
      <c r="H16" s="263">
        <f>SUM(H17:H24)</f>
        <v>15</v>
      </c>
      <c r="I16" s="267">
        <f t="shared" si="0"/>
        <v>36</v>
      </c>
      <c r="J16" s="247"/>
      <c r="K16" s="92"/>
      <c r="L16" s="92"/>
    </row>
    <row r="17" spans="1:12" ht="12" customHeight="1">
      <c r="A17" s="243">
        <v>2</v>
      </c>
      <c r="B17" s="243">
        <v>4</v>
      </c>
      <c r="C17" s="243">
        <v>11</v>
      </c>
      <c r="D17" s="2007"/>
      <c r="E17" s="251" t="s">
        <v>92</v>
      </c>
      <c r="F17" s="261"/>
      <c r="G17" s="260">
        <v>14</v>
      </c>
      <c r="H17" s="249">
        <v>5</v>
      </c>
      <c r="I17" s="258">
        <f t="shared" si="0"/>
        <v>19</v>
      </c>
      <c r="J17" s="264"/>
      <c r="K17" s="92"/>
      <c r="L17" s="92"/>
    </row>
    <row r="18" spans="1:12" ht="12" customHeight="1">
      <c r="A18" s="243">
        <v>2</v>
      </c>
      <c r="B18" s="243">
        <v>4</v>
      </c>
      <c r="C18" s="243">
        <v>10</v>
      </c>
      <c r="D18" s="2007"/>
      <c r="E18" s="251" t="s">
        <v>110</v>
      </c>
      <c r="F18" s="261"/>
      <c r="G18" s="260">
        <v>4</v>
      </c>
      <c r="H18" s="249">
        <v>0</v>
      </c>
      <c r="I18" s="258">
        <f t="shared" si="0"/>
        <v>4</v>
      </c>
      <c r="J18" s="264"/>
      <c r="K18" s="92"/>
      <c r="L18" s="92"/>
    </row>
    <row r="19" spans="1:12" ht="12" customHeight="1">
      <c r="A19" s="243">
        <v>2</v>
      </c>
      <c r="B19" s="243">
        <v>4</v>
      </c>
      <c r="C19" s="243">
        <v>10</v>
      </c>
      <c r="D19" s="2007"/>
      <c r="E19" s="251" t="s">
        <v>56</v>
      </c>
      <c r="F19" s="261"/>
      <c r="G19" s="260">
        <v>0</v>
      </c>
      <c r="H19" s="249">
        <v>3</v>
      </c>
      <c r="I19" s="258">
        <f t="shared" si="0"/>
        <v>3</v>
      </c>
      <c r="J19" s="264"/>
      <c r="K19" s="92"/>
      <c r="L19" s="92"/>
    </row>
    <row r="20" spans="1:12" ht="12" customHeight="1">
      <c r="A20" s="243">
        <v>2</v>
      </c>
      <c r="B20" s="243">
        <v>4</v>
      </c>
      <c r="C20" s="243">
        <v>3</v>
      </c>
      <c r="D20" s="2007"/>
      <c r="E20" s="251" t="s">
        <v>125</v>
      </c>
      <c r="F20" s="261"/>
      <c r="G20" s="260">
        <v>0</v>
      </c>
      <c r="H20" s="249">
        <v>3</v>
      </c>
      <c r="I20" s="258">
        <f t="shared" si="0"/>
        <v>3</v>
      </c>
      <c r="J20" s="264"/>
      <c r="K20" s="92"/>
      <c r="L20" s="92"/>
    </row>
    <row r="21" spans="1:12" ht="12" customHeight="1">
      <c r="A21" s="243">
        <v>2</v>
      </c>
      <c r="B21" s="243">
        <v>4</v>
      </c>
      <c r="C21" s="243">
        <v>7</v>
      </c>
      <c r="D21" s="2007"/>
      <c r="E21" s="251" t="s">
        <v>124</v>
      </c>
      <c r="F21" s="261"/>
      <c r="G21" s="260">
        <v>0</v>
      </c>
      <c r="H21" s="249">
        <v>0</v>
      </c>
      <c r="I21" s="258">
        <f t="shared" si="0"/>
        <v>0</v>
      </c>
      <c r="J21" s="264"/>
      <c r="K21" s="92"/>
      <c r="L21" s="92"/>
    </row>
    <row r="22" spans="1:12" ht="12" customHeight="1">
      <c r="A22" s="243">
        <v>2</v>
      </c>
      <c r="B22" s="243">
        <v>4</v>
      </c>
      <c r="C22" s="243">
        <v>1</v>
      </c>
      <c r="D22" s="2007"/>
      <c r="E22" s="251" t="s">
        <v>53</v>
      </c>
      <c r="F22" s="261"/>
      <c r="G22" s="260">
        <v>0</v>
      </c>
      <c r="H22" s="249">
        <v>0</v>
      </c>
      <c r="I22" s="258">
        <f t="shared" si="0"/>
        <v>0</v>
      </c>
      <c r="J22" s="264"/>
      <c r="K22" s="92"/>
      <c r="L22" s="92"/>
    </row>
    <row r="23" spans="1:12" ht="12" customHeight="1">
      <c r="A23" s="243">
        <v>2</v>
      </c>
      <c r="B23" s="243">
        <v>4</v>
      </c>
      <c r="C23" s="243">
        <v>9</v>
      </c>
      <c r="D23" s="2007"/>
      <c r="E23" s="251" t="s">
        <v>123</v>
      </c>
      <c r="F23" s="261"/>
      <c r="G23" s="260">
        <v>1</v>
      </c>
      <c r="H23" s="249">
        <v>2</v>
      </c>
      <c r="I23" s="258">
        <f t="shared" si="0"/>
        <v>3</v>
      </c>
      <c r="J23" s="264"/>
      <c r="K23" s="92"/>
      <c r="L23" s="92"/>
    </row>
    <row r="24" spans="1:12" ht="12" customHeight="1">
      <c r="A24" s="243">
        <v>2</v>
      </c>
      <c r="B24" s="243">
        <v>4</v>
      </c>
      <c r="C24" s="243">
        <v>11</v>
      </c>
      <c r="D24" s="2007"/>
      <c r="E24" s="251" t="s">
        <v>32</v>
      </c>
      <c r="F24" s="261"/>
      <c r="G24" s="260">
        <v>2</v>
      </c>
      <c r="H24" s="249">
        <v>2</v>
      </c>
      <c r="I24" s="258">
        <f t="shared" si="0"/>
        <v>4</v>
      </c>
      <c r="J24" s="264"/>
      <c r="K24" s="92"/>
      <c r="L24" s="92"/>
    </row>
    <row r="25" spans="1:12" ht="12.75" customHeight="1">
      <c r="A25" s="243"/>
      <c r="B25" s="243"/>
      <c r="C25" s="243"/>
      <c r="D25" s="2006">
        <v>1403</v>
      </c>
      <c r="E25" s="35" t="s">
        <v>14</v>
      </c>
      <c r="F25" s="39"/>
      <c r="G25" s="263">
        <f>SUM(G26:G28)</f>
        <v>0</v>
      </c>
      <c r="H25" s="263">
        <f>SUM(H26:H28)</f>
        <v>3</v>
      </c>
      <c r="I25" s="256">
        <f t="shared" si="0"/>
        <v>3</v>
      </c>
      <c r="J25" s="247"/>
      <c r="K25" s="92"/>
      <c r="L25" s="92"/>
    </row>
    <row r="26" spans="1:12" ht="12" customHeight="1">
      <c r="A26" s="243">
        <v>3</v>
      </c>
      <c r="B26" s="243">
        <v>5</v>
      </c>
      <c r="C26" s="243">
        <v>11</v>
      </c>
      <c r="D26" s="2007"/>
      <c r="E26" s="251" t="s">
        <v>33</v>
      </c>
      <c r="F26" s="261"/>
      <c r="G26" s="260">
        <v>0</v>
      </c>
      <c r="H26" s="253">
        <v>3</v>
      </c>
      <c r="I26" s="252">
        <f t="shared" si="0"/>
        <v>3</v>
      </c>
      <c r="J26" s="247"/>
      <c r="K26" s="92"/>
      <c r="L26" s="92"/>
    </row>
    <row r="27" spans="1:12" ht="12" customHeight="1">
      <c r="A27" s="243">
        <v>3</v>
      </c>
      <c r="B27" s="243">
        <v>5</v>
      </c>
      <c r="C27" s="243">
        <v>8</v>
      </c>
      <c r="D27" s="2007"/>
      <c r="E27" s="251" t="s">
        <v>15</v>
      </c>
      <c r="F27" s="261"/>
      <c r="G27" s="260">
        <v>0</v>
      </c>
      <c r="H27" s="253">
        <v>0</v>
      </c>
      <c r="I27" s="252">
        <f t="shared" si="0"/>
        <v>0</v>
      </c>
      <c r="J27" s="247"/>
      <c r="K27" s="92"/>
      <c r="L27" s="92"/>
    </row>
    <row r="28" spans="1:12" ht="12" customHeight="1">
      <c r="A28" s="243">
        <v>3</v>
      </c>
      <c r="B28" s="243">
        <v>5</v>
      </c>
      <c r="C28" s="243">
        <v>10</v>
      </c>
      <c r="D28" s="2007"/>
      <c r="E28" s="251" t="s">
        <v>16</v>
      </c>
      <c r="F28" s="261"/>
      <c r="G28" s="260">
        <v>0</v>
      </c>
      <c r="H28" s="253">
        <v>0</v>
      </c>
      <c r="I28" s="252">
        <f t="shared" si="0"/>
        <v>0</v>
      </c>
      <c r="J28" s="262"/>
      <c r="K28" s="92"/>
      <c r="L28" s="92"/>
    </row>
    <row r="29" spans="1:12" ht="12.75" customHeight="1">
      <c r="A29" s="243"/>
      <c r="B29" s="243"/>
      <c r="C29" s="243"/>
      <c r="D29" s="2010">
        <v>1404</v>
      </c>
      <c r="E29" s="35" t="s">
        <v>34</v>
      </c>
      <c r="F29" s="39"/>
      <c r="G29" s="263">
        <f>SUM(G30:G31)</f>
        <v>20</v>
      </c>
      <c r="H29" s="263">
        <f>SUM(H30:H31)</f>
        <v>3</v>
      </c>
      <c r="I29" s="267">
        <f t="shared" si="0"/>
        <v>23</v>
      </c>
      <c r="J29" s="247"/>
      <c r="K29" s="92"/>
      <c r="L29" s="92"/>
    </row>
    <row r="30" spans="1:12" ht="12" customHeight="1">
      <c r="A30" s="243">
        <v>4</v>
      </c>
      <c r="B30" s="243">
        <v>6</v>
      </c>
      <c r="C30" s="243">
        <v>11</v>
      </c>
      <c r="D30" s="1981"/>
      <c r="E30" s="251" t="s">
        <v>109</v>
      </c>
      <c r="F30" s="138"/>
      <c r="G30" s="253">
        <v>13</v>
      </c>
      <c r="H30" s="253">
        <v>0</v>
      </c>
      <c r="I30" s="252">
        <f t="shared" si="0"/>
        <v>13</v>
      </c>
      <c r="J30" s="266"/>
      <c r="K30" s="92"/>
      <c r="L30" s="92"/>
    </row>
    <row r="31" spans="1:12" ht="12" customHeight="1">
      <c r="A31" s="243">
        <v>4</v>
      </c>
      <c r="B31" s="243">
        <v>6</v>
      </c>
      <c r="C31" s="243">
        <v>11</v>
      </c>
      <c r="D31" s="1981"/>
      <c r="E31" s="251" t="s">
        <v>17</v>
      </c>
      <c r="F31" s="138"/>
      <c r="G31" s="253">
        <v>7</v>
      </c>
      <c r="H31" s="253">
        <v>3</v>
      </c>
      <c r="I31" s="252">
        <f t="shared" si="0"/>
        <v>10</v>
      </c>
      <c r="J31" s="266"/>
    </row>
    <row r="32" spans="1:12" ht="12.75" customHeight="1">
      <c r="A32" s="243"/>
      <c r="B32" s="243"/>
      <c r="C32" s="243"/>
      <c r="D32" s="2006">
        <v>1405</v>
      </c>
      <c r="E32" s="35" t="s">
        <v>18</v>
      </c>
      <c r="F32" s="40"/>
      <c r="G32" s="263">
        <f>SUM(G33:G36)</f>
        <v>16</v>
      </c>
      <c r="H32" s="263">
        <f>SUM(H33:H36)</f>
        <v>23</v>
      </c>
      <c r="I32" s="256">
        <f t="shared" si="0"/>
        <v>39</v>
      </c>
      <c r="J32" s="265"/>
    </row>
    <row r="33" spans="1:10" ht="12" customHeight="1">
      <c r="A33" s="243">
        <v>5</v>
      </c>
      <c r="B33" s="243">
        <v>4</v>
      </c>
      <c r="C33" s="243">
        <v>8</v>
      </c>
      <c r="D33" s="2007"/>
      <c r="E33" s="251" t="s">
        <v>21</v>
      </c>
      <c r="F33" s="138"/>
      <c r="G33" s="253">
        <v>6</v>
      </c>
      <c r="H33" s="253">
        <v>9</v>
      </c>
      <c r="I33" s="252">
        <f t="shared" si="0"/>
        <v>15</v>
      </c>
      <c r="J33" s="265"/>
    </row>
    <row r="34" spans="1:10" ht="12" customHeight="1">
      <c r="A34" s="243">
        <v>5</v>
      </c>
      <c r="B34" s="243">
        <v>5</v>
      </c>
      <c r="C34" s="243">
        <v>11</v>
      </c>
      <c r="D34" s="2007"/>
      <c r="E34" s="251" t="s">
        <v>19</v>
      </c>
      <c r="F34" s="138"/>
      <c r="G34" s="253">
        <v>8</v>
      </c>
      <c r="H34" s="253">
        <v>13</v>
      </c>
      <c r="I34" s="252">
        <f t="shared" si="0"/>
        <v>21</v>
      </c>
      <c r="J34" s="265"/>
    </row>
    <row r="35" spans="1:10" ht="12" customHeight="1">
      <c r="A35" s="243"/>
      <c r="B35" s="243"/>
      <c r="C35" s="243"/>
      <c r="D35" s="2007"/>
      <c r="E35" s="254" t="s">
        <v>65</v>
      </c>
      <c r="F35" s="138"/>
      <c r="G35" s="249">
        <v>1</v>
      </c>
      <c r="H35" s="249">
        <v>1</v>
      </c>
      <c r="I35" s="258">
        <f t="shared" si="0"/>
        <v>2</v>
      </c>
      <c r="J35" s="265"/>
    </row>
    <row r="36" spans="1:10" ht="12" customHeight="1">
      <c r="A36" s="243"/>
      <c r="B36" s="243"/>
      <c r="C36" s="243"/>
      <c r="D36" s="2007"/>
      <c r="E36" s="254" t="s">
        <v>49</v>
      </c>
      <c r="F36" s="138"/>
      <c r="G36" s="253">
        <v>1</v>
      </c>
      <c r="H36" s="253">
        <v>0</v>
      </c>
      <c r="I36" s="252">
        <f t="shared" si="0"/>
        <v>1</v>
      </c>
      <c r="J36" s="265"/>
    </row>
    <row r="37" spans="1:10" ht="12.75" customHeight="1">
      <c r="A37" s="243"/>
      <c r="B37" s="243"/>
      <c r="C37" s="243"/>
      <c r="D37" s="2006">
        <v>1406</v>
      </c>
      <c r="E37" s="35" t="s">
        <v>22</v>
      </c>
      <c r="F37" s="39"/>
      <c r="G37" s="263">
        <f>SUM(G38:G41)</f>
        <v>10</v>
      </c>
      <c r="H37" s="263">
        <f>SUM(H38:H41)</f>
        <v>9</v>
      </c>
      <c r="I37" s="245">
        <f t="shared" si="0"/>
        <v>19</v>
      </c>
      <c r="J37" s="264"/>
    </row>
    <row r="38" spans="1:10" ht="12" customHeight="1">
      <c r="A38" s="243">
        <v>6</v>
      </c>
      <c r="B38" s="243">
        <v>2</v>
      </c>
      <c r="C38" s="243">
        <v>11</v>
      </c>
      <c r="D38" s="2007"/>
      <c r="E38" s="251" t="s">
        <v>68</v>
      </c>
      <c r="F38" s="138"/>
      <c r="G38" s="260">
        <v>5</v>
      </c>
      <c r="H38" s="249">
        <v>5</v>
      </c>
      <c r="I38" s="258">
        <f t="shared" si="0"/>
        <v>10</v>
      </c>
      <c r="J38" s="264"/>
    </row>
    <row r="39" spans="1:10" ht="12" customHeight="1">
      <c r="A39" s="243">
        <v>6</v>
      </c>
      <c r="B39" s="243">
        <v>2</v>
      </c>
      <c r="C39" s="243">
        <v>10</v>
      </c>
      <c r="D39" s="2007"/>
      <c r="E39" s="251" t="s">
        <v>23</v>
      </c>
      <c r="F39" s="138"/>
      <c r="G39" s="260">
        <v>2</v>
      </c>
      <c r="H39" s="249">
        <v>3</v>
      </c>
      <c r="I39" s="258">
        <f t="shared" si="0"/>
        <v>5</v>
      </c>
      <c r="J39" s="264"/>
    </row>
    <row r="40" spans="1:10" ht="12" customHeight="1">
      <c r="A40" s="243">
        <v>6</v>
      </c>
      <c r="B40" s="243">
        <v>2</v>
      </c>
      <c r="C40" s="243">
        <v>10</v>
      </c>
      <c r="D40" s="2007"/>
      <c r="E40" s="251" t="s">
        <v>36</v>
      </c>
      <c r="F40" s="138"/>
      <c r="G40" s="260">
        <v>0</v>
      </c>
      <c r="H40" s="249">
        <v>0</v>
      </c>
      <c r="I40" s="258">
        <f t="shared" si="0"/>
        <v>0</v>
      </c>
      <c r="J40" s="264"/>
    </row>
    <row r="41" spans="1:10" ht="12" customHeight="1">
      <c r="A41" s="243">
        <v>6</v>
      </c>
      <c r="B41" s="243">
        <v>4</v>
      </c>
      <c r="C41" s="243">
        <v>11</v>
      </c>
      <c r="D41" s="2007"/>
      <c r="E41" s="251" t="s">
        <v>37</v>
      </c>
      <c r="F41" s="138"/>
      <c r="G41" s="260">
        <v>3</v>
      </c>
      <c r="H41" s="249">
        <v>1</v>
      </c>
      <c r="I41" s="258">
        <f t="shared" si="0"/>
        <v>4</v>
      </c>
      <c r="J41" s="264"/>
    </row>
    <row r="42" spans="1:10" ht="12.75" customHeight="1">
      <c r="A42" s="243"/>
      <c r="B42" s="243"/>
      <c r="C42" s="243"/>
      <c r="D42" s="2010">
        <v>1407</v>
      </c>
      <c r="E42" s="41" t="s">
        <v>24</v>
      </c>
      <c r="F42" s="39"/>
      <c r="G42" s="263">
        <f>SUM(G43:G44)</f>
        <v>18</v>
      </c>
      <c r="H42" s="263">
        <f>SUM(H43:H44)</f>
        <v>6</v>
      </c>
      <c r="I42" s="245">
        <f t="shared" si="0"/>
        <v>24</v>
      </c>
      <c r="J42" s="262"/>
    </row>
    <row r="43" spans="1:10" ht="12" customHeight="1">
      <c r="A43" s="243">
        <v>7</v>
      </c>
      <c r="B43" s="243">
        <v>3</v>
      </c>
      <c r="C43" s="243">
        <v>11</v>
      </c>
      <c r="D43" s="1981"/>
      <c r="E43" s="261" t="s">
        <v>69</v>
      </c>
      <c r="F43" s="138"/>
      <c r="G43" s="260">
        <v>10</v>
      </c>
      <c r="H43" s="249">
        <v>2</v>
      </c>
      <c r="I43" s="258">
        <f t="shared" si="0"/>
        <v>12</v>
      </c>
      <c r="J43" s="247"/>
    </row>
    <row r="44" spans="1:10" ht="12" customHeight="1">
      <c r="A44" s="243">
        <v>7</v>
      </c>
      <c r="B44" s="243">
        <v>6</v>
      </c>
      <c r="C44" s="243">
        <v>10</v>
      </c>
      <c r="D44" s="1981"/>
      <c r="E44" s="261" t="s">
        <v>51</v>
      </c>
      <c r="F44" s="138"/>
      <c r="G44" s="260">
        <v>8</v>
      </c>
      <c r="H44" s="249">
        <v>4</v>
      </c>
      <c r="I44" s="258">
        <f t="shared" si="0"/>
        <v>12</v>
      </c>
      <c r="J44" s="257"/>
    </row>
    <row r="45" spans="1:10" ht="12.75" customHeight="1">
      <c r="A45" s="243"/>
      <c r="B45" s="243"/>
      <c r="C45" s="243"/>
      <c r="D45" s="2010">
        <v>1408</v>
      </c>
      <c r="E45" s="35" t="s">
        <v>25</v>
      </c>
      <c r="F45" s="41"/>
      <c r="G45" s="246">
        <f>SUM(G46:G49)</f>
        <v>14</v>
      </c>
      <c r="H45" s="246">
        <f>SUM(H46:H49)</f>
        <v>4</v>
      </c>
      <c r="I45" s="256">
        <f t="shared" si="0"/>
        <v>18</v>
      </c>
      <c r="J45" s="257"/>
    </row>
    <row r="46" spans="1:10" ht="12" customHeight="1">
      <c r="A46" s="243"/>
      <c r="B46" s="243"/>
      <c r="C46" s="243"/>
      <c r="D46" s="1981"/>
      <c r="E46" s="251" t="s">
        <v>20</v>
      </c>
      <c r="F46" s="250"/>
      <c r="G46" s="253">
        <v>1</v>
      </c>
      <c r="H46" s="253">
        <v>0</v>
      </c>
      <c r="I46" s="252">
        <f t="shared" si="0"/>
        <v>1</v>
      </c>
      <c r="J46" s="257"/>
    </row>
    <row r="47" spans="1:10" ht="12" customHeight="1">
      <c r="A47" s="243"/>
      <c r="B47" s="243"/>
      <c r="C47" s="243"/>
      <c r="D47" s="1981"/>
      <c r="E47" s="251" t="s">
        <v>131</v>
      </c>
      <c r="F47" s="250"/>
      <c r="G47" s="259">
        <v>7</v>
      </c>
      <c r="H47" s="253">
        <v>1</v>
      </c>
      <c r="I47" s="252">
        <f t="shared" si="0"/>
        <v>8</v>
      </c>
      <c r="J47" s="257"/>
    </row>
    <row r="48" spans="1:10" ht="12" customHeight="1">
      <c r="A48" s="243">
        <v>8</v>
      </c>
      <c r="B48" s="243">
        <v>4</v>
      </c>
      <c r="C48" s="243">
        <v>11</v>
      </c>
      <c r="D48" s="1981"/>
      <c r="E48" s="251" t="s">
        <v>38</v>
      </c>
      <c r="F48" s="138"/>
      <c r="G48" s="249">
        <v>6</v>
      </c>
      <c r="H48" s="249">
        <v>2</v>
      </c>
      <c r="I48" s="258">
        <f t="shared" si="0"/>
        <v>8</v>
      </c>
      <c r="J48" s="247"/>
    </row>
    <row r="49" spans="1:10" ht="12" customHeight="1">
      <c r="A49" s="243">
        <v>8</v>
      </c>
      <c r="B49" s="243">
        <v>4</v>
      </c>
      <c r="C49" s="243">
        <v>11</v>
      </c>
      <c r="D49" s="1981"/>
      <c r="E49" s="251" t="s">
        <v>39</v>
      </c>
      <c r="F49" s="138"/>
      <c r="G49" s="249">
        <v>0</v>
      </c>
      <c r="H49" s="249">
        <v>1</v>
      </c>
      <c r="I49" s="258">
        <f t="shared" si="0"/>
        <v>1</v>
      </c>
      <c r="J49" s="257"/>
    </row>
    <row r="50" spans="1:10" ht="12.75" customHeight="1">
      <c r="A50" s="243"/>
      <c r="B50" s="243"/>
      <c r="C50" s="243"/>
      <c r="D50" s="2010">
        <v>1624</v>
      </c>
      <c r="E50" s="35" t="s">
        <v>130</v>
      </c>
      <c r="F50" s="41"/>
      <c r="G50" s="246">
        <f>SUM(G51:G53)</f>
        <v>2</v>
      </c>
      <c r="H50" s="246">
        <f>SUM(H51:H53)</f>
        <v>4</v>
      </c>
      <c r="I50" s="256">
        <f t="shared" si="0"/>
        <v>6</v>
      </c>
      <c r="J50" s="247"/>
    </row>
    <row r="51" spans="1:10" ht="12" customHeight="1">
      <c r="A51" s="243"/>
      <c r="B51" s="243"/>
      <c r="C51" s="243"/>
      <c r="D51" s="1981"/>
      <c r="E51" s="254" t="s">
        <v>35</v>
      </c>
      <c r="F51" s="250"/>
      <c r="G51" s="253">
        <v>0</v>
      </c>
      <c r="H51" s="253">
        <v>1</v>
      </c>
      <c r="I51" s="255">
        <v>1</v>
      </c>
      <c r="J51" s="247"/>
    </row>
    <row r="52" spans="1:10" ht="12" customHeight="1">
      <c r="A52" s="243"/>
      <c r="B52" s="243"/>
      <c r="C52" s="243"/>
      <c r="D52" s="1981"/>
      <c r="E52" s="254" t="s">
        <v>46</v>
      </c>
      <c r="F52" s="250"/>
      <c r="G52" s="253">
        <v>2</v>
      </c>
      <c r="H52" s="253">
        <v>3</v>
      </c>
      <c r="I52" s="252">
        <f>SUM(G52:H52)</f>
        <v>5</v>
      </c>
      <c r="J52" s="247"/>
    </row>
    <row r="53" spans="1:10" ht="12" customHeight="1">
      <c r="A53" s="243"/>
      <c r="B53" s="243"/>
      <c r="C53" s="243"/>
      <c r="D53" s="1981"/>
      <c r="E53" s="251" t="s">
        <v>52</v>
      </c>
      <c r="F53" s="250"/>
      <c r="G53" s="249">
        <v>0</v>
      </c>
      <c r="H53" s="249">
        <v>0</v>
      </c>
      <c r="I53" s="248">
        <f>SUM(G53:H53)</f>
        <v>0</v>
      </c>
      <c r="J53" s="247"/>
    </row>
    <row r="54" spans="1:10" ht="12.75" customHeight="1">
      <c r="A54" s="243"/>
      <c r="B54" s="243"/>
      <c r="C54" s="243"/>
      <c r="D54" s="2010"/>
      <c r="E54" s="41" t="s">
        <v>42</v>
      </c>
      <c r="F54" s="41"/>
      <c r="G54" s="246">
        <f>SUM(G55:G56)</f>
        <v>6</v>
      </c>
      <c r="H54" s="246">
        <f>SUM(H55:H56)</f>
        <v>3</v>
      </c>
      <c r="I54" s="245">
        <f>SUM(G54:H54)</f>
        <v>9</v>
      </c>
      <c r="J54" s="247"/>
    </row>
    <row r="55" spans="1:10" ht="12" customHeight="1">
      <c r="A55" s="243"/>
      <c r="B55" s="243"/>
      <c r="C55" s="243"/>
      <c r="D55" s="1981"/>
      <c r="E55" s="251" t="s">
        <v>129</v>
      </c>
      <c r="F55" s="250"/>
      <c r="G55" s="249">
        <v>0</v>
      </c>
      <c r="H55" s="249">
        <v>1</v>
      </c>
      <c r="I55" s="248">
        <f>SUM(G55:H55)</f>
        <v>1</v>
      </c>
      <c r="J55" s="247"/>
    </row>
    <row r="56" spans="1:10" ht="12" customHeight="1">
      <c r="A56" s="243"/>
      <c r="B56" s="243"/>
      <c r="C56" s="243"/>
      <c r="D56" s="1982"/>
      <c r="E56" s="251" t="s">
        <v>128</v>
      </c>
      <c r="F56" s="250"/>
      <c r="G56" s="249">
        <v>6</v>
      </c>
      <c r="H56" s="249">
        <v>2</v>
      </c>
      <c r="I56" s="248">
        <f>SUM(G56:H56)</f>
        <v>8</v>
      </c>
      <c r="J56" s="247"/>
    </row>
    <row r="57" spans="1:10" ht="12.75" customHeight="1">
      <c r="A57" s="1"/>
      <c r="B57" s="1"/>
      <c r="C57" s="1"/>
      <c r="E57" s="2464" t="s">
        <v>5</v>
      </c>
      <c r="F57" s="2465"/>
      <c r="G57" s="246">
        <f>SUM(G9+G16+G25+G29+G32+G37+G42+G45+G50+G54)</f>
        <v>134</v>
      </c>
      <c r="H57" s="246">
        <f>SUM(H9+H16+H25+H29+H32+H37+H42+H45+H50+H54)</f>
        <v>78</v>
      </c>
      <c r="I57" s="245">
        <f>SUM(I9+I16+I25+I29+I32+I37+I42+I45+I50+I54)</f>
        <v>212</v>
      </c>
      <c r="J57" s="244"/>
    </row>
    <row r="58" spans="1:10" ht="12" customHeight="1">
      <c r="E58" s="99" t="s">
        <v>127</v>
      </c>
    </row>
    <row r="59" spans="1:10" s="99" customFormat="1" ht="12" customHeight="1">
      <c r="C59" s="243"/>
    </row>
    <row r="60" spans="1:10" ht="9" customHeight="1"/>
    <row r="61" spans="1:10" ht="9" customHeight="1"/>
    <row r="62" spans="1:10" ht="9" customHeight="1"/>
    <row r="63" spans="1:10" ht="9" customHeight="1">
      <c r="D63" s="74"/>
      <c r="E63" s="74"/>
      <c r="F63" s="74"/>
      <c r="G63" s="241"/>
      <c r="H63" s="241"/>
      <c r="I63" s="241"/>
      <c r="J63" s="74"/>
    </row>
    <row r="64" spans="1:10" ht="9" customHeight="1">
      <c r="D64" s="74"/>
      <c r="E64" s="47"/>
      <c r="F64" s="74"/>
      <c r="G64" s="241"/>
      <c r="H64" s="242"/>
      <c r="I64" s="242"/>
      <c r="J64" s="74"/>
    </row>
    <row r="65" spans="4:10" ht="9" customHeight="1">
      <c r="D65" s="74"/>
      <c r="E65" s="47"/>
      <c r="F65" s="74"/>
      <c r="G65" s="241"/>
      <c r="H65" s="242"/>
      <c r="I65" s="242"/>
      <c r="J65" s="74"/>
    </row>
    <row r="66" spans="4:10" ht="9" customHeight="1">
      <c r="D66" s="74"/>
      <c r="E66" s="74"/>
      <c r="F66" s="74"/>
      <c r="G66" s="241"/>
      <c r="H66" s="241"/>
      <c r="I66" s="241"/>
      <c r="J66" s="74"/>
    </row>
    <row r="67" spans="4:10" ht="9" customHeight="1">
      <c r="D67" s="74"/>
      <c r="E67" s="74"/>
      <c r="F67" s="74"/>
      <c r="G67" s="241"/>
      <c r="H67" s="241"/>
      <c r="I67" s="241"/>
      <c r="J67" s="74"/>
    </row>
    <row r="68" spans="4:10" ht="9" customHeight="1">
      <c r="D68" s="74"/>
      <c r="E68" s="74"/>
      <c r="F68" s="74"/>
      <c r="G68" s="241"/>
      <c r="H68" s="241"/>
      <c r="I68" s="241"/>
      <c r="J68" s="74"/>
    </row>
    <row r="69" spans="4:10" ht="9" customHeight="1">
      <c r="D69" s="74"/>
      <c r="E69" s="74"/>
      <c r="F69" s="74"/>
      <c r="G69" s="241"/>
      <c r="H69" s="241"/>
      <c r="I69" s="241"/>
      <c r="J69" s="74"/>
    </row>
    <row r="70" spans="4:10" ht="9" customHeight="1"/>
    <row r="71" spans="4:10" ht="9" customHeight="1"/>
    <row r="72" spans="4:10" ht="9" customHeight="1"/>
    <row r="73" spans="4:10" ht="9" customHeight="1"/>
    <row r="74" spans="4:10" ht="9" customHeight="1"/>
    <row r="75" spans="4:10" ht="9" customHeight="1"/>
    <row r="76" spans="4:10" ht="9" customHeight="1"/>
    <row r="77" spans="4:10" ht="9" customHeight="1"/>
    <row r="78" spans="4:10" ht="9" customHeight="1"/>
    <row r="79" spans="4:10" ht="9" customHeight="1"/>
    <row r="80" spans="4:1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c r="E138" s="99"/>
      <c r="F138" s="99"/>
      <c r="G138" s="97"/>
    </row>
    <row r="139" spans="5:7" ht="9" customHeight="1"/>
    <row r="140" spans="5:7" ht="9" customHeight="1"/>
    <row r="141" spans="5:7" ht="9" customHeight="1"/>
    <row r="142" spans="5:7" ht="9" customHeight="1"/>
    <row r="143" spans="5:7" ht="9" customHeight="1"/>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sheetData>
  <mergeCells count="18">
    <mergeCell ref="N3:AB3"/>
    <mergeCell ref="D3:I3"/>
    <mergeCell ref="D4:I4"/>
    <mergeCell ref="D37:D41"/>
    <mergeCell ref="D32:D36"/>
    <mergeCell ref="D16:D24"/>
    <mergeCell ref="D6:D8"/>
    <mergeCell ref="E6:F8"/>
    <mergeCell ref="G6:H7"/>
    <mergeCell ref="I6:I8"/>
    <mergeCell ref="D42:D44"/>
    <mergeCell ref="D25:D28"/>
    <mergeCell ref="E57:F57"/>
    <mergeCell ref="D9:D15"/>
    <mergeCell ref="D29:D31"/>
    <mergeCell ref="D45:D49"/>
    <mergeCell ref="D50:D53"/>
    <mergeCell ref="D54:D56"/>
  </mergeCells>
  <printOptions horizontalCentered="1"/>
  <pageMargins left="0.51" right="0.43" top="0.52" bottom="0.94488188976377963" header="0.51181102362204722" footer="0.51181102362204722"/>
  <pageSetup scale="57" orientation="portrait" r:id="rId1"/>
  <headerFooter alignWithMargins="0">
    <oddFooter>&amp;F</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484D2-09EC-498A-98B3-F980F12F55FD}">
  <dimension ref="A1:AA377"/>
  <sheetViews>
    <sheetView view="pageBreakPreview" zoomScaleNormal="100" zoomScaleSheetLayoutView="100" workbookViewId="0">
      <selection activeCell="C48" sqref="C48"/>
    </sheetView>
  </sheetViews>
  <sheetFormatPr baseColWidth="10" defaultRowHeight="12.75"/>
  <cols>
    <col min="1" max="1" width="3" style="173" customWidth="1"/>
    <col min="2" max="2" width="7.42578125" style="9" customWidth="1"/>
    <col min="3" max="3" width="62.7109375" style="9" customWidth="1"/>
    <col min="4" max="5" width="4.42578125" style="182" customWidth="1"/>
    <col min="6" max="6" width="4.7109375" style="182" customWidth="1"/>
    <col min="7" max="7" width="0.42578125" style="182" customWidth="1"/>
    <col min="8" max="9" width="5" style="182" customWidth="1"/>
    <col min="10" max="10" width="4.7109375" style="182" customWidth="1"/>
    <col min="11" max="11" width="0.42578125" style="182" customWidth="1"/>
    <col min="12" max="13" width="5.28515625" style="182" customWidth="1"/>
    <col min="14" max="14" width="4.7109375" style="182" customWidth="1"/>
    <col min="15" max="15" width="0.42578125" style="182" customWidth="1"/>
    <col min="16" max="16" width="4.7109375" style="182" customWidth="1"/>
    <col min="17" max="17" width="5.140625" style="182" customWidth="1"/>
    <col min="18" max="18" width="0.42578125" style="182" customWidth="1"/>
    <col min="19" max="19" width="6.28515625" style="182" customWidth="1"/>
    <col min="20" max="39" width="5.5703125" style="9" customWidth="1"/>
    <col min="40" max="16384" width="11.42578125" style="9"/>
  </cols>
  <sheetData>
    <row r="1" spans="1:27" s="73" customFormat="1" ht="13.5" customHeight="1">
      <c r="A1" s="97"/>
      <c r="B1" s="97"/>
      <c r="C1" s="97"/>
      <c r="F1" s="213"/>
      <c r="G1" s="213"/>
      <c r="H1" s="213"/>
      <c r="I1" s="213"/>
      <c r="J1" s="213"/>
      <c r="K1" s="213"/>
      <c r="L1" s="213"/>
      <c r="M1" s="213"/>
      <c r="N1" s="213"/>
      <c r="O1" s="213"/>
      <c r="P1" s="213"/>
      <c r="Q1" s="213"/>
      <c r="R1" s="213"/>
      <c r="S1" s="213"/>
      <c r="T1" s="213"/>
      <c r="U1" s="213"/>
      <c r="V1" s="92"/>
      <c r="W1" s="92"/>
    </row>
    <row r="2" spans="1:27" s="73" customFormat="1" ht="3.75" customHeight="1">
      <c r="A2" s="97"/>
      <c r="B2" s="97"/>
      <c r="C2" s="97"/>
      <c r="F2" s="213"/>
      <c r="G2" s="213"/>
      <c r="H2" s="213"/>
      <c r="I2" s="213"/>
      <c r="J2" s="213"/>
      <c r="K2" s="213"/>
      <c r="L2" s="213"/>
      <c r="M2" s="213"/>
      <c r="N2" s="213"/>
      <c r="O2" s="213"/>
      <c r="P2" s="213"/>
      <c r="Q2" s="213"/>
      <c r="R2" s="213"/>
      <c r="S2" s="213"/>
      <c r="T2" s="213"/>
      <c r="U2" s="213"/>
      <c r="V2" s="92"/>
      <c r="W2" s="92"/>
    </row>
    <row r="3" spans="1:27" s="99" customFormat="1" ht="11.25" customHeight="1">
      <c r="B3" s="2242" t="s">
        <v>116</v>
      </c>
      <c r="C3" s="2242"/>
      <c r="D3" s="2242"/>
      <c r="E3" s="2242"/>
      <c r="F3" s="2242"/>
      <c r="G3" s="2242"/>
      <c r="H3" s="2242"/>
      <c r="I3" s="2242"/>
      <c r="J3" s="2242"/>
      <c r="K3" s="2242"/>
      <c r="L3" s="2242"/>
      <c r="M3" s="2242"/>
      <c r="N3" s="2242"/>
      <c r="O3" s="2242"/>
      <c r="P3" s="2242"/>
      <c r="Q3" s="2242"/>
      <c r="R3" s="2242"/>
      <c r="S3" s="2242"/>
      <c r="T3" s="2242"/>
      <c r="U3" s="2242"/>
      <c r="V3" s="2242"/>
      <c r="W3" s="212"/>
      <c r="X3" s="211"/>
      <c r="Y3" s="2228"/>
      <c r="Z3" s="2488"/>
      <c r="AA3" s="2488"/>
    </row>
    <row r="4" spans="1:27" s="99" customFormat="1" ht="11.25" customHeight="1">
      <c r="B4" s="2242" t="s">
        <v>63</v>
      </c>
      <c r="C4" s="2242"/>
      <c r="D4" s="2242"/>
      <c r="E4" s="2242"/>
      <c r="F4" s="2242"/>
      <c r="G4" s="2242"/>
      <c r="H4" s="2242"/>
      <c r="I4" s="2242"/>
      <c r="J4" s="2242"/>
      <c r="K4" s="2242"/>
      <c r="L4" s="2242"/>
      <c r="M4" s="2242"/>
      <c r="N4" s="2242"/>
      <c r="O4" s="2242"/>
      <c r="P4" s="2242"/>
      <c r="Q4" s="2242"/>
      <c r="R4" s="2242"/>
      <c r="S4" s="2242"/>
      <c r="T4" s="2242"/>
      <c r="U4" s="2242"/>
      <c r="V4" s="2242"/>
      <c r="W4" s="212"/>
      <c r="X4" s="211"/>
      <c r="Y4" s="2228"/>
      <c r="Z4" s="2488"/>
      <c r="AA4" s="2488"/>
    </row>
    <row r="5" spans="1:27" ht="3" customHeight="1">
      <c r="C5" s="10"/>
      <c r="D5" s="173"/>
      <c r="E5" s="173"/>
      <c r="F5" s="173"/>
      <c r="G5" s="210"/>
      <c r="H5" s="210"/>
      <c r="I5" s="210"/>
      <c r="J5" s="210"/>
      <c r="K5" s="210"/>
      <c r="L5" s="210"/>
      <c r="M5" s="210"/>
      <c r="N5" s="210"/>
      <c r="O5" s="210"/>
      <c r="P5" s="210"/>
      <c r="Q5" s="173"/>
      <c r="R5" s="173"/>
      <c r="S5" s="173"/>
      <c r="T5" s="169"/>
      <c r="W5" s="10"/>
    </row>
    <row r="6" spans="1:27" s="73" customFormat="1" ht="15" customHeight="1">
      <c r="A6" s="97"/>
      <c r="B6" s="2206" t="s">
        <v>115</v>
      </c>
      <c r="C6" s="2199" t="s">
        <v>73</v>
      </c>
      <c r="D6" s="2462" t="s">
        <v>114</v>
      </c>
      <c r="E6" s="2462"/>
      <c r="F6" s="2462"/>
      <c r="G6" s="209"/>
      <c r="H6" s="2462" t="s">
        <v>113</v>
      </c>
      <c r="I6" s="2462"/>
      <c r="J6" s="2462"/>
      <c r="K6" s="101"/>
      <c r="L6" s="2462" t="s">
        <v>112</v>
      </c>
      <c r="M6" s="2462"/>
      <c r="N6" s="2462"/>
      <c r="O6" s="101"/>
      <c r="P6" s="2462" t="s">
        <v>93</v>
      </c>
      <c r="Q6" s="2462"/>
      <c r="R6" s="101"/>
      <c r="S6" s="2433" t="s">
        <v>5</v>
      </c>
      <c r="T6" s="92"/>
      <c r="U6" s="208"/>
    </row>
    <row r="7" spans="1:27" s="73" customFormat="1" ht="15" customHeight="1">
      <c r="A7" s="97"/>
      <c r="B7" s="2442"/>
      <c r="C7" s="2201"/>
      <c r="D7" s="96" t="s">
        <v>26</v>
      </c>
      <c r="E7" s="96" t="s">
        <v>27</v>
      </c>
      <c r="F7" s="96" t="s">
        <v>5</v>
      </c>
      <c r="G7" s="96"/>
      <c r="H7" s="96" t="s">
        <v>26</v>
      </c>
      <c r="I7" s="96" t="s">
        <v>27</v>
      </c>
      <c r="J7" s="96" t="s">
        <v>5</v>
      </c>
      <c r="K7" s="96"/>
      <c r="L7" s="96" t="s">
        <v>26</v>
      </c>
      <c r="M7" s="96" t="s">
        <v>27</v>
      </c>
      <c r="N7" s="96" t="s">
        <v>5</v>
      </c>
      <c r="O7" s="96"/>
      <c r="P7" s="96" t="s">
        <v>26</v>
      </c>
      <c r="Q7" s="96" t="s">
        <v>27</v>
      </c>
      <c r="R7" s="96"/>
      <c r="S7" s="2434"/>
      <c r="T7" s="92"/>
    </row>
    <row r="8" spans="1:27" ht="12.75" customHeight="1">
      <c r="B8" s="2006">
        <v>1401</v>
      </c>
      <c r="C8" s="207" t="s">
        <v>9</v>
      </c>
      <c r="D8" s="206">
        <f>SUM(D9:D17)</f>
        <v>110</v>
      </c>
      <c r="E8" s="206">
        <f>SUM(E9:E17)</f>
        <v>42</v>
      </c>
      <c r="F8" s="206">
        <f t="shared" ref="F8:F39" si="0">SUM(D8:E8)</f>
        <v>152</v>
      </c>
      <c r="G8" s="206">
        <f>SUM(G17:G17)</f>
        <v>0</v>
      </c>
      <c r="H8" s="206">
        <f>SUM(H9:H17)</f>
        <v>56</v>
      </c>
      <c r="I8" s="206">
        <f>SUM(I9:I17)</f>
        <v>31</v>
      </c>
      <c r="J8" s="206">
        <f>SUM(G8:I8)</f>
        <v>87</v>
      </c>
      <c r="K8" s="206">
        <f>SUM(K17:K17)</f>
        <v>0</v>
      </c>
      <c r="L8" s="206">
        <f>SUM(L9:L17)</f>
        <v>2</v>
      </c>
      <c r="M8" s="206">
        <f>SUM(M9:M17)</f>
        <v>4</v>
      </c>
      <c r="N8" s="206">
        <f>SUM(K8:M8)</f>
        <v>6</v>
      </c>
      <c r="O8" s="206">
        <f>SUM(O17:O17)</f>
        <v>0</v>
      </c>
      <c r="P8" s="109">
        <f t="shared" ref="P8:P39" si="1">SUM(D8+H8+L8)</f>
        <v>168</v>
      </c>
      <c r="Q8" s="109">
        <f t="shared" ref="Q8:Q39" si="2">SUM(E8+I8+M8)</f>
        <v>77</v>
      </c>
      <c r="R8" s="109"/>
      <c r="S8" s="38">
        <f t="shared" ref="S8:S39" si="3">SUM(P8:Q8)</f>
        <v>245</v>
      </c>
      <c r="T8" s="169"/>
    </row>
    <row r="9" spans="1:27" ht="12" customHeight="1">
      <c r="B9" s="2007"/>
      <c r="C9" s="8" t="s">
        <v>10</v>
      </c>
      <c r="D9" s="8">
        <v>29</v>
      </c>
      <c r="E9" s="8">
        <v>13</v>
      </c>
      <c r="F9" s="16">
        <f t="shared" si="0"/>
        <v>42</v>
      </c>
      <c r="G9" s="16"/>
      <c r="H9" s="8">
        <v>14</v>
      </c>
      <c r="I9" s="8">
        <v>3</v>
      </c>
      <c r="J9" s="16">
        <f t="shared" ref="J9:J40" si="4">SUM(H9:I9)</f>
        <v>17</v>
      </c>
      <c r="K9" s="16"/>
      <c r="L9" s="8">
        <v>0</v>
      </c>
      <c r="M9" s="8">
        <v>0</v>
      </c>
      <c r="N9" s="16">
        <f t="shared" ref="N9:N40" si="5">SUM(L9:M9)</f>
        <v>0</v>
      </c>
      <c r="O9" s="16"/>
      <c r="P9" s="8">
        <f t="shared" si="1"/>
        <v>43</v>
      </c>
      <c r="Q9" s="8">
        <f t="shared" si="2"/>
        <v>16</v>
      </c>
      <c r="R9" s="16"/>
      <c r="S9" s="191">
        <f t="shared" si="3"/>
        <v>59</v>
      </c>
      <c r="T9" s="169"/>
      <c r="U9" s="169"/>
    </row>
    <row r="10" spans="1:27" ht="12" customHeight="1">
      <c r="B10" s="2007"/>
      <c r="C10" s="50" t="s">
        <v>111</v>
      </c>
      <c r="D10" s="8">
        <v>0</v>
      </c>
      <c r="E10" s="8">
        <v>0</v>
      </c>
      <c r="F10" s="16">
        <f t="shared" si="0"/>
        <v>0</v>
      </c>
      <c r="G10" s="16"/>
      <c r="H10" s="8">
        <v>0</v>
      </c>
      <c r="I10" s="8">
        <v>0</v>
      </c>
      <c r="J10" s="16">
        <f t="shared" si="4"/>
        <v>0</v>
      </c>
      <c r="K10" s="16"/>
      <c r="L10" s="8">
        <v>0</v>
      </c>
      <c r="M10" s="8">
        <v>0</v>
      </c>
      <c r="N10" s="16">
        <f t="shared" si="5"/>
        <v>0</v>
      </c>
      <c r="O10" s="16"/>
      <c r="P10" s="8">
        <f t="shared" si="1"/>
        <v>0</v>
      </c>
      <c r="Q10" s="8">
        <f t="shared" si="2"/>
        <v>0</v>
      </c>
      <c r="R10" s="16"/>
      <c r="S10" s="191">
        <f t="shared" si="3"/>
        <v>0</v>
      </c>
      <c r="T10" s="169"/>
      <c r="U10" s="169"/>
    </row>
    <row r="11" spans="1:27" ht="12" customHeight="1">
      <c r="B11" s="2007"/>
      <c r="C11" s="8" t="s">
        <v>11</v>
      </c>
      <c r="D11" s="8">
        <v>35</v>
      </c>
      <c r="E11" s="8">
        <v>12</v>
      </c>
      <c r="F11" s="16">
        <f t="shared" si="0"/>
        <v>47</v>
      </c>
      <c r="G11" s="16"/>
      <c r="H11" s="8">
        <v>10</v>
      </c>
      <c r="I11" s="8">
        <v>1</v>
      </c>
      <c r="J11" s="16">
        <f t="shared" si="4"/>
        <v>11</v>
      </c>
      <c r="K11" s="16"/>
      <c r="L11" s="8">
        <v>0</v>
      </c>
      <c r="M11" s="8">
        <v>0</v>
      </c>
      <c r="N11" s="16">
        <f t="shared" si="5"/>
        <v>0</v>
      </c>
      <c r="O11" s="16"/>
      <c r="P11" s="8">
        <f t="shared" si="1"/>
        <v>45</v>
      </c>
      <c r="Q11" s="8">
        <f t="shared" si="2"/>
        <v>13</v>
      </c>
      <c r="R11" s="16"/>
      <c r="S11" s="191">
        <f t="shared" si="3"/>
        <v>58</v>
      </c>
      <c r="T11" s="169"/>
      <c r="U11" s="180"/>
    </row>
    <row r="12" spans="1:27" ht="12" customHeight="1">
      <c r="B12" s="2007"/>
      <c r="C12" s="8" t="s">
        <v>12</v>
      </c>
      <c r="D12" s="8">
        <v>28</v>
      </c>
      <c r="E12" s="8">
        <v>12</v>
      </c>
      <c r="F12" s="16">
        <f t="shared" si="0"/>
        <v>40</v>
      </c>
      <c r="G12" s="16"/>
      <c r="H12" s="8">
        <v>6</v>
      </c>
      <c r="I12" s="8">
        <v>6</v>
      </c>
      <c r="J12" s="16">
        <f t="shared" si="4"/>
        <v>12</v>
      </c>
      <c r="K12" s="16"/>
      <c r="L12" s="8">
        <v>0</v>
      </c>
      <c r="M12" s="8">
        <v>0</v>
      </c>
      <c r="N12" s="16">
        <f t="shared" si="5"/>
        <v>0</v>
      </c>
      <c r="O12" s="16"/>
      <c r="P12" s="8">
        <f t="shared" si="1"/>
        <v>34</v>
      </c>
      <c r="Q12" s="8">
        <f t="shared" si="2"/>
        <v>18</v>
      </c>
      <c r="R12" s="16"/>
      <c r="S12" s="191">
        <f t="shared" si="3"/>
        <v>52</v>
      </c>
      <c r="T12" s="169"/>
      <c r="U12" s="169"/>
    </row>
    <row r="13" spans="1:27" ht="12" customHeight="1">
      <c r="B13" s="2007"/>
      <c r="C13" s="8" t="s">
        <v>30</v>
      </c>
      <c r="D13" s="8">
        <v>0</v>
      </c>
      <c r="E13" s="8">
        <v>0</v>
      </c>
      <c r="F13" s="16">
        <f t="shared" si="0"/>
        <v>0</v>
      </c>
      <c r="G13" s="16"/>
      <c r="H13" s="8">
        <v>14</v>
      </c>
      <c r="I13" s="8">
        <v>10</v>
      </c>
      <c r="J13" s="16">
        <f t="shared" si="4"/>
        <v>24</v>
      </c>
      <c r="K13" s="16"/>
      <c r="L13" s="8">
        <v>0</v>
      </c>
      <c r="M13" s="8">
        <v>3</v>
      </c>
      <c r="N13" s="16">
        <f t="shared" si="5"/>
        <v>3</v>
      </c>
      <c r="O13" s="16"/>
      <c r="P13" s="8">
        <f t="shared" si="1"/>
        <v>14</v>
      </c>
      <c r="Q13" s="8">
        <f t="shared" si="2"/>
        <v>13</v>
      </c>
      <c r="R13" s="16"/>
      <c r="S13" s="191">
        <f t="shared" si="3"/>
        <v>27</v>
      </c>
      <c r="T13" s="169"/>
      <c r="U13" s="169"/>
    </row>
    <row r="14" spans="1:27" ht="12" customHeight="1">
      <c r="B14" s="2007"/>
      <c r="C14" s="8" t="s">
        <v>31</v>
      </c>
      <c r="D14" s="8">
        <v>2</v>
      </c>
      <c r="E14" s="8">
        <v>2</v>
      </c>
      <c r="F14" s="16">
        <f t="shared" si="0"/>
        <v>4</v>
      </c>
      <c r="G14" s="169"/>
      <c r="H14" s="8">
        <v>10</v>
      </c>
      <c r="I14" s="8">
        <v>7</v>
      </c>
      <c r="J14" s="16">
        <f t="shared" si="4"/>
        <v>17</v>
      </c>
      <c r="K14" s="169"/>
      <c r="L14" s="8">
        <v>2</v>
      </c>
      <c r="M14" s="8">
        <v>0</v>
      </c>
      <c r="N14" s="16">
        <f t="shared" si="5"/>
        <v>2</v>
      </c>
      <c r="O14" s="16"/>
      <c r="P14" s="8">
        <f t="shared" si="1"/>
        <v>14</v>
      </c>
      <c r="Q14" s="8">
        <f t="shared" si="2"/>
        <v>9</v>
      </c>
      <c r="R14" s="16"/>
      <c r="S14" s="191">
        <f t="shared" si="3"/>
        <v>23</v>
      </c>
      <c r="T14" s="169"/>
      <c r="U14" s="169"/>
    </row>
    <row r="15" spans="1:27" ht="12" customHeight="1">
      <c r="B15" s="2007"/>
      <c r="C15" s="8" t="s">
        <v>58</v>
      </c>
      <c r="D15" s="8">
        <v>7</v>
      </c>
      <c r="E15" s="8">
        <v>3</v>
      </c>
      <c r="F15" s="16">
        <f t="shared" si="0"/>
        <v>10</v>
      </c>
      <c r="G15" s="169"/>
      <c r="H15" s="8">
        <v>0</v>
      </c>
      <c r="I15" s="8">
        <v>3</v>
      </c>
      <c r="J15" s="16">
        <f t="shared" si="4"/>
        <v>3</v>
      </c>
      <c r="K15" s="169"/>
      <c r="L15" s="8">
        <v>0</v>
      </c>
      <c r="M15" s="8">
        <v>0</v>
      </c>
      <c r="N15" s="16">
        <f t="shared" si="5"/>
        <v>0</v>
      </c>
      <c r="O15" s="16"/>
      <c r="P15" s="8">
        <f t="shared" si="1"/>
        <v>7</v>
      </c>
      <c r="Q15" s="8">
        <f t="shared" si="2"/>
        <v>6</v>
      </c>
      <c r="R15" s="16"/>
      <c r="S15" s="191">
        <f t="shared" si="3"/>
        <v>13</v>
      </c>
      <c r="T15" s="169"/>
      <c r="U15" s="169"/>
    </row>
    <row r="16" spans="1:27" ht="12" customHeight="1">
      <c r="B16" s="2007"/>
      <c r="C16" s="8" t="s">
        <v>64</v>
      </c>
      <c r="D16" s="8">
        <v>9</v>
      </c>
      <c r="E16" s="8">
        <v>0</v>
      </c>
      <c r="F16" s="16">
        <f t="shared" si="0"/>
        <v>9</v>
      </c>
      <c r="G16" s="169"/>
      <c r="H16" s="8">
        <v>2</v>
      </c>
      <c r="I16" s="8">
        <v>1</v>
      </c>
      <c r="J16" s="16">
        <f t="shared" si="4"/>
        <v>3</v>
      </c>
      <c r="K16" s="169"/>
      <c r="L16" s="8">
        <v>0</v>
      </c>
      <c r="M16" s="8">
        <v>1</v>
      </c>
      <c r="N16" s="16">
        <f t="shared" si="5"/>
        <v>1</v>
      </c>
      <c r="O16" s="16"/>
      <c r="P16" s="8">
        <f t="shared" si="1"/>
        <v>11</v>
      </c>
      <c r="Q16" s="8">
        <f t="shared" si="2"/>
        <v>2</v>
      </c>
      <c r="R16" s="16"/>
      <c r="S16" s="191">
        <f t="shared" si="3"/>
        <v>13</v>
      </c>
      <c r="T16" s="169"/>
      <c r="U16" s="169"/>
    </row>
    <row r="17" spans="2:21" ht="12" customHeight="1">
      <c r="B17" s="2008"/>
      <c r="C17" s="8" t="s">
        <v>67</v>
      </c>
      <c r="D17" s="8">
        <v>0</v>
      </c>
      <c r="E17" s="8">
        <v>0</v>
      </c>
      <c r="F17" s="10">
        <f t="shared" si="0"/>
        <v>0</v>
      </c>
      <c r="G17" s="10"/>
      <c r="H17" s="8">
        <v>0</v>
      </c>
      <c r="I17" s="8">
        <v>0</v>
      </c>
      <c r="J17" s="10">
        <f t="shared" si="4"/>
        <v>0</v>
      </c>
      <c r="K17" s="10"/>
      <c r="L17" s="8">
        <v>0</v>
      </c>
      <c r="M17" s="8">
        <v>0</v>
      </c>
      <c r="N17" s="10">
        <f t="shared" si="5"/>
        <v>0</v>
      </c>
      <c r="O17" s="16"/>
      <c r="P17" s="8">
        <f t="shared" si="1"/>
        <v>0</v>
      </c>
      <c r="Q17" s="8">
        <f t="shared" si="2"/>
        <v>0</v>
      </c>
      <c r="R17" s="16"/>
      <c r="S17" s="191">
        <f t="shared" si="3"/>
        <v>0</v>
      </c>
      <c r="T17" s="169"/>
      <c r="U17" s="169"/>
    </row>
    <row r="18" spans="2:21" ht="12.75" customHeight="1">
      <c r="B18" s="2006">
        <v>1402</v>
      </c>
      <c r="C18" s="86" t="s">
        <v>13</v>
      </c>
      <c r="D18" s="109">
        <f>SUM(D19:D27)</f>
        <v>101</v>
      </c>
      <c r="E18" s="109">
        <f>SUM(E19:E27)</f>
        <v>73</v>
      </c>
      <c r="F18" s="109">
        <f t="shared" si="0"/>
        <v>174</v>
      </c>
      <c r="G18" s="109">
        <f>SUM(G26:G27)</f>
        <v>0</v>
      </c>
      <c r="H18" s="109">
        <f>SUM(H19:H27)</f>
        <v>59</v>
      </c>
      <c r="I18" s="109">
        <f>SUM(I19:I27)</f>
        <v>54</v>
      </c>
      <c r="J18" s="109">
        <f t="shared" si="4"/>
        <v>113</v>
      </c>
      <c r="K18" s="109">
        <f>SUM(K26:K27)</f>
        <v>0</v>
      </c>
      <c r="L18" s="109">
        <f>SUM(L19:L27)</f>
        <v>3</v>
      </c>
      <c r="M18" s="109">
        <f>SUM(M19:M27)</f>
        <v>3</v>
      </c>
      <c r="N18" s="109">
        <f t="shared" si="5"/>
        <v>6</v>
      </c>
      <c r="O18" s="109">
        <f>SUM(O26:O27)</f>
        <v>0</v>
      </c>
      <c r="P18" s="109">
        <f t="shared" si="1"/>
        <v>163</v>
      </c>
      <c r="Q18" s="109">
        <f t="shared" si="2"/>
        <v>130</v>
      </c>
      <c r="R18" s="109"/>
      <c r="S18" s="38">
        <f t="shared" si="3"/>
        <v>293</v>
      </c>
      <c r="T18" s="169"/>
      <c r="U18" s="169"/>
    </row>
    <row r="19" spans="2:21" ht="12" customHeight="1">
      <c r="B19" s="2007"/>
      <c r="C19" s="8" t="s">
        <v>54</v>
      </c>
      <c r="D19" s="8">
        <v>35</v>
      </c>
      <c r="E19" s="8">
        <v>25</v>
      </c>
      <c r="F19" s="16">
        <f t="shared" si="0"/>
        <v>60</v>
      </c>
      <c r="G19" s="16"/>
      <c r="H19" s="8">
        <v>9</v>
      </c>
      <c r="I19" s="8">
        <v>17</v>
      </c>
      <c r="J19" s="16">
        <f t="shared" si="4"/>
        <v>26</v>
      </c>
      <c r="K19" s="16"/>
      <c r="L19" s="8">
        <v>0</v>
      </c>
      <c r="M19" s="8">
        <v>0</v>
      </c>
      <c r="N19" s="16">
        <f t="shared" si="5"/>
        <v>0</v>
      </c>
      <c r="O19" s="16"/>
      <c r="P19" s="8">
        <f t="shared" si="1"/>
        <v>44</v>
      </c>
      <c r="Q19" s="8">
        <f t="shared" si="2"/>
        <v>42</v>
      </c>
      <c r="R19" s="16"/>
      <c r="S19" s="191">
        <f t="shared" si="3"/>
        <v>86</v>
      </c>
      <c r="T19" s="169"/>
      <c r="U19" s="169"/>
    </row>
    <row r="20" spans="2:21" ht="12" customHeight="1">
      <c r="B20" s="2007"/>
      <c r="C20" s="8" t="s">
        <v>110</v>
      </c>
      <c r="D20" s="8">
        <v>24</v>
      </c>
      <c r="E20" s="8">
        <v>12</v>
      </c>
      <c r="F20" s="16">
        <f t="shared" si="0"/>
        <v>36</v>
      </c>
      <c r="G20" s="16"/>
      <c r="H20" s="8">
        <v>6</v>
      </c>
      <c r="I20" s="8">
        <v>0</v>
      </c>
      <c r="J20" s="16">
        <f t="shared" si="4"/>
        <v>6</v>
      </c>
      <c r="K20" s="16"/>
      <c r="L20" s="8">
        <v>0</v>
      </c>
      <c r="M20" s="8">
        <v>0</v>
      </c>
      <c r="N20" s="16">
        <f t="shared" si="5"/>
        <v>0</v>
      </c>
      <c r="O20" s="16"/>
      <c r="P20" s="8">
        <f t="shared" si="1"/>
        <v>30</v>
      </c>
      <c r="Q20" s="8">
        <f t="shared" si="2"/>
        <v>12</v>
      </c>
      <c r="R20" s="16"/>
      <c r="S20" s="191">
        <f t="shared" si="3"/>
        <v>42</v>
      </c>
      <c r="T20" s="169"/>
      <c r="U20" s="169"/>
    </row>
    <row r="21" spans="2:21" ht="12" customHeight="1">
      <c r="B21" s="2007"/>
      <c r="C21" s="8" t="s">
        <v>70</v>
      </c>
      <c r="D21" s="8">
        <v>8</v>
      </c>
      <c r="E21" s="8">
        <v>6</v>
      </c>
      <c r="F21" s="16">
        <f t="shared" si="0"/>
        <v>14</v>
      </c>
      <c r="G21" s="16"/>
      <c r="H21" s="8">
        <v>7</v>
      </c>
      <c r="I21" s="8">
        <v>10</v>
      </c>
      <c r="J21" s="16">
        <f t="shared" si="4"/>
        <v>17</v>
      </c>
      <c r="K21" s="16"/>
      <c r="L21" s="8">
        <v>0</v>
      </c>
      <c r="M21" s="8">
        <v>0</v>
      </c>
      <c r="N21" s="16">
        <f t="shared" si="5"/>
        <v>0</v>
      </c>
      <c r="O21" s="16"/>
      <c r="P21" s="8">
        <f t="shared" si="1"/>
        <v>15</v>
      </c>
      <c r="Q21" s="8">
        <f t="shared" si="2"/>
        <v>16</v>
      </c>
      <c r="R21" s="16"/>
      <c r="S21" s="191">
        <f t="shared" si="3"/>
        <v>31</v>
      </c>
      <c r="T21" s="169"/>
      <c r="U21" s="169"/>
    </row>
    <row r="22" spans="2:21" ht="12" customHeight="1">
      <c r="B22" s="2007"/>
      <c r="C22" s="8" t="s">
        <v>43</v>
      </c>
      <c r="D22" s="8">
        <v>7</v>
      </c>
      <c r="E22" s="8">
        <v>9</v>
      </c>
      <c r="F22" s="16">
        <f t="shared" si="0"/>
        <v>16</v>
      </c>
      <c r="G22" s="16"/>
      <c r="H22" s="8">
        <v>7</v>
      </c>
      <c r="I22" s="8">
        <v>2</v>
      </c>
      <c r="J22" s="16">
        <f t="shared" si="4"/>
        <v>9</v>
      </c>
      <c r="K22" s="16"/>
      <c r="L22" s="8">
        <v>0</v>
      </c>
      <c r="M22" s="8">
        <v>0</v>
      </c>
      <c r="N22" s="16">
        <f t="shared" si="5"/>
        <v>0</v>
      </c>
      <c r="O22" s="16"/>
      <c r="P22" s="8">
        <f t="shared" si="1"/>
        <v>14</v>
      </c>
      <c r="Q22" s="8">
        <f t="shared" si="2"/>
        <v>11</v>
      </c>
      <c r="R22" s="16"/>
      <c r="S22" s="191">
        <f t="shared" si="3"/>
        <v>25</v>
      </c>
      <c r="T22" s="169"/>
      <c r="U22" s="169"/>
    </row>
    <row r="23" spans="2:21" ht="12" customHeight="1">
      <c r="B23" s="2007"/>
      <c r="C23" s="8" t="s">
        <v>44</v>
      </c>
      <c r="D23" s="8">
        <v>3</v>
      </c>
      <c r="E23" s="8">
        <v>6</v>
      </c>
      <c r="F23" s="16">
        <f t="shared" si="0"/>
        <v>9</v>
      </c>
      <c r="G23" s="16"/>
      <c r="H23" s="8">
        <v>9</v>
      </c>
      <c r="I23" s="8">
        <v>4</v>
      </c>
      <c r="J23" s="16">
        <f t="shared" si="4"/>
        <v>13</v>
      </c>
      <c r="K23" s="16"/>
      <c r="L23" s="8">
        <v>0</v>
      </c>
      <c r="M23" s="8">
        <v>0</v>
      </c>
      <c r="N23" s="16">
        <f t="shared" si="5"/>
        <v>0</v>
      </c>
      <c r="O23" s="16"/>
      <c r="P23" s="8">
        <f t="shared" si="1"/>
        <v>12</v>
      </c>
      <c r="Q23" s="8">
        <f t="shared" si="2"/>
        <v>10</v>
      </c>
      <c r="R23" s="16"/>
      <c r="S23" s="191">
        <f t="shared" si="3"/>
        <v>22</v>
      </c>
      <c r="T23" s="169"/>
      <c r="U23" s="169"/>
    </row>
    <row r="24" spans="2:21" ht="12" customHeight="1">
      <c r="B24" s="2007"/>
      <c r="C24" s="8" t="s">
        <v>53</v>
      </c>
      <c r="D24" s="8">
        <v>5</v>
      </c>
      <c r="E24" s="8">
        <v>4</v>
      </c>
      <c r="F24" s="16">
        <f t="shared" si="0"/>
        <v>9</v>
      </c>
      <c r="G24" s="16"/>
      <c r="H24" s="8">
        <v>2</v>
      </c>
      <c r="I24" s="8">
        <v>5</v>
      </c>
      <c r="J24" s="16">
        <f t="shared" si="4"/>
        <v>7</v>
      </c>
      <c r="K24" s="16"/>
      <c r="L24" s="8">
        <v>0</v>
      </c>
      <c r="M24" s="8">
        <v>0</v>
      </c>
      <c r="N24" s="16">
        <f t="shared" si="5"/>
        <v>0</v>
      </c>
      <c r="O24" s="16"/>
      <c r="P24" s="8">
        <f t="shared" si="1"/>
        <v>7</v>
      </c>
      <c r="Q24" s="8">
        <f t="shared" si="2"/>
        <v>9</v>
      </c>
      <c r="R24" s="16"/>
      <c r="S24" s="191">
        <f t="shared" si="3"/>
        <v>16</v>
      </c>
      <c r="T24" s="169"/>
      <c r="U24" s="169"/>
    </row>
    <row r="25" spans="2:21" ht="12" customHeight="1">
      <c r="B25" s="2007"/>
      <c r="C25" s="8" t="s">
        <v>57</v>
      </c>
      <c r="D25" s="8">
        <v>10</v>
      </c>
      <c r="E25" s="8">
        <v>6</v>
      </c>
      <c r="F25" s="16">
        <f t="shared" si="0"/>
        <v>16</v>
      </c>
      <c r="G25" s="16"/>
      <c r="H25" s="8">
        <v>4</v>
      </c>
      <c r="I25" s="8">
        <v>2</v>
      </c>
      <c r="J25" s="16">
        <f t="shared" si="4"/>
        <v>6</v>
      </c>
      <c r="K25" s="16"/>
      <c r="L25" s="8">
        <v>0</v>
      </c>
      <c r="M25" s="8">
        <v>0</v>
      </c>
      <c r="N25" s="16">
        <f t="shared" si="5"/>
        <v>0</v>
      </c>
      <c r="O25" s="16"/>
      <c r="P25" s="8">
        <f t="shared" si="1"/>
        <v>14</v>
      </c>
      <c r="Q25" s="8">
        <f t="shared" si="2"/>
        <v>8</v>
      </c>
      <c r="R25" s="16"/>
      <c r="S25" s="191">
        <f t="shared" si="3"/>
        <v>22</v>
      </c>
      <c r="T25" s="169"/>
      <c r="U25" s="169"/>
    </row>
    <row r="26" spans="2:21" ht="12" customHeight="1">
      <c r="B26" s="2007"/>
      <c r="C26" s="8" t="s">
        <v>32</v>
      </c>
      <c r="D26" s="8">
        <v>9</v>
      </c>
      <c r="E26" s="8">
        <v>3</v>
      </c>
      <c r="F26" s="16">
        <f t="shared" si="0"/>
        <v>12</v>
      </c>
      <c r="G26" s="16"/>
      <c r="H26" s="8">
        <v>11</v>
      </c>
      <c r="I26" s="8">
        <v>11</v>
      </c>
      <c r="J26" s="16">
        <f t="shared" si="4"/>
        <v>22</v>
      </c>
      <c r="K26" s="16"/>
      <c r="L26" s="8">
        <v>1</v>
      </c>
      <c r="M26" s="8">
        <v>2</v>
      </c>
      <c r="N26" s="16">
        <f t="shared" si="5"/>
        <v>3</v>
      </c>
      <c r="O26" s="16"/>
      <c r="P26" s="8">
        <f t="shared" si="1"/>
        <v>21</v>
      </c>
      <c r="Q26" s="8">
        <f t="shared" si="2"/>
        <v>16</v>
      </c>
      <c r="R26" s="16"/>
      <c r="S26" s="191">
        <f t="shared" si="3"/>
        <v>37</v>
      </c>
      <c r="T26" s="169"/>
      <c r="U26" s="169"/>
    </row>
    <row r="27" spans="2:21" ht="12" customHeight="1">
      <c r="B27" s="2008"/>
      <c r="C27" s="8" t="s">
        <v>48</v>
      </c>
      <c r="D27" s="8">
        <v>0</v>
      </c>
      <c r="E27" s="8">
        <v>2</v>
      </c>
      <c r="F27" s="16">
        <f t="shared" si="0"/>
        <v>2</v>
      </c>
      <c r="G27" s="16"/>
      <c r="H27" s="8">
        <v>4</v>
      </c>
      <c r="I27" s="8">
        <v>3</v>
      </c>
      <c r="J27" s="16">
        <f t="shared" si="4"/>
        <v>7</v>
      </c>
      <c r="K27" s="16"/>
      <c r="L27" s="8">
        <v>2</v>
      </c>
      <c r="M27" s="8">
        <v>1</v>
      </c>
      <c r="N27" s="16">
        <f t="shared" si="5"/>
        <v>3</v>
      </c>
      <c r="O27" s="16"/>
      <c r="P27" s="8">
        <f t="shared" si="1"/>
        <v>6</v>
      </c>
      <c r="Q27" s="8">
        <f t="shared" si="2"/>
        <v>6</v>
      </c>
      <c r="R27" s="16"/>
      <c r="S27" s="191">
        <f t="shared" si="3"/>
        <v>12</v>
      </c>
      <c r="T27" s="169"/>
      <c r="U27" s="169"/>
    </row>
    <row r="28" spans="2:21" ht="12.75" customHeight="1">
      <c r="B28" s="2010">
        <v>1403</v>
      </c>
      <c r="C28" s="86" t="s">
        <v>14</v>
      </c>
      <c r="D28" s="109">
        <f>SUM(D29:D31)</f>
        <v>33</v>
      </c>
      <c r="E28" s="109">
        <f>SUM(E29:E31)</f>
        <v>30</v>
      </c>
      <c r="F28" s="109">
        <f t="shared" si="0"/>
        <v>63</v>
      </c>
      <c r="G28" s="109">
        <f>SUM(G30:G31)</f>
        <v>0</v>
      </c>
      <c r="H28" s="109">
        <f>SUM(H29:H31)</f>
        <v>11</v>
      </c>
      <c r="I28" s="109">
        <f>SUM(I29:I31)</f>
        <v>12</v>
      </c>
      <c r="J28" s="109">
        <f t="shared" si="4"/>
        <v>23</v>
      </c>
      <c r="K28" s="109">
        <f>SUM(K30:K31)</f>
        <v>0</v>
      </c>
      <c r="L28" s="109">
        <f>SUM(L29:L31)</f>
        <v>0</v>
      </c>
      <c r="M28" s="109">
        <f>SUM(M29:M31)</f>
        <v>0</v>
      </c>
      <c r="N28" s="109">
        <f t="shared" si="5"/>
        <v>0</v>
      </c>
      <c r="O28" s="109">
        <f>SUM(O30:O31)</f>
        <v>0</v>
      </c>
      <c r="P28" s="80">
        <f t="shared" si="1"/>
        <v>44</v>
      </c>
      <c r="Q28" s="80">
        <f t="shared" si="2"/>
        <v>42</v>
      </c>
      <c r="R28" s="33"/>
      <c r="S28" s="34">
        <f t="shared" si="3"/>
        <v>86</v>
      </c>
      <c r="T28" s="169"/>
      <c r="U28" s="169"/>
    </row>
    <row r="29" spans="2:21" ht="12" customHeight="1">
      <c r="B29" s="1981"/>
      <c r="C29" s="8" t="s">
        <v>33</v>
      </c>
      <c r="D29" s="8">
        <v>17</v>
      </c>
      <c r="E29" s="8">
        <v>15</v>
      </c>
      <c r="F29" s="16">
        <f t="shared" si="0"/>
        <v>32</v>
      </c>
      <c r="G29" s="16"/>
      <c r="H29" s="8">
        <v>5</v>
      </c>
      <c r="I29" s="8">
        <v>2</v>
      </c>
      <c r="J29" s="16">
        <f t="shared" si="4"/>
        <v>7</v>
      </c>
      <c r="K29" s="16"/>
      <c r="L29" s="8">
        <v>0</v>
      </c>
      <c r="M29" s="8">
        <v>0</v>
      </c>
      <c r="N29" s="16">
        <f t="shared" si="5"/>
        <v>0</v>
      </c>
      <c r="O29" s="16"/>
      <c r="P29" s="8">
        <f t="shared" si="1"/>
        <v>22</v>
      </c>
      <c r="Q29" s="8">
        <f t="shared" si="2"/>
        <v>17</v>
      </c>
      <c r="R29" s="16"/>
      <c r="S29" s="191">
        <f t="shared" si="3"/>
        <v>39</v>
      </c>
      <c r="T29" s="169"/>
      <c r="U29" s="169"/>
    </row>
    <row r="30" spans="2:21" ht="12" customHeight="1">
      <c r="B30" s="1981"/>
      <c r="C30" s="8" t="s">
        <v>15</v>
      </c>
      <c r="D30" s="8">
        <v>10</v>
      </c>
      <c r="E30" s="8">
        <v>9</v>
      </c>
      <c r="F30" s="16">
        <f t="shared" si="0"/>
        <v>19</v>
      </c>
      <c r="G30" s="16"/>
      <c r="H30" s="8">
        <v>1</v>
      </c>
      <c r="I30" s="8">
        <v>7</v>
      </c>
      <c r="J30" s="16">
        <f t="shared" si="4"/>
        <v>8</v>
      </c>
      <c r="K30" s="16"/>
      <c r="L30" s="8">
        <v>0</v>
      </c>
      <c r="M30" s="8">
        <v>0</v>
      </c>
      <c r="N30" s="16">
        <f t="shared" si="5"/>
        <v>0</v>
      </c>
      <c r="O30" s="16"/>
      <c r="P30" s="8">
        <f t="shared" si="1"/>
        <v>11</v>
      </c>
      <c r="Q30" s="8">
        <f t="shared" si="2"/>
        <v>16</v>
      </c>
      <c r="R30" s="16"/>
      <c r="S30" s="191">
        <f t="shared" si="3"/>
        <v>27</v>
      </c>
      <c r="T30" s="169"/>
      <c r="U30" s="169"/>
    </row>
    <row r="31" spans="2:21" ht="12" customHeight="1">
      <c r="B31" s="1982"/>
      <c r="C31" s="8" t="s">
        <v>16</v>
      </c>
      <c r="D31" s="8">
        <v>6</v>
      </c>
      <c r="E31" s="8">
        <v>6</v>
      </c>
      <c r="F31" s="16">
        <f t="shared" si="0"/>
        <v>12</v>
      </c>
      <c r="G31" s="16"/>
      <c r="H31" s="8">
        <v>5</v>
      </c>
      <c r="I31" s="8">
        <v>3</v>
      </c>
      <c r="J31" s="16">
        <f t="shared" si="4"/>
        <v>8</v>
      </c>
      <c r="K31" s="16"/>
      <c r="L31" s="8">
        <v>0</v>
      </c>
      <c r="M31" s="8">
        <v>0</v>
      </c>
      <c r="N31" s="16">
        <f t="shared" si="5"/>
        <v>0</v>
      </c>
      <c r="O31" s="16"/>
      <c r="P31" s="8">
        <f t="shared" si="1"/>
        <v>11</v>
      </c>
      <c r="Q31" s="8">
        <f t="shared" si="2"/>
        <v>9</v>
      </c>
      <c r="R31" s="16"/>
      <c r="S31" s="191">
        <f t="shared" si="3"/>
        <v>20</v>
      </c>
      <c r="T31" s="169"/>
      <c r="U31" s="169"/>
    </row>
    <row r="32" spans="2:21" ht="12.75" customHeight="1">
      <c r="B32" s="2006">
        <v>1404</v>
      </c>
      <c r="C32" s="86" t="s">
        <v>34</v>
      </c>
      <c r="D32" s="109">
        <f>SUM(D33:D34)</f>
        <v>33</v>
      </c>
      <c r="E32" s="109">
        <f>SUM(E33:E34)</f>
        <v>32</v>
      </c>
      <c r="F32" s="109">
        <f t="shared" si="0"/>
        <v>65</v>
      </c>
      <c r="G32" s="109">
        <f>SUM(G33:G34)</f>
        <v>0</v>
      </c>
      <c r="H32" s="109">
        <f>SUM(H33:H34)</f>
        <v>17</v>
      </c>
      <c r="I32" s="109">
        <f>SUM(I33:I34)</f>
        <v>16</v>
      </c>
      <c r="J32" s="109">
        <f t="shared" si="4"/>
        <v>33</v>
      </c>
      <c r="K32" s="109">
        <f>SUM(K33:K34)</f>
        <v>0</v>
      </c>
      <c r="L32" s="109">
        <f>SUM(L33:L34)</f>
        <v>2</v>
      </c>
      <c r="M32" s="109">
        <f>SUM(M33:M34)</f>
        <v>1</v>
      </c>
      <c r="N32" s="109">
        <f t="shared" si="5"/>
        <v>3</v>
      </c>
      <c r="O32" s="109">
        <f>SUM(O33:O34)</f>
        <v>0</v>
      </c>
      <c r="P32" s="80">
        <f t="shared" si="1"/>
        <v>52</v>
      </c>
      <c r="Q32" s="80">
        <f t="shared" si="2"/>
        <v>49</v>
      </c>
      <c r="R32" s="33"/>
      <c r="S32" s="34">
        <f t="shared" si="3"/>
        <v>101</v>
      </c>
      <c r="T32" s="169"/>
      <c r="U32" s="169"/>
    </row>
    <row r="33" spans="2:20" ht="12" customHeight="1">
      <c r="B33" s="2007"/>
      <c r="C33" s="8" t="s">
        <v>109</v>
      </c>
      <c r="D33" s="8">
        <v>18</v>
      </c>
      <c r="E33" s="8">
        <v>20</v>
      </c>
      <c r="F33" s="16">
        <f t="shared" si="0"/>
        <v>38</v>
      </c>
      <c r="G33" s="16"/>
      <c r="H33" s="8">
        <v>6</v>
      </c>
      <c r="I33" s="8">
        <v>8</v>
      </c>
      <c r="J33" s="16">
        <f t="shared" si="4"/>
        <v>14</v>
      </c>
      <c r="K33" s="16"/>
      <c r="L33" s="8">
        <v>1</v>
      </c>
      <c r="M33" s="8">
        <v>0</v>
      </c>
      <c r="N33" s="16">
        <f t="shared" si="5"/>
        <v>1</v>
      </c>
      <c r="O33" s="16"/>
      <c r="P33" s="8">
        <f t="shared" si="1"/>
        <v>25</v>
      </c>
      <c r="Q33" s="8">
        <f t="shared" si="2"/>
        <v>28</v>
      </c>
      <c r="R33" s="16"/>
      <c r="S33" s="191">
        <f t="shared" si="3"/>
        <v>53</v>
      </c>
      <c r="T33" s="169"/>
    </row>
    <row r="34" spans="2:20" ht="12" customHeight="1">
      <c r="B34" s="2008"/>
      <c r="C34" s="8" t="s">
        <v>17</v>
      </c>
      <c r="D34" s="8">
        <v>15</v>
      </c>
      <c r="E34" s="8">
        <v>12</v>
      </c>
      <c r="F34" s="16">
        <f t="shared" si="0"/>
        <v>27</v>
      </c>
      <c r="G34" s="16"/>
      <c r="H34" s="8">
        <v>11</v>
      </c>
      <c r="I34" s="8">
        <v>8</v>
      </c>
      <c r="J34" s="16">
        <f t="shared" si="4"/>
        <v>19</v>
      </c>
      <c r="K34" s="16"/>
      <c r="L34" s="8">
        <v>1</v>
      </c>
      <c r="M34" s="8">
        <v>1</v>
      </c>
      <c r="N34" s="16">
        <f t="shared" si="5"/>
        <v>2</v>
      </c>
      <c r="O34" s="16"/>
      <c r="P34" s="8">
        <f t="shared" si="1"/>
        <v>27</v>
      </c>
      <c r="Q34" s="8">
        <f t="shared" si="2"/>
        <v>21</v>
      </c>
      <c r="R34" s="16"/>
      <c r="S34" s="191">
        <f t="shared" si="3"/>
        <v>48</v>
      </c>
      <c r="T34" s="169"/>
    </row>
    <row r="35" spans="2:20" ht="12.75" customHeight="1">
      <c r="B35" s="2006">
        <v>1405</v>
      </c>
      <c r="C35" s="86" t="s">
        <v>18</v>
      </c>
      <c r="D35" s="109">
        <f>SUM(D36:D39)</f>
        <v>50</v>
      </c>
      <c r="E35" s="109">
        <f>SUM(E36:E39)</f>
        <v>43</v>
      </c>
      <c r="F35" s="109">
        <f t="shared" si="0"/>
        <v>93</v>
      </c>
      <c r="G35" s="109">
        <f>SUM(G38:G39)</f>
        <v>0</v>
      </c>
      <c r="H35" s="109">
        <f>SUM(H36:H39)</f>
        <v>17</v>
      </c>
      <c r="I35" s="109">
        <f>SUM(I36:I39)</f>
        <v>18</v>
      </c>
      <c r="J35" s="109">
        <f t="shared" si="4"/>
        <v>35</v>
      </c>
      <c r="K35" s="109">
        <f>SUM(K38:K39)</f>
        <v>0</v>
      </c>
      <c r="L35" s="109">
        <f>SUM(L36:L39)</f>
        <v>2</v>
      </c>
      <c r="M35" s="109">
        <f>SUM(M36:M39)</f>
        <v>2</v>
      </c>
      <c r="N35" s="109">
        <f t="shared" si="5"/>
        <v>4</v>
      </c>
      <c r="O35" s="109">
        <f>SUM(O38:O39)</f>
        <v>0</v>
      </c>
      <c r="P35" s="80">
        <f t="shared" si="1"/>
        <v>69</v>
      </c>
      <c r="Q35" s="80">
        <f t="shared" si="2"/>
        <v>63</v>
      </c>
      <c r="R35" s="33"/>
      <c r="S35" s="34">
        <f t="shared" si="3"/>
        <v>132</v>
      </c>
      <c r="T35" s="169"/>
    </row>
    <row r="36" spans="2:20" ht="12" customHeight="1">
      <c r="B36" s="2007"/>
      <c r="C36" s="8" t="s">
        <v>21</v>
      </c>
      <c r="D36" s="8">
        <v>19</v>
      </c>
      <c r="E36" s="8">
        <v>10</v>
      </c>
      <c r="F36" s="16">
        <f t="shared" si="0"/>
        <v>29</v>
      </c>
      <c r="G36" s="16"/>
      <c r="H36" s="8">
        <v>8</v>
      </c>
      <c r="I36" s="8">
        <v>5</v>
      </c>
      <c r="J36" s="16">
        <f t="shared" si="4"/>
        <v>13</v>
      </c>
      <c r="K36" s="16"/>
      <c r="L36" s="8">
        <v>1</v>
      </c>
      <c r="M36" s="8">
        <v>1</v>
      </c>
      <c r="N36" s="16">
        <f t="shared" si="5"/>
        <v>2</v>
      </c>
      <c r="O36" s="16"/>
      <c r="P36" s="8">
        <f t="shared" si="1"/>
        <v>28</v>
      </c>
      <c r="Q36" s="8">
        <f t="shared" si="2"/>
        <v>16</v>
      </c>
      <c r="R36" s="16"/>
      <c r="S36" s="191">
        <f t="shared" si="3"/>
        <v>44</v>
      </c>
    </row>
    <row r="37" spans="2:20" ht="12" customHeight="1">
      <c r="B37" s="2007"/>
      <c r="C37" s="8" t="s">
        <v>19</v>
      </c>
      <c r="D37" s="8">
        <v>31</v>
      </c>
      <c r="E37" s="8">
        <v>33</v>
      </c>
      <c r="F37" s="16">
        <f t="shared" si="0"/>
        <v>64</v>
      </c>
      <c r="G37" s="16"/>
      <c r="H37" s="8">
        <v>6</v>
      </c>
      <c r="I37" s="8">
        <v>11</v>
      </c>
      <c r="J37" s="16">
        <f t="shared" si="4"/>
        <v>17</v>
      </c>
      <c r="K37" s="16"/>
      <c r="L37" s="8">
        <v>0</v>
      </c>
      <c r="M37" s="8">
        <v>1</v>
      </c>
      <c r="N37" s="16">
        <f t="shared" si="5"/>
        <v>1</v>
      </c>
      <c r="O37" s="16"/>
      <c r="P37" s="8">
        <f t="shared" si="1"/>
        <v>37</v>
      </c>
      <c r="Q37" s="8">
        <f t="shared" si="2"/>
        <v>45</v>
      </c>
      <c r="R37" s="16"/>
      <c r="S37" s="191">
        <f t="shared" si="3"/>
        <v>82</v>
      </c>
    </row>
    <row r="38" spans="2:20" ht="12" customHeight="1">
      <c r="B38" s="2007"/>
      <c r="C38" s="8" t="s">
        <v>65</v>
      </c>
      <c r="D38" s="8">
        <v>0</v>
      </c>
      <c r="E38" s="8">
        <v>0</v>
      </c>
      <c r="F38" s="16">
        <f t="shared" si="0"/>
        <v>0</v>
      </c>
      <c r="G38" s="16"/>
      <c r="H38" s="8">
        <v>0</v>
      </c>
      <c r="I38" s="8">
        <v>0</v>
      </c>
      <c r="J38" s="16">
        <f t="shared" si="4"/>
        <v>0</v>
      </c>
      <c r="K38" s="16"/>
      <c r="L38" s="8">
        <v>0</v>
      </c>
      <c r="M38" s="8">
        <v>0</v>
      </c>
      <c r="N38" s="16">
        <f t="shared" si="5"/>
        <v>0</v>
      </c>
      <c r="O38" s="16"/>
      <c r="P38" s="8">
        <f t="shared" si="1"/>
        <v>0</v>
      </c>
      <c r="Q38" s="8">
        <f t="shared" si="2"/>
        <v>0</v>
      </c>
      <c r="R38" s="16"/>
      <c r="S38" s="191">
        <f t="shared" si="3"/>
        <v>0</v>
      </c>
    </row>
    <row r="39" spans="2:20" ht="12" customHeight="1">
      <c r="B39" s="2007"/>
      <c r="C39" s="8" t="s">
        <v>49</v>
      </c>
      <c r="D39" s="8">
        <v>0</v>
      </c>
      <c r="E39" s="8">
        <v>0</v>
      </c>
      <c r="F39" s="16">
        <f t="shared" si="0"/>
        <v>0</v>
      </c>
      <c r="G39" s="16"/>
      <c r="H39" s="8">
        <v>3</v>
      </c>
      <c r="I39" s="8">
        <v>2</v>
      </c>
      <c r="J39" s="16">
        <f t="shared" si="4"/>
        <v>5</v>
      </c>
      <c r="K39" s="16"/>
      <c r="L39" s="8">
        <v>1</v>
      </c>
      <c r="M39" s="8">
        <v>0</v>
      </c>
      <c r="N39" s="16">
        <f t="shared" si="5"/>
        <v>1</v>
      </c>
      <c r="O39" s="16"/>
      <c r="P39" s="8">
        <f t="shared" si="1"/>
        <v>4</v>
      </c>
      <c r="Q39" s="8">
        <f t="shared" si="2"/>
        <v>2</v>
      </c>
      <c r="R39" s="16"/>
      <c r="S39" s="191">
        <f t="shared" si="3"/>
        <v>6</v>
      </c>
    </row>
    <row r="40" spans="2:20" ht="12.75" customHeight="1">
      <c r="B40" s="2010">
        <v>1406</v>
      </c>
      <c r="C40" s="86" t="s">
        <v>22</v>
      </c>
      <c r="D40" s="109">
        <f>SUM(D41:D45)</f>
        <v>59</v>
      </c>
      <c r="E40" s="109">
        <f>SUM(E41:E45)</f>
        <v>52</v>
      </c>
      <c r="F40" s="109">
        <f t="shared" ref="F40:F59" si="6">SUM(D40:E40)</f>
        <v>111</v>
      </c>
      <c r="G40" s="109">
        <f>SUM(G44:G45)</f>
        <v>0</v>
      </c>
      <c r="H40" s="109">
        <f>SUM(H41:H45)</f>
        <v>20</v>
      </c>
      <c r="I40" s="109">
        <f>SUM(I41:I45)</f>
        <v>39</v>
      </c>
      <c r="J40" s="109">
        <f t="shared" si="4"/>
        <v>59</v>
      </c>
      <c r="K40" s="109">
        <f>SUM(K44:K45)</f>
        <v>0</v>
      </c>
      <c r="L40" s="109">
        <f>SUM(L41:L45)</f>
        <v>2</v>
      </c>
      <c r="M40" s="109">
        <f>SUM(M41:M45)</f>
        <v>10</v>
      </c>
      <c r="N40" s="109">
        <f t="shared" si="5"/>
        <v>12</v>
      </c>
      <c r="O40" s="109">
        <f>SUM(O44:O45)</f>
        <v>0</v>
      </c>
      <c r="P40" s="80">
        <f t="shared" ref="P40:P59" si="7">SUM(D40+H40+L40)</f>
        <v>81</v>
      </c>
      <c r="Q40" s="80">
        <f t="shared" ref="Q40:Q59" si="8">SUM(E40+I40+M40)</f>
        <v>101</v>
      </c>
      <c r="R40" s="33"/>
      <c r="S40" s="34">
        <f t="shared" ref="S40:S59" si="9">SUM(P40:Q40)</f>
        <v>182</v>
      </c>
    </row>
    <row r="41" spans="2:20" ht="12" customHeight="1">
      <c r="B41" s="1981"/>
      <c r="C41" s="8" t="s">
        <v>68</v>
      </c>
      <c r="D41" s="8">
        <v>35</v>
      </c>
      <c r="E41" s="8">
        <v>29</v>
      </c>
      <c r="F41" s="16">
        <f t="shared" si="6"/>
        <v>64</v>
      </c>
      <c r="G41" s="16"/>
      <c r="H41" s="8">
        <v>10</v>
      </c>
      <c r="I41" s="8">
        <v>22</v>
      </c>
      <c r="J41" s="16">
        <f t="shared" ref="J41:J59" si="10">SUM(H41:I41)</f>
        <v>32</v>
      </c>
      <c r="K41" s="16"/>
      <c r="L41" s="8">
        <v>1</v>
      </c>
      <c r="M41" s="8">
        <v>3</v>
      </c>
      <c r="N41" s="16">
        <f t="shared" ref="N41:N59" si="11">SUM(L41:M41)</f>
        <v>4</v>
      </c>
      <c r="O41" s="16"/>
      <c r="P41" s="8">
        <f t="shared" si="7"/>
        <v>46</v>
      </c>
      <c r="Q41" s="8">
        <f t="shared" si="8"/>
        <v>54</v>
      </c>
      <c r="R41" s="16"/>
      <c r="S41" s="191">
        <f t="shared" si="9"/>
        <v>100</v>
      </c>
    </row>
    <row r="42" spans="2:20" ht="12" customHeight="1">
      <c r="B42" s="1981"/>
      <c r="C42" s="8" t="s">
        <v>23</v>
      </c>
      <c r="D42" s="8">
        <v>20</v>
      </c>
      <c r="E42" s="8">
        <v>10</v>
      </c>
      <c r="F42" s="16">
        <f t="shared" si="6"/>
        <v>30</v>
      </c>
      <c r="G42" s="16"/>
      <c r="H42" s="8">
        <v>2</v>
      </c>
      <c r="I42" s="8">
        <v>7</v>
      </c>
      <c r="J42" s="16">
        <f t="shared" si="10"/>
        <v>9</v>
      </c>
      <c r="K42" s="16"/>
      <c r="L42" s="8">
        <v>0</v>
      </c>
      <c r="M42" s="8">
        <v>0</v>
      </c>
      <c r="N42" s="16">
        <f t="shared" si="11"/>
        <v>0</v>
      </c>
      <c r="O42" s="16"/>
      <c r="P42" s="8">
        <f t="shared" si="7"/>
        <v>22</v>
      </c>
      <c r="Q42" s="8">
        <f t="shared" si="8"/>
        <v>17</v>
      </c>
      <c r="R42" s="16"/>
      <c r="S42" s="191">
        <f t="shared" si="9"/>
        <v>39</v>
      </c>
    </row>
    <row r="43" spans="2:20" ht="12" customHeight="1">
      <c r="B43" s="1981"/>
      <c r="C43" s="8" t="s">
        <v>36</v>
      </c>
      <c r="D43" s="8">
        <v>2</v>
      </c>
      <c r="E43" s="8">
        <v>6</v>
      </c>
      <c r="F43" s="16">
        <f t="shared" si="6"/>
        <v>8</v>
      </c>
      <c r="G43" s="16"/>
      <c r="H43" s="8">
        <v>4</v>
      </c>
      <c r="I43" s="8">
        <v>1</v>
      </c>
      <c r="J43" s="16">
        <f t="shared" si="10"/>
        <v>5</v>
      </c>
      <c r="K43" s="16"/>
      <c r="L43" s="8">
        <v>0</v>
      </c>
      <c r="M43" s="8">
        <v>1</v>
      </c>
      <c r="N43" s="16">
        <f t="shared" si="11"/>
        <v>1</v>
      </c>
      <c r="O43" s="16"/>
      <c r="P43" s="8">
        <f t="shared" si="7"/>
        <v>6</v>
      </c>
      <c r="Q43" s="8">
        <f t="shared" si="8"/>
        <v>8</v>
      </c>
      <c r="R43" s="16"/>
      <c r="S43" s="191">
        <f t="shared" si="9"/>
        <v>14</v>
      </c>
    </row>
    <row r="44" spans="2:20" ht="12" customHeight="1">
      <c r="B44" s="1981"/>
      <c r="C44" s="8" t="s">
        <v>37</v>
      </c>
      <c r="D44" s="8">
        <v>2</v>
      </c>
      <c r="E44" s="8">
        <v>5</v>
      </c>
      <c r="F44" s="16">
        <f t="shared" si="6"/>
        <v>7</v>
      </c>
      <c r="G44" s="16"/>
      <c r="H44" s="8">
        <v>1</v>
      </c>
      <c r="I44" s="8">
        <v>2</v>
      </c>
      <c r="J44" s="16">
        <f t="shared" si="10"/>
        <v>3</v>
      </c>
      <c r="K44" s="16"/>
      <c r="L44" s="8">
        <v>0</v>
      </c>
      <c r="M44" s="8">
        <v>2</v>
      </c>
      <c r="N44" s="16">
        <f t="shared" si="11"/>
        <v>2</v>
      </c>
      <c r="O44" s="16"/>
      <c r="P44" s="8">
        <f t="shared" si="7"/>
        <v>3</v>
      </c>
      <c r="Q44" s="8">
        <f t="shared" si="8"/>
        <v>9</v>
      </c>
      <c r="R44" s="16"/>
      <c r="S44" s="191">
        <f t="shared" si="9"/>
        <v>12</v>
      </c>
    </row>
    <row r="45" spans="2:20" ht="12" customHeight="1">
      <c r="B45" s="1981"/>
      <c r="C45" s="8" t="s">
        <v>108</v>
      </c>
      <c r="D45" s="8">
        <v>0</v>
      </c>
      <c r="E45" s="8">
        <v>2</v>
      </c>
      <c r="F45" s="16">
        <f t="shared" si="6"/>
        <v>2</v>
      </c>
      <c r="G45" s="16"/>
      <c r="H45" s="8">
        <v>3</v>
      </c>
      <c r="I45" s="8">
        <v>7</v>
      </c>
      <c r="J45" s="16">
        <f t="shared" si="10"/>
        <v>10</v>
      </c>
      <c r="K45" s="16"/>
      <c r="L45" s="8">
        <v>1</v>
      </c>
      <c r="M45" s="8">
        <v>4</v>
      </c>
      <c r="N45" s="16">
        <f t="shared" si="11"/>
        <v>5</v>
      </c>
      <c r="O45" s="16"/>
      <c r="P45" s="8">
        <f t="shared" si="7"/>
        <v>4</v>
      </c>
      <c r="Q45" s="8">
        <f t="shared" si="8"/>
        <v>13</v>
      </c>
      <c r="R45" s="16"/>
      <c r="S45" s="191">
        <f t="shared" si="9"/>
        <v>17</v>
      </c>
    </row>
    <row r="46" spans="2:20" ht="12.75" customHeight="1">
      <c r="B46" s="2010">
        <v>1407</v>
      </c>
      <c r="C46" s="86" t="s">
        <v>24</v>
      </c>
      <c r="D46" s="109">
        <f>SUM(D47:D49)</f>
        <v>1</v>
      </c>
      <c r="E46" s="109">
        <f>SUM(E47:E49)</f>
        <v>3</v>
      </c>
      <c r="F46" s="109">
        <f t="shared" si="6"/>
        <v>4</v>
      </c>
      <c r="G46" s="109">
        <f>SUM(G47:G48)</f>
        <v>0</v>
      </c>
      <c r="H46" s="109">
        <f>SUM(H47:H49)</f>
        <v>12</v>
      </c>
      <c r="I46" s="109">
        <f>SUM(I47:I49)</f>
        <v>10</v>
      </c>
      <c r="J46" s="109">
        <f t="shared" si="10"/>
        <v>22</v>
      </c>
      <c r="K46" s="109">
        <f>SUM(K47:K48)</f>
        <v>0</v>
      </c>
      <c r="L46" s="109">
        <f>SUM(L47:L49)</f>
        <v>6</v>
      </c>
      <c r="M46" s="109">
        <f>SUM(M47:M49)</f>
        <v>7</v>
      </c>
      <c r="N46" s="109">
        <f t="shared" si="11"/>
        <v>13</v>
      </c>
      <c r="O46" s="109">
        <f>SUM(O47:O48)</f>
        <v>6</v>
      </c>
      <c r="P46" s="80">
        <f t="shared" si="7"/>
        <v>19</v>
      </c>
      <c r="Q46" s="80">
        <f t="shared" si="8"/>
        <v>20</v>
      </c>
      <c r="R46" s="33"/>
      <c r="S46" s="34">
        <f t="shared" si="9"/>
        <v>39</v>
      </c>
    </row>
    <row r="47" spans="2:20" ht="12" customHeight="1">
      <c r="B47" s="1981"/>
      <c r="C47" s="8" t="s">
        <v>69</v>
      </c>
      <c r="D47" s="8">
        <v>0</v>
      </c>
      <c r="E47" s="8">
        <v>0</v>
      </c>
      <c r="F47" s="16">
        <f t="shared" si="6"/>
        <v>0</v>
      </c>
      <c r="G47" s="194"/>
      <c r="H47" s="8">
        <v>8</v>
      </c>
      <c r="I47" s="8">
        <v>8</v>
      </c>
      <c r="J47" s="16">
        <f t="shared" si="10"/>
        <v>16</v>
      </c>
      <c r="K47" s="194"/>
      <c r="L47" s="8">
        <v>6</v>
      </c>
      <c r="M47" s="8">
        <v>4</v>
      </c>
      <c r="N47" s="16">
        <f t="shared" si="11"/>
        <v>10</v>
      </c>
      <c r="O47" s="194">
        <v>6</v>
      </c>
      <c r="P47" s="8">
        <f t="shared" si="7"/>
        <v>14</v>
      </c>
      <c r="Q47" s="8">
        <f t="shared" si="8"/>
        <v>12</v>
      </c>
      <c r="R47" s="16"/>
      <c r="S47" s="191">
        <f t="shared" si="9"/>
        <v>26</v>
      </c>
    </row>
    <row r="48" spans="2:20" ht="12" customHeight="1">
      <c r="B48" s="1981"/>
      <c r="C48" s="8" t="s">
        <v>51</v>
      </c>
      <c r="D48" s="8">
        <v>1</v>
      </c>
      <c r="E48" s="8">
        <v>3</v>
      </c>
      <c r="F48" s="16">
        <f t="shared" si="6"/>
        <v>4</v>
      </c>
      <c r="G48" s="194"/>
      <c r="H48" s="8">
        <v>4</v>
      </c>
      <c r="I48" s="8">
        <v>2</v>
      </c>
      <c r="J48" s="16">
        <f t="shared" si="10"/>
        <v>6</v>
      </c>
      <c r="K48" s="194"/>
      <c r="L48" s="8">
        <v>0</v>
      </c>
      <c r="M48" s="8">
        <v>3</v>
      </c>
      <c r="N48" s="16">
        <f t="shared" si="11"/>
        <v>3</v>
      </c>
      <c r="O48" s="194"/>
      <c r="P48" s="8">
        <f t="shared" si="7"/>
        <v>5</v>
      </c>
      <c r="Q48" s="8">
        <f t="shared" si="8"/>
        <v>8</v>
      </c>
      <c r="R48" s="16"/>
      <c r="S48" s="191">
        <f t="shared" si="9"/>
        <v>13</v>
      </c>
    </row>
    <row r="49" spans="1:19" s="202" customFormat="1" ht="12" customHeight="1">
      <c r="A49" s="205"/>
      <c r="B49" s="1982"/>
      <c r="C49" s="204" t="s">
        <v>62</v>
      </c>
      <c r="D49" s="22">
        <v>0</v>
      </c>
      <c r="E49" s="22">
        <v>0</v>
      </c>
      <c r="F49" s="13">
        <f t="shared" si="6"/>
        <v>0</v>
      </c>
      <c r="G49" s="13"/>
      <c r="H49" s="22">
        <v>0</v>
      </c>
      <c r="I49" s="22">
        <v>0</v>
      </c>
      <c r="J49" s="13">
        <f t="shared" si="10"/>
        <v>0</v>
      </c>
      <c r="K49" s="13"/>
      <c r="L49" s="22">
        <v>0</v>
      </c>
      <c r="M49" s="22">
        <v>0</v>
      </c>
      <c r="N49" s="13">
        <f t="shared" si="11"/>
        <v>0</v>
      </c>
      <c r="O49" s="203"/>
      <c r="P49" s="8">
        <f t="shared" si="7"/>
        <v>0</v>
      </c>
      <c r="Q49" s="8">
        <f t="shared" si="8"/>
        <v>0</v>
      </c>
      <c r="R49" s="16"/>
      <c r="S49" s="191">
        <f t="shared" si="9"/>
        <v>0</v>
      </c>
    </row>
    <row r="50" spans="1:19" ht="12.75" customHeight="1">
      <c r="B50" s="2006">
        <v>1408</v>
      </c>
      <c r="C50" s="87" t="s">
        <v>25</v>
      </c>
      <c r="D50" s="201">
        <f>SUM(D51:D54)</f>
        <v>24</v>
      </c>
      <c r="E50" s="201">
        <f>SUM(E51:E54)</f>
        <v>22</v>
      </c>
      <c r="F50" s="109">
        <f t="shared" si="6"/>
        <v>46</v>
      </c>
      <c r="G50" s="201">
        <f>SUM(G53:G54)</f>
        <v>0</v>
      </c>
      <c r="H50" s="201">
        <f>SUM(H51:H54)</f>
        <v>18</v>
      </c>
      <c r="I50" s="201">
        <f>SUM(I51:I54)</f>
        <v>18</v>
      </c>
      <c r="J50" s="109">
        <f t="shared" si="10"/>
        <v>36</v>
      </c>
      <c r="K50" s="201">
        <f>SUM(K53:K54)</f>
        <v>0</v>
      </c>
      <c r="L50" s="201">
        <f>SUM(L51:L54)</f>
        <v>4</v>
      </c>
      <c r="M50" s="201">
        <f>SUM(M51:M54)</f>
        <v>5</v>
      </c>
      <c r="N50" s="109">
        <f t="shared" si="11"/>
        <v>9</v>
      </c>
      <c r="O50" s="201">
        <f>SUM(O53:O54)</f>
        <v>0</v>
      </c>
      <c r="P50" s="80">
        <f t="shared" si="7"/>
        <v>46</v>
      </c>
      <c r="Q50" s="80">
        <f t="shared" si="8"/>
        <v>45</v>
      </c>
      <c r="R50" s="33"/>
      <c r="S50" s="34">
        <f t="shared" si="9"/>
        <v>91</v>
      </c>
    </row>
    <row r="51" spans="1:19" ht="12" customHeight="1">
      <c r="B51" s="2007"/>
      <c r="C51" s="8" t="s">
        <v>20</v>
      </c>
      <c r="D51" s="8">
        <v>14</v>
      </c>
      <c r="E51" s="8">
        <v>11</v>
      </c>
      <c r="F51" s="16">
        <f t="shared" si="6"/>
        <v>25</v>
      </c>
      <c r="G51" s="16"/>
      <c r="H51" s="8">
        <v>5</v>
      </c>
      <c r="I51" s="8">
        <v>7</v>
      </c>
      <c r="J51" s="16">
        <f t="shared" si="10"/>
        <v>12</v>
      </c>
      <c r="K51" s="16"/>
      <c r="L51" s="8">
        <v>0</v>
      </c>
      <c r="M51" s="8">
        <v>1</v>
      </c>
      <c r="N51" s="16">
        <f t="shared" si="11"/>
        <v>1</v>
      </c>
      <c r="O51" s="16"/>
      <c r="P51" s="8">
        <f t="shared" si="7"/>
        <v>19</v>
      </c>
      <c r="Q51" s="8">
        <f t="shared" si="8"/>
        <v>19</v>
      </c>
      <c r="R51" s="16"/>
      <c r="S51" s="191">
        <f t="shared" si="9"/>
        <v>38</v>
      </c>
    </row>
    <row r="52" spans="1:19" ht="12" customHeight="1">
      <c r="B52" s="2007"/>
      <c r="C52" s="8" t="s">
        <v>50</v>
      </c>
      <c r="D52" s="8">
        <v>1</v>
      </c>
      <c r="E52" s="8">
        <v>0</v>
      </c>
      <c r="F52" s="16">
        <f t="shared" si="6"/>
        <v>1</v>
      </c>
      <c r="G52" s="16"/>
      <c r="H52" s="8">
        <v>1</v>
      </c>
      <c r="I52" s="8">
        <v>1</v>
      </c>
      <c r="J52" s="16">
        <f t="shared" si="10"/>
        <v>2</v>
      </c>
      <c r="K52" s="16"/>
      <c r="L52" s="8">
        <v>2</v>
      </c>
      <c r="M52" s="8">
        <v>2</v>
      </c>
      <c r="N52" s="16">
        <f t="shared" si="11"/>
        <v>4</v>
      </c>
      <c r="O52" s="16"/>
      <c r="P52" s="8">
        <f t="shared" si="7"/>
        <v>4</v>
      </c>
      <c r="Q52" s="8">
        <f t="shared" si="8"/>
        <v>3</v>
      </c>
      <c r="R52" s="16"/>
      <c r="S52" s="191">
        <f t="shared" si="9"/>
        <v>7</v>
      </c>
    </row>
    <row r="53" spans="1:19" ht="12" customHeight="1">
      <c r="B53" s="2007"/>
      <c r="C53" s="8" t="s">
        <v>38</v>
      </c>
      <c r="D53" s="8">
        <v>6</v>
      </c>
      <c r="E53" s="8">
        <v>5</v>
      </c>
      <c r="F53" s="16">
        <f t="shared" si="6"/>
        <v>11</v>
      </c>
      <c r="G53" s="154"/>
      <c r="H53" s="8">
        <v>8</v>
      </c>
      <c r="I53" s="8">
        <v>6</v>
      </c>
      <c r="J53" s="16">
        <f t="shared" si="10"/>
        <v>14</v>
      </c>
      <c r="K53" s="154"/>
      <c r="L53" s="8">
        <v>2</v>
      </c>
      <c r="M53" s="8">
        <v>1</v>
      </c>
      <c r="N53" s="16">
        <f t="shared" si="11"/>
        <v>3</v>
      </c>
      <c r="O53" s="154"/>
      <c r="P53" s="8">
        <f t="shared" si="7"/>
        <v>16</v>
      </c>
      <c r="Q53" s="8">
        <f t="shared" si="8"/>
        <v>12</v>
      </c>
      <c r="R53" s="16"/>
      <c r="S53" s="191">
        <f t="shared" si="9"/>
        <v>28</v>
      </c>
    </row>
    <row r="54" spans="1:19" ht="12" customHeight="1">
      <c r="B54" s="2008"/>
      <c r="C54" s="8" t="s">
        <v>39</v>
      </c>
      <c r="D54" s="8">
        <v>3</v>
      </c>
      <c r="E54" s="8">
        <v>6</v>
      </c>
      <c r="F54" s="16">
        <f t="shared" si="6"/>
        <v>9</v>
      </c>
      <c r="G54" s="16"/>
      <c r="H54" s="8">
        <v>4</v>
      </c>
      <c r="I54" s="8">
        <v>4</v>
      </c>
      <c r="J54" s="16">
        <f t="shared" si="10"/>
        <v>8</v>
      </c>
      <c r="K54" s="16"/>
      <c r="L54" s="8">
        <v>0</v>
      </c>
      <c r="M54" s="8">
        <v>1</v>
      </c>
      <c r="N54" s="16">
        <f t="shared" si="11"/>
        <v>1</v>
      </c>
      <c r="O54" s="16"/>
      <c r="P54" s="8">
        <f t="shared" si="7"/>
        <v>7</v>
      </c>
      <c r="Q54" s="8">
        <f t="shared" si="8"/>
        <v>11</v>
      </c>
      <c r="R54" s="16"/>
      <c r="S54" s="191">
        <f t="shared" si="9"/>
        <v>18</v>
      </c>
    </row>
    <row r="55" spans="1:19" ht="12.75" customHeight="1">
      <c r="B55" s="2010">
        <v>1624</v>
      </c>
      <c r="C55" s="86" t="s">
        <v>47</v>
      </c>
      <c r="D55" s="109">
        <f>SUM(D56:D58)</f>
        <v>11</v>
      </c>
      <c r="E55" s="109">
        <f>SUM(E56:E58)</f>
        <v>17</v>
      </c>
      <c r="F55" s="109">
        <f t="shared" si="6"/>
        <v>28</v>
      </c>
      <c r="G55" s="109">
        <f>SUM(G58:G58)</f>
        <v>0</v>
      </c>
      <c r="H55" s="109">
        <f>SUM(H56:H58)</f>
        <v>11</v>
      </c>
      <c r="I55" s="109">
        <f>SUM(I56:I58)</f>
        <v>9</v>
      </c>
      <c r="J55" s="109">
        <f t="shared" si="10"/>
        <v>20</v>
      </c>
      <c r="K55" s="109">
        <f>SUM(K58:K58)</f>
        <v>0</v>
      </c>
      <c r="L55" s="109">
        <f>SUM(L56:L58)</f>
        <v>5</v>
      </c>
      <c r="M55" s="109">
        <f>SUM(M56:M58)</f>
        <v>1</v>
      </c>
      <c r="N55" s="109">
        <f t="shared" si="11"/>
        <v>6</v>
      </c>
      <c r="O55" s="109">
        <f>SUM(O58:O58)</f>
        <v>6</v>
      </c>
      <c r="P55" s="80">
        <f t="shared" si="7"/>
        <v>27</v>
      </c>
      <c r="Q55" s="80">
        <f t="shared" si="8"/>
        <v>27</v>
      </c>
      <c r="R55" s="33"/>
      <c r="S55" s="34">
        <f t="shared" si="9"/>
        <v>54</v>
      </c>
    </row>
    <row r="56" spans="1:19" ht="12" customHeight="1">
      <c r="B56" s="1995"/>
      <c r="C56" s="200" t="s">
        <v>35</v>
      </c>
      <c r="D56" s="199">
        <v>0</v>
      </c>
      <c r="E56" s="199">
        <v>1</v>
      </c>
      <c r="F56" s="198">
        <f t="shared" si="6"/>
        <v>1</v>
      </c>
      <c r="G56" s="197"/>
      <c r="H56" s="199">
        <v>4</v>
      </c>
      <c r="I56" s="199">
        <v>1</v>
      </c>
      <c r="J56" s="198">
        <f t="shared" si="10"/>
        <v>5</v>
      </c>
      <c r="K56" s="197"/>
      <c r="L56" s="199">
        <v>3</v>
      </c>
      <c r="M56" s="199">
        <v>1</v>
      </c>
      <c r="N56" s="198">
        <f t="shared" si="11"/>
        <v>4</v>
      </c>
      <c r="O56" s="197">
        <v>6</v>
      </c>
      <c r="P56" s="46">
        <f t="shared" si="7"/>
        <v>7</v>
      </c>
      <c r="Q56" s="46">
        <f t="shared" si="8"/>
        <v>3</v>
      </c>
      <c r="R56" s="196"/>
      <c r="S56" s="195">
        <f t="shared" si="9"/>
        <v>10</v>
      </c>
    </row>
    <row r="57" spans="1:19" ht="12" customHeight="1">
      <c r="B57" s="1995"/>
      <c r="C57" s="25" t="s">
        <v>46</v>
      </c>
      <c r="D57" s="8">
        <v>3</v>
      </c>
      <c r="E57" s="8">
        <v>7</v>
      </c>
      <c r="F57" s="16">
        <f t="shared" si="6"/>
        <v>10</v>
      </c>
      <c r="G57" s="194"/>
      <c r="H57" s="8">
        <v>3</v>
      </c>
      <c r="I57" s="8">
        <v>2</v>
      </c>
      <c r="J57" s="16">
        <f t="shared" si="10"/>
        <v>5</v>
      </c>
      <c r="K57" s="194"/>
      <c r="L57" s="8">
        <v>1</v>
      </c>
      <c r="M57" s="8">
        <v>0</v>
      </c>
      <c r="N57" s="16">
        <f t="shared" si="11"/>
        <v>1</v>
      </c>
      <c r="O57" s="194"/>
      <c r="P57" s="8">
        <f t="shared" si="7"/>
        <v>7</v>
      </c>
      <c r="Q57" s="8">
        <f t="shared" si="8"/>
        <v>9</v>
      </c>
      <c r="R57" s="16"/>
      <c r="S57" s="191">
        <f t="shared" si="9"/>
        <v>16</v>
      </c>
    </row>
    <row r="58" spans="1:19" ht="12" customHeight="1">
      <c r="B58" s="2489"/>
      <c r="C58" s="19" t="s">
        <v>52</v>
      </c>
      <c r="D58" s="21">
        <v>8</v>
      </c>
      <c r="E58" s="21">
        <v>9</v>
      </c>
      <c r="F58" s="193">
        <f t="shared" si="6"/>
        <v>17</v>
      </c>
      <c r="G58" s="192"/>
      <c r="H58" s="21">
        <v>4</v>
      </c>
      <c r="I58" s="21">
        <v>6</v>
      </c>
      <c r="J58" s="193">
        <f t="shared" si="10"/>
        <v>10</v>
      </c>
      <c r="K58" s="192"/>
      <c r="L58" s="21">
        <v>1</v>
      </c>
      <c r="M58" s="21">
        <v>0</v>
      </c>
      <c r="N58" s="193">
        <f t="shared" si="11"/>
        <v>1</v>
      </c>
      <c r="O58" s="192">
        <v>6</v>
      </c>
      <c r="P58" s="8">
        <f t="shared" si="7"/>
        <v>13</v>
      </c>
      <c r="Q58" s="8">
        <f t="shared" si="8"/>
        <v>15</v>
      </c>
      <c r="R58" s="16"/>
      <c r="S58" s="191">
        <f t="shared" si="9"/>
        <v>28</v>
      </c>
    </row>
    <row r="59" spans="1:19" ht="12.75" customHeight="1">
      <c r="B59" s="190"/>
      <c r="C59" s="189" t="s">
        <v>42</v>
      </c>
      <c r="D59" s="188">
        <v>263</v>
      </c>
      <c r="E59" s="188">
        <v>246</v>
      </c>
      <c r="F59" s="188">
        <f t="shared" si="6"/>
        <v>509</v>
      </c>
      <c r="G59" s="188"/>
      <c r="H59" s="188">
        <v>336</v>
      </c>
      <c r="I59" s="188">
        <v>245</v>
      </c>
      <c r="J59" s="188">
        <f t="shared" si="10"/>
        <v>581</v>
      </c>
      <c r="K59" s="188"/>
      <c r="L59" s="188">
        <v>64</v>
      </c>
      <c r="M59" s="188">
        <v>50</v>
      </c>
      <c r="N59" s="188">
        <f t="shared" si="11"/>
        <v>114</v>
      </c>
      <c r="O59" s="188"/>
      <c r="P59" s="80">
        <f t="shared" si="7"/>
        <v>663</v>
      </c>
      <c r="Q59" s="80">
        <f t="shared" si="8"/>
        <v>541</v>
      </c>
      <c r="R59" s="33"/>
      <c r="S59" s="34">
        <f t="shared" si="9"/>
        <v>1204</v>
      </c>
    </row>
    <row r="60" spans="1:19">
      <c r="C60" s="82" t="s">
        <v>5</v>
      </c>
      <c r="D60" s="187">
        <f>SUM(D8+D18+D28+D32+D35+D40+D46+D50+D55+D59)</f>
        <v>685</v>
      </c>
      <c r="E60" s="187">
        <f>SUM(E8+E18+E28+E32+E35+E40+E46+E50+E55+E59)</f>
        <v>560</v>
      </c>
      <c r="F60" s="187">
        <f>SUM(F8+F18+F28+F32+F35+F40+F46+F50+F55+F59)</f>
        <v>1245</v>
      </c>
      <c r="G60" s="187"/>
      <c r="H60" s="187">
        <f>SUM(H8+H18+H28+H32+H35+H40+H46+H50+H55+H59)</f>
        <v>557</v>
      </c>
      <c r="I60" s="187">
        <f>SUM(I8+I18+I28+I32+I35+I40+I46+I50+I55+I59)</f>
        <v>452</v>
      </c>
      <c r="J60" s="187">
        <f>SUM(J8+J18+J28+J32+J35+J40+J46+J50+J55+J59)</f>
        <v>1009</v>
      </c>
      <c r="K60" s="187"/>
      <c r="L60" s="187">
        <f>SUM(L8+L18+L28+L32+L35+L40+L46+L50+L55+L59)</f>
        <v>90</v>
      </c>
      <c r="M60" s="187">
        <f>SUM(M8+M18+M28+M32+M35+M40+M46+M50+M55+M59)</f>
        <v>83</v>
      </c>
      <c r="N60" s="187">
        <f>SUM(N8+N18+N28+N32+N35+N40+N46+N50+N55+N59)</f>
        <v>173</v>
      </c>
      <c r="O60" s="187"/>
      <c r="P60" s="187">
        <f>SUM(P8+P18+P28+P32+P35+P40+P46+P50+P55+P59)</f>
        <v>1332</v>
      </c>
      <c r="Q60" s="187">
        <f>SUM(Q8+Q18+Q28+Q32+Q35+Q40+Q46+Q50+Q55+Q59)</f>
        <v>1095</v>
      </c>
      <c r="R60" s="187"/>
      <c r="S60" s="186">
        <f>SUM(S8+S18+S28+S32+S35+S40+S46+S50+S55+S59)</f>
        <v>2427</v>
      </c>
    </row>
    <row r="61" spans="1:19" s="10" customFormat="1" ht="11.1" customHeight="1">
      <c r="A61" s="173"/>
      <c r="B61" s="185"/>
      <c r="C61" s="10" t="s">
        <v>40</v>
      </c>
      <c r="D61" s="173"/>
      <c r="E61" s="173"/>
      <c r="F61" s="173"/>
      <c r="G61" s="173"/>
      <c r="H61" s="173"/>
      <c r="I61" s="173"/>
      <c r="J61" s="173"/>
      <c r="K61" s="173"/>
      <c r="L61" s="173"/>
      <c r="M61" s="173"/>
      <c r="N61" s="173"/>
      <c r="O61" s="173"/>
      <c r="P61" s="173"/>
      <c r="Q61" s="173"/>
      <c r="R61" s="173"/>
      <c r="S61" s="173"/>
    </row>
    <row r="62" spans="1:19" s="10" customFormat="1" ht="11.1" customHeight="1">
      <c r="A62" s="173"/>
      <c r="B62" s="185"/>
      <c r="C62" s="10" t="s">
        <v>107</v>
      </c>
      <c r="D62" s="173"/>
      <c r="E62" s="173"/>
      <c r="F62" s="173"/>
      <c r="G62" s="173"/>
      <c r="H62" s="173"/>
      <c r="I62" s="173"/>
      <c r="J62" s="173"/>
      <c r="K62" s="173"/>
      <c r="L62" s="173"/>
      <c r="M62" s="173"/>
      <c r="N62" s="173"/>
      <c r="O62" s="173"/>
      <c r="P62" s="173"/>
      <c r="Q62" s="173"/>
      <c r="R62" s="173"/>
      <c r="S62" s="173"/>
    </row>
    <row r="63" spans="1:19" ht="11.1" customHeight="1">
      <c r="C63" s="10"/>
    </row>
    <row r="64" spans="1:19"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spans="3:19" ht="9" customHeight="1"/>
    <row r="98" spans="3:19" ht="9" customHeight="1"/>
    <row r="99" spans="3:19" ht="9" customHeight="1"/>
    <row r="100" spans="3:19" ht="9" customHeight="1"/>
    <row r="101" spans="3:19" ht="9" customHeight="1"/>
    <row r="102" spans="3:19" ht="9" customHeight="1"/>
    <row r="103" spans="3:19" ht="9" customHeight="1"/>
    <row r="104" spans="3:19" ht="9" customHeight="1"/>
    <row r="105" spans="3:19" ht="9" customHeight="1"/>
    <row r="106" spans="3:19" ht="9" customHeight="1"/>
    <row r="107" spans="3:19" ht="9" customHeight="1"/>
    <row r="108" spans="3:19" ht="9" customHeight="1"/>
    <row r="109" spans="3:19" ht="9" customHeight="1"/>
    <row r="110" spans="3:19" ht="9" customHeight="1"/>
    <row r="111" spans="3:19" ht="9" customHeight="1"/>
    <row r="112" spans="3:19" ht="9" customHeight="1">
      <c r="C112" s="10"/>
      <c r="D112" s="183"/>
      <c r="E112" s="183"/>
      <c r="F112" s="183"/>
      <c r="G112" s="183"/>
      <c r="H112" s="183"/>
      <c r="I112" s="183"/>
      <c r="J112" s="183"/>
      <c r="K112" s="183"/>
      <c r="L112" s="183"/>
      <c r="M112" s="183"/>
      <c r="N112" s="183"/>
      <c r="O112" s="184"/>
      <c r="P112" s="184"/>
      <c r="Q112" s="183"/>
      <c r="R112" s="183"/>
      <c r="S112" s="183"/>
    </row>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sheetData>
  <mergeCells count="20">
    <mergeCell ref="B55:B58"/>
    <mergeCell ref="B18:B27"/>
    <mergeCell ref="D6:F6"/>
    <mergeCell ref="H6:J6"/>
    <mergeCell ref="L6:N6"/>
    <mergeCell ref="B8:B17"/>
    <mergeCell ref="B40:B45"/>
    <mergeCell ref="B50:B54"/>
    <mergeCell ref="B46:B49"/>
    <mergeCell ref="B6:B7"/>
    <mergeCell ref="B32:B34"/>
    <mergeCell ref="C6:C7"/>
    <mergeCell ref="S6:S7"/>
    <mergeCell ref="B28:B31"/>
    <mergeCell ref="B35:B39"/>
    <mergeCell ref="Z3:AA4"/>
    <mergeCell ref="B4:V4"/>
    <mergeCell ref="B3:V3"/>
    <mergeCell ref="Y3:Y4"/>
    <mergeCell ref="P6:Q6"/>
  </mergeCells>
  <pageMargins left="0.7" right="0.7" top="0.75" bottom="0.75" header="0.3" footer="0.3"/>
  <pageSetup paperSize="9" scale="64" orientation="portrait" r:id="rId1"/>
  <colBreaks count="1" manualBreakCount="1">
    <brk id="19"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6D1F2-2A55-4B0B-BE1C-C89976C98CCA}">
  <dimension ref="A1:AA376"/>
  <sheetViews>
    <sheetView view="pageBreakPreview" zoomScaleNormal="100" zoomScaleSheetLayoutView="100" workbookViewId="0">
      <selection activeCell="P43" sqref="P43"/>
    </sheetView>
  </sheetViews>
  <sheetFormatPr baseColWidth="10" defaultRowHeight="12.75"/>
  <cols>
    <col min="1" max="1" width="3" style="97" customWidth="1"/>
    <col min="2" max="2" width="7.42578125" style="73" customWidth="1"/>
    <col min="3" max="3" width="62.7109375" style="73" customWidth="1"/>
    <col min="4" max="5" width="4.42578125" style="214" customWidth="1"/>
    <col min="6" max="6" width="4.7109375" style="214" customWidth="1"/>
    <col min="7" max="7" width="0.42578125" style="214" customWidth="1"/>
    <col min="8" max="9" width="5" style="214" customWidth="1"/>
    <col min="10" max="10" width="4.7109375" style="214" customWidth="1"/>
    <col min="11" max="11" width="0.42578125" style="214" customWidth="1"/>
    <col min="12" max="13" width="5.28515625" style="214" customWidth="1"/>
    <col min="14" max="14" width="4.7109375" style="214" customWidth="1"/>
    <col min="15" max="15" width="0.42578125" style="214" customWidth="1"/>
    <col min="16" max="16" width="4.7109375" style="214" customWidth="1"/>
    <col min="17" max="17" width="5.140625" style="214" customWidth="1"/>
    <col min="18" max="18" width="0.42578125" style="214" customWidth="1"/>
    <col min="19" max="19" width="6.28515625" style="214" customWidth="1"/>
    <col min="20" max="39" width="5.5703125" style="73" customWidth="1"/>
    <col min="40" max="16384" width="11.42578125" style="73"/>
  </cols>
  <sheetData>
    <row r="1" spans="1:27" ht="13.5" customHeight="1">
      <c r="B1" s="97"/>
      <c r="C1" s="97"/>
      <c r="D1" s="73"/>
      <c r="E1" s="73"/>
      <c r="F1" s="213"/>
      <c r="G1" s="213"/>
      <c r="H1" s="213"/>
      <c r="I1" s="213"/>
      <c r="J1" s="213"/>
      <c r="K1" s="213"/>
      <c r="L1" s="213"/>
      <c r="M1" s="213"/>
      <c r="N1" s="213"/>
      <c r="O1" s="213"/>
      <c r="P1" s="213"/>
      <c r="Q1" s="213"/>
      <c r="R1" s="213"/>
      <c r="S1" s="213"/>
      <c r="T1" s="213"/>
      <c r="U1" s="213"/>
      <c r="V1" s="92"/>
      <c r="W1" s="92"/>
    </row>
    <row r="2" spans="1:27" ht="3.75" customHeight="1">
      <c r="B2" s="97"/>
      <c r="C2" s="97"/>
      <c r="D2" s="73"/>
      <c r="E2" s="73"/>
      <c r="F2" s="213"/>
      <c r="G2" s="213"/>
      <c r="H2" s="213"/>
      <c r="I2" s="213"/>
      <c r="J2" s="213"/>
      <c r="K2" s="213"/>
      <c r="L2" s="213"/>
      <c r="M2" s="213"/>
      <c r="N2" s="213"/>
      <c r="O2" s="213"/>
      <c r="P2" s="213"/>
      <c r="Q2" s="213"/>
      <c r="R2" s="213"/>
      <c r="S2" s="213"/>
      <c r="T2" s="213"/>
      <c r="U2" s="213"/>
      <c r="V2" s="92"/>
      <c r="W2" s="92"/>
    </row>
    <row r="3" spans="1:27" s="99" customFormat="1" ht="11.25" customHeight="1">
      <c r="B3" s="2242" t="s">
        <v>116</v>
      </c>
      <c r="C3" s="2242"/>
      <c r="D3" s="2242"/>
      <c r="E3" s="2242"/>
      <c r="F3" s="2242"/>
      <c r="G3" s="2242"/>
      <c r="H3" s="2242"/>
      <c r="I3" s="2242"/>
      <c r="J3" s="2242"/>
      <c r="K3" s="2242"/>
      <c r="L3" s="2242"/>
      <c r="M3" s="2242"/>
      <c r="N3" s="2242"/>
      <c r="O3" s="2242"/>
      <c r="P3" s="2242"/>
      <c r="Q3" s="2242"/>
      <c r="R3" s="2242"/>
      <c r="S3" s="2242"/>
      <c r="T3" s="2242"/>
      <c r="U3" s="2242"/>
      <c r="V3" s="2242"/>
      <c r="W3" s="212"/>
      <c r="X3" s="211"/>
      <c r="Y3" s="2228"/>
      <c r="Z3" s="2488"/>
      <c r="AA3" s="2488"/>
    </row>
    <row r="4" spans="1:27" s="99" customFormat="1" ht="11.25" customHeight="1">
      <c r="B4" s="2242" t="s">
        <v>74</v>
      </c>
      <c r="C4" s="2242"/>
      <c r="D4" s="2242"/>
      <c r="E4" s="2242"/>
      <c r="F4" s="2242"/>
      <c r="G4" s="2242"/>
      <c r="H4" s="2242"/>
      <c r="I4" s="2242"/>
      <c r="J4" s="2242"/>
      <c r="K4" s="2242"/>
      <c r="L4" s="2242"/>
      <c r="M4" s="2242"/>
      <c r="N4" s="2242"/>
      <c r="O4" s="2242"/>
      <c r="P4" s="2242"/>
      <c r="Q4" s="2242"/>
      <c r="R4" s="2242"/>
      <c r="S4" s="2242"/>
      <c r="T4" s="2242"/>
      <c r="U4" s="2242"/>
      <c r="V4" s="2242"/>
      <c r="W4" s="212"/>
      <c r="X4" s="211"/>
      <c r="Y4" s="2228"/>
      <c r="Z4" s="2488"/>
      <c r="AA4" s="2488"/>
    </row>
    <row r="5" spans="1:27" ht="3" customHeight="1">
      <c r="A5" s="208"/>
      <c r="C5" s="99"/>
      <c r="D5" s="208"/>
      <c r="E5" s="208"/>
      <c r="F5" s="208"/>
      <c r="G5" s="239"/>
      <c r="H5" s="239"/>
      <c r="I5" s="239"/>
      <c r="J5" s="239"/>
      <c r="K5" s="239"/>
      <c r="L5" s="239"/>
      <c r="M5" s="239"/>
      <c r="N5" s="239"/>
      <c r="O5" s="239"/>
      <c r="P5" s="239"/>
      <c r="Q5" s="208"/>
      <c r="R5" s="208"/>
      <c r="S5" s="208"/>
      <c r="T5" s="92"/>
      <c r="W5" s="99"/>
    </row>
    <row r="6" spans="1:27" ht="15" customHeight="1">
      <c r="B6" s="2206" t="s">
        <v>115</v>
      </c>
      <c r="C6" s="2199" t="s">
        <v>73</v>
      </c>
      <c r="D6" s="2462" t="s">
        <v>114</v>
      </c>
      <c r="E6" s="2462"/>
      <c r="F6" s="2462"/>
      <c r="G6" s="209"/>
      <c r="H6" s="2462" t="s">
        <v>113</v>
      </c>
      <c r="I6" s="2462"/>
      <c r="J6" s="2462"/>
      <c r="K6" s="101"/>
      <c r="L6" s="2462" t="s">
        <v>112</v>
      </c>
      <c r="M6" s="2462"/>
      <c r="N6" s="2462"/>
      <c r="O6" s="101"/>
      <c r="P6" s="2462" t="s">
        <v>93</v>
      </c>
      <c r="Q6" s="2462"/>
      <c r="R6" s="101"/>
      <c r="S6" s="2433" t="s">
        <v>5</v>
      </c>
      <c r="T6" s="92"/>
      <c r="U6" s="208"/>
    </row>
    <row r="7" spans="1:27" ht="15" customHeight="1">
      <c r="B7" s="2442"/>
      <c r="C7" s="2201"/>
      <c r="D7" s="96" t="s">
        <v>26</v>
      </c>
      <c r="E7" s="96" t="s">
        <v>27</v>
      </c>
      <c r="F7" s="96" t="s">
        <v>5</v>
      </c>
      <c r="G7" s="96"/>
      <c r="H7" s="96" t="s">
        <v>26</v>
      </c>
      <c r="I7" s="96" t="s">
        <v>27</v>
      </c>
      <c r="J7" s="96" t="s">
        <v>5</v>
      </c>
      <c r="K7" s="96"/>
      <c r="L7" s="96" t="s">
        <v>26</v>
      </c>
      <c r="M7" s="96" t="s">
        <v>27</v>
      </c>
      <c r="N7" s="96" t="s">
        <v>5</v>
      </c>
      <c r="O7" s="96"/>
      <c r="P7" s="96" t="s">
        <v>26</v>
      </c>
      <c r="Q7" s="96" t="s">
        <v>27</v>
      </c>
      <c r="R7" s="96"/>
      <c r="S7" s="2434"/>
      <c r="T7" s="92"/>
    </row>
    <row r="8" spans="1:27" ht="12.75" customHeight="1">
      <c r="B8" s="2007">
        <v>1401</v>
      </c>
      <c r="C8" s="238" t="s">
        <v>9</v>
      </c>
      <c r="D8" s="219">
        <f>SUM(D9:D17)</f>
        <v>112</v>
      </c>
      <c r="E8" s="219">
        <f>SUM(E9:E17)</f>
        <v>43</v>
      </c>
      <c r="F8" s="219">
        <f t="shared" ref="F8:F39" si="0">SUM(D8:E8)</f>
        <v>155</v>
      </c>
      <c r="G8" s="219">
        <f>SUM(G9:G15)</f>
        <v>0</v>
      </c>
      <c r="H8" s="219">
        <f>SUM(H9:H17)</f>
        <v>59</v>
      </c>
      <c r="I8" s="219">
        <f>SUM(I9:I17)</f>
        <v>32</v>
      </c>
      <c r="J8" s="219">
        <f>SUM(G8:I8)</f>
        <v>91</v>
      </c>
      <c r="K8" s="219">
        <f>SUM(K9:K15)</f>
        <v>0</v>
      </c>
      <c r="L8" s="219">
        <f>SUM(L9:L17)</f>
        <v>2</v>
      </c>
      <c r="M8" s="219">
        <f>SUM(M9:M17)</f>
        <v>3</v>
      </c>
      <c r="N8" s="219">
        <f>SUM(K8:M8)</f>
        <v>5</v>
      </c>
      <c r="O8" s="219">
        <f>SUM(O9:O15)</f>
        <v>0</v>
      </c>
      <c r="P8" s="219">
        <f t="shared" ref="P8:P39" si="1">SUM(D8+H8+L8)</f>
        <v>173</v>
      </c>
      <c r="Q8" s="219">
        <f t="shared" ref="Q8:Q39" si="2">SUM(E8+I8+M8)</f>
        <v>78</v>
      </c>
      <c r="R8" s="219"/>
      <c r="S8" s="229">
        <f t="shared" ref="S8:S39" si="3">SUM(P8:Q8)</f>
        <v>251</v>
      </c>
      <c r="T8" s="92"/>
    </row>
    <row r="9" spans="1:27" ht="12" customHeight="1">
      <c r="B9" s="2007"/>
      <c r="C9" s="237" t="s">
        <v>10</v>
      </c>
      <c r="D9" s="231">
        <v>30</v>
      </c>
      <c r="E9" s="236">
        <v>13</v>
      </c>
      <c r="F9" s="236">
        <f t="shared" si="0"/>
        <v>43</v>
      </c>
      <c r="G9" s="236"/>
      <c r="H9" s="236">
        <v>14</v>
      </c>
      <c r="I9" s="236">
        <v>4</v>
      </c>
      <c r="J9" s="236">
        <f t="shared" ref="J9:J40" si="4">SUM(H9:I9)</f>
        <v>18</v>
      </c>
      <c r="K9" s="236"/>
      <c r="L9" s="236">
        <v>0</v>
      </c>
      <c r="M9" s="231">
        <v>0</v>
      </c>
      <c r="N9" s="231">
        <f t="shared" ref="N9:N40" si="5">SUM(L9:M9)</f>
        <v>0</v>
      </c>
      <c r="O9" s="227"/>
      <c r="P9" s="227">
        <f t="shared" si="1"/>
        <v>44</v>
      </c>
      <c r="Q9" s="227">
        <f t="shared" si="2"/>
        <v>17</v>
      </c>
      <c r="R9" s="227"/>
      <c r="S9" s="226">
        <f t="shared" si="3"/>
        <v>61</v>
      </c>
      <c r="T9" s="92"/>
      <c r="U9" s="92"/>
    </row>
    <row r="10" spans="1:27" ht="12" customHeight="1">
      <c r="B10" s="2007"/>
      <c r="C10" s="233" t="s">
        <v>126</v>
      </c>
      <c r="D10" s="231">
        <v>0</v>
      </c>
      <c r="E10" s="236">
        <v>0</v>
      </c>
      <c r="F10" s="236">
        <f t="shared" si="0"/>
        <v>0</v>
      </c>
      <c r="G10" s="236"/>
      <c r="H10" s="236">
        <v>0</v>
      </c>
      <c r="I10" s="236">
        <v>0</v>
      </c>
      <c r="J10" s="236">
        <f t="shared" si="4"/>
        <v>0</v>
      </c>
      <c r="K10" s="236"/>
      <c r="L10" s="236">
        <v>0</v>
      </c>
      <c r="M10" s="231">
        <v>0</v>
      </c>
      <c r="N10" s="231">
        <f t="shared" si="5"/>
        <v>0</v>
      </c>
      <c r="O10" s="152"/>
      <c r="P10" s="152">
        <f t="shared" si="1"/>
        <v>0</v>
      </c>
      <c r="Q10" s="152">
        <f t="shared" si="2"/>
        <v>0</v>
      </c>
      <c r="R10" s="152"/>
      <c r="S10" s="225">
        <f t="shared" si="3"/>
        <v>0</v>
      </c>
      <c r="T10" s="92"/>
      <c r="U10" s="92"/>
    </row>
    <row r="11" spans="1:27" ht="12" customHeight="1">
      <c r="B11" s="2007"/>
      <c r="C11" s="233" t="s">
        <v>11</v>
      </c>
      <c r="D11" s="234">
        <v>35</v>
      </c>
      <c r="E11" s="235">
        <v>13</v>
      </c>
      <c r="F11" s="152">
        <f t="shared" si="0"/>
        <v>48</v>
      </c>
      <c r="G11" s="235"/>
      <c r="H11" s="235">
        <v>10</v>
      </c>
      <c r="I11" s="235">
        <v>1</v>
      </c>
      <c r="J11" s="152">
        <f t="shared" si="4"/>
        <v>11</v>
      </c>
      <c r="K11" s="235"/>
      <c r="L11" s="235">
        <v>0</v>
      </c>
      <c r="M11" s="234">
        <v>0</v>
      </c>
      <c r="N11" s="152">
        <f t="shared" si="5"/>
        <v>0</v>
      </c>
      <c r="O11" s="152"/>
      <c r="P11" s="152">
        <f t="shared" si="1"/>
        <v>45</v>
      </c>
      <c r="Q11" s="152">
        <f t="shared" si="2"/>
        <v>14</v>
      </c>
      <c r="R11" s="152"/>
      <c r="S11" s="225">
        <f t="shared" si="3"/>
        <v>59</v>
      </c>
      <c r="T11" s="92"/>
      <c r="U11" s="92"/>
    </row>
    <row r="12" spans="1:27" ht="12" customHeight="1">
      <c r="B12" s="2007"/>
      <c r="C12" s="233" t="s">
        <v>12</v>
      </c>
      <c r="D12" s="234">
        <v>28</v>
      </c>
      <c r="E12" s="235">
        <v>12</v>
      </c>
      <c r="F12" s="152">
        <f t="shared" si="0"/>
        <v>40</v>
      </c>
      <c r="G12" s="235"/>
      <c r="H12" s="235">
        <v>6</v>
      </c>
      <c r="I12" s="235">
        <v>6</v>
      </c>
      <c r="J12" s="152">
        <f t="shared" si="4"/>
        <v>12</v>
      </c>
      <c r="K12" s="235"/>
      <c r="L12" s="235">
        <v>0</v>
      </c>
      <c r="M12" s="234">
        <v>0</v>
      </c>
      <c r="N12" s="152">
        <f t="shared" si="5"/>
        <v>0</v>
      </c>
      <c r="O12" s="152"/>
      <c r="P12" s="152">
        <f t="shared" si="1"/>
        <v>34</v>
      </c>
      <c r="Q12" s="152">
        <f t="shared" si="2"/>
        <v>18</v>
      </c>
      <c r="R12" s="152"/>
      <c r="S12" s="225">
        <f t="shared" si="3"/>
        <v>52</v>
      </c>
      <c r="T12" s="92"/>
      <c r="U12" s="92"/>
    </row>
    <row r="13" spans="1:27" ht="12" customHeight="1">
      <c r="B13" s="2007"/>
      <c r="C13" s="233" t="s">
        <v>30</v>
      </c>
      <c r="D13" s="152">
        <v>0</v>
      </c>
      <c r="E13" s="152">
        <v>0</v>
      </c>
      <c r="F13" s="152">
        <f t="shared" si="0"/>
        <v>0</v>
      </c>
      <c r="G13" s="152"/>
      <c r="H13" s="152">
        <v>16</v>
      </c>
      <c r="I13" s="152">
        <v>10</v>
      </c>
      <c r="J13" s="152">
        <f t="shared" si="4"/>
        <v>26</v>
      </c>
      <c r="K13" s="152"/>
      <c r="L13" s="152">
        <v>0</v>
      </c>
      <c r="M13" s="152">
        <v>2</v>
      </c>
      <c r="N13" s="152">
        <f t="shared" si="5"/>
        <v>2</v>
      </c>
      <c r="O13" s="152"/>
      <c r="P13" s="152">
        <f t="shared" si="1"/>
        <v>16</v>
      </c>
      <c r="Q13" s="152">
        <f t="shared" si="2"/>
        <v>12</v>
      </c>
      <c r="R13" s="152"/>
      <c r="S13" s="225">
        <f t="shared" si="3"/>
        <v>28</v>
      </c>
      <c r="T13" s="92"/>
      <c r="U13" s="92"/>
    </row>
    <row r="14" spans="1:27" ht="12" customHeight="1">
      <c r="B14" s="2007"/>
      <c r="C14" s="233" t="s">
        <v>31</v>
      </c>
      <c r="D14" s="152">
        <v>2</v>
      </c>
      <c r="E14" s="152">
        <v>2</v>
      </c>
      <c r="F14" s="152">
        <f t="shared" si="0"/>
        <v>4</v>
      </c>
      <c r="G14" s="152"/>
      <c r="H14" s="152">
        <v>10</v>
      </c>
      <c r="I14" s="152">
        <v>7</v>
      </c>
      <c r="J14" s="152">
        <f t="shared" si="4"/>
        <v>17</v>
      </c>
      <c r="K14" s="152"/>
      <c r="L14" s="152">
        <v>2</v>
      </c>
      <c r="M14" s="152">
        <v>0</v>
      </c>
      <c r="N14" s="152">
        <f t="shared" si="5"/>
        <v>2</v>
      </c>
      <c r="O14" s="152"/>
      <c r="P14" s="152">
        <f t="shared" si="1"/>
        <v>14</v>
      </c>
      <c r="Q14" s="152">
        <f t="shared" si="2"/>
        <v>9</v>
      </c>
      <c r="R14" s="152"/>
      <c r="S14" s="225">
        <f t="shared" si="3"/>
        <v>23</v>
      </c>
      <c r="T14" s="92"/>
      <c r="U14" s="92"/>
    </row>
    <row r="15" spans="1:27" ht="12" customHeight="1">
      <c r="B15" s="2007"/>
      <c r="C15" s="233" t="s">
        <v>58</v>
      </c>
      <c r="D15" s="152">
        <v>8</v>
      </c>
      <c r="E15" s="152">
        <v>3</v>
      </c>
      <c r="F15" s="152">
        <f t="shared" si="0"/>
        <v>11</v>
      </c>
      <c r="G15" s="152"/>
      <c r="H15" s="152">
        <v>0</v>
      </c>
      <c r="I15" s="152">
        <v>3</v>
      </c>
      <c r="J15" s="152">
        <f t="shared" si="4"/>
        <v>3</v>
      </c>
      <c r="K15" s="152"/>
      <c r="L15" s="152">
        <v>0</v>
      </c>
      <c r="M15" s="152">
        <v>0</v>
      </c>
      <c r="N15" s="152">
        <f t="shared" si="5"/>
        <v>0</v>
      </c>
      <c r="O15" s="152"/>
      <c r="P15" s="152">
        <f t="shared" si="1"/>
        <v>8</v>
      </c>
      <c r="Q15" s="152">
        <f t="shared" si="2"/>
        <v>6</v>
      </c>
      <c r="R15" s="152"/>
      <c r="S15" s="225">
        <f t="shared" si="3"/>
        <v>14</v>
      </c>
      <c r="T15" s="92"/>
      <c r="U15" s="92"/>
    </row>
    <row r="16" spans="1:27" ht="12" customHeight="1">
      <c r="B16" s="2007"/>
      <c r="C16" s="233" t="s">
        <v>64</v>
      </c>
      <c r="D16" s="152">
        <v>9</v>
      </c>
      <c r="E16" s="152">
        <v>0</v>
      </c>
      <c r="F16" s="152">
        <f t="shared" si="0"/>
        <v>9</v>
      </c>
      <c r="G16" s="152"/>
      <c r="H16" s="152">
        <v>2</v>
      </c>
      <c r="I16" s="152">
        <v>1</v>
      </c>
      <c r="J16" s="152">
        <f t="shared" si="4"/>
        <v>3</v>
      </c>
      <c r="K16" s="152"/>
      <c r="L16" s="152">
        <v>0</v>
      </c>
      <c r="M16" s="152">
        <v>1</v>
      </c>
      <c r="N16" s="152">
        <f t="shared" si="5"/>
        <v>1</v>
      </c>
      <c r="O16" s="152"/>
      <c r="P16" s="152">
        <f t="shared" si="1"/>
        <v>11</v>
      </c>
      <c r="Q16" s="152">
        <f t="shared" si="2"/>
        <v>2</v>
      </c>
      <c r="R16" s="152"/>
      <c r="S16" s="225">
        <f t="shared" si="3"/>
        <v>13</v>
      </c>
      <c r="T16" s="92"/>
      <c r="U16" s="92"/>
    </row>
    <row r="17" spans="2:22" ht="12" customHeight="1">
      <c r="B17" s="2008"/>
      <c r="C17" s="233" t="s">
        <v>67</v>
      </c>
      <c r="D17" s="152">
        <v>0</v>
      </c>
      <c r="E17" s="152">
        <v>0</v>
      </c>
      <c r="F17" s="152">
        <f t="shared" si="0"/>
        <v>0</v>
      </c>
      <c r="G17" s="152"/>
      <c r="H17" s="152">
        <v>1</v>
      </c>
      <c r="I17" s="152">
        <v>0</v>
      </c>
      <c r="J17" s="152">
        <f t="shared" si="4"/>
        <v>1</v>
      </c>
      <c r="K17" s="152"/>
      <c r="L17" s="152">
        <v>0</v>
      </c>
      <c r="M17" s="152">
        <v>0</v>
      </c>
      <c r="N17" s="152">
        <f t="shared" si="5"/>
        <v>0</v>
      </c>
      <c r="O17" s="152"/>
      <c r="P17" s="223">
        <f t="shared" si="1"/>
        <v>1</v>
      </c>
      <c r="Q17" s="223">
        <f t="shared" si="2"/>
        <v>0</v>
      </c>
      <c r="R17" s="223"/>
      <c r="S17" s="222">
        <f t="shared" si="3"/>
        <v>1</v>
      </c>
      <c r="T17" s="92"/>
      <c r="U17" s="92"/>
    </row>
    <row r="18" spans="2:22" ht="12.75" customHeight="1">
      <c r="B18" s="2006">
        <v>1402</v>
      </c>
      <c r="C18" s="86" t="s">
        <v>13</v>
      </c>
      <c r="D18" s="63">
        <f>SUM(D19:D27)</f>
        <v>102</v>
      </c>
      <c r="E18" s="63">
        <f>SUM(E19:E27)</f>
        <v>74</v>
      </c>
      <c r="F18" s="63">
        <f t="shared" si="0"/>
        <v>176</v>
      </c>
      <c r="G18" s="63">
        <f>SUM(G19:G27)</f>
        <v>0</v>
      </c>
      <c r="H18" s="63">
        <f>SUM(H19:H27)</f>
        <v>56</v>
      </c>
      <c r="I18" s="63">
        <f>SUM(I19:I27)</f>
        <v>54</v>
      </c>
      <c r="J18" s="63">
        <f t="shared" si="4"/>
        <v>110</v>
      </c>
      <c r="K18" s="63">
        <f>SUM(K19:K27)</f>
        <v>0</v>
      </c>
      <c r="L18" s="63">
        <f>SUM(L19:L27)</f>
        <v>4</v>
      </c>
      <c r="M18" s="63">
        <f>SUM(M19:M27)</f>
        <v>2</v>
      </c>
      <c r="N18" s="63">
        <f t="shared" si="5"/>
        <v>6</v>
      </c>
      <c r="O18" s="63">
        <f>SUM(O19:O27)</f>
        <v>0</v>
      </c>
      <c r="P18" s="37">
        <f t="shared" si="1"/>
        <v>162</v>
      </c>
      <c r="Q18" s="37">
        <f t="shared" si="2"/>
        <v>130</v>
      </c>
      <c r="R18" s="37"/>
      <c r="S18" s="69">
        <f t="shared" si="3"/>
        <v>292</v>
      </c>
      <c r="T18" s="92"/>
      <c r="U18" s="92"/>
    </row>
    <row r="19" spans="2:22" ht="12" customHeight="1">
      <c r="B19" s="2007"/>
      <c r="C19" s="233" t="s">
        <v>92</v>
      </c>
      <c r="D19" s="152">
        <v>35</v>
      </c>
      <c r="E19" s="152">
        <v>26</v>
      </c>
      <c r="F19" s="152">
        <f t="shared" si="0"/>
        <v>61</v>
      </c>
      <c r="G19" s="152"/>
      <c r="H19" s="152">
        <v>9</v>
      </c>
      <c r="I19" s="152">
        <v>17</v>
      </c>
      <c r="J19" s="152">
        <f t="shared" si="4"/>
        <v>26</v>
      </c>
      <c r="K19" s="152"/>
      <c r="L19" s="152">
        <v>1</v>
      </c>
      <c r="M19" s="152">
        <v>0</v>
      </c>
      <c r="N19" s="152">
        <f t="shared" si="5"/>
        <v>1</v>
      </c>
      <c r="O19" s="152"/>
      <c r="P19" s="227">
        <f t="shared" si="1"/>
        <v>45</v>
      </c>
      <c r="Q19" s="227">
        <f t="shared" si="2"/>
        <v>43</v>
      </c>
      <c r="R19" s="227"/>
      <c r="S19" s="226">
        <f t="shared" si="3"/>
        <v>88</v>
      </c>
      <c r="T19" s="92"/>
      <c r="U19" s="92"/>
    </row>
    <row r="20" spans="2:22" ht="12" customHeight="1">
      <c r="B20" s="2007"/>
      <c r="C20" s="233" t="s">
        <v>110</v>
      </c>
      <c r="D20" s="152">
        <v>24</v>
      </c>
      <c r="E20" s="152">
        <v>12</v>
      </c>
      <c r="F20" s="152">
        <f t="shared" si="0"/>
        <v>36</v>
      </c>
      <c r="G20" s="152"/>
      <c r="H20" s="152">
        <v>5</v>
      </c>
      <c r="I20" s="152">
        <v>0</v>
      </c>
      <c r="J20" s="152">
        <f t="shared" si="4"/>
        <v>5</v>
      </c>
      <c r="K20" s="152"/>
      <c r="L20" s="152">
        <v>0</v>
      </c>
      <c r="M20" s="152">
        <v>0</v>
      </c>
      <c r="N20" s="152">
        <f t="shared" si="5"/>
        <v>0</v>
      </c>
      <c r="O20" s="152"/>
      <c r="P20" s="152">
        <f t="shared" si="1"/>
        <v>29</v>
      </c>
      <c r="Q20" s="152">
        <f t="shared" si="2"/>
        <v>12</v>
      </c>
      <c r="R20" s="152"/>
      <c r="S20" s="225">
        <f t="shared" si="3"/>
        <v>41</v>
      </c>
      <c r="T20" s="92"/>
      <c r="U20" s="92"/>
      <c r="V20" s="77"/>
    </row>
    <row r="21" spans="2:22" ht="12" customHeight="1">
      <c r="B21" s="2007"/>
      <c r="C21" s="233" t="s">
        <v>56</v>
      </c>
      <c r="D21" s="152">
        <v>9</v>
      </c>
      <c r="E21" s="152">
        <v>6</v>
      </c>
      <c r="F21" s="152">
        <f t="shared" si="0"/>
        <v>15</v>
      </c>
      <c r="G21" s="152"/>
      <c r="H21" s="152">
        <v>6</v>
      </c>
      <c r="I21" s="152">
        <v>10</v>
      </c>
      <c r="J21" s="152">
        <f t="shared" si="4"/>
        <v>16</v>
      </c>
      <c r="K21" s="152"/>
      <c r="L21" s="152">
        <v>0</v>
      </c>
      <c r="M21" s="152">
        <v>0</v>
      </c>
      <c r="N21" s="152">
        <f t="shared" si="5"/>
        <v>0</v>
      </c>
      <c r="O21" s="152"/>
      <c r="P21" s="152">
        <f t="shared" si="1"/>
        <v>15</v>
      </c>
      <c r="Q21" s="152">
        <f t="shared" si="2"/>
        <v>16</v>
      </c>
      <c r="R21" s="152"/>
      <c r="S21" s="225">
        <f t="shared" si="3"/>
        <v>31</v>
      </c>
      <c r="T21" s="92"/>
      <c r="U21" s="92"/>
    </row>
    <row r="22" spans="2:22" ht="12" customHeight="1">
      <c r="B22" s="2007"/>
      <c r="C22" s="233" t="s">
        <v>125</v>
      </c>
      <c r="D22" s="152">
        <v>7</v>
      </c>
      <c r="E22" s="152">
        <v>9</v>
      </c>
      <c r="F22" s="152">
        <f t="shared" si="0"/>
        <v>16</v>
      </c>
      <c r="G22" s="152"/>
      <c r="H22" s="152">
        <v>7</v>
      </c>
      <c r="I22" s="152">
        <v>3</v>
      </c>
      <c r="J22" s="152">
        <f t="shared" si="4"/>
        <v>10</v>
      </c>
      <c r="K22" s="152"/>
      <c r="L22" s="152">
        <v>0</v>
      </c>
      <c r="M22" s="152">
        <v>0</v>
      </c>
      <c r="N22" s="152">
        <f t="shared" si="5"/>
        <v>0</v>
      </c>
      <c r="O22" s="152"/>
      <c r="P22" s="152">
        <f t="shared" si="1"/>
        <v>14</v>
      </c>
      <c r="Q22" s="152">
        <f t="shared" si="2"/>
        <v>12</v>
      </c>
      <c r="R22" s="152"/>
      <c r="S22" s="225">
        <f t="shared" si="3"/>
        <v>26</v>
      </c>
      <c r="T22" s="92"/>
      <c r="U22" s="92"/>
    </row>
    <row r="23" spans="2:22" ht="12" customHeight="1">
      <c r="B23" s="2007"/>
      <c r="C23" s="233" t="s">
        <v>124</v>
      </c>
      <c r="D23" s="152">
        <v>3</v>
      </c>
      <c r="E23" s="152">
        <v>6</v>
      </c>
      <c r="F23" s="152">
        <f t="shared" si="0"/>
        <v>9</v>
      </c>
      <c r="G23" s="152"/>
      <c r="H23" s="152">
        <v>8</v>
      </c>
      <c r="I23" s="152">
        <v>3</v>
      </c>
      <c r="J23" s="152">
        <f t="shared" si="4"/>
        <v>11</v>
      </c>
      <c r="K23" s="152"/>
      <c r="L23" s="152">
        <v>0</v>
      </c>
      <c r="M23" s="152">
        <v>0</v>
      </c>
      <c r="N23" s="152">
        <f t="shared" si="5"/>
        <v>0</v>
      </c>
      <c r="O23" s="152"/>
      <c r="P23" s="152">
        <f t="shared" si="1"/>
        <v>11</v>
      </c>
      <c r="Q23" s="152">
        <f t="shared" si="2"/>
        <v>9</v>
      </c>
      <c r="R23" s="152"/>
      <c r="S23" s="225">
        <f t="shared" si="3"/>
        <v>20</v>
      </c>
      <c r="T23" s="92"/>
      <c r="U23" s="92"/>
    </row>
    <row r="24" spans="2:22" ht="12" customHeight="1">
      <c r="B24" s="2007"/>
      <c r="C24" s="233" t="s">
        <v>53</v>
      </c>
      <c r="D24" s="152">
        <v>5</v>
      </c>
      <c r="E24" s="152">
        <v>4</v>
      </c>
      <c r="F24" s="152">
        <f t="shared" si="0"/>
        <v>9</v>
      </c>
      <c r="G24" s="152"/>
      <c r="H24" s="152">
        <v>2</v>
      </c>
      <c r="I24" s="152">
        <v>5</v>
      </c>
      <c r="J24" s="152">
        <f t="shared" si="4"/>
        <v>7</v>
      </c>
      <c r="K24" s="152"/>
      <c r="L24" s="152">
        <v>0</v>
      </c>
      <c r="M24" s="152">
        <v>0</v>
      </c>
      <c r="N24" s="152">
        <f t="shared" si="5"/>
        <v>0</v>
      </c>
      <c r="O24" s="152"/>
      <c r="P24" s="152">
        <f t="shared" si="1"/>
        <v>7</v>
      </c>
      <c r="Q24" s="152">
        <f t="shared" si="2"/>
        <v>9</v>
      </c>
      <c r="R24" s="152"/>
      <c r="S24" s="225">
        <f t="shared" si="3"/>
        <v>16</v>
      </c>
      <c r="T24" s="92"/>
      <c r="U24" s="92"/>
    </row>
    <row r="25" spans="2:22" ht="12" customHeight="1">
      <c r="B25" s="2007"/>
      <c r="C25" s="233" t="s">
        <v>123</v>
      </c>
      <c r="D25" s="152">
        <v>10</v>
      </c>
      <c r="E25" s="152">
        <v>6</v>
      </c>
      <c r="F25" s="152">
        <f t="shared" si="0"/>
        <v>16</v>
      </c>
      <c r="G25" s="152"/>
      <c r="H25" s="152">
        <v>4</v>
      </c>
      <c r="I25" s="152">
        <v>2</v>
      </c>
      <c r="J25" s="152">
        <f t="shared" si="4"/>
        <v>6</v>
      </c>
      <c r="K25" s="152"/>
      <c r="L25" s="152">
        <v>0</v>
      </c>
      <c r="M25" s="152">
        <v>0</v>
      </c>
      <c r="N25" s="152">
        <f t="shared" si="5"/>
        <v>0</v>
      </c>
      <c r="O25" s="152"/>
      <c r="P25" s="152">
        <f t="shared" si="1"/>
        <v>14</v>
      </c>
      <c r="Q25" s="152">
        <f t="shared" si="2"/>
        <v>8</v>
      </c>
      <c r="R25" s="152"/>
      <c r="S25" s="225">
        <f t="shared" si="3"/>
        <v>22</v>
      </c>
      <c r="T25" s="92"/>
      <c r="U25" s="92"/>
    </row>
    <row r="26" spans="2:22" ht="12" customHeight="1">
      <c r="B26" s="2007"/>
      <c r="C26" s="233" t="s">
        <v>32</v>
      </c>
      <c r="D26" s="152">
        <v>9</v>
      </c>
      <c r="E26" s="152">
        <v>3</v>
      </c>
      <c r="F26" s="152">
        <f t="shared" si="0"/>
        <v>12</v>
      </c>
      <c r="G26" s="152"/>
      <c r="H26" s="152">
        <v>11</v>
      </c>
      <c r="I26" s="152">
        <v>11</v>
      </c>
      <c r="J26" s="152">
        <f t="shared" si="4"/>
        <v>22</v>
      </c>
      <c r="K26" s="152"/>
      <c r="L26" s="152">
        <v>1</v>
      </c>
      <c r="M26" s="152">
        <v>2</v>
      </c>
      <c r="N26" s="152">
        <f t="shared" si="5"/>
        <v>3</v>
      </c>
      <c r="O26" s="152"/>
      <c r="P26" s="152">
        <f t="shared" si="1"/>
        <v>21</v>
      </c>
      <c r="Q26" s="152">
        <f t="shared" si="2"/>
        <v>16</v>
      </c>
      <c r="R26" s="152"/>
      <c r="S26" s="225">
        <f t="shared" si="3"/>
        <v>37</v>
      </c>
      <c r="T26" s="92"/>
      <c r="U26" s="92"/>
    </row>
    <row r="27" spans="2:22" ht="12" customHeight="1">
      <c r="B27" s="2008"/>
      <c r="C27" s="233" t="s">
        <v>122</v>
      </c>
      <c r="D27" s="152">
        <v>0</v>
      </c>
      <c r="E27" s="152">
        <v>2</v>
      </c>
      <c r="F27" s="152">
        <f t="shared" si="0"/>
        <v>2</v>
      </c>
      <c r="G27" s="152"/>
      <c r="H27" s="152">
        <v>4</v>
      </c>
      <c r="I27" s="152">
        <v>3</v>
      </c>
      <c r="J27" s="152">
        <f t="shared" si="4"/>
        <v>7</v>
      </c>
      <c r="K27" s="152"/>
      <c r="L27" s="152">
        <v>2</v>
      </c>
      <c r="M27" s="152">
        <v>0</v>
      </c>
      <c r="N27" s="152">
        <f t="shared" si="5"/>
        <v>2</v>
      </c>
      <c r="O27" s="152"/>
      <c r="P27" s="223">
        <f t="shared" si="1"/>
        <v>6</v>
      </c>
      <c r="Q27" s="223">
        <f t="shared" si="2"/>
        <v>5</v>
      </c>
      <c r="R27" s="223"/>
      <c r="S27" s="222">
        <f t="shared" si="3"/>
        <v>11</v>
      </c>
      <c r="T27" s="92"/>
      <c r="U27" s="92"/>
    </row>
    <row r="28" spans="2:22" ht="12.75" customHeight="1">
      <c r="B28" s="2006">
        <v>1403</v>
      </c>
      <c r="C28" s="86" t="s">
        <v>14</v>
      </c>
      <c r="D28" s="63">
        <f>SUM(D29:D31)</f>
        <v>34</v>
      </c>
      <c r="E28" s="63">
        <f>SUM(E29:E31)</f>
        <v>30</v>
      </c>
      <c r="F28" s="63">
        <f t="shared" si="0"/>
        <v>64</v>
      </c>
      <c r="G28" s="63">
        <f>SUM(G29:G31)</f>
        <v>0</v>
      </c>
      <c r="H28" s="63">
        <f>SUM(H29:H31)</f>
        <v>11</v>
      </c>
      <c r="I28" s="63">
        <f>SUM(I29:I31)</f>
        <v>12</v>
      </c>
      <c r="J28" s="63">
        <f t="shared" si="4"/>
        <v>23</v>
      </c>
      <c r="K28" s="63">
        <f>SUM(K29:K31)</f>
        <v>0</v>
      </c>
      <c r="L28" s="63">
        <f>SUM(L29:L31)</f>
        <v>0</v>
      </c>
      <c r="M28" s="63">
        <f>SUM(M29:M31)</f>
        <v>0</v>
      </c>
      <c r="N28" s="63">
        <f t="shared" si="5"/>
        <v>0</v>
      </c>
      <c r="O28" s="63">
        <f>SUM(O29:O31)</f>
        <v>0</v>
      </c>
      <c r="P28" s="37">
        <f t="shared" si="1"/>
        <v>45</v>
      </c>
      <c r="Q28" s="37">
        <f t="shared" si="2"/>
        <v>42</v>
      </c>
      <c r="R28" s="37"/>
      <c r="S28" s="69">
        <f t="shared" si="3"/>
        <v>87</v>
      </c>
      <c r="T28" s="92"/>
      <c r="U28" s="92"/>
    </row>
    <row r="29" spans="2:22" ht="12" customHeight="1">
      <c r="B29" s="2007"/>
      <c r="C29" s="233" t="s">
        <v>33</v>
      </c>
      <c r="D29" s="152">
        <v>18</v>
      </c>
      <c r="E29" s="152">
        <v>15</v>
      </c>
      <c r="F29" s="152">
        <f t="shared" si="0"/>
        <v>33</v>
      </c>
      <c r="G29" s="152"/>
      <c r="H29" s="152">
        <v>5</v>
      </c>
      <c r="I29" s="152">
        <v>2</v>
      </c>
      <c r="J29" s="152">
        <f t="shared" si="4"/>
        <v>7</v>
      </c>
      <c r="K29" s="152"/>
      <c r="L29" s="152">
        <v>0</v>
      </c>
      <c r="M29" s="152">
        <v>0</v>
      </c>
      <c r="N29" s="152">
        <f t="shared" si="5"/>
        <v>0</v>
      </c>
      <c r="O29" s="152"/>
      <c r="P29" s="227">
        <f t="shared" si="1"/>
        <v>23</v>
      </c>
      <c r="Q29" s="227">
        <f t="shared" si="2"/>
        <v>17</v>
      </c>
      <c r="R29" s="227"/>
      <c r="S29" s="226">
        <f t="shared" si="3"/>
        <v>40</v>
      </c>
      <c r="T29" s="92"/>
      <c r="U29" s="92"/>
    </row>
    <row r="30" spans="2:22" ht="12" customHeight="1">
      <c r="B30" s="2007"/>
      <c r="C30" s="233" t="s">
        <v>15</v>
      </c>
      <c r="D30" s="152">
        <v>10</v>
      </c>
      <c r="E30" s="152">
        <v>9</v>
      </c>
      <c r="F30" s="152">
        <f t="shared" si="0"/>
        <v>19</v>
      </c>
      <c r="G30" s="152"/>
      <c r="H30" s="152">
        <v>1</v>
      </c>
      <c r="I30" s="152">
        <v>7</v>
      </c>
      <c r="J30" s="152">
        <f t="shared" si="4"/>
        <v>8</v>
      </c>
      <c r="K30" s="152"/>
      <c r="L30" s="152">
        <v>0</v>
      </c>
      <c r="M30" s="152">
        <v>0</v>
      </c>
      <c r="N30" s="152">
        <f t="shared" si="5"/>
        <v>0</v>
      </c>
      <c r="O30" s="152"/>
      <c r="P30" s="152">
        <f t="shared" si="1"/>
        <v>11</v>
      </c>
      <c r="Q30" s="152">
        <f t="shared" si="2"/>
        <v>16</v>
      </c>
      <c r="R30" s="152"/>
      <c r="S30" s="225">
        <f t="shared" si="3"/>
        <v>27</v>
      </c>
      <c r="T30" s="92"/>
      <c r="U30" s="92"/>
    </row>
    <row r="31" spans="2:22" ht="12" customHeight="1">
      <c r="B31" s="2007"/>
      <c r="C31" s="233" t="s">
        <v>16</v>
      </c>
      <c r="D31" s="152">
        <v>6</v>
      </c>
      <c r="E31" s="152">
        <v>6</v>
      </c>
      <c r="F31" s="152">
        <f t="shared" si="0"/>
        <v>12</v>
      </c>
      <c r="G31" s="152"/>
      <c r="H31" s="152">
        <v>5</v>
      </c>
      <c r="I31" s="152">
        <v>3</v>
      </c>
      <c r="J31" s="152">
        <f t="shared" si="4"/>
        <v>8</v>
      </c>
      <c r="K31" s="152"/>
      <c r="L31" s="152">
        <v>0</v>
      </c>
      <c r="M31" s="152">
        <v>0</v>
      </c>
      <c r="N31" s="152">
        <f t="shared" si="5"/>
        <v>0</v>
      </c>
      <c r="O31" s="152"/>
      <c r="P31" s="223">
        <f t="shared" si="1"/>
        <v>11</v>
      </c>
      <c r="Q31" s="223">
        <f t="shared" si="2"/>
        <v>9</v>
      </c>
      <c r="R31" s="223"/>
      <c r="S31" s="222">
        <f t="shared" si="3"/>
        <v>20</v>
      </c>
      <c r="T31" s="92"/>
      <c r="U31" s="92"/>
    </row>
    <row r="32" spans="2:22" ht="12.75" customHeight="1">
      <c r="B32" s="2010">
        <v>1404</v>
      </c>
      <c r="C32" s="86" t="s">
        <v>34</v>
      </c>
      <c r="D32" s="37">
        <f>SUM(D33:D34)</f>
        <v>34</v>
      </c>
      <c r="E32" s="37">
        <f>SUM(E33:E34)</f>
        <v>33</v>
      </c>
      <c r="F32" s="63">
        <f t="shared" si="0"/>
        <v>67</v>
      </c>
      <c r="G32" s="63">
        <f>SUM(G33:G34)</f>
        <v>0</v>
      </c>
      <c r="H32" s="63">
        <f>SUM(H33:H34)</f>
        <v>16</v>
      </c>
      <c r="I32" s="63">
        <f>SUM(I33:I34)</f>
        <v>8</v>
      </c>
      <c r="J32" s="63">
        <f t="shared" si="4"/>
        <v>24</v>
      </c>
      <c r="K32" s="63">
        <f>SUM(K33:K34)</f>
        <v>0</v>
      </c>
      <c r="L32" s="63">
        <f>SUM(L33:L34)</f>
        <v>2</v>
      </c>
      <c r="M32" s="63">
        <f>SUM(M33:M34)</f>
        <v>1</v>
      </c>
      <c r="N32" s="63">
        <f t="shared" si="5"/>
        <v>3</v>
      </c>
      <c r="O32" s="37">
        <f>SUM(O33:O34)</f>
        <v>0</v>
      </c>
      <c r="P32" s="37">
        <f t="shared" si="1"/>
        <v>52</v>
      </c>
      <c r="Q32" s="37">
        <f t="shared" si="2"/>
        <v>42</v>
      </c>
      <c r="R32" s="37"/>
      <c r="S32" s="69">
        <f t="shared" si="3"/>
        <v>94</v>
      </c>
      <c r="T32" s="92"/>
      <c r="U32" s="92"/>
    </row>
    <row r="33" spans="1:20" ht="12" customHeight="1">
      <c r="B33" s="1981"/>
      <c r="C33" s="233" t="s">
        <v>109</v>
      </c>
      <c r="D33" s="152">
        <v>17</v>
      </c>
      <c r="E33" s="152">
        <v>22</v>
      </c>
      <c r="F33" s="152">
        <f t="shared" si="0"/>
        <v>39</v>
      </c>
      <c r="G33" s="152"/>
      <c r="H33" s="152">
        <v>5</v>
      </c>
      <c r="I33" s="152">
        <v>8</v>
      </c>
      <c r="J33" s="152">
        <f t="shared" si="4"/>
        <v>13</v>
      </c>
      <c r="K33" s="152"/>
      <c r="L33" s="152">
        <v>1</v>
      </c>
      <c r="M33" s="152">
        <v>0</v>
      </c>
      <c r="N33" s="152">
        <f t="shared" si="5"/>
        <v>1</v>
      </c>
      <c r="O33" s="152"/>
      <c r="P33" s="227">
        <f t="shared" si="1"/>
        <v>23</v>
      </c>
      <c r="Q33" s="227">
        <f t="shared" si="2"/>
        <v>30</v>
      </c>
      <c r="R33" s="227"/>
      <c r="S33" s="226">
        <f t="shared" si="3"/>
        <v>53</v>
      </c>
      <c r="T33" s="92"/>
    </row>
    <row r="34" spans="1:20" ht="12" customHeight="1">
      <c r="B34" s="1981"/>
      <c r="C34" s="233" t="s">
        <v>17</v>
      </c>
      <c r="D34" s="152">
        <v>17</v>
      </c>
      <c r="E34" s="152">
        <v>11</v>
      </c>
      <c r="F34" s="152">
        <f t="shared" si="0"/>
        <v>28</v>
      </c>
      <c r="G34" s="152"/>
      <c r="H34" s="152">
        <v>11</v>
      </c>
      <c r="I34" s="152">
        <v>0</v>
      </c>
      <c r="J34" s="152">
        <f t="shared" si="4"/>
        <v>11</v>
      </c>
      <c r="K34" s="152"/>
      <c r="L34" s="152">
        <v>1</v>
      </c>
      <c r="M34" s="152">
        <v>1</v>
      </c>
      <c r="N34" s="152">
        <f t="shared" si="5"/>
        <v>2</v>
      </c>
      <c r="O34" s="152"/>
      <c r="P34" s="223">
        <f t="shared" si="1"/>
        <v>29</v>
      </c>
      <c r="Q34" s="223">
        <f t="shared" si="2"/>
        <v>12</v>
      </c>
      <c r="R34" s="223"/>
      <c r="S34" s="222">
        <f t="shared" si="3"/>
        <v>41</v>
      </c>
      <c r="T34" s="92"/>
    </row>
    <row r="35" spans="1:20" ht="12.75" customHeight="1">
      <c r="B35" s="2006">
        <v>1405</v>
      </c>
      <c r="C35" s="86" t="s">
        <v>18</v>
      </c>
      <c r="D35" s="37">
        <f>SUM(D36:D39)</f>
        <v>53</v>
      </c>
      <c r="E35" s="37">
        <f>SUM(E36:E39)</f>
        <v>45</v>
      </c>
      <c r="F35" s="63">
        <f t="shared" si="0"/>
        <v>98</v>
      </c>
      <c r="G35" s="63">
        <f>SUM(G37:G39)</f>
        <v>0</v>
      </c>
      <c r="H35" s="63">
        <f>SUM(H36:H39)</f>
        <v>16</v>
      </c>
      <c r="I35" s="63">
        <f>SUM(I36:I39)</f>
        <v>19</v>
      </c>
      <c r="J35" s="63">
        <f t="shared" si="4"/>
        <v>35</v>
      </c>
      <c r="K35" s="63">
        <f>SUM(K37:K39)</f>
        <v>0</v>
      </c>
      <c r="L35" s="63">
        <f>SUM(L36:L39)</f>
        <v>2</v>
      </c>
      <c r="M35" s="63">
        <f>SUM(M36:M39)</f>
        <v>2</v>
      </c>
      <c r="N35" s="63">
        <f t="shared" si="5"/>
        <v>4</v>
      </c>
      <c r="O35" s="37">
        <f>SUM(O37:O39)</f>
        <v>0</v>
      </c>
      <c r="P35" s="219">
        <f t="shared" si="1"/>
        <v>71</v>
      </c>
      <c r="Q35" s="219">
        <f t="shared" si="2"/>
        <v>66</v>
      </c>
      <c r="R35" s="219"/>
      <c r="S35" s="229">
        <f t="shared" si="3"/>
        <v>137</v>
      </c>
      <c r="T35" s="92"/>
    </row>
    <row r="36" spans="1:20" ht="12.75" customHeight="1">
      <c r="B36" s="2007"/>
      <c r="C36" s="233" t="s">
        <v>21</v>
      </c>
      <c r="D36" s="152">
        <v>21</v>
      </c>
      <c r="E36" s="152">
        <v>10</v>
      </c>
      <c r="F36" s="152">
        <f t="shared" si="0"/>
        <v>31</v>
      </c>
      <c r="G36" s="152"/>
      <c r="H36" s="152">
        <v>7</v>
      </c>
      <c r="I36" s="152">
        <v>5</v>
      </c>
      <c r="J36" s="152">
        <f t="shared" si="4"/>
        <v>12</v>
      </c>
      <c r="K36" s="152"/>
      <c r="L36" s="152">
        <v>1</v>
      </c>
      <c r="M36" s="152">
        <v>1</v>
      </c>
      <c r="N36" s="152">
        <f t="shared" si="5"/>
        <v>2</v>
      </c>
      <c r="O36" s="152"/>
      <c r="P36" s="152">
        <f t="shared" si="1"/>
        <v>29</v>
      </c>
      <c r="Q36" s="152">
        <f t="shared" si="2"/>
        <v>16</v>
      </c>
      <c r="R36" s="152"/>
      <c r="S36" s="225">
        <f t="shared" si="3"/>
        <v>45</v>
      </c>
      <c r="T36" s="92"/>
    </row>
    <row r="37" spans="1:20" ht="12" customHeight="1">
      <c r="B37" s="2007"/>
      <c r="C37" s="233" t="s">
        <v>19</v>
      </c>
      <c r="D37" s="152">
        <v>32</v>
      </c>
      <c r="E37" s="152">
        <v>35</v>
      </c>
      <c r="F37" s="152">
        <f t="shared" si="0"/>
        <v>67</v>
      </c>
      <c r="G37" s="152"/>
      <c r="H37" s="152">
        <v>6</v>
      </c>
      <c r="I37" s="152">
        <v>12</v>
      </c>
      <c r="J37" s="152">
        <f t="shared" si="4"/>
        <v>18</v>
      </c>
      <c r="K37" s="152"/>
      <c r="L37" s="152">
        <v>0</v>
      </c>
      <c r="M37" s="152">
        <v>1</v>
      </c>
      <c r="N37" s="152">
        <f t="shared" si="5"/>
        <v>1</v>
      </c>
      <c r="O37" s="152"/>
      <c r="P37" s="152">
        <f t="shared" si="1"/>
        <v>38</v>
      </c>
      <c r="Q37" s="152">
        <f t="shared" si="2"/>
        <v>48</v>
      </c>
      <c r="R37" s="152"/>
      <c r="S37" s="225">
        <f t="shared" si="3"/>
        <v>86</v>
      </c>
    </row>
    <row r="38" spans="1:20" ht="12" customHeight="1">
      <c r="B38" s="2007"/>
      <c r="C38" s="233" t="s">
        <v>65</v>
      </c>
      <c r="D38" s="152">
        <v>0</v>
      </c>
      <c r="E38" s="152">
        <v>0</v>
      </c>
      <c r="F38" s="152">
        <f t="shared" si="0"/>
        <v>0</v>
      </c>
      <c r="G38" s="152"/>
      <c r="H38" s="152">
        <v>0</v>
      </c>
      <c r="I38" s="152">
        <v>0</v>
      </c>
      <c r="J38" s="152">
        <f t="shared" si="4"/>
        <v>0</v>
      </c>
      <c r="K38" s="152"/>
      <c r="L38" s="152">
        <v>0</v>
      </c>
      <c r="M38" s="152">
        <v>0</v>
      </c>
      <c r="N38" s="152">
        <f t="shared" si="5"/>
        <v>0</v>
      </c>
      <c r="O38" s="152"/>
      <c r="P38" s="152">
        <f t="shared" si="1"/>
        <v>0</v>
      </c>
      <c r="Q38" s="152">
        <f t="shared" si="2"/>
        <v>0</v>
      </c>
      <c r="R38" s="152"/>
      <c r="S38" s="225">
        <f t="shared" si="3"/>
        <v>0</v>
      </c>
    </row>
    <row r="39" spans="1:20" ht="12" customHeight="1">
      <c r="A39" s="208"/>
      <c r="B39" s="2007"/>
      <c r="C39" s="233" t="s">
        <v>49</v>
      </c>
      <c r="D39" s="152">
        <v>0</v>
      </c>
      <c r="E39" s="152">
        <v>0</v>
      </c>
      <c r="F39" s="152">
        <f t="shared" si="0"/>
        <v>0</v>
      </c>
      <c r="G39" s="152"/>
      <c r="H39" s="152">
        <v>3</v>
      </c>
      <c r="I39" s="152">
        <v>2</v>
      </c>
      <c r="J39" s="152">
        <f t="shared" si="4"/>
        <v>5</v>
      </c>
      <c r="K39" s="152"/>
      <c r="L39" s="152">
        <v>1</v>
      </c>
      <c r="M39" s="152">
        <v>0</v>
      </c>
      <c r="N39" s="152">
        <f t="shared" si="5"/>
        <v>1</v>
      </c>
      <c r="O39" s="152"/>
      <c r="P39" s="152">
        <f t="shared" si="1"/>
        <v>4</v>
      </c>
      <c r="Q39" s="152">
        <f t="shared" si="2"/>
        <v>2</v>
      </c>
      <c r="R39" s="152"/>
      <c r="S39" s="225">
        <f t="shared" si="3"/>
        <v>6</v>
      </c>
    </row>
    <row r="40" spans="1:20" ht="12.75" customHeight="1">
      <c r="B40" s="2006">
        <v>1406</v>
      </c>
      <c r="C40" s="86" t="s">
        <v>22</v>
      </c>
      <c r="D40" s="37">
        <f>SUM(D41:D45)</f>
        <v>58</v>
      </c>
      <c r="E40" s="37">
        <f>SUM(E41:E45)</f>
        <v>51</v>
      </c>
      <c r="F40" s="63">
        <f t="shared" ref="F40:F59" si="6">SUM(D40:E40)</f>
        <v>109</v>
      </c>
      <c r="G40" s="63">
        <f>SUM(G41:G45)</f>
        <v>0</v>
      </c>
      <c r="H40" s="63">
        <f>SUM(H41:H45)</f>
        <v>19</v>
      </c>
      <c r="I40" s="63">
        <f>SUM(I41:I45)</f>
        <v>40</v>
      </c>
      <c r="J40" s="63">
        <f t="shared" si="4"/>
        <v>59</v>
      </c>
      <c r="K40" s="63">
        <f>SUM(K41:K45)</f>
        <v>0</v>
      </c>
      <c r="L40" s="63">
        <f>SUM(L41:L45)</f>
        <v>2</v>
      </c>
      <c r="M40" s="63">
        <f>SUM(M41:M45)</f>
        <v>10</v>
      </c>
      <c r="N40" s="63">
        <f t="shared" si="5"/>
        <v>12</v>
      </c>
      <c r="O40" s="37">
        <f>SUM(O41:O45)</f>
        <v>0</v>
      </c>
      <c r="P40" s="37">
        <f t="shared" ref="P40:P59" si="7">SUM(D40+H40+L40)</f>
        <v>79</v>
      </c>
      <c r="Q40" s="37">
        <f t="shared" ref="Q40:Q59" si="8">SUM(E40+I40+M40)</f>
        <v>101</v>
      </c>
      <c r="R40" s="37"/>
      <c r="S40" s="69">
        <f t="shared" ref="S40:S59" si="9">SUM(P40:Q40)</f>
        <v>180</v>
      </c>
    </row>
    <row r="41" spans="1:20" ht="12" customHeight="1">
      <c r="B41" s="2007"/>
      <c r="C41" s="233" t="s">
        <v>121</v>
      </c>
      <c r="D41" s="152">
        <v>34</v>
      </c>
      <c r="E41" s="152">
        <v>30</v>
      </c>
      <c r="F41" s="152">
        <f t="shared" si="6"/>
        <v>64</v>
      </c>
      <c r="G41" s="152"/>
      <c r="H41" s="152">
        <v>9</v>
      </c>
      <c r="I41" s="152">
        <v>23</v>
      </c>
      <c r="J41" s="152">
        <f t="shared" ref="J41:J59" si="10">SUM(H41:I41)</f>
        <v>32</v>
      </c>
      <c r="K41" s="152"/>
      <c r="L41" s="152">
        <v>1</v>
      </c>
      <c r="M41" s="152">
        <v>3</v>
      </c>
      <c r="N41" s="152">
        <f t="shared" ref="N41:N59" si="11">SUM(L41:M41)</f>
        <v>4</v>
      </c>
      <c r="O41" s="152"/>
      <c r="P41" s="227">
        <f t="shared" si="7"/>
        <v>44</v>
      </c>
      <c r="Q41" s="227">
        <f t="shared" si="8"/>
        <v>56</v>
      </c>
      <c r="R41" s="227"/>
      <c r="S41" s="226">
        <f t="shared" si="9"/>
        <v>100</v>
      </c>
    </row>
    <row r="42" spans="1:20" ht="12" customHeight="1">
      <c r="B42" s="2007"/>
      <c r="C42" s="233" t="s">
        <v>23</v>
      </c>
      <c r="D42" s="152">
        <v>20</v>
      </c>
      <c r="E42" s="152">
        <v>10</v>
      </c>
      <c r="F42" s="152">
        <f t="shared" si="6"/>
        <v>30</v>
      </c>
      <c r="G42" s="152"/>
      <c r="H42" s="152">
        <v>2</v>
      </c>
      <c r="I42" s="152">
        <v>7</v>
      </c>
      <c r="J42" s="152">
        <f t="shared" si="10"/>
        <v>9</v>
      </c>
      <c r="K42" s="152"/>
      <c r="L42" s="152">
        <v>0</v>
      </c>
      <c r="M42" s="152">
        <v>0</v>
      </c>
      <c r="N42" s="152">
        <f t="shared" si="11"/>
        <v>0</v>
      </c>
      <c r="O42" s="152"/>
      <c r="P42" s="152">
        <f t="shared" si="7"/>
        <v>22</v>
      </c>
      <c r="Q42" s="152">
        <f t="shared" si="8"/>
        <v>17</v>
      </c>
      <c r="R42" s="152"/>
      <c r="S42" s="225">
        <f t="shared" si="9"/>
        <v>39</v>
      </c>
    </row>
    <row r="43" spans="1:20" ht="12" customHeight="1">
      <c r="B43" s="2007"/>
      <c r="C43" s="233" t="s">
        <v>36</v>
      </c>
      <c r="D43" s="152">
        <v>2</v>
      </c>
      <c r="E43" s="152">
        <v>6</v>
      </c>
      <c r="F43" s="152">
        <f t="shared" si="6"/>
        <v>8</v>
      </c>
      <c r="G43" s="152"/>
      <c r="H43" s="152">
        <v>4</v>
      </c>
      <c r="I43" s="152">
        <v>1</v>
      </c>
      <c r="J43" s="152">
        <f t="shared" si="10"/>
        <v>5</v>
      </c>
      <c r="K43" s="152"/>
      <c r="L43" s="152">
        <v>0</v>
      </c>
      <c r="M43" s="152">
        <v>1</v>
      </c>
      <c r="N43" s="152">
        <f t="shared" si="11"/>
        <v>1</v>
      </c>
      <c r="O43" s="152"/>
      <c r="P43" s="152">
        <f t="shared" si="7"/>
        <v>6</v>
      </c>
      <c r="Q43" s="152">
        <f t="shared" si="8"/>
        <v>8</v>
      </c>
      <c r="R43" s="152"/>
      <c r="S43" s="225">
        <f t="shared" si="9"/>
        <v>14</v>
      </c>
    </row>
    <row r="44" spans="1:20" ht="12" customHeight="1">
      <c r="B44" s="2007"/>
      <c r="C44" s="233" t="s">
        <v>37</v>
      </c>
      <c r="D44" s="152">
        <v>2</v>
      </c>
      <c r="E44" s="152">
        <v>5</v>
      </c>
      <c r="F44" s="152">
        <f t="shared" si="6"/>
        <v>7</v>
      </c>
      <c r="G44" s="152"/>
      <c r="H44" s="152">
        <v>1</v>
      </c>
      <c r="I44" s="152">
        <v>2</v>
      </c>
      <c r="J44" s="152">
        <f t="shared" si="10"/>
        <v>3</v>
      </c>
      <c r="K44" s="152"/>
      <c r="L44" s="152">
        <v>0</v>
      </c>
      <c r="M44" s="152">
        <v>2</v>
      </c>
      <c r="N44" s="152">
        <f t="shared" si="11"/>
        <v>2</v>
      </c>
      <c r="O44" s="152"/>
      <c r="P44" s="152">
        <f t="shared" si="7"/>
        <v>3</v>
      </c>
      <c r="Q44" s="152">
        <f t="shared" si="8"/>
        <v>9</v>
      </c>
      <c r="R44" s="152"/>
      <c r="S44" s="225">
        <f t="shared" si="9"/>
        <v>12</v>
      </c>
    </row>
    <row r="45" spans="1:20" ht="12" customHeight="1">
      <c r="B45" s="2007"/>
      <c r="C45" s="233" t="s">
        <v>108</v>
      </c>
      <c r="D45" s="152">
        <v>0</v>
      </c>
      <c r="E45" s="152">
        <v>0</v>
      </c>
      <c r="F45" s="152">
        <f t="shared" si="6"/>
        <v>0</v>
      </c>
      <c r="G45" s="152"/>
      <c r="H45" s="152">
        <v>3</v>
      </c>
      <c r="I45" s="152">
        <v>7</v>
      </c>
      <c r="J45" s="152">
        <f t="shared" si="10"/>
        <v>10</v>
      </c>
      <c r="K45" s="152"/>
      <c r="L45" s="152">
        <v>1</v>
      </c>
      <c r="M45" s="152">
        <v>4</v>
      </c>
      <c r="N45" s="152">
        <f t="shared" si="11"/>
        <v>5</v>
      </c>
      <c r="O45" s="152"/>
      <c r="P45" s="223">
        <f t="shared" si="7"/>
        <v>4</v>
      </c>
      <c r="Q45" s="223">
        <f t="shared" si="8"/>
        <v>11</v>
      </c>
      <c r="R45" s="223"/>
      <c r="S45" s="222">
        <f t="shared" si="9"/>
        <v>15</v>
      </c>
    </row>
    <row r="46" spans="1:20" ht="12.75" customHeight="1">
      <c r="B46" s="2010">
        <v>1407</v>
      </c>
      <c r="C46" s="87" t="s">
        <v>24</v>
      </c>
      <c r="D46" s="37">
        <f>SUM(D47:D48)</f>
        <v>1</v>
      </c>
      <c r="E46" s="37">
        <f>SUM(E47:E48)</f>
        <v>2</v>
      </c>
      <c r="F46" s="63">
        <f t="shared" si="6"/>
        <v>3</v>
      </c>
      <c r="G46" s="63">
        <f>SUM(G47:G48)</f>
        <v>0</v>
      </c>
      <c r="H46" s="63">
        <f>SUM(H47:H48)</f>
        <v>13</v>
      </c>
      <c r="I46" s="63">
        <f>SUM(I47:I48)</f>
        <v>9</v>
      </c>
      <c r="J46" s="63">
        <f t="shared" si="10"/>
        <v>22</v>
      </c>
      <c r="K46" s="63">
        <f>SUM(K47:K48)</f>
        <v>0</v>
      </c>
      <c r="L46" s="63">
        <f>SUM(L47:L48)</f>
        <v>6</v>
      </c>
      <c r="M46" s="63">
        <f>SUM(M47:M48)</f>
        <v>7</v>
      </c>
      <c r="N46" s="63">
        <f t="shared" si="11"/>
        <v>13</v>
      </c>
      <c r="O46" s="37">
        <f>SUM(O47:O48)</f>
        <v>6</v>
      </c>
      <c r="P46" s="37">
        <f t="shared" si="7"/>
        <v>20</v>
      </c>
      <c r="Q46" s="37">
        <f t="shared" si="8"/>
        <v>18</v>
      </c>
      <c r="R46" s="37"/>
      <c r="S46" s="69">
        <f t="shared" si="9"/>
        <v>38</v>
      </c>
    </row>
    <row r="47" spans="1:20" ht="12" customHeight="1">
      <c r="B47" s="1981"/>
      <c r="C47" s="77" t="s">
        <v>69</v>
      </c>
      <c r="D47" s="232">
        <v>0</v>
      </c>
      <c r="E47" s="232">
        <v>0</v>
      </c>
      <c r="F47" s="152">
        <f t="shared" si="6"/>
        <v>0</v>
      </c>
      <c r="G47" s="232"/>
      <c r="H47" s="232">
        <v>9</v>
      </c>
      <c r="I47" s="232">
        <v>7</v>
      </c>
      <c r="J47" s="152">
        <f t="shared" si="10"/>
        <v>16</v>
      </c>
      <c r="K47" s="232"/>
      <c r="L47" s="232">
        <v>6</v>
      </c>
      <c r="M47" s="232">
        <v>4</v>
      </c>
      <c r="N47" s="152">
        <f t="shared" si="11"/>
        <v>10</v>
      </c>
      <c r="O47" s="232">
        <v>6</v>
      </c>
      <c r="P47" s="227">
        <f t="shared" si="7"/>
        <v>15</v>
      </c>
      <c r="Q47" s="227">
        <f t="shared" si="8"/>
        <v>11</v>
      </c>
      <c r="R47" s="227"/>
      <c r="S47" s="226">
        <f t="shared" si="9"/>
        <v>26</v>
      </c>
    </row>
    <row r="48" spans="1:20" ht="12" customHeight="1">
      <c r="B48" s="1981"/>
      <c r="C48" s="77" t="s">
        <v>51</v>
      </c>
      <c r="D48" s="232">
        <v>1</v>
      </c>
      <c r="E48" s="232">
        <v>2</v>
      </c>
      <c r="F48" s="152">
        <f t="shared" si="6"/>
        <v>3</v>
      </c>
      <c r="G48" s="232"/>
      <c r="H48" s="232">
        <v>4</v>
      </c>
      <c r="I48" s="232">
        <v>2</v>
      </c>
      <c r="J48" s="152">
        <f t="shared" si="10"/>
        <v>6</v>
      </c>
      <c r="K48" s="232"/>
      <c r="L48" s="232">
        <v>0</v>
      </c>
      <c r="M48" s="232">
        <v>3</v>
      </c>
      <c r="N48" s="152">
        <f t="shared" si="11"/>
        <v>3</v>
      </c>
      <c r="O48" s="232"/>
      <c r="P48" s="152">
        <f t="shared" si="7"/>
        <v>5</v>
      </c>
      <c r="Q48" s="152">
        <f t="shared" si="8"/>
        <v>7</v>
      </c>
      <c r="R48" s="152"/>
      <c r="S48" s="225">
        <f t="shared" si="9"/>
        <v>12</v>
      </c>
    </row>
    <row r="49" spans="1:19" ht="12" customHeight="1">
      <c r="B49" s="58"/>
      <c r="C49" s="77" t="s">
        <v>120</v>
      </c>
      <c r="D49" s="232">
        <v>0</v>
      </c>
      <c r="E49" s="232">
        <v>0</v>
      </c>
      <c r="F49" s="152">
        <f t="shared" si="6"/>
        <v>0</v>
      </c>
      <c r="G49" s="232"/>
      <c r="H49" s="232">
        <v>0</v>
      </c>
      <c r="I49" s="232">
        <v>0</v>
      </c>
      <c r="J49" s="152">
        <f t="shared" si="10"/>
        <v>0</v>
      </c>
      <c r="K49" s="232"/>
      <c r="L49" s="232">
        <v>0</v>
      </c>
      <c r="M49" s="232">
        <v>0</v>
      </c>
      <c r="N49" s="152">
        <f t="shared" si="11"/>
        <v>0</v>
      </c>
      <c r="O49" s="232"/>
      <c r="P49" s="223">
        <f t="shared" si="7"/>
        <v>0</v>
      </c>
      <c r="Q49" s="223">
        <f t="shared" si="8"/>
        <v>0</v>
      </c>
      <c r="R49" s="223"/>
      <c r="S49" s="222">
        <f t="shared" si="9"/>
        <v>0</v>
      </c>
    </row>
    <row r="50" spans="1:19" ht="12.75" customHeight="1">
      <c r="B50" s="2010">
        <v>1408</v>
      </c>
      <c r="C50" s="86" t="s">
        <v>25</v>
      </c>
      <c r="D50" s="163">
        <f>SUM(D51:D54)</f>
        <v>25</v>
      </c>
      <c r="E50" s="163">
        <f>SUM(E51:E54)</f>
        <v>23</v>
      </c>
      <c r="F50" s="63">
        <f t="shared" si="6"/>
        <v>48</v>
      </c>
      <c r="G50" s="159">
        <f>SUM(G51:G54)</f>
        <v>0</v>
      </c>
      <c r="H50" s="159">
        <f>SUM(H51:H54)</f>
        <v>20</v>
      </c>
      <c r="I50" s="159">
        <f>SUM(I51:I54)</f>
        <v>16</v>
      </c>
      <c r="J50" s="63">
        <f t="shared" si="10"/>
        <v>36</v>
      </c>
      <c r="K50" s="159">
        <f>SUM(K51:K54)</f>
        <v>0</v>
      </c>
      <c r="L50" s="159">
        <f>SUM(L51:L54)</f>
        <v>4</v>
      </c>
      <c r="M50" s="159">
        <f>SUM(M51:M54)</f>
        <v>5</v>
      </c>
      <c r="N50" s="63">
        <f t="shared" si="11"/>
        <v>9</v>
      </c>
      <c r="O50" s="163">
        <f>SUM(O51:O54)</f>
        <v>0</v>
      </c>
      <c r="P50" s="219">
        <f t="shared" si="7"/>
        <v>49</v>
      </c>
      <c r="Q50" s="219">
        <f t="shared" si="8"/>
        <v>44</v>
      </c>
      <c r="R50" s="219"/>
      <c r="S50" s="229">
        <f t="shared" si="9"/>
        <v>93</v>
      </c>
    </row>
    <row r="51" spans="1:19" ht="12" customHeight="1">
      <c r="B51" s="1981"/>
      <c r="C51" s="77" t="s">
        <v>20</v>
      </c>
      <c r="D51" s="231">
        <v>13</v>
      </c>
      <c r="E51" s="231">
        <v>11</v>
      </c>
      <c r="F51" s="152">
        <f t="shared" si="6"/>
        <v>24</v>
      </c>
      <c r="G51" s="230"/>
      <c r="H51" s="230">
        <v>7</v>
      </c>
      <c r="I51" s="230">
        <v>5</v>
      </c>
      <c r="J51" s="152">
        <f t="shared" si="10"/>
        <v>12</v>
      </c>
      <c r="K51" s="230"/>
      <c r="L51" s="230">
        <v>0</v>
      </c>
      <c r="M51" s="230">
        <v>1</v>
      </c>
      <c r="N51" s="152">
        <f t="shared" si="11"/>
        <v>1</v>
      </c>
      <c r="O51" s="230"/>
      <c r="P51" s="227">
        <f t="shared" si="7"/>
        <v>20</v>
      </c>
      <c r="Q51" s="227">
        <f t="shared" si="8"/>
        <v>17</v>
      </c>
      <c r="R51" s="227"/>
      <c r="S51" s="226">
        <f t="shared" si="9"/>
        <v>37</v>
      </c>
    </row>
    <row r="52" spans="1:19" ht="12" customHeight="1">
      <c r="B52" s="1981"/>
      <c r="C52" s="77" t="s">
        <v>50</v>
      </c>
      <c r="D52" s="152">
        <v>1</v>
      </c>
      <c r="E52" s="152">
        <v>0</v>
      </c>
      <c r="F52" s="152">
        <f t="shared" si="6"/>
        <v>1</v>
      </c>
      <c r="G52" s="152"/>
      <c r="H52" s="152">
        <v>1</v>
      </c>
      <c r="I52" s="152">
        <v>1</v>
      </c>
      <c r="J52" s="152">
        <f t="shared" si="10"/>
        <v>2</v>
      </c>
      <c r="K52" s="152"/>
      <c r="L52" s="152">
        <v>2</v>
      </c>
      <c r="M52" s="152">
        <v>2</v>
      </c>
      <c r="N52" s="152">
        <f t="shared" si="11"/>
        <v>4</v>
      </c>
      <c r="O52" s="152"/>
      <c r="P52" s="152">
        <f t="shared" si="7"/>
        <v>4</v>
      </c>
      <c r="Q52" s="152">
        <f t="shared" si="8"/>
        <v>3</v>
      </c>
      <c r="R52" s="152"/>
      <c r="S52" s="225">
        <f t="shared" si="9"/>
        <v>7</v>
      </c>
    </row>
    <row r="53" spans="1:19" ht="12" customHeight="1">
      <c r="B53" s="1981"/>
      <c r="C53" s="77" t="s">
        <v>38</v>
      </c>
      <c r="D53" s="152">
        <v>7</v>
      </c>
      <c r="E53" s="152">
        <v>5</v>
      </c>
      <c r="F53" s="152">
        <f t="shared" si="6"/>
        <v>12</v>
      </c>
      <c r="G53" s="152"/>
      <c r="H53" s="152">
        <v>8</v>
      </c>
      <c r="I53" s="152">
        <v>6</v>
      </c>
      <c r="J53" s="152">
        <f t="shared" si="10"/>
        <v>14</v>
      </c>
      <c r="K53" s="152"/>
      <c r="L53" s="152">
        <v>2</v>
      </c>
      <c r="M53" s="152">
        <v>1</v>
      </c>
      <c r="N53" s="152">
        <f t="shared" si="11"/>
        <v>3</v>
      </c>
      <c r="O53" s="152"/>
      <c r="P53" s="152">
        <f t="shared" si="7"/>
        <v>17</v>
      </c>
      <c r="Q53" s="152">
        <f t="shared" si="8"/>
        <v>12</v>
      </c>
      <c r="R53" s="152"/>
      <c r="S53" s="225">
        <f t="shared" si="9"/>
        <v>29</v>
      </c>
    </row>
    <row r="54" spans="1:19" ht="12" customHeight="1">
      <c r="B54" s="1981"/>
      <c r="C54" s="77" t="s">
        <v>119</v>
      </c>
      <c r="D54" s="223">
        <v>4</v>
      </c>
      <c r="E54" s="223">
        <v>7</v>
      </c>
      <c r="F54" s="223">
        <f t="shared" si="6"/>
        <v>11</v>
      </c>
      <c r="G54" s="223"/>
      <c r="H54" s="223">
        <v>4</v>
      </c>
      <c r="I54" s="223">
        <v>4</v>
      </c>
      <c r="J54" s="223">
        <f t="shared" si="10"/>
        <v>8</v>
      </c>
      <c r="K54" s="223"/>
      <c r="L54" s="223">
        <v>0</v>
      </c>
      <c r="M54" s="223">
        <v>1</v>
      </c>
      <c r="N54" s="223">
        <f t="shared" si="11"/>
        <v>1</v>
      </c>
      <c r="O54" s="223"/>
      <c r="P54" s="223">
        <f t="shared" si="7"/>
        <v>8</v>
      </c>
      <c r="Q54" s="223">
        <f t="shared" si="8"/>
        <v>12</v>
      </c>
      <c r="R54" s="223"/>
      <c r="S54" s="222">
        <f t="shared" si="9"/>
        <v>20</v>
      </c>
    </row>
    <row r="55" spans="1:19" ht="12.75" customHeight="1">
      <c r="B55" s="2010">
        <v>1624</v>
      </c>
      <c r="C55" s="87" t="s">
        <v>47</v>
      </c>
      <c r="D55" s="219">
        <f>SUM(D56:D58)</f>
        <v>10</v>
      </c>
      <c r="E55" s="219">
        <f>SUM(E56:E58)</f>
        <v>19</v>
      </c>
      <c r="F55" s="118">
        <f t="shared" si="6"/>
        <v>29</v>
      </c>
      <c r="G55" s="118">
        <f>SUM(G56:G58)</f>
        <v>0</v>
      </c>
      <c r="H55" s="118">
        <f>SUM(H56:H58)</f>
        <v>11</v>
      </c>
      <c r="I55" s="118">
        <f>SUM(I56:I58)</f>
        <v>6</v>
      </c>
      <c r="J55" s="118">
        <f t="shared" si="10"/>
        <v>17</v>
      </c>
      <c r="K55" s="118">
        <f>SUM(K56:K58)</f>
        <v>0</v>
      </c>
      <c r="L55" s="118">
        <f>SUM(L56:L58)</f>
        <v>5</v>
      </c>
      <c r="M55" s="118">
        <f>SUM(M56:M58)</f>
        <v>2</v>
      </c>
      <c r="N55" s="118">
        <f t="shared" si="11"/>
        <v>7</v>
      </c>
      <c r="O55" s="219">
        <f>SUM(O56:O58)</f>
        <v>0</v>
      </c>
      <c r="P55" s="219">
        <f t="shared" si="7"/>
        <v>26</v>
      </c>
      <c r="Q55" s="219">
        <f t="shared" si="8"/>
        <v>27</v>
      </c>
      <c r="R55" s="219"/>
      <c r="S55" s="229">
        <f t="shared" si="9"/>
        <v>53</v>
      </c>
    </row>
    <row r="56" spans="1:19" s="94" customFormat="1" ht="12" customHeight="1">
      <c r="A56" s="208"/>
      <c r="B56" s="1981"/>
      <c r="C56" s="77" t="s">
        <v>118</v>
      </c>
      <c r="D56" s="228">
        <v>0</v>
      </c>
      <c r="E56" s="228">
        <v>2</v>
      </c>
      <c r="F56" s="11">
        <f t="shared" si="6"/>
        <v>2</v>
      </c>
      <c r="G56" s="11"/>
      <c r="H56" s="11">
        <v>5</v>
      </c>
      <c r="I56" s="11">
        <v>0</v>
      </c>
      <c r="J56" s="11">
        <f t="shared" si="10"/>
        <v>5</v>
      </c>
      <c r="K56" s="11"/>
      <c r="L56" s="11">
        <v>3</v>
      </c>
      <c r="M56" s="11">
        <v>1</v>
      </c>
      <c r="N56" s="11">
        <f t="shared" si="11"/>
        <v>4</v>
      </c>
      <c r="O56" s="228"/>
      <c r="P56" s="227">
        <f t="shared" si="7"/>
        <v>8</v>
      </c>
      <c r="Q56" s="227">
        <f t="shared" si="8"/>
        <v>3</v>
      </c>
      <c r="R56" s="227"/>
      <c r="S56" s="226">
        <f t="shared" si="9"/>
        <v>11</v>
      </c>
    </row>
    <row r="57" spans="1:19" s="94" customFormat="1" ht="12" customHeight="1">
      <c r="A57" s="208"/>
      <c r="B57" s="1981"/>
      <c r="C57" s="77" t="s">
        <v>117</v>
      </c>
      <c r="D57" s="152">
        <v>2</v>
      </c>
      <c r="E57" s="152">
        <v>7</v>
      </c>
      <c r="F57" s="152">
        <f t="shared" si="6"/>
        <v>9</v>
      </c>
      <c r="G57" s="152"/>
      <c r="H57" s="152">
        <v>2</v>
      </c>
      <c r="I57" s="152">
        <v>2</v>
      </c>
      <c r="J57" s="152">
        <f t="shared" si="10"/>
        <v>4</v>
      </c>
      <c r="K57" s="152"/>
      <c r="L57" s="152">
        <v>1</v>
      </c>
      <c r="M57" s="152">
        <v>0</v>
      </c>
      <c r="N57" s="152">
        <f t="shared" si="11"/>
        <v>1</v>
      </c>
      <c r="O57" s="152"/>
      <c r="P57" s="152">
        <f t="shared" si="7"/>
        <v>5</v>
      </c>
      <c r="Q57" s="152">
        <f t="shared" si="8"/>
        <v>9</v>
      </c>
      <c r="R57" s="152"/>
      <c r="S57" s="225">
        <f t="shared" si="9"/>
        <v>14</v>
      </c>
    </row>
    <row r="58" spans="1:19" s="221" customFormat="1" ht="12" customHeight="1">
      <c r="A58" s="224"/>
      <c r="B58" s="1982"/>
      <c r="C58" s="77" t="s">
        <v>52</v>
      </c>
      <c r="D58" s="152">
        <v>8</v>
      </c>
      <c r="E58" s="152">
        <v>10</v>
      </c>
      <c r="F58" s="152">
        <f t="shared" si="6"/>
        <v>18</v>
      </c>
      <c r="G58" s="152"/>
      <c r="H58" s="152">
        <v>4</v>
      </c>
      <c r="I58" s="152">
        <v>4</v>
      </c>
      <c r="J58" s="152">
        <f t="shared" si="10"/>
        <v>8</v>
      </c>
      <c r="K58" s="152"/>
      <c r="L58" s="152">
        <v>1</v>
      </c>
      <c r="M58" s="152">
        <v>1</v>
      </c>
      <c r="N58" s="223">
        <f t="shared" si="11"/>
        <v>2</v>
      </c>
      <c r="O58" s="223"/>
      <c r="P58" s="223">
        <f t="shared" si="7"/>
        <v>13</v>
      </c>
      <c r="Q58" s="223">
        <f t="shared" si="8"/>
        <v>15</v>
      </c>
      <c r="R58" s="223"/>
      <c r="S58" s="222">
        <f t="shared" si="9"/>
        <v>28</v>
      </c>
    </row>
    <row r="59" spans="1:19" ht="12.75" customHeight="1">
      <c r="A59" s="208"/>
      <c r="B59" s="32"/>
      <c r="C59" s="87" t="s">
        <v>42</v>
      </c>
      <c r="D59" s="63">
        <v>271</v>
      </c>
      <c r="E59" s="63">
        <v>254</v>
      </c>
      <c r="F59" s="63">
        <f t="shared" si="6"/>
        <v>525</v>
      </c>
      <c r="G59" s="63"/>
      <c r="H59" s="63">
        <v>326</v>
      </c>
      <c r="I59" s="63">
        <v>246</v>
      </c>
      <c r="J59" s="63">
        <f t="shared" si="10"/>
        <v>572</v>
      </c>
      <c r="K59" s="63"/>
      <c r="L59" s="63">
        <v>58</v>
      </c>
      <c r="M59" s="63">
        <v>48</v>
      </c>
      <c r="N59" s="118">
        <f t="shared" si="11"/>
        <v>106</v>
      </c>
      <c r="O59" s="220"/>
      <c r="P59" s="219">
        <f t="shared" si="7"/>
        <v>655</v>
      </c>
      <c r="Q59" s="37">
        <f t="shared" si="8"/>
        <v>548</v>
      </c>
      <c r="R59" s="37"/>
      <c r="S59" s="69">
        <f t="shared" si="9"/>
        <v>1203</v>
      </c>
    </row>
    <row r="60" spans="1:19">
      <c r="C60" s="131" t="s">
        <v>5</v>
      </c>
      <c r="D60" s="218">
        <f>SUM(D8+D18+D28+D32+D35+D40+D46+D50+D55+D59)</f>
        <v>700</v>
      </c>
      <c r="E60" s="218">
        <f>SUM(E8+E18+E28+E32+E35+E40+E46+E50+E55+E59)</f>
        <v>574</v>
      </c>
      <c r="F60" s="218">
        <f>SUM(F8+F18+F28+F32+F35+F40+F46+F50+F55+F59)</f>
        <v>1274</v>
      </c>
      <c r="G60" s="218"/>
      <c r="H60" s="218">
        <f>SUM(H8+H18+H28+H32+H35+H40+H46+H50+H55+H59)</f>
        <v>547</v>
      </c>
      <c r="I60" s="218">
        <f>SUM(I8+I18+I28+I32+I35+I40+I46+I50+I55+I59)</f>
        <v>442</v>
      </c>
      <c r="J60" s="218">
        <f>SUM(J8+J18+J28+J32+J35+J40+J46+J50+J55+J59)</f>
        <v>989</v>
      </c>
      <c r="K60" s="218"/>
      <c r="L60" s="218">
        <f>SUM(L8+L18+L28+L32+L35+L40+L46+L50+L55+L59)</f>
        <v>85</v>
      </c>
      <c r="M60" s="218">
        <f>SUM(M8+M18+M28+M32+M35+M40+M46+M50+M55+M59)</f>
        <v>80</v>
      </c>
      <c r="N60" s="218">
        <f>SUM(N8+N18+N28+N32+N35+N40+N46+N50+N55+N59)</f>
        <v>165</v>
      </c>
      <c r="O60" s="218"/>
      <c r="P60" s="218">
        <f>SUM(P8+P18+P28+P32+P35+P40+P46+P50+P55+P59)</f>
        <v>1332</v>
      </c>
      <c r="Q60" s="218">
        <f>SUM(Q8+Q18+Q28+Q32+Q35+Q40+Q46+Q50+Q55+Q59)</f>
        <v>1096</v>
      </c>
      <c r="R60" s="218"/>
      <c r="S60" s="171">
        <f>SUM(S8+S18+S28+S32+S35+S40+S46+S50+S55+S59)</f>
        <v>2428</v>
      </c>
    </row>
    <row r="61" spans="1:19" s="99" customFormat="1" ht="11.1" customHeight="1">
      <c r="A61" s="97"/>
      <c r="B61" s="217"/>
      <c r="C61" s="99" t="s">
        <v>40</v>
      </c>
      <c r="D61" s="97"/>
      <c r="E61" s="97"/>
      <c r="F61" s="97"/>
      <c r="G61" s="97"/>
      <c r="H61" s="97"/>
      <c r="I61" s="97"/>
      <c r="J61" s="97"/>
      <c r="K61" s="97"/>
      <c r="L61" s="97"/>
      <c r="M61" s="97"/>
      <c r="N61" s="97"/>
      <c r="O61" s="97"/>
      <c r="P61" s="97"/>
      <c r="Q61" s="97"/>
      <c r="R61" s="208"/>
      <c r="S61" s="97"/>
    </row>
    <row r="62" spans="1:19" ht="11.1" customHeight="1">
      <c r="C62" s="99"/>
    </row>
    <row r="63" spans="1:19" ht="9" customHeight="1"/>
    <row r="64" spans="1:19"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spans="3:19" ht="9" customHeight="1"/>
    <row r="98" spans="3:19" ht="9" customHeight="1"/>
    <row r="99" spans="3:19" ht="9" customHeight="1"/>
    <row r="100" spans="3:19" ht="9" customHeight="1"/>
    <row r="101" spans="3:19" ht="9" customHeight="1"/>
    <row r="102" spans="3:19" ht="9" customHeight="1"/>
    <row r="103" spans="3:19" ht="9" customHeight="1"/>
    <row r="104" spans="3:19" ht="9" customHeight="1"/>
    <row r="105" spans="3:19" ht="9" customHeight="1"/>
    <row r="106" spans="3:19" ht="9" customHeight="1"/>
    <row r="107" spans="3:19" ht="9" customHeight="1"/>
    <row r="108" spans="3:19" ht="9" customHeight="1"/>
    <row r="109" spans="3:19" ht="9" customHeight="1"/>
    <row r="110" spans="3:19" ht="9" customHeight="1"/>
    <row r="111" spans="3:19" ht="9" customHeight="1">
      <c r="C111" s="99"/>
      <c r="D111" s="215"/>
      <c r="E111" s="215"/>
      <c r="F111" s="215"/>
      <c r="G111" s="215"/>
      <c r="H111" s="215"/>
      <c r="I111" s="215"/>
      <c r="J111" s="215"/>
      <c r="K111" s="215"/>
      <c r="L111" s="215"/>
      <c r="M111" s="215"/>
      <c r="N111" s="215"/>
      <c r="O111" s="216"/>
      <c r="P111" s="216"/>
      <c r="Q111" s="215"/>
      <c r="R111" s="215"/>
      <c r="S111" s="215"/>
    </row>
    <row r="112" spans="3:19"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sheetData>
  <mergeCells count="20">
    <mergeCell ref="S6:S7"/>
    <mergeCell ref="B3:V3"/>
    <mergeCell ref="Y3:Y4"/>
    <mergeCell ref="Z3:AA4"/>
    <mergeCell ref="B4:V4"/>
    <mergeCell ref="D6:F6"/>
    <mergeCell ref="H6:J6"/>
    <mergeCell ref="L6:N6"/>
    <mergeCell ref="P6:Q6"/>
    <mergeCell ref="B50:B54"/>
    <mergeCell ref="B18:B27"/>
    <mergeCell ref="B8:B17"/>
    <mergeCell ref="C6:C7"/>
    <mergeCell ref="B55:B58"/>
    <mergeCell ref="B28:B31"/>
    <mergeCell ref="B35:B39"/>
    <mergeCell ref="B6:B7"/>
    <mergeCell ref="B40:B45"/>
    <mergeCell ref="B32:B34"/>
    <mergeCell ref="B46:B48"/>
  </mergeCells>
  <pageMargins left="0.7" right="0.7" top="0.75" bottom="0.75" header="0.3" footer="0.3"/>
  <pageSetup paperSize="9" scale="64" orientation="portrait" r:id="rId1"/>
  <colBreaks count="1" manualBreakCount="1">
    <brk id="19"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CB01E-B79C-4133-B814-A310A9DB6AD6}">
  <dimension ref="A1:AM415"/>
  <sheetViews>
    <sheetView view="pageBreakPreview" zoomScaleNormal="115" zoomScaleSheetLayoutView="100" workbookViewId="0">
      <selection activeCell="H34" sqref="H34"/>
    </sheetView>
  </sheetViews>
  <sheetFormatPr baseColWidth="10" defaultRowHeight="12.75"/>
  <cols>
    <col min="1" max="1" width="6.7109375" style="9" customWidth="1"/>
    <col min="2" max="2" width="1.5703125" style="9" customWidth="1"/>
    <col min="3" max="3" width="56.140625" style="9" customWidth="1"/>
    <col min="4" max="6" width="5.7109375" style="9" customWidth="1"/>
    <col min="7" max="7" width="0.85546875" style="9" customWidth="1"/>
    <col min="8" max="10" width="5.7109375" style="9" customWidth="1"/>
    <col min="11" max="11" width="0.85546875" style="9" customWidth="1"/>
    <col min="12" max="14" width="5.7109375" style="9" customWidth="1"/>
    <col min="15" max="15" width="0.85546875" style="9" customWidth="1"/>
    <col min="16" max="17" width="5.7109375" style="9" customWidth="1"/>
    <col min="18" max="18" width="7.28515625" style="9" customWidth="1"/>
    <col min="19" max="20" width="11.42578125" style="9"/>
    <col min="21" max="21" width="4.7109375" style="9" customWidth="1"/>
    <col min="22" max="22" width="6.5703125" style="9" customWidth="1"/>
    <col min="23" max="23" width="2.28515625" style="9" customWidth="1"/>
    <col min="24" max="24" width="26" style="9" customWidth="1"/>
    <col min="25" max="25" width="8" style="9" customWidth="1"/>
    <col min="26" max="26" width="1" style="9" customWidth="1"/>
    <col min="27" max="27" width="6.7109375" style="9" customWidth="1"/>
    <col min="28" max="28" width="1" style="9" customWidth="1"/>
    <col min="29" max="29" width="6.7109375" style="9" customWidth="1"/>
    <col min="30" max="30" width="1" style="9" customWidth="1"/>
    <col min="31" max="31" width="6.7109375" style="9" customWidth="1"/>
    <col min="32" max="32" width="1" style="9" customWidth="1"/>
    <col min="33" max="33" width="6.7109375" style="9" customWidth="1"/>
    <col min="34" max="34" width="1" style="9" customWidth="1"/>
    <col min="35" max="35" width="6.7109375" style="9" customWidth="1"/>
    <col min="36" max="36" width="1" style="9" customWidth="1"/>
    <col min="37" max="38" width="6.7109375" style="9" customWidth="1"/>
    <col min="39" max="16384" width="11.42578125" style="9"/>
  </cols>
  <sheetData>
    <row r="1" spans="1:39" ht="13.5" customHeight="1">
      <c r="D1" s="169"/>
      <c r="E1" s="169"/>
      <c r="F1" s="169"/>
      <c r="G1" s="169"/>
      <c r="H1" s="169"/>
      <c r="I1" s="169"/>
      <c r="J1" s="169"/>
      <c r="K1" s="169"/>
      <c r="L1" s="169"/>
      <c r="M1" s="169"/>
      <c r="N1" s="169"/>
      <c r="O1" s="169"/>
      <c r="P1" s="169"/>
      <c r="Q1" s="169"/>
      <c r="R1" s="169"/>
      <c r="S1" s="169"/>
      <c r="T1" s="169"/>
    </row>
    <row r="2" spans="1:39" ht="3.75" customHeight="1">
      <c r="D2" s="169"/>
      <c r="E2" s="169"/>
      <c r="F2" s="169"/>
      <c r="G2" s="169"/>
      <c r="H2" s="169"/>
      <c r="I2" s="169"/>
      <c r="J2" s="169"/>
      <c r="K2" s="169"/>
      <c r="L2" s="169"/>
      <c r="M2" s="169"/>
      <c r="N2" s="169"/>
      <c r="O2" s="169"/>
      <c r="P2" s="169"/>
      <c r="Q2" s="169"/>
      <c r="R2" s="169"/>
      <c r="S2" s="169"/>
      <c r="T2" s="169"/>
    </row>
    <row r="3" spans="1:39" ht="12.75" customHeight="1">
      <c r="A3" s="2490" t="s">
        <v>105</v>
      </c>
      <c r="B3" s="2490"/>
      <c r="C3" s="2490"/>
      <c r="D3" s="2490"/>
      <c r="E3" s="2490"/>
      <c r="F3" s="2490"/>
      <c r="G3" s="2490"/>
      <c r="H3" s="2490"/>
      <c r="I3" s="2490"/>
      <c r="J3" s="2490"/>
      <c r="K3" s="2490"/>
      <c r="L3" s="2490"/>
      <c r="M3" s="2490"/>
      <c r="N3" s="2490"/>
      <c r="O3" s="2490"/>
      <c r="P3" s="2490"/>
      <c r="Q3" s="2490"/>
      <c r="R3" s="2490"/>
      <c r="S3" s="169"/>
      <c r="V3" s="2490"/>
      <c r="W3" s="2490"/>
      <c r="X3" s="2490"/>
      <c r="Y3" s="2490"/>
      <c r="Z3" s="2490"/>
      <c r="AA3" s="2490"/>
      <c r="AB3" s="2490"/>
      <c r="AC3" s="2490"/>
      <c r="AD3" s="2490"/>
      <c r="AE3" s="2490"/>
      <c r="AF3" s="2490"/>
      <c r="AG3" s="2490"/>
      <c r="AH3" s="2490"/>
      <c r="AI3" s="2490"/>
      <c r="AJ3" s="2490"/>
    </row>
    <row r="4" spans="1:39" ht="12.75" customHeight="1">
      <c r="A4" s="2490" t="s">
        <v>63</v>
      </c>
      <c r="B4" s="2490"/>
      <c r="C4" s="2490"/>
      <c r="D4" s="2490"/>
      <c r="E4" s="2490"/>
      <c r="F4" s="2490"/>
      <c r="G4" s="2490"/>
      <c r="H4" s="2490"/>
      <c r="I4" s="2490"/>
      <c r="J4" s="2490"/>
      <c r="K4" s="2490"/>
      <c r="L4" s="2490"/>
      <c r="M4" s="2490"/>
      <c r="N4" s="2490"/>
      <c r="O4" s="2490"/>
      <c r="P4" s="2490"/>
      <c r="Q4" s="2490"/>
      <c r="R4" s="2490"/>
      <c r="S4" s="169"/>
      <c r="T4" s="179"/>
      <c r="U4" s="179"/>
      <c r="V4" s="178"/>
      <c r="AL4" s="177"/>
      <c r="AM4" s="177"/>
    </row>
    <row r="5" spans="1:39" ht="3" customHeight="1">
      <c r="B5" s="124"/>
      <c r="C5" s="124"/>
      <c r="D5" s="124"/>
      <c r="E5" s="176"/>
      <c r="F5" s="176"/>
      <c r="G5" s="176"/>
      <c r="H5" s="124"/>
      <c r="I5" s="176"/>
      <c r="J5" s="176"/>
      <c r="K5" s="176"/>
      <c r="L5" s="124"/>
      <c r="M5" s="176"/>
      <c r="N5" s="176"/>
      <c r="O5" s="176"/>
      <c r="P5" s="176"/>
      <c r="Q5" s="176"/>
      <c r="R5" s="175"/>
      <c r="S5" s="169"/>
      <c r="V5" s="10"/>
    </row>
    <row r="6" spans="1:39" ht="12" customHeight="1">
      <c r="A6" s="2206" t="s">
        <v>29</v>
      </c>
      <c r="B6" s="2199" t="s">
        <v>61</v>
      </c>
      <c r="C6" s="2199"/>
      <c r="D6" s="2462" t="s">
        <v>104</v>
      </c>
      <c r="E6" s="2462"/>
      <c r="F6" s="2462"/>
      <c r="G6" s="2462"/>
      <c r="H6" s="2462"/>
      <c r="I6" s="2462"/>
      <c r="J6" s="2462"/>
      <c r="K6" s="2462"/>
      <c r="L6" s="2462"/>
      <c r="M6" s="2462"/>
      <c r="N6" s="2462"/>
      <c r="O6" s="101"/>
      <c r="P6" s="101"/>
      <c r="Q6" s="101"/>
      <c r="R6" s="2480" t="s">
        <v>5</v>
      </c>
      <c r="S6" s="169"/>
      <c r="V6" s="10"/>
    </row>
    <row r="7" spans="1:39" ht="12" customHeight="1">
      <c r="A7" s="2477"/>
      <c r="B7" s="2200"/>
      <c r="C7" s="2200"/>
      <c r="D7" s="2462" t="s">
        <v>103</v>
      </c>
      <c r="E7" s="2462"/>
      <c r="F7" s="2462"/>
      <c r="G7" s="174"/>
      <c r="H7" s="2462" t="s">
        <v>102</v>
      </c>
      <c r="I7" s="2462"/>
      <c r="J7" s="2462"/>
      <c r="K7" s="174"/>
      <c r="L7" s="2462" t="s">
        <v>4</v>
      </c>
      <c r="M7" s="2462"/>
      <c r="N7" s="2462"/>
      <c r="O7" s="174"/>
      <c r="P7" s="2241" t="s">
        <v>93</v>
      </c>
      <c r="Q7" s="2241"/>
      <c r="R7" s="2481"/>
      <c r="S7" s="169"/>
      <c r="T7" s="173"/>
    </row>
    <row r="8" spans="1:39" ht="12" customHeight="1">
      <c r="A8" s="2442"/>
      <c r="B8" s="2201"/>
      <c r="C8" s="2201"/>
      <c r="D8" s="96" t="s">
        <v>26</v>
      </c>
      <c r="E8" s="96" t="s">
        <v>27</v>
      </c>
      <c r="F8" s="96" t="s">
        <v>5</v>
      </c>
      <c r="G8" s="96"/>
      <c r="H8" s="96" t="s">
        <v>26</v>
      </c>
      <c r="I8" s="96" t="s">
        <v>27</v>
      </c>
      <c r="J8" s="96" t="s">
        <v>5</v>
      </c>
      <c r="K8" s="96"/>
      <c r="L8" s="96" t="s">
        <v>26</v>
      </c>
      <c r="M8" s="96" t="s">
        <v>27</v>
      </c>
      <c r="N8" s="96" t="s">
        <v>5</v>
      </c>
      <c r="O8" s="96"/>
      <c r="P8" s="96" t="s">
        <v>26</v>
      </c>
      <c r="Q8" s="96" t="s">
        <v>27</v>
      </c>
      <c r="R8" s="2482"/>
      <c r="S8" s="169"/>
    </row>
    <row r="9" spans="1:39">
      <c r="A9" s="2007">
        <v>1401</v>
      </c>
      <c r="B9" s="35" t="s">
        <v>9</v>
      </c>
      <c r="C9" s="36"/>
      <c r="D9" s="37">
        <f>SUM(D10:D17)</f>
        <v>115</v>
      </c>
      <c r="E9" s="37">
        <f>SUM(E10:E17)</f>
        <v>29</v>
      </c>
      <c r="F9" s="37">
        <f t="shared" ref="F9:F40" si="0">SUM(D9:E9)</f>
        <v>144</v>
      </c>
      <c r="G9" s="37"/>
      <c r="H9" s="37">
        <f>SUM(H10:H17)</f>
        <v>17</v>
      </c>
      <c r="I9" s="37">
        <f>SUM(I10:I17)</f>
        <v>4</v>
      </c>
      <c r="J9" s="172">
        <f t="shared" ref="J9:J40" si="1">SUM(H9:I9)</f>
        <v>21</v>
      </c>
      <c r="K9" s="172"/>
      <c r="L9" s="37">
        <f>SUM(L10:L17)</f>
        <v>98</v>
      </c>
      <c r="M9" s="37">
        <f>SUM(M10:M17)</f>
        <v>33</v>
      </c>
      <c r="N9" s="172">
        <f t="shared" ref="N9:N40" si="2">SUM(L9:M9)</f>
        <v>131</v>
      </c>
      <c r="O9" s="172"/>
      <c r="P9" s="37">
        <f t="shared" ref="P9:P40" si="3">SUM(D9+H9+L9)</f>
        <v>230</v>
      </c>
      <c r="Q9" s="37">
        <f t="shared" ref="Q9:Q40" si="4">SUM(E9+I9+M9)</f>
        <v>66</v>
      </c>
      <c r="R9" s="171">
        <f t="shared" ref="R9:R40" si="5">SUM(N9,J9,F9)</f>
        <v>296</v>
      </c>
      <c r="S9" s="169"/>
      <c r="T9" s="4"/>
    </row>
    <row r="10" spans="1:39">
      <c r="A10" s="2007"/>
      <c r="B10" s="8" t="s">
        <v>10</v>
      </c>
      <c r="C10" s="50"/>
      <c r="D10" s="8">
        <v>44</v>
      </c>
      <c r="E10" s="8">
        <v>13</v>
      </c>
      <c r="F10" s="13">
        <f t="shared" si="0"/>
        <v>57</v>
      </c>
      <c r="G10" s="13"/>
      <c r="H10" s="8">
        <v>1</v>
      </c>
      <c r="I10" s="8">
        <v>0</v>
      </c>
      <c r="J10" s="13">
        <f t="shared" si="1"/>
        <v>1</v>
      </c>
      <c r="K10" s="13"/>
      <c r="L10" s="8">
        <v>16</v>
      </c>
      <c r="M10" s="8">
        <v>6</v>
      </c>
      <c r="N10" s="13">
        <f t="shared" si="2"/>
        <v>22</v>
      </c>
      <c r="O10" s="13"/>
      <c r="P10" s="13">
        <f t="shared" si="3"/>
        <v>61</v>
      </c>
      <c r="Q10" s="13">
        <f t="shared" si="4"/>
        <v>19</v>
      </c>
      <c r="R10" s="12">
        <f t="shared" si="5"/>
        <v>80</v>
      </c>
      <c r="S10" s="169"/>
      <c r="T10" s="4"/>
    </row>
    <row r="11" spans="1:39">
      <c r="A11" s="2007"/>
      <c r="B11" s="8" t="s">
        <v>11</v>
      </c>
      <c r="C11" s="50"/>
      <c r="D11" s="8">
        <v>35</v>
      </c>
      <c r="E11" s="8">
        <v>6</v>
      </c>
      <c r="F11" s="13">
        <f t="shared" si="0"/>
        <v>41</v>
      </c>
      <c r="G11" s="13"/>
      <c r="H11" s="8">
        <v>10</v>
      </c>
      <c r="I11" s="8">
        <v>0</v>
      </c>
      <c r="J11" s="13">
        <f t="shared" si="1"/>
        <v>10</v>
      </c>
      <c r="K11" s="13"/>
      <c r="L11" s="8">
        <v>23</v>
      </c>
      <c r="M11" s="8">
        <v>4</v>
      </c>
      <c r="N11" s="13">
        <f t="shared" si="2"/>
        <v>27</v>
      </c>
      <c r="O11" s="13"/>
      <c r="P11" s="13">
        <f t="shared" si="3"/>
        <v>68</v>
      </c>
      <c r="Q11" s="13">
        <f t="shared" si="4"/>
        <v>10</v>
      </c>
      <c r="R11" s="12">
        <f t="shared" si="5"/>
        <v>78</v>
      </c>
      <c r="S11" s="169"/>
      <c r="T11" s="4"/>
    </row>
    <row r="12" spans="1:39">
      <c r="A12" s="2007"/>
      <c r="B12" s="8" t="s">
        <v>106</v>
      </c>
      <c r="C12" s="50"/>
      <c r="D12" s="8">
        <v>26</v>
      </c>
      <c r="E12" s="8">
        <v>5</v>
      </c>
      <c r="F12" s="13">
        <f t="shared" si="0"/>
        <v>31</v>
      </c>
      <c r="G12" s="13"/>
      <c r="H12" s="8">
        <v>4</v>
      </c>
      <c r="I12" s="8">
        <v>2</v>
      </c>
      <c r="J12" s="13">
        <f t="shared" si="1"/>
        <v>6</v>
      </c>
      <c r="K12" s="13"/>
      <c r="L12" s="8">
        <v>15</v>
      </c>
      <c r="M12" s="8">
        <v>3</v>
      </c>
      <c r="N12" s="13">
        <f t="shared" si="2"/>
        <v>18</v>
      </c>
      <c r="O12" s="13"/>
      <c r="P12" s="13">
        <f t="shared" si="3"/>
        <v>45</v>
      </c>
      <c r="Q12" s="13">
        <f t="shared" si="4"/>
        <v>10</v>
      </c>
      <c r="R12" s="12">
        <f t="shared" si="5"/>
        <v>55</v>
      </c>
      <c r="S12" s="169"/>
      <c r="T12" s="4"/>
    </row>
    <row r="13" spans="1:39">
      <c r="A13" s="2007"/>
      <c r="B13" s="8" t="s">
        <v>30</v>
      </c>
      <c r="C13" s="50"/>
      <c r="D13" s="8">
        <v>4</v>
      </c>
      <c r="E13" s="8">
        <v>3</v>
      </c>
      <c r="F13" s="13">
        <f t="shared" si="0"/>
        <v>7</v>
      </c>
      <c r="G13" s="13"/>
      <c r="H13" s="8">
        <v>0</v>
      </c>
      <c r="I13" s="8">
        <v>0</v>
      </c>
      <c r="J13" s="13">
        <f t="shared" si="1"/>
        <v>0</v>
      </c>
      <c r="K13" s="13"/>
      <c r="L13" s="8">
        <v>25</v>
      </c>
      <c r="M13" s="8">
        <v>13</v>
      </c>
      <c r="N13" s="13">
        <f t="shared" si="2"/>
        <v>38</v>
      </c>
      <c r="O13" s="13"/>
      <c r="P13" s="13">
        <f t="shared" si="3"/>
        <v>29</v>
      </c>
      <c r="Q13" s="13">
        <f t="shared" si="4"/>
        <v>16</v>
      </c>
      <c r="R13" s="12">
        <f t="shared" si="5"/>
        <v>45</v>
      </c>
      <c r="S13" s="169"/>
      <c r="T13" s="4"/>
    </row>
    <row r="14" spans="1:39">
      <c r="A14" s="2007"/>
      <c r="B14" s="8" t="s">
        <v>31</v>
      </c>
      <c r="C14" s="50"/>
      <c r="D14" s="8">
        <v>1</v>
      </c>
      <c r="E14" s="8">
        <v>2</v>
      </c>
      <c r="F14" s="13">
        <f t="shared" si="0"/>
        <v>3</v>
      </c>
      <c r="G14" s="13"/>
      <c r="H14" s="8">
        <v>0</v>
      </c>
      <c r="I14" s="8">
        <v>0</v>
      </c>
      <c r="J14" s="13">
        <f t="shared" si="1"/>
        <v>0</v>
      </c>
      <c r="K14" s="13"/>
      <c r="L14" s="8">
        <v>14</v>
      </c>
      <c r="M14" s="8">
        <v>1</v>
      </c>
      <c r="N14" s="13">
        <f t="shared" si="2"/>
        <v>15</v>
      </c>
      <c r="O14" s="13"/>
      <c r="P14" s="13">
        <f t="shared" si="3"/>
        <v>15</v>
      </c>
      <c r="Q14" s="13">
        <f t="shared" si="4"/>
        <v>3</v>
      </c>
      <c r="R14" s="12">
        <f t="shared" si="5"/>
        <v>18</v>
      </c>
      <c r="S14" s="169"/>
      <c r="T14" s="4"/>
    </row>
    <row r="15" spans="1:39">
      <c r="A15" s="2007"/>
      <c r="B15" s="8" t="s">
        <v>58</v>
      </c>
      <c r="C15" s="50"/>
      <c r="D15" s="8">
        <v>2</v>
      </c>
      <c r="E15" s="8">
        <v>0</v>
      </c>
      <c r="F15" s="13">
        <f t="shared" si="0"/>
        <v>2</v>
      </c>
      <c r="G15" s="13"/>
      <c r="H15" s="8">
        <v>2</v>
      </c>
      <c r="I15" s="8">
        <v>2</v>
      </c>
      <c r="J15" s="13">
        <f t="shared" si="1"/>
        <v>4</v>
      </c>
      <c r="K15" s="13"/>
      <c r="L15" s="8">
        <v>5</v>
      </c>
      <c r="M15" s="8">
        <v>6</v>
      </c>
      <c r="N15" s="13">
        <f t="shared" si="2"/>
        <v>11</v>
      </c>
      <c r="O15" s="13"/>
      <c r="P15" s="13">
        <f t="shared" si="3"/>
        <v>9</v>
      </c>
      <c r="Q15" s="13">
        <f t="shared" si="4"/>
        <v>8</v>
      </c>
      <c r="R15" s="12">
        <f t="shared" si="5"/>
        <v>17</v>
      </c>
      <c r="S15" s="169"/>
      <c r="T15" s="4"/>
    </row>
    <row r="16" spans="1:39">
      <c r="A16" s="2007"/>
      <c r="B16" s="8" t="s">
        <v>64</v>
      </c>
      <c r="C16" s="50"/>
      <c r="D16" s="8">
        <v>3</v>
      </c>
      <c r="E16" s="8">
        <v>0</v>
      </c>
      <c r="F16" s="13">
        <f t="shared" si="0"/>
        <v>3</v>
      </c>
      <c r="G16" s="13"/>
      <c r="H16" s="8">
        <v>0</v>
      </c>
      <c r="I16" s="8">
        <v>0</v>
      </c>
      <c r="J16" s="13">
        <f t="shared" si="1"/>
        <v>0</v>
      </c>
      <c r="K16" s="13"/>
      <c r="L16" s="8">
        <v>0</v>
      </c>
      <c r="M16" s="8">
        <v>0</v>
      </c>
      <c r="N16" s="13">
        <f t="shared" si="2"/>
        <v>0</v>
      </c>
      <c r="O16" s="13"/>
      <c r="P16" s="13">
        <f t="shared" si="3"/>
        <v>3</v>
      </c>
      <c r="Q16" s="13">
        <f t="shared" si="4"/>
        <v>0</v>
      </c>
      <c r="R16" s="12">
        <f t="shared" si="5"/>
        <v>3</v>
      </c>
      <c r="S16" s="169"/>
      <c r="T16" s="4"/>
    </row>
    <row r="17" spans="1:20">
      <c r="A17" s="2007"/>
      <c r="B17" s="8" t="s">
        <v>67</v>
      </c>
      <c r="C17" s="50"/>
      <c r="D17" s="8">
        <v>0</v>
      </c>
      <c r="E17" s="8">
        <v>0</v>
      </c>
      <c r="F17" s="13">
        <f t="shared" si="0"/>
        <v>0</v>
      </c>
      <c r="G17" s="13"/>
      <c r="H17" s="8">
        <v>0</v>
      </c>
      <c r="I17" s="8">
        <v>0</v>
      </c>
      <c r="J17" s="13">
        <f t="shared" si="1"/>
        <v>0</v>
      </c>
      <c r="K17" s="13"/>
      <c r="L17" s="8">
        <v>0</v>
      </c>
      <c r="M17" s="8">
        <v>0</v>
      </c>
      <c r="N17" s="13">
        <f t="shared" si="2"/>
        <v>0</v>
      </c>
      <c r="O17" s="13"/>
      <c r="P17" s="13">
        <f t="shared" si="3"/>
        <v>0</v>
      </c>
      <c r="Q17" s="13">
        <f t="shared" si="4"/>
        <v>0</v>
      </c>
      <c r="R17" s="12">
        <f t="shared" si="5"/>
        <v>0</v>
      </c>
      <c r="S17" s="169"/>
      <c r="T17" s="4"/>
    </row>
    <row r="18" spans="1:20">
      <c r="A18" s="2006">
        <v>1402</v>
      </c>
      <c r="B18" s="35" t="s">
        <v>13</v>
      </c>
      <c r="C18" s="111"/>
      <c r="D18" s="33">
        <f>SUM(D19:D27)</f>
        <v>142</v>
      </c>
      <c r="E18" s="33">
        <f>SUM(E19:E27)</f>
        <v>79</v>
      </c>
      <c r="F18" s="33">
        <f t="shared" si="0"/>
        <v>221</v>
      </c>
      <c r="G18" s="33"/>
      <c r="H18" s="33">
        <f>SUM(H19:H27)</f>
        <v>46</v>
      </c>
      <c r="I18" s="33">
        <f>SUM(I19:I27)</f>
        <v>15</v>
      </c>
      <c r="J18" s="33">
        <f t="shared" si="1"/>
        <v>61</v>
      </c>
      <c r="K18" s="33"/>
      <c r="L18" s="33">
        <f>SUM(L19:L27)</f>
        <v>142</v>
      </c>
      <c r="M18" s="33">
        <f>SUM(M19:M27)</f>
        <v>96</v>
      </c>
      <c r="N18" s="33">
        <f t="shared" si="2"/>
        <v>238</v>
      </c>
      <c r="O18" s="33"/>
      <c r="P18" s="33">
        <f t="shared" si="3"/>
        <v>330</v>
      </c>
      <c r="Q18" s="33">
        <f t="shared" si="4"/>
        <v>190</v>
      </c>
      <c r="R18" s="34">
        <f t="shared" si="5"/>
        <v>520</v>
      </c>
      <c r="S18" s="169"/>
      <c r="T18" s="180"/>
    </row>
    <row r="19" spans="1:20">
      <c r="A19" s="2007"/>
      <c r="B19" s="8" t="s">
        <v>54</v>
      </c>
      <c r="C19" s="10"/>
      <c r="D19" s="8">
        <v>53</v>
      </c>
      <c r="E19" s="8">
        <v>16</v>
      </c>
      <c r="F19" s="13">
        <f t="shared" si="0"/>
        <v>69</v>
      </c>
      <c r="G19" s="13"/>
      <c r="H19" s="8">
        <v>17</v>
      </c>
      <c r="I19" s="8">
        <v>6</v>
      </c>
      <c r="J19" s="13">
        <f t="shared" si="1"/>
        <v>23</v>
      </c>
      <c r="K19" s="13"/>
      <c r="L19" s="8">
        <v>49</v>
      </c>
      <c r="M19" s="8">
        <v>32</v>
      </c>
      <c r="N19" s="13">
        <f t="shared" si="2"/>
        <v>81</v>
      </c>
      <c r="O19" s="13"/>
      <c r="P19" s="13">
        <f t="shared" si="3"/>
        <v>119</v>
      </c>
      <c r="Q19" s="13">
        <f t="shared" si="4"/>
        <v>54</v>
      </c>
      <c r="R19" s="12">
        <f t="shared" si="5"/>
        <v>173</v>
      </c>
      <c r="S19" s="169"/>
      <c r="T19" s="180"/>
    </row>
    <row r="20" spans="1:20">
      <c r="A20" s="2007"/>
      <c r="B20" s="8" t="s">
        <v>55</v>
      </c>
      <c r="C20" s="10"/>
      <c r="D20" s="8">
        <v>24</v>
      </c>
      <c r="E20" s="8">
        <v>7</v>
      </c>
      <c r="F20" s="13">
        <f t="shared" si="0"/>
        <v>31</v>
      </c>
      <c r="G20" s="13"/>
      <c r="H20" s="8">
        <v>7</v>
      </c>
      <c r="I20" s="8">
        <v>3</v>
      </c>
      <c r="J20" s="13">
        <f t="shared" si="1"/>
        <v>10</v>
      </c>
      <c r="K20" s="13"/>
      <c r="L20" s="8">
        <v>33</v>
      </c>
      <c r="M20" s="8">
        <v>15</v>
      </c>
      <c r="N20" s="13">
        <f t="shared" si="2"/>
        <v>48</v>
      </c>
      <c r="O20" s="13"/>
      <c r="P20" s="13">
        <f t="shared" si="3"/>
        <v>64</v>
      </c>
      <c r="Q20" s="13">
        <f t="shared" si="4"/>
        <v>25</v>
      </c>
      <c r="R20" s="12">
        <f t="shared" si="5"/>
        <v>89</v>
      </c>
      <c r="S20" s="169"/>
      <c r="T20" s="180"/>
    </row>
    <row r="21" spans="1:20">
      <c r="A21" s="2007"/>
      <c r="B21" s="8" t="s">
        <v>70</v>
      </c>
      <c r="C21" s="10"/>
      <c r="D21" s="8">
        <v>28</v>
      </c>
      <c r="E21" s="8">
        <v>21</v>
      </c>
      <c r="F21" s="13">
        <f t="shared" si="0"/>
        <v>49</v>
      </c>
      <c r="G21" s="13"/>
      <c r="H21" s="8">
        <v>6</v>
      </c>
      <c r="I21" s="8">
        <v>1</v>
      </c>
      <c r="J21" s="13">
        <f t="shared" si="1"/>
        <v>7</v>
      </c>
      <c r="K21" s="13"/>
      <c r="L21" s="8">
        <v>18</v>
      </c>
      <c r="M21" s="8">
        <v>13</v>
      </c>
      <c r="N21" s="13">
        <f t="shared" si="2"/>
        <v>31</v>
      </c>
      <c r="O21" s="13"/>
      <c r="P21" s="13">
        <f t="shared" si="3"/>
        <v>52</v>
      </c>
      <c r="Q21" s="13">
        <f t="shared" si="4"/>
        <v>35</v>
      </c>
      <c r="R21" s="12">
        <f t="shared" si="5"/>
        <v>87</v>
      </c>
      <c r="S21" s="169"/>
      <c r="T21" s="180"/>
    </row>
    <row r="22" spans="1:20">
      <c r="A22" s="2007"/>
      <c r="B22" s="8" t="s">
        <v>43</v>
      </c>
      <c r="C22" s="10"/>
      <c r="D22" s="8">
        <v>9</v>
      </c>
      <c r="E22" s="8">
        <v>7</v>
      </c>
      <c r="F22" s="13">
        <f t="shared" si="0"/>
        <v>16</v>
      </c>
      <c r="G22" s="13"/>
      <c r="H22" s="8">
        <v>7</v>
      </c>
      <c r="I22" s="8">
        <v>3</v>
      </c>
      <c r="J22" s="13">
        <f t="shared" si="1"/>
        <v>10</v>
      </c>
      <c r="K22" s="13"/>
      <c r="L22" s="8">
        <v>17</v>
      </c>
      <c r="M22" s="8">
        <v>8</v>
      </c>
      <c r="N22" s="13">
        <f t="shared" si="2"/>
        <v>25</v>
      </c>
      <c r="O22" s="13"/>
      <c r="P22" s="13">
        <f t="shared" si="3"/>
        <v>33</v>
      </c>
      <c r="Q22" s="13">
        <f t="shared" si="4"/>
        <v>18</v>
      </c>
      <c r="R22" s="12">
        <f t="shared" si="5"/>
        <v>51</v>
      </c>
      <c r="S22" s="169"/>
      <c r="T22" s="180"/>
    </row>
    <row r="23" spans="1:20">
      <c r="A23" s="2007"/>
      <c r="B23" s="8" t="s">
        <v>44</v>
      </c>
      <c r="C23" s="10"/>
      <c r="D23" s="8">
        <v>6</v>
      </c>
      <c r="E23" s="8">
        <v>2</v>
      </c>
      <c r="F23" s="13">
        <f t="shared" si="0"/>
        <v>8</v>
      </c>
      <c r="G23" s="13"/>
      <c r="H23" s="8">
        <v>4</v>
      </c>
      <c r="I23" s="8">
        <v>0</v>
      </c>
      <c r="J23" s="13">
        <f t="shared" si="1"/>
        <v>4</v>
      </c>
      <c r="K23" s="13"/>
      <c r="L23" s="8">
        <v>9</v>
      </c>
      <c r="M23" s="8">
        <v>11</v>
      </c>
      <c r="N23" s="13">
        <f t="shared" si="2"/>
        <v>20</v>
      </c>
      <c r="O23" s="13"/>
      <c r="P23" s="13">
        <f t="shared" si="3"/>
        <v>19</v>
      </c>
      <c r="Q23" s="13">
        <f t="shared" si="4"/>
        <v>13</v>
      </c>
      <c r="R23" s="12">
        <f t="shared" si="5"/>
        <v>32</v>
      </c>
      <c r="S23" s="169"/>
      <c r="T23" s="180"/>
    </row>
    <row r="24" spans="1:20">
      <c r="A24" s="2007"/>
      <c r="B24" s="8" t="s">
        <v>53</v>
      </c>
      <c r="C24" s="10"/>
      <c r="D24" s="8">
        <v>5</v>
      </c>
      <c r="E24" s="8">
        <v>4</v>
      </c>
      <c r="F24" s="13">
        <f t="shared" si="0"/>
        <v>9</v>
      </c>
      <c r="G24" s="13"/>
      <c r="H24" s="8">
        <v>2</v>
      </c>
      <c r="I24" s="8">
        <v>0</v>
      </c>
      <c r="J24" s="13">
        <f t="shared" si="1"/>
        <v>2</v>
      </c>
      <c r="K24" s="13"/>
      <c r="L24" s="8">
        <v>5</v>
      </c>
      <c r="M24" s="8">
        <v>4</v>
      </c>
      <c r="N24" s="13">
        <f t="shared" si="2"/>
        <v>9</v>
      </c>
      <c r="O24" s="13"/>
      <c r="P24" s="13">
        <f t="shared" si="3"/>
        <v>12</v>
      </c>
      <c r="Q24" s="13">
        <f t="shared" si="4"/>
        <v>8</v>
      </c>
      <c r="R24" s="12">
        <f t="shared" si="5"/>
        <v>20</v>
      </c>
      <c r="S24" s="169"/>
      <c r="T24" s="180"/>
    </row>
    <row r="25" spans="1:20">
      <c r="A25" s="2007"/>
      <c r="B25" s="8" t="s">
        <v>57</v>
      </c>
      <c r="C25" s="10"/>
      <c r="D25" s="8">
        <v>7</v>
      </c>
      <c r="E25" s="8">
        <v>6</v>
      </c>
      <c r="F25" s="13">
        <f t="shared" si="0"/>
        <v>13</v>
      </c>
      <c r="G25" s="13"/>
      <c r="H25" s="8">
        <v>3</v>
      </c>
      <c r="I25" s="8">
        <v>2</v>
      </c>
      <c r="J25" s="13">
        <f t="shared" si="1"/>
        <v>5</v>
      </c>
      <c r="K25" s="13"/>
      <c r="L25" s="8">
        <v>9</v>
      </c>
      <c r="M25" s="8">
        <v>6</v>
      </c>
      <c r="N25" s="13">
        <f t="shared" si="2"/>
        <v>15</v>
      </c>
      <c r="O25" s="13"/>
      <c r="P25" s="13">
        <f t="shared" si="3"/>
        <v>19</v>
      </c>
      <c r="Q25" s="13">
        <f t="shared" si="4"/>
        <v>14</v>
      </c>
      <c r="R25" s="12">
        <f t="shared" si="5"/>
        <v>33</v>
      </c>
      <c r="S25" s="169"/>
      <c r="T25" s="180"/>
    </row>
    <row r="26" spans="1:20">
      <c r="A26" s="2007"/>
      <c r="B26" s="8" t="s">
        <v>32</v>
      </c>
      <c r="C26" s="10"/>
      <c r="D26" s="8">
        <v>10</v>
      </c>
      <c r="E26" s="8">
        <v>15</v>
      </c>
      <c r="F26" s="13">
        <f t="shared" si="0"/>
        <v>25</v>
      </c>
      <c r="G26" s="13"/>
      <c r="H26" s="8">
        <v>0</v>
      </c>
      <c r="I26" s="8">
        <v>0</v>
      </c>
      <c r="J26" s="13">
        <f t="shared" si="1"/>
        <v>0</v>
      </c>
      <c r="K26" s="13"/>
      <c r="L26" s="8">
        <v>2</v>
      </c>
      <c r="M26" s="8">
        <v>7</v>
      </c>
      <c r="N26" s="13">
        <f t="shared" si="2"/>
        <v>9</v>
      </c>
      <c r="O26" s="13"/>
      <c r="P26" s="13">
        <f t="shared" si="3"/>
        <v>12</v>
      </c>
      <c r="Q26" s="13">
        <f t="shared" si="4"/>
        <v>22</v>
      </c>
      <c r="R26" s="12">
        <f t="shared" si="5"/>
        <v>34</v>
      </c>
      <c r="S26" s="169"/>
      <c r="T26" s="180"/>
    </row>
    <row r="27" spans="1:20">
      <c r="A27" s="2007"/>
      <c r="B27" s="8" t="s">
        <v>48</v>
      </c>
      <c r="C27" s="10"/>
      <c r="D27" s="8">
        <v>0</v>
      </c>
      <c r="E27" s="8">
        <v>1</v>
      </c>
      <c r="F27" s="13">
        <f t="shared" si="0"/>
        <v>1</v>
      </c>
      <c r="G27" s="13"/>
      <c r="H27" s="8">
        <v>0</v>
      </c>
      <c r="I27" s="8">
        <v>0</v>
      </c>
      <c r="J27" s="13">
        <f t="shared" si="1"/>
        <v>0</v>
      </c>
      <c r="K27" s="13"/>
      <c r="L27" s="8">
        <v>0</v>
      </c>
      <c r="M27" s="8">
        <v>0</v>
      </c>
      <c r="N27" s="13">
        <f t="shared" si="2"/>
        <v>0</v>
      </c>
      <c r="O27" s="13"/>
      <c r="P27" s="13">
        <f t="shared" si="3"/>
        <v>0</v>
      </c>
      <c r="Q27" s="13">
        <f t="shared" si="4"/>
        <v>1</v>
      </c>
      <c r="R27" s="12">
        <f t="shared" si="5"/>
        <v>1</v>
      </c>
      <c r="S27" s="169"/>
      <c r="T27" s="180"/>
    </row>
    <row r="28" spans="1:20">
      <c r="A28" s="2006">
        <v>1403</v>
      </c>
      <c r="B28" s="35" t="s">
        <v>14</v>
      </c>
      <c r="C28" s="111"/>
      <c r="D28" s="109">
        <f>SUM(D29:D31)</f>
        <v>13</v>
      </c>
      <c r="E28" s="109">
        <f>SUM(E29:E31)</f>
        <v>45</v>
      </c>
      <c r="F28" s="109">
        <f t="shared" si="0"/>
        <v>58</v>
      </c>
      <c r="G28" s="109"/>
      <c r="H28" s="109">
        <f>SUM(H29:H31)</f>
        <v>4</v>
      </c>
      <c r="I28" s="109">
        <f>SUM(I29:I31)</f>
        <v>8</v>
      </c>
      <c r="J28" s="109">
        <f t="shared" si="1"/>
        <v>12</v>
      </c>
      <c r="K28" s="109"/>
      <c r="L28" s="109">
        <f>SUM(L29:L31)</f>
        <v>65</v>
      </c>
      <c r="M28" s="109">
        <f>SUM(M29:M31)</f>
        <v>114</v>
      </c>
      <c r="N28" s="109">
        <f t="shared" si="2"/>
        <v>179</v>
      </c>
      <c r="O28" s="109"/>
      <c r="P28" s="33">
        <f t="shared" si="3"/>
        <v>82</v>
      </c>
      <c r="Q28" s="33">
        <f t="shared" si="4"/>
        <v>167</v>
      </c>
      <c r="R28" s="38">
        <f t="shared" si="5"/>
        <v>249</v>
      </c>
      <c r="S28" s="169"/>
      <c r="T28" s="180"/>
    </row>
    <row r="29" spans="1:20">
      <c r="A29" s="2007"/>
      <c r="B29" s="8" t="s">
        <v>33</v>
      </c>
      <c r="C29" s="10"/>
      <c r="D29" s="8">
        <v>7</v>
      </c>
      <c r="E29" s="8">
        <v>26</v>
      </c>
      <c r="F29" s="13">
        <f t="shared" si="0"/>
        <v>33</v>
      </c>
      <c r="G29" s="13"/>
      <c r="H29" s="8">
        <v>1</v>
      </c>
      <c r="I29" s="8">
        <v>2</v>
      </c>
      <c r="J29" s="13">
        <f t="shared" si="1"/>
        <v>3</v>
      </c>
      <c r="K29" s="13"/>
      <c r="L29" s="8">
        <v>34</v>
      </c>
      <c r="M29" s="8">
        <v>69</v>
      </c>
      <c r="N29" s="13">
        <f t="shared" si="2"/>
        <v>103</v>
      </c>
      <c r="O29" s="13"/>
      <c r="P29" s="13">
        <f t="shared" si="3"/>
        <v>42</v>
      </c>
      <c r="Q29" s="13">
        <f t="shared" si="4"/>
        <v>97</v>
      </c>
      <c r="R29" s="12">
        <f t="shared" si="5"/>
        <v>139</v>
      </c>
      <c r="S29" s="169"/>
      <c r="T29" s="180"/>
    </row>
    <row r="30" spans="1:20">
      <c r="A30" s="2007"/>
      <c r="B30" s="8" t="s">
        <v>15</v>
      </c>
      <c r="C30" s="10"/>
      <c r="D30" s="8">
        <v>2</v>
      </c>
      <c r="E30" s="8">
        <v>6</v>
      </c>
      <c r="F30" s="13">
        <f t="shared" si="0"/>
        <v>8</v>
      </c>
      <c r="G30" s="13"/>
      <c r="H30" s="8">
        <v>2</v>
      </c>
      <c r="I30" s="8">
        <v>5</v>
      </c>
      <c r="J30" s="13">
        <f t="shared" si="1"/>
        <v>7</v>
      </c>
      <c r="K30" s="13"/>
      <c r="L30" s="8">
        <v>13</v>
      </c>
      <c r="M30" s="8">
        <v>19</v>
      </c>
      <c r="N30" s="13">
        <f t="shared" si="2"/>
        <v>32</v>
      </c>
      <c r="O30" s="13"/>
      <c r="P30" s="13">
        <f t="shared" si="3"/>
        <v>17</v>
      </c>
      <c r="Q30" s="13">
        <f t="shared" si="4"/>
        <v>30</v>
      </c>
      <c r="R30" s="12">
        <f t="shared" si="5"/>
        <v>47</v>
      </c>
      <c r="S30" s="169"/>
      <c r="T30" s="180"/>
    </row>
    <row r="31" spans="1:20">
      <c r="A31" s="2007"/>
      <c r="B31" s="8" t="s">
        <v>16</v>
      </c>
      <c r="C31" s="10"/>
      <c r="D31" s="8">
        <v>4</v>
      </c>
      <c r="E31" s="8">
        <v>13</v>
      </c>
      <c r="F31" s="13">
        <f t="shared" si="0"/>
        <v>17</v>
      </c>
      <c r="G31" s="13"/>
      <c r="H31" s="8">
        <v>1</v>
      </c>
      <c r="I31" s="8">
        <v>1</v>
      </c>
      <c r="J31" s="13">
        <f t="shared" si="1"/>
        <v>2</v>
      </c>
      <c r="K31" s="13"/>
      <c r="L31" s="8">
        <v>18</v>
      </c>
      <c r="M31" s="8">
        <v>26</v>
      </c>
      <c r="N31" s="13">
        <f t="shared" si="2"/>
        <v>44</v>
      </c>
      <c r="O31" s="13"/>
      <c r="P31" s="13">
        <f t="shared" si="3"/>
        <v>23</v>
      </c>
      <c r="Q31" s="13">
        <f t="shared" si="4"/>
        <v>40</v>
      </c>
      <c r="R31" s="12">
        <f t="shared" si="5"/>
        <v>63</v>
      </c>
      <c r="S31" s="169"/>
      <c r="T31" s="180"/>
    </row>
    <row r="32" spans="1:20">
      <c r="A32" s="2010">
        <v>1404</v>
      </c>
      <c r="B32" s="35" t="s">
        <v>34</v>
      </c>
      <c r="C32" s="111"/>
      <c r="D32" s="109">
        <f>SUM(D33:D34)</f>
        <v>73</v>
      </c>
      <c r="E32" s="109">
        <f>SUM(E33:E34)</f>
        <v>13</v>
      </c>
      <c r="F32" s="109">
        <f t="shared" si="0"/>
        <v>86</v>
      </c>
      <c r="G32" s="109"/>
      <c r="H32" s="109">
        <f>SUM(H33:H34)</f>
        <v>17</v>
      </c>
      <c r="I32" s="109">
        <f>SUM(I33:I34)</f>
        <v>4</v>
      </c>
      <c r="J32" s="109">
        <f t="shared" si="1"/>
        <v>21</v>
      </c>
      <c r="K32" s="109"/>
      <c r="L32" s="109">
        <f>SUM(L33:L34)</f>
        <v>104</v>
      </c>
      <c r="M32" s="109">
        <f>SUM(M33:M34)</f>
        <v>31</v>
      </c>
      <c r="N32" s="109">
        <f t="shared" si="2"/>
        <v>135</v>
      </c>
      <c r="O32" s="109"/>
      <c r="P32" s="33">
        <f t="shared" si="3"/>
        <v>194</v>
      </c>
      <c r="Q32" s="33">
        <f t="shared" si="4"/>
        <v>48</v>
      </c>
      <c r="R32" s="38">
        <f t="shared" si="5"/>
        <v>242</v>
      </c>
      <c r="S32" s="169"/>
      <c r="T32" s="180"/>
    </row>
    <row r="33" spans="1:20">
      <c r="A33" s="1981"/>
      <c r="B33" s="8" t="s">
        <v>45</v>
      </c>
      <c r="C33" s="10"/>
      <c r="D33" s="8">
        <v>44</v>
      </c>
      <c r="E33" s="8">
        <v>7</v>
      </c>
      <c r="F33" s="13">
        <f t="shared" si="0"/>
        <v>51</v>
      </c>
      <c r="G33" s="13"/>
      <c r="H33" s="8">
        <v>10</v>
      </c>
      <c r="I33" s="8">
        <v>2</v>
      </c>
      <c r="J33" s="13">
        <f t="shared" si="1"/>
        <v>12</v>
      </c>
      <c r="K33" s="13"/>
      <c r="L33" s="8">
        <v>39</v>
      </c>
      <c r="M33" s="8">
        <v>6</v>
      </c>
      <c r="N33" s="13">
        <f t="shared" si="2"/>
        <v>45</v>
      </c>
      <c r="O33" s="13"/>
      <c r="P33" s="13">
        <f t="shared" si="3"/>
        <v>93</v>
      </c>
      <c r="Q33" s="13">
        <f t="shared" si="4"/>
        <v>15</v>
      </c>
      <c r="R33" s="12">
        <f t="shared" si="5"/>
        <v>108</v>
      </c>
      <c r="S33" s="169"/>
      <c r="T33" s="180"/>
    </row>
    <row r="34" spans="1:20">
      <c r="A34" s="1981"/>
      <c r="B34" s="8" t="s">
        <v>17</v>
      </c>
      <c r="C34" s="10"/>
      <c r="D34" s="8">
        <v>29</v>
      </c>
      <c r="E34" s="8">
        <v>6</v>
      </c>
      <c r="F34" s="13">
        <f t="shared" si="0"/>
        <v>35</v>
      </c>
      <c r="G34" s="13"/>
      <c r="H34" s="8">
        <v>7</v>
      </c>
      <c r="I34" s="8">
        <v>2</v>
      </c>
      <c r="J34" s="13">
        <f t="shared" si="1"/>
        <v>9</v>
      </c>
      <c r="K34" s="13"/>
      <c r="L34" s="8">
        <v>65</v>
      </c>
      <c r="M34" s="8">
        <v>25</v>
      </c>
      <c r="N34" s="13">
        <f t="shared" si="2"/>
        <v>90</v>
      </c>
      <c r="O34" s="13"/>
      <c r="P34" s="13">
        <f t="shared" si="3"/>
        <v>101</v>
      </c>
      <c r="Q34" s="13">
        <f t="shared" si="4"/>
        <v>33</v>
      </c>
      <c r="R34" s="12">
        <f t="shared" si="5"/>
        <v>134</v>
      </c>
      <c r="S34" s="169"/>
      <c r="T34" s="180"/>
    </row>
    <row r="35" spans="1:20">
      <c r="A35" s="2006">
        <v>1405</v>
      </c>
      <c r="B35" s="35" t="s">
        <v>18</v>
      </c>
      <c r="C35" s="36"/>
      <c r="D35" s="109">
        <f>SUM(D36:D39)</f>
        <v>63</v>
      </c>
      <c r="E35" s="109">
        <f>SUM(E36:E39)</f>
        <v>58</v>
      </c>
      <c r="F35" s="109">
        <f t="shared" si="0"/>
        <v>121</v>
      </c>
      <c r="G35" s="109"/>
      <c r="H35" s="109">
        <f>SUM(H36:H39)</f>
        <v>30</v>
      </c>
      <c r="I35" s="109">
        <f>SUM(I36:I39)</f>
        <v>13</v>
      </c>
      <c r="J35" s="109">
        <f t="shared" si="1"/>
        <v>43</v>
      </c>
      <c r="K35" s="109"/>
      <c r="L35" s="109">
        <f>SUM(L36:L39)</f>
        <v>128</v>
      </c>
      <c r="M35" s="109">
        <f>SUM(M36:M39)</f>
        <v>96</v>
      </c>
      <c r="N35" s="109">
        <f t="shared" si="2"/>
        <v>224</v>
      </c>
      <c r="O35" s="109"/>
      <c r="P35" s="33">
        <f t="shared" si="3"/>
        <v>221</v>
      </c>
      <c r="Q35" s="33">
        <f t="shared" si="4"/>
        <v>167</v>
      </c>
      <c r="R35" s="38">
        <f t="shared" si="5"/>
        <v>388</v>
      </c>
      <c r="S35" s="169"/>
      <c r="T35" s="180"/>
    </row>
    <row r="36" spans="1:20">
      <c r="A36" s="2007"/>
      <c r="B36" s="8" t="s">
        <v>21</v>
      </c>
      <c r="C36" s="50"/>
      <c r="D36" s="8">
        <v>28</v>
      </c>
      <c r="E36" s="8">
        <v>18</v>
      </c>
      <c r="F36" s="161">
        <f t="shared" si="0"/>
        <v>46</v>
      </c>
      <c r="G36" s="161"/>
      <c r="H36" s="8">
        <v>13</v>
      </c>
      <c r="I36" s="8">
        <v>8</v>
      </c>
      <c r="J36" s="161">
        <f t="shared" si="1"/>
        <v>21</v>
      </c>
      <c r="K36" s="161"/>
      <c r="L36" s="8">
        <v>32</v>
      </c>
      <c r="M36" s="8">
        <v>27</v>
      </c>
      <c r="N36" s="161">
        <f t="shared" si="2"/>
        <v>59</v>
      </c>
      <c r="O36" s="161"/>
      <c r="P36" s="13">
        <f t="shared" si="3"/>
        <v>73</v>
      </c>
      <c r="Q36" s="13">
        <f t="shared" si="4"/>
        <v>53</v>
      </c>
      <c r="R36" s="160">
        <f t="shared" si="5"/>
        <v>126</v>
      </c>
      <c r="T36" s="180"/>
    </row>
    <row r="37" spans="1:20">
      <c r="A37" s="2007"/>
      <c r="B37" s="8" t="s">
        <v>19</v>
      </c>
      <c r="C37" s="50"/>
      <c r="D37" s="8">
        <v>34</v>
      </c>
      <c r="E37" s="8">
        <v>40</v>
      </c>
      <c r="F37" s="13">
        <f t="shared" si="0"/>
        <v>74</v>
      </c>
      <c r="G37" s="13"/>
      <c r="H37" s="8">
        <v>17</v>
      </c>
      <c r="I37" s="8">
        <v>5</v>
      </c>
      <c r="J37" s="13">
        <f t="shared" si="1"/>
        <v>22</v>
      </c>
      <c r="K37" s="13"/>
      <c r="L37" s="8">
        <v>88</v>
      </c>
      <c r="M37" s="8">
        <v>65</v>
      </c>
      <c r="N37" s="13">
        <f t="shared" si="2"/>
        <v>153</v>
      </c>
      <c r="O37" s="13"/>
      <c r="P37" s="13">
        <f t="shared" si="3"/>
        <v>139</v>
      </c>
      <c r="Q37" s="13">
        <f t="shared" si="4"/>
        <v>110</v>
      </c>
      <c r="R37" s="12">
        <f t="shared" si="5"/>
        <v>249</v>
      </c>
      <c r="T37" s="180"/>
    </row>
    <row r="38" spans="1:20">
      <c r="A38" s="2007"/>
      <c r="B38" s="8" t="s">
        <v>65</v>
      </c>
      <c r="C38" s="50"/>
      <c r="D38" s="8">
        <v>0</v>
      </c>
      <c r="E38" s="8">
        <v>0</v>
      </c>
      <c r="F38" s="13">
        <f t="shared" si="0"/>
        <v>0</v>
      </c>
      <c r="G38" s="13"/>
      <c r="H38" s="8">
        <v>0</v>
      </c>
      <c r="I38" s="8">
        <v>0</v>
      </c>
      <c r="J38" s="13">
        <f t="shared" si="1"/>
        <v>0</v>
      </c>
      <c r="K38" s="13"/>
      <c r="L38" s="8">
        <v>0</v>
      </c>
      <c r="M38" s="8">
        <v>0</v>
      </c>
      <c r="N38" s="13">
        <f t="shared" si="2"/>
        <v>0</v>
      </c>
      <c r="O38" s="13"/>
      <c r="P38" s="13">
        <f t="shared" si="3"/>
        <v>0</v>
      </c>
      <c r="Q38" s="13">
        <f t="shared" si="4"/>
        <v>0</v>
      </c>
      <c r="R38" s="12">
        <f t="shared" si="5"/>
        <v>0</v>
      </c>
      <c r="T38" s="180"/>
    </row>
    <row r="39" spans="1:20">
      <c r="A39" s="2007"/>
      <c r="B39" s="8" t="s">
        <v>49</v>
      </c>
      <c r="C39" s="50"/>
      <c r="D39" s="8">
        <v>1</v>
      </c>
      <c r="E39" s="8">
        <v>0</v>
      </c>
      <c r="F39" s="50">
        <f t="shared" si="0"/>
        <v>1</v>
      </c>
      <c r="G39" s="50"/>
      <c r="H39" s="8">
        <v>0</v>
      </c>
      <c r="I39" s="8">
        <v>0</v>
      </c>
      <c r="J39" s="50">
        <f t="shared" si="1"/>
        <v>0</v>
      </c>
      <c r="K39" s="50"/>
      <c r="L39" s="8">
        <v>8</v>
      </c>
      <c r="M39" s="8">
        <v>4</v>
      </c>
      <c r="N39" s="50">
        <f t="shared" si="2"/>
        <v>12</v>
      </c>
      <c r="O39" s="50"/>
      <c r="P39" s="13">
        <f t="shared" si="3"/>
        <v>9</v>
      </c>
      <c r="Q39" s="13">
        <f t="shared" si="4"/>
        <v>4</v>
      </c>
      <c r="R39" s="170">
        <f t="shared" si="5"/>
        <v>13</v>
      </c>
      <c r="S39" s="169"/>
      <c r="T39" s="180"/>
    </row>
    <row r="40" spans="1:20">
      <c r="A40" s="2006">
        <v>1406</v>
      </c>
      <c r="B40" s="35" t="s">
        <v>22</v>
      </c>
      <c r="C40" s="111"/>
      <c r="D40" s="163">
        <f>SUM(D41:D45)</f>
        <v>75</v>
      </c>
      <c r="E40" s="163">
        <f>SUM(E41:E45)</f>
        <v>40</v>
      </c>
      <c r="F40" s="163">
        <f t="shared" si="0"/>
        <v>115</v>
      </c>
      <c r="G40" s="163"/>
      <c r="H40" s="163">
        <f>SUM(H41:H45)</f>
        <v>9</v>
      </c>
      <c r="I40" s="163">
        <f>SUM(I41:I45)</f>
        <v>3</v>
      </c>
      <c r="J40" s="163">
        <f t="shared" si="1"/>
        <v>12</v>
      </c>
      <c r="K40" s="163"/>
      <c r="L40" s="163">
        <f>SUM(L41:L45)</f>
        <v>156</v>
      </c>
      <c r="M40" s="163">
        <f>SUM(M41:M45)</f>
        <v>76</v>
      </c>
      <c r="N40" s="163">
        <f t="shared" si="2"/>
        <v>232</v>
      </c>
      <c r="O40" s="163"/>
      <c r="P40" s="33">
        <f t="shared" si="3"/>
        <v>240</v>
      </c>
      <c r="Q40" s="33">
        <f t="shared" si="4"/>
        <v>119</v>
      </c>
      <c r="R40" s="162">
        <f t="shared" si="5"/>
        <v>359</v>
      </c>
      <c r="T40" s="180"/>
    </row>
    <row r="41" spans="1:20">
      <c r="A41" s="2007"/>
      <c r="B41" s="8" t="s">
        <v>68</v>
      </c>
      <c r="C41" s="10"/>
      <c r="D41" s="8">
        <v>38</v>
      </c>
      <c r="E41" s="8">
        <v>17</v>
      </c>
      <c r="F41" s="161">
        <f t="shared" ref="F41:F59" si="6">SUM(D41:E41)</f>
        <v>55</v>
      </c>
      <c r="G41" s="161"/>
      <c r="H41" s="8">
        <v>8</v>
      </c>
      <c r="I41" s="8">
        <v>3</v>
      </c>
      <c r="J41" s="161">
        <f t="shared" ref="J41:J59" si="7">SUM(H41:I41)</f>
        <v>11</v>
      </c>
      <c r="K41" s="161"/>
      <c r="L41" s="8">
        <v>78</v>
      </c>
      <c r="M41" s="8">
        <v>44</v>
      </c>
      <c r="N41" s="161">
        <f t="shared" ref="N41:N59" si="8">SUM(L41:M41)</f>
        <v>122</v>
      </c>
      <c r="O41" s="161"/>
      <c r="P41" s="13">
        <f t="shared" ref="P41:P59" si="9">SUM(D41+H41+L41)</f>
        <v>124</v>
      </c>
      <c r="Q41" s="13">
        <f t="shared" ref="Q41:Q59" si="10">SUM(E41+I41+M41)</f>
        <v>64</v>
      </c>
      <c r="R41" s="160">
        <f t="shared" ref="R41:R59" si="11">SUM(N41,J41,F41)</f>
        <v>188</v>
      </c>
      <c r="T41" s="180"/>
    </row>
    <row r="42" spans="1:20">
      <c r="A42" s="2007"/>
      <c r="B42" s="8" t="s">
        <v>23</v>
      </c>
      <c r="C42" s="10"/>
      <c r="D42" s="8">
        <v>22</v>
      </c>
      <c r="E42" s="8">
        <v>12</v>
      </c>
      <c r="F42" s="161">
        <f t="shared" si="6"/>
        <v>34</v>
      </c>
      <c r="G42" s="161"/>
      <c r="H42" s="8">
        <v>1</v>
      </c>
      <c r="I42" s="8">
        <v>0</v>
      </c>
      <c r="J42" s="161">
        <f t="shared" si="7"/>
        <v>1</v>
      </c>
      <c r="K42" s="161"/>
      <c r="L42" s="8">
        <v>13</v>
      </c>
      <c r="M42" s="8">
        <v>8</v>
      </c>
      <c r="N42" s="161">
        <f t="shared" si="8"/>
        <v>21</v>
      </c>
      <c r="O42" s="161"/>
      <c r="P42" s="13">
        <f t="shared" si="9"/>
        <v>36</v>
      </c>
      <c r="Q42" s="13">
        <f t="shared" si="10"/>
        <v>20</v>
      </c>
      <c r="R42" s="160">
        <f t="shared" si="11"/>
        <v>56</v>
      </c>
      <c r="T42" s="180"/>
    </row>
    <row r="43" spans="1:20">
      <c r="A43" s="2007"/>
      <c r="B43" s="8" t="s">
        <v>66</v>
      </c>
      <c r="C43" s="10"/>
      <c r="D43" s="8">
        <v>4</v>
      </c>
      <c r="E43" s="8">
        <v>3</v>
      </c>
      <c r="F43" s="161">
        <f t="shared" si="6"/>
        <v>7</v>
      </c>
      <c r="G43" s="161"/>
      <c r="H43" s="8">
        <v>0</v>
      </c>
      <c r="I43" s="8">
        <v>0</v>
      </c>
      <c r="J43" s="161">
        <f t="shared" si="7"/>
        <v>0</v>
      </c>
      <c r="K43" s="161"/>
      <c r="L43" s="8">
        <v>9</v>
      </c>
      <c r="M43" s="8">
        <v>5</v>
      </c>
      <c r="N43" s="161">
        <f t="shared" si="8"/>
        <v>14</v>
      </c>
      <c r="O43" s="161"/>
      <c r="P43" s="13">
        <f t="shared" si="9"/>
        <v>13</v>
      </c>
      <c r="Q43" s="13">
        <f t="shared" si="10"/>
        <v>8</v>
      </c>
      <c r="R43" s="160">
        <f t="shared" si="11"/>
        <v>21</v>
      </c>
      <c r="T43" s="180"/>
    </row>
    <row r="44" spans="1:20">
      <c r="A44" s="2007"/>
      <c r="B44" s="8" t="s">
        <v>36</v>
      </c>
      <c r="C44" s="10"/>
      <c r="D44" s="8">
        <v>3</v>
      </c>
      <c r="E44" s="8">
        <v>2</v>
      </c>
      <c r="F44" s="161">
        <f t="shared" si="6"/>
        <v>5</v>
      </c>
      <c r="G44" s="161"/>
      <c r="H44" s="8">
        <v>0</v>
      </c>
      <c r="I44" s="8">
        <v>0</v>
      </c>
      <c r="J44" s="161">
        <f t="shared" si="7"/>
        <v>0</v>
      </c>
      <c r="K44" s="161"/>
      <c r="L44" s="8">
        <v>55</v>
      </c>
      <c r="M44" s="8">
        <v>18</v>
      </c>
      <c r="N44" s="161">
        <f t="shared" si="8"/>
        <v>73</v>
      </c>
      <c r="O44" s="161"/>
      <c r="P44" s="13">
        <f t="shared" si="9"/>
        <v>58</v>
      </c>
      <c r="Q44" s="13">
        <f t="shared" si="10"/>
        <v>20</v>
      </c>
      <c r="R44" s="160">
        <f t="shared" si="11"/>
        <v>78</v>
      </c>
      <c r="T44" s="180"/>
    </row>
    <row r="45" spans="1:20">
      <c r="A45" s="2007"/>
      <c r="B45" s="8" t="s">
        <v>37</v>
      </c>
      <c r="C45" s="10"/>
      <c r="D45" s="8">
        <v>8</v>
      </c>
      <c r="E45" s="8">
        <v>6</v>
      </c>
      <c r="F45" s="161">
        <f t="shared" si="6"/>
        <v>14</v>
      </c>
      <c r="G45" s="161"/>
      <c r="H45" s="8">
        <v>0</v>
      </c>
      <c r="I45" s="8">
        <v>0</v>
      </c>
      <c r="J45" s="161">
        <f t="shared" si="7"/>
        <v>0</v>
      </c>
      <c r="K45" s="161"/>
      <c r="L45" s="8">
        <v>1</v>
      </c>
      <c r="M45" s="8">
        <v>1</v>
      </c>
      <c r="N45" s="161">
        <f t="shared" si="8"/>
        <v>2</v>
      </c>
      <c r="O45" s="161"/>
      <c r="P45" s="13">
        <f t="shared" si="9"/>
        <v>9</v>
      </c>
      <c r="Q45" s="13">
        <f t="shared" si="10"/>
        <v>7</v>
      </c>
      <c r="R45" s="160">
        <f t="shared" si="11"/>
        <v>16</v>
      </c>
      <c r="T45" s="180"/>
    </row>
    <row r="46" spans="1:20">
      <c r="A46" s="2010">
        <v>1407</v>
      </c>
      <c r="B46" s="41" t="s">
        <v>24</v>
      </c>
      <c r="C46" s="111"/>
      <c r="D46" s="163">
        <f>SUM(D47:D49)</f>
        <v>33</v>
      </c>
      <c r="E46" s="163">
        <f>SUM(E47:E49)</f>
        <v>12</v>
      </c>
      <c r="F46" s="163">
        <f t="shared" si="6"/>
        <v>45</v>
      </c>
      <c r="G46" s="163"/>
      <c r="H46" s="163">
        <f>SUM(H47:H49)</f>
        <v>0</v>
      </c>
      <c r="I46" s="163">
        <f>SUM(I47:I49)</f>
        <v>0</v>
      </c>
      <c r="J46" s="163">
        <f t="shared" si="7"/>
        <v>0</v>
      </c>
      <c r="K46" s="163"/>
      <c r="L46" s="163">
        <f>SUM(L47:L49)</f>
        <v>16</v>
      </c>
      <c r="M46" s="163">
        <f>SUM(M47:M49)</f>
        <v>6</v>
      </c>
      <c r="N46" s="163">
        <f t="shared" si="8"/>
        <v>22</v>
      </c>
      <c r="O46" s="163"/>
      <c r="P46" s="33">
        <f t="shared" si="9"/>
        <v>49</v>
      </c>
      <c r="Q46" s="33">
        <f t="shared" si="10"/>
        <v>18</v>
      </c>
      <c r="R46" s="162">
        <f t="shared" si="11"/>
        <v>67</v>
      </c>
      <c r="T46" s="180"/>
    </row>
    <row r="47" spans="1:20">
      <c r="A47" s="1981"/>
      <c r="B47" s="8" t="s">
        <v>69</v>
      </c>
      <c r="C47" s="50"/>
      <c r="D47" s="8">
        <v>21</v>
      </c>
      <c r="E47" s="8">
        <v>3</v>
      </c>
      <c r="F47" s="161">
        <f t="shared" si="6"/>
        <v>24</v>
      </c>
      <c r="G47" s="161"/>
      <c r="H47" s="8">
        <v>0</v>
      </c>
      <c r="I47" s="8">
        <v>0</v>
      </c>
      <c r="J47" s="161">
        <f t="shared" si="7"/>
        <v>0</v>
      </c>
      <c r="K47" s="161"/>
      <c r="L47" s="8">
        <v>4</v>
      </c>
      <c r="M47" s="8">
        <v>1</v>
      </c>
      <c r="N47" s="161">
        <f t="shared" si="8"/>
        <v>5</v>
      </c>
      <c r="O47" s="161"/>
      <c r="P47" s="13">
        <f t="shared" si="9"/>
        <v>25</v>
      </c>
      <c r="Q47" s="13">
        <f t="shared" si="10"/>
        <v>4</v>
      </c>
      <c r="R47" s="160">
        <f t="shared" si="11"/>
        <v>29</v>
      </c>
      <c r="T47" s="180"/>
    </row>
    <row r="48" spans="1:20">
      <c r="A48" s="1981"/>
      <c r="B48" s="8" t="s">
        <v>51</v>
      </c>
      <c r="C48" s="50"/>
      <c r="D48" s="8">
        <v>12</v>
      </c>
      <c r="E48" s="8">
        <v>9</v>
      </c>
      <c r="F48" s="161">
        <f t="shared" si="6"/>
        <v>21</v>
      </c>
      <c r="G48" s="161"/>
      <c r="H48" s="8">
        <v>0</v>
      </c>
      <c r="I48" s="8">
        <v>0</v>
      </c>
      <c r="J48" s="161">
        <f t="shared" si="7"/>
        <v>0</v>
      </c>
      <c r="K48" s="161"/>
      <c r="L48" s="8">
        <v>12</v>
      </c>
      <c r="M48" s="8">
        <v>5</v>
      </c>
      <c r="N48" s="161">
        <f t="shared" si="8"/>
        <v>17</v>
      </c>
      <c r="O48" s="161"/>
      <c r="P48" s="13">
        <f t="shared" si="9"/>
        <v>24</v>
      </c>
      <c r="Q48" s="13">
        <f t="shared" si="10"/>
        <v>14</v>
      </c>
      <c r="R48" s="160">
        <f t="shared" si="11"/>
        <v>38</v>
      </c>
      <c r="T48" s="180"/>
    </row>
    <row r="49" spans="1:22">
      <c r="A49" s="1982"/>
      <c r="B49" s="8" t="s">
        <v>62</v>
      </c>
      <c r="C49" s="167"/>
      <c r="D49" s="21">
        <v>0</v>
      </c>
      <c r="E49" s="21">
        <v>0</v>
      </c>
      <c r="F49" s="166">
        <f t="shared" si="6"/>
        <v>0</v>
      </c>
      <c r="G49" s="166"/>
      <c r="H49" s="21">
        <v>0</v>
      </c>
      <c r="I49" s="21">
        <v>0</v>
      </c>
      <c r="J49" s="166">
        <f t="shared" si="7"/>
        <v>0</v>
      </c>
      <c r="K49" s="166"/>
      <c r="L49" s="21">
        <v>0</v>
      </c>
      <c r="M49" s="21">
        <v>0</v>
      </c>
      <c r="N49" s="166">
        <f t="shared" si="8"/>
        <v>0</v>
      </c>
      <c r="O49" s="166"/>
      <c r="P49" s="13">
        <f t="shared" si="9"/>
        <v>0</v>
      </c>
      <c r="Q49" s="13">
        <f t="shared" si="10"/>
        <v>0</v>
      </c>
      <c r="R49" s="165">
        <f t="shared" si="11"/>
        <v>0</v>
      </c>
      <c r="T49" s="180"/>
    </row>
    <row r="50" spans="1:22">
      <c r="A50" s="2010">
        <v>1408</v>
      </c>
      <c r="B50" s="35" t="s">
        <v>25</v>
      </c>
      <c r="C50" s="41"/>
      <c r="D50" s="163">
        <f>SUM(D51:D54)</f>
        <v>43</v>
      </c>
      <c r="E50" s="163">
        <f>SUM(E51:E54)</f>
        <v>14</v>
      </c>
      <c r="F50" s="163">
        <f t="shared" si="6"/>
        <v>57</v>
      </c>
      <c r="G50" s="163"/>
      <c r="H50" s="163">
        <f>SUM(H51:H54)</f>
        <v>9</v>
      </c>
      <c r="I50" s="163">
        <f>SUM(I51:I54)</f>
        <v>1</v>
      </c>
      <c r="J50" s="163">
        <f t="shared" si="7"/>
        <v>10</v>
      </c>
      <c r="K50" s="163"/>
      <c r="L50" s="163">
        <f>SUM(L51:L54)</f>
        <v>38</v>
      </c>
      <c r="M50" s="163">
        <f>SUM(M51:M54)</f>
        <v>23</v>
      </c>
      <c r="N50" s="163">
        <f t="shared" si="8"/>
        <v>61</v>
      </c>
      <c r="O50" s="163"/>
      <c r="P50" s="33">
        <f t="shared" si="9"/>
        <v>90</v>
      </c>
      <c r="Q50" s="33">
        <f t="shared" si="10"/>
        <v>38</v>
      </c>
      <c r="R50" s="162">
        <f t="shared" si="11"/>
        <v>128</v>
      </c>
      <c r="T50" s="180"/>
    </row>
    <row r="51" spans="1:22">
      <c r="A51" s="1981"/>
      <c r="B51" s="8" t="s">
        <v>20</v>
      </c>
      <c r="C51" s="3"/>
      <c r="D51" s="8">
        <v>16</v>
      </c>
      <c r="E51" s="8">
        <v>6</v>
      </c>
      <c r="F51" s="161">
        <f t="shared" si="6"/>
        <v>22</v>
      </c>
      <c r="G51" s="161"/>
      <c r="H51" s="8">
        <v>8</v>
      </c>
      <c r="I51" s="8">
        <v>1</v>
      </c>
      <c r="J51" s="161">
        <f t="shared" si="7"/>
        <v>9</v>
      </c>
      <c r="K51" s="161"/>
      <c r="L51" s="8">
        <v>14</v>
      </c>
      <c r="M51" s="8">
        <v>12</v>
      </c>
      <c r="N51" s="161">
        <f t="shared" si="8"/>
        <v>26</v>
      </c>
      <c r="O51" s="161"/>
      <c r="P51" s="13">
        <f t="shared" si="9"/>
        <v>38</v>
      </c>
      <c r="Q51" s="13">
        <f t="shared" si="10"/>
        <v>19</v>
      </c>
      <c r="R51" s="160">
        <f t="shared" si="11"/>
        <v>57</v>
      </c>
      <c r="T51" s="180"/>
    </row>
    <row r="52" spans="1:22">
      <c r="A52" s="1981"/>
      <c r="B52" s="8" t="s">
        <v>50</v>
      </c>
      <c r="C52" s="10"/>
      <c r="D52" s="8">
        <v>8</v>
      </c>
      <c r="E52" s="8">
        <v>2</v>
      </c>
      <c r="F52" s="13">
        <f t="shared" si="6"/>
        <v>10</v>
      </c>
      <c r="G52" s="13"/>
      <c r="H52" s="8">
        <v>0</v>
      </c>
      <c r="I52" s="8">
        <v>0</v>
      </c>
      <c r="J52" s="13">
        <f t="shared" si="7"/>
        <v>0</v>
      </c>
      <c r="K52" s="13"/>
      <c r="L52" s="8">
        <v>0</v>
      </c>
      <c r="M52" s="8">
        <v>0</v>
      </c>
      <c r="N52" s="161">
        <f t="shared" si="8"/>
        <v>0</v>
      </c>
      <c r="O52" s="161"/>
      <c r="P52" s="13">
        <f t="shared" si="9"/>
        <v>8</v>
      </c>
      <c r="Q52" s="13">
        <f t="shared" si="10"/>
        <v>2</v>
      </c>
      <c r="R52" s="160">
        <f t="shared" si="11"/>
        <v>10</v>
      </c>
      <c r="T52" s="180"/>
    </row>
    <row r="53" spans="1:22">
      <c r="A53" s="1981"/>
      <c r="B53" s="8" t="s">
        <v>38</v>
      </c>
      <c r="C53" s="10"/>
      <c r="D53" s="8">
        <v>9</v>
      </c>
      <c r="E53" s="8">
        <v>4</v>
      </c>
      <c r="F53" s="161">
        <f t="shared" si="6"/>
        <v>13</v>
      </c>
      <c r="G53" s="161"/>
      <c r="H53" s="8">
        <v>0</v>
      </c>
      <c r="I53" s="8">
        <v>0</v>
      </c>
      <c r="J53" s="161">
        <f t="shared" si="7"/>
        <v>0</v>
      </c>
      <c r="K53" s="161"/>
      <c r="L53" s="8">
        <v>15</v>
      </c>
      <c r="M53" s="8">
        <v>8</v>
      </c>
      <c r="N53" s="161">
        <f t="shared" si="8"/>
        <v>23</v>
      </c>
      <c r="O53" s="161"/>
      <c r="P53" s="13">
        <f t="shared" si="9"/>
        <v>24</v>
      </c>
      <c r="Q53" s="13">
        <f t="shared" si="10"/>
        <v>12</v>
      </c>
      <c r="R53" s="160">
        <f t="shared" si="11"/>
        <v>36</v>
      </c>
      <c r="T53" s="180"/>
    </row>
    <row r="54" spans="1:22">
      <c r="A54" s="1981"/>
      <c r="B54" s="8" t="s">
        <v>39</v>
      </c>
      <c r="C54" s="3"/>
      <c r="D54" s="8">
        <v>10</v>
      </c>
      <c r="E54" s="8">
        <v>2</v>
      </c>
      <c r="F54" s="161">
        <f t="shared" si="6"/>
        <v>12</v>
      </c>
      <c r="G54" s="161"/>
      <c r="H54" s="8">
        <v>1</v>
      </c>
      <c r="I54" s="8">
        <v>0</v>
      </c>
      <c r="J54" s="161">
        <f t="shared" si="7"/>
        <v>1</v>
      </c>
      <c r="K54" s="161"/>
      <c r="L54" s="8">
        <v>9</v>
      </c>
      <c r="M54" s="8">
        <v>3</v>
      </c>
      <c r="N54" s="161">
        <f t="shared" si="8"/>
        <v>12</v>
      </c>
      <c r="O54" s="161"/>
      <c r="P54" s="13">
        <f t="shared" si="9"/>
        <v>20</v>
      </c>
      <c r="Q54" s="13">
        <f t="shared" si="10"/>
        <v>5</v>
      </c>
      <c r="R54" s="160">
        <f t="shared" si="11"/>
        <v>25</v>
      </c>
      <c r="T54" s="180"/>
    </row>
    <row r="55" spans="1:22">
      <c r="A55" s="2010">
        <v>1624</v>
      </c>
      <c r="B55" s="41" t="s">
        <v>47</v>
      </c>
      <c r="C55" s="111"/>
      <c r="D55" s="163">
        <f>SUM(D56:D58)</f>
        <v>6</v>
      </c>
      <c r="E55" s="163">
        <f>SUM(E56:E58)</f>
        <v>14</v>
      </c>
      <c r="F55" s="163">
        <f t="shared" si="6"/>
        <v>20</v>
      </c>
      <c r="G55" s="163"/>
      <c r="H55" s="181">
        <f>SUM(H56:H58)</f>
        <v>0</v>
      </c>
      <c r="I55" s="181">
        <f>SUM(I56:I58)</f>
        <v>0</v>
      </c>
      <c r="J55" s="163">
        <f t="shared" si="7"/>
        <v>0</v>
      </c>
      <c r="K55" s="163"/>
      <c r="L55" s="163">
        <f>SUM(L56:L58)</f>
        <v>9</v>
      </c>
      <c r="M55" s="163">
        <f>SUM(M56:M58)</f>
        <v>6</v>
      </c>
      <c r="N55" s="163">
        <f t="shared" si="8"/>
        <v>15</v>
      </c>
      <c r="O55" s="163"/>
      <c r="P55" s="33">
        <f t="shared" si="9"/>
        <v>15</v>
      </c>
      <c r="Q55" s="33">
        <f t="shared" si="10"/>
        <v>20</v>
      </c>
      <c r="R55" s="162">
        <f t="shared" si="11"/>
        <v>35</v>
      </c>
      <c r="T55" s="180"/>
    </row>
    <row r="56" spans="1:22">
      <c r="A56" s="1981"/>
      <c r="B56" s="8" t="s">
        <v>35</v>
      </c>
      <c r="C56" s="50"/>
      <c r="D56" s="8">
        <v>0</v>
      </c>
      <c r="E56" s="8">
        <v>4</v>
      </c>
      <c r="F56" s="161">
        <f t="shared" si="6"/>
        <v>4</v>
      </c>
      <c r="G56" s="161"/>
      <c r="H56" s="8">
        <v>0</v>
      </c>
      <c r="I56" s="8">
        <v>0</v>
      </c>
      <c r="J56" s="161">
        <f t="shared" si="7"/>
        <v>0</v>
      </c>
      <c r="K56" s="161"/>
      <c r="L56" s="8">
        <v>5</v>
      </c>
      <c r="M56" s="8">
        <v>2</v>
      </c>
      <c r="N56" s="161">
        <f t="shared" si="8"/>
        <v>7</v>
      </c>
      <c r="O56" s="161"/>
      <c r="P56" s="13">
        <f t="shared" si="9"/>
        <v>5</v>
      </c>
      <c r="Q56" s="13">
        <f t="shared" si="10"/>
        <v>6</v>
      </c>
      <c r="R56" s="160">
        <f t="shared" si="11"/>
        <v>11</v>
      </c>
      <c r="T56" s="180"/>
      <c r="V56" s="4"/>
    </row>
    <row r="57" spans="1:22">
      <c r="A57" s="1981"/>
      <c r="B57" s="8" t="s">
        <v>46</v>
      </c>
      <c r="C57" s="50"/>
      <c r="D57" s="8">
        <v>5</v>
      </c>
      <c r="E57" s="8">
        <v>8</v>
      </c>
      <c r="F57" s="161">
        <f t="shared" si="6"/>
        <v>13</v>
      </c>
      <c r="G57" s="161"/>
      <c r="H57" s="8">
        <v>0</v>
      </c>
      <c r="I57" s="8">
        <v>0</v>
      </c>
      <c r="J57" s="161">
        <f t="shared" si="7"/>
        <v>0</v>
      </c>
      <c r="K57" s="161"/>
      <c r="L57" s="8">
        <v>0</v>
      </c>
      <c r="M57" s="8">
        <v>0</v>
      </c>
      <c r="N57" s="161">
        <f t="shared" si="8"/>
        <v>0</v>
      </c>
      <c r="O57" s="161"/>
      <c r="P57" s="13">
        <f t="shared" si="9"/>
        <v>5</v>
      </c>
      <c r="Q57" s="13">
        <f t="shared" si="10"/>
        <v>8</v>
      </c>
      <c r="R57" s="160">
        <f t="shared" si="11"/>
        <v>13</v>
      </c>
      <c r="T57" s="180"/>
    </row>
    <row r="58" spans="1:22">
      <c r="A58" s="1982"/>
      <c r="B58" s="8" t="s">
        <v>52</v>
      </c>
      <c r="C58" s="50"/>
      <c r="D58" s="8">
        <v>1</v>
      </c>
      <c r="E58" s="8">
        <v>2</v>
      </c>
      <c r="F58" s="161">
        <f t="shared" si="6"/>
        <v>3</v>
      </c>
      <c r="G58" s="161"/>
      <c r="H58" s="8">
        <v>0</v>
      </c>
      <c r="I58" s="8">
        <v>0</v>
      </c>
      <c r="J58" s="161">
        <f t="shared" si="7"/>
        <v>0</v>
      </c>
      <c r="K58" s="161"/>
      <c r="L58" s="8">
        <v>4</v>
      </c>
      <c r="M58" s="8">
        <v>4</v>
      </c>
      <c r="N58" s="161">
        <f t="shared" si="8"/>
        <v>8</v>
      </c>
      <c r="O58" s="161"/>
      <c r="P58" s="13">
        <f t="shared" si="9"/>
        <v>5</v>
      </c>
      <c r="Q58" s="13">
        <f t="shared" si="10"/>
        <v>6</v>
      </c>
      <c r="R58" s="160">
        <f t="shared" si="11"/>
        <v>11</v>
      </c>
      <c r="T58" s="180"/>
    </row>
    <row r="59" spans="1:22">
      <c r="A59" s="88"/>
      <c r="B59" s="41" t="s">
        <v>42</v>
      </c>
      <c r="C59" s="148"/>
      <c r="D59" s="80">
        <v>92</v>
      </c>
      <c r="E59" s="80">
        <v>82</v>
      </c>
      <c r="F59" s="159">
        <f t="shared" si="6"/>
        <v>174</v>
      </c>
      <c r="G59" s="159"/>
      <c r="H59" s="80">
        <v>2</v>
      </c>
      <c r="I59" s="80">
        <v>2</v>
      </c>
      <c r="J59" s="159">
        <f t="shared" si="7"/>
        <v>4</v>
      </c>
      <c r="K59" s="159"/>
      <c r="L59" s="80">
        <v>0</v>
      </c>
      <c r="M59" s="80">
        <v>2</v>
      </c>
      <c r="N59" s="159">
        <f t="shared" si="8"/>
        <v>2</v>
      </c>
      <c r="O59" s="159"/>
      <c r="P59" s="33">
        <f t="shared" si="9"/>
        <v>94</v>
      </c>
      <c r="Q59" s="33">
        <f t="shared" si="10"/>
        <v>86</v>
      </c>
      <c r="R59" s="157">
        <f t="shared" si="11"/>
        <v>180</v>
      </c>
      <c r="T59" s="180"/>
    </row>
    <row r="60" spans="1:22">
      <c r="A60" s="116"/>
      <c r="B60" s="2148" t="s">
        <v>5</v>
      </c>
      <c r="C60" s="2149"/>
      <c r="D60" s="129">
        <f>SUM(D9+D18+D28+D32+D35+D40+D46+D50+D55+D59)</f>
        <v>655</v>
      </c>
      <c r="E60" s="129">
        <f>SUM(E9+E18+E28+E32+E35+E40+E46+E50+E55+E59)</f>
        <v>386</v>
      </c>
      <c r="F60" s="129">
        <f>SUM(F9+F18+F28+F32+F35+F40+F46+F50+F55+F59)</f>
        <v>1041</v>
      </c>
      <c r="G60" s="129"/>
      <c r="H60" s="129">
        <f>SUM(H9+H18+H28+H32+H35+H40+H46+H50+H55+H59)</f>
        <v>134</v>
      </c>
      <c r="I60" s="129">
        <f>SUM(I9+I18+I28+I32+I35+I40+I46+I50+I55+I59)</f>
        <v>50</v>
      </c>
      <c r="J60" s="129">
        <f>SUM(J9+J18+J28+J32+J35+J40+J46+J50+J55+J59)</f>
        <v>184</v>
      </c>
      <c r="K60" s="129"/>
      <c r="L60" s="129">
        <f>SUM(L9+L18+L28+L32+L35+L40+L46+L50+L55+L59)</f>
        <v>756</v>
      </c>
      <c r="M60" s="129">
        <f>SUM(M9+M18+M28+M32+M35+M40+M46+M50+M55+M59)</f>
        <v>483</v>
      </c>
      <c r="N60" s="129">
        <f>SUM(N9+N18+N28+N32+N35+N40+N46+N50+N55+N59)</f>
        <v>1239</v>
      </c>
      <c r="O60" s="129"/>
      <c r="P60" s="129">
        <f>SUM(P9+P18+P28+P32+P35+P40+P46+P50+P55+P59)</f>
        <v>1545</v>
      </c>
      <c r="Q60" s="129">
        <f>SUM(Q9+Q18+Q28+Q32+Q35+Q40+Q46+Q50+Q55+Q59)</f>
        <v>919</v>
      </c>
      <c r="R60" s="128">
        <f>SUM(R9+R18+R28+R32+R35+R40+R46+R50+R55+R59)</f>
        <v>2464</v>
      </c>
      <c r="T60" s="180"/>
    </row>
    <row r="61" spans="1:22" ht="12" customHeight="1">
      <c r="A61" s="156"/>
      <c r="B61" s="10" t="s">
        <v>40</v>
      </c>
      <c r="C61" s="10"/>
    </row>
    <row r="62" spans="1:22" ht="12" customHeight="1">
      <c r="A62" s="156"/>
      <c r="B62" s="10"/>
    </row>
    <row r="63" spans="1:22" ht="12" customHeight="1">
      <c r="B63" s="10"/>
    </row>
    <row r="64" spans="1:22" ht="9" customHeight="1">
      <c r="A64" s="156"/>
    </row>
    <row r="65" spans="1:1" ht="9" customHeight="1">
      <c r="A65" s="156"/>
    </row>
    <row r="66" spans="1:1" ht="9" customHeight="1"/>
    <row r="67" spans="1:1" ht="9" customHeight="1"/>
    <row r="68" spans="1:1" ht="9" customHeight="1"/>
    <row r="69" spans="1:1" ht="9" customHeight="1"/>
    <row r="70" spans="1:1" ht="9" customHeight="1"/>
    <row r="71" spans="1:1" ht="9" customHeight="1"/>
    <row r="72" spans="1:1" ht="9" customHeight="1"/>
    <row r="73" spans="1:1" ht="9" customHeight="1"/>
    <row r="74" spans="1:1" ht="9" customHeight="1"/>
    <row r="75" spans="1:1" ht="9" customHeight="1"/>
    <row r="76" spans="1:1" ht="9" customHeight="1"/>
    <row r="77" spans="1:1" ht="9" customHeight="1"/>
    <row r="78" spans="1:1" ht="9" customHeight="1"/>
    <row r="79" spans="1:1" ht="9" customHeight="1"/>
    <row r="80" spans="1:1"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2:18" ht="9" customHeight="1"/>
    <row r="146" spans="2:18" ht="9" customHeight="1"/>
    <row r="147" spans="2:18" ht="9" customHeight="1"/>
    <row r="148" spans="2:18" ht="9" customHeight="1"/>
    <row r="149" spans="2:18" ht="9" customHeight="1"/>
    <row r="150" spans="2:18" ht="9" customHeight="1">
      <c r="B150" s="10"/>
      <c r="C150" s="10"/>
      <c r="D150" s="154"/>
      <c r="E150" s="154"/>
      <c r="F150" s="155"/>
      <c r="G150" s="155"/>
      <c r="H150" s="154"/>
      <c r="I150" s="154"/>
      <c r="J150" s="155"/>
      <c r="K150" s="155"/>
      <c r="L150" s="154"/>
      <c r="M150" s="154"/>
      <c r="N150" s="155"/>
      <c r="O150" s="155"/>
      <c r="P150" s="155"/>
      <c r="Q150" s="155"/>
      <c r="R150" s="154"/>
    </row>
    <row r="151" spans="2:18" ht="9" customHeight="1"/>
    <row r="152" spans="2:18" ht="9" customHeight="1"/>
    <row r="153" spans="2:18" ht="9" customHeight="1"/>
    <row r="154" spans="2:18" ht="9" customHeight="1"/>
    <row r="155" spans="2:18" ht="9" customHeight="1"/>
    <row r="156" spans="2:18" ht="9" customHeight="1"/>
    <row r="157" spans="2:18" ht="9" customHeight="1"/>
    <row r="158" spans="2:18" ht="9" customHeight="1"/>
    <row r="159" spans="2:18" ht="9" customHeight="1"/>
    <row r="160" spans="2:1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sheetData>
  <mergeCells count="21">
    <mergeCell ref="A50:A54"/>
    <mergeCell ref="A32:A34"/>
    <mergeCell ref="A18:A27"/>
    <mergeCell ref="A9:A17"/>
    <mergeCell ref="A55:A58"/>
    <mergeCell ref="B60:C60"/>
    <mergeCell ref="V3:AJ3"/>
    <mergeCell ref="L7:N7"/>
    <mergeCell ref="D6:N6"/>
    <mergeCell ref="D7:F7"/>
    <mergeCell ref="A6:A8"/>
    <mergeCell ref="B6:C8"/>
    <mergeCell ref="A46:A49"/>
    <mergeCell ref="A3:R3"/>
    <mergeCell ref="R6:R8"/>
    <mergeCell ref="A4:R4"/>
    <mergeCell ref="A40:A45"/>
    <mergeCell ref="A28:A31"/>
    <mergeCell ref="H7:J7"/>
    <mergeCell ref="A35:A39"/>
    <mergeCell ref="P7:Q7"/>
  </mergeCells>
  <printOptions horizontalCentered="1"/>
  <pageMargins left="0.51" right="0.43" top="0.52" bottom="0.94488188976377963" header="0.51181102362204722" footer="0.51181102362204722"/>
  <pageSetup scale="67" orientation="portrait" r:id="rId1"/>
  <headerFooter alignWithMargins="0">
    <oddFooter>&amp;F</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F356E-0AFE-4028-AF44-EF4CDB9652C6}">
  <dimension ref="A1:AM415"/>
  <sheetViews>
    <sheetView view="pageBreakPreview" zoomScaleNormal="115" zoomScaleSheetLayoutView="100" workbookViewId="0">
      <selection activeCell="C12" sqref="C12"/>
    </sheetView>
  </sheetViews>
  <sheetFormatPr baseColWidth="10" defaultRowHeight="12.75"/>
  <cols>
    <col min="1" max="1" width="6.7109375" style="9" customWidth="1"/>
    <col min="2" max="2" width="1.5703125" style="9" customWidth="1"/>
    <col min="3" max="3" width="56" style="9" customWidth="1"/>
    <col min="4" max="6" width="5.7109375" style="9" customWidth="1"/>
    <col min="7" max="7" width="0.85546875" style="9" customWidth="1"/>
    <col min="8" max="10" width="5.7109375" style="9" customWidth="1"/>
    <col min="11" max="11" width="0.85546875" style="9" customWidth="1"/>
    <col min="12" max="14" width="5.7109375" style="9" customWidth="1"/>
    <col min="15" max="15" width="0.85546875" style="9" customWidth="1"/>
    <col min="16" max="17" width="5.7109375" style="9" customWidth="1"/>
    <col min="18" max="18" width="7.28515625" style="9" customWidth="1"/>
    <col min="19" max="20" width="11.42578125" style="9"/>
    <col min="21" max="21" width="4.7109375" style="9" customWidth="1"/>
    <col min="22" max="22" width="5" style="9" customWidth="1"/>
    <col min="23" max="23" width="2.28515625" style="9" customWidth="1"/>
    <col min="24" max="24" width="26" style="9" customWidth="1"/>
    <col min="25" max="25" width="8" style="9" customWidth="1"/>
    <col min="26" max="26" width="1" style="9" customWidth="1"/>
    <col min="27" max="27" width="6.7109375" style="9" customWidth="1"/>
    <col min="28" max="28" width="1" style="9" customWidth="1"/>
    <col min="29" max="29" width="6.7109375" style="9" customWidth="1"/>
    <col min="30" max="30" width="1" style="9" customWidth="1"/>
    <col min="31" max="31" width="6.7109375" style="9" customWidth="1"/>
    <col min="32" max="32" width="1" style="9" customWidth="1"/>
    <col min="33" max="33" width="6.7109375" style="9" customWidth="1"/>
    <col min="34" max="34" width="1" style="9" customWidth="1"/>
    <col min="35" max="35" width="6.7109375" style="9" customWidth="1"/>
    <col min="36" max="36" width="1" style="9" customWidth="1"/>
    <col min="37" max="38" width="6.7109375" style="9" customWidth="1"/>
    <col min="39" max="16384" width="11.42578125" style="9"/>
  </cols>
  <sheetData>
    <row r="1" spans="1:39" ht="13.5" customHeight="1">
      <c r="D1" s="169"/>
      <c r="E1" s="169"/>
      <c r="F1" s="169"/>
      <c r="G1" s="169"/>
      <c r="H1" s="169"/>
      <c r="I1" s="169"/>
      <c r="J1" s="169"/>
      <c r="K1" s="169"/>
      <c r="L1" s="169"/>
      <c r="M1" s="169"/>
      <c r="N1" s="169"/>
      <c r="O1" s="169"/>
      <c r="P1" s="169"/>
      <c r="Q1" s="169"/>
      <c r="R1" s="169"/>
      <c r="S1" s="169"/>
      <c r="T1" s="169"/>
    </row>
    <row r="2" spans="1:39" ht="3.75" customHeight="1">
      <c r="D2" s="169"/>
      <c r="E2" s="169"/>
      <c r="F2" s="169"/>
      <c r="G2" s="169"/>
      <c r="H2" s="169"/>
      <c r="I2" s="169"/>
      <c r="J2" s="169"/>
      <c r="K2" s="169"/>
      <c r="L2" s="169"/>
      <c r="M2" s="169"/>
      <c r="N2" s="169"/>
      <c r="O2" s="169"/>
      <c r="P2" s="169"/>
      <c r="Q2" s="169"/>
      <c r="R2" s="169"/>
      <c r="S2" s="169"/>
      <c r="T2" s="169"/>
    </row>
    <row r="3" spans="1:39" ht="12.75" customHeight="1">
      <c r="A3" s="2490" t="s">
        <v>105</v>
      </c>
      <c r="B3" s="2490"/>
      <c r="C3" s="2490"/>
      <c r="D3" s="2490"/>
      <c r="E3" s="2490"/>
      <c r="F3" s="2490"/>
      <c r="G3" s="2490"/>
      <c r="H3" s="2490"/>
      <c r="I3" s="2490"/>
      <c r="J3" s="2490"/>
      <c r="K3" s="2490"/>
      <c r="L3" s="2490"/>
      <c r="M3" s="2490"/>
      <c r="N3" s="2490"/>
      <c r="O3" s="2490"/>
      <c r="P3" s="2490"/>
      <c r="Q3" s="2490"/>
      <c r="R3" s="2490"/>
      <c r="S3" s="169"/>
      <c r="V3" s="2490"/>
      <c r="W3" s="2490"/>
      <c r="X3" s="2490"/>
      <c r="Y3" s="2490"/>
      <c r="Z3" s="2490"/>
      <c r="AA3" s="2490"/>
      <c r="AB3" s="2490"/>
      <c r="AC3" s="2490"/>
      <c r="AD3" s="2490"/>
      <c r="AE3" s="2490"/>
      <c r="AF3" s="2490"/>
      <c r="AG3" s="2490"/>
      <c r="AH3" s="2490"/>
      <c r="AI3" s="2490"/>
      <c r="AJ3" s="2490"/>
    </row>
    <row r="4" spans="1:39" ht="12.75" customHeight="1">
      <c r="A4" s="2490" t="s">
        <v>74</v>
      </c>
      <c r="B4" s="2490"/>
      <c r="C4" s="2490"/>
      <c r="D4" s="2490"/>
      <c r="E4" s="2490"/>
      <c r="F4" s="2490"/>
      <c r="G4" s="2490"/>
      <c r="H4" s="2490"/>
      <c r="I4" s="2490"/>
      <c r="J4" s="2490"/>
      <c r="K4" s="2490"/>
      <c r="L4" s="2490"/>
      <c r="M4" s="2490"/>
      <c r="N4" s="2490"/>
      <c r="O4" s="2490"/>
      <c r="P4" s="2490"/>
      <c r="Q4" s="2490"/>
      <c r="R4" s="2490"/>
      <c r="S4" s="169"/>
      <c r="T4" s="179"/>
      <c r="U4" s="179"/>
      <c r="V4" s="178"/>
      <c r="AL4" s="177"/>
      <c r="AM4" s="177"/>
    </row>
    <row r="5" spans="1:39" ht="3" customHeight="1">
      <c r="B5" s="124"/>
      <c r="C5" s="124"/>
      <c r="D5" s="124"/>
      <c r="E5" s="176"/>
      <c r="F5" s="176"/>
      <c r="G5" s="176"/>
      <c r="H5" s="124"/>
      <c r="I5" s="176"/>
      <c r="J5" s="176"/>
      <c r="K5" s="176"/>
      <c r="L5" s="124"/>
      <c r="M5" s="176"/>
      <c r="N5" s="176"/>
      <c r="O5" s="176"/>
      <c r="P5" s="176"/>
      <c r="Q5" s="176"/>
      <c r="R5" s="175"/>
      <c r="S5" s="169"/>
      <c r="V5" s="10"/>
    </row>
    <row r="6" spans="1:39" ht="12" customHeight="1">
      <c r="A6" s="2206" t="s">
        <v>29</v>
      </c>
      <c r="B6" s="2199" t="s">
        <v>61</v>
      </c>
      <c r="C6" s="2199"/>
      <c r="D6" s="2462" t="s">
        <v>104</v>
      </c>
      <c r="E6" s="2462"/>
      <c r="F6" s="2462"/>
      <c r="G6" s="2462"/>
      <c r="H6" s="2462"/>
      <c r="I6" s="2462"/>
      <c r="J6" s="2462"/>
      <c r="K6" s="2462"/>
      <c r="L6" s="2462"/>
      <c r="M6" s="2462"/>
      <c r="N6" s="2462"/>
      <c r="O6" s="101"/>
      <c r="P6" s="101"/>
      <c r="Q6" s="101"/>
      <c r="R6" s="2480" t="s">
        <v>5</v>
      </c>
      <c r="S6" s="169"/>
      <c r="V6" s="10"/>
    </row>
    <row r="7" spans="1:39" ht="12" customHeight="1">
      <c r="A7" s="2477"/>
      <c r="B7" s="2200"/>
      <c r="C7" s="2200"/>
      <c r="D7" s="2462" t="s">
        <v>103</v>
      </c>
      <c r="E7" s="2462"/>
      <c r="F7" s="2462"/>
      <c r="G7" s="174"/>
      <c r="H7" s="2462" t="s">
        <v>102</v>
      </c>
      <c r="I7" s="2462"/>
      <c r="J7" s="2462"/>
      <c r="K7" s="174"/>
      <c r="L7" s="2462" t="s">
        <v>4</v>
      </c>
      <c r="M7" s="2462"/>
      <c r="N7" s="2462"/>
      <c r="O7" s="174"/>
      <c r="P7" s="2241" t="s">
        <v>93</v>
      </c>
      <c r="Q7" s="2241"/>
      <c r="R7" s="2481"/>
      <c r="S7" s="169"/>
      <c r="T7" s="173"/>
    </row>
    <row r="8" spans="1:39" ht="12" customHeight="1">
      <c r="A8" s="2442"/>
      <c r="B8" s="2201"/>
      <c r="C8" s="2201"/>
      <c r="D8" s="96" t="s">
        <v>26</v>
      </c>
      <c r="E8" s="96" t="s">
        <v>27</v>
      </c>
      <c r="F8" s="96" t="s">
        <v>5</v>
      </c>
      <c r="G8" s="96"/>
      <c r="H8" s="96" t="s">
        <v>26</v>
      </c>
      <c r="I8" s="96" t="s">
        <v>27</v>
      </c>
      <c r="J8" s="96" t="s">
        <v>5</v>
      </c>
      <c r="K8" s="96"/>
      <c r="L8" s="96" t="s">
        <v>26</v>
      </c>
      <c r="M8" s="96" t="s">
        <v>27</v>
      </c>
      <c r="N8" s="96" t="s">
        <v>5</v>
      </c>
      <c r="O8" s="96"/>
      <c r="P8" s="96" t="s">
        <v>26</v>
      </c>
      <c r="Q8" s="96" t="s">
        <v>27</v>
      </c>
      <c r="R8" s="2482"/>
      <c r="S8" s="169"/>
    </row>
    <row r="9" spans="1:39">
      <c r="A9" s="2007">
        <v>1401</v>
      </c>
      <c r="B9" s="35" t="s">
        <v>9</v>
      </c>
      <c r="C9" s="36"/>
      <c r="D9" s="37">
        <f>SUM(D10:D17)</f>
        <v>120</v>
      </c>
      <c r="E9" s="37">
        <f>SUM(E10:E17)</f>
        <v>31</v>
      </c>
      <c r="F9" s="37">
        <f t="shared" ref="F9:F40" si="0">SUM(D9:E9)</f>
        <v>151</v>
      </c>
      <c r="G9" s="37"/>
      <c r="H9" s="37">
        <f>SUM(H10:H17)</f>
        <v>15</v>
      </c>
      <c r="I9" s="37">
        <f>SUM(I10:I17)</f>
        <v>4</v>
      </c>
      <c r="J9" s="172">
        <f t="shared" ref="J9:J40" si="1">SUM(H9:I9)</f>
        <v>19</v>
      </c>
      <c r="K9" s="172"/>
      <c r="L9" s="37">
        <f>SUM(L10:L17)</f>
        <v>102</v>
      </c>
      <c r="M9" s="37">
        <f>SUM(M10:M17)</f>
        <v>36</v>
      </c>
      <c r="N9" s="172">
        <f t="shared" ref="N9:N40" si="2">SUM(L9:M9)</f>
        <v>138</v>
      </c>
      <c r="O9" s="172"/>
      <c r="P9" s="37">
        <f t="shared" ref="P9:P40" si="3">SUM(D9+H9+L9)</f>
        <v>237</v>
      </c>
      <c r="Q9" s="37">
        <f t="shared" ref="Q9:Q40" si="4">SUM(E9+I9+M9)</f>
        <v>71</v>
      </c>
      <c r="R9" s="171">
        <f t="shared" ref="R9:R40" si="5">SUM(N9,J9,F9)</f>
        <v>308</v>
      </c>
      <c r="S9" s="169"/>
      <c r="T9" s="4"/>
    </row>
    <row r="10" spans="1:39">
      <c r="A10" s="2007"/>
      <c r="B10" s="8" t="s">
        <v>10</v>
      </c>
      <c r="C10" s="50"/>
      <c r="D10" s="8">
        <v>43</v>
      </c>
      <c r="E10" s="8">
        <v>13</v>
      </c>
      <c r="F10" s="13">
        <f t="shared" si="0"/>
        <v>56</v>
      </c>
      <c r="G10" s="13"/>
      <c r="H10" s="8">
        <v>1</v>
      </c>
      <c r="I10" s="8">
        <v>0</v>
      </c>
      <c r="J10" s="13">
        <f t="shared" si="1"/>
        <v>1</v>
      </c>
      <c r="K10" s="13"/>
      <c r="L10" s="8">
        <v>18</v>
      </c>
      <c r="M10" s="8">
        <v>5</v>
      </c>
      <c r="N10" s="13">
        <f t="shared" si="2"/>
        <v>23</v>
      </c>
      <c r="O10" s="13"/>
      <c r="P10" s="13">
        <f t="shared" si="3"/>
        <v>62</v>
      </c>
      <c r="Q10" s="13">
        <f t="shared" si="4"/>
        <v>18</v>
      </c>
      <c r="R10" s="12">
        <f t="shared" si="5"/>
        <v>80</v>
      </c>
      <c r="S10" s="169"/>
      <c r="T10" s="4"/>
    </row>
    <row r="11" spans="1:39">
      <c r="A11" s="2007"/>
      <c r="B11" s="8" t="s">
        <v>11</v>
      </c>
      <c r="C11" s="50"/>
      <c r="D11" s="8">
        <v>36</v>
      </c>
      <c r="E11" s="8">
        <v>6</v>
      </c>
      <c r="F11" s="13">
        <f t="shared" si="0"/>
        <v>42</v>
      </c>
      <c r="G11" s="13"/>
      <c r="H11" s="8">
        <v>9</v>
      </c>
      <c r="I11" s="8">
        <v>0</v>
      </c>
      <c r="J11" s="13">
        <f t="shared" si="1"/>
        <v>9</v>
      </c>
      <c r="K11" s="13"/>
      <c r="L11" s="8">
        <v>25</v>
      </c>
      <c r="M11" s="8">
        <v>4</v>
      </c>
      <c r="N11" s="13">
        <f t="shared" si="2"/>
        <v>29</v>
      </c>
      <c r="O11" s="13"/>
      <c r="P11" s="13">
        <f t="shared" si="3"/>
        <v>70</v>
      </c>
      <c r="Q11" s="13">
        <f t="shared" si="4"/>
        <v>10</v>
      </c>
      <c r="R11" s="12">
        <f t="shared" si="5"/>
        <v>80</v>
      </c>
      <c r="S11" s="169"/>
      <c r="T11" s="4"/>
    </row>
    <row r="12" spans="1:39">
      <c r="A12" s="2007"/>
      <c r="B12" s="8" t="s">
        <v>12</v>
      </c>
      <c r="C12" s="50"/>
      <c r="D12" s="8">
        <v>28</v>
      </c>
      <c r="E12" s="8">
        <v>5</v>
      </c>
      <c r="F12" s="13">
        <f t="shared" si="0"/>
        <v>33</v>
      </c>
      <c r="G12" s="13"/>
      <c r="H12" s="8">
        <v>4</v>
      </c>
      <c r="I12" s="8">
        <v>2</v>
      </c>
      <c r="J12" s="13">
        <f t="shared" si="1"/>
        <v>6</v>
      </c>
      <c r="K12" s="13"/>
      <c r="L12" s="8">
        <v>16</v>
      </c>
      <c r="M12" s="8">
        <v>7</v>
      </c>
      <c r="N12" s="13">
        <f t="shared" si="2"/>
        <v>23</v>
      </c>
      <c r="O12" s="13"/>
      <c r="P12" s="13">
        <f t="shared" si="3"/>
        <v>48</v>
      </c>
      <c r="Q12" s="13">
        <f t="shared" si="4"/>
        <v>14</v>
      </c>
      <c r="R12" s="12">
        <f t="shared" si="5"/>
        <v>62</v>
      </c>
      <c r="S12" s="169"/>
      <c r="T12" s="4"/>
    </row>
    <row r="13" spans="1:39">
      <c r="A13" s="2007"/>
      <c r="B13" s="8" t="s">
        <v>30</v>
      </c>
      <c r="C13" s="50"/>
      <c r="D13" s="8">
        <v>5</v>
      </c>
      <c r="E13" s="8">
        <v>3</v>
      </c>
      <c r="F13" s="13">
        <f t="shared" si="0"/>
        <v>8</v>
      </c>
      <c r="G13" s="13"/>
      <c r="H13" s="8">
        <v>0</v>
      </c>
      <c r="I13" s="8">
        <v>0</v>
      </c>
      <c r="J13" s="13">
        <f t="shared" si="1"/>
        <v>0</v>
      </c>
      <c r="K13" s="13"/>
      <c r="L13" s="8">
        <v>24</v>
      </c>
      <c r="M13" s="8">
        <v>14</v>
      </c>
      <c r="N13" s="13">
        <f t="shared" si="2"/>
        <v>38</v>
      </c>
      <c r="O13" s="13"/>
      <c r="P13" s="13">
        <f t="shared" si="3"/>
        <v>29</v>
      </c>
      <c r="Q13" s="13">
        <f t="shared" si="4"/>
        <v>17</v>
      </c>
      <c r="R13" s="12">
        <f t="shared" si="5"/>
        <v>46</v>
      </c>
      <c r="S13" s="169"/>
      <c r="T13" s="4"/>
    </row>
    <row r="14" spans="1:39">
      <c r="A14" s="2007"/>
      <c r="B14" s="8" t="s">
        <v>31</v>
      </c>
      <c r="C14" s="50"/>
      <c r="D14" s="8">
        <v>1</v>
      </c>
      <c r="E14" s="8">
        <v>2</v>
      </c>
      <c r="F14" s="13">
        <f t="shared" si="0"/>
        <v>3</v>
      </c>
      <c r="G14" s="13"/>
      <c r="H14" s="8">
        <v>0</v>
      </c>
      <c r="I14" s="8">
        <v>0</v>
      </c>
      <c r="J14" s="13">
        <f t="shared" si="1"/>
        <v>0</v>
      </c>
      <c r="K14" s="13"/>
      <c r="L14" s="8">
        <v>13</v>
      </c>
      <c r="M14" s="8">
        <v>2</v>
      </c>
      <c r="N14" s="13">
        <f t="shared" si="2"/>
        <v>15</v>
      </c>
      <c r="O14" s="13"/>
      <c r="P14" s="13">
        <f t="shared" si="3"/>
        <v>14</v>
      </c>
      <c r="Q14" s="13">
        <f t="shared" si="4"/>
        <v>4</v>
      </c>
      <c r="R14" s="12">
        <f t="shared" si="5"/>
        <v>18</v>
      </c>
      <c r="S14" s="169"/>
      <c r="T14" s="4"/>
    </row>
    <row r="15" spans="1:39">
      <c r="A15" s="2007"/>
      <c r="B15" s="8" t="s">
        <v>58</v>
      </c>
      <c r="C15" s="50"/>
      <c r="D15" s="8">
        <v>4</v>
      </c>
      <c r="E15" s="8">
        <v>2</v>
      </c>
      <c r="F15" s="13">
        <f t="shared" si="0"/>
        <v>6</v>
      </c>
      <c r="G15" s="13"/>
      <c r="H15" s="8">
        <v>1</v>
      </c>
      <c r="I15" s="8">
        <v>2</v>
      </c>
      <c r="J15" s="13">
        <f t="shared" si="1"/>
        <v>3</v>
      </c>
      <c r="K15" s="13"/>
      <c r="L15" s="8">
        <v>4</v>
      </c>
      <c r="M15" s="8">
        <v>4</v>
      </c>
      <c r="N15" s="13">
        <f t="shared" si="2"/>
        <v>8</v>
      </c>
      <c r="O15" s="13"/>
      <c r="P15" s="13">
        <f t="shared" si="3"/>
        <v>9</v>
      </c>
      <c r="Q15" s="13">
        <f t="shared" si="4"/>
        <v>8</v>
      </c>
      <c r="R15" s="12">
        <f t="shared" si="5"/>
        <v>17</v>
      </c>
      <c r="S15" s="169"/>
      <c r="T15" s="4"/>
    </row>
    <row r="16" spans="1:39">
      <c r="A16" s="2007"/>
      <c r="B16" s="8" t="s">
        <v>64</v>
      </c>
      <c r="C16" s="50"/>
      <c r="D16" s="8">
        <v>0</v>
      </c>
      <c r="E16" s="8">
        <v>0</v>
      </c>
      <c r="F16" s="13">
        <f t="shared" si="0"/>
        <v>0</v>
      </c>
      <c r="G16" s="13"/>
      <c r="H16" s="8">
        <v>0</v>
      </c>
      <c r="I16" s="8">
        <v>0</v>
      </c>
      <c r="J16" s="13">
        <f t="shared" si="1"/>
        <v>0</v>
      </c>
      <c r="K16" s="13"/>
      <c r="L16" s="8">
        <v>2</v>
      </c>
      <c r="M16" s="8">
        <v>0</v>
      </c>
      <c r="N16" s="13">
        <f t="shared" si="2"/>
        <v>2</v>
      </c>
      <c r="O16" s="13"/>
      <c r="P16" s="13">
        <f t="shared" si="3"/>
        <v>2</v>
      </c>
      <c r="Q16" s="13">
        <f t="shared" si="4"/>
        <v>0</v>
      </c>
      <c r="R16" s="12">
        <f t="shared" si="5"/>
        <v>2</v>
      </c>
      <c r="S16" s="169"/>
      <c r="T16" s="4"/>
    </row>
    <row r="17" spans="1:20">
      <c r="A17" s="2007"/>
      <c r="B17" s="8" t="s">
        <v>67</v>
      </c>
      <c r="C17" s="50"/>
      <c r="D17" s="8">
        <v>3</v>
      </c>
      <c r="E17" s="8">
        <v>0</v>
      </c>
      <c r="F17" s="13">
        <f t="shared" si="0"/>
        <v>3</v>
      </c>
      <c r="G17" s="13"/>
      <c r="H17" s="8">
        <v>0</v>
      </c>
      <c r="I17" s="8">
        <v>0</v>
      </c>
      <c r="J17" s="13">
        <f t="shared" si="1"/>
        <v>0</v>
      </c>
      <c r="K17" s="13"/>
      <c r="L17" s="8">
        <v>0</v>
      </c>
      <c r="M17" s="8">
        <v>0</v>
      </c>
      <c r="N17" s="13">
        <f t="shared" si="2"/>
        <v>0</v>
      </c>
      <c r="O17" s="13"/>
      <c r="P17" s="13">
        <f t="shared" si="3"/>
        <v>3</v>
      </c>
      <c r="Q17" s="13">
        <f t="shared" si="4"/>
        <v>0</v>
      </c>
      <c r="R17" s="12">
        <f t="shared" si="5"/>
        <v>3</v>
      </c>
      <c r="S17" s="169"/>
      <c r="T17" s="4"/>
    </row>
    <row r="18" spans="1:20">
      <c r="A18" s="2006">
        <v>1402</v>
      </c>
      <c r="B18" s="35" t="s">
        <v>13</v>
      </c>
      <c r="C18" s="111"/>
      <c r="D18" s="33">
        <f>SUM(D19:D27)</f>
        <v>145</v>
      </c>
      <c r="E18" s="33">
        <f>SUM(E19:E27)</f>
        <v>78</v>
      </c>
      <c r="F18" s="33">
        <f t="shared" si="0"/>
        <v>223</v>
      </c>
      <c r="G18" s="33"/>
      <c r="H18" s="33">
        <f>SUM(H19:H27)</f>
        <v>45</v>
      </c>
      <c r="I18" s="33">
        <f>SUM(I19:I27)</f>
        <v>15</v>
      </c>
      <c r="J18" s="33">
        <f t="shared" si="1"/>
        <v>60</v>
      </c>
      <c r="K18" s="33"/>
      <c r="L18" s="33">
        <f>SUM(L19:L27)</f>
        <v>137</v>
      </c>
      <c r="M18" s="33">
        <f>SUM(M19:M27)</f>
        <v>98</v>
      </c>
      <c r="N18" s="33">
        <f t="shared" si="2"/>
        <v>235</v>
      </c>
      <c r="O18" s="33"/>
      <c r="P18" s="33">
        <f t="shared" si="3"/>
        <v>327</v>
      </c>
      <c r="Q18" s="33">
        <f t="shared" si="4"/>
        <v>191</v>
      </c>
      <c r="R18" s="34">
        <f t="shared" si="5"/>
        <v>518</v>
      </c>
      <c r="S18" s="169"/>
      <c r="T18" s="4"/>
    </row>
    <row r="19" spans="1:20">
      <c r="A19" s="2007"/>
      <c r="B19" s="8" t="s">
        <v>54</v>
      </c>
      <c r="C19" s="10"/>
      <c r="D19" s="8">
        <v>52</v>
      </c>
      <c r="E19" s="8">
        <v>16</v>
      </c>
      <c r="F19" s="13">
        <f t="shared" si="0"/>
        <v>68</v>
      </c>
      <c r="G19" s="13"/>
      <c r="H19" s="8">
        <v>16</v>
      </c>
      <c r="I19" s="8">
        <v>6</v>
      </c>
      <c r="J19" s="13">
        <f t="shared" si="1"/>
        <v>22</v>
      </c>
      <c r="K19" s="13"/>
      <c r="L19" s="8">
        <v>49</v>
      </c>
      <c r="M19" s="8">
        <v>37</v>
      </c>
      <c r="N19" s="13">
        <f t="shared" si="2"/>
        <v>86</v>
      </c>
      <c r="O19" s="13"/>
      <c r="P19" s="13">
        <f t="shared" si="3"/>
        <v>117</v>
      </c>
      <c r="Q19" s="13">
        <f t="shared" si="4"/>
        <v>59</v>
      </c>
      <c r="R19" s="12">
        <f t="shared" si="5"/>
        <v>176</v>
      </c>
      <c r="S19" s="169"/>
      <c r="T19" s="4"/>
    </row>
    <row r="20" spans="1:20">
      <c r="A20" s="2007"/>
      <c r="B20" s="8" t="s">
        <v>55</v>
      </c>
      <c r="C20" s="10"/>
      <c r="D20" s="8">
        <v>24</v>
      </c>
      <c r="E20" s="8">
        <v>7</v>
      </c>
      <c r="F20" s="13">
        <f t="shared" si="0"/>
        <v>31</v>
      </c>
      <c r="G20" s="13"/>
      <c r="H20" s="8">
        <v>7</v>
      </c>
      <c r="I20" s="8">
        <v>3</v>
      </c>
      <c r="J20" s="13">
        <f t="shared" si="1"/>
        <v>10</v>
      </c>
      <c r="K20" s="13"/>
      <c r="L20" s="8">
        <v>33</v>
      </c>
      <c r="M20" s="8">
        <v>15</v>
      </c>
      <c r="N20" s="13">
        <f t="shared" si="2"/>
        <v>48</v>
      </c>
      <c r="O20" s="13"/>
      <c r="P20" s="13">
        <f t="shared" si="3"/>
        <v>64</v>
      </c>
      <c r="Q20" s="13">
        <f t="shared" si="4"/>
        <v>25</v>
      </c>
      <c r="R20" s="12">
        <f t="shared" si="5"/>
        <v>89</v>
      </c>
      <c r="S20" s="169"/>
      <c r="T20" s="4"/>
    </row>
    <row r="21" spans="1:20">
      <c r="A21" s="2007"/>
      <c r="B21" s="8" t="s">
        <v>70</v>
      </c>
      <c r="C21" s="10"/>
      <c r="D21" s="8">
        <v>29</v>
      </c>
      <c r="E21" s="8">
        <v>20</v>
      </c>
      <c r="F21" s="13">
        <f t="shared" si="0"/>
        <v>49</v>
      </c>
      <c r="G21" s="13"/>
      <c r="H21" s="8">
        <v>7</v>
      </c>
      <c r="I21" s="8">
        <v>1</v>
      </c>
      <c r="J21" s="13">
        <f t="shared" si="1"/>
        <v>8</v>
      </c>
      <c r="K21" s="13"/>
      <c r="L21" s="8">
        <v>15</v>
      </c>
      <c r="M21" s="8">
        <v>13</v>
      </c>
      <c r="N21" s="13">
        <f t="shared" si="2"/>
        <v>28</v>
      </c>
      <c r="O21" s="13"/>
      <c r="P21" s="13">
        <f t="shared" si="3"/>
        <v>51</v>
      </c>
      <c r="Q21" s="13">
        <f t="shared" si="4"/>
        <v>34</v>
      </c>
      <c r="R21" s="12">
        <f t="shared" si="5"/>
        <v>85</v>
      </c>
      <c r="S21" s="169"/>
      <c r="T21" s="4"/>
    </row>
    <row r="22" spans="1:20">
      <c r="A22" s="2007"/>
      <c r="B22" s="8" t="s">
        <v>43</v>
      </c>
      <c r="C22" s="10"/>
      <c r="D22" s="8">
        <v>9</v>
      </c>
      <c r="E22" s="8">
        <v>7</v>
      </c>
      <c r="F22" s="13">
        <f t="shared" si="0"/>
        <v>16</v>
      </c>
      <c r="G22" s="13"/>
      <c r="H22" s="8">
        <v>9</v>
      </c>
      <c r="I22" s="8">
        <v>3</v>
      </c>
      <c r="J22" s="13">
        <f t="shared" si="1"/>
        <v>12</v>
      </c>
      <c r="K22" s="13"/>
      <c r="L22" s="8">
        <v>13</v>
      </c>
      <c r="M22" s="8">
        <v>7</v>
      </c>
      <c r="N22" s="13">
        <f t="shared" si="2"/>
        <v>20</v>
      </c>
      <c r="O22" s="13"/>
      <c r="P22" s="13">
        <f t="shared" si="3"/>
        <v>31</v>
      </c>
      <c r="Q22" s="13">
        <f t="shared" si="4"/>
        <v>17</v>
      </c>
      <c r="R22" s="12">
        <f t="shared" si="5"/>
        <v>48</v>
      </c>
      <c r="S22" s="169"/>
      <c r="T22" s="4"/>
    </row>
    <row r="23" spans="1:20">
      <c r="A23" s="2007"/>
      <c r="B23" s="8" t="s">
        <v>44</v>
      </c>
      <c r="C23" s="10"/>
      <c r="D23" s="8">
        <v>7</v>
      </c>
      <c r="E23" s="8">
        <v>2</v>
      </c>
      <c r="F23" s="13">
        <f t="shared" si="0"/>
        <v>9</v>
      </c>
      <c r="G23" s="13"/>
      <c r="H23" s="8">
        <v>3</v>
      </c>
      <c r="I23" s="8">
        <v>0</v>
      </c>
      <c r="J23" s="13">
        <f t="shared" si="1"/>
        <v>3</v>
      </c>
      <c r="K23" s="13"/>
      <c r="L23" s="8">
        <v>11</v>
      </c>
      <c r="M23" s="8">
        <v>9</v>
      </c>
      <c r="N23" s="13">
        <f t="shared" si="2"/>
        <v>20</v>
      </c>
      <c r="O23" s="13"/>
      <c r="P23" s="13">
        <f t="shared" si="3"/>
        <v>21</v>
      </c>
      <c r="Q23" s="13">
        <f t="shared" si="4"/>
        <v>11</v>
      </c>
      <c r="R23" s="12">
        <f t="shared" si="5"/>
        <v>32</v>
      </c>
      <c r="S23" s="169"/>
      <c r="T23" s="4"/>
    </row>
    <row r="24" spans="1:20">
      <c r="A24" s="2007"/>
      <c r="B24" s="8" t="s">
        <v>53</v>
      </c>
      <c r="C24" s="10"/>
      <c r="D24" s="8">
        <v>5</v>
      </c>
      <c r="E24" s="8">
        <v>4</v>
      </c>
      <c r="F24" s="13">
        <f t="shared" si="0"/>
        <v>9</v>
      </c>
      <c r="G24" s="13"/>
      <c r="H24" s="8">
        <v>2</v>
      </c>
      <c r="I24" s="8">
        <v>0</v>
      </c>
      <c r="J24" s="13">
        <f t="shared" si="1"/>
        <v>2</v>
      </c>
      <c r="K24" s="13"/>
      <c r="L24" s="8">
        <v>5</v>
      </c>
      <c r="M24" s="8">
        <v>4</v>
      </c>
      <c r="N24" s="13">
        <f t="shared" si="2"/>
        <v>9</v>
      </c>
      <c r="O24" s="13"/>
      <c r="P24" s="13">
        <f t="shared" si="3"/>
        <v>12</v>
      </c>
      <c r="Q24" s="13">
        <f t="shared" si="4"/>
        <v>8</v>
      </c>
      <c r="R24" s="12">
        <f t="shared" si="5"/>
        <v>20</v>
      </c>
      <c r="S24" s="169"/>
      <c r="T24" s="4"/>
    </row>
    <row r="25" spans="1:20">
      <c r="A25" s="2007"/>
      <c r="B25" s="8" t="s">
        <v>57</v>
      </c>
      <c r="C25" s="10"/>
      <c r="D25" s="8">
        <v>8</v>
      </c>
      <c r="E25" s="8">
        <v>6</v>
      </c>
      <c r="F25" s="13">
        <f t="shared" si="0"/>
        <v>14</v>
      </c>
      <c r="G25" s="13"/>
      <c r="H25" s="8">
        <v>1</v>
      </c>
      <c r="I25" s="8">
        <v>2</v>
      </c>
      <c r="J25" s="13">
        <f t="shared" si="1"/>
        <v>3</v>
      </c>
      <c r="K25" s="13"/>
      <c r="L25" s="8">
        <v>9</v>
      </c>
      <c r="M25" s="8">
        <v>6</v>
      </c>
      <c r="N25" s="13">
        <f t="shared" si="2"/>
        <v>15</v>
      </c>
      <c r="O25" s="13"/>
      <c r="P25" s="13">
        <f t="shared" si="3"/>
        <v>18</v>
      </c>
      <c r="Q25" s="13">
        <f t="shared" si="4"/>
        <v>14</v>
      </c>
      <c r="R25" s="12">
        <f t="shared" si="5"/>
        <v>32</v>
      </c>
      <c r="S25" s="169"/>
      <c r="T25" s="4"/>
    </row>
    <row r="26" spans="1:20">
      <c r="A26" s="2007"/>
      <c r="B26" s="8" t="s">
        <v>32</v>
      </c>
      <c r="C26" s="10"/>
      <c r="D26" s="8">
        <v>11</v>
      </c>
      <c r="E26" s="8">
        <v>15</v>
      </c>
      <c r="F26" s="13">
        <f t="shared" si="0"/>
        <v>26</v>
      </c>
      <c r="G26" s="13"/>
      <c r="H26" s="8">
        <v>0</v>
      </c>
      <c r="I26" s="8">
        <v>0</v>
      </c>
      <c r="J26" s="13">
        <f t="shared" si="1"/>
        <v>0</v>
      </c>
      <c r="K26" s="13"/>
      <c r="L26" s="8">
        <v>2</v>
      </c>
      <c r="M26" s="8">
        <v>7</v>
      </c>
      <c r="N26" s="13">
        <f t="shared" si="2"/>
        <v>9</v>
      </c>
      <c r="O26" s="13"/>
      <c r="P26" s="13">
        <f t="shared" si="3"/>
        <v>13</v>
      </c>
      <c r="Q26" s="13">
        <f t="shared" si="4"/>
        <v>22</v>
      </c>
      <c r="R26" s="12">
        <f t="shared" si="5"/>
        <v>35</v>
      </c>
      <c r="S26" s="169"/>
      <c r="T26" s="4"/>
    </row>
    <row r="27" spans="1:20">
      <c r="A27" s="2007"/>
      <c r="B27" s="8" t="s">
        <v>48</v>
      </c>
      <c r="C27" s="10"/>
      <c r="D27" s="8">
        <v>0</v>
      </c>
      <c r="E27" s="8">
        <v>1</v>
      </c>
      <c r="F27" s="13">
        <f t="shared" si="0"/>
        <v>1</v>
      </c>
      <c r="G27" s="13"/>
      <c r="H27" s="8">
        <v>0</v>
      </c>
      <c r="I27" s="8">
        <v>0</v>
      </c>
      <c r="J27" s="13">
        <f t="shared" si="1"/>
        <v>0</v>
      </c>
      <c r="K27" s="13"/>
      <c r="L27" s="8">
        <v>0</v>
      </c>
      <c r="M27" s="8">
        <v>0</v>
      </c>
      <c r="N27" s="13">
        <f t="shared" si="2"/>
        <v>0</v>
      </c>
      <c r="O27" s="13"/>
      <c r="P27" s="13">
        <f t="shared" si="3"/>
        <v>0</v>
      </c>
      <c r="Q27" s="13">
        <f t="shared" si="4"/>
        <v>1</v>
      </c>
      <c r="R27" s="12">
        <f t="shared" si="5"/>
        <v>1</v>
      </c>
      <c r="S27" s="169"/>
      <c r="T27" s="4"/>
    </row>
    <row r="28" spans="1:20">
      <c r="A28" s="2006">
        <v>1403</v>
      </c>
      <c r="B28" s="35" t="s">
        <v>14</v>
      </c>
      <c r="C28" s="111"/>
      <c r="D28" s="109">
        <f>SUM(D29:D31)</f>
        <v>13</v>
      </c>
      <c r="E28" s="109">
        <f>SUM(E29:E31)</f>
        <v>46</v>
      </c>
      <c r="F28" s="109">
        <f t="shared" si="0"/>
        <v>59</v>
      </c>
      <c r="G28" s="109"/>
      <c r="H28" s="109">
        <f>SUM(H29:H31)</f>
        <v>3</v>
      </c>
      <c r="I28" s="109">
        <f>SUM(I29:I31)</f>
        <v>8</v>
      </c>
      <c r="J28" s="109">
        <f t="shared" si="1"/>
        <v>11</v>
      </c>
      <c r="K28" s="109"/>
      <c r="L28" s="109">
        <f>SUM(L29:L31)</f>
        <v>74</v>
      </c>
      <c r="M28" s="109">
        <f>SUM(M29:M31)</f>
        <v>123</v>
      </c>
      <c r="N28" s="109">
        <f t="shared" si="2"/>
        <v>197</v>
      </c>
      <c r="O28" s="109"/>
      <c r="P28" s="33">
        <f t="shared" si="3"/>
        <v>90</v>
      </c>
      <c r="Q28" s="33">
        <f t="shared" si="4"/>
        <v>177</v>
      </c>
      <c r="R28" s="38">
        <f t="shared" si="5"/>
        <v>267</v>
      </c>
      <c r="S28" s="169"/>
      <c r="T28" s="4"/>
    </row>
    <row r="29" spans="1:20">
      <c r="A29" s="2007"/>
      <c r="B29" s="8" t="s">
        <v>33</v>
      </c>
      <c r="C29" s="10"/>
      <c r="D29" s="8">
        <v>7</v>
      </c>
      <c r="E29" s="8">
        <v>26</v>
      </c>
      <c r="F29" s="13">
        <f t="shared" si="0"/>
        <v>33</v>
      </c>
      <c r="G29" s="13"/>
      <c r="H29" s="8">
        <v>1</v>
      </c>
      <c r="I29" s="8">
        <v>2</v>
      </c>
      <c r="J29" s="13">
        <f t="shared" si="1"/>
        <v>3</v>
      </c>
      <c r="K29" s="13"/>
      <c r="L29" s="8">
        <v>41</v>
      </c>
      <c r="M29" s="8">
        <v>70</v>
      </c>
      <c r="N29" s="13">
        <f t="shared" si="2"/>
        <v>111</v>
      </c>
      <c r="O29" s="13"/>
      <c r="P29" s="13">
        <f t="shared" si="3"/>
        <v>49</v>
      </c>
      <c r="Q29" s="13">
        <f t="shared" si="4"/>
        <v>98</v>
      </c>
      <c r="R29" s="12">
        <f t="shared" si="5"/>
        <v>147</v>
      </c>
      <c r="S29" s="169"/>
      <c r="T29" s="4"/>
    </row>
    <row r="30" spans="1:20">
      <c r="A30" s="2007"/>
      <c r="B30" s="8" t="s">
        <v>15</v>
      </c>
      <c r="C30" s="10"/>
      <c r="D30" s="8">
        <v>2</v>
      </c>
      <c r="E30" s="8">
        <v>7</v>
      </c>
      <c r="F30" s="13">
        <f t="shared" si="0"/>
        <v>9</v>
      </c>
      <c r="G30" s="13"/>
      <c r="H30" s="8">
        <v>1</v>
      </c>
      <c r="I30" s="8">
        <v>5</v>
      </c>
      <c r="J30" s="13">
        <f t="shared" si="1"/>
        <v>6</v>
      </c>
      <c r="K30" s="13"/>
      <c r="L30" s="8">
        <v>14</v>
      </c>
      <c r="M30" s="8">
        <v>20</v>
      </c>
      <c r="N30" s="13">
        <f t="shared" si="2"/>
        <v>34</v>
      </c>
      <c r="O30" s="13"/>
      <c r="P30" s="13">
        <f t="shared" si="3"/>
        <v>17</v>
      </c>
      <c r="Q30" s="13">
        <f t="shared" si="4"/>
        <v>32</v>
      </c>
      <c r="R30" s="12">
        <f t="shared" si="5"/>
        <v>49</v>
      </c>
      <c r="S30" s="169"/>
      <c r="T30" s="4"/>
    </row>
    <row r="31" spans="1:20">
      <c r="A31" s="2007"/>
      <c r="B31" s="8" t="s">
        <v>16</v>
      </c>
      <c r="C31" s="10"/>
      <c r="D31" s="8">
        <v>4</v>
      </c>
      <c r="E31" s="8">
        <v>13</v>
      </c>
      <c r="F31" s="13">
        <f t="shared" si="0"/>
        <v>17</v>
      </c>
      <c r="G31" s="13"/>
      <c r="H31" s="8">
        <v>1</v>
      </c>
      <c r="I31" s="8">
        <v>1</v>
      </c>
      <c r="J31" s="13">
        <f t="shared" si="1"/>
        <v>2</v>
      </c>
      <c r="K31" s="13"/>
      <c r="L31" s="8">
        <v>19</v>
      </c>
      <c r="M31" s="8">
        <v>33</v>
      </c>
      <c r="N31" s="13">
        <f t="shared" si="2"/>
        <v>52</v>
      </c>
      <c r="O31" s="13"/>
      <c r="P31" s="13">
        <f t="shared" si="3"/>
        <v>24</v>
      </c>
      <c r="Q31" s="13">
        <f t="shared" si="4"/>
        <v>47</v>
      </c>
      <c r="R31" s="12">
        <f t="shared" si="5"/>
        <v>71</v>
      </c>
      <c r="S31" s="169"/>
      <c r="T31" s="4"/>
    </row>
    <row r="32" spans="1:20">
      <c r="A32" s="2010">
        <v>1404</v>
      </c>
      <c r="B32" s="35" t="s">
        <v>34</v>
      </c>
      <c r="C32" s="111"/>
      <c r="D32" s="109">
        <f>SUM(D33:D34)</f>
        <v>72</v>
      </c>
      <c r="E32" s="109">
        <f>SUM(E33:E34)</f>
        <v>14</v>
      </c>
      <c r="F32" s="109">
        <f t="shared" si="0"/>
        <v>86</v>
      </c>
      <c r="G32" s="109"/>
      <c r="H32" s="109">
        <f>SUM(H33:H34)</f>
        <v>18</v>
      </c>
      <c r="I32" s="109">
        <f>SUM(I33:I34)</f>
        <v>3</v>
      </c>
      <c r="J32" s="109">
        <f t="shared" si="1"/>
        <v>21</v>
      </c>
      <c r="K32" s="109"/>
      <c r="L32" s="109">
        <f>SUM(L33:L34)</f>
        <v>100</v>
      </c>
      <c r="M32" s="109">
        <f>SUM(M33:M34)</f>
        <v>32</v>
      </c>
      <c r="N32" s="109">
        <f t="shared" si="2"/>
        <v>132</v>
      </c>
      <c r="O32" s="109"/>
      <c r="P32" s="33">
        <f t="shared" si="3"/>
        <v>190</v>
      </c>
      <c r="Q32" s="33">
        <f t="shared" si="4"/>
        <v>49</v>
      </c>
      <c r="R32" s="38">
        <f t="shared" si="5"/>
        <v>239</v>
      </c>
      <c r="S32" s="169"/>
      <c r="T32" s="4"/>
    </row>
    <row r="33" spans="1:20">
      <c r="A33" s="1981"/>
      <c r="B33" s="8" t="s">
        <v>45</v>
      </c>
      <c r="C33" s="10"/>
      <c r="D33" s="8">
        <v>44</v>
      </c>
      <c r="E33" s="8">
        <v>7</v>
      </c>
      <c r="F33" s="13">
        <f t="shared" si="0"/>
        <v>51</v>
      </c>
      <c r="G33" s="13"/>
      <c r="H33" s="8">
        <v>10</v>
      </c>
      <c r="I33" s="8">
        <v>2</v>
      </c>
      <c r="J33" s="13">
        <f t="shared" si="1"/>
        <v>12</v>
      </c>
      <c r="K33" s="13"/>
      <c r="L33" s="8">
        <v>36</v>
      </c>
      <c r="M33" s="8">
        <v>6</v>
      </c>
      <c r="N33" s="13">
        <f t="shared" si="2"/>
        <v>42</v>
      </c>
      <c r="O33" s="13"/>
      <c r="P33" s="13">
        <f t="shared" si="3"/>
        <v>90</v>
      </c>
      <c r="Q33" s="13">
        <f t="shared" si="4"/>
        <v>15</v>
      </c>
      <c r="R33" s="12">
        <f t="shared" si="5"/>
        <v>105</v>
      </c>
      <c r="S33" s="169"/>
      <c r="T33" s="4"/>
    </row>
    <row r="34" spans="1:20">
      <c r="A34" s="1981"/>
      <c r="B34" s="8" t="s">
        <v>17</v>
      </c>
      <c r="C34" s="10"/>
      <c r="D34" s="8">
        <v>28</v>
      </c>
      <c r="E34" s="8">
        <v>7</v>
      </c>
      <c r="F34" s="13">
        <f t="shared" si="0"/>
        <v>35</v>
      </c>
      <c r="G34" s="13"/>
      <c r="H34" s="8">
        <v>8</v>
      </c>
      <c r="I34" s="8">
        <v>1</v>
      </c>
      <c r="J34" s="13">
        <f t="shared" si="1"/>
        <v>9</v>
      </c>
      <c r="K34" s="13"/>
      <c r="L34" s="8">
        <v>64</v>
      </c>
      <c r="M34" s="8">
        <v>26</v>
      </c>
      <c r="N34" s="13">
        <f t="shared" si="2"/>
        <v>90</v>
      </c>
      <c r="O34" s="13"/>
      <c r="P34" s="13">
        <f t="shared" si="3"/>
        <v>100</v>
      </c>
      <c r="Q34" s="13">
        <f t="shared" si="4"/>
        <v>34</v>
      </c>
      <c r="R34" s="12">
        <f t="shared" si="5"/>
        <v>134</v>
      </c>
      <c r="S34" s="169"/>
      <c r="T34" s="4"/>
    </row>
    <row r="35" spans="1:20">
      <c r="A35" s="2006">
        <v>1405</v>
      </c>
      <c r="B35" s="35" t="s">
        <v>18</v>
      </c>
      <c r="C35" s="36"/>
      <c r="D35" s="109">
        <f>SUM(D36:D39)</f>
        <v>64</v>
      </c>
      <c r="E35" s="109">
        <f>SUM(E36:E39)</f>
        <v>59</v>
      </c>
      <c r="F35" s="109">
        <f t="shared" si="0"/>
        <v>123</v>
      </c>
      <c r="G35" s="109"/>
      <c r="H35" s="109">
        <f>SUM(H36:H39)</f>
        <v>31</v>
      </c>
      <c r="I35" s="109">
        <f>SUM(I36:I39)</f>
        <v>18</v>
      </c>
      <c r="J35" s="109">
        <f t="shared" si="1"/>
        <v>49</v>
      </c>
      <c r="K35" s="109"/>
      <c r="L35" s="109">
        <f>SUM(L36:L39)</f>
        <v>124</v>
      </c>
      <c r="M35" s="109">
        <f>SUM(M36:M39)</f>
        <v>90</v>
      </c>
      <c r="N35" s="109">
        <f t="shared" si="2"/>
        <v>214</v>
      </c>
      <c r="O35" s="109"/>
      <c r="P35" s="33">
        <f t="shared" si="3"/>
        <v>219</v>
      </c>
      <c r="Q35" s="33">
        <f t="shared" si="4"/>
        <v>167</v>
      </c>
      <c r="R35" s="38">
        <f t="shared" si="5"/>
        <v>386</v>
      </c>
      <c r="S35" s="169"/>
      <c r="T35" s="4"/>
    </row>
    <row r="36" spans="1:20">
      <c r="A36" s="2007"/>
      <c r="B36" s="8" t="s">
        <v>21</v>
      </c>
      <c r="C36" s="50"/>
      <c r="D36" s="8">
        <v>28</v>
      </c>
      <c r="E36" s="8">
        <v>19</v>
      </c>
      <c r="F36" s="161">
        <f t="shared" si="0"/>
        <v>47</v>
      </c>
      <c r="G36" s="161"/>
      <c r="H36" s="8">
        <v>12</v>
      </c>
      <c r="I36" s="8">
        <v>11</v>
      </c>
      <c r="J36" s="161">
        <f t="shared" si="1"/>
        <v>23</v>
      </c>
      <c r="K36" s="161"/>
      <c r="L36" s="8">
        <v>31</v>
      </c>
      <c r="M36" s="8">
        <v>24</v>
      </c>
      <c r="N36" s="161">
        <f t="shared" si="2"/>
        <v>55</v>
      </c>
      <c r="O36" s="161"/>
      <c r="P36" s="13">
        <f t="shared" si="3"/>
        <v>71</v>
      </c>
      <c r="Q36" s="13">
        <f t="shared" si="4"/>
        <v>54</v>
      </c>
      <c r="R36" s="160">
        <f t="shared" si="5"/>
        <v>125</v>
      </c>
      <c r="T36" s="4"/>
    </row>
    <row r="37" spans="1:20">
      <c r="A37" s="2007"/>
      <c r="B37" s="8" t="s">
        <v>19</v>
      </c>
      <c r="C37" s="50"/>
      <c r="D37" s="8">
        <v>35</v>
      </c>
      <c r="E37" s="8">
        <v>40</v>
      </c>
      <c r="F37" s="13">
        <f t="shared" si="0"/>
        <v>75</v>
      </c>
      <c r="G37" s="13"/>
      <c r="H37" s="8">
        <v>18</v>
      </c>
      <c r="I37" s="8">
        <v>7</v>
      </c>
      <c r="J37" s="13">
        <f t="shared" si="1"/>
        <v>25</v>
      </c>
      <c r="K37" s="13"/>
      <c r="L37" s="8">
        <v>86</v>
      </c>
      <c r="M37" s="8">
        <v>61</v>
      </c>
      <c r="N37" s="13">
        <f t="shared" si="2"/>
        <v>147</v>
      </c>
      <c r="O37" s="13"/>
      <c r="P37" s="13">
        <f t="shared" si="3"/>
        <v>139</v>
      </c>
      <c r="Q37" s="13">
        <f t="shared" si="4"/>
        <v>108</v>
      </c>
      <c r="R37" s="12">
        <f t="shared" si="5"/>
        <v>247</v>
      </c>
      <c r="T37" s="4"/>
    </row>
    <row r="38" spans="1:20">
      <c r="A38" s="2007"/>
      <c r="B38" s="8" t="s">
        <v>65</v>
      </c>
      <c r="C38" s="50"/>
      <c r="D38" s="8">
        <v>0</v>
      </c>
      <c r="E38" s="8">
        <v>0</v>
      </c>
      <c r="F38" s="13">
        <f t="shared" si="0"/>
        <v>0</v>
      </c>
      <c r="G38" s="13"/>
      <c r="H38" s="8">
        <v>0</v>
      </c>
      <c r="I38" s="8">
        <v>0</v>
      </c>
      <c r="J38" s="13">
        <f t="shared" si="1"/>
        <v>0</v>
      </c>
      <c r="K38" s="13"/>
      <c r="L38" s="8">
        <v>0</v>
      </c>
      <c r="M38" s="8">
        <v>0</v>
      </c>
      <c r="N38" s="13">
        <f t="shared" si="2"/>
        <v>0</v>
      </c>
      <c r="O38" s="13"/>
      <c r="P38" s="13">
        <f t="shared" si="3"/>
        <v>0</v>
      </c>
      <c r="Q38" s="13">
        <f t="shared" si="4"/>
        <v>0</v>
      </c>
      <c r="R38" s="12">
        <f t="shared" si="5"/>
        <v>0</v>
      </c>
      <c r="T38" s="4"/>
    </row>
    <row r="39" spans="1:20">
      <c r="A39" s="2007"/>
      <c r="B39" s="8" t="s">
        <v>49</v>
      </c>
      <c r="C39" s="50"/>
      <c r="D39" s="8">
        <v>1</v>
      </c>
      <c r="E39" s="8">
        <v>0</v>
      </c>
      <c r="F39" s="50">
        <f t="shared" si="0"/>
        <v>1</v>
      </c>
      <c r="G39" s="50"/>
      <c r="H39" s="8">
        <v>1</v>
      </c>
      <c r="I39" s="8">
        <v>0</v>
      </c>
      <c r="J39" s="50">
        <f t="shared" si="1"/>
        <v>1</v>
      </c>
      <c r="K39" s="50"/>
      <c r="L39" s="8">
        <v>7</v>
      </c>
      <c r="M39" s="8">
        <v>5</v>
      </c>
      <c r="N39" s="50">
        <f t="shared" si="2"/>
        <v>12</v>
      </c>
      <c r="O39" s="50"/>
      <c r="P39" s="13">
        <f t="shared" si="3"/>
        <v>9</v>
      </c>
      <c r="Q39" s="13">
        <f t="shared" si="4"/>
        <v>5</v>
      </c>
      <c r="R39" s="170">
        <f t="shared" si="5"/>
        <v>14</v>
      </c>
      <c r="S39" s="169"/>
      <c r="T39" s="4"/>
    </row>
    <row r="40" spans="1:20">
      <c r="A40" s="2006">
        <v>1406</v>
      </c>
      <c r="B40" s="35" t="s">
        <v>22</v>
      </c>
      <c r="C40" s="111"/>
      <c r="D40" s="163">
        <f>SUM(D41:D45)</f>
        <v>74</v>
      </c>
      <c r="E40" s="163">
        <f>SUM(E41:E45)</f>
        <v>41</v>
      </c>
      <c r="F40" s="163">
        <f t="shared" si="0"/>
        <v>115</v>
      </c>
      <c r="G40" s="163"/>
      <c r="H40" s="163">
        <f>SUM(H41:H45)</f>
        <v>11</v>
      </c>
      <c r="I40" s="163">
        <f>SUM(I41:I45)</f>
        <v>3</v>
      </c>
      <c r="J40" s="163">
        <f t="shared" si="1"/>
        <v>14</v>
      </c>
      <c r="K40" s="163"/>
      <c r="L40" s="163">
        <f>SUM(L41:L45)</f>
        <v>153</v>
      </c>
      <c r="M40" s="163">
        <f>SUM(M41:M45)</f>
        <v>74</v>
      </c>
      <c r="N40" s="163">
        <f t="shared" si="2"/>
        <v>227</v>
      </c>
      <c r="O40" s="163"/>
      <c r="P40" s="33">
        <f t="shared" si="3"/>
        <v>238</v>
      </c>
      <c r="Q40" s="33">
        <f t="shared" si="4"/>
        <v>118</v>
      </c>
      <c r="R40" s="162">
        <f t="shared" si="5"/>
        <v>356</v>
      </c>
      <c r="T40" s="4"/>
    </row>
    <row r="41" spans="1:20">
      <c r="A41" s="2007"/>
      <c r="B41" s="8" t="s">
        <v>68</v>
      </c>
      <c r="C41" s="10"/>
      <c r="D41" s="8">
        <v>37</v>
      </c>
      <c r="E41" s="8">
        <v>18</v>
      </c>
      <c r="F41" s="161">
        <f t="shared" ref="F41:F59" si="6">SUM(D41:E41)</f>
        <v>55</v>
      </c>
      <c r="G41" s="161"/>
      <c r="H41" s="8">
        <v>10</v>
      </c>
      <c r="I41" s="8">
        <v>3</v>
      </c>
      <c r="J41" s="161">
        <f t="shared" ref="J41:J59" si="7">SUM(H41:I41)</f>
        <v>13</v>
      </c>
      <c r="K41" s="161"/>
      <c r="L41" s="8">
        <v>75</v>
      </c>
      <c r="M41" s="8">
        <v>45</v>
      </c>
      <c r="N41" s="161">
        <f t="shared" ref="N41:N59" si="8">SUM(L41:M41)</f>
        <v>120</v>
      </c>
      <c r="O41" s="161"/>
      <c r="P41" s="13">
        <f t="shared" ref="P41:P59" si="9">SUM(D41+H41+L41)</f>
        <v>122</v>
      </c>
      <c r="Q41" s="13">
        <f t="shared" ref="Q41:Q59" si="10">SUM(E41+I41+M41)</f>
        <v>66</v>
      </c>
      <c r="R41" s="160">
        <f t="shared" ref="R41:R59" si="11">SUM(N41,J41,F41)</f>
        <v>188</v>
      </c>
      <c r="T41" s="4"/>
    </row>
    <row r="42" spans="1:20">
      <c r="A42" s="2007"/>
      <c r="B42" s="8" t="s">
        <v>23</v>
      </c>
      <c r="C42" s="10"/>
      <c r="D42" s="8">
        <v>22</v>
      </c>
      <c r="E42" s="8">
        <v>13</v>
      </c>
      <c r="F42" s="161">
        <f t="shared" si="6"/>
        <v>35</v>
      </c>
      <c r="G42" s="161"/>
      <c r="H42" s="8">
        <v>1</v>
      </c>
      <c r="I42" s="8">
        <v>0</v>
      </c>
      <c r="J42" s="161">
        <f t="shared" si="7"/>
        <v>1</v>
      </c>
      <c r="K42" s="161"/>
      <c r="L42" s="8">
        <v>15</v>
      </c>
      <c r="M42" s="8">
        <v>8</v>
      </c>
      <c r="N42" s="161">
        <f t="shared" si="8"/>
        <v>23</v>
      </c>
      <c r="O42" s="161"/>
      <c r="P42" s="13">
        <f t="shared" si="9"/>
        <v>38</v>
      </c>
      <c r="Q42" s="13">
        <f t="shared" si="10"/>
        <v>21</v>
      </c>
      <c r="R42" s="160">
        <f t="shared" si="11"/>
        <v>59</v>
      </c>
      <c r="T42" s="4"/>
    </row>
    <row r="43" spans="1:20">
      <c r="A43" s="2007"/>
      <c r="B43" s="8" t="s">
        <v>66</v>
      </c>
      <c r="C43" s="10"/>
      <c r="D43" s="8">
        <v>4</v>
      </c>
      <c r="E43" s="8">
        <v>3</v>
      </c>
      <c r="F43" s="161">
        <f t="shared" si="6"/>
        <v>7</v>
      </c>
      <c r="G43" s="161"/>
      <c r="H43" s="8">
        <v>0</v>
      </c>
      <c r="I43" s="8">
        <v>0</v>
      </c>
      <c r="J43" s="161">
        <f t="shared" si="7"/>
        <v>0</v>
      </c>
      <c r="K43" s="161"/>
      <c r="L43" s="8">
        <v>9</v>
      </c>
      <c r="M43" s="8">
        <v>5</v>
      </c>
      <c r="N43" s="161">
        <f t="shared" si="8"/>
        <v>14</v>
      </c>
      <c r="O43" s="161"/>
      <c r="P43" s="13">
        <f t="shared" si="9"/>
        <v>13</v>
      </c>
      <c r="Q43" s="13">
        <f t="shared" si="10"/>
        <v>8</v>
      </c>
      <c r="R43" s="160">
        <f t="shared" si="11"/>
        <v>21</v>
      </c>
      <c r="T43" s="4"/>
    </row>
    <row r="44" spans="1:20">
      <c r="A44" s="2007"/>
      <c r="B44" s="8" t="s">
        <v>36</v>
      </c>
      <c r="C44" s="10"/>
      <c r="D44" s="8">
        <v>3</v>
      </c>
      <c r="E44" s="8">
        <v>2</v>
      </c>
      <c r="F44" s="161">
        <f t="shared" si="6"/>
        <v>5</v>
      </c>
      <c r="G44" s="161"/>
      <c r="H44" s="8">
        <v>0</v>
      </c>
      <c r="I44" s="8">
        <v>0</v>
      </c>
      <c r="J44" s="161">
        <f t="shared" si="7"/>
        <v>0</v>
      </c>
      <c r="K44" s="161"/>
      <c r="L44" s="8">
        <v>54</v>
      </c>
      <c r="M44" s="8">
        <v>16</v>
      </c>
      <c r="N44" s="161">
        <f t="shared" si="8"/>
        <v>70</v>
      </c>
      <c r="O44" s="161"/>
      <c r="P44" s="13">
        <f t="shared" si="9"/>
        <v>57</v>
      </c>
      <c r="Q44" s="13">
        <f t="shared" si="10"/>
        <v>18</v>
      </c>
      <c r="R44" s="160">
        <f t="shared" si="11"/>
        <v>75</v>
      </c>
      <c r="T44" s="4"/>
    </row>
    <row r="45" spans="1:20">
      <c r="A45" s="2007"/>
      <c r="B45" s="8" t="s">
        <v>37</v>
      </c>
      <c r="C45" s="10"/>
      <c r="D45" s="8">
        <v>8</v>
      </c>
      <c r="E45" s="8">
        <v>5</v>
      </c>
      <c r="F45" s="161">
        <f t="shared" si="6"/>
        <v>13</v>
      </c>
      <c r="G45" s="161"/>
      <c r="H45" s="8">
        <v>0</v>
      </c>
      <c r="I45" s="8">
        <v>0</v>
      </c>
      <c r="J45" s="161">
        <f t="shared" si="7"/>
        <v>0</v>
      </c>
      <c r="K45" s="161"/>
      <c r="L45" s="8">
        <v>0</v>
      </c>
      <c r="M45" s="8">
        <v>0</v>
      </c>
      <c r="N45" s="161">
        <f t="shared" si="8"/>
        <v>0</v>
      </c>
      <c r="O45" s="161"/>
      <c r="P45" s="13">
        <f t="shared" si="9"/>
        <v>8</v>
      </c>
      <c r="Q45" s="13">
        <f t="shared" si="10"/>
        <v>5</v>
      </c>
      <c r="R45" s="160">
        <f t="shared" si="11"/>
        <v>13</v>
      </c>
      <c r="T45" s="4"/>
    </row>
    <row r="46" spans="1:20">
      <c r="A46" s="2010">
        <v>1407</v>
      </c>
      <c r="B46" s="41" t="s">
        <v>24</v>
      </c>
      <c r="C46" s="111"/>
      <c r="D46" s="163">
        <f>SUM(D47:D49)</f>
        <v>33</v>
      </c>
      <c r="E46" s="163">
        <f>SUM(E47:E49)</f>
        <v>13</v>
      </c>
      <c r="F46" s="163">
        <f t="shared" si="6"/>
        <v>46</v>
      </c>
      <c r="G46" s="163"/>
      <c r="H46" s="163">
        <f>SUM(H47:H49)</f>
        <v>0</v>
      </c>
      <c r="I46" s="163">
        <f>SUM(I47:I49)</f>
        <v>0</v>
      </c>
      <c r="J46" s="163">
        <f t="shared" si="7"/>
        <v>0</v>
      </c>
      <c r="K46" s="163"/>
      <c r="L46" s="163">
        <f>SUM(L47:L49)</f>
        <v>17</v>
      </c>
      <c r="M46" s="163">
        <f>SUM(M47:M49)</f>
        <v>8</v>
      </c>
      <c r="N46" s="163">
        <f t="shared" si="8"/>
        <v>25</v>
      </c>
      <c r="O46" s="163"/>
      <c r="P46" s="33">
        <f t="shared" si="9"/>
        <v>50</v>
      </c>
      <c r="Q46" s="33">
        <f t="shared" si="10"/>
        <v>21</v>
      </c>
      <c r="R46" s="162">
        <f t="shared" si="11"/>
        <v>71</v>
      </c>
      <c r="T46" s="4"/>
    </row>
    <row r="47" spans="1:20">
      <c r="A47" s="1981"/>
      <c r="B47" s="8" t="s">
        <v>69</v>
      </c>
      <c r="C47" s="50"/>
      <c r="D47" s="8">
        <v>21</v>
      </c>
      <c r="E47" s="8">
        <v>4</v>
      </c>
      <c r="F47" s="161">
        <f t="shared" si="6"/>
        <v>25</v>
      </c>
      <c r="G47" s="161"/>
      <c r="H47" s="8">
        <v>0</v>
      </c>
      <c r="I47" s="8">
        <v>0</v>
      </c>
      <c r="J47" s="161">
        <f t="shared" si="7"/>
        <v>0</v>
      </c>
      <c r="K47" s="161"/>
      <c r="L47" s="8">
        <v>6</v>
      </c>
      <c r="M47" s="8">
        <v>1</v>
      </c>
      <c r="N47" s="161">
        <f t="shared" si="8"/>
        <v>7</v>
      </c>
      <c r="O47" s="161"/>
      <c r="P47" s="13">
        <f t="shared" si="9"/>
        <v>27</v>
      </c>
      <c r="Q47" s="13">
        <f t="shared" si="10"/>
        <v>5</v>
      </c>
      <c r="R47" s="160">
        <f t="shared" si="11"/>
        <v>32</v>
      </c>
      <c r="T47" s="4"/>
    </row>
    <row r="48" spans="1:20">
      <c r="A48" s="1995"/>
      <c r="B48" s="25" t="s">
        <v>101</v>
      </c>
      <c r="C48" s="50"/>
      <c r="D48" s="8">
        <v>12</v>
      </c>
      <c r="E48" s="8">
        <v>9</v>
      </c>
      <c r="F48" s="161">
        <f t="shared" si="6"/>
        <v>21</v>
      </c>
      <c r="G48" s="161"/>
      <c r="H48" s="8">
        <v>0</v>
      </c>
      <c r="I48" s="8">
        <v>0</v>
      </c>
      <c r="J48" s="161">
        <f t="shared" si="7"/>
        <v>0</v>
      </c>
      <c r="K48" s="161"/>
      <c r="L48" s="8">
        <v>11</v>
      </c>
      <c r="M48" s="8">
        <v>7</v>
      </c>
      <c r="N48" s="161">
        <f t="shared" si="8"/>
        <v>18</v>
      </c>
      <c r="O48" s="161"/>
      <c r="P48" s="13">
        <f t="shared" si="9"/>
        <v>23</v>
      </c>
      <c r="Q48" s="13">
        <f t="shared" si="10"/>
        <v>16</v>
      </c>
      <c r="R48" s="160">
        <f t="shared" si="11"/>
        <v>39</v>
      </c>
      <c r="T48" s="4"/>
    </row>
    <row r="49" spans="1:20">
      <c r="A49" s="168"/>
      <c r="B49" s="19" t="s">
        <v>62</v>
      </c>
      <c r="C49" s="167"/>
      <c r="D49" s="21">
        <v>0</v>
      </c>
      <c r="E49" s="21">
        <v>0</v>
      </c>
      <c r="F49" s="166">
        <f t="shared" si="6"/>
        <v>0</v>
      </c>
      <c r="G49" s="166"/>
      <c r="H49" s="21">
        <v>0</v>
      </c>
      <c r="I49" s="21">
        <v>0</v>
      </c>
      <c r="J49" s="166">
        <f t="shared" si="7"/>
        <v>0</v>
      </c>
      <c r="K49" s="166"/>
      <c r="L49" s="21">
        <v>0</v>
      </c>
      <c r="M49" s="21">
        <v>0</v>
      </c>
      <c r="N49" s="166">
        <f t="shared" si="8"/>
        <v>0</v>
      </c>
      <c r="O49" s="166"/>
      <c r="P49" s="13">
        <f t="shared" si="9"/>
        <v>0</v>
      </c>
      <c r="Q49" s="13">
        <f t="shared" si="10"/>
        <v>0</v>
      </c>
      <c r="R49" s="165">
        <f t="shared" si="11"/>
        <v>0</v>
      </c>
      <c r="T49" s="4"/>
    </row>
    <row r="50" spans="1:20">
      <c r="A50" s="2010">
        <v>1408</v>
      </c>
      <c r="B50" s="35" t="s">
        <v>25</v>
      </c>
      <c r="C50" s="41"/>
      <c r="D50" s="163">
        <f>SUM(D51:D54)</f>
        <v>43</v>
      </c>
      <c r="E50" s="163">
        <f>SUM(E51:E54)</f>
        <v>17</v>
      </c>
      <c r="F50" s="163">
        <f t="shared" si="6"/>
        <v>60</v>
      </c>
      <c r="G50" s="163"/>
      <c r="H50" s="163">
        <f>SUM(H51:H54)</f>
        <v>10</v>
      </c>
      <c r="I50" s="163">
        <f>SUM(I51:I54)</f>
        <v>1</v>
      </c>
      <c r="J50" s="163">
        <f t="shared" si="7"/>
        <v>11</v>
      </c>
      <c r="K50" s="163"/>
      <c r="L50" s="163">
        <f>SUM(L51:L54)</f>
        <v>34</v>
      </c>
      <c r="M50" s="163">
        <f>SUM(M51:M54)</f>
        <v>23</v>
      </c>
      <c r="N50" s="163">
        <f t="shared" si="8"/>
        <v>57</v>
      </c>
      <c r="O50" s="163"/>
      <c r="P50" s="33">
        <f t="shared" si="9"/>
        <v>87</v>
      </c>
      <c r="Q50" s="33">
        <f t="shared" si="10"/>
        <v>41</v>
      </c>
      <c r="R50" s="162">
        <f t="shared" si="11"/>
        <v>128</v>
      </c>
      <c r="T50" s="4"/>
    </row>
    <row r="51" spans="1:20">
      <c r="A51" s="1981"/>
      <c r="B51" s="8" t="s">
        <v>20</v>
      </c>
      <c r="C51" s="3"/>
      <c r="D51" s="8">
        <v>16</v>
      </c>
      <c r="E51" s="8">
        <v>7</v>
      </c>
      <c r="F51" s="161">
        <f t="shared" si="6"/>
        <v>23</v>
      </c>
      <c r="G51" s="161"/>
      <c r="H51" s="8">
        <v>9</v>
      </c>
      <c r="I51" s="8">
        <v>1</v>
      </c>
      <c r="J51" s="164">
        <f t="shared" si="7"/>
        <v>10</v>
      </c>
      <c r="K51" s="161"/>
      <c r="L51" s="8">
        <v>12</v>
      </c>
      <c r="M51" s="8">
        <v>12</v>
      </c>
      <c r="N51" s="161">
        <f t="shared" si="8"/>
        <v>24</v>
      </c>
      <c r="O51" s="161"/>
      <c r="P51" s="13">
        <f t="shared" si="9"/>
        <v>37</v>
      </c>
      <c r="Q51" s="13">
        <f t="shared" si="10"/>
        <v>20</v>
      </c>
      <c r="R51" s="160">
        <f t="shared" si="11"/>
        <v>57</v>
      </c>
      <c r="T51" s="4"/>
    </row>
    <row r="52" spans="1:20">
      <c r="A52" s="1981"/>
      <c r="B52" s="8" t="s">
        <v>50</v>
      </c>
      <c r="C52" s="10"/>
      <c r="D52" s="8">
        <v>7</v>
      </c>
      <c r="E52" s="8">
        <v>4</v>
      </c>
      <c r="F52" s="13">
        <f t="shared" si="6"/>
        <v>11</v>
      </c>
      <c r="G52" s="13"/>
      <c r="H52" s="8">
        <v>0</v>
      </c>
      <c r="I52" s="8">
        <v>0</v>
      </c>
      <c r="J52" s="13">
        <f t="shared" si="7"/>
        <v>0</v>
      </c>
      <c r="K52" s="13"/>
      <c r="L52" s="8">
        <v>0</v>
      </c>
      <c r="M52" s="8">
        <v>0</v>
      </c>
      <c r="N52" s="161">
        <f t="shared" si="8"/>
        <v>0</v>
      </c>
      <c r="O52" s="161"/>
      <c r="P52" s="13">
        <f t="shared" si="9"/>
        <v>7</v>
      </c>
      <c r="Q52" s="13">
        <f t="shared" si="10"/>
        <v>4</v>
      </c>
      <c r="R52" s="160">
        <f t="shared" si="11"/>
        <v>11</v>
      </c>
      <c r="T52" s="4"/>
    </row>
    <row r="53" spans="1:20">
      <c r="A53" s="1981"/>
      <c r="B53" s="8" t="s">
        <v>38</v>
      </c>
      <c r="C53" s="10"/>
      <c r="D53" s="8">
        <v>9</v>
      </c>
      <c r="E53" s="8">
        <v>4</v>
      </c>
      <c r="F53" s="161">
        <f t="shared" si="6"/>
        <v>13</v>
      </c>
      <c r="G53" s="161"/>
      <c r="H53" s="8">
        <v>0</v>
      </c>
      <c r="I53" s="8">
        <v>0</v>
      </c>
      <c r="J53" s="161">
        <f t="shared" si="7"/>
        <v>0</v>
      </c>
      <c r="K53" s="161"/>
      <c r="L53" s="8">
        <v>14</v>
      </c>
      <c r="M53" s="8">
        <v>8</v>
      </c>
      <c r="N53" s="161">
        <f t="shared" si="8"/>
        <v>22</v>
      </c>
      <c r="O53" s="161"/>
      <c r="P53" s="13">
        <f t="shared" si="9"/>
        <v>23</v>
      </c>
      <c r="Q53" s="13">
        <f t="shared" si="10"/>
        <v>12</v>
      </c>
      <c r="R53" s="160">
        <f t="shared" si="11"/>
        <v>35</v>
      </c>
      <c r="T53" s="4"/>
    </row>
    <row r="54" spans="1:20">
      <c r="A54" s="1981"/>
      <c r="B54" s="8" t="s">
        <v>39</v>
      </c>
      <c r="C54" s="3"/>
      <c r="D54" s="8">
        <v>11</v>
      </c>
      <c r="E54" s="8">
        <v>2</v>
      </c>
      <c r="F54" s="161">
        <f t="shared" si="6"/>
        <v>13</v>
      </c>
      <c r="G54" s="161"/>
      <c r="H54" s="8">
        <v>1</v>
      </c>
      <c r="I54" s="8">
        <v>0</v>
      </c>
      <c r="J54" s="161">
        <f t="shared" si="7"/>
        <v>1</v>
      </c>
      <c r="K54" s="161"/>
      <c r="L54" s="8">
        <v>8</v>
      </c>
      <c r="M54" s="8">
        <v>3</v>
      </c>
      <c r="N54" s="161">
        <f t="shared" si="8"/>
        <v>11</v>
      </c>
      <c r="O54" s="161"/>
      <c r="P54" s="13">
        <f t="shared" si="9"/>
        <v>20</v>
      </c>
      <c r="Q54" s="13">
        <f t="shared" si="10"/>
        <v>5</v>
      </c>
      <c r="R54" s="160">
        <f t="shared" si="11"/>
        <v>25</v>
      </c>
      <c r="T54" s="4"/>
    </row>
    <row r="55" spans="1:20">
      <c r="A55" s="2010">
        <v>1624</v>
      </c>
      <c r="B55" s="41" t="s">
        <v>47</v>
      </c>
      <c r="C55" s="111"/>
      <c r="D55" s="163">
        <f>SUM(D56:D58)</f>
        <v>5</v>
      </c>
      <c r="E55" s="163">
        <f>SUM(E56:E58)</f>
        <v>14</v>
      </c>
      <c r="F55" s="163">
        <f t="shared" si="6"/>
        <v>19</v>
      </c>
      <c r="G55" s="163"/>
      <c r="H55" s="163">
        <f>SUM(H56:H58)</f>
        <v>0</v>
      </c>
      <c r="I55" s="163">
        <f>SUM(I56:I58)</f>
        <v>0</v>
      </c>
      <c r="J55" s="163">
        <f t="shared" si="7"/>
        <v>0</v>
      </c>
      <c r="K55" s="163"/>
      <c r="L55" s="163">
        <f>SUM(L56:L58)</f>
        <v>11</v>
      </c>
      <c r="M55" s="163">
        <f>SUM(M56:M58)</f>
        <v>8</v>
      </c>
      <c r="N55" s="163">
        <f t="shared" si="8"/>
        <v>19</v>
      </c>
      <c r="O55" s="163"/>
      <c r="P55" s="33">
        <f t="shared" si="9"/>
        <v>16</v>
      </c>
      <c r="Q55" s="33">
        <f t="shared" si="10"/>
        <v>22</v>
      </c>
      <c r="R55" s="162">
        <f t="shared" si="11"/>
        <v>38</v>
      </c>
      <c r="T55" s="4"/>
    </row>
    <row r="56" spans="1:20">
      <c r="A56" s="1981"/>
      <c r="B56" s="8" t="s">
        <v>35</v>
      </c>
      <c r="C56" s="50"/>
      <c r="D56" s="8">
        <v>0</v>
      </c>
      <c r="E56" s="8">
        <v>3</v>
      </c>
      <c r="F56" s="161">
        <f t="shared" si="6"/>
        <v>3</v>
      </c>
      <c r="G56" s="161"/>
      <c r="H56" s="8">
        <v>0</v>
      </c>
      <c r="I56" s="8">
        <v>0</v>
      </c>
      <c r="J56" s="161">
        <f t="shared" si="7"/>
        <v>0</v>
      </c>
      <c r="K56" s="161"/>
      <c r="L56" s="8">
        <v>5</v>
      </c>
      <c r="M56" s="8">
        <v>2</v>
      </c>
      <c r="N56" s="161">
        <f t="shared" si="8"/>
        <v>7</v>
      </c>
      <c r="O56" s="161"/>
      <c r="P56" s="13">
        <f t="shared" si="9"/>
        <v>5</v>
      </c>
      <c r="Q56" s="13">
        <f t="shared" si="10"/>
        <v>5</v>
      </c>
      <c r="R56" s="160">
        <f t="shared" si="11"/>
        <v>10</v>
      </c>
      <c r="T56" s="4"/>
    </row>
    <row r="57" spans="1:20">
      <c r="A57" s="1981"/>
      <c r="B57" s="8" t="s">
        <v>46</v>
      </c>
      <c r="C57" s="50"/>
      <c r="D57" s="8">
        <v>5</v>
      </c>
      <c r="E57" s="8">
        <v>9</v>
      </c>
      <c r="F57" s="161">
        <f t="shared" si="6"/>
        <v>14</v>
      </c>
      <c r="G57" s="161"/>
      <c r="H57" s="8">
        <v>0</v>
      </c>
      <c r="I57" s="8">
        <v>0</v>
      </c>
      <c r="J57" s="161">
        <f t="shared" si="7"/>
        <v>0</v>
      </c>
      <c r="K57" s="161"/>
      <c r="L57" s="8">
        <v>0</v>
      </c>
      <c r="M57" s="8">
        <v>0</v>
      </c>
      <c r="N57" s="161">
        <f t="shared" si="8"/>
        <v>0</v>
      </c>
      <c r="O57" s="161"/>
      <c r="P57" s="13">
        <f t="shared" si="9"/>
        <v>5</v>
      </c>
      <c r="Q57" s="13">
        <f t="shared" si="10"/>
        <v>9</v>
      </c>
      <c r="R57" s="160">
        <f t="shared" si="11"/>
        <v>14</v>
      </c>
      <c r="T57" s="4"/>
    </row>
    <row r="58" spans="1:20">
      <c r="A58" s="1982"/>
      <c r="B58" s="8" t="s">
        <v>52</v>
      </c>
      <c r="C58" s="50"/>
      <c r="D58" s="8">
        <v>0</v>
      </c>
      <c r="E58" s="8">
        <v>2</v>
      </c>
      <c r="F58" s="161">
        <f t="shared" si="6"/>
        <v>2</v>
      </c>
      <c r="G58" s="161"/>
      <c r="H58" s="8">
        <v>0</v>
      </c>
      <c r="I58" s="8">
        <v>0</v>
      </c>
      <c r="J58" s="161">
        <f t="shared" si="7"/>
        <v>0</v>
      </c>
      <c r="K58" s="161"/>
      <c r="L58" s="8">
        <v>6</v>
      </c>
      <c r="M58" s="8">
        <v>6</v>
      </c>
      <c r="N58" s="161">
        <f t="shared" si="8"/>
        <v>12</v>
      </c>
      <c r="O58" s="161"/>
      <c r="P58" s="13">
        <f t="shared" si="9"/>
        <v>6</v>
      </c>
      <c r="Q58" s="13">
        <f t="shared" si="10"/>
        <v>8</v>
      </c>
      <c r="R58" s="160">
        <f t="shared" si="11"/>
        <v>14</v>
      </c>
      <c r="T58" s="4"/>
    </row>
    <row r="59" spans="1:20">
      <c r="A59" s="88"/>
      <c r="B59" s="35" t="s">
        <v>42</v>
      </c>
      <c r="C59" s="148"/>
      <c r="D59" s="80">
        <v>86</v>
      </c>
      <c r="E59" s="80">
        <v>82</v>
      </c>
      <c r="F59" s="159">
        <f t="shared" si="6"/>
        <v>168</v>
      </c>
      <c r="G59" s="159"/>
      <c r="H59" s="80">
        <v>2</v>
      </c>
      <c r="I59" s="80">
        <v>1</v>
      </c>
      <c r="J59" s="159">
        <f t="shared" si="7"/>
        <v>3</v>
      </c>
      <c r="K59" s="159"/>
      <c r="L59" s="80">
        <v>1</v>
      </c>
      <c r="M59" s="80">
        <v>0</v>
      </c>
      <c r="N59" s="159">
        <f t="shared" si="8"/>
        <v>1</v>
      </c>
      <c r="O59" s="159"/>
      <c r="P59" s="158">
        <f t="shared" si="9"/>
        <v>89</v>
      </c>
      <c r="Q59" s="158">
        <f t="shared" si="10"/>
        <v>83</v>
      </c>
      <c r="R59" s="157">
        <f t="shared" si="11"/>
        <v>172</v>
      </c>
      <c r="T59" s="4"/>
    </row>
    <row r="60" spans="1:20">
      <c r="A60" s="116"/>
      <c r="B60" s="2148" t="s">
        <v>5</v>
      </c>
      <c r="C60" s="2149"/>
      <c r="D60" s="129">
        <f>SUM(D9+D18+D28+D32+D35+D40+D46+D50+D55+D59)</f>
        <v>655</v>
      </c>
      <c r="E60" s="129">
        <f>SUM(E9+E18+E28+E32+E35+E40+E46+E50+E55+E59)</f>
        <v>395</v>
      </c>
      <c r="F60" s="129">
        <f>SUM(F9+F18+F28+F32+F35+F40+F46+F50+F55+F59)</f>
        <v>1050</v>
      </c>
      <c r="G60" s="129"/>
      <c r="H60" s="129">
        <f>SUM(H9+H18+H28+H32+H35+H40+H46+H50+H55+H59)</f>
        <v>135</v>
      </c>
      <c r="I60" s="129">
        <f>SUM(I9+I18+I28+I32+I35+I40+I46+I50+I55+I59)</f>
        <v>53</v>
      </c>
      <c r="J60" s="129">
        <f>SUM(J9+J18+J28+J32+J35+J40+J46+J50+J55+J59)</f>
        <v>188</v>
      </c>
      <c r="K60" s="129"/>
      <c r="L60" s="129">
        <f>SUM(L9+L18+L28+L32+L35+L40+L46+L50+L55+L59)</f>
        <v>753</v>
      </c>
      <c r="M60" s="129">
        <f>SUM(M9+M18+M28+M32+M35+M40+M46+M50+M55+M59)</f>
        <v>492</v>
      </c>
      <c r="N60" s="129">
        <f>SUM(N9+N18+N28+N32+N35+N40+N46+N50+N55+N59)</f>
        <v>1245</v>
      </c>
      <c r="O60" s="129"/>
      <c r="P60" s="129">
        <f>SUM(P9+P18+P28+P32+P35+P40+P46+P50+P55+P59)</f>
        <v>1543</v>
      </c>
      <c r="Q60" s="129">
        <f>SUM(Q9+Q18+Q28+Q32+Q35+Q40+Q46+Q50+Q55+Q59)</f>
        <v>940</v>
      </c>
      <c r="R60" s="128">
        <f>SUM(R9+R18+R28+R32+R35+R40+R46+R50+R55+R59)</f>
        <v>2483</v>
      </c>
      <c r="T60" s="4"/>
    </row>
    <row r="61" spans="1:20" ht="12" customHeight="1">
      <c r="A61" s="156"/>
      <c r="B61" s="10" t="s">
        <v>40</v>
      </c>
      <c r="C61" s="10"/>
    </row>
    <row r="62" spans="1:20" ht="12" customHeight="1">
      <c r="A62" s="156"/>
      <c r="B62" s="10"/>
      <c r="T62" s="4"/>
    </row>
    <row r="63" spans="1:20" ht="12" customHeight="1">
      <c r="B63" s="10"/>
    </row>
    <row r="64" spans="1:20" ht="9" customHeight="1">
      <c r="A64" s="156"/>
    </row>
    <row r="65" spans="1:1" ht="9" customHeight="1">
      <c r="A65" s="156"/>
    </row>
    <row r="66" spans="1:1" ht="9" customHeight="1"/>
    <row r="67" spans="1:1" ht="9" customHeight="1"/>
    <row r="68" spans="1:1" ht="9" customHeight="1"/>
    <row r="69" spans="1:1" ht="9" customHeight="1"/>
    <row r="70" spans="1:1" ht="9" customHeight="1"/>
    <row r="71" spans="1:1" ht="9" customHeight="1"/>
    <row r="72" spans="1:1" ht="9" customHeight="1"/>
    <row r="73" spans="1:1" ht="9" customHeight="1"/>
    <row r="74" spans="1:1" ht="9" customHeight="1"/>
    <row r="75" spans="1:1" ht="9" customHeight="1"/>
    <row r="76" spans="1:1" ht="9" customHeight="1"/>
    <row r="77" spans="1:1" ht="9" customHeight="1"/>
    <row r="78" spans="1:1" ht="9" customHeight="1"/>
    <row r="79" spans="1:1" ht="9" customHeight="1"/>
    <row r="80" spans="1:1"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2:18" ht="9" customHeight="1"/>
    <row r="146" spans="2:18" ht="9" customHeight="1"/>
    <row r="147" spans="2:18" ht="9" customHeight="1"/>
    <row r="148" spans="2:18" ht="9" customHeight="1"/>
    <row r="149" spans="2:18" ht="9" customHeight="1"/>
    <row r="150" spans="2:18" ht="9" customHeight="1">
      <c r="B150" s="10"/>
      <c r="C150" s="10"/>
      <c r="D150" s="154"/>
      <c r="E150" s="154"/>
      <c r="F150" s="155"/>
      <c r="G150" s="155"/>
      <c r="H150" s="154"/>
      <c r="I150" s="154"/>
      <c r="J150" s="155"/>
      <c r="K150" s="155"/>
      <c r="L150" s="154"/>
      <c r="M150" s="154"/>
      <c r="N150" s="155"/>
      <c r="O150" s="155"/>
      <c r="P150" s="155"/>
      <c r="Q150" s="155"/>
      <c r="R150" s="154"/>
    </row>
    <row r="151" spans="2:18" ht="9" customHeight="1"/>
    <row r="152" spans="2:18" ht="9" customHeight="1"/>
    <row r="153" spans="2:18" ht="9" customHeight="1"/>
    <row r="154" spans="2:18" ht="9" customHeight="1"/>
    <row r="155" spans="2:18" ht="9" customHeight="1"/>
    <row r="156" spans="2:18" ht="9" customHeight="1"/>
    <row r="157" spans="2:18" ht="9" customHeight="1"/>
    <row r="158" spans="2:18" ht="9" customHeight="1"/>
    <row r="159" spans="2:18" ht="9" customHeight="1"/>
    <row r="160" spans="2:1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sheetData>
  <mergeCells count="21">
    <mergeCell ref="V3:AJ3"/>
    <mergeCell ref="L7:N7"/>
    <mergeCell ref="D6:N6"/>
    <mergeCell ref="D7:F7"/>
    <mergeCell ref="A6:A8"/>
    <mergeCell ref="A3:R3"/>
    <mergeCell ref="A18:A27"/>
    <mergeCell ref="B60:C60"/>
    <mergeCell ref="A28:A31"/>
    <mergeCell ref="A4:R4"/>
    <mergeCell ref="A46:A48"/>
    <mergeCell ref="P7:Q7"/>
    <mergeCell ref="A9:A17"/>
    <mergeCell ref="A35:A39"/>
    <mergeCell ref="A55:A58"/>
    <mergeCell ref="A50:A54"/>
    <mergeCell ref="H7:J7"/>
    <mergeCell ref="B6:C8"/>
    <mergeCell ref="A32:A34"/>
    <mergeCell ref="R6:R8"/>
    <mergeCell ref="A40:A45"/>
  </mergeCells>
  <printOptions horizontalCentered="1"/>
  <pageMargins left="0.51" right="0.43" top="0.52" bottom="0.94488188976377963" header="0.51181102362204722" footer="0.51181102362204722"/>
  <pageSetup scale="68" orientation="portrait" r:id="rId1"/>
  <headerFooter alignWithMargins="0">
    <oddFooter>&amp;F</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13558-6867-4665-8882-9FCE53980DD8}">
  <dimension ref="A1:AU61"/>
  <sheetViews>
    <sheetView view="pageBreakPreview" zoomScaleNormal="115" zoomScaleSheetLayoutView="100" workbookViewId="0">
      <selection activeCell="AA19" sqref="AA19"/>
    </sheetView>
  </sheetViews>
  <sheetFormatPr baseColWidth="10" defaultColWidth="11.42578125" defaultRowHeight="12.75"/>
  <cols>
    <col min="1" max="1" width="6" style="73" customWidth="1"/>
    <col min="2" max="2" width="4.7109375" style="73" customWidth="1"/>
    <col min="3" max="3" width="52.85546875" style="73" customWidth="1"/>
    <col min="4" max="4" width="4" style="4" bestFit="1" customWidth="1"/>
    <col min="5" max="5" width="3.28515625" style="84" customWidth="1"/>
    <col min="6" max="6" width="5.42578125" style="84" customWidth="1"/>
    <col min="7" max="7" width="0.85546875" style="84" customWidth="1"/>
    <col min="8" max="8" width="3.5703125" style="84" bestFit="1" customWidth="1"/>
    <col min="9" max="9" width="3.28515625" style="84" customWidth="1"/>
    <col min="10" max="10" width="4" style="84" customWidth="1"/>
    <col min="11" max="11" width="0.85546875" style="84" customWidth="1"/>
    <col min="12" max="12" width="3.28515625" style="84" customWidth="1"/>
    <col min="13" max="13" width="3.42578125" style="84" customWidth="1"/>
    <col min="14" max="14" width="4" style="84" customWidth="1"/>
    <col min="15" max="15" width="0.85546875" style="84" customWidth="1"/>
    <col min="16" max="16" width="3.5703125" style="84" bestFit="1" customWidth="1"/>
    <col min="17" max="17" width="3.28515625" style="84" customWidth="1"/>
    <col min="18" max="18" width="4" style="84" customWidth="1"/>
    <col min="19" max="19" width="0.85546875" style="84" customWidth="1"/>
    <col min="20" max="21" width="3.28515625" style="84" customWidth="1"/>
    <col min="22" max="22" width="4" style="84" customWidth="1"/>
    <col min="23" max="23" width="0.85546875" style="1" customWidth="1"/>
    <col min="24" max="24" width="4.5703125" style="1" customWidth="1"/>
    <col min="25" max="25" width="4" style="1" customWidth="1"/>
    <col min="26" max="26" width="5.28515625" style="1" customWidth="1"/>
    <col min="27" max="28" width="4.5703125" style="1" customWidth="1"/>
    <col min="29" max="29" width="6" style="1" customWidth="1"/>
    <col min="30" max="40" width="4.5703125" style="1" customWidth="1"/>
    <col min="41" max="46" width="5.42578125" style="1" customWidth="1"/>
    <col min="47" max="16384" width="11.42578125" style="1"/>
  </cols>
  <sheetData>
    <row r="1" spans="1:47" ht="3.75" customHeight="1"/>
    <row r="2" spans="1:47" ht="12" customHeight="1">
      <c r="A2" s="2494" t="s">
        <v>100</v>
      </c>
      <c r="B2" s="2494"/>
      <c r="C2" s="2494"/>
      <c r="D2" s="2494"/>
      <c r="E2" s="2494"/>
      <c r="F2" s="2494"/>
      <c r="G2" s="2494"/>
      <c r="H2" s="2494"/>
      <c r="I2" s="2494"/>
      <c r="J2" s="2494"/>
      <c r="K2" s="2494"/>
      <c r="L2" s="2494"/>
      <c r="M2" s="2494"/>
      <c r="N2" s="2494"/>
      <c r="O2" s="2494"/>
      <c r="P2" s="2494"/>
      <c r="Q2" s="2494"/>
      <c r="R2" s="2494"/>
      <c r="S2" s="2494"/>
      <c r="T2" s="2494"/>
      <c r="U2" s="2494"/>
      <c r="V2" s="2494"/>
      <c r="W2" s="2494"/>
      <c r="X2" s="2494"/>
      <c r="Y2" s="2494"/>
      <c r="Z2" s="2494"/>
      <c r="AA2" s="147"/>
      <c r="AB2" s="147"/>
      <c r="AC2" s="147"/>
      <c r="AD2" s="147"/>
      <c r="AE2" s="147"/>
      <c r="AF2" s="147"/>
      <c r="AG2" s="147"/>
      <c r="AH2" s="147"/>
      <c r="AI2" s="147"/>
      <c r="AJ2" s="147"/>
      <c r="AK2" s="147"/>
      <c r="AL2" s="147"/>
      <c r="AM2" s="147"/>
      <c r="AN2" s="147"/>
      <c r="AO2" s="147"/>
      <c r="AP2" s="147"/>
      <c r="AQ2" s="147"/>
      <c r="AR2" s="147"/>
      <c r="AS2" s="147"/>
      <c r="AT2" s="147"/>
    </row>
    <row r="3" spans="1:47" ht="12" customHeight="1">
      <c r="A3" s="2495" t="s">
        <v>63</v>
      </c>
      <c r="B3" s="2495"/>
      <c r="C3" s="2495"/>
      <c r="D3" s="2495"/>
      <c r="E3" s="2495"/>
      <c r="F3" s="2495"/>
      <c r="G3" s="2495"/>
      <c r="H3" s="2495"/>
      <c r="I3" s="2495"/>
      <c r="J3" s="2495"/>
      <c r="K3" s="2495"/>
      <c r="L3" s="2495"/>
      <c r="M3" s="2495"/>
      <c r="N3" s="2495"/>
      <c r="O3" s="2495"/>
      <c r="P3" s="2495"/>
      <c r="Q3" s="2495"/>
      <c r="R3" s="2495"/>
      <c r="S3" s="2495"/>
      <c r="T3" s="2495"/>
      <c r="U3" s="2495"/>
      <c r="V3" s="2495"/>
      <c r="W3" s="2495"/>
      <c r="X3" s="2495"/>
      <c r="Y3" s="2495"/>
      <c r="Z3" s="2495"/>
      <c r="AA3" s="147"/>
      <c r="AB3" s="147"/>
      <c r="AC3" s="147"/>
      <c r="AD3" s="147"/>
      <c r="AE3" s="147"/>
      <c r="AF3" s="147"/>
      <c r="AG3" s="147"/>
      <c r="AH3" s="147"/>
      <c r="AI3" s="147"/>
      <c r="AJ3" s="147"/>
      <c r="AK3" s="147"/>
      <c r="AL3" s="147"/>
      <c r="AM3" s="147"/>
      <c r="AN3" s="147"/>
      <c r="AO3" s="147"/>
      <c r="AP3" s="147"/>
      <c r="AQ3" s="147"/>
      <c r="AR3" s="147"/>
      <c r="AS3" s="147"/>
      <c r="AT3" s="147"/>
    </row>
    <row r="4" spans="1:47" ht="3.75" customHeight="1">
      <c r="A4" s="2496"/>
      <c r="B4" s="2496"/>
      <c r="C4" s="2496"/>
      <c r="D4" s="2496"/>
      <c r="E4" s="2496"/>
      <c r="F4" s="2496"/>
      <c r="G4" s="2496"/>
      <c r="H4" s="2496"/>
      <c r="I4" s="2496"/>
      <c r="J4" s="2496"/>
      <c r="K4" s="2496"/>
      <c r="L4" s="2496"/>
      <c r="M4" s="2496"/>
      <c r="N4" s="2496"/>
      <c r="O4" s="2496"/>
      <c r="P4" s="2496"/>
      <c r="Q4" s="2496"/>
      <c r="R4" s="2496"/>
      <c r="S4" s="2496"/>
      <c r="T4" s="2496"/>
      <c r="U4" s="2496"/>
      <c r="V4" s="2496"/>
      <c r="W4" s="2496"/>
      <c r="X4" s="2496"/>
      <c r="Y4" s="2496"/>
      <c r="Z4" s="2496"/>
    </row>
    <row r="5" spans="1:47" ht="12.75" customHeight="1">
      <c r="A5" s="2477" t="s">
        <v>29</v>
      </c>
      <c r="B5" s="2199" t="s">
        <v>73</v>
      </c>
      <c r="C5" s="2199"/>
      <c r="D5" s="2467" t="s">
        <v>99</v>
      </c>
      <c r="E5" s="2467"/>
      <c r="F5" s="2467"/>
      <c r="G5" s="2467"/>
      <c r="H5" s="2467"/>
      <c r="I5" s="2467"/>
      <c r="J5" s="2467"/>
      <c r="K5" s="2467"/>
      <c r="L5" s="2467"/>
      <c r="M5" s="2467"/>
      <c r="N5" s="2467"/>
      <c r="O5" s="2467"/>
      <c r="P5" s="2467"/>
      <c r="Q5" s="2467"/>
      <c r="R5" s="2467"/>
      <c r="S5" s="2467"/>
      <c r="T5" s="2467"/>
      <c r="U5" s="2467"/>
      <c r="V5" s="2467"/>
      <c r="W5" s="52"/>
      <c r="X5" s="52"/>
      <c r="Y5" s="52"/>
      <c r="Z5" s="2491" t="s">
        <v>5</v>
      </c>
    </row>
    <row r="6" spans="1:47">
      <c r="A6" s="2477"/>
      <c r="B6" s="2200"/>
      <c r="C6" s="2200"/>
      <c r="D6" s="2467" t="s">
        <v>98</v>
      </c>
      <c r="E6" s="2467"/>
      <c r="F6" s="2467"/>
      <c r="G6" s="126"/>
      <c r="H6" s="2497" t="s">
        <v>97</v>
      </c>
      <c r="I6" s="2497"/>
      <c r="J6" s="2497"/>
      <c r="K6" s="126"/>
      <c r="L6" s="2497" t="s">
        <v>96</v>
      </c>
      <c r="M6" s="2497"/>
      <c r="N6" s="2497"/>
      <c r="O6" s="126"/>
      <c r="P6" s="2497" t="s">
        <v>95</v>
      </c>
      <c r="Q6" s="2497"/>
      <c r="R6" s="2497"/>
      <c r="S6" s="146"/>
      <c r="T6" s="2497" t="s">
        <v>94</v>
      </c>
      <c r="U6" s="2497"/>
      <c r="V6" s="2497"/>
      <c r="W6" s="145"/>
      <c r="X6" s="2498" t="s">
        <v>93</v>
      </c>
      <c r="Y6" s="2498"/>
      <c r="Z6" s="2492"/>
    </row>
    <row r="7" spans="1:47" ht="11.25" customHeight="1">
      <c r="A7" s="2442"/>
      <c r="B7" s="2201"/>
      <c r="C7" s="2201"/>
      <c r="D7" s="144" t="s">
        <v>26</v>
      </c>
      <c r="E7" s="144" t="s">
        <v>27</v>
      </c>
      <c r="F7" s="144" t="s">
        <v>5</v>
      </c>
      <c r="G7" s="144"/>
      <c r="H7" s="144" t="s">
        <v>26</v>
      </c>
      <c r="I7" s="144" t="s">
        <v>27</v>
      </c>
      <c r="J7" s="144" t="s">
        <v>5</v>
      </c>
      <c r="K7" s="144"/>
      <c r="L7" s="144" t="s">
        <v>26</v>
      </c>
      <c r="M7" s="144" t="s">
        <v>27</v>
      </c>
      <c r="N7" s="144" t="s">
        <v>5</v>
      </c>
      <c r="O7" s="144"/>
      <c r="P7" s="144" t="s">
        <v>26</v>
      </c>
      <c r="Q7" s="144" t="s">
        <v>27</v>
      </c>
      <c r="R7" s="144" t="s">
        <v>5</v>
      </c>
      <c r="S7" s="144"/>
      <c r="T7" s="144" t="s">
        <v>26</v>
      </c>
      <c r="U7" s="144" t="s">
        <v>27</v>
      </c>
      <c r="V7" s="144" t="s">
        <v>5</v>
      </c>
      <c r="W7" s="153"/>
      <c r="X7" s="144" t="s">
        <v>26</v>
      </c>
      <c r="Y7" s="144" t="s">
        <v>27</v>
      </c>
      <c r="Z7" s="2493"/>
    </row>
    <row r="8" spans="1:47" ht="13.5" customHeight="1">
      <c r="A8" s="2006">
        <v>1401</v>
      </c>
      <c r="B8" s="35" t="s">
        <v>9</v>
      </c>
      <c r="C8" s="36"/>
      <c r="D8" s="63">
        <f>SUM(D9:D16)</f>
        <v>86</v>
      </c>
      <c r="E8" s="63">
        <f>SUM(E9:E16)</f>
        <v>33</v>
      </c>
      <c r="F8" s="63">
        <f t="shared" ref="F8:F39" si="0">SUM(D8:E8)</f>
        <v>119</v>
      </c>
      <c r="G8" s="63"/>
      <c r="H8" s="63">
        <f>SUM(H9:H16)</f>
        <v>23</v>
      </c>
      <c r="I8" s="63">
        <f>SUM(I9:I16)</f>
        <v>7</v>
      </c>
      <c r="J8" s="63">
        <f t="shared" ref="J8:J39" si="1">SUM(H8:I8)</f>
        <v>30</v>
      </c>
      <c r="K8" s="63"/>
      <c r="L8" s="63">
        <f>SUM(L9:L16)</f>
        <v>6</v>
      </c>
      <c r="M8" s="63">
        <f>SUM(M9:M16)</f>
        <v>2</v>
      </c>
      <c r="N8" s="63">
        <f t="shared" ref="N8:N39" si="2">SUM(L8:M8)</f>
        <v>8</v>
      </c>
      <c r="O8" s="63"/>
      <c r="P8" s="63">
        <f>SUM(P9:P16)</f>
        <v>25</v>
      </c>
      <c r="Q8" s="63">
        <f>SUM(Q9:Q16)</f>
        <v>13</v>
      </c>
      <c r="R8" s="63">
        <f t="shared" ref="R8:R39" si="3">SUM(P8:Q8)</f>
        <v>38</v>
      </c>
      <c r="S8" s="63"/>
      <c r="T8" s="63">
        <f>SUM(T9:T16)</f>
        <v>90</v>
      </c>
      <c r="U8" s="63">
        <f>SUM(U9:U16)</f>
        <v>11</v>
      </c>
      <c r="V8" s="63">
        <f t="shared" ref="V8:V39" si="4">SUM(T8:U8)</f>
        <v>101</v>
      </c>
      <c r="W8" s="37"/>
      <c r="X8" s="37">
        <f t="shared" ref="X8:X39" si="5">SUM(D8+H8+L8+P8+T8)</f>
        <v>230</v>
      </c>
      <c r="Y8" s="37">
        <f t="shared" ref="Y8:Y39" si="6">SUM(E8+I8+M8+Q8+U8)</f>
        <v>66</v>
      </c>
      <c r="Z8" s="38">
        <f t="shared" ref="Z8:Z39" si="7">SUM(V8,R8,N8,J8,F8)</f>
        <v>296</v>
      </c>
    </row>
    <row r="9" spans="1:47" ht="13.5" customHeight="1">
      <c r="A9" s="2007"/>
      <c r="B9" s="8" t="s">
        <v>10</v>
      </c>
      <c r="C9" s="99"/>
      <c r="D9" s="8">
        <v>22</v>
      </c>
      <c r="E9" s="8">
        <v>7</v>
      </c>
      <c r="F9" s="137">
        <f t="shared" si="0"/>
        <v>29</v>
      </c>
      <c r="G9" s="137"/>
      <c r="H9" s="8">
        <v>1</v>
      </c>
      <c r="I9" s="8">
        <v>0</v>
      </c>
      <c r="J9" s="137">
        <f t="shared" si="1"/>
        <v>1</v>
      </c>
      <c r="K9" s="137"/>
      <c r="L9" s="8">
        <v>2</v>
      </c>
      <c r="M9" s="8">
        <v>0</v>
      </c>
      <c r="N9" s="137">
        <f t="shared" si="2"/>
        <v>2</v>
      </c>
      <c r="O9" s="137"/>
      <c r="P9" s="8">
        <v>9</v>
      </c>
      <c r="Q9" s="8">
        <v>5</v>
      </c>
      <c r="R9" s="137">
        <f t="shared" si="3"/>
        <v>14</v>
      </c>
      <c r="S9" s="137"/>
      <c r="T9" s="8">
        <v>27</v>
      </c>
      <c r="U9" s="8">
        <v>7</v>
      </c>
      <c r="V9" s="137">
        <f t="shared" si="4"/>
        <v>34</v>
      </c>
      <c r="W9" s="149"/>
      <c r="X9" s="149">
        <f t="shared" si="5"/>
        <v>61</v>
      </c>
      <c r="Y9" s="149">
        <f t="shared" si="6"/>
        <v>19</v>
      </c>
      <c r="Z9" s="141">
        <f t="shared" si="7"/>
        <v>80</v>
      </c>
      <c r="AU9" s="151"/>
    </row>
    <row r="10" spans="1:47" ht="13.5" customHeight="1">
      <c r="A10" s="2007"/>
      <c r="B10" s="8" t="s">
        <v>11</v>
      </c>
      <c r="C10" s="99"/>
      <c r="D10" s="8">
        <v>19</v>
      </c>
      <c r="E10" s="8">
        <v>4</v>
      </c>
      <c r="F10" s="137">
        <f t="shared" si="0"/>
        <v>23</v>
      </c>
      <c r="G10" s="137"/>
      <c r="H10" s="8">
        <v>9</v>
      </c>
      <c r="I10" s="8">
        <v>0</v>
      </c>
      <c r="J10" s="137">
        <f t="shared" si="1"/>
        <v>9</v>
      </c>
      <c r="K10" s="137"/>
      <c r="L10" s="8">
        <v>0</v>
      </c>
      <c r="M10" s="8">
        <v>0</v>
      </c>
      <c r="N10" s="137">
        <f t="shared" si="2"/>
        <v>0</v>
      </c>
      <c r="O10" s="137"/>
      <c r="P10" s="8">
        <v>8</v>
      </c>
      <c r="Q10" s="8">
        <v>5</v>
      </c>
      <c r="R10" s="137">
        <f t="shared" si="3"/>
        <v>13</v>
      </c>
      <c r="S10" s="137"/>
      <c r="T10" s="8">
        <v>32</v>
      </c>
      <c r="U10" s="8">
        <v>1</v>
      </c>
      <c r="V10" s="137">
        <f t="shared" si="4"/>
        <v>33</v>
      </c>
      <c r="W10" s="149"/>
      <c r="X10" s="149">
        <f t="shared" si="5"/>
        <v>68</v>
      </c>
      <c r="Y10" s="149">
        <f t="shared" si="6"/>
        <v>10</v>
      </c>
      <c r="Z10" s="141">
        <f t="shared" si="7"/>
        <v>78</v>
      </c>
      <c r="AU10" s="151"/>
    </row>
    <row r="11" spans="1:47" ht="13.5" customHeight="1">
      <c r="A11" s="2007"/>
      <c r="B11" s="8" t="s">
        <v>12</v>
      </c>
      <c r="C11" s="99"/>
      <c r="D11" s="8">
        <v>2</v>
      </c>
      <c r="E11" s="8">
        <v>2</v>
      </c>
      <c r="F11" s="137">
        <f t="shared" si="0"/>
        <v>4</v>
      </c>
      <c r="G11" s="137"/>
      <c r="H11" s="8">
        <v>3</v>
      </c>
      <c r="I11" s="8">
        <v>0</v>
      </c>
      <c r="J11" s="137">
        <f t="shared" si="1"/>
        <v>3</v>
      </c>
      <c r="K11" s="137"/>
      <c r="L11" s="8">
        <v>4</v>
      </c>
      <c r="M11" s="8">
        <v>2</v>
      </c>
      <c r="N11" s="137">
        <f t="shared" si="2"/>
        <v>6</v>
      </c>
      <c r="O11" s="137"/>
      <c r="P11" s="8">
        <v>7</v>
      </c>
      <c r="Q11" s="8">
        <v>3</v>
      </c>
      <c r="R11" s="137">
        <f t="shared" si="3"/>
        <v>10</v>
      </c>
      <c r="S11" s="137"/>
      <c r="T11" s="8">
        <v>29</v>
      </c>
      <c r="U11" s="8">
        <v>3</v>
      </c>
      <c r="V11" s="137">
        <f t="shared" si="4"/>
        <v>32</v>
      </c>
      <c r="W11" s="149"/>
      <c r="X11" s="149">
        <f t="shared" si="5"/>
        <v>45</v>
      </c>
      <c r="Y11" s="149">
        <f t="shared" si="6"/>
        <v>10</v>
      </c>
      <c r="Z11" s="141">
        <f t="shared" si="7"/>
        <v>55</v>
      </c>
      <c r="AU11" s="151"/>
    </row>
    <row r="12" spans="1:47" ht="13.5" customHeight="1">
      <c r="A12" s="2007"/>
      <c r="B12" s="8" t="s">
        <v>30</v>
      </c>
      <c r="C12" s="99"/>
      <c r="D12" s="8">
        <v>28</v>
      </c>
      <c r="E12" s="8">
        <v>13</v>
      </c>
      <c r="F12" s="137">
        <f t="shared" si="0"/>
        <v>41</v>
      </c>
      <c r="G12" s="137"/>
      <c r="H12" s="8">
        <v>1</v>
      </c>
      <c r="I12" s="8">
        <v>3</v>
      </c>
      <c r="J12" s="137">
        <f t="shared" si="1"/>
        <v>4</v>
      </c>
      <c r="K12" s="137"/>
      <c r="L12" s="8">
        <v>0</v>
      </c>
      <c r="M12" s="8">
        <v>0</v>
      </c>
      <c r="N12" s="137">
        <f t="shared" si="2"/>
        <v>0</v>
      </c>
      <c r="O12" s="137"/>
      <c r="P12" s="8">
        <v>0</v>
      </c>
      <c r="Q12" s="8">
        <v>0</v>
      </c>
      <c r="R12" s="137">
        <f t="shared" si="3"/>
        <v>0</v>
      </c>
      <c r="S12" s="137"/>
      <c r="T12" s="8">
        <v>0</v>
      </c>
      <c r="U12" s="8">
        <v>0</v>
      </c>
      <c r="V12" s="137">
        <f t="shared" si="4"/>
        <v>0</v>
      </c>
      <c r="W12" s="149"/>
      <c r="X12" s="149">
        <f t="shared" si="5"/>
        <v>29</v>
      </c>
      <c r="Y12" s="149">
        <f t="shared" si="6"/>
        <v>16</v>
      </c>
      <c r="Z12" s="141">
        <f t="shared" si="7"/>
        <v>45</v>
      </c>
      <c r="AU12" s="151"/>
    </row>
    <row r="13" spans="1:47" ht="13.5" customHeight="1">
      <c r="A13" s="2007"/>
      <c r="B13" s="8" t="s">
        <v>31</v>
      </c>
      <c r="C13" s="99"/>
      <c r="D13" s="8">
        <v>14</v>
      </c>
      <c r="E13" s="8">
        <v>3</v>
      </c>
      <c r="F13" s="137">
        <f t="shared" si="0"/>
        <v>17</v>
      </c>
      <c r="G13" s="137"/>
      <c r="H13" s="8">
        <v>0</v>
      </c>
      <c r="I13" s="8">
        <v>0</v>
      </c>
      <c r="J13" s="137">
        <f t="shared" si="1"/>
        <v>0</v>
      </c>
      <c r="K13" s="137"/>
      <c r="L13" s="8">
        <v>0</v>
      </c>
      <c r="M13" s="8">
        <v>0</v>
      </c>
      <c r="N13" s="137">
        <f t="shared" si="2"/>
        <v>0</v>
      </c>
      <c r="O13" s="137"/>
      <c r="P13" s="8">
        <v>1</v>
      </c>
      <c r="Q13" s="8">
        <v>0</v>
      </c>
      <c r="R13" s="137">
        <f t="shared" si="3"/>
        <v>1</v>
      </c>
      <c r="S13" s="137"/>
      <c r="T13" s="8">
        <v>0</v>
      </c>
      <c r="U13" s="8">
        <v>0</v>
      </c>
      <c r="V13" s="137">
        <f t="shared" si="4"/>
        <v>0</v>
      </c>
      <c r="W13" s="149"/>
      <c r="X13" s="149">
        <f t="shared" si="5"/>
        <v>15</v>
      </c>
      <c r="Y13" s="149">
        <f t="shared" si="6"/>
        <v>3</v>
      </c>
      <c r="Z13" s="141">
        <f t="shared" si="7"/>
        <v>18</v>
      </c>
      <c r="AU13" s="151"/>
    </row>
    <row r="14" spans="1:47" ht="13.5" customHeight="1">
      <c r="A14" s="2007"/>
      <c r="B14" s="8" t="s">
        <v>58</v>
      </c>
      <c r="C14" s="142"/>
      <c r="D14" s="8">
        <v>0</v>
      </c>
      <c r="E14" s="8">
        <v>4</v>
      </c>
      <c r="F14" s="137">
        <f t="shared" si="0"/>
        <v>4</v>
      </c>
      <c r="G14" s="137"/>
      <c r="H14" s="8">
        <v>9</v>
      </c>
      <c r="I14" s="8">
        <v>4</v>
      </c>
      <c r="J14" s="137">
        <f t="shared" si="1"/>
        <v>13</v>
      </c>
      <c r="K14" s="137"/>
      <c r="L14" s="8">
        <v>0</v>
      </c>
      <c r="M14" s="8">
        <v>0</v>
      </c>
      <c r="N14" s="137">
        <f t="shared" si="2"/>
        <v>0</v>
      </c>
      <c r="O14" s="137"/>
      <c r="P14" s="8">
        <v>0</v>
      </c>
      <c r="Q14" s="8">
        <v>0</v>
      </c>
      <c r="R14" s="137">
        <f t="shared" si="3"/>
        <v>0</v>
      </c>
      <c r="S14" s="137"/>
      <c r="T14" s="8">
        <v>0</v>
      </c>
      <c r="U14" s="8">
        <v>0</v>
      </c>
      <c r="V14" s="137">
        <f t="shared" si="4"/>
        <v>0</v>
      </c>
      <c r="W14" s="149"/>
      <c r="X14" s="149">
        <f t="shared" si="5"/>
        <v>9</v>
      </c>
      <c r="Y14" s="149">
        <f t="shared" si="6"/>
        <v>8</v>
      </c>
      <c r="Z14" s="141">
        <f t="shared" si="7"/>
        <v>17</v>
      </c>
    </row>
    <row r="15" spans="1:47" ht="13.5" customHeight="1">
      <c r="A15" s="2007"/>
      <c r="B15" s="8" t="s">
        <v>64</v>
      </c>
      <c r="C15" s="142"/>
      <c r="D15" s="8">
        <v>0</v>
      </c>
      <c r="E15" s="8">
        <v>0</v>
      </c>
      <c r="F15" s="137">
        <f t="shared" si="0"/>
        <v>0</v>
      </c>
      <c r="G15" s="137"/>
      <c r="H15" s="8">
        <v>0</v>
      </c>
      <c r="I15" s="8">
        <v>0</v>
      </c>
      <c r="J15" s="137">
        <f t="shared" si="1"/>
        <v>0</v>
      </c>
      <c r="K15" s="137"/>
      <c r="L15" s="8">
        <v>0</v>
      </c>
      <c r="M15" s="8">
        <v>0</v>
      </c>
      <c r="N15" s="137">
        <f t="shared" si="2"/>
        <v>0</v>
      </c>
      <c r="O15" s="137"/>
      <c r="P15" s="8">
        <v>0</v>
      </c>
      <c r="Q15" s="8">
        <v>0</v>
      </c>
      <c r="R15" s="137">
        <f t="shared" si="3"/>
        <v>0</v>
      </c>
      <c r="S15" s="137"/>
      <c r="T15" s="8">
        <v>0</v>
      </c>
      <c r="U15" s="8">
        <v>0</v>
      </c>
      <c r="V15" s="137">
        <f t="shared" si="4"/>
        <v>0</v>
      </c>
      <c r="W15" s="149"/>
      <c r="X15" s="149">
        <f t="shared" si="5"/>
        <v>0</v>
      </c>
      <c r="Y15" s="149">
        <f t="shared" si="6"/>
        <v>0</v>
      </c>
      <c r="Z15" s="141">
        <f t="shared" si="7"/>
        <v>0</v>
      </c>
    </row>
    <row r="16" spans="1:47" s="2" customFormat="1" ht="13.5" customHeight="1">
      <c r="A16" s="2007"/>
      <c r="B16" s="8" t="s">
        <v>67</v>
      </c>
      <c r="C16" s="99"/>
      <c r="D16" s="8">
        <v>1</v>
      </c>
      <c r="E16" s="8">
        <v>0</v>
      </c>
      <c r="F16" s="137">
        <f t="shared" si="0"/>
        <v>1</v>
      </c>
      <c r="G16" s="137"/>
      <c r="H16" s="8">
        <v>0</v>
      </c>
      <c r="I16" s="8">
        <v>0</v>
      </c>
      <c r="J16" s="137">
        <f t="shared" si="1"/>
        <v>0</v>
      </c>
      <c r="K16" s="137"/>
      <c r="L16" s="8">
        <v>0</v>
      </c>
      <c r="M16" s="8">
        <v>0</v>
      </c>
      <c r="N16" s="137">
        <f t="shared" si="2"/>
        <v>0</v>
      </c>
      <c r="O16" s="137"/>
      <c r="P16" s="8">
        <v>0</v>
      </c>
      <c r="Q16" s="8">
        <v>0</v>
      </c>
      <c r="R16" s="137">
        <f t="shared" si="3"/>
        <v>0</v>
      </c>
      <c r="S16" s="137"/>
      <c r="T16" s="8">
        <v>2</v>
      </c>
      <c r="U16" s="8">
        <v>0</v>
      </c>
      <c r="V16" s="137">
        <f t="shared" si="4"/>
        <v>2</v>
      </c>
      <c r="W16" s="152"/>
      <c r="X16" s="149">
        <f t="shared" si="5"/>
        <v>3</v>
      </c>
      <c r="Y16" s="149">
        <f t="shared" si="6"/>
        <v>0</v>
      </c>
      <c r="Z16" s="141">
        <f t="shared" si="7"/>
        <v>3</v>
      </c>
    </row>
    <row r="17" spans="1:47" ht="13.5" customHeight="1">
      <c r="A17" s="2006">
        <v>1402</v>
      </c>
      <c r="B17" s="35" t="s">
        <v>13</v>
      </c>
      <c r="C17" s="111"/>
      <c r="D17" s="63">
        <f>SUM(D18:D26)</f>
        <v>96</v>
      </c>
      <c r="E17" s="63">
        <f>SUM(E18:E26)</f>
        <v>80</v>
      </c>
      <c r="F17" s="63">
        <f t="shared" si="0"/>
        <v>176</v>
      </c>
      <c r="G17" s="63"/>
      <c r="H17" s="63">
        <f>SUM(H18:H26)</f>
        <v>16</v>
      </c>
      <c r="I17" s="63">
        <f>SUM(I18:I26)</f>
        <v>19</v>
      </c>
      <c r="J17" s="63">
        <f t="shared" si="1"/>
        <v>35</v>
      </c>
      <c r="K17" s="63"/>
      <c r="L17" s="63">
        <f>SUM(L18:L26)</f>
        <v>20</v>
      </c>
      <c r="M17" s="63">
        <f>SUM(M18:M26)</f>
        <v>13</v>
      </c>
      <c r="N17" s="63">
        <f t="shared" si="2"/>
        <v>33</v>
      </c>
      <c r="O17" s="63"/>
      <c r="P17" s="63">
        <f>SUM(P18:P26)</f>
        <v>35</v>
      </c>
      <c r="Q17" s="63">
        <f>SUM(Q18:Q26)</f>
        <v>20</v>
      </c>
      <c r="R17" s="63">
        <f t="shared" si="3"/>
        <v>55</v>
      </c>
      <c r="S17" s="63"/>
      <c r="T17" s="63">
        <f>SUM(T18:T26)</f>
        <v>163</v>
      </c>
      <c r="U17" s="63">
        <f>SUM(U18:U26)</f>
        <v>58</v>
      </c>
      <c r="V17" s="63">
        <f t="shared" si="4"/>
        <v>221</v>
      </c>
      <c r="W17" s="139"/>
      <c r="X17" s="33">
        <f t="shared" si="5"/>
        <v>330</v>
      </c>
      <c r="Y17" s="33">
        <f t="shared" si="6"/>
        <v>190</v>
      </c>
      <c r="Z17" s="34">
        <f t="shared" si="7"/>
        <v>520</v>
      </c>
      <c r="AU17" s="151"/>
    </row>
    <row r="18" spans="1:47" ht="13.5" customHeight="1">
      <c r="A18" s="2007"/>
      <c r="B18" s="8" t="s">
        <v>54</v>
      </c>
      <c r="C18" s="99"/>
      <c r="D18" s="8">
        <v>34</v>
      </c>
      <c r="E18" s="8">
        <v>26</v>
      </c>
      <c r="F18" s="137">
        <f t="shared" si="0"/>
        <v>60</v>
      </c>
      <c r="G18" s="137"/>
      <c r="H18" s="8">
        <v>2</v>
      </c>
      <c r="I18" s="8">
        <v>2</v>
      </c>
      <c r="J18" s="137">
        <f t="shared" si="1"/>
        <v>4</v>
      </c>
      <c r="K18" s="137"/>
      <c r="L18" s="8">
        <v>2</v>
      </c>
      <c r="M18" s="8">
        <v>0</v>
      </c>
      <c r="N18" s="137">
        <f t="shared" si="2"/>
        <v>2</v>
      </c>
      <c r="O18" s="137"/>
      <c r="P18" s="8">
        <v>10</v>
      </c>
      <c r="Q18" s="8">
        <v>5</v>
      </c>
      <c r="R18" s="137">
        <f t="shared" si="3"/>
        <v>15</v>
      </c>
      <c r="S18" s="137"/>
      <c r="T18" s="8">
        <v>71</v>
      </c>
      <c r="U18" s="8">
        <v>21</v>
      </c>
      <c r="V18" s="137">
        <f t="shared" si="4"/>
        <v>92</v>
      </c>
      <c r="W18" s="137"/>
      <c r="X18" s="150">
        <f t="shared" si="5"/>
        <v>119</v>
      </c>
      <c r="Y18" s="150">
        <f t="shared" si="6"/>
        <v>54</v>
      </c>
      <c r="Z18" s="136">
        <f t="shared" si="7"/>
        <v>173</v>
      </c>
      <c r="AA18" s="140"/>
      <c r="AC18" s="140"/>
      <c r="AD18" s="140"/>
      <c r="AE18" s="140"/>
      <c r="AF18" s="140"/>
      <c r="AG18" s="140"/>
      <c r="AH18" s="140"/>
      <c r="AI18" s="140"/>
      <c r="AJ18" s="140"/>
      <c r="AK18" s="140"/>
      <c r="AL18" s="140"/>
      <c r="AM18" s="140"/>
      <c r="AN18" s="140"/>
      <c r="AO18" s="140"/>
      <c r="AP18" s="140"/>
      <c r="AQ18" s="140"/>
      <c r="AR18" s="140"/>
      <c r="AS18" s="140"/>
      <c r="AT18" s="140"/>
      <c r="AU18" s="151"/>
    </row>
    <row r="19" spans="1:47" ht="12.75" customHeight="1">
      <c r="A19" s="2007"/>
      <c r="B19" s="8" t="s">
        <v>55</v>
      </c>
      <c r="C19" s="99"/>
      <c r="D19" s="8">
        <v>22</v>
      </c>
      <c r="E19" s="8">
        <v>15</v>
      </c>
      <c r="F19" s="137">
        <f t="shared" si="0"/>
        <v>37</v>
      </c>
      <c r="G19" s="137"/>
      <c r="H19" s="8">
        <v>1</v>
      </c>
      <c r="I19" s="8">
        <v>1</v>
      </c>
      <c r="J19" s="137">
        <f t="shared" si="1"/>
        <v>2</v>
      </c>
      <c r="K19" s="137"/>
      <c r="L19" s="8">
        <v>2</v>
      </c>
      <c r="M19" s="8">
        <v>0</v>
      </c>
      <c r="N19" s="137">
        <f t="shared" si="2"/>
        <v>2</v>
      </c>
      <c r="O19" s="137"/>
      <c r="P19" s="8">
        <v>9</v>
      </c>
      <c r="Q19" s="8">
        <v>5</v>
      </c>
      <c r="R19" s="137">
        <f t="shared" si="3"/>
        <v>14</v>
      </c>
      <c r="S19" s="137"/>
      <c r="T19" s="8">
        <v>30</v>
      </c>
      <c r="U19" s="8">
        <v>4</v>
      </c>
      <c r="V19" s="137">
        <f t="shared" si="4"/>
        <v>34</v>
      </c>
      <c r="W19" s="137"/>
      <c r="X19" s="149">
        <f t="shared" si="5"/>
        <v>64</v>
      </c>
      <c r="Y19" s="149">
        <f t="shared" si="6"/>
        <v>25</v>
      </c>
      <c r="Z19" s="136">
        <f t="shared" si="7"/>
        <v>89</v>
      </c>
    </row>
    <row r="20" spans="1:47" ht="13.5" customHeight="1">
      <c r="A20" s="2007"/>
      <c r="B20" s="8" t="s">
        <v>70</v>
      </c>
      <c r="C20" s="99"/>
      <c r="D20" s="8">
        <v>6</v>
      </c>
      <c r="E20" s="8">
        <v>3</v>
      </c>
      <c r="F20" s="137">
        <f t="shared" si="0"/>
        <v>9</v>
      </c>
      <c r="G20" s="137"/>
      <c r="H20" s="8">
        <v>6</v>
      </c>
      <c r="I20" s="8">
        <v>6</v>
      </c>
      <c r="J20" s="137">
        <f t="shared" si="1"/>
        <v>12</v>
      </c>
      <c r="K20" s="137"/>
      <c r="L20" s="8">
        <v>4</v>
      </c>
      <c r="M20" s="8">
        <v>4</v>
      </c>
      <c r="N20" s="137">
        <f t="shared" si="2"/>
        <v>8</v>
      </c>
      <c r="O20" s="137"/>
      <c r="P20" s="8">
        <v>2</v>
      </c>
      <c r="Q20" s="8">
        <v>1</v>
      </c>
      <c r="R20" s="137">
        <f t="shared" si="3"/>
        <v>3</v>
      </c>
      <c r="S20" s="137"/>
      <c r="T20" s="8">
        <v>34</v>
      </c>
      <c r="U20" s="8">
        <v>21</v>
      </c>
      <c r="V20" s="137">
        <f t="shared" si="4"/>
        <v>55</v>
      </c>
      <c r="W20" s="137"/>
      <c r="X20" s="149">
        <f t="shared" si="5"/>
        <v>52</v>
      </c>
      <c r="Y20" s="149">
        <f t="shared" si="6"/>
        <v>35</v>
      </c>
      <c r="Z20" s="136">
        <f t="shared" si="7"/>
        <v>87</v>
      </c>
      <c r="AA20" s="140"/>
      <c r="AC20" s="140"/>
      <c r="AD20" s="140"/>
      <c r="AE20" s="140"/>
      <c r="AF20" s="140"/>
      <c r="AG20" s="140"/>
      <c r="AH20" s="140"/>
      <c r="AI20" s="140"/>
      <c r="AJ20" s="140"/>
      <c r="AK20" s="140"/>
      <c r="AL20" s="140"/>
      <c r="AM20" s="140"/>
      <c r="AN20" s="140"/>
      <c r="AO20" s="140"/>
      <c r="AP20" s="140"/>
      <c r="AQ20" s="140"/>
      <c r="AR20" s="140"/>
      <c r="AS20" s="140"/>
      <c r="AT20" s="140"/>
      <c r="AU20" s="151"/>
    </row>
    <row r="21" spans="1:47" ht="12.75" customHeight="1">
      <c r="A21" s="2007"/>
      <c r="B21" s="8" t="s">
        <v>43</v>
      </c>
      <c r="C21" s="99"/>
      <c r="D21" s="8">
        <v>13</v>
      </c>
      <c r="E21" s="8">
        <v>7</v>
      </c>
      <c r="F21" s="137">
        <f t="shared" si="0"/>
        <v>20</v>
      </c>
      <c r="G21" s="137"/>
      <c r="H21" s="8">
        <v>1</v>
      </c>
      <c r="I21" s="8">
        <v>0</v>
      </c>
      <c r="J21" s="137">
        <f t="shared" si="1"/>
        <v>1</v>
      </c>
      <c r="K21" s="137"/>
      <c r="L21" s="8">
        <v>2</v>
      </c>
      <c r="M21" s="8">
        <v>3</v>
      </c>
      <c r="N21" s="137">
        <f t="shared" si="2"/>
        <v>5</v>
      </c>
      <c r="O21" s="137"/>
      <c r="P21" s="8">
        <v>7</v>
      </c>
      <c r="Q21" s="8">
        <v>6</v>
      </c>
      <c r="R21" s="137">
        <f t="shared" si="3"/>
        <v>13</v>
      </c>
      <c r="S21" s="137"/>
      <c r="T21" s="8">
        <v>10</v>
      </c>
      <c r="U21" s="8">
        <v>2</v>
      </c>
      <c r="V21" s="137">
        <f t="shared" si="4"/>
        <v>12</v>
      </c>
      <c r="W21" s="137"/>
      <c r="X21" s="149">
        <f t="shared" si="5"/>
        <v>33</v>
      </c>
      <c r="Y21" s="149">
        <f t="shared" si="6"/>
        <v>18</v>
      </c>
      <c r="Z21" s="136">
        <f t="shared" si="7"/>
        <v>51</v>
      </c>
    </row>
    <row r="22" spans="1:47" ht="13.5" customHeight="1">
      <c r="A22" s="2007"/>
      <c r="B22" s="8" t="s">
        <v>44</v>
      </c>
      <c r="C22" s="99"/>
      <c r="D22" s="8">
        <v>5</v>
      </c>
      <c r="E22" s="8">
        <v>10</v>
      </c>
      <c r="F22" s="137">
        <f t="shared" si="0"/>
        <v>15</v>
      </c>
      <c r="G22" s="137"/>
      <c r="H22" s="8">
        <v>0</v>
      </c>
      <c r="I22" s="8">
        <v>0</v>
      </c>
      <c r="J22" s="137">
        <f t="shared" si="1"/>
        <v>0</v>
      </c>
      <c r="K22" s="137"/>
      <c r="L22" s="8">
        <v>5</v>
      </c>
      <c r="M22" s="8">
        <v>2</v>
      </c>
      <c r="N22" s="137">
        <f t="shared" si="2"/>
        <v>7</v>
      </c>
      <c r="O22" s="137"/>
      <c r="P22" s="8">
        <v>4</v>
      </c>
      <c r="Q22" s="8">
        <v>1</v>
      </c>
      <c r="R22" s="137">
        <f t="shared" si="3"/>
        <v>5</v>
      </c>
      <c r="S22" s="137"/>
      <c r="T22" s="8">
        <v>5</v>
      </c>
      <c r="U22" s="8">
        <v>0</v>
      </c>
      <c r="V22" s="137">
        <f t="shared" si="4"/>
        <v>5</v>
      </c>
      <c r="W22" s="137"/>
      <c r="X22" s="149">
        <f t="shared" si="5"/>
        <v>19</v>
      </c>
      <c r="Y22" s="149">
        <f t="shared" si="6"/>
        <v>13</v>
      </c>
      <c r="Z22" s="136">
        <f t="shared" si="7"/>
        <v>32</v>
      </c>
      <c r="AA22" s="140"/>
      <c r="AC22" s="140"/>
      <c r="AD22" s="140"/>
      <c r="AE22" s="140"/>
      <c r="AF22" s="140"/>
      <c r="AG22" s="140"/>
      <c r="AH22" s="140"/>
      <c r="AI22" s="140"/>
      <c r="AJ22" s="140"/>
      <c r="AK22" s="140"/>
      <c r="AL22" s="140"/>
      <c r="AM22" s="140"/>
      <c r="AN22" s="140"/>
      <c r="AO22" s="140"/>
      <c r="AP22" s="140"/>
      <c r="AQ22" s="140"/>
      <c r="AR22" s="140"/>
      <c r="AS22" s="140"/>
      <c r="AT22" s="140"/>
      <c r="AU22" s="151"/>
    </row>
    <row r="23" spans="1:47" ht="13.5" customHeight="1">
      <c r="A23" s="2007"/>
      <c r="B23" s="8" t="s">
        <v>53</v>
      </c>
      <c r="C23" s="99"/>
      <c r="D23" s="8">
        <v>5</v>
      </c>
      <c r="E23" s="8">
        <v>2</v>
      </c>
      <c r="F23" s="137">
        <f t="shared" si="0"/>
        <v>7</v>
      </c>
      <c r="G23" s="137"/>
      <c r="H23" s="8">
        <v>0</v>
      </c>
      <c r="I23" s="8">
        <v>1</v>
      </c>
      <c r="J23" s="137">
        <f t="shared" si="1"/>
        <v>1</v>
      </c>
      <c r="K23" s="137"/>
      <c r="L23" s="8">
        <v>3</v>
      </c>
      <c r="M23" s="8">
        <v>1</v>
      </c>
      <c r="N23" s="137">
        <f t="shared" si="2"/>
        <v>4</v>
      </c>
      <c r="O23" s="137"/>
      <c r="P23" s="8">
        <v>2</v>
      </c>
      <c r="Q23" s="8">
        <v>0</v>
      </c>
      <c r="R23" s="137">
        <f t="shared" si="3"/>
        <v>2</v>
      </c>
      <c r="S23" s="137"/>
      <c r="T23" s="8">
        <v>2</v>
      </c>
      <c r="U23" s="8">
        <v>4</v>
      </c>
      <c r="V23" s="137">
        <f t="shared" si="4"/>
        <v>6</v>
      </c>
      <c r="W23" s="137"/>
      <c r="X23" s="149">
        <f t="shared" si="5"/>
        <v>12</v>
      </c>
      <c r="Y23" s="149">
        <f t="shared" si="6"/>
        <v>8</v>
      </c>
      <c r="Z23" s="136">
        <f t="shared" si="7"/>
        <v>20</v>
      </c>
      <c r="AA23" s="140"/>
      <c r="AC23" s="140"/>
      <c r="AD23" s="140"/>
      <c r="AE23" s="140"/>
      <c r="AF23" s="140"/>
      <c r="AG23" s="140"/>
      <c r="AH23" s="140"/>
      <c r="AI23" s="140"/>
      <c r="AJ23" s="140"/>
      <c r="AK23" s="140"/>
      <c r="AL23" s="140"/>
      <c r="AM23" s="140"/>
      <c r="AN23" s="140"/>
      <c r="AO23" s="140"/>
      <c r="AP23" s="140"/>
      <c r="AQ23" s="140"/>
      <c r="AR23" s="140"/>
      <c r="AS23" s="140"/>
      <c r="AT23" s="140"/>
      <c r="AU23" s="151"/>
    </row>
    <row r="24" spans="1:47" ht="13.5" customHeight="1">
      <c r="A24" s="2007"/>
      <c r="B24" s="8" t="s">
        <v>57</v>
      </c>
      <c r="C24" s="99"/>
      <c r="D24" s="8">
        <v>8</v>
      </c>
      <c r="E24" s="8">
        <v>5</v>
      </c>
      <c r="F24" s="137">
        <f t="shared" si="0"/>
        <v>13</v>
      </c>
      <c r="G24" s="137"/>
      <c r="H24" s="8">
        <v>1</v>
      </c>
      <c r="I24" s="8">
        <v>3</v>
      </c>
      <c r="J24" s="137">
        <f t="shared" si="1"/>
        <v>4</v>
      </c>
      <c r="K24" s="137"/>
      <c r="L24" s="8">
        <v>1</v>
      </c>
      <c r="M24" s="8">
        <v>1</v>
      </c>
      <c r="N24" s="137">
        <f t="shared" si="2"/>
        <v>2</v>
      </c>
      <c r="O24" s="137"/>
      <c r="P24" s="8">
        <v>1</v>
      </c>
      <c r="Q24" s="8">
        <v>1</v>
      </c>
      <c r="R24" s="137">
        <f t="shared" si="3"/>
        <v>2</v>
      </c>
      <c r="S24" s="137"/>
      <c r="T24" s="8">
        <v>8</v>
      </c>
      <c r="U24" s="8">
        <v>4</v>
      </c>
      <c r="V24" s="137">
        <f t="shared" si="4"/>
        <v>12</v>
      </c>
      <c r="W24" s="137"/>
      <c r="X24" s="149">
        <f t="shared" si="5"/>
        <v>19</v>
      </c>
      <c r="Y24" s="149">
        <f t="shared" si="6"/>
        <v>14</v>
      </c>
      <c r="Z24" s="136">
        <f t="shared" si="7"/>
        <v>33</v>
      </c>
      <c r="AA24" s="140"/>
      <c r="AC24" s="140"/>
      <c r="AD24" s="140"/>
      <c r="AE24" s="140"/>
      <c r="AF24" s="140"/>
      <c r="AG24" s="140"/>
      <c r="AH24" s="140"/>
      <c r="AI24" s="140"/>
      <c r="AJ24" s="140"/>
      <c r="AK24" s="140"/>
      <c r="AL24" s="140"/>
      <c r="AM24" s="140"/>
      <c r="AN24" s="140"/>
      <c r="AO24" s="140"/>
      <c r="AP24" s="140"/>
      <c r="AQ24" s="140"/>
      <c r="AR24" s="140"/>
      <c r="AS24" s="140"/>
      <c r="AT24" s="140"/>
      <c r="AU24" s="151"/>
    </row>
    <row r="25" spans="1:47" ht="13.5" customHeight="1">
      <c r="A25" s="2007"/>
      <c r="B25" s="8" t="s">
        <v>32</v>
      </c>
      <c r="C25" s="99"/>
      <c r="D25" s="8">
        <v>3</v>
      </c>
      <c r="E25" s="8">
        <v>12</v>
      </c>
      <c r="F25" s="137">
        <f t="shared" si="0"/>
        <v>15</v>
      </c>
      <c r="G25" s="137"/>
      <c r="H25" s="8">
        <v>5</v>
      </c>
      <c r="I25" s="8">
        <v>5</v>
      </c>
      <c r="J25" s="137">
        <f t="shared" si="1"/>
        <v>10</v>
      </c>
      <c r="K25" s="137"/>
      <c r="L25" s="8">
        <v>1</v>
      </c>
      <c r="M25" s="8">
        <v>2</v>
      </c>
      <c r="N25" s="137">
        <f t="shared" si="2"/>
        <v>3</v>
      </c>
      <c r="O25" s="137"/>
      <c r="P25" s="8">
        <v>0</v>
      </c>
      <c r="Q25" s="8">
        <v>1</v>
      </c>
      <c r="R25" s="137">
        <f t="shared" si="3"/>
        <v>1</v>
      </c>
      <c r="S25" s="137"/>
      <c r="T25" s="8">
        <v>3</v>
      </c>
      <c r="U25" s="8">
        <v>2</v>
      </c>
      <c r="V25" s="137">
        <f t="shared" si="4"/>
        <v>5</v>
      </c>
      <c r="W25" s="137"/>
      <c r="X25" s="149">
        <f t="shared" si="5"/>
        <v>12</v>
      </c>
      <c r="Y25" s="149">
        <f t="shared" si="6"/>
        <v>22</v>
      </c>
      <c r="Z25" s="136">
        <f t="shared" si="7"/>
        <v>34</v>
      </c>
      <c r="AU25" s="151"/>
    </row>
    <row r="26" spans="1:47" ht="13.5" customHeight="1">
      <c r="A26" s="2007"/>
      <c r="B26" s="8" t="s">
        <v>48</v>
      </c>
      <c r="C26" s="99"/>
      <c r="D26" s="8">
        <v>0</v>
      </c>
      <c r="E26" s="8">
        <v>0</v>
      </c>
      <c r="F26" s="137">
        <f t="shared" si="0"/>
        <v>0</v>
      </c>
      <c r="G26" s="137"/>
      <c r="H26" s="8">
        <v>0</v>
      </c>
      <c r="I26" s="8">
        <v>1</v>
      </c>
      <c r="J26" s="137">
        <f t="shared" si="1"/>
        <v>1</v>
      </c>
      <c r="K26" s="137"/>
      <c r="L26" s="8">
        <v>0</v>
      </c>
      <c r="M26" s="8">
        <v>0</v>
      </c>
      <c r="N26" s="137">
        <f t="shared" si="2"/>
        <v>0</v>
      </c>
      <c r="O26" s="137"/>
      <c r="P26" s="8">
        <v>0</v>
      </c>
      <c r="Q26" s="8">
        <v>0</v>
      </c>
      <c r="R26" s="137">
        <f t="shared" si="3"/>
        <v>0</v>
      </c>
      <c r="S26" s="137"/>
      <c r="T26" s="8">
        <v>0</v>
      </c>
      <c r="U26" s="8">
        <v>0</v>
      </c>
      <c r="V26" s="137">
        <f t="shared" si="4"/>
        <v>0</v>
      </c>
      <c r="W26" s="137"/>
      <c r="X26" s="149">
        <f t="shared" si="5"/>
        <v>0</v>
      </c>
      <c r="Y26" s="149">
        <f t="shared" si="6"/>
        <v>1</v>
      </c>
      <c r="Z26" s="136">
        <f t="shared" si="7"/>
        <v>1</v>
      </c>
      <c r="AU26" s="151"/>
    </row>
    <row r="27" spans="1:47" ht="15" customHeight="1">
      <c r="A27" s="2006">
        <v>1403</v>
      </c>
      <c r="B27" s="35" t="s">
        <v>14</v>
      </c>
      <c r="C27" s="111"/>
      <c r="D27" s="33">
        <f>SUM(D28:D30)</f>
        <v>40</v>
      </c>
      <c r="E27" s="33">
        <f>SUM(E28:E30)</f>
        <v>81</v>
      </c>
      <c r="F27" s="33">
        <f t="shared" si="0"/>
        <v>121</v>
      </c>
      <c r="G27" s="139"/>
      <c r="H27" s="33">
        <f>SUM(H28:H30)</f>
        <v>7</v>
      </c>
      <c r="I27" s="33">
        <f>SUM(I28:I30)</f>
        <v>14</v>
      </c>
      <c r="J27" s="33">
        <f t="shared" si="1"/>
        <v>21</v>
      </c>
      <c r="K27" s="139"/>
      <c r="L27" s="33">
        <f>SUM(L28:L30)</f>
        <v>10</v>
      </c>
      <c r="M27" s="33">
        <f>SUM(M28:M30)</f>
        <v>10</v>
      </c>
      <c r="N27" s="33">
        <f t="shared" si="2"/>
        <v>20</v>
      </c>
      <c r="O27" s="139"/>
      <c r="P27" s="33">
        <f>SUM(P28:P30)</f>
        <v>14</v>
      </c>
      <c r="Q27" s="33">
        <f>SUM(Q28:Q30)</f>
        <v>25</v>
      </c>
      <c r="R27" s="33">
        <f t="shared" si="3"/>
        <v>39</v>
      </c>
      <c r="S27" s="139"/>
      <c r="T27" s="33">
        <f>SUM(T28:T30)</f>
        <v>11</v>
      </c>
      <c r="U27" s="33">
        <f>SUM(U28:U30)</f>
        <v>37</v>
      </c>
      <c r="V27" s="33">
        <f t="shared" si="4"/>
        <v>48</v>
      </c>
      <c r="W27" s="139"/>
      <c r="X27" s="33">
        <f t="shared" si="5"/>
        <v>82</v>
      </c>
      <c r="Y27" s="33">
        <f t="shared" si="6"/>
        <v>167</v>
      </c>
      <c r="Z27" s="34">
        <f t="shared" si="7"/>
        <v>249</v>
      </c>
    </row>
    <row r="28" spans="1:47" s="4" customFormat="1">
      <c r="A28" s="2007"/>
      <c r="B28" s="8" t="s">
        <v>33</v>
      </c>
      <c r="C28" s="10"/>
      <c r="D28" s="8">
        <v>24</v>
      </c>
      <c r="E28" s="8">
        <v>56</v>
      </c>
      <c r="F28" s="11">
        <f t="shared" si="0"/>
        <v>80</v>
      </c>
      <c r="G28" s="11"/>
      <c r="H28" s="8">
        <v>2</v>
      </c>
      <c r="I28" s="8">
        <v>3</v>
      </c>
      <c r="J28" s="11">
        <f t="shared" si="1"/>
        <v>5</v>
      </c>
      <c r="K28" s="11"/>
      <c r="L28" s="8">
        <v>3</v>
      </c>
      <c r="M28" s="8">
        <v>6</v>
      </c>
      <c r="N28" s="11">
        <f t="shared" si="2"/>
        <v>9</v>
      </c>
      <c r="O28" s="11"/>
      <c r="P28" s="8">
        <v>6</v>
      </c>
      <c r="Q28" s="8">
        <v>9</v>
      </c>
      <c r="R28" s="11">
        <f t="shared" si="3"/>
        <v>15</v>
      </c>
      <c r="S28" s="11"/>
      <c r="T28" s="8">
        <v>7</v>
      </c>
      <c r="U28" s="8">
        <v>23</v>
      </c>
      <c r="V28" s="11">
        <f t="shared" si="4"/>
        <v>30</v>
      </c>
      <c r="W28" s="11"/>
      <c r="X28" s="150">
        <f t="shared" si="5"/>
        <v>42</v>
      </c>
      <c r="Y28" s="150">
        <f t="shared" si="6"/>
        <v>97</v>
      </c>
      <c r="Z28" s="66">
        <f t="shared" si="7"/>
        <v>139</v>
      </c>
      <c r="AB28" s="1"/>
    </row>
    <row r="29" spans="1:47" s="4" customFormat="1" ht="14.1" customHeight="1">
      <c r="A29" s="2007"/>
      <c r="B29" s="8" t="s">
        <v>15</v>
      </c>
      <c r="C29" s="10"/>
      <c r="D29" s="8">
        <v>3</v>
      </c>
      <c r="E29" s="8">
        <v>5</v>
      </c>
      <c r="F29" s="11">
        <f t="shared" si="0"/>
        <v>8</v>
      </c>
      <c r="G29" s="11"/>
      <c r="H29" s="8">
        <v>5</v>
      </c>
      <c r="I29" s="8">
        <v>10</v>
      </c>
      <c r="J29" s="11">
        <f t="shared" si="1"/>
        <v>15</v>
      </c>
      <c r="K29" s="11"/>
      <c r="L29" s="8">
        <v>5</v>
      </c>
      <c r="M29" s="8">
        <v>3</v>
      </c>
      <c r="N29" s="11">
        <f t="shared" si="2"/>
        <v>8</v>
      </c>
      <c r="O29" s="11"/>
      <c r="P29" s="8">
        <v>3</v>
      </c>
      <c r="Q29" s="8">
        <v>9</v>
      </c>
      <c r="R29" s="11">
        <f t="shared" si="3"/>
        <v>12</v>
      </c>
      <c r="S29" s="11"/>
      <c r="T29" s="8">
        <v>1</v>
      </c>
      <c r="U29" s="8">
        <v>3</v>
      </c>
      <c r="V29" s="11">
        <f t="shared" si="4"/>
        <v>4</v>
      </c>
      <c r="W29" s="11"/>
      <c r="X29" s="149">
        <f t="shared" si="5"/>
        <v>17</v>
      </c>
      <c r="Y29" s="149">
        <f t="shared" si="6"/>
        <v>30</v>
      </c>
      <c r="Z29" s="66">
        <f t="shared" si="7"/>
        <v>47</v>
      </c>
      <c r="AB29" s="1"/>
    </row>
    <row r="30" spans="1:47" s="4" customFormat="1">
      <c r="A30" s="2007"/>
      <c r="B30" s="8" t="s">
        <v>16</v>
      </c>
      <c r="C30" s="10"/>
      <c r="D30" s="8">
        <v>13</v>
      </c>
      <c r="E30" s="8">
        <v>20</v>
      </c>
      <c r="F30" s="11">
        <f t="shared" si="0"/>
        <v>33</v>
      </c>
      <c r="G30" s="11"/>
      <c r="H30" s="8">
        <v>0</v>
      </c>
      <c r="I30" s="8">
        <v>1</v>
      </c>
      <c r="J30" s="11">
        <f t="shared" si="1"/>
        <v>1</v>
      </c>
      <c r="K30" s="11"/>
      <c r="L30" s="8">
        <v>2</v>
      </c>
      <c r="M30" s="8">
        <v>1</v>
      </c>
      <c r="N30" s="11">
        <f t="shared" si="2"/>
        <v>3</v>
      </c>
      <c r="O30" s="11"/>
      <c r="P30" s="8">
        <v>5</v>
      </c>
      <c r="Q30" s="8">
        <v>7</v>
      </c>
      <c r="R30" s="11">
        <f t="shared" si="3"/>
        <v>12</v>
      </c>
      <c r="S30" s="11"/>
      <c r="T30" s="8">
        <v>3</v>
      </c>
      <c r="U30" s="8">
        <v>11</v>
      </c>
      <c r="V30" s="11">
        <f t="shared" si="4"/>
        <v>14</v>
      </c>
      <c r="W30" s="11"/>
      <c r="X30" s="149">
        <f t="shared" si="5"/>
        <v>23</v>
      </c>
      <c r="Y30" s="149">
        <f t="shared" si="6"/>
        <v>40</v>
      </c>
      <c r="Z30" s="66">
        <f t="shared" si="7"/>
        <v>63</v>
      </c>
      <c r="AB30" s="1"/>
    </row>
    <row r="31" spans="1:47">
      <c r="A31" s="2010">
        <v>1404</v>
      </c>
      <c r="B31" s="35" t="s">
        <v>34</v>
      </c>
      <c r="C31" s="111"/>
      <c r="D31" s="33">
        <f>SUM(D32:D33)</f>
        <v>67</v>
      </c>
      <c r="E31" s="33">
        <f>SUM(E32:E33)</f>
        <v>20</v>
      </c>
      <c r="F31" s="33">
        <f t="shared" si="0"/>
        <v>87</v>
      </c>
      <c r="G31" s="33"/>
      <c r="H31" s="33">
        <f>SUM(H32:H33)</f>
        <v>12</v>
      </c>
      <c r="I31" s="33">
        <f>SUM(I32:I33)</f>
        <v>5</v>
      </c>
      <c r="J31" s="33">
        <f t="shared" si="1"/>
        <v>17</v>
      </c>
      <c r="K31" s="33"/>
      <c r="L31" s="33">
        <f>SUM(L32:L33)</f>
        <v>13</v>
      </c>
      <c r="M31" s="33">
        <f>SUM(M32:M33)</f>
        <v>4</v>
      </c>
      <c r="N31" s="33">
        <f t="shared" si="2"/>
        <v>17</v>
      </c>
      <c r="O31" s="33"/>
      <c r="P31" s="33">
        <f>SUM(P32:P33)</f>
        <v>32</v>
      </c>
      <c r="Q31" s="33">
        <f>SUM(Q32:Q33)</f>
        <v>13</v>
      </c>
      <c r="R31" s="33">
        <f t="shared" si="3"/>
        <v>45</v>
      </c>
      <c r="S31" s="33"/>
      <c r="T31" s="33">
        <f>SUM(T32:T33)</f>
        <v>70</v>
      </c>
      <c r="U31" s="33">
        <f>SUM(U32:U33)</f>
        <v>6</v>
      </c>
      <c r="V31" s="33">
        <f t="shared" si="4"/>
        <v>76</v>
      </c>
      <c r="W31" s="33"/>
      <c r="X31" s="33">
        <f t="shared" si="5"/>
        <v>194</v>
      </c>
      <c r="Y31" s="33">
        <f t="shared" si="6"/>
        <v>48</v>
      </c>
      <c r="Z31" s="34">
        <f t="shared" si="7"/>
        <v>242</v>
      </c>
    </row>
    <row r="32" spans="1:47">
      <c r="A32" s="1981"/>
      <c r="B32" s="8" t="s">
        <v>45</v>
      </c>
      <c r="C32" s="99"/>
      <c r="D32" s="8">
        <v>28</v>
      </c>
      <c r="E32" s="8">
        <v>4</v>
      </c>
      <c r="F32" s="137">
        <f t="shared" si="0"/>
        <v>32</v>
      </c>
      <c r="G32" s="137"/>
      <c r="H32" s="8">
        <v>3</v>
      </c>
      <c r="I32" s="8">
        <v>1</v>
      </c>
      <c r="J32" s="137">
        <f t="shared" si="1"/>
        <v>4</v>
      </c>
      <c r="K32" s="137"/>
      <c r="L32" s="8">
        <v>9</v>
      </c>
      <c r="M32" s="8">
        <v>4</v>
      </c>
      <c r="N32" s="137">
        <f t="shared" si="2"/>
        <v>13</v>
      </c>
      <c r="O32" s="137"/>
      <c r="P32" s="8">
        <v>19</v>
      </c>
      <c r="Q32" s="8">
        <v>5</v>
      </c>
      <c r="R32" s="137">
        <f t="shared" si="3"/>
        <v>24</v>
      </c>
      <c r="S32" s="137"/>
      <c r="T32" s="8">
        <v>34</v>
      </c>
      <c r="U32" s="8">
        <v>1</v>
      </c>
      <c r="V32" s="137">
        <f t="shared" si="4"/>
        <v>35</v>
      </c>
      <c r="W32" s="137"/>
      <c r="X32" s="149">
        <f t="shared" si="5"/>
        <v>93</v>
      </c>
      <c r="Y32" s="149">
        <f t="shared" si="6"/>
        <v>15</v>
      </c>
      <c r="Z32" s="136">
        <f t="shared" si="7"/>
        <v>108</v>
      </c>
    </row>
    <row r="33" spans="1:26">
      <c r="A33" s="1981"/>
      <c r="B33" s="8" t="s">
        <v>17</v>
      </c>
      <c r="C33" s="99"/>
      <c r="D33" s="8">
        <v>39</v>
      </c>
      <c r="E33" s="8">
        <v>16</v>
      </c>
      <c r="F33" s="137">
        <f t="shared" si="0"/>
        <v>55</v>
      </c>
      <c r="G33" s="137"/>
      <c r="H33" s="8">
        <v>9</v>
      </c>
      <c r="I33" s="8">
        <v>4</v>
      </c>
      <c r="J33" s="137">
        <f t="shared" si="1"/>
        <v>13</v>
      </c>
      <c r="K33" s="137"/>
      <c r="L33" s="8">
        <v>4</v>
      </c>
      <c r="M33" s="8">
        <v>0</v>
      </c>
      <c r="N33" s="137">
        <f t="shared" si="2"/>
        <v>4</v>
      </c>
      <c r="O33" s="137"/>
      <c r="P33" s="8">
        <v>13</v>
      </c>
      <c r="Q33" s="8">
        <v>8</v>
      </c>
      <c r="R33" s="137">
        <f t="shared" si="3"/>
        <v>21</v>
      </c>
      <c r="S33" s="137"/>
      <c r="T33" s="8">
        <v>36</v>
      </c>
      <c r="U33" s="8">
        <v>5</v>
      </c>
      <c r="V33" s="137">
        <f t="shared" si="4"/>
        <v>41</v>
      </c>
      <c r="W33" s="137"/>
      <c r="X33" s="149">
        <f t="shared" si="5"/>
        <v>101</v>
      </c>
      <c r="Y33" s="149">
        <f t="shared" si="6"/>
        <v>33</v>
      </c>
      <c r="Z33" s="136">
        <f t="shared" si="7"/>
        <v>134</v>
      </c>
    </row>
    <row r="34" spans="1:26">
      <c r="A34" s="2006">
        <v>1405</v>
      </c>
      <c r="B34" s="35" t="s">
        <v>18</v>
      </c>
      <c r="C34" s="36"/>
      <c r="D34" s="33">
        <f>SUM(D35:D38)</f>
        <v>85</v>
      </c>
      <c r="E34" s="33">
        <f>SUM(E35:E38)</f>
        <v>73</v>
      </c>
      <c r="F34" s="33">
        <f t="shared" si="0"/>
        <v>158</v>
      </c>
      <c r="G34" s="33"/>
      <c r="H34" s="33">
        <f>SUM(H35:H38)</f>
        <v>13</v>
      </c>
      <c r="I34" s="33">
        <f>SUM(I35:I38)</f>
        <v>4</v>
      </c>
      <c r="J34" s="33">
        <f t="shared" si="1"/>
        <v>17</v>
      </c>
      <c r="K34" s="33"/>
      <c r="L34" s="33">
        <f>SUM(L35:L38)</f>
        <v>18</v>
      </c>
      <c r="M34" s="33">
        <f>SUM(M35:M38)</f>
        <v>23</v>
      </c>
      <c r="N34" s="33">
        <f t="shared" si="2"/>
        <v>41</v>
      </c>
      <c r="O34" s="33"/>
      <c r="P34" s="33">
        <f>SUM(P35:P38)</f>
        <v>42</v>
      </c>
      <c r="Q34" s="33">
        <f>SUM(Q35:Q38)</f>
        <v>39</v>
      </c>
      <c r="R34" s="33">
        <f t="shared" si="3"/>
        <v>81</v>
      </c>
      <c r="S34" s="33"/>
      <c r="T34" s="33">
        <f>SUM(T35:T38)</f>
        <v>63</v>
      </c>
      <c r="U34" s="33">
        <f>SUM(U35:U38)</f>
        <v>28</v>
      </c>
      <c r="V34" s="33">
        <f t="shared" si="4"/>
        <v>91</v>
      </c>
      <c r="W34" s="33"/>
      <c r="X34" s="33">
        <f t="shared" si="5"/>
        <v>221</v>
      </c>
      <c r="Y34" s="33">
        <f t="shared" si="6"/>
        <v>167</v>
      </c>
      <c r="Z34" s="34">
        <f t="shared" si="7"/>
        <v>388</v>
      </c>
    </row>
    <row r="35" spans="1:26">
      <c r="A35" s="2007"/>
      <c r="B35" s="8" t="s">
        <v>21</v>
      </c>
      <c r="C35" s="99"/>
      <c r="D35" s="8">
        <v>23</v>
      </c>
      <c r="E35" s="8">
        <v>22</v>
      </c>
      <c r="F35" s="137">
        <f t="shared" si="0"/>
        <v>45</v>
      </c>
      <c r="G35" s="137"/>
      <c r="H35" s="8">
        <v>5</v>
      </c>
      <c r="I35" s="8">
        <v>2</v>
      </c>
      <c r="J35" s="137">
        <f t="shared" si="1"/>
        <v>7</v>
      </c>
      <c r="K35" s="137"/>
      <c r="L35" s="8">
        <v>11</v>
      </c>
      <c r="M35" s="8">
        <v>14</v>
      </c>
      <c r="N35" s="137">
        <f t="shared" si="2"/>
        <v>25</v>
      </c>
      <c r="O35" s="137"/>
      <c r="P35" s="8">
        <v>14</v>
      </c>
      <c r="Q35" s="8">
        <v>8</v>
      </c>
      <c r="R35" s="137">
        <f t="shared" si="3"/>
        <v>22</v>
      </c>
      <c r="S35" s="137"/>
      <c r="T35" s="8">
        <v>20</v>
      </c>
      <c r="U35" s="8">
        <v>7</v>
      </c>
      <c r="V35" s="137">
        <f t="shared" si="4"/>
        <v>27</v>
      </c>
      <c r="W35" s="137"/>
      <c r="X35" s="149">
        <f t="shared" si="5"/>
        <v>73</v>
      </c>
      <c r="Y35" s="149">
        <f t="shared" si="6"/>
        <v>53</v>
      </c>
      <c r="Z35" s="136">
        <f t="shared" si="7"/>
        <v>126</v>
      </c>
    </row>
    <row r="36" spans="1:26">
      <c r="A36" s="2007"/>
      <c r="B36" s="8" t="s">
        <v>19</v>
      </c>
      <c r="C36" s="99"/>
      <c r="D36" s="8">
        <v>57</v>
      </c>
      <c r="E36" s="8">
        <v>47</v>
      </c>
      <c r="F36" s="137">
        <f t="shared" si="0"/>
        <v>104</v>
      </c>
      <c r="G36" s="137"/>
      <c r="H36" s="8">
        <v>4</v>
      </c>
      <c r="I36" s="8">
        <v>2</v>
      </c>
      <c r="J36" s="137">
        <f t="shared" si="1"/>
        <v>6</v>
      </c>
      <c r="K36" s="137"/>
      <c r="L36" s="8">
        <v>7</v>
      </c>
      <c r="M36" s="8">
        <v>9</v>
      </c>
      <c r="N36" s="137">
        <f t="shared" si="2"/>
        <v>16</v>
      </c>
      <c r="O36" s="137"/>
      <c r="P36" s="8">
        <v>28</v>
      </c>
      <c r="Q36" s="8">
        <v>31</v>
      </c>
      <c r="R36" s="137">
        <f t="shared" si="3"/>
        <v>59</v>
      </c>
      <c r="S36" s="137"/>
      <c r="T36" s="8">
        <v>43</v>
      </c>
      <c r="U36" s="8">
        <v>21</v>
      </c>
      <c r="V36" s="137">
        <f t="shared" si="4"/>
        <v>64</v>
      </c>
      <c r="W36" s="137"/>
      <c r="X36" s="149">
        <f t="shared" si="5"/>
        <v>139</v>
      </c>
      <c r="Y36" s="149">
        <f t="shared" si="6"/>
        <v>110</v>
      </c>
      <c r="Z36" s="136">
        <f t="shared" si="7"/>
        <v>249</v>
      </c>
    </row>
    <row r="37" spans="1:26">
      <c r="A37" s="2007"/>
      <c r="B37" s="8" t="s">
        <v>65</v>
      </c>
      <c r="C37" s="99"/>
      <c r="D37" s="8">
        <v>0</v>
      </c>
      <c r="E37" s="8">
        <v>0</v>
      </c>
      <c r="F37" s="137">
        <f t="shared" si="0"/>
        <v>0</v>
      </c>
      <c r="G37" s="137"/>
      <c r="H37" s="8">
        <v>0</v>
      </c>
      <c r="I37" s="8">
        <v>0</v>
      </c>
      <c r="J37" s="137">
        <f t="shared" si="1"/>
        <v>0</v>
      </c>
      <c r="K37" s="137"/>
      <c r="L37" s="8">
        <v>0</v>
      </c>
      <c r="M37" s="8">
        <v>0</v>
      </c>
      <c r="N37" s="137">
        <f t="shared" si="2"/>
        <v>0</v>
      </c>
      <c r="O37" s="137"/>
      <c r="P37" s="8">
        <v>0</v>
      </c>
      <c r="Q37" s="8">
        <v>0</v>
      </c>
      <c r="R37" s="137">
        <f t="shared" si="3"/>
        <v>0</v>
      </c>
      <c r="S37" s="137"/>
      <c r="T37" s="8">
        <v>0</v>
      </c>
      <c r="U37" s="8">
        <v>0</v>
      </c>
      <c r="V37" s="137">
        <f t="shared" si="4"/>
        <v>0</v>
      </c>
      <c r="W37" s="137"/>
      <c r="X37" s="149">
        <f t="shared" si="5"/>
        <v>0</v>
      </c>
      <c r="Y37" s="149">
        <f t="shared" si="6"/>
        <v>0</v>
      </c>
      <c r="Z37" s="136">
        <f t="shared" si="7"/>
        <v>0</v>
      </c>
    </row>
    <row r="38" spans="1:26">
      <c r="A38" s="2007"/>
      <c r="B38" s="8" t="s">
        <v>49</v>
      </c>
      <c r="C38" s="99"/>
      <c r="D38" s="8">
        <v>5</v>
      </c>
      <c r="E38" s="8">
        <v>4</v>
      </c>
      <c r="F38" s="137">
        <f t="shared" si="0"/>
        <v>9</v>
      </c>
      <c r="G38" s="137"/>
      <c r="H38" s="8">
        <v>4</v>
      </c>
      <c r="I38" s="8">
        <v>0</v>
      </c>
      <c r="J38" s="137">
        <f t="shared" si="1"/>
        <v>4</v>
      </c>
      <c r="K38" s="137"/>
      <c r="L38" s="8">
        <v>0</v>
      </c>
      <c r="M38" s="8">
        <v>0</v>
      </c>
      <c r="N38" s="137">
        <f t="shared" si="2"/>
        <v>0</v>
      </c>
      <c r="O38" s="137"/>
      <c r="P38" s="8">
        <v>0</v>
      </c>
      <c r="Q38" s="8">
        <v>0</v>
      </c>
      <c r="R38" s="137">
        <f t="shared" si="3"/>
        <v>0</v>
      </c>
      <c r="S38" s="137"/>
      <c r="T38" s="8">
        <v>0</v>
      </c>
      <c r="U38" s="8">
        <v>0</v>
      </c>
      <c r="V38" s="137">
        <f t="shared" si="4"/>
        <v>0</v>
      </c>
      <c r="W38" s="137"/>
      <c r="X38" s="149">
        <f t="shared" si="5"/>
        <v>9</v>
      </c>
      <c r="Y38" s="149">
        <f t="shared" si="6"/>
        <v>4</v>
      </c>
      <c r="Z38" s="136">
        <f t="shared" si="7"/>
        <v>13</v>
      </c>
    </row>
    <row r="39" spans="1:26">
      <c r="A39" s="2006">
        <v>1406</v>
      </c>
      <c r="B39" s="35" t="s">
        <v>22</v>
      </c>
      <c r="C39" s="111"/>
      <c r="D39" s="33">
        <f>SUM(D40:D44)</f>
        <v>130</v>
      </c>
      <c r="E39" s="33">
        <f>SUM(E40:E44)</f>
        <v>70</v>
      </c>
      <c r="F39" s="33">
        <f t="shared" si="0"/>
        <v>200</v>
      </c>
      <c r="G39" s="33"/>
      <c r="H39" s="33">
        <f>SUM(H40:H44)</f>
        <v>8</v>
      </c>
      <c r="I39" s="33">
        <f>SUM(I40:I44)</f>
        <v>8</v>
      </c>
      <c r="J39" s="33">
        <f t="shared" si="1"/>
        <v>16</v>
      </c>
      <c r="K39" s="33"/>
      <c r="L39" s="33">
        <f>SUM(L40:L44)</f>
        <v>14</v>
      </c>
      <c r="M39" s="33">
        <f>SUM(M40:M44)</f>
        <v>6</v>
      </c>
      <c r="N39" s="33">
        <f t="shared" si="2"/>
        <v>20</v>
      </c>
      <c r="O39" s="33"/>
      <c r="P39" s="33">
        <f>SUM(P40:P44)</f>
        <v>28</v>
      </c>
      <c r="Q39" s="33">
        <f>SUM(Q40:Q44)</f>
        <v>15</v>
      </c>
      <c r="R39" s="33">
        <f t="shared" si="3"/>
        <v>43</v>
      </c>
      <c r="S39" s="33"/>
      <c r="T39" s="33">
        <f>SUM(T40:T44)</f>
        <v>60</v>
      </c>
      <c r="U39" s="33">
        <f>SUM(U40:U44)</f>
        <v>20</v>
      </c>
      <c r="V39" s="33">
        <f t="shared" si="4"/>
        <v>80</v>
      </c>
      <c r="W39" s="33"/>
      <c r="X39" s="33">
        <f t="shared" si="5"/>
        <v>240</v>
      </c>
      <c r="Y39" s="33">
        <f t="shared" si="6"/>
        <v>119</v>
      </c>
      <c r="Z39" s="34">
        <f t="shared" si="7"/>
        <v>359</v>
      </c>
    </row>
    <row r="40" spans="1:26">
      <c r="A40" s="2007"/>
      <c r="B40" s="8" t="s">
        <v>68</v>
      </c>
      <c r="C40" s="99"/>
      <c r="D40" s="8">
        <v>53</v>
      </c>
      <c r="E40" s="8">
        <v>36</v>
      </c>
      <c r="F40" s="137">
        <f t="shared" ref="F40:F58" si="8">SUM(D40:E40)</f>
        <v>89</v>
      </c>
      <c r="G40" s="137"/>
      <c r="H40" s="8">
        <v>0</v>
      </c>
      <c r="I40" s="8">
        <v>0</v>
      </c>
      <c r="J40" s="137">
        <f t="shared" ref="J40:J58" si="9">SUM(H40:I40)</f>
        <v>0</v>
      </c>
      <c r="K40" s="137"/>
      <c r="L40" s="8">
        <v>12</v>
      </c>
      <c r="M40" s="8">
        <v>5</v>
      </c>
      <c r="N40" s="137">
        <f t="shared" ref="N40:N58" si="10">SUM(L40:M40)</f>
        <v>17</v>
      </c>
      <c r="O40" s="137"/>
      <c r="P40" s="8">
        <v>22</v>
      </c>
      <c r="Q40" s="8">
        <v>12</v>
      </c>
      <c r="R40" s="137">
        <f t="shared" ref="R40:R58" si="11">SUM(P40:Q40)</f>
        <v>34</v>
      </c>
      <c r="S40" s="137"/>
      <c r="T40" s="8">
        <v>37</v>
      </c>
      <c r="U40" s="8">
        <v>11</v>
      </c>
      <c r="V40" s="137">
        <f t="shared" ref="V40:V58" si="12">SUM(T40:U40)</f>
        <v>48</v>
      </c>
      <c r="W40" s="137"/>
      <c r="X40" s="149">
        <f t="shared" ref="X40:X58" si="13">SUM(D40+H40+L40+P40+T40)</f>
        <v>124</v>
      </c>
      <c r="Y40" s="149">
        <f t="shared" ref="Y40:Y58" si="14">SUM(E40+I40+M40+Q40+U40)</f>
        <v>64</v>
      </c>
      <c r="Z40" s="136">
        <f t="shared" ref="Z40:Z58" si="15">SUM(V40,R40,N40,J40,F40)</f>
        <v>188</v>
      </c>
    </row>
    <row r="41" spans="1:26">
      <c r="A41" s="2007"/>
      <c r="B41" s="8" t="s">
        <v>23</v>
      </c>
      <c r="C41" s="99"/>
      <c r="D41" s="8">
        <v>8</v>
      </c>
      <c r="E41" s="8">
        <v>6</v>
      </c>
      <c r="F41" s="137">
        <f t="shared" si="8"/>
        <v>14</v>
      </c>
      <c r="G41" s="137"/>
      <c r="H41" s="8">
        <v>4</v>
      </c>
      <c r="I41" s="8">
        <v>3</v>
      </c>
      <c r="J41" s="137">
        <f t="shared" si="9"/>
        <v>7</v>
      </c>
      <c r="K41" s="137"/>
      <c r="L41" s="8">
        <v>1</v>
      </c>
      <c r="M41" s="8">
        <v>1</v>
      </c>
      <c r="N41" s="137">
        <f t="shared" si="10"/>
        <v>2</v>
      </c>
      <c r="O41" s="137"/>
      <c r="P41" s="8">
        <v>5</v>
      </c>
      <c r="Q41" s="8">
        <v>2</v>
      </c>
      <c r="R41" s="137">
        <f t="shared" si="11"/>
        <v>7</v>
      </c>
      <c r="S41" s="137"/>
      <c r="T41" s="8">
        <v>18</v>
      </c>
      <c r="U41" s="8">
        <v>8</v>
      </c>
      <c r="V41" s="137">
        <f t="shared" si="12"/>
        <v>26</v>
      </c>
      <c r="W41" s="137"/>
      <c r="X41" s="149">
        <f t="shared" si="13"/>
        <v>36</v>
      </c>
      <c r="Y41" s="149">
        <f t="shared" si="14"/>
        <v>20</v>
      </c>
      <c r="Z41" s="136">
        <f t="shared" si="15"/>
        <v>56</v>
      </c>
    </row>
    <row r="42" spans="1:26">
      <c r="A42" s="2007"/>
      <c r="B42" s="8" t="s">
        <v>66</v>
      </c>
      <c r="C42" s="99"/>
      <c r="D42" s="8">
        <v>10</v>
      </c>
      <c r="E42" s="8">
        <v>7</v>
      </c>
      <c r="F42" s="137">
        <f t="shared" si="8"/>
        <v>17</v>
      </c>
      <c r="G42" s="137"/>
      <c r="H42" s="8">
        <v>0</v>
      </c>
      <c r="I42" s="8">
        <v>0</v>
      </c>
      <c r="J42" s="137">
        <f t="shared" si="9"/>
        <v>0</v>
      </c>
      <c r="K42" s="137"/>
      <c r="L42" s="8">
        <v>0</v>
      </c>
      <c r="M42" s="8">
        <v>0</v>
      </c>
      <c r="N42" s="137">
        <f t="shared" si="10"/>
        <v>0</v>
      </c>
      <c r="O42" s="137"/>
      <c r="P42" s="8">
        <v>0</v>
      </c>
      <c r="Q42" s="8">
        <v>1</v>
      </c>
      <c r="R42" s="137">
        <f t="shared" si="11"/>
        <v>1</v>
      </c>
      <c r="S42" s="137"/>
      <c r="T42" s="8">
        <v>3</v>
      </c>
      <c r="U42" s="8">
        <v>0</v>
      </c>
      <c r="V42" s="137">
        <f t="shared" si="12"/>
        <v>3</v>
      </c>
      <c r="W42" s="137"/>
      <c r="X42" s="149">
        <f t="shared" si="13"/>
        <v>13</v>
      </c>
      <c r="Y42" s="149">
        <f t="shared" si="14"/>
        <v>8</v>
      </c>
      <c r="Z42" s="136">
        <f t="shared" si="15"/>
        <v>21</v>
      </c>
    </row>
    <row r="43" spans="1:26">
      <c r="A43" s="2007"/>
      <c r="B43" s="8" t="s">
        <v>36</v>
      </c>
      <c r="C43" s="99"/>
      <c r="D43" s="8">
        <v>57</v>
      </c>
      <c r="E43" s="8">
        <v>18</v>
      </c>
      <c r="F43" s="137">
        <f t="shared" si="8"/>
        <v>75</v>
      </c>
      <c r="G43" s="137"/>
      <c r="H43" s="8">
        <v>1</v>
      </c>
      <c r="I43" s="8">
        <v>2</v>
      </c>
      <c r="J43" s="137">
        <f t="shared" si="9"/>
        <v>3</v>
      </c>
      <c r="K43" s="137"/>
      <c r="L43" s="8">
        <v>0</v>
      </c>
      <c r="M43" s="8">
        <v>0</v>
      </c>
      <c r="N43" s="137">
        <f t="shared" si="10"/>
        <v>0</v>
      </c>
      <c r="O43" s="137"/>
      <c r="P43" s="8">
        <v>0</v>
      </c>
      <c r="Q43" s="8">
        <v>0</v>
      </c>
      <c r="R43" s="137">
        <f t="shared" si="11"/>
        <v>0</v>
      </c>
      <c r="S43" s="137"/>
      <c r="T43" s="8">
        <v>0</v>
      </c>
      <c r="U43" s="8">
        <v>0</v>
      </c>
      <c r="V43" s="137">
        <f t="shared" si="12"/>
        <v>0</v>
      </c>
      <c r="W43" s="137"/>
      <c r="X43" s="149">
        <f t="shared" si="13"/>
        <v>58</v>
      </c>
      <c r="Y43" s="149">
        <f t="shared" si="14"/>
        <v>20</v>
      </c>
      <c r="Z43" s="136">
        <f t="shared" si="15"/>
        <v>78</v>
      </c>
    </row>
    <row r="44" spans="1:26">
      <c r="A44" s="2007"/>
      <c r="B44" s="8" t="s">
        <v>37</v>
      </c>
      <c r="C44" s="99"/>
      <c r="D44" s="8">
        <v>2</v>
      </c>
      <c r="E44" s="8">
        <v>3</v>
      </c>
      <c r="F44" s="137">
        <f t="shared" si="8"/>
        <v>5</v>
      </c>
      <c r="G44" s="137"/>
      <c r="H44" s="8">
        <v>3</v>
      </c>
      <c r="I44" s="8">
        <v>3</v>
      </c>
      <c r="J44" s="137">
        <f t="shared" si="9"/>
        <v>6</v>
      </c>
      <c r="K44" s="137"/>
      <c r="L44" s="8">
        <v>1</v>
      </c>
      <c r="M44" s="8">
        <v>0</v>
      </c>
      <c r="N44" s="137">
        <f t="shared" si="10"/>
        <v>1</v>
      </c>
      <c r="O44" s="137"/>
      <c r="P44" s="8">
        <v>1</v>
      </c>
      <c r="Q44" s="8">
        <v>0</v>
      </c>
      <c r="R44" s="137">
        <f t="shared" si="11"/>
        <v>1</v>
      </c>
      <c r="S44" s="137"/>
      <c r="T44" s="8">
        <v>2</v>
      </c>
      <c r="U44" s="8">
        <v>1</v>
      </c>
      <c r="V44" s="137">
        <f t="shared" si="12"/>
        <v>3</v>
      </c>
      <c r="W44" s="137"/>
      <c r="X44" s="149">
        <f t="shared" si="13"/>
        <v>9</v>
      </c>
      <c r="Y44" s="149">
        <f t="shared" si="14"/>
        <v>7</v>
      </c>
      <c r="Z44" s="136">
        <f t="shared" si="15"/>
        <v>16</v>
      </c>
    </row>
    <row r="45" spans="1:26">
      <c r="A45" s="2010">
        <v>1407</v>
      </c>
      <c r="B45" s="41" t="s">
        <v>24</v>
      </c>
      <c r="C45" s="111"/>
      <c r="D45" s="33">
        <f>SUM(D46:D48)</f>
        <v>30</v>
      </c>
      <c r="E45" s="33">
        <f>SUM(E46:E48)</f>
        <v>10</v>
      </c>
      <c r="F45" s="33">
        <f t="shared" si="8"/>
        <v>40</v>
      </c>
      <c r="G45" s="33"/>
      <c r="H45" s="33">
        <f>SUM(H46:H48)</f>
        <v>12</v>
      </c>
      <c r="I45" s="33">
        <f>SUM(I46:I48)</f>
        <v>0</v>
      </c>
      <c r="J45" s="33">
        <f t="shared" si="9"/>
        <v>12</v>
      </c>
      <c r="K45" s="33"/>
      <c r="L45" s="33">
        <f>SUM(L46:L48)</f>
        <v>4</v>
      </c>
      <c r="M45" s="33">
        <f>SUM(M46:M48)</f>
        <v>3</v>
      </c>
      <c r="N45" s="33">
        <f t="shared" si="10"/>
        <v>7</v>
      </c>
      <c r="O45" s="33"/>
      <c r="P45" s="33">
        <f>SUM(P46:P48)</f>
        <v>2</v>
      </c>
      <c r="Q45" s="33">
        <f>SUM(Q46:Q48)</f>
        <v>0</v>
      </c>
      <c r="R45" s="33">
        <f t="shared" si="11"/>
        <v>2</v>
      </c>
      <c r="S45" s="33"/>
      <c r="T45" s="33">
        <f>SUM(T46:T48)</f>
        <v>1</v>
      </c>
      <c r="U45" s="33">
        <f>SUM(U46:U48)</f>
        <v>5</v>
      </c>
      <c r="V45" s="33">
        <f t="shared" si="12"/>
        <v>6</v>
      </c>
      <c r="W45" s="33"/>
      <c r="X45" s="33">
        <f t="shared" si="13"/>
        <v>49</v>
      </c>
      <c r="Y45" s="33">
        <f t="shared" si="14"/>
        <v>18</v>
      </c>
      <c r="Z45" s="34">
        <f t="shared" si="15"/>
        <v>67</v>
      </c>
    </row>
    <row r="46" spans="1:26">
      <c r="A46" s="1981"/>
      <c r="B46" s="8" t="s">
        <v>69</v>
      </c>
      <c r="C46" s="99"/>
      <c r="D46" s="8">
        <v>15</v>
      </c>
      <c r="E46" s="8">
        <v>2</v>
      </c>
      <c r="F46" s="137">
        <f t="shared" si="8"/>
        <v>17</v>
      </c>
      <c r="G46" s="137"/>
      <c r="H46" s="8">
        <v>8</v>
      </c>
      <c r="I46" s="8">
        <v>0</v>
      </c>
      <c r="J46" s="137">
        <f t="shared" si="9"/>
        <v>8</v>
      </c>
      <c r="K46" s="137"/>
      <c r="L46" s="8">
        <v>2</v>
      </c>
      <c r="M46" s="8">
        <v>2</v>
      </c>
      <c r="N46" s="137">
        <f t="shared" si="10"/>
        <v>4</v>
      </c>
      <c r="O46" s="137"/>
      <c r="P46" s="8">
        <v>0</v>
      </c>
      <c r="Q46" s="8">
        <v>0</v>
      </c>
      <c r="R46" s="137">
        <f t="shared" si="11"/>
        <v>0</v>
      </c>
      <c r="S46" s="137"/>
      <c r="T46" s="8">
        <v>0</v>
      </c>
      <c r="U46" s="8">
        <v>0</v>
      </c>
      <c r="V46" s="137">
        <f t="shared" si="12"/>
        <v>0</v>
      </c>
      <c r="W46" s="137"/>
      <c r="X46" s="149">
        <f t="shared" si="13"/>
        <v>25</v>
      </c>
      <c r="Y46" s="149">
        <f t="shared" si="14"/>
        <v>4</v>
      </c>
      <c r="Z46" s="136">
        <f t="shared" si="15"/>
        <v>29</v>
      </c>
    </row>
    <row r="47" spans="1:26">
      <c r="A47" s="1981"/>
      <c r="B47" s="8" t="s">
        <v>51</v>
      </c>
      <c r="C47" s="138"/>
      <c r="D47" s="8">
        <v>15</v>
      </c>
      <c r="E47" s="8">
        <v>8</v>
      </c>
      <c r="F47" s="137">
        <f t="shared" si="8"/>
        <v>23</v>
      </c>
      <c r="G47" s="137"/>
      <c r="H47" s="8">
        <v>4</v>
      </c>
      <c r="I47" s="8">
        <v>0</v>
      </c>
      <c r="J47" s="137">
        <f t="shared" si="9"/>
        <v>4</v>
      </c>
      <c r="K47" s="137"/>
      <c r="L47" s="8">
        <v>2</v>
      </c>
      <c r="M47" s="8">
        <v>1</v>
      </c>
      <c r="N47" s="137">
        <f t="shared" si="10"/>
        <v>3</v>
      </c>
      <c r="O47" s="137"/>
      <c r="P47" s="8">
        <v>2</v>
      </c>
      <c r="Q47" s="8">
        <v>0</v>
      </c>
      <c r="R47" s="137">
        <f t="shared" si="11"/>
        <v>2</v>
      </c>
      <c r="S47" s="137"/>
      <c r="T47" s="8">
        <v>1</v>
      </c>
      <c r="U47" s="8">
        <v>5</v>
      </c>
      <c r="V47" s="137">
        <f t="shared" si="12"/>
        <v>6</v>
      </c>
      <c r="W47" s="137"/>
      <c r="X47" s="149">
        <f t="shared" si="13"/>
        <v>24</v>
      </c>
      <c r="Y47" s="149">
        <f t="shared" si="14"/>
        <v>14</v>
      </c>
      <c r="Z47" s="136">
        <f t="shared" si="15"/>
        <v>38</v>
      </c>
    </row>
    <row r="48" spans="1:26">
      <c r="A48" s="1982"/>
      <c r="B48" s="8" t="s">
        <v>62</v>
      </c>
      <c r="C48" s="8"/>
      <c r="D48" s="11"/>
      <c r="E48" s="137"/>
      <c r="F48" s="137">
        <f t="shared" si="8"/>
        <v>0</v>
      </c>
      <c r="G48" s="137"/>
      <c r="H48" s="137"/>
      <c r="I48" s="137"/>
      <c r="J48" s="137">
        <f t="shared" si="9"/>
        <v>0</v>
      </c>
      <c r="K48" s="137"/>
      <c r="L48" s="137"/>
      <c r="M48" s="137"/>
      <c r="N48" s="137">
        <f t="shared" si="10"/>
        <v>0</v>
      </c>
      <c r="O48" s="137"/>
      <c r="P48" s="137"/>
      <c r="Q48" s="137"/>
      <c r="R48" s="137">
        <f t="shared" si="11"/>
        <v>0</v>
      </c>
      <c r="S48" s="137"/>
      <c r="T48" s="137"/>
      <c r="U48" s="137"/>
      <c r="V48" s="137">
        <f t="shared" si="12"/>
        <v>0</v>
      </c>
      <c r="W48" s="137"/>
      <c r="X48" s="149">
        <f t="shared" si="13"/>
        <v>0</v>
      </c>
      <c r="Y48" s="149">
        <f t="shared" si="14"/>
        <v>0</v>
      </c>
      <c r="Z48" s="136">
        <f t="shared" si="15"/>
        <v>0</v>
      </c>
    </row>
    <row r="49" spans="1:26">
      <c r="A49" s="2010">
        <v>1408</v>
      </c>
      <c r="B49" s="35" t="s">
        <v>25</v>
      </c>
      <c r="C49" s="41"/>
      <c r="D49" s="33">
        <f>SUM(D50:D53)</f>
        <v>47</v>
      </c>
      <c r="E49" s="33">
        <f>SUM(E50:E53)</f>
        <v>26</v>
      </c>
      <c r="F49" s="33">
        <f t="shared" si="8"/>
        <v>73</v>
      </c>
      <c r="G49" s="33"/>
      <c r="H49" s="33">
        <f>SUM(H50:H53)</f>
        <v>15</v>
      </c>
      <c r="I49" s="33">
        <f>SUM(I50:I53)</f>
        <v>3</v>
      </c>
      <c r="J49" s="33">
        <f t="shared" si="9"/>
        <v>18</v>
      </c>
      <c r="K49" s="33"/>
      <c r="L49" s="33">
        <f>SUM(L50:L53)</f>
        <v>7</v>
      </c>
      <c r="M49" s="33">
        <f>SUM(M50:M53)</f>
        <v>1</v>
      </c>
      <c r="N49" s="33">
        <f t="shared" si="10"/>
        <v>8</v>
      </c>
      <c r="O49" s="33"/>
      <c r="P49" s="33">
        <f>SUM(P50:P53)</f>
        <v>5</v>
      </c>
      <c r="Q49" s="33">
        <f>SUM(Q50:Q53)</f>
        <v>4</v>
      </c>
      <c r="R49" s="33">
        <f t="shared" si="11"/>
        <v>9</v>
      </c>
      <c r="S49" s="33"/>
      <c r="T49" s="33">
        <f>SUM(T50:T53)</f>
        <v>16</v>
      </c>
      <c r="U49" s="33">
        <f>SUM(U50:U53)</f>
        <v>4</v>
      </c>
      <c r="V49" s="33">
        <f t="shared" si="12"/>
        <v>20</v>
      </c>
      <c r="W49" s="33"/>
      <c r="X49" s="33">
        <f t="shared" si="13"/>
        <v>90</v>
      </c>
      <c r="Y49" s="33">
        <f t="shared" si="14"/>
        <v>38</v>
      </c>
      <c r="Z49" s="34">
        <f t="shared" si="15"/>
        <v>128</v>
      </c>
    </row>
    <row r="50" spans="1:26">
      <c r="A50" s="1981"/>
      <c r="B50" s="8" t="s">
        <v>20</v>
      </c>
      <c r="C50" s="138"/>
      <c r="D50" s="8">
        <v>11</v>
      </c>
      <c r="E50" s="8">
        <v>13</v>
      </c>
      <c r="F50" s="137">
        <f t="shared" si="8"/>
        <v>24</v>
      </c>
      <c r="G50" s="137"/>
      <c r="H50" s="8">
        <v>12</v>
      </c>
      <c r="I50" s="8">
        <v>0</v>
      </c>
      <c r="J50" s="137">
        <f t="shared" si="9"/>
        <v>12</v>
      </c>
      <c r="K50" s="137"/>
      <c r="L50" s="8">
        <v>2</v>
      </c>
      <c r="M50" s="8">
        <v>1</v>
      </c>
      <c r="N50" s="137">
        <f t="shared" si="10"/>
        <v>3</v>
      </c>
      <c r="O50" s="137"/>
      <c r="P50" s="8">
        <v>2</v>
      </c>
      <c r="Q50" s="8">
        <v>2</v>
      </c>
      <c r="R50" s="137">
        <f t="shared" si="11"/>
        <v>4</v>
      </c>
      <c r="S50" s="137"/>
      <c r="T50" s="8">
        <v>11</v>
      </c>
      <c r="U50" s="8">
        <v>3</v>
      </c>
      <c r="V50" s="137">
        <f t="shared" si="12"/>
        <v>14</v>
      </c>
      <c r="W50" s="137"/>
      <c r="X50" s="149">
        <f t="shared" si="13"/>
        <v>38</v>
      </c>
      <c r="Y50" s="149">
        <f t="shared" si="14"/>
        <v>19</v>
      </c>
      <c r="Z50" s="136">
        <f t="shared" si="15"/>
        <v>57</v>
      </c>
    </row>
    <row r="51" spans="1:26">
      <c r="A51" s="1981"/>
      <c r="B51" s="8" t="s">
        <v>50</v>
      </c>
      <c r="C51" s="99"/>
      <c r="D51" s="8">
        <v>7</v>
      </c>
      <c r="E51" s="8">
        <v>2</v>
      </c>
      <c r="F51" s="137">
        <f t="shared" si="8"/>
        <v>9</v>
      </c>
      <c r="G51" s="137"/>
      <c r="H51" s="8">
        <v>1</v>
      </c>
      <c r="I51" s="8">
        <v>0</v>
      </c>
      <c r="J51" s="137">
        <f t="shared" si="9"/>
        <v>1</v>
      </c>
      <c r="K51" s="137"/>
      <c r="L51" s="8">
        <v>0</v>
      </c>
      <c r="M51" s="8">
        <v>0</v>
      </c>
      <c r="N51" s="137">
        <f t="shared" si="10"/>
        <v>0</v>
      </c>
      <c r="O51" s="137"/>
      <c r="P51" s="8">
        <v>0</v>
      </c>
      <c r="Q51" s="8">
        <v>0</v>
      </c>
      <c r="R51" s="137">
        <f t="shared" si="11"/>
        <v>0</v>
      </c>
      <c r="S51" s="137"/>
      <c r="T51" s="8">
        <v>0</v>
      </c>
      <c r="U51" s="8">
        <v>0</v>
      </c>
      <c r="V51" s="137">
        <f t="shared" si="12"/>
        <v>0</v>
      </c>
      <c r="W51" s="137"/>
      <c r="X51" s="149">
        <f t="shared" si="13"/>
        <v>8</v>
      </c>
      <c r="Y51" s="149">
        <f t="shared" si="14"/>
        <v>2</v>
      </c>
      <c r="Z51" s="136">
        <f t="shared" si="15"/>
        <v>10</v>
      </c>
    </row>
    <row r="52" spans="1:26">
      <c r="A52" s="1981"/>
      <c r="B52" s="8" t="s">
        <v>38</v>
      </c>
      <c r="C52" s="99"/>
      <c r="D52" s="8">
        <v>14</v>
      </c>
      <c r="E52" s="8">
        <v>7</v>
      </c>
      <c r="F52" s="137">
        <f t="shared" si="8"/>
        <v>21</v>
      </c>
      <c r="G52" s="137"/>
      <c r="H52" s="8">
        <v>0</v>
      </c>
      <c r="I52" s="8">
        <v>3</v>
      </c>
      <c r="J52" s="137">
        <f t="shared" si="9"/>
        <v>3</v>
      </c>
      <c r="K52" s="137"/>
      <c r="L52" s="8">
        <v>3</v>
      </c>
      <c r="M52" s="8">
        <v>0</v>
      </c>
      <c r="N52" s="137">
        <f t="shared" si="10"/>
        <v>3</v>
      </c>
      <c r="O52" s="137"/>
      <c r="P52" s="8">
        <v>2</v>
      </c>
      <c r="Q52" s="8">
        <v>1</v>
      </c>
      <c r="R52" s="137">
        <f t="shared" si="11"/>
        <v>3</v>
      </c>
      <c r="S52" s="137"/>
      <c r="T52" s="8">
        <v>5</v>
      </c>
      <c r="U52" s="8">
        <v>1</v>
      </c>
      <c r="V52" s="137">
        <f t="shared" si="12"/>
        <v>6</v>
      </c>
      <c r="W52" s="137"/>
      <c r="X52" s="149">
        <f t="shared" si="13"/>
        <v>24</v>
      </c>
      <c r="Y52" s="149">
        <f t="shared" si="14"/>
        <v>12</v>
      </c>
      <c r="Z52" s="136">
        <f t="shared" si="15"/>
        <v>36</v>
      </c>
    </row>
    <row r="53" spans="1:26">
      <c r="A53" s="1981"/>
      <c r="B53" s="8" t="s">
        <v>39</v>
      </c>
      <c r="C53" s="138"/>
      <c r="D53" s="8">
        <v>15</v>
      </c>
      <c r="E53" s="8">
        <v>4</v>
      </c>
      <c r="F53" s="137">
        <f t="shared" si="8"/>
        <v>19</v>
      </c>
      <c r="G53" s="137"/>
      <c r="H53" s="8">
        <v>2</v>
      </c>
      <c r="I53" s="8">
        <v>0</v>
      </c>
      <c r="J53" s="137">
        <f t="shared" si="9"/>
        <v>2</v>
      </c>
      <c r="K53" s="137"/>
      <c r="L53" s="8">
        <v>2</v>
      </c>
      <c r="M53" s="8">
        <v>0</v>
      </c>
      <c r="N53" s="137">
        <f t="shared" si="10"/>
        <v>2</v>
      </c>
      <c r="O53" s="137"/>
      <c r="P53" s="8">
        <v>1</v>
      </c>
      <c r="Q53" s="8">
        <v>1</v>
      </c>
      <c r="R53" s="137">
        <f t="shared" si="11"/>
        <v>2</v>
      </c>
      <c r="S53" s="137"/>
      <c r="T53" s="8">
        <v>0</v>
      </c>
      <c r="U53" s="8">
        <v>0</v>
      </c>
      <c r="V53" s="137">
        <f t="shared" si="12"/>
        <v>0</v>
      </c>
      <c r="W53" s="137"/>
      <c r="X53" s="149">
        <f t="shared" si="13"/>
        <v>20</v>
      </c>
      <c r="Y53" s="149">
        <f t="shared" si="14"/>
        <v>5</v>
      </c>
      <c r="Z53" s="136">
        <f t="shared" si="15"/>
        <v>25</v>
      </c>
    </row>
    <row r="54" spans="1:26">
      <c r="A54" s="2010">
        <v>1624</v>
      </c>
      <c r="B54" s="41" t="s">
        <v>47</v>
      </c>
      <c r="C54" s="111"/>
      <c r="D54" s="33">
        <f>SUM(D55:D57)</f>
        <v>9</v>
      </c>
      <c r="E54" s="33">
        <f>SUM(E55:E57)</f>
        <v>6</v>
      </c>
      <c r="F54" s="33">
        <f t="shared" si="8"/>
        <v>15</v>
      </c>
      <c r="G54" s="33"/>
      <c r="H54" s="33">
        <f>SUM(H55:H57)</f>
        <v>0</v>
      </c>
      <c r="I54" s="33">
        <f>SUM(I55:I57)</f>
        <v>1</v>
      </c>
      <c r="J54" s="33">
        <f t="shared" si="9"/>
        <v>1</v>
      </c>
      <c r="K54" s="33"/>
      <c r="L54" s="33">
        <f>SUM(L55:L57)</f>
        <v>0</v>
      </c>
      <c r="M54" s="33">
        <f>SUM(M55:M57)</f>
        <v>2</v>
      </c>
      <c r="N54" s="33">
        <f t="shared" si="10"/>
        <v>2</v>
      </c>
      <c r="O54" s="33"/>
      <c r="P54" s="33">
        <f>SUM(P55:P57)</f>
        <v>0</v>
      </c>
      <c r="Q54" s="33">
        <f>SUM(Q55:Q57)</f>
        <v>3</v>
      </c>
      <c r="R54" s="33">
        <f t="shared" si="11"/>
        <v>3</v>
      </c>
      <c r="S54" s="33"/>
      <c r="T54" s="33">
        <f>SUM(T55:T57)</f>
        <v>6</v>
      </c>
      <c r="U54" s="33">
        <f>SUM(U55:U57)</f>
        <v>8</v>
      </c>
      <c r="V54" s="33">
        <f t="shared" si="12"/>
        <v>14</v>
      </c>
      <c r="W54" s="33"/>
      <c r="X54" s="33">
        <f t="shared" si="13"/>
        <v>15</v>
      </c>
      <c r="Y54" s="33">
        <f t="shared" si="14"/>
        <v>20</v>
      </c>
      <c r="Z54" s="34">
        <f t="shared" si="15"/>
        <v>35</v>
      </c>
    </row>
    <row r="55" spans="1:26">
      <c r="A55" s="1981"/>
      <c r="B55" s="8" t="s">
        <v>35</v>
      </c>
      <c r="C55" s="99"/>
      <c r="D55" s="8">
        <v>5</v>
      </c>
      <c r="E55" s="8">
        <v>2</v>
      </c>
      <c r="F55" s="137">
        <f t="shared" si="8"/>
        <v>7</v>
      </c>
      <c r="G55" s="137"/>
      <c r="H55" s="8">
        <v>0</v>
      </c>
      <c r="I55" s="8">
        <v>1</v>
      </c>
      <c r="J55" s="137">
        <f t="shared" si="9"/>
        <v>1</v>
      </c>
      <c r="K55" s="137"/>
      <c r="L55" s="8">
        <v>0</v>
      </c>
      <c r="M55" s="8">
        <v>2</v>
      </c>
      <c r="N55" s="137">
        <f t="shared" si="10"/>
        <v>2</v>
      </c>
      <c r="O55" s="137"/>
      <c r="P55" s="8">
        <v>0</v>
      </c>
      <c r="Q55" s="8">
        <v>1</v>
      </c>
      <c r="R55" s="137">
        <f t="shared" si="11"/>
        <v>1</v>
      </c>
      <c r="S55" s="137"/>
      <c r="T55" s="8">
        <v>0</v>
      </c>
      <c r="U55" s="8">
        <v>0</v>
      </c>
      <c r="V55" s="137">
        <f t="shared" si="12"/>
        <v>0</v>
      </c>
      <c r="W55" s="137"/>
      <c r="X55" s="149">
        <f t="shared" si="13"/>
        <v>5</v>
      </c>
      <c r="Y55" s="149">
        <f t="shared" si="14"/>
        <v>6</v>
      </c>
      <c r="Z55" s="136">
        <f t="shared" si="15"/>
        <v>11</v>
      </c>
    </row>
    <row r="56" spans="1:26">
      <c r="A56" s="1981"/>
      <c r="B56" s="8" t="s">
        <v>46</v>
      </c>
      <c r="C56" s="138"/>
      <c r="D56" s="8">
        <v>0</v>
      </c>
      <c r="E56" s="8">
        <v>0</v>
      </c>
      <c r="F56" s="137">
        <f t="shared" si="8"/>
        <v>0</v>
      </c>
      <c r="G56" s="137"/>
      <c r="H56" s="8">
        <v>0</v>
      </c>
      <c r="I56" s="8">
        <v>0</v>
      </c>
      <c r="J56" s="137">
        <f t="shared" si="9"/>
        <v>0</v>
      </c>
      <c r="K56" s="137"/>
      <c r="L56" s="8">
        <v>0</v>
      </c>
      <c r="M56" s="8">
        <v>0</v>
      </c>
      <c r="N56" s="137">
        <f t="shared" si="10"/>
        <v>0</v>
      </c>
      <c r="O56" s="137"/>
      <c r="P56" s="8">
        <v>0</v>
      </c>
      <c r="Q56" s="8">
        <v>0</v>
      </c>
      <c r="R56" s="137">
        <f t="shared" si="11"/>
        <v>0</v>
      </c>
      <c r="S56" s="137"/>
      <c r="T56" s="8">
        <v>5</v>
      </c>
      <c r="U56" s="8">
        <v>8</v>
      </c>
      <c r="V56" s="137">
        <f t="shared" si="12"/>
        <v>13</v>
      </c>
      <c r="W56" s="137"/>
      <c r="X56" s="149">
        <f t="shared" si="13"/>
        <v>5</v>
      </c>
      <c r="Y56" s="149">
        <f t="shared" si="14"/>
        <v>8</v>
      </c>
      <c r="Z56" s="136">
        <f t="shared" si="15"/>
        <v>13</v>
      </c>
    </row>
    <row r="57" spans="1:26">
      <c r="A57" s="1982"/>
      <c r="B57" s="8" t="s">
        <v>52</v>
      </c>
      <c r="C57" s="99"/>
      <c r="D57" s="8">
        <v>4</v>
      </c>
      <c r="E57" s="8">
        <v>4</v>
      </c>
      <c r="F57" s="137">
        <f t="shared" si="8"/>
        <v>8</v>
      </c>
      <c r="G57" s="137"/>
      <c r="H57" s="8">
        <v>0</v>
      </c>
      <c r="I57" s="8">
        <v>0</v>
      </c>
      <c r="J57" s="137">
        <f t="shared" si="9"/>
        <v>0</v>
      </c>
      <c r="K57" s="137"/>
      <c r="L57" s="8">
        <v>0</v>
      </c>
      <c r="M57" s="8">
        <v>0</v>
      </c>
      <c r="N57" s="137">
        <f t="shared" si="10"/>
        <v>0</v>
      </c>
      <c r="O57" s="137"/>
      <c r="P57" s="8">
        <v>0</v>
      </c>
      <c r="Q57" s="8">
        <v>2</v>
      </c>
      <c r="R57" s="137">
        <f t="shared" si="11"/>
        <v>2</v>
      </c>
      <c r="S57" s="137"/>
      <c r="T57" s="8">
        <v>1</v>
      </c>
      <c r="U57" s="8">
        <v>0</v>
      </c>
      <c r="V57" s="137">
        <f t="shared" si="12"/>
        <v>1</v>
      </c>
      <c r="W57" s="137"/>
      <c r="X57" s="149">
        <f t="shared" si="13"/>
        <v>5</v>
      </c>
      <c r="Y57" s="149">
        <f t="shared" si="14"/>
        <v>6</v>
      </c>
      <c r="Z57" s="136">
        <f t="shared" si="15"/>
        <v>11</v>
      </c>
    </row>
    <row r="58" spans="1:26">
      <c r="A58" s="32"/>
      <c r="B58" s="35" t="s">
        <v>42</v>
      </c>
      <c r="C58" s="148"/>
      <c r="D58" s="63">
        <v>23</v>
      </c>
      <c r="E58" s="63">
        <v>24</v>
      </c>
      <c r="F58" s="63">
        <f t="shared" si="8"/>
        <v>47</v>
      </c>
      <c r="G58" s="63"/>
      <c r="H58" s="63">
        <v>19</v>
      </c>
      <c r="I58" s="63">
        <v>12</v>
      </c>
      <c r="J58" s="63">
        <f t="shared" si="9"/>
        <v>31</v>
      </c>
      <c r="K58" s="63"/>
      <c r="L58" s="63">
        <v>8</v>
      </c>
      <c r="M58" s="63">
        <v>7</v>
      </c>
      <c r="N58" s="63">
        <f t="shared" si="10"/>
        <v>15</v>
      </c>
      <c r="O58" s="63"/>
      <c r="P58" s="63">
        <v>15</v>
      </c>
      <c r="Q58" s="63">
        <v>14</v>
      </c>
      <c r="R58" s="63">
        <f t="shared" si="11"/>
        <v>29</v>
      </c>
      <c r="S58" s="63"/>
      <c r="T58" s="63">
        <v>31</v>
      </c>
      <c r="U58" s="63">
        <v>27</v>
      </c>
      <c r="V58" s="63">
        <f t="shared" si="12"/>
        <v>58</v>
      </c>
      <c r="W58" s="63"/>
      <c r="X58" s="33">
        <f t="shared" si="13"/>
        <v>96</v>
      </c>
      <c r="Y58" s="33">
        <f t="shared" si="14"/>
        <v>84</v>
      </c>
      <c r="Z58" s="62">
        <f t="shared" si="15"/>
        <v>180</v>
      </c>
    </row>
    <row r="59" spans="1:26">
      <c r="B59" s="2464" t="s">
        <v>5</v>
      </c>
      <c r="C59" s="2465"/>
      <c r="D59" s="33">
        <f>SUM(D8+D17+D27+D31+D34+D39+D45+D49+D54+D58)</f>
        <v>613</v>
      </c>
      <c r="E59" s="33">
        <f>SUM(E8+E17+E27+E31+E34+E39+E45+E49+E54+E58)</f>
        <v>423</v>
      </c>
      <c r="F59" s="33">
        <f>SUM(F8+F17+F27+F31+F34+F39+F45+F49+F54+F58)</f>
        <v>1036</v>
      </c>
      <c r="G59" s="33"/>
      <c r="H59" s="33">
        <f>SUM(H8+H17+H27+H31+H34+H39+H45+H49+H54+H58)</f>
        <v>125</v>
      </c>
      <c r="I59" s="33">
        <f>SUM(I8+I17+I27+I31+I34+I39+I45+I49+I54+I58)</f>
        <v>73</v>
      </c>
      <c r="J59" s="33">
        <f>SUM(J8+J17+J27+J31+J34+J39+J45+J49+J54+J58)</f>
        <v>198</v>
      </c>
      <c r="K59" s="33"/>
      <c r="L59" s="33">
        <f>SUM(L8+L17+L27+L31+L34+L39+L45+L49+L54+L58)</f>
        <v>100</v>
      </c>
      <c r="M59" s="33">
        <f>SUM(M8+M17+M27+M31+M34+M39+M45+M49+M54+M58)</f>
        <v>71</v>
      </c>
      <c r="N59" s="33">
        <f>SUM(N8+N17+N27+N31+N34+N39+N45+N49+N54+N58)</f>
        <v>171</v>
      </c>
      <c r="O59" s="33"/>
      <c r="P59" s="33">
        <f>SUM(P8+P17+P27+P31+P34+P39+P45+P49+P54+P58)</f>
        <v>198</v>
      </c>
      <c r="Q59" s="33">
        <f>SUM(Q8+Q17+Q27+Q31+Q34+Q39+Q45+Q49+Q54+Q58)</f>
        <v>146</v>
      </c>
      <c r="R59" s="33">
        <f>SUM(R8+R17+R27+R31+R34+R39+R45+R49+R54+R58)</f>
        <v>344</v>
      </c>
      <c r="S59" s="33"/>
      <c r="T59" s="33">
        <f>SUM(T8+T17+T27+T31+T34+T39+T45+T49+T54+T58)</f>
        <v>511</v>
      </c>
      <c r="U59" s="33">
        <f>SUM(U8+U17+U27+U31+U34+U39+U45+U49+U54+U58)</f>
        <v>204</v>
      </c>
      <c r="V59" s="33">
        <f>SUM(V8+V17+V27+V31+V34+V39+V45+V49+V54+V58)</f>
        <v>715</v>
      </c>
      <c r="W59" s="33"/>
      <c r="X59" s="33">
        <f>SUM(X8+X17+X27+X31+X34+X39+X45+X49+X54+X58)</f>
        <v>1547</v>
      </c>
      <c r="Y59" s="33">
        <f>SUM(Y8+Y17+Y27+Y31+Y34+Y39+Y45+Y49+Y54+Y58)</f>
        <v>917</v>
      </c>
      <c r="Z59" s="34">
        <f>SUM(Z8+Z17+Z27+Z31+Z34+Z39+Z45+Z49+Z54+Z58)</f>
        <v>2464</v>
      </c>
    </row>
    <row r="60" spans="1:26">
      <c r="B60" s="99" t="s">
        <v>40</v>
      </c>
    </row>
    <row r="61" spans="1:26">
      <c r="B61" s="99"/>
    </row>
  </sheetData>
  <mergeCells count="22">
    <mergeCell ref="B5:C7"/>
    <mergeCell ref="Z5:Z7"/>
    <mergeCell ref="A2:Z2"/>
    <mergeCell ref="A3:Z4"/>
    <mergeCell ref="A5:A7"/>
    <mergeCell ref="H6:J6"/>
    <mergeCell ref="D5:V5"/>
    <mergeCell ref="P6:R6"/>
    <mergeCell ref="T6:V6"/>
    <mergeCell ref="D6:F6"/>
    <mergeCell ref="L6:N6"/>
    <mergeCell ref="X6:Y6"/>
    <mergeCell ref="A8:A16"/>
    <mergeCell ref="A17:A26"/>
    <mergeCell ref="A27:A30"/>
    <mergeCell ref="A31:A33"/>
    <mergeCell ref="B59:C59"/>
    <mergeCell ref="A34:A38"/>
    <mergeCell ref="A39:A44"/>
    <mergeCell ref="A45:A48"/>
    <mergeCell ref="A49:A53"/>
    <mergeCell ref="A54:A57"/>
  </mergeCells>
  <printOptions horizontalCentered="1"/>
  <pageMargins left="0.86614173228346458" right="0.78740157480314965" top="0.86614173228346458" bottom="0.94488188976377963" header="0.51181102362204722" footer="0.51181102362204722"/>
  <pageSetup scale="61"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5C55F-F854-4D2C-B41F-C24CB5852E8E}">
  <dimension ref="A1:AR62"/>
  <sheetViews>
    <sheetView view="pageBreakPreview" zoomScaleNormal="100" zoomScaleSheetLayoutView="100" workbookViewId="0">
      <selection activeCell="AS1" sqref="AS1:AY1048576"/>
    </sheetView>
  </sheetViews>
  <sheetFormatPr baseColWidth="10" defaultColWidth="11.42578125" defaultRowHeight="12.75"/>
  <cols>
    <col min="1" max="1" width="6" style="73" customWidth="1"/>
    <col min="2" max="2" width="4.7109375" style="73" customWidth="1"/>
    <col min="3" max="3" width="50.5703125" style="73" customWidth="1"/>
    <col min="4" max="4" width="4" style="4" bestFit="1" customWidth="1"/>
    <col min="5" max="5" width="3.28515625" style="84" customWidth="1"/>
    <col min="6" max="6" width="5.42578125" style="84" customWidth="1"/>
    <col min="7" max="7" width="0.85546875" style="84" customWidth="1"/>
    <col min="8" max="8" width="3.5703125" style="84" bestFit="1" customWidth="1"/>
    <col min="9" max="9" width="3.28515625" style="84" customWidth="1"/>
    <col min="10" max="10" width="4" style="84" customWidth="1"/>
    <col min="11" max="11" width="0.85546875" style="84" customWidth="1"/>
    <col min="12" max="12" width="3.28515625" style="84" customWidth="1"/>
    <col min="13" max="13" width="3.42578125" style="84" customWidth="1"/>
    <col min="14" max="14" width="4" style="84" customWidth="1"/>
    <col min="15" max="15" width="0.85546875" style="84" customWidth="1"/>
    <col min="16" max="16" width="3.5703125" style="84" bestFit="1" customWidth="1"/>
    <col min="17" max="17" width="3.28515625" style="84" customWidth="1"/>
    <col min="18" max="18" width="4" style="84" customWidth="1"/>
    <col min="19" max="19" width="0.85546875" style="84" customWidth="1"/>
    <col min="20" max="21" width="3.28515625" style="84" customWidth="1"/>
    <col min="22" max="22" width="4" style="84" customWidth="1"/>
    <col min="23" max="23" width="0.85546875" style="84" customWidth="1"/>
    <col min="24" max="24" width="4.5703125" style="84" customWidth="1"/>
    <col min="25" max="25" width="4" style="84" customWidth="1"/>
    <col min="26" max="26" width="5.7109375" style="1" customWidth="1"/>
    <col min="27" max="27" width="4.5703125" style="1" customWidth="1"/>
    <col min="28" max="28" width="5.5703125" style="1" customWidth="1"/>
    <col min="29" max="40" width="4.5703125" style="1" customWidth="1"/>
    <col min="41" max="44" width="5.42578125" style="1" customWidth="1"/>
    <col min="45" max="16384" width="11.42578125" style="1"/>
  </cols>
  <sheetData>
    <row r="1" spans="1:44" ht="3.75" customHeight="1"/>
    <row r="2" spans="1:44" ht="12" customHeight="1">
      <c r="A2" s="2494" t="s">
        <v>100</v>
      </c>
      <c r="B2" s="2494"/>
      <c r="C2" s="2494"/>
      <c r="D2" s="2494"/>
      <c r="E2" s="2494"/>
      <c r="F2" s="2494"/>
      <c r="G2" s="2494"/>
      <c r="H2" s="2494"/>
      <c r="I2" s="2494"/>
      <c r="J2" s="2494"/>
      <c r="K2" s="2494"/>
      <c r="L2" s="2494"/>
      <c r="M2" s="2494"/>
      <c r="N2" s="2494"/>
      <c r="O2" s="2494"/>
      <c r="P2" s="2494"/>
      <c r="Q2" s="2494"/>
      <c r="R2" s="2494"/>
      <c r="S2" s="2494"/>
      <c r="T2" s="2494"/>
      <c r="U2" s="2494"/>
      <c r="V2" s="2494"/>
      <c r="W2" s="2494"/>
      <c r="X2" s="2494"/>
      <c r="Y2" s="2494"/>
      <c r="Z2" s="2494"/>
      <c r="AA2" s="147"/>
      <c r="AB2" s="147"/>
      <c r="AC2" s="147"/>
      <c r="AD2" s="147"/>
      <c r="AE2" s="147"/>
      <c r="AF2" s="147"/>
      <c r="AG2" s="147"/>
      <c r="AH2" s="147"/>
      <c r="AI2" s="147"/>
      <c r="AJ2" s="147"/>
      <c r="AK2" s="147"/>
      <c r="AL2" s="147"/>
      <c r="AM2" s="147"/>
      <c r="AN2" s="147"/>
      <c r="AO2" s="147"/>
      <c r="AP2" s="147"/>
      <c r="AQ2" s="147"/>
      <c r="AR2" s="147"/>
    </row>
    <row r="3" spans="1:44" ht="12" customHeight="1">
      <c r="A3" s="2495" t="s">
        <v>74</v>
      </c>
      <c r="B3" s="2495"/>
      <c r="C3" s="2495"/>
      <c r="D3" s="2495"/>
      <c r="E3" s="2495"/>
      <c r="F3" s="2495"/>
      <c r="G3" s="2495"/>
      <c r="H3" s="2495"/>
      <c r="I3" s="2495"/>
      <c r="J3" s="2495"/>
      <c r="K3" s="2495"/>
      <c r="L3" s="2495"/>
      <c r="M3" s="2495"/>
      <c r="N3" s="2495"/>
      <c r="O3" s="2495"/>
      <c r="P3" s="2495"/>
      <c r="Q3" s="2495"/>
      <c r="R3" s="2495"/>
      <c r="S3" s="2495"/>
      <c r="T3" s="2495"/>
      <c r="U3" s="2495"/>
      <c r="V3" s="2495"/>
      <c r="W3" s="2495"/>
      <c r="X3" s="2495"/>
      <c r="Y3" s="2495"/>
      <c r="Z3" s="2495"/>
      <c r="AA3" s="147"/>
      <c r="AB3" s="147"/>
      <c r="AC3" s="147"/>
      <c r="AD3" s="147"/>
      <c r="AE3" s="147"/>
      <c r="AF3" s="147"/>
      <c r="AG3" s="147"/>
      <c r="AH3" s="147"/>
      <c r="AI3" s="147"/>
      <c r="AJ3" s="147"/>
      <c r="AK3" s="147"/>
      <c r="AL3" s="147"/>
      <c r="AM3" s="147"/>
      <c r="AN3" s="147"/>
      <c r="AO3" s="147"/>
      <c r="AP3" s="147"/>
      <c r="AQ3" s="147"/>
      <c r="AR3" s="147"/>
    </row>
    <row r="4" spans="1:44" ht="3.75" customHeight="1">
      <c r="A4" s="2496"/>
      <c r="B4" s="2496"/>
      <c r="C4" s="2496"/>
      <c r="D4" s="2496"/>
      <c r="E4" s="2496"/>
      <c r="F4" s="2496"/>
      <c r="G4" s="2496"/>
      <c r="H4" s="2496"/>
      <c r="I4" s="2496"/>
      <c r="J4" s="2496"/>
      <c r="K4" s="2496"/>
      <c r="L4" s="2496"/>
      <c r="M4" s="2496"/>
      <c r="N4" s="2496"/>
      <c r="O4" s="2496"/>
      <c r="P4" s="2496"/>
      <c r="Q4" s="2496"/>
      <c r="R4" s="2496"/>
      <c r="S4" s="2496"/>
      <c r="T4" s="2496"/>
      <c r="U4" s="2496"/>
      <c r="V4" s="2496"/>
      <c r="W4" s="2496"/>
      <c r="X4" s="2496"/>
      <c r="Y4" s="2496"/>
      <c r="Z4" s="2496"/>
    </row>
    <row r="5" spans="1:44" ht="12.75" customHeight="1">
      <c r="A5" s="2477" t="s">
        <v>29</v>
      </c>
      <c r="B5" s="2199" t="s">
        <v>73</v>
      </c>
      <c r="C5" s="2199"/>
      <c r="D5" s="2467" t="s">
        <v>99</v>
      </c>
      <c r="E5" s="2467"/>
      <c r="F5" s="2467"/>
      <c r="G5" s="2467"/>
      <c r="H5" s="2467"/>
      <c r="I5" s="2467"/>
      <c r="J5" s="2467"/>
      <c r="K5" s="2467"/>
      <c r="L5" s="2467"/>
      <c r="M5" s="2467"/>
      <c r="N5" s="2467"/>
      <c r="O5" s="2467"/>
      <c r="P5" s="2467"/>
      <c r="Q5" s="2467"/>
      <c r="R5" s="2467"/>
      <c r="S5" s="2467"/>
      <c r="T5" s="2467"/>
      <c r="U5" s="2467"/>
      <c r="V5" s="2467"/>
      <c r="W5" s="135"/>
      <c r="X5" s="135"/>
      <c r="Y5" s="135"/>
      <c r="Z5" s="2491" t="s">
        <v>5</v>
      </c>
    </row>
    <row r="6" spans="1:44">
      <c r="A6" s="2477"/>
      <c r="B6" s="2200"/>
      <c r="C6" s="2200"/>
      <c r="D6" s="2467" t="s">
        <v>98</v>
      </c>
      <c r="E6" s="2467"/>
      <c r="F6" s="2467"/>
      <c r="G6" s="126"/>
      <c r="H6" s="2497" t="s">
        <v>97</v>
      </c>
      <c r="I6" s="2497"/>
      <c r="J6" s="2497"/>
      <c r="K6" s="126"/>
      <c r="L6" s="2497" t="s">
        <v>96</v>
      </c>
      <c r="M6" s="2497"/>
      <c r="N6" s="2497"/>
      <c r="O6" s="126"/>
      <c r="P6" s="2497" t="s">
        <v>95</v>
      </c>
      <c r="Q6" s="2497"/>
      <c r="R6" s="2497"/>
      <c r="S6" s="146"/>
      <c r="T6" s="2497" t="s">
        <v>94</v>
      </c>
      <c r="U6" s="2497"/>
      <c r="V6" s="2497"/>
      <c r="W6" s="145"/>
      <c r="X6" s="2498" t="s">
        <v>93</v>
      </c>
      <c r="Y6" s="2498"/>
      <c r="Z6" s="2492"/>
    </row>
    <row r="7" spans="1:44" ht="11.25" customHeight="1">
      <c r="A7" s="2442"/>
      <c r="B7" s="2201"/>
      <c r="C7" s="2201"/>
      <c r="D7" s="144" t="s">
        <v>26</v>
      </c>
      <c r="E7" s="144" t="s">
        <v>27</v>
      </c>
      <c r="F7" s="144" t="s">
        <v>5</v>
      </c>
      <c r="G7" s="144"/>
      <c r="H7" s="144" t="s">
        <v>26</v>
      </c>
      <c r="I7" s="144" t="s">
        <v>27</v>
      </c>
      <c r="J7" s="144" t="s">
        <v>5</v>
      </c>
      <c r="K7" s="144"/>
      <c r="L7" s="144" t="s">
        <v>26</v>
      </c>
      <c r="M7" s="144" t="s">
        <v>27</v>
      </c>
      <c r="N7" s="144" t="s">
        <v>5</v>
      </c>
      <c r="O7" s="144"/>
      <c r="P7" s="144" t="s">
        <v>26</v>
      </c>
      <c r="Q7" s="144" t="s">
        <v>27</v>
      </c>
      <c r="R7" s="144" t="s">
        <v>5</v>
      </c>
      <c r="S7" s="144"/>
      <c r="T7" s="144" t="s">
        <v>26</v>
      </c>
      <c r="U7" s="144" t="s">
        <v>27</v>
      </c>
      <c r="V7" s="144" t="s">
        <v>5</v>
      </c>
      <c r="W7" s="144"/>
      <c r="X7" s="144" t="s">
        <v>26</v>
      </c>
      <c r="Y7" s="144" t="s">
        <v>27</v>
      </c>
      <c r="Z7" s="2493"/>
    </row>
    <row r="8" spans="1:44" ht="13.5" customHeight="1">
      <c r="A8" s="2006">
        <v>1401</v>
      </c>
      <c r="B8" s="35" t="s">
        <v>9</v>
      </c>
      <c r="C8" s="36"/>
      <c r="D8" s="63">
        <f>SUM(D9:D16)</f>
        <v>94</v>
      </c>
      <c r="E8" s="63">
        <f>SUM(E9:E16)</f>
        <v>37</v>
      </c>
      <c r="F8" s="63">
        <f t="shared" ref="F8:F39" si="0">SUM(D8:E8)</f>
        <v>131</v>
      </c>
      <c r="G8" s="63"/>
      <c r="H8" s="63">
        <f>SUM(H9:H16)</f>
        <v>22</v>
      </c>
      <c r="I8" s="63">
        <f>SUM(I9:I16)</f>
        <v>8</v>
      </c>
      <c r="J8" s="63">
        <f t="shared" ref="J8:J39" si="1">SUM(H8:I8)</f>
        <v>30</v>
      </c>
      <c r="K8" s="63"/>
      <c r="L8" s="63">
        <f>SUM(L9:L16)</f>
        <v>5</v>
      </c>
      <c r="M8" s="63">
        <f>SUM(M9:M16)</f>
        <v>2</v>
      </c>
      <c r="N8" s="63">
        <f t="shared" ref="N8:N39" si="2">SUM(L8:M8)</f>
        <v>7</v>
      </c>
      <c r="O8" s="63"/>
      <c r="P8" s="63">
        <f>SUM(P9:P16)</f>
        <v>24</v>
      </c>
      <c r="Q8" s="63">
        <f>SUM(Q9:Q16)</f>
        <v>10</v>
      </c>
      <c r="R8" s="63">
        <f t="shared" ref="R8:R39" si="3">SUM(P8:Q8)</f>
        <v>34</v>
      </c>
      <c r="S8" s="63"/>
      <c r="T8" s="63">
        <f>SUM(T9:T16)</f>
        <v>92</v>
      </c>
      <c r="U8" s="63">
        <f>SUM(U9:U16)</f>
        <v>14</v>
      </c>
      <c r="V8" s="63">
        <f t="shared" ref="V8:V39" si="4">SUM(T8:U8)</f>
        <v>106</v>
      </c>
      <c r="W8" s="63"/>
      <c r="X8" s="63">
        <f t="shared" ref="X8:X39" si="5">SUM(D8+H8+L8+P8+T8)</f>
        <v>237</v>
      </c>
      <c r="Y8" s="63">
        <f t="shared" ref="Y8:Y39" si="6">SUM(E8+I8+M8+Q8+U8)</f>
        <v>71</v>
      </c>
      <c r="Z8" s="38">
        <f t="shared" ref="Z8:Z39" si="7">SUM(V8,R8,N8,J8,F8)</f>
        <v>308</v>
      </c>
    </row>
    <row r="9" spans="1:44" ht="13.5" customHeight="1">
      <c r="A9" s="2007"/>
      <c r="B9" s="8" t="s">
        <v>10</v>
      </c>
      <c r="C9" s="99"/>
      <c r="D9" s="8">
        <v>24</v>
      </c>
      <c r="E9" s="8">
        <v>6</v>
      </c>
      <c r="F9" s="137">
        <f t="shared" si="0"/>
        <v>30</v>
      </c>
      <c r="G9" s="137"/>
      <c r="H9" s="8">
        <v>1</v>
      </c>
      <c r="I9" s="8">
        <v>0</v>
      </c>
      <c r="J9" s="137">
        <f t="shared" si="1"/>
        <v>1</v>
      </c>
      <c r="K9" s="137"/>
      <c r="L9" s="8">
        <v>1</v>
      </c>
      <c r="M9" s="8">
        <v>0</v>
      </c>
      <c r="N9" s="137">
        <f t="shared" si="2"/>
        <v>1</v>
      </c>
      <c r="O9" s="137"/>
      <c r="P9" s="8">
        <v>10</v>
      </c>
      <c r="Q9" s="8">
        <v>4</v>
      </c>
      <c r="R9" s="137">
        <f t="shared" si="3"/>
        <v>14</v>
      </c>
      <c r="S9" s="137"/>
      <c r="T9" s="8">
        <v>26</v>
      </c>
      <c r="U9" s="8">
        <v>8</v>
      </c>
      <c r="V9" s="137">
        <f t="shared" si="4"/>
        <v>34</v>
      </c>
      <c r="W9" s="137"/>
      <c r="X9" s="143">
        <f t="shared" si="5"/>
        <v>62</v>
      </c>
      <c r="Y9" s="143">
        <f t="shared" si="6"/>
        <v>18</v>
      </c>
      <c r="Z9" s="141">
        <f t="shared" si="7"/>
        <v>80</v>
      </c>
    </row>
    <row r="10" spans="1:44" ht="13.5" customHeight="1">
      <c r="A10" s="2007"/>
      <c r="B10" s="8" t="s">
        <v>11</v>
      </c>
      <c r="C10" s="99"/>
      <c r="D10" s="8">
        <v>22</v>
      </c>
      <c r="E10" s="8">
        <v>4</v>
      </c>
      <c r="F10" s="137">
        <f t="shared" si="0"/>
        <v>26</v>
      </c>
      <c r="G10" s="137"/>
      <c r="H10" s="8">
        <v>8</v>
      </c>
      <c r="I10" s="8">
        <v>0</v>
      </c>
      <c r="J10" s="137">
        <f t="shared" si="1"/>
        <v>8</v>
      </c>
      <c r="K10" s="137"/>
      <c r="L10" s="8">
        <v>1</v>
      </c>
      <c r="M10" s="8">
        <v>0</v>
      </c>
      <c r="N10" s="137">
        <f t="shared" si="2"/>
        <v>1</v>
      </c>
      <c r="O10" s="137"/>
      <c r="P10" s="8">
        <v>6</v>
      </c>
      <c r="Q10" s="8">
        <v>3</v>
      </c>
      <c r="R10" s="137">
        <f t="shared" si="3"/>
        <v>9</v>
      </c>
      <c r="S10" s="137"/>
      <c r="T10" s="8">
        <v>33</v>
      </c>
      <c r="U10" s="8">
        <v>3</v>
      </c>
      <c r="V10" s="137">
        <f t="shared" si="4"/>
        <v>36</v>
      </c>
      <c r="W10" s="137"/>
      <c r="X10" s="137">
        <f t="shared" si="5"/>
        <v>70</v>
      </c>
      <c r="Y10" s="137">
        <f t="shared" si="6"/>
        <v>10</v>
      </c>
      <c r="Z10" s="141">
        <f t="shared" si="7"/>
        <v>80</v>
      </c>
    </row>
    <row r="11" spans="1:44" ht="13.5" customHeight="1">
      <c r="A11" s="2007"/>
      <c r="B11" s="8" t="s">
        <v>12</v>
      </c>
      <c r="C11" s="99"/>
      <c r="D11" s="8">
        <v>4</v>
      </c>
      <c r="E11" s="8">
        <v>6</v>
      </c>
      <c r="F11" s="137">
        <f t="shared" si="0"/>
        <v>10</v>
      </c>
      <c r="G11" s="137"/>
      <c r="H11" s="8">
        <v>3</v>
      </c>
      <c r="I11" s="8">
        <v>0</v>
      </c>
      <c r="J11" s="137">
        <f t="shared" si="1"/>
        <v>3</v>
      </c>
      <c r="K11" s="137"/>
      <c r="L11" s="8">
        <v>3</v>
      </c>
      <c r="M11" s="8">
        <v>2</v>
      </c>
      <c r="N11" s="137">
        <f t="shared" si="2"/>
        <v>5</v>
      </c>
      <c r="O11" s="137"/>
      <c r="P11" s="8">
        <v>7</v>
      </c>
      <c r="Q11" s="8">
        <v>3</v>
      </c>
      <c r="R11" s="137">
        <f t="shared" si="3"/>
        <v>10</v>
      </c>
      <c r="S11" s="137"/>
      <c r="T11" s="8">
        <v>31</v>
      </c>
      <c r="U11" s="8">
        <v>3</v>
      </c>
      <c r="V11" s="137">
        <f t="shared" si="4"/>
        <v>34</v>
      </c>
      <c r="W11" s="137"/>
      <c r="X11" s="137">
        <f t="shared" si="5"/>
        <v>48</v>
      </c>
      <c r="Y11" s="137">
        <f t="shared" si="6"/>
        <v>14</v>
      </c>
      <c r="Z11" s="141">
        <f t="shared" si="7"/>
        <v>62</v>
      </c>
    </row>
    <row r="12" spans="1:44" ht="13.5" customHeight="1">
      <c r="A12" s="2007"/>
      <c r="B12" s="8" t="s">
        <v>30</v>
      </c>
      <c r="C12" s="99"/>
      <c r="D12" s="8">
        <v>28</v>
      </c>
      <c r="E12" s="8">
        <v>14</v>
      </c>
      <c r="F12" s="137">
        <f t="shared" si="0"/>
        <v>42</v>
      </c>
      <c r="G12" s="137"/>
      <c r="H12" s="8">
        <v>1</v>
      </c>
      <c r="I12" s="8">
        <v>3</v>
      </c>
      <c r="J12" s="137">
        <f t="shared" si="1"/>
        <v>4</v>
      </c>
      <c r="K12" s="137"/>
      <c r="L12" s="8">
        <v>0</v>
      </c>
      <c r="M12" s="8">
        <v>0</v>
      </c>
      <c r="N12" s="137">
        <f t="shared" si="2"/>
        <v>0</v>
      </c>
      <c r="O12" s="137"/>
      <c r="P12" s="8">
        <v>0</v>
      </c>
      <c r="Q12" s="8">
        <v>0</v>
      </c>
      <c r="R12" s="137">
        <f t="shared" si="3"/>
        <v>0</v>
      </c>
      <c r="S12" s="137"/>
      <c r="T12" s="8">
        <v>0</v>
      </c>
      <c r="U12" s="8">
        <v>0</v>
      </c>
      <c r="V12" s="137">
        <f t="shared" si="4"/>
        <v>0</v>
      </c>
      <c r="W12" s="137"/>
      <c r="X12" s="137">
        <f t="shared" si="5"/>
        <v>29</v>
      </c>
      <c r="Y12" s="137">
        <f t="shared" si="6"/>
        <v>17</v>
      </c>
      <c r="Z12" s="141">
        <f t="shared" si="7"/>
        <v>46</v>
      </c>
    </row>
    <row r="13" spans="1:44" ht="13.5" customHeight="1">
      <c r="A13" s="2007"/>
      <c r="B13" s="8" t="s">
        <v>31</v>
      </c>
      <c r="C13" s="99"/>
      <c r="D13" s="8">
        <v>13</v>
      </c>
      <c r="E13" s="8">
        <v>4</v>
      </c>
      <c r="F13" s="137">
        <f t="shared" si="0"/>
        <v>17</v>
      </c>
      <c r="G13" s="137"/>
      <c r="H13" s="8">
        <v>0</v>
      </c>
      <c r="I13" s="8">
        <v>0</v>
      </c>
      <c r="J13" s="137">
        <f t="shared" si="1"/>
        <v>0</v>
      </c>
      <c r="K13" s="137"/>
      <c r="L13" s="8">
        <v>0</v>
      </c>
      <c r="M13" s="8">
        <v>0</v>
      </c>
      <c r="N13" s="137">
        <f t="shared" si="2"/>
        <v>0</v>
      </c>
      <c r="O13" s="137"/>
      <c r="P13" s="8">
        <v>1</v>
      </c>
      <c r="Q13" s="8">
        <v>0</v>
      </c>
      <c r="R13" s="137">
        <f t="shared" si="3"/>
        <v>1</v>
      </c>
      <c r="S13" s="137"/>
      <c r="T13" s="8">
        <v>0</v>
      </c>
      <c r="U13" s="8">
        <v>0</v>
      </c>
      <c r="V13" s="137">
        <f t="shared" si="4"/>
        <v>0</v>
      </c>
      <c r="W13" s="137"/>
      <c r="X13" s="137">
        <f t="shared" si="5"/>
        <v>14</v>
      </c>
      <c r="Y13" s="137">
        <f t="shared" si="6"/>
        <v>4</v>
      </c>
      <c r="Z13" s="141">
        <f t="shared" si="7"/>
        <v>18</v>
      </c>
    </row>
    <row r="14" spans="1:44" ht="13.5" customHeight="1">
      <c r="A14" s="2007"/>
      <c r="B14" s="8" t="s">
        <v>58</v>
      </c>
      <c r="C14" s="142"/>
      <c r="D14" s="8">
        <v>0</v>
      </c>
      <c r="E14" s="8">
        <v>3</v>
      </c>
      <c r="F14" s="137">
        <f t="shared" si="0"/>
        <v>3</v>
      </c>
      <c r="G14" s="137"/>
      <c r="H14" s="8">
        <v>9</v>
      </c>
      <c r="I14" s="8">
        <v>5</v>
      </c>
      <c r="J14" s="137">
        <f t="shared" si="1"/>
        <v>14</v>
      </c>
      <c r="K14" s="137"/>
      <c r="L14" s="8">
        <v>0</v>
      </c>
      <c r="M14" s="8">
        <v>0</v>
      </c>
      <c r="N14" s="137">
        <f t="shared" si="2"/>
        <v>0</v>
      </c>
      <c r="O14" s="137"/>
      <c r="P14" s="8">
        <v>0</v>
      </c>
      <c r="Q14" s="8">
        <v>0</v>
      </c>
      <c r="R14" s="137">
        <f t="shared" si="3"/>
        <v>0</v>
      </c>
      <c r="S14" s="137"/>
      <c r="T14" s="8">
        <v>0</v>
      </c>
      <c r="U14" s="8">
        <v>0</v>
      </c>
      <c r="V14" s="137">
        <f t="shared" si="4"/>
        <v>0</v>
      </c>
      <c r="W14" s="137"/>
      <c r="X14" s="137">
        <f t="shared" si="5"/>
        <v>9</v>
      </c>
      <c r="Y14" s="137">
        <f t="shared" si="6"/>
        <v>8</v>
      </c>
      <c r="Z14" s="141">
        <f t="shared" si="7"/>
        <v>17</v>
      </c>
    </row>
    <row r="15" spans="1:44" ht="13.5" customHeight="1">
      <c r="A15" s="2007"/>
      <c r="B15" s="8" t="s">
        <v>64</v>
      </c>
      <c r="C15" s="142"/>
      <c r="D15" s="8">
        <v>2</v>
      </c>
      <c r="E15" s="8">
        <v>0</v>
      </c>
      <c r="F15" s="137">
        <f t="shared" si="0"/>
        <v>2</v>
      </c>
      <c r="G15" s="137"/>
      <c r="H15" s="8">
        <v>0</v>
      </c>
      <c r="I15" s="8">
        <v>0</v>
      </c>
      <c r="J15" s="137">
        <f t="shared" si="1"/>
        <v>0</v>
      </c>
      <c r="K15" s="137"/>
      <c r="L15" s="8">
        <v>0</v>
      </c>
      <c r="M15" s="8">
        <v>0</v>
      </c>
      <c r="N15" s="137">
        <f t="shared" si="2"/>
        <v>0</v>
      </c>
      <c r="O15" s="137"/>
      <c r="P15" s="8">
        <v>0</v>
      </c>
      <c r="Q15" s="8">
        <v>0</v>
      </c>
      <c r="R15" s="137">
        <f t="shared" si="3"/>
        <v>0</v>
      </c>
      <c r="S15" s="137"/>
      <c r="T15" s="8">
        <v>0</v>
      </c>
      <c r="U15" s="8">
        <v>0</v>
      </c>
      <c r="V15" s="137">
        <f t="shared" si="4"/>
        <v>0</v>
      </c>
      <c r="W15" s="137"/>
      <c r="X15" s="137">
        <f t="shared" si="5"/>
        <v>2</v>
      </c>
      <c r="Y15" s="137">
        <f t="shared" si="6"/>
        <v>0</v>
      </c>
      <c r="Z15" s="141">
        <f t="shared" si="7"/>
        <v>2</v>
      </c>
    </row>
    <row r="16" spans="1:44" s="2" customFormat="1" ht="13.5" customHeight="1">
      <c r="A16" s="2007"/>
      <c r="B16" s="8" t="s">
        <v>67</v>
      </c>
      <c r="C16" s="99"/>
      <c r="D16" s="8">
        <v>1</v>
      </c>
      <c r="E16" s="8">
        <v>0</v>
      </c>
      <c r="F16" s="137">
        <f t="shared" si="0"/>
        <v>1</v>
      </c>
      <c r="G16" s="137"/>
      <c r="H16" s="8">
        <v>0</v>
      </c>
      <c r="I16" s="8">
        <v>0</v>
      </c>
      <c r="J16" s="137">
        <f t="shared" si="1"/>
        <v>0</v>
      </c>
      <c r="K16" s="137"/>
      <c r="L16" s="8">
        <v>0</v>
      </c>
      <c r="M16" s="8">
        <v>0</v>
      </c>
      <c r="N16" s="137">
        <f t="shared" si="2"/>
        <v>0</v>
      </c>
      <c r="O16" s="137"/>
      <c r="P16" s="8">
        <v>0</v>
      </c>
      <c r="Q16" s="8">
        <v>0</v>
      </c>
      <c r="R16" s="137">
        <f t="shared" si="3"/>
        <v>0</v>
      </c>
      <c r="S16" s="137"/>
      <c r="T16" s="8">
        <v>2</v>
      </c>
      <c r="U16" s="8">
        <v>0</v>
      </c>
      <c r="V16" s="137">
        <f t="shared" si="4"/>
        <v>2</v>
      </c>
      <c r="W16" s="137"/>
      <c r="X16" s="137">
        <f t="shared" si="5"/>
        <v>3</v>
      </c>
      <c r="Y16" s="137">
        <f t="shared" si="6"/>
        <v>0</v>
      </c>
      <c r="Z16" s="141">
        <f t="shared" si="7"/>
        <v>3</v>
      </c>
      <c r="AB16" s="1"/>
    </row>
    <row r="17" spans="1:44" ht="13.5" customHeight="1">
      <c r="A17" s="2006">
        <v>1402</v>
      </c>
      <c r="B17" s="35" t="s">
        <v>13</v>
      </c>
      <c r="C17" s="111"/>
      <c r="D17" s="63">
        <f>SUM(D18:D26)</f>
        <v>95</v>
      </c>
      <c r="E17" s="63">
        <f>SUM(E18:E26)</f>
        <v>80</v>
      </c>
      <c r="F17" s="63">
        <f t="shared" si="0"/>
        <v>175</v>
      </c>
      <c r="G17" s="63"/>
      <c r="H17" s="63">
        <f>SUM(H18:H26)</f>
        <v>15</v>
      </c>
      <c r="I17" s="63">
        <f>SUM(I18:I26)</f>
        <v>18</v>
      </c>
      <c r="J17" s="63">
        <f t="shared" si="1"/>
        <v>33</v>
      </c>
      <c r="K17" s="63"/>
      <c r="L17" s="63">
        <f>SUM(L18:L26)</f>
        <v>20</v>
      </c>
      <c r="M17" s="63">
        <f>SUM(M18:M26)</f>
        <v>14</v>
      </c>
      <c r="N17" s="63">
        <f t="shared" si="2"/>
        <v>34</v>
      </c>
      <c r="O17" s="63"/>
      <c r="P17" s="63">
        <f>SUM(P18:P26)</f>
        <v>33</v>
      </c>
      <c r="Q17" s="63">
        <f>SUM(Q18:Q26)</f>
        <v>18</v>
      </c>
      <c r="R17" s="63">
        <f t="shared" si="3"/>
        <v>51</v>
      </c>
      <c r="S17" s="63"/>
      <c r="T17" s="63">
        <f>SUM(T18:T26)</f>
        <v>164</v>
      </c>
      <c r="U17" s="63">
        <f>SUM(U18:U26)</f>
        <v>61</v>
      </c>
      <c r="V17" s="63">
        <f t="shared" si="4"/>
        <v>225</v>
      </c>
      <c r="W17" s="63"/>
      <c r="X17" s="63">
        <f t="shared" si="5"/>
        <v>327</v>
      </c>
      <c r="Y17" s="63">
        <f t="shared" si="6"/>
        <v>191</v>
      </c>
      <c r="Z17" s="34">
        <f t="shared" si="7"/>
        <v>518</v>
      </c>
    </row>
    <row r="18" spans="1:44" ht="13.5" customHeight="1">
      <c r="A18" s="2007"/>
      <c r="B18" s="8" t="s">
        <v>92</v>
      </c>
      <c r="C18" s="99"/>
      <c r="D18" s="8">
        <v>34</v>
      </c>
      <c r="E18" s="8">
        <v>31</v>
      </c>
      <c r="F18" s="137">
        <f t="shared" si="0"/>
        <v>65</v>
      </c>
      <c r="G18" s="137"/>
      <c r="H18" s="8">
        <v>2</v>
      </c>
      <c r="I18" s="8">
        <v>1</v>
      </c>
      <c r="J18" s="137">
        <f t="shared" si="1"/>
        <v>3</v>
      </c>
      <c r="K18" s="137"/>
      <c r="L18" s="8">
        <v>1</v>
      </c>
      <c r="M18" s="8">
        <v>1</v>
      </c>
      <c r="N18" s="137">
        <f t="shared" si="2"/>
        <v>2</v>
      </c>
      <c r="O18" s="137"/>
      <c r="P18" s="8">
        <v>10</v>
      </c>
      <c r="Q18" s="8">
        <v>4</v>
      </c>
      <c r="R18" s="137">
        <f t="shared" si="3"/>
        <v>14</v>
      </c>
      <c r="S18" s="137"/>
      <c r="T18" s="8">
        <v>70</v>
      </c>
      <c r="U18" s="8">
        <v>22</v>
      </c>
      <c r="V18" s="137">
        <f t="shared" si="4"/>
        <v>92</v>
      </c>
      <c r="W18" s="137"/>
      <c r="X18" s="137">
        <f t="shared" si="5"/>
        <v>117</v>
      </c>
      <c r="Y18" s="137">
        <f t="shared" si="6"/>
        <v>59</v>
      </c>
      <c r="Z18" s="136">
        <f t="shared" si="7"/>
        <v>176</v>
      </c>
      <c r="AA18" s="140"/>
      <c r="AC18" s="140"/>
      <c r="AD18" s="140"/>
      <c r="AE18" s="140"/>
      <c r="AF18" s="140"/>
      <c r="AG18" s="140"/>
      <c r="AH18" s="140"/>
      <c r="AI18" s="140"/>
      <c r="AJ18" s="140"/>
      <c r="AK18" s="140"/>
      <c r="AL18" s="140"/>
      <c r="AM18" s="140"/>
      <c r="AN18" s="140"/>
      <c r="AO18" s="140"/>
      <c r="AP18" s="140"/>
      <c r="AQ18" s="140"/>
      <c r="AR18" s="140"/>
    </row>
    <row r="19" spans="1:44" ht="12.75" customHeight="1">
      <c r="A19" s="2007"/>
      <c r="B19" s="8" t="s">
        <v>55</v>
      </c>
      <c r="C19" s="99"/>
      <c r="D19" s="8">
        <v>24</v>
      </c>
      <c r="E19" s="8">
        <v>15</v>
      </c>
      <c r="F19" s="137">
        <f t="shared" si="0"/>
        <v>39</v>
      </c>
      <c r="G19" s="137"/>
      <c r="H19" s="8">
        <v>1</v>
      </c>
      <c r="I19" s="8">
        <v>1</v>
      </c>
      <c r="J19" s="137">
        <f t="shared" si="1"/>
        <v>2</v>
      </c>
      <c r="K19" s="137"/>
      <c r="L19" s="8">
        <v>2</v>
      </c>
      <c r="M19" s="8">
        <v>0</v>
      </c>
      <c r="N19" s="137">
        <f t="shared" si="2"/>
        <v>2</v>
      </c>
      <c r="O19" s="137"/>
      <c r="P19" s="8">
        <v>8</v>
      </c>
      <c r="Q19" s="8">
        <v>5</v>
      </c>
      <c r="R19" s="137">
        <f t="shared" si="3"/>
        <v>13</v>
      </c>
      <c r="S19" s="137"/>
      <c r="T19" s="8">
        <v>29</v>
      </c>
      <c r="U19" s="8">
        <v>4</v>
      </c>
      <c r="V19" s="137">
        <f t="shared" si="4"/>
        <v>33</v>
      </c>
      <c r="W19" s="137"/>
      <c r="X19" s="137">
        <f t="shared" si="5"/>
        <v>64</v>
      </c>
      <c r="Y19" s="137">
        <f t="shared" si="6"/>
        <v>25</v>
      </c>
      <c r="Z19" s="136">
        <f t="shared" si="7"/>
        <v>89</v>
      </c>
    </row>
    <row r="20" spans="1:44" ht="13.5" customHeight="1">
      <c r="A20" s="2007"/>
      <c r="B20" s="8" t="s">
        <v>70</v>
      </c>
      <c r="C20" s="99"/>
      <c r="D20" s="8">
        <v>5</v>
      </c>
      <c r="E20" s="8">
        <v>3</v>
      </c>
      <c r="F20" s="137">
        <f t="shared" si="0"/>
        <v>8</v>
      </c>
      <c r="G20" s="137"/>
      <c r="H20" s="8">
        <v>6</v>
      </c>
      <c r="I20" s="8">
        <v>6</v>
      </c>
      <c r="J20" s="137">
        <f t="shared" si="1"/>
        <v>12</v>
      </c>
      <c r="K20" s="137"/>
      <c r="L20" s="8">
        <v>4</v>
      </c>
      <c r="M20" s="8">
        <v>3</v>
      </c>
      <c r="N20" s="137">
        <f t="shared" si="2"/>
        <v>7</v>
      </c>
      <c r="O20" s="137"/>
      <c r="P20" s="8">
        <v>2</v>
      </c>
      <c r="Q20" s="8">
        <v>2</v>
      </c>
      <c r="R20" s="137">
        <f t="shared" si="3"/>
        <v>4</v>
      </c>
      <c r="S20" s="137"/>
      <c r="T20" s="8">
        <v>34</v>
      </c>
      <c r="U20" s="8">
        <v>20</v>
      </c>
      <c r="V20" s="137">
        <f t="shared" si="4"/>
        <v>54</v>
      </c>
      <c r="W20" s="137"/>
      <c r="X20" s="137">
        <f t="shared" si="5"/>
        <v>51</v>
      </c>
      <c r="Y20" s="137">
        <f t="shared" si="6"/>
        <v>34</v>
      </c>
      <c r="Z20" s="136">
        <f t="shared" si="7"/>
        <v>85</v>
      </c>
      <c r="AA20" s="140"/>
      <c r="AC20" s="140"/>
      <c r="AD20" s="140"/>
      <c r="AE20" s="140"/>
      <c r="AF20" s="140"/>
      <c r="AG20" s="140"/>
      <c r="AH20" s="140"/>
      <c r="AI20" s="140"/>
      <c r="AJ20" s="140"/>
      <c r="AK20" s="140"/>
      <c r="AL20" s="140"/>
      <c r="AM20" s="140"/>
      <c r="AN20" s="140"/>
      <c r="AO20" s="140"/>
      <c r="AP20" s="140"/>
      <c r="AQ20" s="140"/>
      <c r="AR20" s="140"/>
    </row>
    <row r="21" spans="1:44" ht="12.75" customHeight="1">
      <c r="A21" s="2007"/>
      <c r="B21" s="8" t="s">
        <v>43</v>
      </c>
      <c r="C21" s="99"/>
      <c r="D21" s="8">
        <v>10</v>
      </c>
      <c r="E21" s="8">
        <v>6</v>
      </c>
      <c r="F21" s="137">
        <f t="shared" si="0"/>
        <v>16</v>
      </c>
      <c r="G21" s="137"/>
      <c r="H21" s="8">
        <v>1</v>
      </c>
      <c r="I21" s="8">
        <v>0</v>
      </c>
      <c r="J21" s="137">
        <f t="shared" si="1"/>
        <v>1</v>
      </c>
      <c r="K21" s="137"/>
      <c r="L21" s="8">
        <v>2</v>
      </c>
      <c r="M21" s="8">
        <v>2</v>
      </c>
      <c r="N21" s="137">
        <f t="shared" si="2"/>
        <v>4</v>
      </c>
      <c r="O21" s="137"/>
      <c r="P21" s="8">
        <v>6</v>
      </c>
      <c r="Q21" s="8">
        <v>4</v>
      </c>
      <c r="R21" s="137">
        <f t="shared" si="3"/>
        <v>10</v>
      </c>
      <c r="S21" s="137"/>
      <c r="T21" s="8">
        <v>12</v>
      </c>
      <c r="U21" s="8">
        <v>5</v>
      </c>
      <c r="V21" s="137">
        <f t="shared" si="4"/>
        <v>17</v>
      </c>
      <c r="W21" s="137"/>
      <c r="X21" s="137">
        <f t="shared" si="5"/>
        <v>31</v>
      </c>
      <c r="Y21" s="137">
        <f t="shared" si="6"/>
        <v>17</v>
      </c>
      <c r="Z21" s="136">
        <f t="shared" si="7"/>
        <v>48</v>
      </c>
    </row>
    <row r="22" spans="1:44" ht="13.5" customHeight="1">
      <c r="A22" s="2007"/>
      <c r="B22" s="8" t="s">
        <v>44</v>
      </c>
      <c r="C22" s="99"/>
      <c r="D22" s="8">
        <v>7</v>
      </c>
      <c r="E22" s="8">
        <v>8</v>
      </c>
      <c r="F22" s="137">
        <f t="shared" si="0"/>
        <v>15</v>
      </c>
      <c r="G22" s="137"/>
      <c r="H22" s="8">
        <v>0</v>
      </c>
      <c r="I22" s="8">
        <v>0</v>
      </c>
      <c r="J22" s="137">
        <f t="shared" si="1"/>
        <v>0</v>
      </c>
      <c r="K22" s="137"/>
      <c r="L22" s="8">
        <v>5</v>
      </c>
      <c r="M22" s="8">
        <v>2</v>
      </c>
      <c r="N22" s="137">
        <f t="shared" si="2"/>
        <v>7</v>
      </c>
      <c r="O22" s="137"/>
      <c r="P22" s="8">
        <v>4</v>
      </c>
      <c r="Q22" s="8">
        <v>1</v>
      </c>
      <c r="R22" s="137">
        <f t="shared" si="3"/>
        <v>5</v>
      </c>
      <c r="S22" s="137"/>
      <c r="T22" s="8">
        <v>5</v>
      </c>
      <c r="U22" s="8">
        <v>0</v>
      </c>
      <c r="V22" s="137">
        <f t="shared" si="4"/>
        <v>5</v>
      </c>
      <c r="W22" s="137"/>
      <c r="X22" s="137">
        <f t="shared" si="5"/>
        <v>21</v>
      </c>
      <c r="Y22" s="137">
        <f t="shared" si="6"/>
        <v>11</v>
      </c>
      <c r="Z22" s="136">
        <f t="shared" si="7"/>
        <v>32</v>
      </c>
      <c r="AA22" s="140"/>
      <c r="AC22" s="140"/>
      <c r="AD22" s="140"/>
      <c r="AE22" s="140"/>
      <c r="AF22" s="140"/>
      <c r="AG22" s="140"/>
      <c r="AH22" s="140"/>
      <c r="AI22" s="140"/>
      <c r="AJ22" s="140"/>
      <c r="AK22" s="140"/>
      <c r="AL22" s="140"/>
      <c r="AM22" s="140"/>
      <c r="AN22" s="140"/>
      <c r="AO22" s="140"/>
      <c r="AP22" s="140"/>
      <c r="AQ22" s="140"/>
      <c r="AR22" s="140"/>
    </row>
    <row r="23" spans="1:44" ht="13.5" customHeight="1">
      <c r="A23" s="2007"/>
      <c r="B23" s="8" t="s">
        <v>53</v>
      </c>
      <c r="C23" s="99"/>
      <c r="D23" s="8">
        <v>5</v>
      </c>
      <c r="E23" s="8">
        <v>2</v>
      </c>
      <c r="F23" s="137">
        <f t="shared" si="0"/>
        <v>7</v>
      </c>
      <c r="G23" s="137"/>
      <c r="H23" s="8">
        <v>0</v>
      </c>
      <c r="I23" s="8">
        <v>1</v>
      </c>
      <c r="J23" s="137">
        <f t="shared" si="1"/>
        <v>1</v>
      </c>
      <c r="K23" s="137"/>
      <c r="L23" s="8">
        <v>3</v>
      </c>
      <c r="M23" s="8">
        <v>1</v>
      </c>
      <c r="N23" s="137">
        <f t="shared" si="2"/>
        <v>4</v>
      </c>
      <c r="O23" s="137"/>
      <c r="P23" s="8">
        <v>2</v>
      </c>
      <c r="Q23" s="8">
        <v>0</v>
      </c>
      <c r="R23" s="137">
        <f t="shared" si="3"/>
        <v>2</v>
      </c>
      <c r="S23" s="137"/>
      <c r="T23" s="8">
        <v>2</v>
      </c>
      <c r="U23" s="8">
        <v>4</v>
      </c>
      <c r="V23" s="137">
        <f t="shared" si="4"/>
        <v>6</v>
      </c>
      <c r="W23" s="137"/>
      <c r="X23" s="137">
        <f t="shared" si="5"/>
        <v>12</v>
      </c>
      <c r="Y23" s="137">
        <f t="shared" si="6"/>
        <v>8</v>
      </c>
      <c r="Z23" s="136">
        <f t="shared" si="7"/>
        <v>20</v>
      </c>
      <c r="AA23" s="140"/>
      <c r="AC23" s="140"/>
      <c r="AD23" s="140"/>
      <c r="AE23" s="140"/>
      <c r="AF23" s="140"/>
      <c r="AG23" s="140"/>
      <c r="AH23" s="140"/>
      <c r="AI23" s="140"/>
      <c r="AJ23" s="140"/>
      <c r="AK23" s="140"/>
      <c r="AL23" s="140"/>
      <c r="AM23" s="140"/>
      <c r="AN23" s="140"/>
      <c r="AO23" s="140"/>
      <c r="AP23" s="140"/>
      <c r="AQ23" s="140"/>
      <c r="AR23" s="140"/>
    </row>
    <row r="24" spans="1:44" ht="13.5" customHeight="1">
      <c r="A24" s="2007"/>
      <c r="B24" s="8" t="s">
        <v>57</v>
      </c>
      <c r="C24" s="99"/>
      <c r="D24" s="8">
        <v>8</v>
      </c>
      <c r="E24" s="8">
        <v>5</v>
      </c>
      <c r="F24" s="137">
        <f t="shared" si="0"/>
        <v>13</v>
      </c>
      <c r="G24" s="137"/>
      <c r="H24" s="8">
        <v>0</v>
      </c>
      <c r="I24" s="8">
        <v>1</v>
      </c>
      <c r="J24" s="137">
        <f t="shared" si="1"/>
        <v>1</v>
      </c>
      <c r="K24" s="137"/>
      <c r="L24" s="8">
        <v>1</v>
      </c>
      <c r="M24" s="8">
        <v>3</v>
      </c>
      <c r="N24" s="137">
        <f t="shared" si="2"/>
        <v>4</v>
      </c>
      <c r="O24" s="137"/>
      <c r="P24" s="8">
        <v>1</v>
      </c>
      <c r="Q24" s="8">
        <v>1</v>
      </c>
      <c r="R24" s="137">
        <f t="shared" si="3"/>
        <v>2</v>
      </c>
      <c r="S24" s="137"/>
      <c r="T24" s="8">
        <v>8</v>
      </c>
      <c r="U24" s="8">
        <v>4</v>
      </c>
      <c r="V24" s="137">
        <f t="shared" si="4"/>
        <v>12</v>
      </c>
      <c r="W24" s="137"/>
      <c r="X24" s="137">
        <f t="shared" si="5"/>
        <v>18</v>
      </c>
      <c r="Y24" s="137">
        <f t="shared" si="6"/>
        <v>14</v>
      </c>
      <c r="Z24" s="136">
        <f t="shared" si="7"/>
        <v>32</v>
      </c>
      <c r="AA24" s="140"/>
      <c r="AC24" s="140"/>
      <c r="AD24" s="140"/>
      <c r="AE24" s="140"/>
      <c r="AF24" s="140"/>
      <c r="AG24" s="140"/>
      <c r="AH24" s="140"/>
      <c r="AI24" s="140"/>
      <c r="AJ24" s="140"/>
      <c r="AK24" s="140"/>
      <c r="AL24" s="140"/>
      <c r="AM24" s="140"/>
      <c r="AN24" s="140"/>
      <c r="AO24" s="140"/>
      <c r="AP24" s="140"/>
      <c r="AQ24" s="140"/>
      <c r="AR24" s="140"/>
    </row>
    <row r="25" spans="1:44" ht="13.5" customHeight="1">
      <c r="A25" s="2007"/>
      <c r="B25" s="8" t="s">
        <v>32</v>
      </c>
      <c r="C25" s="99"/>
      <c r="D25" s="8">
        <v>2</v>
      </c>
      <c r="E25" s="8">
        <v>10</v>
      </c>
      <c r="F25" s="137">
        <f t="shared" si="0"/>
        <v>12</v>
      </c>
      <c r="G25" s="137"/>
      <c r="H25" s="8">
        <v>5</v>
      </c>
      <c r="I25" s="8">
        <v>7</v>
      </c>
      <c r="J25" s="137">
        <f t="shared" si="1"/>
        <v>12</v>
      </c>
      <c r="K25" s="137"/>
      <c r="L25" s="8">
        <v>2</v>
      </c>
      <c r="M25" s="8">
        <v>2</v>
      </c>
      <c r="N25" s="137">
        <f t="shared" si="2"/>
        <v>4</v>
      </c>
      <c r="O25" s="137"/>
      <c r="P25" s="8">
        <v>0</v>
      </c>
      <c r="Q25" s="8">
        <v>1</v>
      </c>
      <c r="R25" s="137">
        <f t="shared" si="3"/>
        <v>1</v>
      </c>
      <c r="S25" s="137"/>
      <c r="T25" s="8">
        <v>4</v>
      </c>
      <c r="U25" s="8">
        <v>2</v>
      </c>
      <c r="V25" s="137">
        <f t="shared" si="4"/>
        <v>6</v>
      </c>
      <c r="W25" s="137"/>
      <c r="X25" s="137">
        <f t="shared" si="5"/>
        <v>13</v>
      </c>
      <c r="Y25" s="137">
        <f t="shared" si="6"/>
        <v>22</v>
      </c>
      <c r="Z25" s="136">
        <f t="shared" si="7"/>
        <v>35</v>
      </c>
    </row>
    <row r="26" spans="1:44" ht="13.5" customHeight="1">
      <c r="A26" s="2007"/>
      <c r="B26" s="8" t="s">
        <v>48</v>
      </c>
      <c r="C26" s="99"/>
      <c r="D26" s="8">
        <v>0</v>
      </c>
      <c r="E26" s="8">
        <v>0</v>
      </c>
      <c r="F26" s="137">
        <f t="shared" si="0"/>
        <v>0</v>
      </c>
      <c r="G26" s="137"/>
      <c r="H26" s="8">
        <v>0</v>
      </c>
      <c r="I26" s="8">
        <v>1</v>
      </c>
      <c r="J26" s="137">
        <f t="shared" si="1"/>
        <v>1</v>
      </c>
      <c r="K26" s="137"/>
      <c r="L26" s="8">
        <v>0</v>
      </c>
      <c r="M26" s="8">
        <v>0</v>
      </c>
      <c r="N26" s="137">
        <f t="shared" si="2"/>
        <v>0</v>
      </c>
      <c r="O26" s="137"/>
      <c r="P26" s="8">
        <v>0</v>
      </c>
      <c r="Q26" s="8">
        <v>0</v>
      </c>
      <c r="R26" s="137">
        <f t="shared" si="3"/>
        <v>0</v>
      </c>
      <c r="S26" s="137"/>
      <c r="T26" s="8">
        <v>0</v>
      </c>
      <c r="U26" s="8">
        <v>0</v>
      </c>
      <c r="V26" s="137">
        <f t="shared" si="4"/>
        <v>0</v>
      </c>
      <c r="W26" s="137"/>
      <c r="X26" s="137">
        <f t="shared" si="5"/>
        <v>0</v>
      </c>
      <c r="Y26" s="137">
        <f t="shared" si="6"/>
        <v>1</v>
      </c>
      <c r="Z26" s="136">
        <f t="shared" si="7"/>
        <v>1</v>
      </c>
    </row>
    <row r="27" spans="1:44" ht="15" customHeight="1">
      <c r="A27" s="2006">
        <v>1403</v>
      </c>
      <c r="B27" s="35" t="s">
        <v>14</v>
      </c>
      <c r="C27" s="111"/>
      <c r="D27" s="33">
        <f>SUM(D28:D30)</f>
        <v>49</v>
      </c>
      <c r="E27" s="33">
        <f>SUM(E28:E30)</f>
        <v>91</v>
      </c>
      <c r="F27" s="33">
        <f t="shared" si="0"/>
        <v>140</v>
      </c>
      <c r="G27" s="139"/>
      <c r="H27" s="33">
        <f>SUM(H28:H30)</f>
        <v>6</v>
      </c>
      <c r="I27" s="33">
        <f>SUM(I28:I30)</f>
        <v>14</v>
      </c>
      <c r="J27" s="33">
        <f t="shared" si="1"/>
        <v>20</v>
      </c>
      <c r="K27" s="139"/>
      <c r="L27" s="33">
        <f>SUM(L28:L30)</f>
        <v>10</v>
      </c>
      <c r="M27" s="33">
        <f>SUM(M28:M30)</f>
        <v>8</v>
      </c>
      <c r="N27" s="33">
        <f t="shared" si="2"/>
        <v>18</v>
      </c>
      <c r="O27" s="139"/>
      <c r="P27" s="33">
        <f>SUM(P28:P30)</f>
        <v>13</v>
      </c>
      <c r="Q27" s="33">
        <f>SUM(Q28:Q30)</f>
        <v>26</v>
      </c>
      <c r="R27" s="33">
        <f t="shared" si="3"/>
        <v>39</v>
      </c>
      <c r="S27" s="139"/>
      <c r="T27" s="33">
        <f>SUM(T28:T30)</f>
        <v>12</v>
      </c>
      <c r="U27" s="33">
        <f>SUM(U28:U30)</f>
        <v>38</v>
      </c>
      <c r="V27" s="33">
        <f t="shared" si="4"/>
        <v>50</v>
      </c>
      <c r="W27" s="33"/>
      <c r="X27" s="63">
        <f t="shared" si="5"/>
        <v>90</v>
      </c>
      <c r="Y27" s="63">
        <f t="shared" si="6"/>
        <v>177</v>
      </c>
      <c r="Z27" s="34">
        <f t="shared" si="7"/>
        <v>267</v>
      </c>
    </row>
    <row r="28" spans="1:44" s="4" customFormat="1">
      <c r="A28" s="2007"/>
      <c r="B28" s="8" t="s">
        <v>33</v>
      </c>
      <c r="C28" s="10"/>
      <c r="D28" s="8">
        <v>31</v>
      </c>
      <c r="E28" s="8">
        <v>56</v>
      </c>
      <c r="F28" s="11">
        <f t="shared" si="0"/>
        <v>87</v>
      </c>
      <c r="G28" s="11"/>
      <c r="H28" s="8">
        <v>2</v>
      </c>
      <c r="I28" s="8">
        <v>4</v>
      </c>
      <c r="J28" s="11">
        <f t="shared" si="1"/>
        <v>6</v>
      </c>
      <c r="K28" s="11"/>
      <c r="L28" s="8">
        <v>3</v>
      </c>
      <c r="M28" s="8">
        <v>3</v>
      </c>
      <c r="N28" s="11">
        <f t="shared" si="2"/>
        <v>6</v>
      </c>
      <c r="O28" s="11"/>
      <c r="P28" s="8">
        <v>5</v>
      </c>
      <c r="Q28" s="8">
        <v>11</v>
      </c>
      <c r="R28" s="11">
        <f t="shared" si="3"/>
        <v>16</v>
      </c>
      <c r="S28" s="11"/>
      <c r="T28" s="8">
        <v>8</v>
      </c>
      <c r="U28" s="8">
        <v>24</v>
      </c>
      <c r="V28" s="11">
        <f t="shared" si="4"/>
        <v>32</v>
      </c>
      <c r="W28" s="11"/>
      <c r="X28" s="137">
        <f t="shared" si="5"/>
        <v>49</v>
      </c>
      <c r="Y28" s="137">
        <f t="shared" si="6"/>
        <v>98</v>
      </c>
      <c r="Z28" s="66">
        <f t="shared" si="7"/>
        <v>147</v>
      </c>
      <c r="AB28" s="1"/>
    </row>
    <row r="29" spans="1:44" s="4" customFormat="1" ht="14.1" customHeight="1">
      <c r="A29" s="2007"/>
      <c r="B29" s="8" t="s">
        <v>15</v>
      </c>
      <c r="C29" s="10"/>
      <c r="D29" s="8">
        <v>4</v>
      </c>
      <c r="E29" s="8">
        <v>7</v>
      </c>
      <c r="F29" s="11">
        <f t="shared" si="0"/>
        <v>11</v>
      </c>
      <c r="G29" s="11"/>
      <c r="H29" s="8">
        <v>4</v>
      </c>
      <c r="I29" s="8">
        <v>9</v>
      </c>
      <c r="J29" s="11">
        <f t="shared" si="1"/>
        <v>13</v>
      </c>
      <c r="K29" s="11"/>
      <c r="L29" s="8">
        <v>5</v>
      </c>
      <c r="M29" s="8">
        <v>4</v>
      </c>
      <c r="N29" s="11">
        <f t="shared" si="2"/>
        <v>9</v>
      </c>
      <c r="O29" s="11"/>
      <c r="P29" s="8">
        <v>3</v>
      </c>
      <c r="Q29" s="8">
        <v>8</v>
      </c>
      <c r="R29" s="11">
        <f t="shared" si="3"/>
        <v>11</v>
      </c>
      <c r="S29" s="11"/>
      <c r="T29" s="8">
        <v>1</v>
      </c>
      <c r="U29" s="8">
        <v>4</v>
      </c>
      <c r="V29" s="11">
        <f t="shared" si="4"/>
        <v>5</v>
      </c>
      <c r="W29" s="11"/>
      <c r="X29" s="137">
        <f t="shared" si="5"/>
        <v>17</v>
      </c>
      <c r="Y29" s="137">
        <f t="shared" si="6"/>
        <v>32</v>
      </c>
      <c r="Z29" s="66">
        <f t="shared" si="7"/>
        <v>49</v>
      </c>
      <c r="AB29" s="1"/>
    </row>
    <row r="30" spans="1:44" s="4" customFormat="1">
      <c r="A30" s="2007"/>
      <c r="B30" s="8" t="s">
        <v>16</v>
      </c>
      <c r="C30" s="10"/>
      <c r="D30" s="8">
        <v>14</v>
      </c>
      <c r="E30" s="8">
        <v>28</v>
      </c>
      <c r="F30" s="11">
        <f t="shared" si="0"/>
        <v>42</v>
      </c>
      <c r="G30" s="11"/>
      <c r="H30" s="8">
        <v>0</v>
      </c>
      <c r="I30" s="8">
        <v>1</v>
      </c>
      <c r="J30" s="11">
        <f t="shared" si="1"/>
        <v>1</v>
      </c>
      <c r="K30" s="11"/>
      <c r="L30" s="8">
        <v>2</v>
      </c>
      <c r="M30" s="8">
        <v>1</v>
      </c>
      <c r="N30" s="11">
        <f t="shared" si="2"/>
        <v>3</v>
      </c>
      <c r="O30" s="11"/>
      <c r="P30" s="8">
        <v>5</v>
      </c>
      <c r="Q30" s="8">
        <v>7</v>
      </c>
      <c r="R30" s="11">
        <f t="shared" si="3"/>
        <v>12</v>
      </c>
      <c r="S30" s="11"/>
      <c r="T30" s="8">
        <v>3</v>
      </c>
      <c r="U30" s="8">
        <v>10</v>
      </c>
      <c r="V30" s="11">
        <f t="shared" si="4"/>
        <v>13</v>
      </c>
      <c r="W30" s="11"/>
      <c r="X30" s="137">
        <f t="shared" si="5"/>
        <v>24</v>
      </c>
      <c r="Y30" s="137">
        <f t="shared" si="6"/>
        <v>47</v>
      </c>
      <c r="Z30" s="66">
        <f t="shared" si="7"/>
        <v>71</v>
      </c>
      <c r="AB30" s="1"/>
    </row>
    <row r="31" spans="1:44">
      <c r="A31" s="2010">
        <v>1404</v>
      </c>
      <c r="B31" s="35" t="s">
        <v>34</v>
      </c>
      <c r="C31" s="111"/>
      <c r="D31" s="33">
        <f>SUM(D32:D33)</f>
        <v>64</v>
      </c>
      <c r="E31" s="33">
        <f>SUM(E32:E33)</f>
        <v>20</v>
      </c>
      <c r="F31" s="33">
        <f t="shared" si="0"/>
        <v>84</v>
      </c>
      <c r="G31" s="33"/>
      <c r="H31" s="33">
        <f>SUM(H32:H33)</f>
        <v>9</v>
      </c>
      <c r="I31" s="33">
        <f>SUM(I32:I33)</f>
        <v>6</v>
      </c>
      <c r="J31" s="33">
        <f t="shared" si="1"/>
        <v>15</v>
      </c>
      <c r="K31" s="33"/>
      <c r="L31" s="33">
        <f>SUM(L32:L33)</f>
        <v>13</v>
      </c>
      <c r="M31" s="33">
        <f>SUM(M32:M33)</f>
        <v>2</v>
      </c>
      <c r="N31" s="33">
        <f t="shared" si="2"/>
        <v>15</v>
      </c>
      <c r="O31" s="33"/>
      <c r="P31" s="33">
        <f>SUM(P32:P33)</f>
        <v>34</v>
      </c>
      <c r="Q31" s="33">
        <f>SUM(Q32:Q33)</f>
        <v>14</v>
      </c>
      <c r="R31" s="33">
        <f t="shared" si="3"/>
        <v>48</v>
      </c>
      <c r="S31" s="33"/>
      <c r="T31" s="33">
        <f>SUM(T32:T33)</f>
        <v>70</v>
      </c>
      <c r="U31" s="33">
        <f>SUM(U32:U33)</f>
        <v>7</v>
      </c>
      <c r="V31" s="33">
        <f t="shared" si="4"/>
        <v>77</v>
      </c>
      <c r="W31" s="33"/>
      <c r="X31" s="63">
        <f t="shared" si="5"/>
        <v>190</v>
      </c>
      <c r="Y31" s="63">
        <f t="shared" si="6"/>
        <v>49</v>
      </c>
      <c r="Z31" s="34">
        <f t="shared" si="7"/>
        <v>239</v>
      </c>
    </row>
    <row r="32" spans="1:44">
      <c r="A32" s="1981"/>
      <c r="B32" s="8" t="s">
        <v>45</v>
      </c>
      <c r="C32" s="99"/>
      <c r="D32" s="8">
        <v>24</v>
      </c>
      <c r="E32" s="8">
        <v>3</v>
      </c>
      <c r="F32" s="137">
        <f t="shared" si="0"/>
        <v>27</v>
      </c>
      <c r="G32" s="137"/>
      <c r="H32" s="8">
        <v>3</v>
      </c>
      <c r="I32" s="8">
        <v>2</v>
      </c>
      <c r="J32" s="137">
        <f t="shared" si="1"/>
        <v>5</v>
      </c>
      <c r="K32" s="137"/>
      <c r="L32" s="8">
        <v>8</v>
      </c>
      <c r="M32" s="8">
        <v>2</v>
      </c>
      <c r="N32" s="137">
        <f t="shared" si="2"/>
        <v>10</v>
      </c>
      <c r="O32" s="137"/>
      <c r="P32" s="8">
        <v>20</v>
      </c>
      <c r="Q32" s="8">
        <v>6</v>
      </c>
      <c r="R32" s="137">
        <f t="shared" si="3"/>
        <v>26</v>
      </c>
      <c r="S32" s="137"/>
      <c r="T32" s="8">
        <v>35</v>
      </c>
      <c r="U32" s="8">
        <v>2</v>
      </c>
      <c r="V32" s="137">
        <f t="shared" si="4"/>
        <v>37</v>
      </c>
      <c r="W32" s="137"/>
      <c r="X32" s="137">
        <f t="shared" si="5"/>
        <v>90</v>
      </c>
      <c r="Y32" s="137">
        <f t="shared" si="6"/>
        <v>15</v>
      </c>
      <c r="Z32" s="136">
        <f t="shared" si="7"/>
        <v>105</v>
      </c>
    </row>
    <row r="33" spans="1:26">
      <c r="A33" s="1981"/>
      <c r="B33" s="8" t="s">
        <v>17</v>
      </c>
      <c r="C33" s="99"/>
      <c r="D33" s="8">
        <v>40</v>
      </c>
      <c r="E33" s="8">
        <v>17</v>
      </c>
      <c r="F33" s="137">
        <f t="shared" si="0"/>
        <v>57</v>
      </c>
      <c r="G33" s="137"/>
      <c r="H33" s="8">
        <v>6</v>
      </c>
      <c r="I33" s="8">
        <v>4</v>
      </c>
      <c r="J33" s="137">
        <f t="shared" si="1"/>
        <v>10</v>
      </c>
      <c r="K33" s="137"/>
      <c r="L33" s="8">
        <v>5</v>
      </c>
      <c r="M33" s="8">
        <v>0</v>
      </c>
      <c r="N33" s="137">
        <f t="shared" si="2"/>
        <v>5</v>
      </c>
      <c r="O33" s="137"/>
      <c r="P33" s="8">
        <v>14</v>
      </c>
      <c r="Q33" s="8">
        <v>8</v>
      </c>
      <c r="R33" s="137">
        <f t="shared" si="3"/>
        <v>22</v>
      </c>
      <c r="S33" s="137"/>
      <c r="T33" s="8">
        <v>35</v>
      </c>
      <c r="U33" s="8">
        <v>5</v>
      </c>
      <c r="V33" s="137">
        <f t="shared" si="4"/>
        <v>40</v>
      </c>
      <c r="W33" s="137"/>
      <c r="X33" s="137">
        <f t="shared" si="5"/>
        <v>100</v>
      </c>
      <c r="Y33" s="137">
        <f t="shared" si="6"/>
        <v>34</v>
      </c>
      <c r="Z33" s="136">
        <f t="shared" si="7"/>
        <v>134</v>
      </c>
    </row>
    <row r="34" spans="1:26">
      <c r="A34" s="2006">
        <v>1405</v>
      </c>
      <c r="B34" s="35" t="s">
        <v>18</v>
      </c>
      <c r="C34" s="36"/>
      <c r="D34" s="33">
        <f>SUM(D35:D38)</f>
        <v>81</v>
      </c>
      <c r="E34" s="33">
        <f>SUM(E35:E38)</f>
        <v>72</v>
      </c>
      <c r="F34" s="33">
        <f t="shared" si="0"/>
        <v>153</v>
      </c>
      <c r="G34" s="33"/>
      <c r="H34" s="33">
        <f>SUM(H35:H38)</f>
        <v>13</v>
      </c>
      <c r="I34" s="33">
        <f>SUM(I35:I38)</f>
        <v>4</v>
      </c>
      <c r="J34" s="33">
        <f t="shared" si="1"/>
        <v>17</v>
      </c>
      <c r="K34" s="33"/>
      <c r="L34" s="33">
        <f>SUM(L35:L38)</f>
        <v>13</v>
      </c>
      <c r="M34" s="33">
        <f>SUM(M35:M38)</f>
        <v>17</v>
      </c>
      <c r="N34" s="33">
        <f t="shared" si="2"/>
        <v>30</v>
      </c>
      <c r="O34" s="33"/>
      <c r="P34" s="33">
        <f>SUM(P35:P38)</f>
        <v>46</v>
      </c>
      <c r="Q34" s="33">
        <f>SUM(Q35:Q38)</f>
        <v>43</v>
      </c>
      <c r="R34" s="33">
        <f t="shared" si="3"/>
        <v>89</v>
      </c>
      <c r="S34" s="33"/>
      <c r="T34" s="33">
        <f>SUM(T35:T38)</f>
        <v>66</v>
      </c>
      <c r="U34" s="33">
        <f>SUM(U35:U38)</f>
        <v>31</v>
      </c>
      <c r="V34" s="33">
        <f t="shared" si="4"/>
        <v>97</v>
      </c>
      <c r="W34" s="33"/>
      <c r="X34" s="63">
        <f t="shared" si="5"/>
        <v>219</v>
      </c>
      <c r="Y34" s="63">
        <f t="shared" si="6"/>
        <v>167</v>
      </c>
      <c r="Z34" s="34">
        <f t="shared" si="7"/>
        <v>386</v>
      </c>
    </row>
    <row r="35" spans="1:26">
      <c r="A35" s="2007"/>
      <c r="B35" s="8" t="s">
        <v>21</v>
      </c>
      <c r="C35" s="99"/>
      <c r="D35" s="8">
        <v>20</v>
      </c>
      <c r="E35" s="8">
        <v>22</v>
      </c>
      <c r="F35" s="137">
        <f t="shared" si="0"/>
        <v>42</v>
      </c>
      <c r="G35" s="137"/>
      <c r="H35" s="8">
        <v>5</v>
      </c>
      <c r="I35" s="8">
        <v>2</v>
      </c>
      <c r="J35" s="137">
        <f t="shared" si="1"/>
        <v>7</v>
      </c>
      <c r="K35" s="137"/>
      <c r="L35" s="8">
        <v>9</v>
      </c>
      <c r="M35" s="8">
        <v>11</v>
      </c>
      <c r="N35" s="137">
        <f t="shared" si="2"/>
        <v>20</v>
      </c>
      <c r="O35" s="137"/>
      <c r="P35" s="8">
        <v>16</v>
      </c>
      <c r="Q35" s="8">
        <v>12</v>
      </c>
      <c r="R35" s="137">
        <f t="shared" si="3"/>
        <v>28</v>
      </c>
      <c r="S35" s="137"/>
      <c r="T35" s="8">
        <v>21</v>
      </c>
      <c r="U35" s="8">
        <v>7</v>
      </c>
      <c r="V35" s="137">
        <f t="shared" si="4"/>
        <v>28</v>
      </c>
      <c r="W35" s="137"/>
      <c r="X35" s="137">
        <f t="shared" si="5"/>
        <v>71</v>
      </c>
      <c r="Y35" s="137">
        <f t="shared" si="6"/>
        <v>54</v>
      </c>
      <c r="Z35" s="136">
        <f t="shared" si="7"/>
        <v>125</v>
      </c>
    </row>
    <row r="36" spans="1:26">
      <c r="A36" s="2007"/>
      <c r="B36" s="8" t="s">
        <v>19</v>
      </c>
      <c r="C36" s="99"/>
      <c r="D36" s="8">
        <v>56</v>
      </c>
      <c r="E36" s="8">
        <v>45</v>
      </c>
      <c r="F36" s="137">
        <f t="shared" si="0"/>
        <v>101</v>
      </c>
      <c r="G36" s="137"/>
      <c r="H36" s="8">
        <v>4</v>
      </c>
      <c r="I36" s="8">
        <v>2</v>
      </c>
      <c r="J36" s="137">
        <f t="shared" si="1"/>
        <v>6</v>
      </c>
      <c r="K36" s="137"/>
      <c r="L36" s="8">
        <v>4</v>
      </c>
      <c r="M36" s="8">
        <v>6</v>
      </c>
      <c r="N36" s="137">
        <f t="shared" si="2"/>
        <v>10</v>
      </c>
      <c r="O36" s="137"/>
      <c r="P36" s="8">
        <v>30</v>
      </c>
      <c r="Q36" s="8">
        <v>31</v>
      </c>
      <c r="R36" s="137">
        <f t="shared" si="3"/>
        <v>61</v>
      </c>
      <c r="S36" s="137"/>
      <c r="T36" s="8">
        <v>45</v>
      </c>
      <c r="U36" s="8">
        <v>24</v>
      </c>
      <c r="V36" s="137">
        <f t="shared" si="4"/>
        <v>69</v>
      </c>
      <c r="W36" s="137"/>
      <c r="X36" s="137">
        <f t="shared" si="5"/>
        <v>139</v>
      </c>
      <c r="Y36" s="137">
        <f t="shared" si="6"/>
        <v>108</v>
      </c>
      <c r="Z36" s="136">
        <f t="shared" si="7"/>
        <v>247</v>
      </c>
    </row>
    <row r="37" spans="1:26">
      <c r="A37" s="2007"/>
      <c r="B37" s="8" t="s">
        <v>65</v>
      </c>
      <c r="C37" s="99"/>
      <c r="D37" s="8">
        <v>0</v>
      </c>
      <c r="E37" s="8">
        <v>0</v>
      </c>
      <c r="F37" s="137">
        <f t="shared" si="0"/>
        <v>0</v>
      </c>
      <c r="G37" s="137"/>
      <c r="H37" s="8">
        <v>0</v>
      </c>
      <c r="I37" s="8">
        <v>0</v>
      </c>
      <c r="J37" s="137">
        <f t="shared" si="1"/>
        <v>0</v>
      </c>
      <c r="K37" s="137"/>
      <c r="L37" s="8">
        <v>0</v>
      </c>
      <c r="M37" s="8">
        <v>0</v>
      </c>
      <c r="N37" s="137">
        <f t="shared" si="2"/>
        <v>0</v>
      </c>
      <c r="O37" s="137"/>
      <c r="P37" s="8">
        <v>0</v>
      </c>
      <c r="Q37" s="8">
        <v>0</v>
      </c>
      <c r="R37" s="137">
        <f t="shared" si="3"/>
        <v>0</v>
      </c>
      <c r="S37" s="137"/>
      <c r="T37" s="8">
        <v>0</v>
      </c>
      <c r="U37" s="8">
        <v>0</v>
      </c>
      <c r="V37" s="137">
        <f t="shared" si="4"/>
        <v>0</v>
      </c>
      <c r="W37" s="137"/>
      <c r="X37" s="137">
        <f t="shared" si="5"/>
        <v>0</v>
      </c>
      <c r="Y37" s="137">
        <f t="shared" si="6"/>
        <v>0</v>
      </c>
      <c r="Z37" s="136">
        <f t="shared" si="7"/>
        <v>0</v>
      </c>
    </row>
    <row r="38" spans="1:26">
      <c r="A38" s="2007"/>
      <c r="B38" s="8" t="s">
        <v>49</v>
      </c>
      <c r="C38" s="99"/>
      <c r="D38" s="8">
        <v>5</v>
      </c>
      <c r="E38" s="8">
        <v>5</v>
      </c>
      <c r="F38" s="137">
        <f t="shared" si="0"/>
        <v>10</v>
      </c>
      <c r="G38" s="137"/>
      <c r="H38" s="8">
        <v>4</v>
      </c>
      <c r="I38" s="8">
        <v>0</v>
      </c>
      <c r="J38" s="137">
        <f t="shared" si="1"/>
        <v>4</v>
      </c>
      <c r="K38" s="137"/>
      <c r="L38" s="8">
        <v>0</v>
      </c>
      <c r="M38" s="8">
        <v>0</v>
      </c>
      <c r="N38" s="137">
        <f t="shared" si="2"/>
        <v>0</v>
      </c>
      <c r="O38" s="137"/>
      <c r="P38" s="8">
        <v>0</v>
      </c>
      <c r="Q38" s="8">
        <v>0</v>
      </c>
      <c r="R38" s="137">
        <f t="shared" si="3"/>
        <v>0</v>
      </c>
      <c r="S38" s="137"/>
      <c r="T38" s="8">
        <v>0</v>
      </c>
      <c r="U38" s="8">
        <v>0</v>
      </c>
      <c r="V38" s="137">
        <f t="shared" si="4"/>
        <v>0</v>
      </c>
      <c r="W38" s="137"/>
      <c r="X38" s="137">
        <f t="shared" si="5"/>
        <v>9</v>
      </c>
      <c r="Y38" s="137">
        <f t="shared" si="6"/>
        <v>5</v>
      </c>
      <c r="Z38" s="136">
        <f t="shared" si="7"/>
        <v>14</v>
      </c>
    </row>
    <row r="39" spans="1:26">
      <c r="A39" s="2006">
        <v>1406</v>
      </c>
      <c r="B39" s="35" t="s">
        <v>22</v>
      </c>
      <c r="C39" s="111"/>
      <c r="D39" s="33">
        <f>SUM(D40:D44)</f>
        <v>129</v>
      </c>
      <c r="E39" s="33">
        <f>SUM(E40:E44)</f>
        <v>69</v>
      </c>
      <c r="F39" s="33">
        <f t="shared" si="0"/>
        <v>198</v>
      </c>
      <c r="G39" s="33"/>
      <c r="H39" s="33">
        <f>SUM(H40:H44)</f>
        <v>8</v>
      </c>
      <c r="I39" s="33">
        <f>SUM(I40:I44)</f>
        <v>7</v>
      </c>
      <c r="J39" s="33">
        <f t="shared" si="1"/>
        <v>15</v>
      </c>
      <c r="K39" s="33"/>
      <c r="L39" s="33">
        <f>SUM(L40:L44)</f>
        <v>9</v>
      </c>
      <c r="M39" s="33">
        <f>SUM(M40:M44)</f>
        <v>7</v>
      </c>
      <c r="N39" s="33">
        <f t="shared" si="2"/>
        <v>16</v>
      </c>
      <c r="O39" s="33"/>
      <c r="P39" s="33">
        <f>SUM(P40:P44)</f>
        <v>33</v>
      </c>
      <c r="Q39" s="33">
        <f>SUM(Q40:Q44)</f>
        <v>15</v>
      </c>
      <c r="R39" s="33">
        <f t="shared" si="3"/>
        <v>48</v>
      </c>
      <c r="S39" s="33"/>
      <c r="T39" s="33">
        <f>SUM(T40:T44)</f>
        <v>59</v>
      </c>
      <c r="U39" s="33">
        <f>SUM(U40:U44)</f>
        <v>20</v>
      </c>
      <c r="V39" s="33">
        <f t="shared" si="4"/>
        <v>79</v>
      </c>
      <c r="W39" s="33"/>
      <c r="X39" s="63">
        <f t="shared" si="5"/>
        <v>238</v>
      </c>
      <c r="Y39" s="63">
        <f t="shared" si="6"/>
        <v>118</v>
      </c>
      <c r="Z39" s="34">
        <f t="shared" si="7"/>
        <v>356</v>
      </c>
    </row>
    <row r="40" spans="1:26">
      <c r="A40" s="2007"/>
      <c r="B40" s="8" t="s">
        <v>68</v>
      </c>
      <c r="C40" s="99"/>
      <c r="D40" s="8">
        <v>52</v>
      </c>
      <c r="E40" s="8">
        <v>37</v>
      </c>
      <c r="F40" s="137">
        <f t="shared" ref="F40:F58" si="8">SUM(D40:E40)</f>
        <v>89</v>
      </c>
      <c r="G40" s="137"/>
      <c r="H40" s="8">
        <v>0</v>
      </c>
      <c r="I40" s="8">
        <v>0</v>
      </c>
      <c r="J40" s="137">
        <f t="shared" ref="J40:J58" si="9">SUM(H40:I40)</f>
        <v>0</v>
      </c>
      <c r="K40" s="137"/>
      <c r="L40" s="8">
        <v>7</v>
      </c>
      <c r="M40" s="8">
        <v>5</v>
      </c>
      <c r="N40" s="137">
        <f t="shared" ref="N40:N58" si="10">SUM(L40:M40)</f>
        <v>12</v>
      </c>
      <c r="O40" s="137"/>
      <c r="P40" s="8">
        <v>27</v>
      </c>
      <c r="Q40" s="8">
        <v>12</v>
      </c>
      <c r="R40" s="137">
        <f t="shared" ref="R40:R58" si="11">SUM(P40:Q40)</f>
        <v>39</v>
      </c>
      <c r="S40" s="137"/>
      <c r="T40" s="8">
        <v>36</v>
      </c>
      <c r="U40" s="8">
        <v>12</v>
      </c>
      <c r="V40" s="137">
        <f t="shared" ref="V40:V58" si="12">SUM(T40:U40)</f>
        <v>48</v>
      </c>
      <c r="W40" s="137"/>
      <c r="X40" s="137">
        <f t="shared" ref="X40:X58" si="13">SUM(D40+H40+L40+P40+T40)</f>
        <v>122</v>
      </c>
      <c r="Y40" s="137">
        <f t="shared" ref="Y40:Y58" si="14">SUM(E40+I40+M40+Q40+U40)</f>
        <v>66</v>
      </c>
      <c r="Z40" s="136">
        <f t="shared" ref="Z40:Z58" si="15">SUM(V40,R40,N40,J40,F40)</f>
        <v>188</v>
      </c>
    </row>
    <row r="41" spans="1:26">
      <c r="A41" s="2007"/>
      <c r="B41" s="8" t="s">
        <v>23</v>
      </c>
      <c r="C41" s="99"/>
      <c r="D41" s="8">
        <v>10</v>
      </c>
      <c r="E41" s="8">
        <v>7</v>
      </c>
      <c r="F41" s="137">
        <f t="shared" si="8"/>
        <v>17</v>
      </c>
      <c r="G41" s="137"/>
      <c r="H41" s="8">
        <v>4</v>
      </c>
      <c r="I41" s="8">
        <v>3</v>
      </c>
      <c r="J41" s="137">
        <f t="shared" si="9"/>
        <v>7</v>
      </c>
      <c r="K41" s="137"/>
      <c r="L41" s="8">
        <v>1</v>
      </c>
      <c r="M41" s="8">
        <v>1</v>
      </c>
      <c r="N41" s="137">
        <f t="shared" si="10"/>
        <v>2</v>
      </c>
      <c r="O41" s="137"/>
      <c r="P41" s="8">
        <v>5</v>
      </c>
      <c r="Q41" s="8">
        <v>2</v>
      </c>
      <c r="R41" s="137">
        <f t="shared" si="11"/>
        <v>7</v>
      </c>
      <c r="S41" s="137"/>
      <c r="T41" s="8">
        <v>18</v>
      </c>
      <c r="U41" s="8">
        <v>8</v>
      </c>
      <c r="V41" s="137">
        <f t="shared" si="12"/>
        <v>26</v>
      </c>
      <c r="W41" s="137"/>
      <c r="X41" s="137">
        <f t="shared" si="13"/>
        <v>38</v>
      </c>
      <c r="Y41" s="137">
        <f t="shared" si="14"/>
        <v>21</v>
      </c>
      <c r="Z41" s="136">
        <f t="shared" si="15"/>
        <v>59</v>
      </c>
    </row>
    <row r="42" spans="1:26">
      <c r="A42" s="2007"/>
      <c r="B42" s="8" t="s">
        <v>66</v>
      </c>
      <c r="C42" s="99"/>
      <c r="D42" s="8">
        <v>10</v>
      </c>
      <c r="E42" s="8">
        <v>7</v>
      </c>
      <c r="F42" s="137">
        <f t="shared" si="8"/>
        <v>17</v>
      </c>
      <c r="G42" s="137"/>
      <c r="H42" s="8">
        <v>0</v>
      </c>
      <c r="I42" s="8">
        <v>0</v>
      </c>
      <c r="J42" s="137">
        <f t="shared" si="9"/>
        <v>0</v>
      </c>
      <c r="K42" s="137"/>
      <c r="L42" s="8">
        <v>0</v>
      </c>
      <c r="M42" s="8">
        <v>0</v>
      </c>
      <c r="N42" s="137">
        <f t="shared" si="10"/>
        <v>0</v>
      </c>
      <c r="O42" s="137"/>
      <c r="P42" s="8">
        <v>0</v>
      </c>
      <c r="Q42" s="8">
        <v>1</v>
      </c>
      <c r="R42" s="137">
        <f t="shared" si="11"/>
        <v>1</v>
      </c>
      <c r="S42" s="137"/>
      <c r="T42" s="8">
        <v>3</v>
      </c>
      <c r="U42" s="8">
        <v>0</v>
      </c>
      <c r="V42" s="137">
        <f t="shared" si="12"/>
        <v>3</v>
      </c>
      <c r="W42" s="137"/>
      <c r="X42" s="137">
        <f t="shared" si="13"/>
        <v>13</v>
      </c>
      <c r="Y42" s="137">
        <f t="shared" si="14"/>
        <v>8</v>
      </c>
      <c r="Z42" s="136">
        <f t="shared" si="15"/>
        <v>21</v>
      </c>
    </row>
    <row r="43" spans="1:26">
      <c r="A43" s="2007"/>
      <c r="B43" s="8" t="s">
        <v>36</v>
      </c>
      <c r="C43" s="99"/>
      <c r="D43" s="8">
        <v>56</v>
      </c>
      <c r="E43" s="8">
        <v>16</v>
      </c>
      <c r="F43" s="137">
        <f t="shared" si="8"/>
        <v>72</v>
      </c>
      <c r="G43" s="137"/>
      <c r="H43" s="8">
        <v>1</v>
      </c>
      <c r="I43" s="8">
        <v>2</v>
      </c>
      <c r="J43" s="137">
        <f t="shared" si="9"/>
        <v>3</v>
      </c>
      <c r="K43" s="137"/>
      <c r="L43" s="8">
        <v>0</v>
      </c>
      <c r="M43" s="8">
        <v>0</v>
      </c>
      <c r="N43" s="137">
        <f t="shared" si="10"/>
        <v>0</v>
      </c>
      <c r="O43" s="137"/>
      <c r="P43" s="8">
        <v>0</v>
      </c>
      <c r="Q43" s="8">
        <v>0</v>
      </c>
      <c r="R43" s="137">
        <f t="shared" si="11"/>
        <v>0</v>
      </c>
      <c r="S43" s="137"/>
      <c r="T43" s="8">
        <v>0</v>
      </c>
      <c r="U43" s="8">
        <v>0</v>
      </c>
      <c r="V43" s="137">
        <f t="shared" si="12"/>
        <v>0</v>
      </c>
      <c r="W43" s="137"/>
      <c r="X43" s="137">
        <f t="shared" si="13"/>
        <v>57</v>
      </c>
      <c r="Y43" s="137">
        <f t="shared" si="14"/>
        <v>18</v>
      </c>
      <c r="Z43" s="136">
        <f t="shared" si="15"/>
        <v>75</v>
      </c>
    </row>
    <row r="44" spans="1:26">
      <c r="A44" s="2007"/>
      <c r="B44" s="8" t="s">
        <v>37</v>
      </c>
      <c r="C44" s="99"/>
      <c r="D44" s="8">
        <v>1</v>
      </c>
      <c r="E44" s="8">
        <v>2</v>
      </c>
      <c r="F44" s="137">
        <f t="shared" si="8"/>
        <v>3</v>
      </c>
      <c r="G44" s="137"/>
      <c r="H44" s="8">
        <v>3</v>
      </c>
      <c r="I44" s="8">
        <v>2</v>
      </c>
      <c r="J44" s="137">
        <f t="shared" si="9"/>
        <v>5</v>
      </c>
      <c r="K44" s="137"/>
      <c r="L44" s="8">
        <v>1</v>
      </c>
      <c r="M44" s="8">
        <v>1</v>
      </c>
      <c r="N44" s="137">
        <f t="shared" si="10"/>
        <v>2</v>
      </c>
      <c r="O44" s="137"/>
      <c r="P44" s="8">
        <v>1</v>
      </c>
      <c r="Q44" s="8">
        <v>0</v>
      </c>
      <c r="R44" s="137">
        <f t="shared" si="11"/>
        <v>1</v>
      </c>
      <c r="S44" s="137"/>
      <c r="T44" s="8">
        <v>2</v>
      </c>
      <c r="U44" s="8">
        <v>0</v>
      </c>
      <c r="V44" s="137">
        <f t="shared" si="12"/>
        <v>2</v>
      </c>
      <c r="W44" s="137"/>
      <c r="X44" s="137">
        <f t="shared" si="13"/>
        <v>8</v>
      </c>
      <c r="Y44" s="137">
        <f t="shared" si="14"/>
        <v>5</v>
      </c>
      <c r="Z44" s="136">
        <f t="shared" si="15"/>
        <v>13</v>
      </c>
    </row>
    <row r="45" spans="1:26">
      <c r="A45" s="2010">
        <v>1407</v>
      </c>
      <c r="B45" s="41" t="s">
        <v>24</v>
      </c>
      <c r="C45" s="111"/>
      <c r="D45" s="33">
        <f>SUM(D46:D48)</f>
        <v>31</v>
      </c>
      <c r="E45" s="33">
        <f>SUM(E46:E48)</f>
        <v>12</v>
      </c>
      <c r="F45" s="33">
        <f t="shared" si="8"/>
        <v>43</v>
      </c>
      <c r="G45" s="33"/>
      <c r="H45" s="33">
        <f>SUM(H46:H48)</f>
        <v>12</v>
      </c>
      <c r="I45" s="33">
        <f>SUM(I46:I48)</f>
        <v>0</v>
      </c>
      <c r="J45" s="33">
        <f t="shared" si="9"/>
        <v>12</v>
      </c>
      <c r="K45" s="33"/>
      <c r="L45" s="33">
        <f>SUM(L46:L48)</f>
        <v>3</v>
      </c>
      <c r="M45" s="33">
        <f>SUM(M46:M48)</f>
        <v>3</v>
      </c>
      <c r="N45" s="33">
        <f t="shared" si="10"/>
        <v>6</v>
      </c>
      <c r="O45" s="33"/>
      <c r="P45" s="33">
        <f>SUM(P46:P48)</f>
        <v>3</v>
      </c>
      <c r="Q45" s="33">
        <f>SUM(Q46:Q48)</f>
        <v>1</v>
      </c>
      <c r="R45" s="33">
        <f t="shared" si="11"/>
        <v>4</v>
      </c>
      <c r="S45" s="33"/>
      <c r="T45" s="33">
        <f>SUM(T46:T48)</f>
        <v>1</v>
      </c>
      <c r="U45" s="33">
        <f>SUM(U46:U48)</f>
        <v>5</v>
      </c>
      <c r="V45" s="33">
        <f t="shared" si="12"/>
        <v>6</v>
      </c>
      <c r="W45" s="33"/>
      <c r="X45" s="63">
        <f t="shared" si="13"/>
        <v>50</v>
      </c>
      <c r="Y45" s="63">
        <f t="shared" si="14"/>
        <v>21</v>
      </c>
      <c r="Z45" s="34">
        <f t="shared" si="15"/>
        <v>71</v>
      </c>
    </row>
    <row r="46" spans="1:26">
      <c r="A46" s="1981"/>
      <c r="B46" s="8" t="s">
        <v>69</v>
      </c>
      <c r="C46" s="99"/>
      <c r="D46" s="8">
        <v>17</v>
      </c>
      <c r="E46" s="8">
        <v>3</v>
      </c>
      <c r="F46" s="137">
        <f t="shared" si="8"/>
        <v>20</v>
      </c>
      <c r="G46" s="137"/>
      <c r="H46" s="8">
        <v>8</v>
      </c>
      <c r="I46" s="8">
        <v>0</v>
      </c>
      <c r="J46" s="137">
        <f t="shared" si="9"/>
        <v>8</v>
      </c>
      <c r="K46" s="137"/>
      <c r="L46" s="8">
        <v>2</v>
      </c>
      <c r="M46" s="8">
        <v>2</v>
      </c>
      <c r="N46" s="137">
        <f t="shared" si="10"/>
        <v>4</v>
      </c>
      <c r="O46" s="137"/>
      <c r="P46" s="8">
        <v>0</v>
      </c>
      <c r="Q46" s="8">
        <v>0</v>
      </c>
      <c r="R46" s="137">
        <f t="shared" si="11"/>
        <v>0</v>
      </c>
      <c r="S46" s="137"/>
      <c r="T46" s="8">
        <v>0</v>
      </c>
      <c r="U46" s="8">
        <v>0</v>
      </c>
      <c r="V46" s="137">
        <f t="shared" si="12"/>
        <v>0</v>
      </c>
      <c r="W46" s="137"/>
      <c r="X46" s="137">
        <f t="shared" si="13"/>
        <v>27</v>
      </c>
      <c r="Y46" s="137">
        <f t="shared" si="14"/>
        <v>5</v>
      </c>
      <c r="Z46" s="136">
        <f t="shared" si="15"/>
        <v>32</v>
      </c>
    </row>
    <row r="47" spans="1:26">
      <c r="A47" s="1981"/>
      <c r="B47" s="8" t="s">
        <v>51</v>
      </c>
      <c r="C47" s="138"/>
      <c r="D47" s="8">
        <v>14</v>
      </c>
      <c r="E47" s="8">
        <v>9</v>
      </c>
      <c r="F47" s="137">
        <f t="shared" si="8"/>
        <v>23</v>
      </c>
      <c r="G47" s="137"/>
      <c r="H47" s="8">
        <v>4</v>
      </c>
      <c r="I47" s="8">
        <v>0</v>
      </c>
      <c r="J47" s="137">
        <f t="shared" si="9"/>
        <v>4</v>
      </c>
      <c r="K47" s="137"/>
      <c r="L47" s="8">
        <v>1</v>
      </c>
      <c r="M47" s="8">
        <v>1</v>
      </c>
      <c r="N47" s="137">
        <f t="shared" si="10"/>
        <v>2</v>
      </c>
      <c r="O47" s="137"/>
      <c r="P47" s="8">
        <v>3</v>
      </c>
      <c r="Q47" s="8">
        <v>1</v>
      </c>
      <c r="R47" s="137">
        <f t="shared" si="11"/>
        <v>4</v>
      </c>
      <c r="S47" s="137"/>
      <c r="T47" s="8">
        <v>1</v>
      </c>
      <c r="U47" s="8">
        <v>5</v>
      </c>
      <c r="V47" s="137">
        <f t="shared" si="12"/>
        <v>6</v>
      </c>
      <c r="W47" s="137"/>
      <c r="X47" s="137">
        <f t="shared" si="13"/>
        <v>23</v>
      </c>
      <c r="Y47" s="137">
        <f t="shared" si="14"/>
        <v>16</v>
      </c>
      <c r="Z47" s="136">
        <f t="shared" si="15"/>
        <v>39</v>
      </c>
    </row>
    <row r="48" spans="1:26">
      <c r="A48" s="1982"/>
      <c r="B48" s="8" t="s">
        <v>62</v>
      </c>
      <c r="C48" s="8"/>
      <c r="D48" s="11"/>
      <c r="E48" s="137"/>
      <c r="F48" s="137">
        <f t="shared" si="8"/>
        <v>0</v>
      </c>
      <c r="G48" s="137"/>
      <c r="H48" s="137"/>
      <c r="I48" s="137"/>
      <c r="J48" s="137">
        <f t="shared" si="9"/>
        <v>0</v>
      </c>
      <c r="K48" s="137"/>
      <c r="L48" s="137"/>
      <c r="M48" s="137"/>
      <c r="N48" s="137">
        <f t="shared" si="10"/>
        <v>0</v>
      </c>
      <c r="O48" s="137"/>
      <c r="P48" s="137"/>
      <c r="Q48" s="137"/>
      <c r="R48" s="137">
        <f t="shared" si="11"/>
        <v>0</v>
      </c>
      <c r="S48" s="137"/>
      <c r="T48" s="137"/>
      <c r="U48" s="137"/>
      <c r="V48" s="137">
        <f t="shared" si="12"/>
        <v>0</v>
      </c>
      <c r="W48" s="137"/>
      <c r="X48" s="137">
        <f t="shared" si="13"/>
        <v>0</v>
      </c>
      <c r="Y48" s="137">
        <f t="shared" si="14"/>
        <v>0</v>
      </c>
      <c r="Z48" s="136">
        <f t="shared" si="15"/>
        <v>0</v>
      </c>
    </row>
    <row r="49" spans="1:26">
      <c r="A49" s="2010">
        <v>1408</v>
      </c>
      <c r="B49" s="35" t="s">
        <v>25</v>
      </c>
      <c r="C49" s="41"/>
      <c r="D49" s="33">
        <f>SUM(D50:D53)</f>
        <v>40</v>
      </c>
      <c r="E49" s="33">
        <f>SUM(E50:E53)</f>
        <v>27</v>
      </c>
      <c r="F49" s="33">
        <f t="shared" si="8"/>
        <v>67</v>
      </c>
      <c r="G49" s="33"/>
      <c r="H49" s="33">
        <f>SUM(H50:H53)</f>
        <v>16</v>
      </c>
      <c r="I49" s="33">
        <f>SUM(I50:I53)</f>
        <v>4</v>
      </c>
      <c r="J49" s="33">
        <f t="shared" si="9"/>
        <v>20</v>
      </c>
      <c r="K49" s="33"/>
      <c r="L49" s="33">
        <f>SUM(L50:L53)</f>
        <v>8</v>
      </c>
      <c r="M49" s="33">
        <f>SUM(M50:M53)</f>
        <v>2</v>
      </c>
      <c r="N49" s="33">
        <f t="shared" si="10"/>
        <v>10</v>
      </c>
      <c r="O49" s="33"/>
      <c r="P49" s="33">
        <f>SUM(P50:P53)</f>
        <v>7</v>
      </c>
      <c r="Q49" s="33">
        <f>SUM(Q50:Q53)</f>
        <v>4</v>
      </c>
      <c r="R49" s="33">
        <f t="shared" si="11"/>
        <v>11</v>
      </c>
      <c r="S49" s="33"/>
      <c r="T49" s="33">
        <f>SUM(T50:T53)</f>
        <v>16</v>
      </c>
      <c r="U49" s="33">
        <f>SUM(U50:U53)</f>
        <v>4</v>
      </c>
      <c r="V49" s="33">
        <f t="shared" si="12"/>
        <v>20</v>
      </c>
      <c r="W49" s="33"/>
      <c r="X49" s="63">
        <f t="shared" si="13"/>
        <v>87</v>
      </c>
      <c r="Y49" s="63">
        <f t="shared" si="14"/>
        <v>41</v>
      </c>
      <c r="Z49" s="34">
        <f t="shared" si="15"/>
        <v>128</v>
      </c>
    </row>
    <row r="50" spans="1:26">
      <c r="A50" s="1981"/>
      <c r="B50" s="8" t="s">
        <v>20</v>
      </c>
      <c r="C50" s="138"/>
      <c r="D50" s="8">
        <v>9</v>
      </c>
      <c r="E50" s="8">
        <v>13</v>
      </c>
      <c r="F50" s="137">
        <f t="shared" si="8"/>
        <v>22</v>
      </c>
      <c r="G50" s="137"/>
      <c r="H50" s="8">
        <v>10</v>
      </c>
      <c r="I50" s="8">
        <v>0</v>
      </c>
      <c r="J50" s="137">
        <f t="shared" si="9"/>
        <v>10</v>
      </c>
      <c r="K50" s="137"/>
      <c r="L50" s="8">
        <v>4</v>
      </c>
      <c r="M50" s="8">
        <v>2</v>
      </c>
      <c r="N50" s="137">
        <f t="shared" si="10"/>
        <v>6</v>
      </c>
      <c r="O50" s="137"/>
      <c r="P50" s="8">
        <v>3</v>
      </c>
      <c r="Q50" s="8">
        <v>2</v>
      </c>
      <c r="R50" s="137">
        <f t="shared" si="11"/>
        <v>5</v>
      </c>
      <c r="S50" s="137"/>
      <c r="T50" s="8">
        <v>11</v>
      </c>
      <c r="U50" s="8">
        <v>3</v>
      </c>
      <c r="V50" s="137">
        <f t="shared" si="12"/>
        <v>14</v>
      </c>
      <c r="W50" s="137"/>
      <c r="X50" s="137">
        <f t="shared" si="13"/>
        <v>37</v>
      </c>
      <c r="Y50" s="137">
        <f t="shared" si="14"/>
        <v>20</v>
      </c>
      <c r="Z50" s="136">
        <f t="shared" si="15"/>
        <v>57</v>
      </c>
    </row>
    <row r="51" spans="1:26">
      <c r="A51" s="1981"/>
      <c r="B51" s="8" t="s">
        <v>50</v>
      </c>
      <c r="C51" s="99"/>
      <c r="D51" s="8">
        <v>5</v>
      </c>
      <c r="E51" s="8">
        <v>4</v>
      </c>
      <c r="F51" s="137">
        <f t="shared" si="8"/>
        <v>9</v>
      </c>
      <c r="G51" s="137"/>
      <c r="H51" s="8">
        <v>2</v>
      </c>
      <c r="I51" s="8">
        <v>0</v>
      </c>
      <c r="J51" s="137">
        <f t="shared" si="9"/>
        <v>2</v>
      </c>
      <c r="K51" s="137"/>
      <c r="L51" s="8">
        <v>0</v>
      </c>
      <c r="M51" s="8">
        <v>0</v>
      </c>
      <c r="N51" s="137">
        <f t="shared" si="10"/>
        <v>0</v>
      </c>
      <c r="O51" s="137"/>
      <c r="P51" s="8">
        <v>0</v>
      </c>
      <c r="Q51" s="8">
        <v>0</v>
      </c>
      <c r="R51" s="137">
        <f t="shared" si="11"/>
        <v>0</v>
      </c>
      <c r="S51" s="137"/>
      <c r="T51" s="8">
        <v>0</v>
      </c>
      <c r="U51" s="8">
        <v>0</v>
      </c>
      <c r="V51" s="137">
        <f t="shared" si="12"/>
        <v>0</v>
      </c>
      <c r="W51" s="137"/>
      <c r="X51" s="137">
        <f t="shared" si="13"/>
        <v>7</v>
      </c>
      <c r="Y51" s="137">
        <f t="shared" si="14"/>
        <v>4</v>
      </c>
      <c r="Z51" s="136">
        <f t="shared" si="15"/>
        <v>11</v>
      </c>
    </row>
    <row r="52" spans="1:26">
      <c r="A52" s="1981"/>
      <c r="B52" s="8" t="s">
        <v>38</v>
      </c>
      <c r="C52" s="99"/>
      <c r="D52" s="8">
        <v>11</v>
      </c>
      <c r="E52" s="8">
        <v>7</v>
      </c>
      <c r="F52" s="137">
        <f t="shared" si="8"/>
        <v>18</v>
      </c>
      <c r="G52" s="137"/>
      <c r="H52" s="8">
        <v>2</v>
      </c>
      <c r="I52" s="8">
        <v>3</v>
      </c>
      <c r="J52" s="137">
        <f t="shared" si="9"/>
        <v>5</v>
      </c>
      <c r="K52" s="137"/>
      <c r="L52" s="8">
        <v>2</v>
      </c>
      <c r="M52" s="8">
        <v>0</v>
      </c>
      <c r="N52" s="137">
        <f t="shared" si="10"/>
        <v>2</v>
      </c>
      <c r="O52" s="137"/>
      <c r="P52" s="8">
        <v>3</v>
      </c>
      <c r="Q52" s="8">
        <v>1</v>
      </c>
      <c r="R52" s="137">
        <f t="shared" si="11"/>
        <v>4</v>
      </c>
      <c r="S52" s="137"/>
      <c r="T52" s="8">
        <v>5</v>
      </c>
      <c r="U52" s="8">
        <v>1</v>
      </c>
      <c r="V52" s="137">
        <f t="shared" si="12"/>
        <v>6</v>
      </c>
      <c r="W52" s="137"/>
      <c r="X52" s="137">
        <f t="shared" si="13"/>
        <v>23</v>
      </c>
      <c r="Y52" s="137">
        <f t="shared" si="14"/>
        <v>12</v>
      </c>
      <c r="Z52" s="136">
        <f t="shared" si="15"/>
        <v>35</v>
      </c>
    </row>
    <row r="53" spans="1:26">
      <c r="A53" s="1981"/>
      <c r="B53" s="8" t="s">
        <v>39</v>
      </c>
      <c r="C53" s="138"/>
      <c r="D53" s="8">
        <v>15</v>
      </c>
      <c r="E53" s="8">
        <v>3</v>
      </c>
      <c r="F53" s="137">
        <f t="shared" si="8"/>
        <v>18</v>
      </c>
      <c r="G53" s="137"/>
      <c r="H53" s="8">
        <v>2</v>
      </c>
      <c r="I53" s="8">
        <v>1</v>
      </c>
      <c r="J53" s="137">
        <f t="shared" si="9"/>
        <v>3</v>
      </c>
      <c r="K53" s="137"/>
      <c r="L53" s="8">
        <v>2</v>
      </c>
      <c r="M53" s="8">
        <v>0</v>
      </c>
      <c r="N53" s="137">
        <f t="shared" si="10"/>
        <v>2</v>
      </c>
      <c r="O53" s="137"/>
      <c r="P53" s="8">
        <v>1</v>
      </c>
      <c r="Q53" s="8">
        <v>1</v>
      </c>
      <c r="R53" s="137">
        <f t="shared" si="11"/>
        <v>2</v>
      </c>
      <c r="S53" s="137"/>
      <c r="T53" s="8">
        <v>0</v>
      </c>
      <c r="U53" s="8">
        <v>0</v>
      </c>
      <c r="V53" s="137">
        <f t="shared" si="12"/>
        <v>0</v>
      </c>
      <c r="W53" s="137"/>
      <c r="X53" s="137">
        <f t="shared" si="13"/>
        <v>20</v>
      </c>
      <c r="Y53" s="137">
        <f t="shared" si="14"/>
        <v>5</v>
      </c>
      <c r="Z53" s="136">
        <f t="shared" si="15"/>
        <v>25</v>
      </c>
    </row>
    <row r="54" spans="1:26">
      <c r="A54" s="2010">
        <v>1624</v>
      </c>
      <c r="B54" s="41" t="s">
        <v>47</v>
      </c>
      <c r="C54" s="111"/>
      <c r="D54" s="33">
        <f>SUM(D55:D57)</f>
        <v>11</v>
      </c>
      <c r="E54" s="33">
        <f>SUM(E55:E57)</f>
        <v>9</v>
      </c>
      <c r="F54" s="33">
        <f t="shared" si="8"/>
        <v>20</v>
      </c>
      <c r="G54" s="33"/>
      <c r="H54" s="33">
        <f>SUM(H55:H57)</f>
        <v>0</v>
      </c>
      <c r="I54" s="33">
        <f>SUM(I55:I57)</f>
        <v>1</v>
      </c>
      <c r="J54" s="33">
        <f t="shared" si="9"/>
        <v>1</v>
      </c>
      <c r="K54" s="33"/>
      <c r="L54" s="33">
        <f>SUM(L55:L57)</f>
        <v>0</v>
      </c>
      <c r="M54" s="33">
        <f>SUM(M55:M57)</f>
        <v>1</v>
      </c>
      <c r="N54" s="33">
        <f t="shared" si="10"/>
        <v>1</v>
      </c>
      <c r="O54" s="33"/>
      <c r="P54" s="33">
        <f>SUM(P55:P57)</f>
        <v>0</v>
      </c>
      <c r="Q54" s="33">
        <f>SUM(Q55:Q57)</f>
        <v>1</v>
      </c>
      <c r="R54" s="33">
        <f t="shared" si="11"/>
        <v>1</v>
      </c>
      <c r="S54" s="33"/>
      <c r="T54" s="33">
        <f>SUM(T55:T57)</f>
        <v>5</v>
      </c>
      <c r="U54" s="33">
        <f>SUM(U55:U57)</f>
        <v>10</v>
      </c>
      <c r="V54" s="33">
        <f t="shared" si="12"/>
        <v>15</v>
      </c>
      <c r="W54" s="33"/>
      <c r="X54" s="63">
        <f t="shared" si="13"/>
        <v>16</v>
      </c>
      <c r="Y54" s="63">
        <f t="shared" si="14"/>
        <v>22</v>
      </c>
      <c r="Z54" s="34">
        <f t="shared" si="15"/>
        <v>38</v>
      </c>
    </row>
    <row r="55" spans="1:26">
      <c r="A55" s="1981"/>
      <c r="B55" s="8" t="s">
        <v>35</v>
      </c>
      <c r="C55" s="99"/>
      <c r="D55" s="8">
        <v>5</v>
      </c>
      <c r="E55" s="8">
        <v>2</v>
      </c>
      <c r="F55" s="137">
        <f t="shared" si="8"/>
        <v>7</v>
      </c>
      <c r="G55" s="137"/>
      <c r="H55" s="8">
        <v>0</v>
      </c>
      <c r="I55" s="8">
        <v>1</v>
      </c>
      <c r="J55" s="137">
        <f t="shared" si="9"/>
        <v>1</v>
      </c>
      <c r="K55" s="137"/>
      <c r="L55" s="8">
        <v>0</v>
      </c>
      <c r="M55" s="8">
        <v>1</v>
      </c>
      <c r="N55" s="137">
        <f t="shared" si="10"/>
        <v>1</v>
      </c>
      <c r="O55" s="137"/>
      <c r="P55" s="8">
        <v>0</v>
      </c>
      <c r="Q55" s="8">
        <v>1</v>
      </c>
      <c r="R55" s="137">
        <f t="shared" si="11"/>
        <v>1</v>
      </c>
      <c r="S55" s="137"/>
      <c r="T55" s="8">
        <v>0</v>
      </c>
      <c r="U55" s="8">
        <v>0</v>
      </c>
      <c r="V55" s="137">
        <f t="shared" si="12"/>
        <v>0</v>
      </c>
      <c r="W55" s="137"/>
      <c r="X55" s="137">
        <f t="shared" si="13"/>
        <v>5</v>
      </c>
      <c r="Y55" s="137">
        <f t="shared" si="14"/>
        <v>5</v>
      </c>
      <c r="Z55" s="136">
        <f t="shared" si="15"/>
        <v>10</v>
      </c>
    </row>
    <row r="56" spans="1:26">
      <c r="A56" s="1981"/>
      <c r="B56" s="8" t="s">
        <v>46</v>
      </c>
      <c r="C56" s="138"/>
      <c r="D56" s="8">
        <v>0</v>
      </c>
      <c r="E56" s="8">
        <v>1</v>
      </c>
      <c r="F56" s="137">
        <f t="shared" si="8"/>
        <v>1</v>
      </c>
      <c r="G56" s="137"/>
      <c r="H56" s="8">
        <v>0</v>
      </c>
      <c r="I56" s="8">
        <v>0</v>
      </c>
      <c r="J56" s="137">
        <f t="shared" si="9"/>
        <v>0</v>
      </c>
      <c r="K56" s="137"/>
      <c r="L56" s="8">
        <v>0</v>
      </c>
      <c r="M56" s="8">
        <v>0</v>
      </c>
      <c r="N56" s="137">
        <f t="shared" si="10"/>
        <v>0</v>
      </c>
      <c r="O56" s="137"/>
      <c r="P56" s="8">
        <v>0</v>
      </c>
      <c r="Q56" s="8">
        <v>0</v>
      </c>
      <c r="R56" s="137">
        <f t="shared" si="11"/>
        <v>0</v>
      </c>
      <c r="S56" s="137"/>
      <c r="T56" s="8">
        <v>5</v>
      </c>
      <c r="U56" s="8">
        <v>8</v>
      </c>
      <c r="V56" s="137">
        <f t="shared" si="12"/>
        <v>13</v>
      </c>
      <c r="W56" s="137"/>
      <c r="X56" s="137">
        <f t="shared" si="13"/>
        <v>5</v>
      </c>
      <c r="Y56" s="137">
        <f t="shared" si="14"/>
        <v>9</v>
      </c>
      <c r="Z56" s="136">
        <f t="shared" si="15"/>
        <v>14</v>
      </c>
    </row>
    <row r="57" spans="1:26">
      <c r="A57" s="1982"/>
      <c r="B57" s="8" t="s">
        <v>52</v>
      </c>
      <c r="C57" s="99"/>
      <c r="D57" s="8">
        <v>6</v>
      </c>
      <c r="E57" s="8">
        <v>6</v>
      </c>
      <c r="F57" s="137">
        <f t="shared" si="8"/>
        <v>12</v>
      </c>
      <c r="G57" s="137"/>
      <c r="H57" s="8">
        <v>0</v>
      </c>
      <c r="I57" s="8">
        <v>0</v>
      </c>
      <c r="J57" s="137">
        <f t="shared" si="9"/>
        <v>0</v>
      </c>
      <c r="K57" s="137"/>
      <c r="L57" s="8">
        <v>0</v>
      </c>
      <c r="M57" s="8">
        <v>0</v>
      </c>
      <c r="N57" s="137">
        <f t="shared" si="10"/>
        <v>0</v>
      </c>
      <c r="O57" s="137"/>
      <c r="P57" s="8">
        <v>0</v>
      </c>
      <c r="Q57" s="8">
        <v>0</v>
      </c>
      <c r="R57" s="137">
        <f t="shared" si="11"/>
        <v>0</v>
      </c>
      <c r="S57" s="137"/>
      <c r="T57" s="8">
        <v>0</v>
      </c>
      <c r="U57" s="8">
        <v>2</v>
      </c>
      <c r="V57" s="137">
        <f t="shared" si="12"/>
        <v>2</v>
      </c>
      <c r="W57" s="137"/>
      <c r="X57" s="137">
        <f t="shared" si="13"/>
        <v>6</v>
      </c>
      <c r="Y57" s="137">
        <f t="shared" si="14"/>
        <v>8</v>
      </c>
      <c r="Z57" s="136">
        <f t="shared" si="15"/>
        <v>14</v>
      </c>
    </row>
    <row r="58" spans="1:26">
      <c r="A58" s="32"/>
      <c r="B58" s="35" t="s">
        <v>42</v>
      </c>
      <c r="C58" s="41"/>
      <c r="D58" s="33">
        <v>20</v>
      </c>
      <c r="E58" s="33">
        <v>24</v>
      </c>
      <c r="F58" s="33">
        <f t="shared" si="8"/>
        <v>44</v>
      </c>
      <c r="G58" s="33"/>
      <c r="H58" s="33">
        <v>19</v>
      </c>
      <c r="I58" s="33">
        <v>11</v>
      </c>
      <c r="J58" s="33">
        <f t="shared" si="9"/>
        <v>30</v>
      </c>
      <c r="K58" s="33"/>
      <c r="L58" s="33">
        <v>10</v>
      </c>
      <c r="M58" s="33">
        <v>7</v>
      </c>
      <c r="N58" s="33">
        <f t="shared" si="10"/>
        <v>17</v>
      </c>
      <c r="O58" s="33"/>
      <c r="P58" s="33">
        <v>15</v>
      </c>
      <c r="Q58" s="33">
        <v>15</v>
      </c>
      <c r="R58" s="33">
        <f t="shared" si="11"/>
        <v>30</v>
      </c>
      <c r="S58" s="33"/>
      <c r="T58" s="33">
        <v>25</v>
      </c>
      <c r="U58" s="33">
        <v>26</v>
      </c>
      <c r="V58" s="33">
        <f t="shared" si="12"/>
        <v>51</v>
      </c>
      <c r="W58" s="33"/>
      <c r="X58" s="63">
        <f t="shared" si="13"/>
        <v>89</v>
      </c>
      <c r="Y58" s="63">
        <f t="shared" si="14"/>
        <v>83</v>
      </c>
      <c r="Z58" s="34">
        <f t="shared" si="15"/>
        <v>172</v>
      </c>
    </row>
    <row r="59" spans="1:26">
      <c r="B59" s="2464" t="s">
        <v>5</v>
      </c>
      <c r="C59" s="2465"/>
      <c r="D59" s="33">
        <f>SUM(D8+D17+D27+D31+D34+D39+D45+D49+D54+D58)</f>
        <v>614</v>
      </c>
      <c r="E59" s="33">
        <f>SUM(E8+E17+E27+E31+E34+E39+E45+E49+E54+E58)</f>
        <v>441</v>
      </c>
      <c r="F59" s="33">
        <f>SUM(F8+F17+F27+F31+F34+F39+F45+F49+F54+F58)</f>
        <v>1055</v>
      </c>
      <c r="G59" s="33"/>
      <c r="H59" s="33">
        <f>SUM(H8+H17+H27+H31+H34+H39+H45+H49+H54+H58)</f>
        <v>120</v>
      </c>
      <c r="I59" s="33">
        <f>SUM(I8+I17+I27+I31+I34+I39+I45+I49+I54+I58)</f>
        <v>73</v>
      </c>
      <c r="J59" s="33">
        <f>SUM(J8+J17+J27+J31+J34+J39+J45+J49+J54+J58)</f>
        <v>193</v>
      </c>
      <c r="K59" s="33"/>
      <c r="L59" s="33">
        <f>SUM(L8+L17+L27+L31+L34+L39+L45+L49+L54+L58)</f>
        <v>91</v>
      </c>
      <c r="M59" s="33">
        <f>SUM(M8+M17+M27+M31+M34+M39+M45+M49+M54+M58)</f>
        <v>63</v>
      </c>
      <c r="N59" s="33">
        <f>SUM(N8+N17+N27+N31+N34+N39+N45+N49+N54+N58)</f>
        <v>154</v>
      </c>
      <c r="O59" s="33"/>
      <c r="P59" s="33">
        <f>SUM(P8+P17+P27+P31+P34+P39+P45+P49+P54+P58)</f>
        <v>208</v>
      </c>
      <c r="Q59" s="33">
        <f>SUM(Q8+Q17+Q27+Q31+Q34+Q39+Q45+Q49+Q54+Q58)</f>
        <v>147</v>
      </c>
      <c r="R59" s="33">
        <f>SUM(R8+R17+R27+R31+R34+R39+R45+R49+R54+R58)</f>
        <v>355</v>
      </c>
      <c r="S59" s="33"/>
      <c r="T59" s="33">
        <f>SUM(T8+T17+T27+T31+T34+T39+T45+T49+T54+T58)</f>
        <v>510</v>
      </c>
      <c r="U59" s="33">
        <f>SUM(U8+U17+U27+U31+U34+U39+U45+U49+U54+U58)</f>
        <v>216</v>
      </c>
      <c r="V59" s="33">
        <f>SUM(V8+V17+V27+V31+V34+V39+V45+V49+V54+V58)</f>
        <v>726</v>
      </c>
      <c r="W59" s="33"/>
      <c r="X59" s="33">
        <f>SUM(X8+X17+X27+X31+X34+X39+X45+X49+X54+X58)</f>
        <v>1543</v>
      </c>
      <c r="Y59" s="33">
        <f>SUM(Y8+Y17+Y27+Y31+Y34+Y39+Y45+Y49+Y54+Y58)</f>
        <v>940</v>
      </c>
      <c r="Z59" s="34">
        <f>SUM(Z8+Z17+Z27+Z31+Z34+Z39+Z45+Z49+Z54+Z58)</f>
        <v>2483</v>
      </c>
    </row>
    <row r="60" spans="1:26" ht="11.25" customHeight="1">
      <c r="B60" s="99" t="s">
        <v>40</v>
      </c>
    </row>
    <row r="61" spans="1:26" ht="11.25" customHeight="1">
      <c r="B61" s="99"/>
    </row>
    <row r="62" spans="1:26" ht="11.25" customHeight="1">
      <c r="B62" s="99"/>
    </row>
  </sheetData>
  <mergeCells count="22">
    <mergeCell ref="A27:A30"/>
    <mergeCell ref="A31:A33"/>
    <mergeCell ref="B59:C59"/>
    <mergeCell ref="B5:C7"/>
    <mergeCell ref="Z5:Z7"/>
    <mergeCell ref="A54:A57"/>
    <mergeCell ref="A34:A38"/>
    <mergeCell ref="A39:A44"/>
    <mergeCell ref="A45:A48"/>
    <mergeCell ref="A49:A53"/>
    <mergeCell ref="L6:N6"/>
    <mergeCell ref="X6:Y6"/>
    <mergeCell ref="A8:A16"/>
    <mergeCell ref="A17:A26"/>
    <mergeCell ref="A2:Z2"/>
    <mergeCell ref="A3:Z4"/>
    <mergeCell ref="A5:A7"/>
    <mergeCell ref="H6:J6"/>
    <mergeCell ref="D5:V5"/>
    <mergeCell ref="P6:R6"/>
    <mergeCell ref="T6:V6"/>
    <mergeCell ref="D6:F6"/>
  </mergeCells>
  <printOptions horizontalCentered="1"/>
  <pageMargins left="0.86614173228346458" right="0.78740157480314965" top="0.86614173228346458" bottom="0.94488188976377963" header="0.51181102362204722" footer="0.51181102362204722"/>
  <pageSetup scale="62"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07857-3D51-4BF2-887C-48DAA3E1B961}">
  <dimension ref="A1:CD128"/>
  <sheetViews>
    <sheetView view="pageBreakPreview" zoomScaleNormal="100" zoomScaleSheetLayoutView="100" workbookViewId="0">
      <selection sqref="A1:C1048576"/>
    </sheetView>
  </sheetViews>
  <sheetFormatPr baseColWidth="10" defaultColWidth="11.42578125" defaultRowHeight="12.75"/>
  <cols>
    <col min="1" max="1" width="6.7109375" style="9" customWidth="1"/>
    <col min="2" max="2" width="4.7109375" style="9" customWidth="1"/>
    <col min="3" max="3" width="53.28515625" style="9" customWidth="1"/>
    <col min="4" max="4" width="3.5703125" style="4" bestFit="1" customWidth="1"/>
    <col min="5" max="5" width="3.5703125" style="4" customWidth="1"/>
    <col min="6" max="6" width="4.28515625" style="4" customWidth="1"/>
    <col min="7" max="7" width="1.28515625" style="4" customWidth="1"/>
    <col min="8" max="9" width="3.5703125" style="4" customWidth="1"/>
    <col min="10" max="10" width="4.28515625" style="4" customWidth="1"/>
    <col min="11" max="11" width="1.28515625" style="4" customWidth="1"/>
    <col min="12" max="13" width="3.5703125" style="4" customWidth="1"/>
    <col min="14" max="14" width="4.5703125" style="4" customWidth="1"/>
    <col min="15" max="15" width="1.28515625" style="4" customWidth="1"/>
    <col min="16" max="17" width="3.5703125" style="4" customWidth="1"/>
    <col min="18" max="18" width="4.28515625" style="4" customWidth="1"/>
    <col min="19" max="19" width="1.28515625" style="4" customWidth="1"/>
    <col min="20" max="21" width="3.5703125" style="4" customWidth="1"/>
    <col min="22" max="22" width="4.42578125" style="4" customWidth="1"/>
    <col min="23" max="23" width="1.28515625" style="4" customWidth="1"/>
    <col min="24" max="25" width="3.5703125" style="4" customWidth="1"/>
    <col min="26" max="26" width="4.28515625" style="4" customWidth="1"/>
    <col min="27" max="27" width="0.42578125" style="4" customWidth="1"/>
    <col min="28" max="28" width="6.140625" style="4" customWidth="1"/>
    <col min="29" max="42" width="4.5703125" style="4" customWidth="1"/>
    <col min="43" max="48" width="5.42578125" style="4" customWidth="1"/>
    <col min="49" max="16384" width="11.42578125" style="4"/>
  </cols>
  <sheetData>
    <row r="1" spans="1:48" ht="3.75" customHeight="1"/>
    <row r="2" spans="1:48" ht="12" customHeight="1">
      <c r="A2" s="2503" t="s">
        <v>91</v>
      </c>
      <c r="B2" s="2503"/>
      <c r="C2" s="2503"/>
      <c r="D2" s="2503"/>
      <c r="E2" s="2503"/>
      <c r="F2" s="2503"/>
      <c r="G2" s="2503"/>
      <c r="H2" s="2503"/>
      <c r="I2" s="2503"/>
      <c r="J2" s="2503"/>
      <c r="K2" s="2503"/>
      <c r="L2" s="2503"/>
      <c r="M2" s="2503"/>
      <c r="N2" s="2503"/>
      <c r="O2" s="2503"/>
      <c r="P2" s="2503"/>
      <c r="Q2" s="2503"/>
      <c r="R2" s="2503"/>
      <c r="S2" s="2503"/>
      <c r="T2" s="2503"/>
      <c r="U2" s="2503"/>
      <c r="V2" s="2503"/>
      <c r="W2" s="2503"/>
      <c r="X2" s="2503"/>
      <c r="Y2" s="2503"/>
      <c r="Z2" s="2503"/>
      <c r="AA2" s="2503"/>
      <c r="AB2" s="2503"/>
      <c r="AC2" s="5"/>
      <c r="AD2" s="5"/>
      <c r="AE2" s="5"/>
      <c r="AF2" s="5"/>
      <c r="AG2" s="5"/>
      <c r="AH2" s="5"/>
      <c r="AI2" s="5"/>
      <c r="AJ2" s="5"/>
      <c r="AK2" s="5"/>
      <c r="AL2" s="5"/>
      <c r="AM2" s="5"/>
      <c r="AN2" s="5"/>
      <c r="AO2" s="5"/>
      <c r="AP2" s="5"/>
      <c r="AQ2" s="5"/>
      <c r="AR2" s="5"/>
      <c r="AS2" s="5"/>
      <c r="AT2" s="5"/>
      <c r="AU2" s="5"/>
      <c r="AV2" s="5"/>
    </row>
    <row r="3" spans="1:48" ht="12" customHeight="1">
      <c r="A3" s="2502" t="s">
        <v>63</v>
      </c>
      <c r="B3" s="2502"/>
      <c r="C3" s="2502"/>
      <c r="D3" s="2502"/>
      <c r="E3" s="2502"/>
      <c r="F3" s="2502"/>
      <c r="G3" s="2502"/>
      <c r="H3" s="2502"/>
      <c r="I3" s="2502"/>
      <c r="J3" s="2502"/>
      <c r="K3" s="2502"/>
      <c r="L3" s="2502"/>
      <c r="M3" s="2502"/>
      <c r="N3" s="2502"/>
      <c r="O3" s="2502"/>
      <c r="P3" s="2502"/>
      <c r="Q3" s="2502"/>
      <c r="R3" s="2502"/>
      <c r="S3" s="2502"/>
      <c r="T3" s="2502"/>
      <c r="U3" s="2502"/>
      <c r="V3" s="2502"/>
      <c r="W3" s="2502"/>
      <c r="X3" s="2502"/>
      <c r="Y3" s="2502"/>
      <c r="Z3" s="2502"/>
      <c r="AA3" s="2502"/>
      <c r="AB3" s="2502"/>
      <c r="AC3" s="5"/>
      <c r="AD3" s="5"/>
      <c r="AE3" s="5"/>
      <c r="AF3" s="5"/>
      <c r="AG3" s="5"/>
      <c r="AH3" s="5"/>
      <c r="AI3" s="5"/>
      <c r="AJ3" s="5"/>
      <c r="AK3" s="5"/>
      <c r="AL3" s="5"/>
      <c r="AM3" s="5"/>
      <c r="AN3" s="5"/>
      <c r="AO3" s="5"/>
      <c r="AP3" s="5"/>
      <c r="AQ3" s="5"/>
      <c r="AR3" s="5"/>
      <c r="AS3" s="5"/>
      <c r="AT3" s="5"/>
      <c r="AU3" s="5"/>
      <c r="AV3" s="5"/>
    </row>
    <row r="4" spans="1:48" ht="3.75" customHeight="1">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row>
    <row r="5" spans="1:48" ht="12.75" customHeight="1">
      <c r="A5" s="2477" t="s">
        <v>29</v>
      </c>
      <c r="B5" s="2199" t="s">
        <v>73</v>
      </c>
      <c r="C5" s="2199"/>
      <c r="D5" s="2499" t="s">
        <v>2</v>
      </c>
      <c r="E5" s="2499"/>
      <c r="F5" s="2499"/>
      <c r="G5" s="56"/>
      <c r="H5" s="2501" t="s">
        <v>90</v>
      </c>
      <c r="I5" s="2501"/>
      <c r="J5" s="2501"/>
      <c r="K5" s="2501"/>
      <c r="L5" s="2501"/>
      <c r="M5" s="2501"/>
      <c r="N5" s="2501"/>
      <c r="O5" s="52"/>
      <c r="P5" s="2501" t="s">
        <v>89</v>
      </c>
      <c r="Q5" s="2501"/>
      <c r="R5" s="2501"/>
      <c r="S5" s="2501"/>
      <c r="T5" s="2501"/>
      <c r="U5" s="2501"/>
      <c r="V5" s="2501"/>
      <c r="W5" s="2501"/>
      <c r="X5" s="2501"/>
      <c r="Y5" s="2501"/>
      <c r="Z5" s="2501"/>
      <c r="AA5" s="52"/>
      <c r="AB5" s="2491" t="s">
        <v>5</v>
      </c>
    </row>
    <row r="6" spans="1:48">
      <c r="A6" s="2477"/>
      <c r="B6" s="2200"/>
      <c r="C6" s="2200"/>
      <c r="D6" s="2500"/>
      <c r="E6" s="2500"/>
      <c r="F6" s="2500"/>
      <c r="G6" s="52"/>
      <c r="H6" s="2501" t="s">
        <v>88</v>
      </c>
      <c r="I6" s="2501"/>
      <c r="J6" s="2501"/>
      <c r="K6" s="52"/>
      <c r="L6" s="2501" t="s">
        <v>87</v>
      </c>
      <c r="M6" s="2501"/>
      <c r="N6" s="2501"/>
      <c r="O6" s="52"/>
      <c r="P6" s="2501" t="s">
        <v>86</v>
      </c>
      <c r="Q6" s="2501"/>
      <c r="R6" s="2501"/>
      <c r="S6" s="54"/>
      <c r="T6" s="2501" t="s">
        <v>85</v>
      </c>
      <c r="U6" s="2501"/>
      <c r="V6" s="2501"/>
      <c r="W6" s="53"/>
      <c r="X6" s="2501" t="s">
        <v>84</v>
      </c>
      <c r="Y6" s="2501"/>
      <c r="Z6" s="2501"/>
      <c r="AA6" s="52"/>
      <c r="AB6" s="2492"/>
    </row>
    <row r="7" spans="1:48" ht="11.25" customHeight="1">
      <c r="A7" s="2442"/>
      <c r="B7" s="2201"/>
      <c r="C7" s="2201"/>
      <c r="D7" s="29" t="s">
        <v>26</v>
      </c>
      <c r="E7" s="29" t="s">
        <v>27</v>
      </c>
      <c r="F7" s="29" t="s">
        <v>5</v>
      </c>
      <c r="G7" s="29"/>
      <c r="H7" s="29" t="s">
        <v>26</v>
      </c>
      <c r="I7" s="29" t="s">
        <v>27</v>
      </c>
      <c r="J7" s="29" t="s">
        <v>5</v>
      </c>
      <c r="K7" s="29"/>
      <c r="L7" s="29" t="s">
        <v>26</v>
      </c>
      <c r="M7" s="29" t="s">
        <v>27</v>
      </c>
      <c r="N7" s="29" t="s">
        <v>5</v>
      </c>
      <c r="O7" s="29"/>
      <c r="P7" s="29" t="s">
        <v>26</v>
      </c>
      <c r="Q7" s="29" t="s">
        <v>27</v>
      </c>
      <c r="R7" s="29" t="s">
        <v>5</v>
      </c>
      <c r="S7" s="29"/>
      <c r="T7" s="29" t="s">
        <v>26</v>
      </c>
      <c r="U7" s="29" t="s">
        <v>27</v>
      </c>
      <c r="V7" s="29" t="s">
        <v>5</v>
      </c>
      <c r="W7" s="29"/>
      <c r="X7" s="29" t="s">
        <v>26</v>
      </c>
      <c r="Y7" s="29" t="s">
        <v>27</v>
      </c>
      <c r="Z7" s="29" t="s">
        <v>5</v>
      </c>
      <c r="AA7" s="31"/>
      <c r="AB7" s="2493"/>
    </row>
    <row r="8" spans="1:48" ht="13.5" customHeight="1">
      <c r="A8" s="2006">
        <v>1401</v>
      </c>
      <c r="B8" s="35" t="s">
        <v>9</v>
      </c>
      <c r="C8" s="36"/>
      <c r="D8" s="33">
        <f>SUM(D9:D16)</f>
        <v>1</v>
      </c>
      <c r="E8" s="33">
        <f>SUM(E9:E16)</f>
        <v>1</v>
      </c>
      <c r="F8" s="33">
        <f t="shared" ref="F8:F39" si="0">SUM(D8:E8)</f>
        <v>2</v>
      </c>
      <c r="G8" s="33"/>
      <c r="H8" s="33">
        <f>SUM(H9:H16)</f>
        <v>0</v>
      </c>
      <c r="I8" s="33">
        <f>SUM(I9:I16)</f>
        <v>0</v>
      </c>
      <c r="J8" s="33">
        <f t="shared" ref="J8:J39" si="1">SUM(H8:I8)</f>
        <v>0</v>
      </c>
      <c r="K8" s="33"/>
      <c r="L8" s="33">
        <f>SUM(L9:L16)</f>
        <v>76</v>
      </c>
      <c r="M8" s="33">
        <f>SUM(M9:M16)</f>
        <v>29</v>
      </c>
      <c r="N8" s="33">
        <f t="shared" ref="N8:N39" si="2">SUM(L8:M8)</f>
        <v>105</v>
      </c>
      <c r="O8" s="33"/>
      <c r="P8" s="33">
        <f>SUM(P9:P16)</f>
        <v>1</v>
      </c>
      <c r="Q8" s="33">
        <f>SUM(Q9:Q16)</f>
        <v>0</v>
      </c>
      <c r="R8" s="33">
        <f t="shared" ref="R8:R39" si="3">SUM(P8:Q8)</f>
        <v>1</v>
      </c>
      <c r="S8" s="33"/>
      <c r="T8" s="33">
        <f>SUM(T9:T16)</f>
        <v>101</v>
      </c>
      <c r="U8" s="33">
        <f>SUM(U9:U16)</f>
        <v>25</v>
      </c>
      <c r="V8" s="33">
        <f t="shared" ref="V8:V39" si="4">SUM(T8:U8)</f>
        <v>126</v>
      </c>
      <c r="W8" s="33"/>
      <c r="X8" s="33">
        <f>SUM(X9:X16)</f>
        <v>51</v>
      </c>
      <c r="Y8" s="33">
        <f>SUM(Y9:Y16)</f>
        <v>11</v>
      </c>
      <c r="Z8" s="33">
        <f t="shared" ref="Z8:Z39" si="5">SUM(X8:Y8)</f>
        <v>62</v>
      </c>
      <c r="AA8" s="33"/>
      <c r="AB8" s="34">
        <f t="shared" ref="AB8:AB39" si="6">SUM(F8,J8,N8,R8,V8,Z8)</f>
        <v>296</v>
      </c>
    </row>
    <row r="9" spans="1:48" ht="13.5" customHeight="1">
      <c r="A9" s="2007"/>
      <c r="B9" s="8" t="s">
        <v>10</v>
      </c>
      <c r="C9" s="10"/>
      <c r="D9" s="8">
        <v>0</v>
      </c>
      <c r="E9" s="8">
        <v>0</v>
      </c>
      <c r="F9" s="11">
        <f t="shared" si="0"/>
        <v>0</v>
      </c>
      <c r="G9" s="11"/>
      <c r="H9" s="8">
        <v>0</v>
      </c>
      <c r="I9" s="8">
        <v>0</v>
      </c>
      <c r="J9" s="11">
        <f t="shared" si="1"/>
        <v>0</v>
      </c>
      <c r="K9" s="11"/>
      <c r="L9" s="8">
        <v>25</v>
      </c>
      <c r="M9" s="8">
        <v>9</v>
      </c>
      <c r="N9" s="11">
        <f t="shared" si="2"/>
        <v>34</v>
      </c>
      <c r="O9" s="11"/>
      <c r="P9" s="8">
        <v>1</v>
      </c>
      <c r="Q9" s="8">
        <v>0</v>
      </c>
      <c r="R9" s="11">
        <f t="shared" si="3"/>
        <v>1</v>
      </c>
      <c r="S9" s="11"/>
      <c r="T9" s="8">
        <v>27</v>
      </c>
      <c r="U9" s="8">
        <v>7</v>
      </c>
      <c r="V9" s="11">
        <f t="shared" si="4"/>
        <v>34</v>
      </c>
      <c r="W9" s="11"/>
      <c r="X9" s="8">
        <v>8</v>
      </c>
      <c r="Y9" s="8">
        <v>3</v>
      </c>
      <c r="Z9" s="11">
        <f t="shared" si="5"/>
        <v>11</v>
      </c>
      <c r="AA9" s="11"/>
      <c r="AB9" s="12">
        <f t="shared" si="6"/>
        <v>80</v>
      </c>
    </row>
    <row r="10" spans="1:48" ht="13.5" customHeight="1">
      <c r="A10" s="2007"/>
      <c r="B10" s="8" t="s">
        <v>11</v>
      </c>
      <c r="C10" s="125"/>
      <c r="D10" s="8">
        <v>1</v>
      </c>
      <c r="E10" s="8">
        <v>0</v>
      </c>
      <c r="F10" s="11">
        <f t="shared" si="0"/>
        <v>1</v>
      </c>
      <c r="G10" s="11"/>
      <c r="H10" s="8">
        <v>0</v>
      </c>
      <c r="I10" s="8">
        <v>0</v>
      </c>
      <c r="J10" s="11">
        <f t="shared" si="1"/>
        <v>0</v>
      </c>
      <c r="K10" s="11"/>
      <c r="L10" s="8">
        <v>18</v>
      </c>
      <c r="M10" s="8">
        <v>1</v>
      </c>
      <c r="N10" s="11">
        <f t="shared" si="2"/>
        <v>19</v>
      </c>
      <c r="O10" s="11"/>
      <c r="P10" s="8">
        <v>0</v>
      </c>
      <c r="Q10" s="8">
        <v>0</v>
      </c>
      <c r="R10" s="11">
        <f t="shared" si="3"/>
        <v>0</v>
      </c>
      <c r="S10" s="11"/>
      <c r="T10" s="8">
        <v>31</v>
      </c>
      <c r="U10" s="8">
        <v>5</v>
      </c>
      <c r="V10" s="11">
        <f t="shared" si="4"/>
        <v>36</v>
      </c>
      <c r="W10" s="11"/>
      <c r="X10" s="8">
        <v>18</v>
      </c>
      <c r="Y10" s="8">
        <v>4</v>
      </c>
      <c r="Z10" s="11">
        <f t="shared" si="5"/>
        <v>22</v>
      </c>
      <c r="AA10" s="11"/>
      <c r="AB10" s="12">
        <f t="shared" si="6"/>
        <v>78</v>
      </c>
    </row>
    <row r="11" spans="1:48" ht="13.5" customHeight="1">
      <c r="A11" s="2007"/>
      <c r="B11" s="8" t="s">
        <v>12</v>
      </c>
      <c r="C11" s="10"/>
      <c r="D11" s="8">
        <v>0</v>
      </c>
      <c r="E11" s="8">
        <v>0</v>
      </c>
      <c r="F11" s="11">
        <f t="shared" si="0"/>
        <v>0</v>
      </c>
      <c r="G11" s="11"/>
      <c r="H11" s="8">
        <v>0</v>
      </c>
      <c r="I11" s="8">
        <v>0</v>
      </c>
      <c r="J11" s="11">
        <f t="shared" si="1"/>
        <v>0</v>
      </c>
      <c r="K11" s="11"/>
      <c r="L11" s="8">
        <v>6</v>
      </c>
      <c r="M11" s="8">
        <v>4</v>
      </c>
      <c r="N11" s="11">
        <f t="shared" si="2"/>
        <v>10</v>
      </c>
      <c r="O11" s="11"/>
      <c r="P11" s="8">
        <v>0</v>
      </c>
      <c r="Q11" s="8">
        <v>0</v>
      </c>
      <c r="R11" s="11">
        <f t="shared" si="3"/>
        <v>0</v>
      </c>
      <c r="S11" s="11"/>
      <c r="T11" s="8">
        <v>19</v>
      </c>
      <c r="U11" s="8">
        <v>4</v>
      </c>
      <c r="V11" s="11">
        <f t="shared" si="4"/>
        <v>23</v>
      </c>
      <c r="W11" s="11"/>
      <c r="X11" s="8">
        <v>20</v>
      </c>
      <c r="Y11" s="8">
        <v>2</v>
      </c>
      <c r="Z11" s="11">
        <f t="shared" si="5"/>
        <v>22</v>
      </c>
      <c r="AA11" s="11"/>
      <c r="AB11" s="12">
        <f t="shared" si="6"/>
        <v>55</v>
      </c>
    </row>
    <row r="12" spans="1:48" ht="13.5" customHeight="1">
      <c r="A12" s="2007"/>
      <c r="B12" s="8" t="s">
        <v>30</v>
      </c>
      <c r="C12" s="10"/>
      <c r="D12" s="8">
        <v>0</v>
      </c>
      <c r="E12" s="8">
        <v>0</v>
      </c>
      <c r="F12" s="11">
        <f t="shared" si="0"/>
        <v>0</v>
      </c>
      <c r="G12" s="11"/>
      <c r="H12" s="8">
        <v>0</v>
      </c>
      <c r="I12" s="8">
        <v>0</v>
      </c>
      <c r="J12" s="11">
        <f t="shared" si="1"/>
        <v>0</v>
      </c>
      <c r="K12" s="11"/>
      <c r="L12" s="8">
        <v>14</v>
      </c>
      <c r="M12" s="8">
        <v>10</v>
      </c>
      <c r="N12" s="11">
        <f t="shared" si="2"/>
        <v>24</v>
      </c>
      <c r="O12" s="11"/>
      <c r="P12" s="8">
        <v>0</v>
      </c>
      <c r="Q12" s="8">
        <v>0</v>
      </c>
      <c r="R12" s="11">
        <f t="shared" si="3"/>
        <v>0</v>
      </c>
      <c r="S12" s="11"/>
      <c r="T12" s="8">
        <v>14</v>
      </c>
      <c r="U12" s="8">
        <v>5</v>
      </c>
      <c r="V12" s="11">
        <f t="shared" si="4"/>
        <v>19</v>
      </c>
      <c r="W12" s="11"/>
      <c r="X12" s="8">
        <v>1</v>
      </c>
      <c r="Y12" s="8">
        <v>1</v>
      </c>
      <c r="Z12" s="11">
        <f t="shared" si="5"/>
        <v>2</v>
      </c>
      <c r="AA12" s="11"/>
      <c r="AB12" s="12">
        <f t="shared" si="6"/>
        <v>45</v>
      </c>
    </row>
    <row r="13" spans="1:48" ht="13.5" customHeight="1">
      <c r="A13" s="2007"/>
      <c r="B13" s="8" t="s">
        <v>31</v>
      </c>
      <c r="C13" s="10"/>
      <c r="D13" s="8">
        <v>0</v>
      </c>
      <c r="E13" s="8">
        <v>0</v>
      </c>
      <c r="F13" s="11">
        <f t="shared" si="0"/>
        <v>0</v>
      </c>
      <c r="G13" s="11"/>
      <c r="H13" s="8">
        <v>0</v>
      </c>
      <c r="I13" s="8">
        <v>0</v>
      </c>
      <c r="J13" s="11">
        <f t="shared" si="1"/>
        <v>0</v>
      </c>
      <c r="K13" s="11"/>
      <c r="L13" s="8">
        <v>9</v>
      </c>
      <c r="M13" s="8">
        <v>1</v>
      </c>
      <c r="N13" s="11">
        <f t="shared" si="2"/>
        <v>10</v>
      </c>
      <c r="O13" s="11"/>
      <c r="P13" s="8">
        <v>0</v>
      </c>
      <c r="Q13" s="8">
        <v>0</v>
      </c>
      <c r="R13" s="11">
        <f t="shared" si="3"/>
        <v>0</v>
      </c>
      <c r="S13" s="11"/>
      <c r="T13" s="8">
        <v>5</v>
      </c>
      <c r="U13" s="8">
        <v>1</v>
      </c>
      <c r="V13" s="11">
        <f t="shared" si="4"/>
        <v>6</v>
      </c>
      <c r="W13" s="11"/>
      <c r="X13" s="8">
        <v>1</v>
      </c>
      <c r="Y13" s="8">
        <v>1</v>
      </c>
      <c r="Z13" s="11">
        <f t="shared" si="5"/>
        <v>2</v>
      </c>
      <c r="AA13" s="11"/>
      <c r="AB13" s="12">
        <f t="shared" si="6"/>
        <v>18</v>
      </c>
    </row>
    <row r="14" spans="1:48" ht="13.5" customHeight="1">
      <c r="A14" s="2007"/>
      <c r="B14" s="8" t="s">
        <v>58</v>
      </c>
      <c r="C14" s="10"/>
      <c r="D14" s="8">
        <v>0</v>
      </c>
      <c r="E14" s="8">
        <v>1</v>
      </c>
      <c r="F14" s="11">
        <f t="shared" si="0"/>
        <v>1</v>
      </c>
      <c r="G14" s="11"/>
      <c r="H14" s="8">
        <v>0</v>
      </c>
      <c r="I14" s="8">
        <v>0</v>
      </c>
      <c r="J14" s="11">
        <f t="shared" si="1"/>
        <v>0</v>
      </c>
      <c r="K14" s="11"/>
      <c r="L14" s="8">
        <v>3</v>
      </c>
      <c r="M14" s="8">
        <v>4</v>
      </c>
      <c r="N14" s="11">
        <f t="shared" si="2"/>
        <v>7</v>
      </c>
      <c r="O14" s="11"/>
      <c r="P14" s="8">
        <v>0</v>
      </c>
      <c r="Q14" s="8">
        <v>0</v>
      </c>
      <c r="R14" s="11">
        <f t="shared" si="3"/>
        <v>0</v>
      </c>
      <c r="S14" s="11"/>
      <c r="T14" s="8">
        <v>4</v>
      </c>
      <c r="U14" s="8">
        <v>3</v>
      </c>
      <c r="V14" s="11">
        <f t="shared" si="4"/>
        <v>7</v>
      </c>
      <c r="W14" s="11"/>
      <c r="X14" s="8">
        <v>2</v>
      </c>
      <c r="Y14" s="8">
        <v>0</v>
      </c>
      <c r="Z14" s="11">
        <f t="shared" si="5"/>
        <v>2</v>
      </c>
      <c r="AA14" s="11"/>
      <c r="AB14" s="12">
        <f t="shared" si="6"/>
        <v>17</v>
      </c>
    </row>
    <row r="15" spans="1:48" ht="13.5" customHeight="1">
      <c r="A15" s="2007"/>
      <c r="B15" s="8" t="s">
        <v>64</v>
      </c>
      <c r="C15" s="10"/>
      <c r="D15" s="8">
        <v>0</v>
      </c>
      <c r="E15" s="8">
        <v>0</v>
      </c>
      <c r="F15" s="11">
        <f t="shared" si="0"/>
        <v>0</v>
      </c>
      <c r="G15" s="11"/>
      <c r="H15" s="8">
        <v>0</v>
      </c>
      <c r="I15" s="8">
        <v>0</v>
      </c>
      <c r="J15" s="11">
        <f t="shared" si="1"/>
        <v>0</v>
      </c>
      <c r="K15" s="11"/>
      <c r="L15" s="8">
        <v>0</v>
      </c>
      <c r="M15" s="8">
        <v>0</v>
      </c>
      <c r="N15" s="11">
        <f t="shared" si="2"/>
        <v>0</v>
      </c>
      <c r="O15" s="11"/>
      <c r="P15" s="8">
        <v>0</v>
      </c>
      <c r="Q15" s="8">
        <v>0</v>
      </c>
      <c r="R15" s="11">
        <f t="shared" si="3"/>
        <v>0</v>
      </c>
      <c r="S15" s="11"/>
      <c r="T15" s="8">
        <v>0</v>
      </c>
      <c r="U15" s="8">
        <v>0</v>
      </c>
      <c r="V15" s="11">
        <f t="shared" si="4"/>
        <v>0</v>
      </c>
      <c r="W15" s="11"/>
      <c r="X15" s="8">
        <v>0</v>
      </c>
      <c r="Y15" s="8">
        <v>0</v>
      </c>
      <c r="Z15" s="11">
        <f t="shared" si="5"/>
        <v>0</v>
      </c>
      <c r="AA15" s="11"/>
      <c r="AB15" s="12">
        <f t="shared" si="6"/>
        <v>0</v>
      </c>
    </row>
    <row r="16" spans="1:48" s="6" customFormat="1" ht="13.5" customHeight="1">
      <c r="A16" s="2007"/>
      <c r="B16" s="8" t="s">
        <v>67</v>
      </c>
      <c r="C16" s="10"/>
      <c r="D16" s="8">
        <v>0</v>
      </c>
      <c r="E16" s="8">
        <v>0</v>
      </c>
      <c r="F16" s="11">
        <f t="shared" si="0"/>
        <v>0</v>
      </c>
      <c r="G16" s="11"/>
      <c r="H16" s="8">
        <v>0</v>
      </c>
      <c r="I16" s="8">
        <v>0</v>
      </c>
      <c r="J16" s="11">
        <f t="shared" si="1"/>
        <v>0</v>
      </c>
      <c r="K16" s="11"/>
      <c r="L16" s="8">
        <v>1</v>
      </c>
      <c r="M16" s="8">
        <v>0</v>
      </c>
      <c r="N16" s="11">
        <f t="shared" si="2"/>
        <v>1</v>
      </c>
      <c r="O16" s="11"/>
      <c r="P16" s="8">
        <v>0</v>
      </c>
      <c r="Q16" s="8">
        <v>0</v>
      </c>
      <c r="R16" s="11">
        <f t="shared" si="3"/>
        <v>0</v>
      </c>
      <c r="S16" s="11"/>
      <c r="T16" s="8">
        <v>1</v>
      </c>
      <c r="U16" s="8">
        <v>0</v>
      </c>
      <c r="V16" s="11">
        <f t="shared" si="4"/>
        <v>1</v>
      </c>
      <c r="W16" s="11"/>
      <c r="X16" s="8">
        <v>1</v>
      </c>
      <c r="Y16" s="8">
        <v>0</v>
      </c>
      <c r="Z16" s="11">
        <f t="shared" si="5"/>
        <v>1</v>
      </c>
      <c r="AA16" s="11"/>
      <c r="AB16" s="12">
        <f t="shared" si="6"/>
        <v>3</v>
      </c>
    </row>
    <row r="17" spans="1:28" ht="13.5" customHeight="1">
      <c r="A17" s="2006">
        <v>1402</v>
      </c>
      <c r="B17" s="35" t="s">
        <v>13</v>
      </c>
      <c r="C17" s="111"/>
      <c r="D17" s="63">
        <f>SUM(D18:D26)</f>
        <v>4</v>
      </c>
      <c r="E17" s="63">
        <f>SUM(E18:E26)</f>
        <v>1</v>
      </c>
      <c r="F17" s="63">
        <f t="shared" si="0"/>
        <v>5</v>
      </c>
      <c r="G17" s="63"/>
      <c r="H17" s="63">
        <f>SUM(H18:H26)</f>
        <v>0</v>
      </c>
      <c r="I17" s="63">
        <f>SUM(I18:I26)</f>
        <v>0</v>
      </c>
      <c r="J17" s="63">
        <f t="shared" si="1"/>
        <v>0</v>
      </c>
      <c r="K17" s="63"/>
      <c r="L17" s="63">
        <f>SUM(L18:L26)</f>
        <v>103</v>
      </c>
      <c r="M17" s="63">
        <f>SUM(M18:M26)</f>
        <v>64</v>
      </c>
      <c r="N17" s="63">
        <f t="shared" si="2"/>
        <v>167</v>
      </c>
      <c r="O17" s="63"/>
      <c r="P17" s="63">
        <f>SUM(P18:P26)</f>
        <v>4</v>
      </c>
      <c r="Q17" s="63">
        <f>SUM(Q18:Q26)</f>
        <v>2</v>
      </c>
      <c r="R17" s="63">
        <f t="shared" si="3"/>
        <v>6</v>
      </c>
      <c r="S17" s="63"/>
      <c r="T17" s="63">
        <f>SUM(T18:T26)</f>
        <v>149</v>
      </c>
      <c r="U17" s="63">
        <f>SUM(U18:U26)</f>
        <v>86</v>
      </c>
      <c r="V17" s="63">
        <f t="shared" si="4"/>
        <v>235</v>
      </c>
      <c r="W17" s="63"/>
      <c r="X17" s="63">
        <f>SUM(X18:X26)</f>
        <v>70</v>
      </c>
      <c r="Y17" s="63">
        <f>SUM(Y18:Y26)</f>
        <v>37</v>
      </c>
      <c r="Z17" s="63">
        <f t="shared" si="5"/>
        <v>107</v>
      </c>
      <c r="AA17" s="63"/>
      <c r="AB17" s="38">
        <f t="shared" si="6"/>
        <v>520</v>
      </c>
    </row>
    <row r="18" spans="1:28" ht="13.5" customHeight="1">
      <c r="A18" s="2007"/>
      <c r="B18" s="8" t="s">
        <v>54</v>
      </c>
      <c r="C18" s="10"/>
      <c r="D18" s="8">
        <v>0</v>
      </c>
      <c r="E18" s="8">
        <v>0</v>
      </c>
      <c r="F18" s="11">
        <f t="shared" si="0"/>
        <v>0</v>
      </c>
      <c r="G18" s="11"/>
      <c r="H18" s="8">
        <v>0</v>
      </c>
      <c r="I18" s="8">
        <v>0</v>
      </c>
      <c r="J18" s="11">
        <f t="shared" si="1"/>
        <v>0</v>
      </c>
      <c r="K18" s="11"/>
      <c r="L18" s="8">
        <v>29</v>
      </c>
      <c r="M18" s="8">
        <v>15</v>
      </c>
      <c r="N18" s="11">
        <f t="shared" si="2"/>
        <v>44</v>
      </c>
      <c r="O18" s="11"/>
      <c r="P18" s="8">
        <v>0</v>
      </c>
      <c r="Q18" s="8">
        <v>0</v>
      </c>
      <c r="R18" s="11">
        <f t="shared" si="3"/>
        <v>0</v>
      </c>
      <c r="S18" s="11"/>
      <c r="T18" s="8">
        <v>52</v>
      </c>
      <c r="U18" s="8">
        <v>23</v>
      </c>
      <c r="V18" s="11">
        <f t="shared" si="4"/>
        <v>75</v>
      </c>
      <c r="W18" s="11"/>
      <c r="X18" s="8">
        <v>38</v>
      </c>
      <c r="Y18" s="8">
        <v>16</v>
      </c>
      <c r="Z18" s="11">
        <f t="shared" si="5"/>
        <v>54</v>
      </c>
      <c r="AA18" s="11"/>
      <c r="AB18" s="12">
        <f t="shared" si="6"/>
        <v>173</v>
      </c>
    </row>
    <row r="19" spans="1:28" ht="13.5" customHeight="1">
      <c r="A19" s="2007"/>
      <c r="B19" s="8" t="s">
        <v>55</v>
      </c>
      <c r="C19" s="10"/>
      <c r="D19" s="8">
        <v>1</v>
      </c>
      <c r="E19" s="8">
        <v>0</v>
      </c>
      <c r="F19" s="11">
        <f t="shared" si="0"/>
        <v>1</v>
      </c>
      <c r="G19" s="11"/>
      <c r="H19" s="8">
        <v>0</v>
      </c>
      <c r="I19" s="8">
        <v>0</v>
      </c>
      <c r="J19" s="11">
        <f t="shared" si="1"/>
        <v>0</v>
      </c>
      <c r="K19" s="11"/>
      <c r="L19" s="8">
        <v>21</v>
      </c>
      <c r="M19" s="8">
        <v>6</v>
      </c>
      <c r="N19" s="11">
        <f t="shared" si="2"/>
        <v>27</v>
      </c>
      <c r="O19" s="11"/>
      <c r="P19" s="8">
        <v>0</v>
      </c>
      <c r="Q19" s="8">
        <v>0</v>
      </c>
      <c r="R19" s="11">
        <f t="shared" si="3"/>
        <v>0</v>
      </c>
      <c r="S19" s="11"/>
      <c r="T19" s="8">
        <v>36</v>
      </c>
      <c r="U19" s="8">
        <v>18</v>
      </c>
      <c r="V19" s="11">
        <f t="shared" si="4"/>
        <v>54</v>
      </c>
      <c r="W19" s="11"/>
      <c r="X19" s="8">
        <v>6</v>
      </c>
      <c r="Y19" s="8">
        <v>1</v>
      </c>
      <c r="Z19" s="11">
        <f t="shared" si="5"/>
        <v>7</v>
      </c>
      <c r="AA19" s="11"/>
      <c r="AB19" s="12">
        <f t="shared" si="6"/>
        <v>89</v>
      </c>
    </row>
    <row r="20" spans="1:28" ht="13.5" customHeight="1">
      <c r="A20" s="2007"/>
      <c r="B20" s="8" t="s">
        <v>70</v>
      </c>
      <c r="C20" s="10"/>
      <c r="D20" s="8">
        <v>0</v>
      </c>
      <c r="E20" s="8">
        <v>0</v>
      </c>
      <c r="F20" s="11">
        <f t="shared" si="0"/>
        <v>0</v>
      </c>
      <c r="G20" s="11"/>
      <c r="H20" s="8">
        <v>0</v>
      </c>
      <c r="I20" s="8">
        <v>0</v>
      </c>
      <c r="J20" s="11">
        <f t="shared" si="1"/>
        <v>0</v>
      </c>
      <c r="K20" s="11"/>
      <c r="L20" s="8">
        <v>14</v>
      </c>
      <c r="M20" s="8">
        <v>7</v>
      </c>
      <c r="N20" s="11">
        <f t="shared" si="2"/>
        <v>21</v>
      </c>
      <c r="O20" s="11"/>
      <c r="P20" s="8">
        <v>1</v>
      </c>
      <c r="Q20" s="8">
        <v>1</v>
      </c>
      <c r="R20" s="11">
        <f t="shared" si="3"/>
        <v>2</v>
      </c>
      <c r="S20" s="11"/>
      <c r="T20" s="8">
        <v>25</v>
      </c>
      <c r="U20" s="8">
        <v>16</v>
      </c>
      <c r="V20" s="11">
        <f t="shared" si="4"/>
        <v>41</v>
      </c>
      <c r="W20" s="11"/>
      <c r="X20" s="8">
        <v>12</v>
      </c>
      <c r="Y20" s="8">
        <v>11</v>
      </c>
      <c r="Z20" s="11">
        <f t="shared" si="5"/>
        <v>23</v>
      </c>
      <c r="AA20" s="11"/>
      <c r="AB20" s="12">
        <f t="shared" si="6"/>
        <v>87</v>
      </c>
    </row>
    <row r="21" spans="1:28" ht="13.5" customHeight="1">
      <c r="A21" s="2007"/>
      <c r="B21" s="8" t="s">
        <v>43</v>
      </c>
      <c r="C21" s="3"/>
      <c r="D21" s="8">
        <v>0</v>
      </c>
      <c r="E21" s="8">
        <v>1</v>
      </c>
      <c r="F21" s="11">
        <f t="shared" si="0"/>
        <v>1</v>
      </c>
      <c r="G21" s="11"/>
      <c r="H21" s="8">
        <v>0</v>
      </c>
      <c r="I21" s="8">
        <v>0</v>
      </c>
      <c r="J21" s="11">
        <f t="shared" si="1"/>
        <v>0</v>
      </c>
      <c r="K21" s="11"/>
      <c r="L21" s="8">
        <v>9</v>
      </c>
      <c r="M21" s="8">
        <v>9</v>
      </c>
      <c r="N21" s="11">
        <f t="shared" si="2"/>
        <v>18</v>
      </c>
      <c r="O21" s="11"/>
      <c r="P21" s="8">
        <v>1</v>
      </c>
      <c r="Q21" s="8">
        <v>0</v>
      </c>
      <c r="R21" s="11">
        <f t="shared" si="3"/>
        <v>1</v>
      </c>
      <c r="S21" s="11"/>
      <c r="T21" s="8">
        <v>17</v>
      </c>
      <c r="U21" s="8">
        <v>5</v>
      </c>
      <c r="V21" s="11">
        <f t="shared" si="4"/>
        <v>22</v>
      </c>
      <c r="W21" s="11"/>
      <c r="X21" s="8">
        <v>6</v>
      </c>
      <c r="Y21" s="8">
        <v>3</v>
      </c>
      <c r="Z21" s="11">
        <f t="shared" si="5"/>
        <v>9</v>
      </c>
      <c r="AA21" s="11"/>
      <c r="AB21" s="12">
        <f t="shared" si="6"/>
        <v>51</v>
      </c>
    </row>
    <row r="22" spans="1:28" ht="13.5" customHeight="1">
      <c r="A22" s="2007"/>
      <c r="B22" s="8" t="s">
        <v>44</v>
      </c>
      <c r="C22" s="10"/>
      <c r="D22" s="8">
        <v>0</v>
      </c>
      <c r="E22" s="8">
        <v>0</v>
      </c>
      <c r="F22" s="11">
        <f t="shared" si="0"/>
        <v>0</v>
      </c>
      <c r="G22" s="11"/>
      <c r="H22" s="8">
        <v>0</v>
      </c>
      <c r="I22" s="8">
        <v>0</v>
      </c>
      <c r="J22" s="11">
        <f t="shared" si="1"/>
        <v>0</v>
      </c>
      <c r="K22" s="11"/>
      <c r="L22" s="8">
        <v>11</v>
      </c>
      <c r="M22" s="8">
        <v>7</v>
      </c>
      <c r="N22" s="11">
        <f t="shared" si="2"/>
        <v>18</v>
      </c>
      <c r="O22" s="11"/>
      <c r="P22" s="8">
        <v>0</v>
      </c>
      <c r="Q22" s="8">
        <v>0</v>
      </c>
      <c r="R22" s="11">
        <f t="shared" si="3"/>
        <v>0</v>
      </c>
      <c r="S22" s="11"/>
      <c r="T22" s="8">
        <v>4</v>
      </c>
      <c r="U22" s="8">
        <v>5</v>
      </c>
      <c r="V22" s="11">
        <f t="shared" si="4"/>
        <v>9</v>
      </c>
      <c r="W22" s="11"/>
      <c r="X22" s="8">
        <v>4</v>
      </c>
      <c r="Y22" s="8">
        <v>1</v>
      </c>
      <c r="Z22" s="11">
        <f t="shared" si="5"/>
        <v>5</v>
      </c>
      <c r="AA22" s="11"/>
      <c r="AB22" s="12">
        <f t="shared" si="6"/>
        <v>32</v>
      </c>
    </row>
    <row r="23" spans="1:28" ht="13.5" customHeight="1">
      <c r="A23" s="2007"/>
      <c r="B23" s="8" t="s">
        <v>53</v>
      </c>
      <c r="C23" s="10"/>
      <c r="D23" s="8">
        <v>0</v>
      </c>
      <c r="E23" s="8">
        <v>0</v>
      </c>
      <c r="F23" s="11">
        <f t="shared" si="0"/>
        <v>0</v>
      </c>
      <c r="G23" s="11"/>
      <c r="H23" s="8">
        <v>0</v>
      </c>
      <c r="I23" s="8">
        <v>0</v>
      </c>
      <c r="J23" s="11">
        <f t="shared" si="1"/>
        <v>0</v>
      </c>
      <c r="K23" s="11"/>
      <c r="L23" s="8">
        <v>4</v>
      </c>
      <c r="M23" s="8">
        <v>3</v>
      </c>
      <c r="N23" s="11">
        <f t="shared" si="2"/>
        <v>7</v>
      </c>
      <c r="O23" s="11"/>
      <c r="P23" s="8">
        <v>1</v>
      </c>
      <c r="Q23" s="8">
        <v>0</v>
      </c>
      <c r="R23" s="11">
        <f t="shared" si="3"/>
        <v>1</v>
      </c>
      <c r="S23" s="11"/>
      <c r="T23" s="8">
        <v>6</v>
      </c>
      <c r="U23" s="8">
        <v>3</v>
      </c>
      <c r="V23" s="11">
        <f t="shared" si="4"/>
        <v>9</v>
      </c>
      <c r="W23" s="11"/>
      <c r="X23" s="8">
        <v>1</v>
      </c>
      <c r="Y23" s="8">
        <v>2</v>
      </c>
      <c r="Z23" s="11">
        <f t="shared" si="5"/>
        <v>3</v>
      </c>
      <c r="AA23" s="11"/>
      <c r="AB23" s="12">
        <f t="shared" si="6"/>
        <v>20</v>
      </c>
    </row>
    <row r="24" spans="1:28" ht="13.5" customHeight="1">
      <c r="A24" s="2007"/>
      <c r="B24" s="8" t="s">
        <v>57</v>
      </c>
      <c r="C24" s="10"/>
      <c r="D24" s="8">
        <v>1</v>
      </c>
      <c r="E24" s="8">
        <v>0</v>
      </c>
      <c r="F24" s="11">
        <f t="shared" si="0"/>
        <v>1</v>
      </c>
      <c r="G24" s="11"/>
      <c r="H24" s="8">
        <v>0</v>
      </c>
      <c r="I24" s="8">
        <v>0</v>
      </c>
      <c r="J24" s="11">
        <f t="shared" si="1"/>
        <v>0</v>
      </c>
      <c r="K24" s="11"/>
      <c r="L24" s="8">
        <v>10</v>
      </c>
      <c r="M24" s="8">
        <v>6</v>
      </c>
      <c r="N24" s="11">
        <f t="shared" si="2"/>
        <v>16</v>
      </c>
      <c r="O24" s="11"/>
      <c r="P24" s="8">
        <v>0</v>
      </c>
      <c r="Q24" s="8">
        <v>1</v>
      </c>
      <c r="R24" s="11">
        <f t="shared" si="3"/>
        <v>1</v>
      </c>
      <c r="S24" s="11"/>
      <c r="T24" s="8">
        <v>7</v>
      </c>
      <c r="U24" s="8">
        <v>6</v>
      </c>
      <c r="V24" s="11">
        <f t="shared" si="4"/>
        <v>13</v>
      </c>
      <c r="W24" s="11"/>
      <c r="X24" s="8">
        <v>1</v>
      </c>
      <c r="Y24" s="8">
        <v>1</v>
      </c>
      <c r="Z24" s="11">
        <f t="shared" si="5"/>
        <v>2</v>
      </c>
      <c r="AA24" s="11"/>
      <c r="AB24" s="12">
        <f t="shared" si="6"/>
        <v>33</v>
      </c>
    </row>
    <row r="25" spans="1:28" ht="13.5" customHeight="1">
      <c r="A25" s="2007"/>
      <c r="B25" s="8" t="s">
        <v>32</v>
      </c>
      <c r="C25" s="10"/>
      <c r="D25" s="8">
        <v>2</v>
      </c>
      <c r="E25" s="8">
        <v>0</v>
      </c>
      <c r="F25" s="11">
        <f t="shared" si="0"/>
        <v>2</v>
      </c>
      <c r="G25" s="11"/>
      <c r="H25" s="8">
        <v>0</v>
      </c>
      <c r="I25" s="8">
        <v>0</v>
      </c>
      <c r="J25" s="11">
        <f t="shared" si="1"/>
        <v>0</v>
      </c>
      <c r="K25" s="11"/>
      <c r="L25" s="8">
        <v>5</v>
      </c>
      <c r="M25" s="8">
        <v>10</v>
      </c>
      <c r="N25" s="11">
        <f t="shared" si="2"/>
        <v>15</v>
      </c>
      <c r="O25" s="11"/>
      <c r="P25" s="8">
        <v>1</v>
      </c>
      <c r="Q25" s="8">
        <v>0</v>
      </c>
      <c r="R25" s="11">
        <f t="shared" si="3"/>
        <v>1</v>
      </c>
      <c r="S25" s="11"/>
      <c r="T25" s="8">
        <v>2</v>
      </c>
      <c r="U25" s="8">
        <v>10</v>
      </c>
      <c r="V25" s="11">
        <f t="shared" si="4"/>
        <v>12</v>
      </c>
      <c r="W25" s="11"/>
      <c r="X25" s="8">
        <v>2</v>
      </c>
      <c r="Y25" s="8">
        <v>2</v>
      </c>
      <c r="Z25" s="11">
        <f t="shared" si="5"/>
        <v>4</v>
      </c>
      <c r="AA25" s="11"/>
      <c r="AB25" s="12">
        <f t="shared" si="6"/>
        <v>34</v>
      </c>
    </row>
    <row r="26" spans="1:28" ht="13.5" customHeight="1">
      <c r="A26" s="2007"/>
      <c r="B26" s="8" t="s">
        <v>48</v>
      </c>
      <c r="C26" s="10"/>
      <c r="D26" s="8">
        <v>0</v>
      </c>
      <c r="E26" s="8">
        <v>0</v>
      </c>
      <c r="F26" s="11">
        <f t="shared" si="0"/>
        <v>0</v>
      </c>
      <c r="G26" s="11"/>
      <c r="H26" s="8">
        <v>0</v>
      </c>
      <c r="I26" s="8">
        <v>0</v>
      </c>
      <c r="J26" s="11">
        <f t="shared" si="1"/>
        <v>0</v>
      </c>
      <c r="K26" s="11"/>
      <c r="L26" s="8">
        <v>0</v>
      </c>
      <c r="M26" s="8">
        <v>1</v>
      </c>
      <c r="N26" s="11">
        <f t="shared" si="2"/>
        <v>1</v>
      </c>
      <c r="O26" s="11"/>
      <c r="P26" s="8">
        <v>0</v>
      </c>
      <c r="Q26" s="8">
        <v>0</v>
      </c>
      <c r="R26" s="11">
        <f t="shared" si="3"/>
        <v>0</v>
      </c>
      <c r="S26" s="11"/>
      <c r="T26" s="8">
        <v>0</v>
      </c>
      <c r="U26" s="8">
        <v>0</v>
      </c>
      <c r="V26" s="11">
        <f t="shared" si="4"/>
        <v>0</v>
      </c>
      <c r="W26" s="11"/>
      <c r="X26" s="8">
        <v>0</v>
      </c>
      <c r="Y26" s="8">
        <v>0</v>
      </c>
      <c r="Z26" s="11">
        <f t="shared" si="5"/>
        <v>0</v>
      </c>
      <c r="AA26" s="11"/>
      <c r="AB26" s="12">
        <f t="shared" si="6"/>
        <v>1</v>
      </c>
    </row>
    <row r="27" spans="1:28" ht="13.5" customHeight="1">
      <c r="A27" s="2006">
        <v>1403</v>
      </c>
      <c r="B27" s="35" t="s">
        <v>14</v>
      </c>
      <c r="C27" s="111"/>
      <c r="D27" s="63">
        <f>SUM(D28:D30)</f>
        <v>7</v>
      </c>
      <c r="E27" s="63">
        <f>SUM(E28:E30)</f>
        <v>12</v>
      </c>
      <c r="F27" s="63">
        <f t="shared" si="0"/>
        <v>19</v>
      </c>
      <c r="G27" s="63"/>
      <c r="H27" s="63">
        <f>SUM(H28:H30)</f>
        <v>0</v>
      </c>
      <c r="I27" s="63">
        <f>SUM(I28:I30)</f>
        <v>3</v>
      </c>
      <c r="J27" s="63">
        <f t="shared" si="1"/>
        <v>3</v>
      </c>
      <c r="K27" s="63"/>
      <c r="L27" s="63">
        <f>SUM(L28:L30)</f>
        <v>56</v>
      </c>
      <c r="M27" s="63">
        <f>SUM(M28:M30)</f>
        <v>90</v>
      </c>
      <c r="N27" s="63">
        <f t="shared" si="2"/>
        <v>146</v>
      </c>
      <c r="O27" s="63"/>
      <c r="P27" s="63">
        <f>SUM(P28:P30)</f>
        <v>3</v>
      </c>
      <c r="Q27" s="63">
        <f>SUM(Q28:Q30)</f>
        <v>3</v>
      </c>
      <c r="R27" s="63">
        <f t="shared" si="3"/>
        <v>6</v>
      </c>
      <c r="S27" s="63"/>
      <c r="T27" s="63">
        <f>SUM(T28:T30)</f>
        <v>10</v>
      </c>
      <c r="U27" s="63">
        <f>SUM(U28:U30)</f>
        <v>50</v>
      </c>
      <c r="V27" s="63">
        <f t="shared" si="4"/>
        <v>60</v>
      </c>
      <c r="W27" s="63"/>
      <c r="X27" s="63">
        <f>SUM(X28:X30)</f>
        <v>6</v>
      </c>
      <c r="Y27" s="63">
        <f>SUM(Y28:Y30)</f>
        <v>9</v>
      </c>
      <c r="Z27" s="63">
        <f t="shared" si="5"/>
        <v>15</v>
      </c>
      <c r="AA27" s="63"/>
      <c r="AB27" s="38">
        <f t="shared" si="6"/>
        <v>249</v>
      </c>
    </row>
    <row r="28" spans="1:28" ht="13.5" customHeight="1">
      <c r="A28" s="2007"/>
      <c r="B28" s="8" t="s">
        <v>33</v>
      </c>
      <c r="C28" s="10"/>
      <c r="D28" s="8">
        <v>2</v>
      </c>
      <c r="E28" s="8">
        <v>11</v>
      </c>
      <c r="F28" s="11">
        <f t="shared" si="0"/>
        <v>13</v>
      </c>
      <c r="G28" s="11"/>
      <c r="H28" s="8">
        <v>0</v>
      </c>
      <c r="I28" s="8">
        <v>1</v>
      </c>
      <c r="J28" s="11">
        <f t="shared" si="1"/>
        <v>1</v>
      </c>
      <c r="K28" s="11"/>
      <c r="L28" s="8">
        <v>32</v>
      </c>
      <c r="M28" s="8">
        <v>57</v>
      </c>
      <c r="N28" s="11">
        <f t="shared" si="2"/>
        <v>89</v>
      </c>
      <c r="O28" s="11"/>
      <c r="P28" s="8">
        <v>1</v>
      </c>
      <c r="Q28" s="8">
        <v>3</v>
      </c>
      <c r="R28" s="11">
        <f t="shared" si="3"/>
        <v>4</v>
      </c>
      <c r="S28" s="11"/>
      <c r="T28" s="8">
        <v>5</v>
      </c>
      <c r="U28" s="8">
        <v>18</v>
      </c>
      <c r="V28" s="11">
        <f t="shared" si="4"/>
        <v>23</v>
      </c>
      <c r="W28" s="11"/>
      <c r="X28" s="8">
        <v>2</v>
      </c>
      <c r="Y28" s="8">
        <v>7</v>
      </c>
      <c r="Z28" s="11">
        <f t="shared" si="5"/>
        <v>9</v>
      </c>
      <c r="AA28" s="11"/>
      <c r="AB28" s="12">
        <f t="shared" si="6"/>
        <v>139</v>
      </c>
    </row>
    <row r="29" spans="1:28" ht="13.5" customHeight="1">
      <c r="A29" s="2007"/>
      <c r="B29" s="8" t="s">
        <v>15</v>
      </c>
      <c r="C29" s="10"/>
      <c r="D29" s="8">
        <v>2</v>
      </c>
      <c r="E29" s="8">
        <v>1</v>
      </c>
      <c r="F29" s="11">
        <f t="shared" si="0"/>
        <v>3</v>
      </c>
      <c r="G29" s="11"/>
      <c r="H29" s="8">
        <v>0</v>
      </c>
      <c r="I29" s="8">
        <v>1</v>
      </c>
      <c r="J29" s="11">
        <f t="shared" si="1"/>
        <v>1</v>
      </c>
      <c r="K29" s="11"/>
      <c r="L29" s="8">
        <v>10</v>
      </c>
      <c r="M29" s="8">
        <v>18</v>
      </c>
      <c r="N29" s="11">
        <f t="shared" si="2"/>
        <v>28</v>
      </c>
      <c r="O29" s="11"/>
      <c r="P29" s="8">
        <v>0</v>
      </c>
      <c r="Q29" s="8">
        <v>0</v>
      </c>
      <c r="R29" s="11">
        <f t="shared" si="3"/>
        <v>0</v>
      </c>
      <c r="S29" s="11"/>
      <c r="T29" s="8">
        <v>2</v>
      </c>
      <c r="U29" s="8">
        <v>10</v>
      </c>
      <c r="V29" s="11">
        <f t="shared" si="4"/>
        <v>12</v>
      </c>
      <c r="W29" s="11"/>
      <c r="X29" s="8">
        <v>3</v>
      </c>
      <c r="Y29" s="8">
        <v>0</v>
      </c>
      <c r="Z29" s="11">
        <f t="shared" si="5"/>
        <v>3</v>
      </c>
      <c r="AA29" s="11"/>
      <c r="AB29" s="12">
        <f t="shared" si="6"/>
        <v>47</v>
      </c>
    </row>
    <row r="30" spans="1:28" ht="13.5" customHeight="1">
      <c r="A30" s="2008"/>
      <c r="B30" s="8" t="s">
        <v>16</v>
      </c>
      <c r="C30" s="10"/>
      <c r="D30" s="8">
        <v>3</v>
      </c>
      <c r="E30" s="8">
        <v>0</v>
      </c>
      <c r="F30" s="11">
        <f t="shared" si="0"/>
        <v>3</v>
      </c>
      <c r="G30" s="11"/>
      <c r="H30" s="8">
        <v>0</v>
      </c>
      <c r="I30" s="8">
        <v>1</v>
      </c>
      <c r="J30" s="11">
        <f t="shared" si="1"/>
        <v>1</v>
      </c>
      <c r="K30" s="11"/>
      <c r="L30" s="8">
        <v>14</v>
      </c>
      <c r="M30" s="8">
        <v>15</v>
      </c>
      <c r="N30" s="11">
        <f t="shared" si="2"/>
        <v>29</v>
      </c>
      <c r="O30" s="11"/>
      <c r="P30" s="8">
        <v>2</v>
      </c>
      <c r="Q30" s="8">
        <v>0</v>
      </c>
      <c r="R30" s="11">
        <f t="shared" si="3"/>
        <v>2</v>
      </c>
      <c r="S30" s="11"/>
      <c r="T30" s="8">
        <v>3</v>
      </c>
      <c r="U30" s="8">
        <v>22</v>
      </c>
      <c r="V30" s="11">
        <f t="shared" si="4"/>
        <v>25</v>
      </c>
      <c r="W30" s="11"/>
      <c r="X30" s="8">
        <v>1</v>
      </c>
      <c r="Y30" s="8">
        <v>2</v>
      </c>
      <c r="Z30" s="11">
        <f t="shared" si="5"/>
        <v>3</v>
      </c>
      <c r="AA30" s="11"/>
      <c r="AB30" s="12">
        <f t="shared" si="6"/>
        <v>63</v>
      </c>
    </row>
    <row r="31" spans="1:28" ht="13.5" customHeight="1">
      <c r="A31" s="2010">
        <v>1404</v>
      </c>
      <c r="B31" s="35" t="s">
        <v>34</v>
      </c>
      <c r="C31" s="111"/>
      <c r="D31" s="63">
        <f>SUM(D32:D33)</f>
        <v>0</v>
      </c>
      <c r="E31" s="63">
        <f>SUM(E32:E33)</f>
        <v>0</v>
      </c>
      <c r="F31" s="63">
        <f t="shared" si="0"/>
        <v>0</v>
      </c>
      <c r="G31" s="63"/>
      <c r="H31" s="63">
        <f>SUM(H32:H33)</f>
        <v>0</v>
      </c>
      <c r="I31" s="63">
        <f>SUM(I32:I33)</f>
        <v>0</v>
      </c>
      <c r="J31" s="63">
        <f t="shared" si="1"/>
        <v>0</v>
      </c>
      <c r="K31" s="63"/>
      <c r="L31" s="63">
        <f>SUM(L32:L33)</f>
        <v>81</v>
      </c>
      <c r="M31" s="63">
        <f>SUM(M32:M33)</f>
        <v>18</v>
      </c>
      <c r="N31" s="63">
        <f t="shared" si="2"/>
        <v>99</v>
      </c>
      <c r="O31" s="63"/>
      <c r="P31" s="63">
        <f>SUM(P32:P33)</f>
        <v>5</v>
      </c>
      <c r="Q31" s="63">
        <f>SUM(Q32:Q33)</f>
        <v>2</v>
      </c>
      <c r="R31" s="63">
        <f t="shared" si="3"/>
        <v>7</v>
      </c>
      <c r="S31" s="63"/>
      <c r="T31" s="63">
        <f>SUM(T32:T33)</f>
        <v>83</v>
      </c>
      <c r="U31" s="63">
        <f>SUM(U32:U33)</f>
        <v>20</v>
      </c>
      <c r="V31" s="63">
        <f t="shared" si="4"/>
        <v>103</v>
      </c>
      <c r="W31" s="63"/>
      <c r="X31" s="63">
        <f>SUM(X32:X33)</f>
        <v>25</v>
      </c>
      <c r="Y31" s="63">
        <f>SUM(Y32:Y33)</f>
        <v>8</v>
      </c>
      <c r="Z31" s="63">
        <f t="shared" si="5"/>
        <v>33</v>
      </c>
      <c r="AA31" s="63"/>
      <c r="AB31" s="38">
        <f t="shared" si="6"/>
        <v>242</v>
      </c>
    </row>
    <row r="32" spans="1:28" ht="13.5" customHeight="1">
      <c r="A32" s="1981"/>
      <c r="B32" s="8" t="s">
        <v>45</v>
      </c>
      <c r="C32" s="10"/>
      <c r="D32" s="8">
        <v>0</v>
      </c>
      <c r="E32" s="8">
        <v>0</v>
      </c>
      <c r="F32" s="11">
        <f t="shared" si="0"/>
        <v>0</v>
      </c>
      <c r="G32" s="11"/>
      <c r="H32" s="8">
        <v>0</v>
      </c>
      <c r="I32" s="8">
        <v>0</v>
      </c>
      <c r="J32" s="11">
        <f t="shared" si="1"/>
        <v>0</v>
      </c>
      <c r="K32" s="11"/>
      <c r="L32" s="8">
        <v>26</v>
      </c>
      <c r="M32" s="8">
        <v>4</v>
      </c>
      <c r="N32" s="11">
        <f t="shared" si="2"/>
        <v>30</v>
      </c>
      <c r="O32" s="11"/>
      <c r="P32" s="8">
        <v>1</v>
      </c>
      <c r="Q32" s="8">
        <v>0</v>
      </c>
      <c r="R32" s="11">
        <f t="shared" si="3"/>
        <v>1</v>
      </c>
      <c r="S32" s="11"/>
      <c r="T32" s="8">
        <v>48</v>
      </c>
      <c r="U32" s="8">
        <v>6</v>
      </c>
      <c r="V32" s="11">
        <f t="shared" si="4"/>
        <v>54</v>
      </c>
      <c r="W32" s="11"/>
      <c r="X32" s="8">
        <v>18</v>
      </c>
      <c r="Y32" s="8">
        <v>5</v>
      </c>
      <c r="Z32" s="11">
        <f t="shared" si="5"/>
        <v>23</v>
      </c>
      <c r="AA32" s="11"/>
      <c r="AB32" s="12">
        <f t="shared" si="6"/>
        <v>108</v>
      </c>
    </row>
    <row r="33" spans="1:82" ht="13.5" customHeight="1">
      <c r="A33" s="1982"/>
      <c r="B33" s="8" t="s">
        <v>17</v>
      </c>
      <c r="C33" s="10"/>
      <c r="D33" s="8">
        <v>0</v>
      </c>
      <c r="E33" s="8">
        <v>0</v>
      </c>
      <c r="F33" s="11">
        <f t="shared" si="0"/>
        <v>0</v>
      </c>
      <c r="G33" s="11"/>
      <c r="H33" s="8">
        <v>0</v>
      </c>
      <c r="I33" s="8">
        <v>0</v>
      </c>
      <c r="J33" s="11">
        <f t="shared" si="1"/>
        <v>0</v>
      </c>
      <c r="K33" s="11"/>
      <c r="L33" s="8">
        <v>55</v>
      </c>
      <c r="M33" s="8">
        <v>14</v>
      </c>
      <c r="N33" s="11">
        <f t="shared" si="2"/>
        <v>69</v>
      </c>
      <c r="O33" s="11"/>
      <c r="P33" s="8">
        <v>4</v>
      </c>
      <c r="Q33" s="8">
        <v>2</v>
      </c>
      <c r="R33" s="11">
        <f t="shared" si="3"/>
        <v>6</v>
      </c>
      <c r="S33" s="11"/>
      <c r="T33" s="8">
        <v>35</v>
      </c>
      <c r="U33" s="8">
        <v>14</v>
      </c>
      <c r="V33" s="11">
        <f t="shared" si="4"/>
        <v>49</v>
      </c>
      <c r="W33" s="11"/>
      <c r="X33" s="8">
        <v>7</v>
      </c>
      <c r="Y33" s="8">
        <v>3</v>
      </c>
      <c r="Z33" s="11">
        <f t="shared" si="5"/>
        <v>10</v>
      </c>
      <c r="AA33" s="11"/>
      <c r="AB33" s="12">
        <f t="shared" si="6"/>
        <v>134</v>
      </c>
    </row>
    <row r="34" spans="1:82" ht="13.5" customHeight="1">
      <c r="A34" s="2006">
        <v>1405</v>
      </c>
      <c r="B34" s="35" t="s">
        <v>18</v>
      </c>
      <c r="C34" s="36"/>
      <c r="D34" s="63">
        <f>SUM(D35:D38)</f>
        <v>1</v>
      </c>
      <c r="E34" s="63">
        <f>SUM(E35:E38)</f>
        <v>1</v>
      </c>
      <c r="F34" s="63">
        <f t="shared" si="0"/>
        <v>2</v>
      </c>
      <c r="G34" s="63"/>
      <c r="H34" s="63">
        <f>SUM(H35:H38)</f>
        <v>0</v>
      </c>
      <c r="I34" s="63">
        <f>SUM(I35:I38)</f>
        <v>0</v>
      </c>
      <c r="J34" s="63">
        <f t="shared" si="1"/>
        <v>0</v>
      </c>
      <c r="K34" s="63"/>
      <c r="L34" s="63">
        <f>SUM(L35:L38)</f>
        <v>88</v>
      </c>
      <c r="M34" s="63">
        <f>SUM(M35:M38)</f>
        <v>57</v>
      </c>
      <c r="N34" s="63">
        <f t="shared" si="2"/>
        <v>145</v>
      </c>
      <c r="O34" s="63"/>
      <c r="P34" s="63">
        <f>SUM(P35:P38)</f>
        <v>0</v>
      </c>
      <c r="Q34" s="63">
        <f>SUM(Q35:Q38)</f>
        <v>1</v>
      </c>
      <c r="R34" s="63">
        <f t="shared" si="3"/>
        <v>1</v>
      </c>
      <c r="S34" s="63"/>
      <c r="T34" s="63">
        <f>SUM(T35:T38)</f>
        <v>95</v>
      </c>
      <c r="U34" s="63">
        <f>SUM(U35:U38)</f>
        <v>69</v>
      </c>
      <c r="V34" s="63">
        <f t="shared" si="4"/>
        <v>164</v>
      </c>
      <c r="W34" s="63"/>
      <c r="X34" s="63">
        <f>SUM(X35:X38)</f>
        <v>37</v>
      </c>
      <c r="Y34" s="63">
        <f>SUM(Y35:Y38)</f>
        <v>39</v>
      </c>
      <c r="Z34" s="63">
        <f t="shared" si="5"/>
        <v>76</v>
      </c>
      <c r="AA34" s="63"/>
      <c r="AB34" s="38">
        <f t="shared" si="6"/>
        <v>388</v>
      </c>
    </row>
    <row r="35" spans="1:82" ht="13.5" customHeight="1">
      <c r="A35" s="2007"/>
      <c r="B35" s="8" t="s">
        <v>21</v>
      </c>
      <c r="C35" s="10"/>
      <c r="D35" s="8">
        <v>0</v>
      </c>
      <c r="E35" s="8">
        <v>1</v>
      </c>
      <c r="F35" s="11">
        <f t="shared" si="0"/>
        <v>1</v>
      </c>
      <c r="G35" s="11"/>
      <c r="H35" s="8">
        <v>0</v>
      </c>
      <c r="I35" s="8">
        <v>0</v>
      </c>
      <c r="J35" s="11">
        <f t="shared" si="1"/>
        <v>0</v>
      </c>
      <c r="K35" s="11"/>
      <c r="L35" s="8">
        <v>25</v>
      </c>
      <c r="M35" s="8">
        <v>16</v>
      </c>
      <c r="N35" s="11">
        <f t="shared" si="2"/>
        <v>41</v>
      </c>
      <c r="O35" s="11"/>
      <c r="P35" s="8">
        <v>0</v>
      </c>
      <c r="Q35" s="8">
        <v>1</v>
      </c>
      <c r="R35" s="11">
        <f t="shared" si="3"/>
        <v>1</v>
      </c>
      <c r="S35" s="11"/>
      <c r="T35" s="8">
        <v>35</v>
      </c>
      <c r="U35" s="8">
        <v>27</v>
      </c>
      <c r="V35" s="11">
        <f t="shared" si="4"/>
        <v>62</v>
      </c>
      <c r="W35" s="11"/>
      <c r="X35" s="8">
        <v>13</v>
      </c>
      <c r="Y35" s="8">
        <v>8</v>
      </c>
      <c r="Z35" s="11">
        <f t="shared" si="5"/>
        <v>21</v>
      </c>
      <c r="AA35" s="11"/>
      <c r="AB35" s="12">
        <f t="shared" si="6"/>
        <v>126</v>
      </c>
      <c r="AC35" s="16"/>
      <c r="AD35" s="16"/>
      <c r="AE35" s="16"/>
      <c r="AF35" s="16"/>
      <c r="AG35" s="16"/>
      <c r="AH35" s="16"/>
      <c r="AI35" s="16"/>
      <c r="AJ35" s="16"/>
      <c r="AK35" s="16"/>
      <c r="AL35" s="16"/>
      <c r="AM35" s="16"/>
      <c r="AN35" s="16"/>
      <c r="AO35" s="16"/>
      <c r="AP35" s="16"/>
      <c r="AQ35" s="16"/>
      <c r="AR35" s="16"/>
      <c r="AS35" s="16"/>
      <c r="AT35" s="16"/>
      <c r="AU35" s="16"/>
      <c r="AV35" s="16"/>
    </row>
    <row r="36" spans="1:82" ht="13.5" customHeight="1">
      <c r="A36" s="2007"/>
      <c r="B36" s="8" t="s">
        <v>19</v>
      </c>
      <c r="C36" s="10"/>
      <c r="D36" s="8">
        <v>1</v>
      </c>
      <c r="E36" s="8">
        <v>0</v>
      </c>
      <c r="F36" s="11">
        <f t="shared" si="0"/>
        <v>1</v>
      </c>
      <c r="G36" s="11"/>
      <c r="H36" s="8">
        <v>0</v>
      </c>
      <c r="I36" s="8">
        <v>0</v>
      </c>
      <c r="J36" s="11">
        <f t="shared" si="1"/>
        <v>0</v>
      </c>
      <c r="K36" s="11"/>
      <c r="L36" s="8">
        <v>60</v>
      </c>
      <c r="M36" s="8">
        <v>38</v>
      </c>
      <c r="N36" s="11">
        <f t="shared" si="2"/>
        <v>98</v>
      </c>
      <c r="O36" s="11"/>
      <c r="P36" s="8">
        <v>0</v>
      </c>
      <c r="Q36" s="8">
        <v>0</v>
      </c>
      <c r="R36" s="11">
        <f t="shared" si="3"/>
        <v>0</v>
      </c>
      <c r="S36" s="11"/>
      <c r="T36" s="8">
        <v>55</v>
      </c>
      <c r="U36" s="8">
        <v>41</v>
      </c>
      <c r="V36" s="11">
        <f t="shared" si="4"/>
        <v>96</v>
      </c>
      <c r="W36" s="11"/>
      <c r="X36" s="8">
        <v>23</v>
      </c>
      <c r="Y36" s="8">
        <v>31</v>
      </c>
      <c r="Z36" s="11">
        <f t="shared" si="5"/>
        <v>54</v>
      </c>
      <c r="AA36" s="11"/>
      <c r="AB36" s="12">
        <f t="shared" si="6"/>
        <v>249</v>
      </c>
      <c r="AC36" s="16"/>
      <c r="AD36" s="16"/>
      <c r="AE36" s="16"/>
      <c r="AF36" s="16"/>
      <c r="AG36" s="16"/>
      <c r="AH36" s="16"/>
      <c r="AI36" s="16"/>
      <c r="AJ36" s="16"/>
      <c r="AK36" s="16"/>
      <c r="AL36" s="16"/>
      <c r="AM36" s="16"/>
      <c r="AN36" s="16"/>
      <c r="AO36" s="16"/>
      <c r="AP36" s="16"/>
      <c r="AQ36" s="16"/>
      <c r="AR36" s="16"/>
      <c r="AS36" s="16"/>
      <c r="AT36" s="16"/>
      <c r="AU36" s="16"/>
      <c r="AV36" s="16"/>
    </row>
    <row r="37" spans="1:82" ht="13.5" customHeight="1">
      <c r="A37" s="2007"/>
      <c r="B37" s="8" t="s">
        <v>65</v>
      </c>
      <c r="C37" s="10"/>
      <c r="D37" s="8">
        <v>0</v>
      </c>
      <c r="E37" s="8">
        <v>0</v>
      </c>
      <c r="F37" s="11">
        <f t="shared" si="0"/>
        <v>0</v>
      </c>
      <c r="G37" s="11"/>
      <c r="H37" s="8">
        <v>0</v>
      </c>
      <c r="I37" s="8">
        <v>0</v>
      </c>
      <c r="J37" s="11">
        <f t="shared" si="1"/>
        <v>0</v>
      </c>
      <c r="K37" s="11"/>
      <c r="L37" s="8">
        <v>0</v>
      </c>
      <c r="M37" s="8">
        <v>0</v>
      </c>
      <c r="N37" s="11">
        <f t="shared" si="2"/>
        <v>0</v>
      </c>
      <c r="O37" s="11"/>
      <c r="P37" s="8">
        <v>0</v>
      </c>
      <c r="Q37" s="8">
        <v>0</v>
      </c>
      <c r="R37" s="11">
        <f t="shared" si="3"/>
        <v>0</v>
      </c>
      <c r="S37" s="11"/>
      <c r="T37" s="8">
        <v>0</v>
      </c>
      <c r="U37" s="8">
        <v>0</v>
      </c>
      <c r="V37" s="11">
        <f t="shared" si="4"/>
        <v>0</v>
      </c>
      <c r="W37" s="11"/>
      <c r="X37" s="8">
        <v>0</v>
      </c>
      <c r="Y37" s="8">
        <v>0</v>
      </c>
      <c r="Z37" s="11">
        <f t="shared" si="5"/>
        <v>0</v>
      </c>
      <c r="AA37" s="11"/>
      <c r="AB37" s="12">
        <f t="shared" si="6"/>
        <v>0</v>
      </c>
      <c r="AC37" s="16"/>
      <c r="AD37" s="16"/>
      <c r="AE37" s="16"/>
      <c r="AF37" s="16"/>
      <c r="AG37" s="16"/>
      <c r="AH37" s="16"/>
      <c r="AI37" s="16"/>
      <c r="AJ37" s="16"/>
      <c r="AK37" s="16"/>
      <c r="AL37" s="16"/>
      <c r="AM37" s="16"/>
      <c r="AN37" s="16"/>
      <c r="AO37" s="16"/>
      <c r="AP37" s="16"/>
      <c r="AQ37" s="16"/>
      <c r="AR37" s="16"/>
      <c r="AS37" s="16"/>
      <c r="AT37" s="16"/>
      <c r="AU37" s="16"/>
      <c r="AV37" s="16"/>
    </row>
    <row r="38" spans="1:82" ht="13.5" customHeight="1">
      <c r="A38" s="2007"/>
      <c r="B38" s="8" t="s">
        <v>49</v>
      </c>
      <c r="C38" s="10"/>
      <c r="D38" s="8">
        <v>0</v>
      </c>
      <c r="E38" s="8">
        <v>0</v>
      </c>
      <c r="F38" s="11">
        <f t="shared" si="0"/>
        <v>0</v>
      </c>
      <c r="G38" s="11"/>
      <c r="H38" s="8">
        <v>0</v>
      </c>
      <c r="I38" s="8">
        <v>0</v>
      </c>
      <c r="J38" s="11">
        <f t="shared" si="1"/>
        <v>0</v>
      </c>
      <c r="K38" s="11"/>
      <c r="L38" s="8">
        <v>3</v>
      </c>
      <c r="M38" s="8">
        <v>3</v>
      </c>
      <c r="N38" s="11">
        <f t="shared" si="2"/>
        <v>6</v>
      </c>
      <c r="O38" s="11"/>
      <c r="P38" s="8">
        <v>0</v>
      </c>
      <c r="Q38" s="8">
        <v>0</v>
      </c>
      <c r="R38" s="11">
        <f t="shared" si="3"/>
        <v>0</v>
      </c>
      <c r="S38" s="11"/>
      <c r="T38" s="8">
        <v>5</v>
      </c>
      <c r="U38" s="8">
        <v>1</v>
      </c>
      <c r="V38" s="11">
        <f t="shared" si="4"/>
        <v>6</v>
      </c>
      <c r="W38" s="11"/>
      <c r="X38" s="8">
        <v>1</v>
      </c>
      <c r="Y38" s="8">
        <v>0</v>
      </c>
      <c r="Z38" s="11">
        <f t="shared" si="5"/>
        <v>1</v>
      </c>
      <c r="AA38" s="11"/>
      <c r="AB38" s="12">
        <f t="shared" si="6"/>
        <v>13</v>
      </c>
    </row>
    <row r="39" spans="1:82" ht="13.5" customHeight="1">
      <c r="A39" s="2006">
        <v>1406</v>
      </c>
      <c r="B39" s="35" t="s">
        <v>22</v>
      </c>
      <c r="C39" s="111"/>
      <c r="D39" s="63">
        <f>SUM(D40:D44)</f>
        <v>1</v>
      </c>
      <c r="E39" s="63">
        <f>SUM(E40:E44)</f>
        <v>2</v>
      </c>
      <c r="F39" s="63">
        <f t="shared" si="0"/>
        <v>3</v>
      </c>
      <c r="G39" s="63"/>
      <c r="H39" s="63">
        <f>SUM(H40:H44)</f>
        <v>0</v>
      </c>
      <c r="I39" s="63">
        <f>SUM(I40:I44)</f>
        <v>0</v>
      </c>
      <c r="J39" s="63">
        <f t="shared" si="1"/>
        <v>0</v>
      </c>
      <c r="K39" s="63"/>
      <c r="L39" s="63">
        <f>SUM(L40:L44)</f>
        <v>56</v>
      </c>
      <c r="M39" s="63">
        <f>SUM(M40:M44)</f>
        <v>39</v>
      </c>
      <c r="N39" s="63">
        <f t="shared" si="2"/>
        <v>95</v>
      </c>
      <c r="O39" s="63"/>
      <c r="P39" s="63">
        <f>SUM(P40:P44)</f>
        <v>96</v>
      </c>
      <c r="Q39" s="63">
        <f>SUM(Q40:Q44)</f>
        <v>32</v>
      </c>
      <c r="R39" s="63">
        <f t="shared" si="3"/>
        <v>128</v>
      </c>
      <c r="S39" s="63"/>
      <c r="T39" s="63">
        <f>SUM(T40:T44)</f>
        <v>69</v>
      </c>
      <c r="U39" s="63">
        <f>SUM(U40:U44)</f>
        <v>36</v>
      </c>
      <c r="V39" s="63">
        <f t="shared" si="4"/>
        <v>105</v>
      </c>
      <c r="W39" s="63"/>
      <c r="X39" s="63">
        <f>SUM(X40:X44)</f>
        <v>18</v>
      </c>
      <c r="Y39" s="63">
        <f>SUM(Y40:Y44)</f>
        <v>10</v>
      </c>
      <c r="Z39" s="63">
        <f t="shared" si="5"/>
        <v>28</v>
      </c>
      <c r="AA39" s="63"/>
      <c r="AB39" s="38">
        <f t="shared" si="6"/>
        <v>359</v>
      </c>
      <c r="AC39" s="16"/>
      <c r="AD39" s="16"/>
      <c r="AE39" s="16"/>
      <c r="AF39" s="16"/>
      <c r="AG39" s="16"/>
      <c r="AH39" s="16"/>
      <c r="AI39" s="16"/>
      <c r="AJ39" s="16"/>
      <c r="AK39" s="16"/>
      <c r="AL39" s="16"/>
      <c r="AM39" s="16"/>
      <c r="AN39" s="16"/>
      <c r="AO39" s="16"/>
      <c r="AP39" s="16"/>
      <c r="AQ39" s="16"/>
      <c r="AR39" s="16"/>
      <c r="AS39" s="16"/>
      <c r="AT39" s="16"/>
      <c r="AU39" s="16"/>
      <c r="AV39" s="16"/>
    </row>
    <row r="40" spans="1:82" ht="13.5" customHeight="1">
      <c r="A40" s="2007"/>
      <c r="B40" s="8" t="s">
        <v>68</v>
      </c>
      <c r="C40" s="10"/>
      <c r="D40" s="8">
        <v>1</v>
      </c>
      <c r="E40" s="8">
        <v>1</v>
      </c>
      <c r="F40" s="11">
        <f t="shared" ref="F40:F58" si="7">SUM(D40:E40)</f>
        <v>2</v>
      </c>
      <c r="G40" s="11"/>
      <c r="H40" s="8">
        <v>0</v>
      </c>
      <c r="I40" s="8">
        <v>0</v>
      </c>
      <c r="J40" s="11">
        <f t="shared" ref="J40:J58" si="8">SUM(H40:I40)</f>
        <v>0</v>
      </c>
      <c r="K40" s="11"/>
      <c r="L40" s="8">
        <v>30</v>
      </c>
      <c r="M40" s="8">
        <v>23</v>
      </c>
      <c r="N40" s="11">
        <f t="shared" ref="N40:N58" si="9">SUM(L40:M40)</f>
        <v>53</v>
      </c>
      <c r="O40" s="11"/>
      <c r="P40" s="8">
        <v>53</v>
      </c>
      <c r="Q40" s="8">
        <v>18</v>
      </c>
      <c r="R40" s="11">
        <f t="shared" ref="R40:R58" si="10">SUM(P40:Q40)</f>
        <v>71</v>
      </c>
      <c r="S40" s="11"/>
      <c r="T40" s="8">
        <v>34</v>
      </c>
      <c r="U40" s="8">
        <v>18</v>
      </c>
      <c r="V40" s="11">
        <f t="shared" ref="V40:V58" si="11">SUM(T40:U40)</f>
        <v>52</v>
      </c>
      <c r="W40" s="11"/>
      <c r="X40" s="8">
        <v>6</v>
      </c>
      <c r="Y40" s="8">
        <v>4</v>
      </c>
      <c r="Z40" s="11">
        <f t="shared" ref="Z40:Z58" si="12">SUM(X40:Y40)</f>
        <v>10</v>
      </c>
      <c r="AA40" s="11"/>
      <c r="AB40" s="12">
        <f t="shared" ref="AB40:AB58" si="13">SUM(F40,J40,N40,R40,V40,Z40)</f>
        <v>188</v>
      </c>
      <c r="AC40" s="16"/>
      <c r="AD40" s="16"/>
      <c r="AE40" s="16"/>
      <c r="AF40" s="16"/>
      <c r="AG40" s="16"/>
      <c r="AH40" s="16"/>
      <c r="AI40" s="16"/>
      <c r="AJ40" s="16"/>
      <c r="AK40" s="16"/>
      <c r="AL40" s="16"/>
      <c r="AM40" s="16"/>
      <c r="AN40" s="16"/>
      <c r="AO40" s="16"/>
      <c r="AP40" s="16"/>
      <c r="AQ40" s="16"/>
      <c r="AR40" s="16"/>
      <c r="AS40" s="16"/>
      <c r="AT40" s="16"/>
      <c r="AU40" s="16"/>
      <c r="AV40" s="16"/>
    </row>
    <row r="41" spans="1:82" ht="13.5" customHeight="1">
      <c r="A41" s="2007"/>
      <c r="B41" s="8" t="s">
        <v>23</v>
      </c>
      <c r="C41" s="10"/>
      <c r="D41" s="8">
        <v>0</v>
      </c>
      <c r="E41" s="8">
        <v>1</v>
      </c>
      <c r="F41" s="11">
        <f t="shared" si="7"/>
        <v>1</v>
      </c>
      <c r="G41" s="11"/>
      <c r="H41" s="8">
        <v>0</v>
      </c>
      <c r="I41" s="8">
        <v>0</v>
      </c>
      <c r="J41" s="11">
        <f t="shared" si="8"/>
        <v>0</v>
      </c>
      <c r="K41" s="11"/>
      <c r="L41" s="8">
        <v>9</v>
      </c>
      <c r="M41" s="8">
        <v>8</v>
      </c>
      <c r="N41" s="11">
        <f t="shared" si="9"/>
        <v>17</v>
      </c>
      <c r="O41" s="11"/>
      <c r="P41" s="8">
        <v>1</v>
      </c>
      <c r="Q41" s="8">
        <v>0</v>
      </c>
      <c r="R41" s="11">
        <f t="shared" si="10"/>
        <v>1</v>
      </c>
      <c r="S41" s="11"/>
      <c r="T41" s="8">
        <v>19</v>
      </c>
      <c r="U41" s="8">
        <v>10</v>
      </c>
      <c r="V41" s="11">
        <f t="shared" si="11"/>
        <v>29</v>
      </c>
      <c r="W41" s="11"/>
      <c r="X41" s="8">
        <v>7</v>
      </c>
      <c r="Y41" s="8">
        <v>1</v>
      </c>
      <c r="Z41" s="11">
        <f t="shared" si="12"/>
        <v>8</v>
      </c>
      <c r="AA41" s="11"/>
      <c r="AB41" s="12">
        <f t="shared" si="13"/>
        <v>56</v>
      </c>
      <c r="AC41" s="16"/>
      <c r="AD41" s="16"/>
      <c r="AE41" s="16"/>
      <c r="AF41" s="16"/>
      <c r="AG41" s="16"/>
      <c r="AH41" s="16"/>
      <c r="AI41" s="16"/>
      <c r="AJ41" s="16"/>
      <c r="AK41" s="16"/>
      <c r="AL41" s="16"/>
      <c r="AM41" s="16"/>
      <c r="AN41" s="16"/>
      <c r="AO41" s="16"/>
      <c r="AP41" s="16"/>
      <c r="AQ41" s="16"/>
      <c r="AR41" s="16"/>
      <c r="AS41" s="16"/>
      <c r="AT41" s="16"/>
      <c r="AU41" s="16"/>
      <c r="AV41" s="16"/>
    </row>
    <row r="42" spans="1:82" ht="13.5" customHeight="1">
      <c r="A42" s="2007"/>
      <c r="B42" s="8" t="s">
        <v>66</v>
      </c>
      <c r="C42" s="10"/>
      <c r="D42" s="8">
        <v>0</v>
      </c>
      <c r="E42" s="8">
        <v>0</v>
      </c>
      <c r="F42" s="11">
        <f t="shared" si="7"/>
        <v>0</v>
      </c>
      <c r="G42" s="11"/>
      <c r="H42" s="8">
        <v>0</v>
      </c>
      <c r="I42" s="8">
        <v>0</v>
      </c>
      <c r="J42" s="11">
        <f t="shared" si="8"/>
        <v>0</v>
      </c>
      <c r="K42" s="11"/>
      <c r="L42" s="8">
        <v>6</v>
      </c>
      <c r="M42" s="8">
        <v>4</v>
      </c>
      <c r="N42" s="11">
        <f t="shared" si="9"/>
        <v>10</v>
      </c>
      <c r="O42" s="11"/>
      <c r="P42" s="8">
        <v>0</v>
      </c>
      <c r="Q42" s="8">
        <v>1</v>
      </c>
      <c r="R42" s="11">
        <f t="shared" si="10"/>
        <v>1</v>
      </c>
      <c r="S42" s="11"/>
      <c r="T42" s="8">
        <v>5</v>
      </c>
      <c r="U42" s="8">
        <v>2</v>
      </c>
      <c r="V42" s="11">
        <f t="shared" si="11"/>
        <v>7</v>
      </c>
      <c r="W42" s="11"/>
      <c r="X42" s="8">
        <v>2</v>
      </c>
      <c r="Y42" s="8">
        <v>1</v>
      </c>
      <c r="Z42" s="11">
        <f t="shared" si="12"/>
        <v>3</v>
      </c>
      <c r="AA42" s="11"/>
      <c r="AB42" s="12">
        <f t="shared" si="13"/>
        <v>21</v>
      </c>
      <c r="AC42" s="16"/>
      <c r="AD42" s="16"/>
      <c r="AE42" s="16"/>
      <c r="AF42" s="16"/>
      <c r="AG42" s="16"/>
      <c r="AH42" s="16"/>
      <c r="AI42" s="16"/>
      <c r="AJ42" s="16"/>
      <c r="AK42" s="16"/>
      <c r="AL42" s="16"/>
      <c r="AM42" s="16"/>
      <c r="AN42" s="16"/>
      <c r="AO42" s="16"/>
      <c r="AP42" s="16"/>
      <c r="AQ42" s="16"/>
      <c r="AR42" s="16"/>
      <c r="AS42" s="16"/>
      <c r="AT42" s="16"/>
      <c r="AU42" s="16"/>
      <c r="AV42" s="16"/>
    </row>
    <row r="43" spans="1:82" ht="13.5" customHeight="1">
      <c r="A43" s="2007"/>
      <c r="B43" s="8" t="s">
        <v>36</v>
      </c>
      <c r="C43" s="10"/>
      <c r="D43" s="8">
        <v>0</v>
      </c>
      <c r="E43" s="8">
        <v>0</v>
      </c>
      <c r="F43" s="11">
        <f t="shared" si="7"/>
        <v>0</v>
      </c>
      <c r="G43" s="11"/>
      <c r="H43" s="8">
        <v>0</v>
      </c>
      <c r="I43" s="8">
        <v>0</v>
      </c>
      <c r="J43" s="11">
        <f t="shared" si="8"/>
        <v>0</v>
      </c>
      <c r="K43" s="11"/>
      <c r="L43" s="8">
        <v>6</v>
      </c>
      <c r="M43" s="8">
        <v>2</v>
      </c>
      <c r="N43" s="11">
        <f t="shared" si="9"/>
        <v>8</v>
      </c>
      <c r="O43" s="11"/>
      <c r="P43" s="8">
        <v>42</v>
      </c>
      <c r="Q43" s="8">
        <v>13</v>
      </c>
      <c r="R43" s="11">
        <f t="shared" si="10"/>
        <v>55</v>
      </c>
      <c r="S43" s="11"/>
      <c r="T43" s="8">
        <v>9</v>
      </c>
      <c r="U43" s="8">
        <v>4</v>
      </c>
      <c r="V43" s="11">
        <f t="shared" si="11"/>
        <v>13</v>
      </c>
      <c r="W43" s="11"/>
      <c r="X43" s="8">
        <v>1</v>
      </c>
      <c r="Y43" s="8">
        <v>1</v>
      </c>
      <c r="Z43" s="11">
        <f t="shared" si="12"/>
        <v>2</v>
      </c>
      <c r="AA43" s="11"/>
      <c r="AB43" s="12">
        <f t="shared" si="13"/>
        <v>78</v>
      </c>
      <c r="AC43" s="16"/>
      <c r="AD43" s="16"/>
      <c r="AE43" s="16"/>
      <c r="AF43" s="16"/>
      <c r="AG43" s="16"/>
      <c r="AH43" s="16"/>
      <c r="AI43" s="16"/>
      <c r="AJ43" s="16"/>
      <c r="AK43" s="16"/>
      <c r="AL43" s="16"/>
      <c r="AM43" s="16"/>
      <c r="AN43" s="16"/>
      <c r="AO43" s="16"/>
      <c r="AP43" s="16"/>
      <c r="AQ43" s="16"/>
      <c r="AR43" s="16"/>
      <c r="AS43" s="16"/>
      <c r="AT43" s="16"/>
      <c r="AU43" s="16"/>
      <c r="AV43" s="16"/>
    </row>
    <row r="44" spans="1:82" ht="13.5" customHeight="1">
      <c r="A44" s="2007"/>
      <c r="B44" s="8" t="s">
        <v>37</v>
      </c>
      <c r="C44" s="10"/>
      <c r="D44" s="8">
        <v>0</v>
      </c>
      <c r="E44" s="8">
        <v>0</v>
      </c>
      <c r="F44" s="11">
        <f t="shared" si="7"/>
        <v>0</v>
      </c>
      <c r="G44" s="11"/>
      <c r="H44" s="8">
        <v>0</v>
      </c>
      <c r="I44" s="8">
        <v>0</v>
      </c>
      <c r="J44" s="11">
        <f t="shared" si="8"/>
        <v>0</v>
      </c>
      <c r="K44" s="11"/>
      <c r="L44" s="8">
        <v>5</v>
      </c>
      <c r="M44" s="8">
        <v>2</v>
      </c>
      <c r="N44" s="11">
        <f t="shared" si="9"/>
        <v>7</v>
      </c>
      <c r="O44" s="11"/>
      <c r="P44" s="8">
        <v>0</v>
      </c>
      <c r="Q44" s="8">
        <v>0</v>
      </c>
      <c r="R44" s="11">
        <f t="shared" si="10"/>
        <v>0</v>
      </c>
      <c r="S44" s="11"/>
      <c r="T44" s="8">
        <v>2</v>
      </c>
      <c r="U44" s="8">
        <v>2</v>
      </c>
      <c r="V44" s="11">
        <f t="shared" si="11"/>
        <v>4</v>
      </c>
      <c r="W44" s="11"/>
      <c r="X44" s="8">
        <v>2</v>
      </c>
      <c r="Y44" s="8">
        <v>3</v>
      </c>
      <c r="Z44" s="11">
        <f t="shared" si="12"/>
        <v>5</v>
      </c>
      <c r="AA44" s="11"/>
      <c r="AB44" s="12">
        <f t="shared" si="13"/>
        <v>16</v>
      </c>
      <c r="AC44" s="16"/>
      <c r="AD44" s="16"/>
      <c r="AE44" s="16"/>
      <c r="AF44" s="16"/>
      <c r="AG44" s="16"/>
      <c r="AH44" s="16"/>
      <c r="AI44" s="16"/>
      <c r="AJ44" s="16"/>
      <c r="AK44" s="16"/>
      <c r="AL44" s="16"/>
      <c r="AM44" s="16"/>
      <c r="AN44" s="16"/>
      <c r="AO44" s="16"/>
      <c r="AP44" s="16"/>
      <c r="AQ44" s="16"/>
      <c r="AR44" s="16"/>
      <c r="AS44" s="16"/>
      <c r="AT44" s="16"/>
      <c r="AU44" s="16"/>
      <c r="AV44" s="16"/>
    </row>
    <row r="45" spans="1:82" ht="13.5" customHeight="1">
      <c r="A45" s="2010">
        <v>1407</v>
      </c>
      <c r="B45" s="41" t="s">
        <v>24</v>
      </c>
      <c r="C45" s="111"/>
      <c r="D45" s="63">
        <f>SUM(D46:D48)</f>
        <v>1</v>
      </c>
      <c r="E45" s="63">
        <f>SUM(E46:E48)</f>
        <v>0</v>
      </c>
      <c r="F45" s="63">
        <f t="shared" si="7"/>
        <v>1</v>
      </c>
      <c r="G45" s="63"/>
      <c r="H45" s="63">
        <f>SUM(H46:H48)</f>
        <v>0</v>
      </c>
      <c r="I45" s="63">
        <f>SUM(I46:I48)</f>
        <v>0</v>
      </c>
      <c r="J45" s="63">
        <f t="shared" si="8"/>
        <v>0</v>
      </c>
      <c r="K45" s="63"/>
      <c r="L45" s="63">
        <f>SUM(L46:L48)</f>
        <v>8</v>
      </c>
      <c r="M45" s="63">
        <f>SUM(M46:M48)</f>
        <v>1</v>
      </c>
      <c r="N45" s="63">
        <f t="shared" si="9"/>
        <v>9</v>
      </c>
      <c r="O45" s="63"/>
      <c r="P45" s="63">
        <f>SUM(P46:P48)</f>
        <v>0</v>
      </c>
      <c r="Q45" s="63">
        <f>SUM(Q46:Q48)</f>
        <v>0</v>
      </c>
      <c r="R45" s="63">
        <f t="shared" si="10"/>
        <v>0</v>
      </c>
      <c r="S45" s="63"/>
      <c r="T45" s="63">
        <f>SUM(T46:T48)</f>
        <v>13</v>
      </c>
      <c r="U45" s="63">
        <f>SUM(U46:U48)</f>
        <v>12</v>
      </c>
      <c r="V45" s="63">
        <f t="shared" si="11"/>
        <v>25</v>
      </c>
      <c r="W45" s="63"/>
      <c r="X45" s="63">
        <f>SUM(X46:X48)</f>
        <v>27</v>
      </c>
      <c r="Y45" s="63">
        <f>SUM(Y46:Y48)</f>
        <v>5</v>
      </c>
      <c r="Z45" s="63">
        <f t="shared" si="12"/>
        <v>32</v>
      </c>
      <c r="AA45" s="63"/>
      <c r="AB45" s="38">
        <f t="shared" si="13"/>
        <v>67</v>
      </c>
      <c r="AC45" s="16"/>
      <c r="AD45" s="16"/>
      <c r="AE45" s="16"/>
      <c r="AF45" s="16"/>
      <c r="AG45" s="16"/>
      <c r="AH45" s="16"/>
      <c r="AI45" s="16"/>
      <c r="AJ45" s="16"/>
      <c r="AK45" s="16"/>
      <c r="AL45" s="16"/>
      <c r="AM45" s="16"/>
      <c r="AN45" s="16"/>
      <c r="AO45" s="16"/>
      <c r="AP45" s="16"/>
      <c r="AQ45" s="16"/>
      <c r="AR45" s="16"/>
      <c r="AS45" s="16"/>
      <c r="AT45" s="16"/>
      <c r="AU45" s="16"/>
      <c r="AV45" s="16"/>
    </row>
    <row r="46" spans="1:82" ht="13.5" customHeight="1">
      <c r="A46" s="1981"/>
      <c r="B46" s="8" t="s">
        <v>69</v>
      </c>
      <c r="C46" s="10"/>
      <c r="D46" s="8">
        <v>1</v>
      </c>
      <c r="E46" s="8">
        <v>0</v>
      </c>
      <c r="F46" s="11">
        <f t="shared" si="7"/>
        <v>1</v>
      </c>
      <c r="G46" s="11"/>
      <c r="H46" s="8">
        <v>0</v>
      </c>
      <c r="I46" s="8">
        <v>0</v>
      </c>
      <c r="J46" s="11">
        <f t="shared" si="8"/>
        <v>0</v>
      </c>
      <c r="K46" s="11"/>
      <c r="L46" s="8">
        <v>2</v>
      </c>
      <c r="M46" s="8">
        <v>0</v>
      </c>
      <c r="N46" s="11">
        <f t="shared" si="9"/>
        <v>2</v>
      </c>
      <c r="O46" s="11"/>
      <c r="P46" s="8">
        <v>0</v>
      </c>
      <c r="Q46" s="8">
        <v>0</v>
      </c>
      <c r="R46" s="11">
        <f t="shared" si="10"/>
        <v>0</v>
      </c>
      <c r="S46" s="11"/>
      <c r="T46" s="8">
        <v>1</v>
      </c>
      <c r="U46" s="8">
        <v>2</v>
      </c>
      <c r="V46" s="11">
        <f t="shared" si="11"/>
        <v>3</v>
      </c>
      <c r="W46" s="11"/>
      <c r="X46" s="8">
        <v>21</v>
      </c>
      <c r="Y46" s="8">
        <v>2</v>
      </c>
      <c r="Z46" s="11">
        <f t="shared" si="12"/>
        <v>23</v>
      </c>
      <c r="AA46" s="11"/>
      <c r="AB46" s="12">
        <f t="shared" si="13"/>
        <v>29</v>
      </c>
      <c r="AC46" s="16"/>
      <c r="AD46" s="16"/>
      <c r="AE46" s="16"/>
      <c r="AF46" s="16"/>
      <c r="AG46" s="16"/>
      <c r="AH46" s="16"/>
      <c r="AI46" s="16"/>
      <c r="AJ46" s="16"/>
      <c r="AK46" s="16"/>
      <c r="AL46" s="16"/>
      <c r="AM46" s="16"/>
      <c r="AN46" s="16"/>
      <c r="AO46" s="16"/>
      <c r="AP46" s="16"/>
      <c r="AQ46" s="16"/>
      <c r="AR46" s="16"/>
      <c r="AS46" s="16"/>
      <c r="AT46" s="16"/>
      <c r="AU46" s="16"/>
      <c r="AV46" s="16"/>
    </row>
    <row r="47" spans="1:82" ht="13.5" customHeight="1">
      <c r="A47" s="1981"/>
      <c r="B47" s="25" t="s">
        <v>51</v>
      </c>
      <c r="C47" s="3"/>
      <c r="D47" s="8">
        <v>0</v>
      </c>
      <c r="E47" s="8">
        <v>0</v>
      </c>
      <c r="F47" s="11">
        <f t="shared" si="7"/>
        <v>0</v>
      </c>
      <c r="G47" s="11"/>
      <c r="H47" s="8">
        <v>0</v>
      </c>
      <c r="I47" s="8">
        <v>0</v>
      </c>
      <c r="J47" s="11">
        <f t="shared" si="8"/>
        <v>0</v>
      </c>
      <c r="K47" s="11"/>
      <c r="L47" s="8">
        <v>6</v>
      </c>
      <c r="M47" s="8">
        <v>1</v>
      </c>
      <c r="N47" s="11">
        <f t="shared" si="9"/>
        <v>7</v>
      </c>
      <c r="O47" s="11"/>
      <c r="P47" s="8">
        <v>0</v>
      </c>
      <c r="Q47" s="8">
        <v>0</v>
      </c>
      <c r="R47" s="11">
        <f t="shared" si="10"/>
        <v>0</v>
      </c>
      <c r="S47" s="11"/>
      <c r="T47" s="8">
        <v>12</v>
      </c>
      <c r="U47" s="8">
        <v>10</v>
      </c>
      <c r="V47" s="11">
        <f t="shared" si="11"/>
        <v>22</v>
      </c>
      <c r="W47" s="11"/>
      <c r="X47" s="8">
        <v>6</v>
      </c>
      <c r="Y47" s="8">
        <v>3</v>
      </c>
      <c r="Z47" s="11">
        <f t="shared" si="12"/>
        <v>9</v>
      </c>
      <c r="AA47" s="11"/>
      <c r="AB47" s="12">
        <f t="shared" si="13"/>
        <v>38</v>
      </c>
      <c r="AC47" s="16"/>
      <c r="AD47" s="16"/>
      <c r="AE47" s="16"/>
      <c r="AF47" s="16"/>
      <c r="AG47" s="16"/>
      <c r="AH47" s="16"/>
      <c r="AI47" s="16"/>
      <c r="AJ47" s="16"/>
      <c r="AK47" s="16"/>
      <c r="AL47" s="16"/>
      <c r="AM47" s="16"/>
      <c r="AN47" s="16"/>
      <c r="AO47" s="16"/>
      <c r="AP47" s="16"/>
      <c r="AQ47" s="16"/>
      <c r="AR47" s="16"/>
      <c r="AS47" s="16"/>
      <c r="AT47" s="16"/>
      <c r="AU47" s="16"/>
      <c r="AV47" s="16"/>
    </row>
    <row r="48" spans="1:82" s="17" customFormat="1">
      <c r="A48" s="1982"/>
      <c r="B48" s="19" t="s">
        <v>62</v>
      </c>
      <c r="C48" s="24"/>
      <c r="D48" s="21"/>
      <c r="E48" s="21"/>
      <c r="F48" s="123">
        <f t="shared" si="7"/>
        <v>0</v>
      </c>
      <c r="G48" s="123"/>
      <c r="H48" s="21"/>
      <c r="I48" s="21"/>
      <c r="J48" s="123">
        <f t="shared" si="8"/>
        <v>0</v>
      </c>
      <c r="K48" s="123"/>
      <c r="L48" s="21"/>
      <c r="M48" s="21"/>
      <c r="N48" s="123">
        <f t="shared" si="9"/>
        <v>0</v>
      </c>
      <c r="O48" s="123"/>
      <c r="P48" s="21"/>
      <c r="Q48" s="21"/>
      <c r="R48" s="123">
        <f t="shared" si="10"/>
        <v>0</v>
      </c>
      <c r="S48" s="123"/>
      <c r="T48" s="21"/>
      <c r="U48" s="21"/>
      <c r="V48" s="123">
        <f t="shared" si="11"/>
        <v>0</v>
      </c>
      <c r="W48" s="123"/>
      <c r="X48" s="21"/>
      <c r="Y48" s="21"/>
      <c r="Z48" s="123">
        <f t="shared" si="12"/>
        <v>0</v>
      </c>
      <c r="AA48" s="123"/>
      <c r="AB48" s="122">
        <f t="shared" si="13"/>
        <v>0</v>
      </c>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row>
    <row r="49" spans="1:48" ht="13.5" customHeight="1">
      <c r="A49" s="2010">
        <v>1408</v>
      </c>
      <c r="B49" s="35" t="s">
        <v>25</v>
      </c>
      <c r="C49" s="41"/>
      <c r="D49" s="63">
        <f>SUM(D50:D53)</f>
        <v>2</v>
      </c>
      <c r="E49" s="63">
        <f>SUM(E50:E53)</f>
        <v>1</v>
      </c>
      <c r="F49" s="63">
        <f t="shared" si="7"/>
        <v>3</v>
      </c>
      <c r="G49" s="63"/>
      <c r="H49" s="63">
        <f>SUM(H50:H53)</f>
        <v>0</v>
      </c>
      <c r="I49" s="63">
        <f>SUM(I50:I53)</f>
        <v>0</v>
      </c>
      <c r="J49" s="63">
        <f t="shared" si="8"/>
        <v>0</v>
      </c>
      <c r="K49" s="63"/>
      <c r="L49" s="63">
        <f>SUM(L50:L53)</f>
        <v>15</v>
      </c>
      <c r="M49" s="63">
        <f>SUM(M50:M53)</f>
        <v>8</v>
      </c>
      <c r="N49" s="63">
        <f t="shared" si="9"/>
        <v>23</v>
      </c>
      <c r="O49" s="63"/>
      <c r="P49" s="63">
        <f>SUM(P50:P53)</f>
        <v>0</v>
      </c>
      <c r="Q49" s="63">
        <f>SUM(Q50:Q53)</f>
        <v>0</v>
      </c>
      <c r="R49" s="63">
        <f t="shared" si="10"/>
        <v>0</v>
      </c>
      <c r="S49" s="63"/>
      <c r="T49" s="63">
        <f>SUM(T50:T53)</f>
        <v>48</v>
      </c>
      <c r="U49" s="63">
        <f>SUM(U50:U53)</f>
        <v>24</v>
      </c>
      <c r="V49" s="63">
        <f t="shared" si="11"/>
        <v>72</v>
      </c>
      <c r="W49" s="63"/>
      <c r="X49" s="63">
        <f>SUM(X50:X53)</f>
        <v>25</v>
      </c>
      <c r="Y49" s="63">
        <f>SUM(Y50:Y53)</f>
        <v>5</v>
      </c>
      <c r="Z49" s="63">
        <f t="shared" si="12"/>
        <v>30</v>
      </c>
      <c r="AA49" s="63"/>
      <c r="AB49" s="38">
        <f t="shared" si="13"/>
        <v>128</v>
      </c>
      <c r="AC49" s="16"/>
      <c r="AD49" s="16"/>
      <c r="AE49" s="16"/>
      <c r="AF49" s="16"/>
      <c r="AG49" s="16"/>
      <c r="AH49" s="16"/>
      <c r="AI49" s="16"/>
      <c r="AJ49" s="16"/>
      <c r="AK49" s="16"/>
      <c r="AL49" s="16"/>
      <c r="AM49" s="16"/>
      <c r="AN49" s="16"/>
      <c r="AO49" s="16"/>
      <c r="AP49" s="16"/>
      <c r="AQ49" s="16"/>
      <c r="AR49" s="16"/>
      <c r="AS49" s="16"/>
      <c r="AT49" s="16"/>
      <c r="AU49" s="16"/>
      <c r="AV49" s="16"/>
    </row>
    <row r="50" spans="1:48" ht="13.5" customHeight="1">
      <c r="A50" s="1981"/>
      <c r="B50" s="8" t="s">
        <v>20</v>
      </c>
      <c r="C50" s="3"/>
      <c r="D50" s="8">
        <v>0</v>
      </c>
      <c r="E50" s="8">
        <v>0</v>
      </c>
      <c r="F50" s="11">
        <f t="shared" si="7"/>
        <v>0</v>
      </c>
      <c r="G50" s="11"/>
      <c r="H50" s="8">
        <v>0</v>
      </c>
      <c r="I50" s="8">
        <v>0</v>
      </c>
      <c r="J50" s="11">
        <f t="shared" si="8"/>
        <v>0</v>
      </c>
      <c r="K50" s="11"/>
      <c r="L50" s="8">
        <v>9</v>
      </c>
      <c r="M50" s="8">
        <v>6</v>
      </c>
      <c r="N50" s="11">
        <f t="shared" si="9"/>
        <v>15</v>
      </c>
      <c r="O50" s="11"/>
      <c r="P50" s="8">
        <v>0</v>
      </c>
      <c r="Q50" s="8">
        <v>0</v>
      </c>
      <c r="R50" s="11">
        <f t="shared" si="10"/>
        <v>0</v>
      </c>
      <c r="S50" s="11"/>
      <c r="T50" s="8">
        <v>21</v>
      </c>
      <c r="U50" s="8">
        <v>12</v>
      </c>
      <c r="V50" s="11">
        <f t="shared" si="11"/>
        <v>33</v>
      </c>
      <c r="W50" s="11"/>
      <c r="X50" s="8">
        <v>8</v>
      </c>
      <c r="Y50" s="8">
        <v>1</v>
      </c>
      <c r="Z50" s="11">
        <f t="shared" si="12"/>
        <v>9</v>
      </c>
      <c r="AA50" s="11"/>
      <c r="AB50" s="12">
        <f t="shared" si="13"/>
        <v>57</v>
      </c>
      <c r="AC50" s="16"/>
      <c r="AD50" s="16"/>
      <c r="AE50" s="16"/>
      <c r="AF50" s="16"/>
      <c r="AG50" s="16"/>
      <c r="AH50" s="16"/>
      <c r="AI50" s="16"/>
      <c r="AJ50" s="16"/>
      <c r="AK50" s="16"/>
      <c r="AL50" s="16"/>
      <c r="AM50" s="16"/>
      <c r="AN50" s="16"/>
      <c r="AO50" s="16"/>
      <c r="AP50" s="16"/>
      <c r="AQ50" s="16"/>
      <c r="AR50" s="16"/>
      <c r="AS50" s="16"/>
      <c r="AT50" s="16"/>
      <c r="AU50" s="16"/>
      <c r="AV50" s="16"/>
    </row>
    <row r="51" spans="1:48" ht="13.5" customHeight="1">
      <c r="A51" s="1981"/>
      <c r="B51" s="8" t="s">
        <v>50</v>
      </c>
      <c r="C51" s="10"/>
      <c r="D51" s="8">
        <v>1</v>
      </c>
      <c r="E51" s="8">
        <v>1</v>
      </c>
      <c r="F51" s="11">
        <f t="shared" si="7"/>
        <v>2</v>
      </c>
      <c r="G51" s="11"/>
      <c r="H51" s="8">
        <v>0</v>
      </c>
      <c r="I51" s="8">
        <v>0</v>
      </c>
      <c r="J51" s="11">
        <f t="shared" si="8"/>
        <v>0</v>
      </c>
      <c r="K51" s="11"/>
      <c r="L51" s="8">
        <v>2</v>
      </c>
      <c r="M51" s="8">
        <v>0</v>
      </c>
      <c r="N51" s="11">
        <f t="shared" si="9"/>
        <v>2</v>
      </c>
      <c r="O51" s="11"/>
      <c r="P51" s="8">
        <v>0</v>
      </c>
      <c r="Q51" s="8">
        <v>0</v>
      </c>
      <c r="R51" s="11">
        <f t="shared" si="10"/>
        <v>0</v>
      </c>
      <c r="S51" s="11"/>
      <c r="T51" s="8">
        <v>3</v>
      </c>
      <c r="U51" s="8">
        <v>0</v>
      </c>
      <c r="V51" s="11">
        <f t="shared" si="11"/>
        <v>3</v>
      </c>
      <c r="W51" s="11"/>
      <c r="X51" s="8">
        <v>2</v>
      </c>
      <c r="Y51" s="8">
        <v>1</v>
      </c>
      <c r="Z51" s="11">
        <f t="shared" si="12"/>
        <v>3</v>
      </c>
      <c r="AA51" s="11"/>
      <c r="AB51" s="12">
        <f t="shared" si="13"/>
        <v>10</v>
      </c>
      <c r="AC51" s="16"/>
      <c r="AD51" s="16"/>
      <c r="AE51" s="16"/>
      <c r="AF51" s="16"/>
      <c r="AG51" s="16"/>
      <c r="AH51" s="16"/>
      <c r="AI51" s="16"/>
      <c r="AJ51" s="16"/>
      <c r="AK51" s="16"/>
      <c r="AL51" s="16"/>
      <c r="AM51" s="16"/>
      <c r="AN51" s="16"/>
      <c r="AO51" s="16"/>
      <c r="AP51" s="16"/>
      <c r="AQ51" s="16"/>
      <c r="AR51" s="16"/>
      <c r="AS51" s="16"/>
      <c r="AT51" s="16"/>
      <c r="AU51" s="16"/>
      <c r="AV51" s="16"/>
    </row>
    <row r="52" spans="1:48" ht="13.5" customHeight="1">
      <c r="A52" s="1981"/>
      <c r="B52" s="8" t="s">
        <v>38</v>
      </c>
      <c r="C52" s="10"/>
      <c r="D52" s="8">
        <v>0</v>
      </c>
      <c r="E52" s="8">
        <v>0</v>
      </c>
      <c r="F52" s="11">
        <f t="shared" si="7"/>
        <v>0</v>
      </c>
      <c r="G52" s="11"/>
      <c r="H52" s="8">
        <v>0</v>
      </c>
      <c r="I52" s="8">
        <v>0</v>
      </c>
      <c r="J52" s="11">
        <f t="shared" si="8"/>
        <v>0</v>
      </c>
      <c r="K52" s="11"/>
      <c r="L52" s="8">
        <v>2</v>
      </c>
      <c r="M52" s="8">
        <v>1</v>
      </c>
      <c r="N52" s="11">
        <f t="shared" si="9"/>
        <v>3</v>
      </c>
      <c r="O52" s="11"/>
      <c r="P52" s="8">
        <v>0</v>
      </c>
      <c r="Q52" s="8">
        <v>0</v>
      </c>
      <c r="R52" s="11">
        <f t="shared" si="10"/>
        <v>0</v>
      </c>
      <c r="S52" s="11"/>
      <c r="T52" s="8">
        <v>15</v>
      </c>
      <c r="U52" s="8">
        <v>9</v>
      </c>
      <c r="V52" s="11">
        <f t="shared" si="11"/>
        <v>24</v>
      </c>
      <c r="W52" s="11"/>
      <c r="X52" s="8">
        <v>7</v>
      </c>
      <c r="Y52" s="8">
        <v>2</v>
      </c>
      <c r="Z52" s="11">
        <f t="shared" si="12"/>
        <v>9</v>
      </c>
      <c r="AA52" s="11"/>
      <c r="AB52" s="12">
        <f t="shared" si="13"/>
        <v>36</v>
      </c>
      <c r="AC52" s="16"/>
      <c r="AD52" s="16"/>
      <c r="AE52" s="16"/>
      <c r="AF52" s="16"/>
      <c r="AG52" s="16"/>
      <c r="AH52" s="16"/>
      <c r="AI52" s="16"/>
      <c r="AJ52" s="16"/>
      <c r="AK52" s="16"/>
      <c r="AL52" s="16"/>
      <c r="AM52" s="16"/>
      <c r="AN52" s="16"/>
      <c r="AO52" s="16"/>
      <c r="AP52" s="16"/>
      <c r="AQ52" s="16"/>
      <c r="AR52" s="16"/>
      <c r="AS52" s="16"/>
      <c r="AT52" s="16"/>
      <c r="AU52" s="16"/>
      <c r="AV52" s="16"/>
    </row>
    <row r="53" spans="1:48" ht="13.5" customHeight="1">
      <c r="A53" s="1981"/>
      <c r="B53" s="8" t="s">
        <v>39</v>
      </c>
      <c r="C53" s="10"/>
      <c r="D53" s="8">
        <v>1</v>
      </c>
      <c r="E53" s="8">
        <v>0</v>
      </c>
      <c r="F53" s="11">
        <f t="shared" si="7"/>
        <v>1</v>
      </c>
      <c r="G53" s="11"/>
      <c r="H53" s="8">
        <v>0</v>
      </c>
      <c r="I53" s="8">
        <v>0</v>
      </c>
      <c r="J53" s="11">
        <f t="shared" si="8"/>
        <v>0</v>
      </c>
      <c r="K53" s="11"/>
      <c r="L53" s="8">
        <v>2</v>
      </c>
      <c r="M53" s="8">
        <v>1</v>
      </c>
      <c r="N53" s="11">
        <f t="shared" si="9"/>
        <v>3</v>
      </c>
      <c r="O53" s="11"/>
      <c r="P53" s="8">
        <v>0</v>
      </c>
      <c r="Q53" s="8">
        <v>0</v>
      </c>
      <c r="R53" s="11">
        <f t="shared" si="10"/>
        <v>0</v>
      </c>
      <c r="S53" s="11"/>
      <c r="T53" s="8">
        <v>9</v>
      </c>
      <c r="U53" s="8">
        <v>3</v>
      </c>
      <c r="V53" s="11">
        <f t="shared" si="11"/>
        <v>12</v>
      </c>
      <c r="W53" s="11"/>
      <c r="X53" s="8">
        <v>8</v>
      </c>
      <c r="Y53" s="8">
        <v>1</v>
      </c>
      <c r="Z53" s="11">
        <f t="shared" si="12"/>
        <v>9</v>
      </c>
      <c r="AA53" s="11"/>
      <c r="AB53" s="12">
        <f t="shared" si="13"/>
        <v>25</v>
      </c>
      <c r="AC53" s="16"/>
      <c r="AD53" s="16"/>
      <c r="AE53" s="16"/>
      <c r="AF53" s="16"/>
      <c r="AG53" s="16"/>
      <c r="AH53" s="16"/>
      <c r="AI53" s="16"/>
      <c r="AJ53" s="16"/>
      <c r="AK53" s="16"/>
      <c r="AL53" s="16"/>
      <c r="AM53" s="16"/>
      <c r="AN53" s="16"/>
      <c r="AO53" s="16"/>
      <c r="AP53" s="16"/>
      <c r="AQ53" s="16"/>
      <c r="AR53" s="16"/>
      <c r="AS53" s="16"/>
      <c r="AT53" s="16"/>
      <c r="AU53" s="16"/>
      <c r="AV53" s="16"/>
    </row>
    <row r="54" spans="1:48" ht="13.5" customHeight="1">
      <c r="A54" s="2010">
        <v>1624</v>
      </c>
      <c r="B54" s="41" t="s">
        <v>47</v>
      </c>
      <c r="C54" s="111"/>
      <c r="D54" s="63">
        <f>SUM(D55:D57)</f>
        <v>1</v>
      </c>
      <c r="E54" s="63">
        <f>SUM(E55:E57)</f>
        <v>0</v>
      </c>
      <c r="F54" s="63">
        <f t="shared" si="7"/>
        <v>1</v>
      </c>
      <c r="G54" s="63"/>
      <c r="H54" s="63">
        <f>SUM(H55:H57)</f>
        <v>0</v>
      </c>
      <c r="I54" s="63">
        <f>SUM(I55:I57)</f>
        <v>0</v>
      </c>
      <c r="J54" s="63">
        <f t="shared" si="8"/>
        <v>0</v>
      </c>
      <c r="K54" s="63"/>
      <c r="L54" s="63">
        <f>SUM(L55:L57)</f>
        <v>5</v>
      </c>
      <c r="M54" s="63">
        <f>SUM(M55:M57)</f>
        <v>6</v>
      </c>
      <c r="N54" s="63">
        <f t="shared" si="9"/>
        <v>11</v>
      </c>
      <c r="O54" s="63"/>
      <c r="P54" s="63">
        <f>SUM(P55:P57)</f>
        <v>0</v>
      </c>
      <c r="Q54" s="63">
        <f>SUM(Q55:Q57)</f>
        <v>0</v>
      </c>
      <c r="R54" s="63">
        <f t="shared" si="10"/>
        <v>0</v>
      </c>
      <c r="S54" s="63"/>
      <c r="T54" s="63">
        <f>SUM(T55:T57)</f>
        <v>5</v>
      </c>
      <c r="U54" s="63">
        <f>SUM(U55:U57)</f>
        <v>9</v>
      </c>
      <c r="V54" s="63">
        <f t="shared" si="11"/>
        <v>14</v>
      </c>
      <c r="W54" s="63"/>
      <c r="X54" s="63">
        <f>SUM(X55:X57)</f>
        <v>4</v>
      </c>
      <c r="Y54" s="63">
        <f>SUM(Y55:Y57)</f>
        <v>5</v>
      </c>
      <c r="Z54" s="63">
        <f t="shared" si="12"/>
        <v>9</v>
      </c>
      <c r="AA54" s="63"/>
      <c r="AB54" s="38">
        <f t="shared" si="13"/>
        <v>35</v>
      </c>
      <c r="AC54" s="16"/>
      <c r="AD54" s="16"/>
      <c r="AE54" s="16"/>
      <c r="AF54" s="16"/>
      <c r="AG54" s="16"/>
      <c r="AH54" s="16"/>
      <c r="AI54" s="16"/>
      <c r="AJ54" s="16"/>
      <c r="AK54" s="16"/>
      <c r="AL54" s="16"/>
      <c r="AM54" s="16"/>
      <c r="AN54" s="16"/>
      <c r="AO54" s="16"/>
      <c r="AP54" s="16"/>
      <c r="AQ54" s="16"/>
      <c r="AR54" s="16"/>
      <c r="AS54" s="16"/>
      <c r="AT54" s="16"/>
      <c r="AU54" s="16"/>
      <c r="AV54" s="16"/>
    </row>
    <row r="55" spans="1:48" ht="13.5" customHeight="1">
      <c r="A55" s="1981"/>
      <c r="B55" s="8" t="s">
        <v>35</v>
      </c>
      <c r="C55" s="10"/>
      <c r="D55" s="8">
        <v>1</v>
      </c>
      <c r="E55" s="8">
        <v>0</v>
      </c>
      <c r="F55" s="11">
        <f t="shared" si="7"/>
        <v>1</v>
      </c>
      <c r="G55" s="11"/>
      <c r="H55" s="8">
        <v>0</v>
      </c>
      <c r="I55" s="8">
        <v>0</v>
      </c>
      <c r="J55" s="11">
        <f t="shared" si="8"/>
        <v>0</v>
      </c>
      <c r="K55" s="11"/>
      <c r="L55" s="8">
        <v>2</v>
      </c>
      <c r="M55" s="8">
        <v>0</v>
      </c>
      <c r="N55" s="11">
        <f t="shared" si="9"/>
        <v>2</v>
      </c>
      <c r="O55" s="11"/>
      <c r="P55" s="8">
        <v>0</v>
      </c>
      <c r="Q55" s="8">
        <v>0</v>
      </c>
      <c r="R55" s="11">
        <f t="shared" si="10"/>
        <v>0</v>
      </c>
      <c r="S55" s="11"/>
      <c r="T55" s="8">
        <v>2</v>
      </c>
      <c r="U55" s="8">
        <v>3</v>
      </c>
      <c r="V55" s="11">
        <f t="shared" si="11"/>
        <v>5</v>
      </c>
      <c r="W55" s="11"/>
      <c r="X55" s="8">
        <v>0</v>
      </c>
      <c r="Y55" s="8">
        <v>3</v>
      </c>
      <c r="Z55" s="11">
        <f t="shared" si="12"/>
        <v>3</v>
      </c>
      <c r="AA55" s="11"/>
      <c r="AB55" s="12">
        <f t="shared" si="13"/>
        <v>11</v>
      </c>
      <c r="AC55" s="16"/>
      <c r="AD55" s="16"/>
      <c r="AE55" s="16"/>
      <c r="AF55" s="16"/>
      <c r="AG55" s="16"/>
      <c r="AH55" s="16"/>
      <c r="AI55" s="16"/>
      <c r="AJ55" s="16"/>
      <c r="AK55" s="16"/>
      <c r="AL55" s="16"/>
      <c r="AM55" s="16"/>
      <c r="AN55" s="16"/>
      <c r="AO55" s="16"/>
      <c r="AP55" s="16"/>
      <c r="AQ55" s="16"/>
      <c r="AR55" s="16"/>
      <c r="AS55" s="16"/>
      <c r="AT55" s="16"/>
      <c r="AU55" s="16"/>
      <c r="AV55" s="16"/>
    </row>
    <row r="56" spans="1:48" ht="13.5" customHeight="1">
      <c r="A56" s="1981"/>
      <c r="B56" s="8" t="s">
        <v>46</v>
      </c>
      <c r="C56" s="3"/>
      <c r="D56" s="8">
        <v>0</v>
      </c>
      <c r="E56" s="8">
        <v>0</v>
      </c>
      <c r="F56" s="11">
        <f t="shared" si="7"/>
        <v>0</v>
      </c>
      <c r="G56" s="11"/>
      <c r="H56" s="8">
        <v>0</v>
      </c>
      <c r="I56" s="8">
        <v>0</v>
      </c>
      <c r="J56" s="11">
        <f t="shared" si="8"/>
        <v>0</v>
      </c>
      <c r="K56" s="11"/>
      <c r="L56" s="8">
        <v>1</v>
      </c>
      <c r="M56" s="8">
        <v>1</v>
      </c>
      <c r="N56" s="11">
        <f t="shared" si="9"/>
        <v>2</v>
      </c>
      <c r="O56" s="11"/>
      <c r="P56" s="8">
        <v>0</v>
      </c>
      <c r="Q56" s="8">
        <v>0</v>
      </c>
      <c r="R56" s="11">
        <f t="shared" si="10"/>
        <v>0</v>
      </c>
      <c r="S56" s="11"/>
      <c r="T56" s="8">
        <v>1</v>
      </c>
      <c r="U56" s="8">
        <v>5</v>
      </c>
      <c r="V56" s="11">
        <f t="shared" si="11"/>
        <v>6</v>
      </c>
      <c r="W56" s="11"/>
      <c r="X56" s="8">
        <v>3</v>
      </c>
      <c r="Y56" s="8">
        <v>2</v>
      </c>
      <c r="Z56" s="11">
        <f t="shared" si="12"/>
        <v>5</v>
      </c>
      <c r="AA56" s="11"/>
      <c r="AB56" s="12">
        <f t="shared" si="13"/>
        <v>13</v>
      </c>
      <c r="AC56" s="16"/>
      <c r="AD56" s="16"/>
      <c r="AE56" s="16"/>
      <c r="AF56" s="16"/>
      <c r="AG56" s="16"/>
      <c r="AH56" s="16"/>
      <c r="AI56" s="16"/>
      <c r="AJ56" s="16"/>
      <c r="AK56" s="16"/>
      <c r="AL56" s="16"/>
      <c r="AM56" s="16"/>
      <c r="AN56" s="16"/>
      <c r="AO56" s="16"/>
      <c r="AP56" s="16"/>
      <c r="AQ56" s="16"/>
      <c r="AR56" s="16"/>
      <c r="AS56" s="16"/>
      <c r="AT56" s="16"/>
      <c r="AU56" s="16"/>
      <c r="AV56" s="16"/>
    </row>
    <row r="57" spans="1:48" ht="13.5" customHeight="1">
      <c r="A57" s="1982"/>
      <c r="B57" s="8" t="s">
        <v>52</v>
      </c>
      <c r="C57" s="10"/>
      <c r="D57" s="8">
        <v>0</v>
      </c>
      <c r="E57" s="8">
        <v>0</v>
      </c>
      <c r="F57" s="11">
        <f t="shared" si="7"/>
        <v>0</v>
      </c>
      <c r="G57" s="11"/>
      <c r="H57" s="8">
        <v>0</v>
      </c>
      <c r="I57" s="8">
        <v>0</v>
      </c>
      <c r="J57" s="11">
        <f t="shared" si="8"/>
        <v>0</v>
      </c>
      <c r="K57" s="11"/>
      <c r="L57" s="8">
        <v>2</v>
      </c>
      <c r="M57" s="8">
        <v>5</v>
      </c>
      <c r="N57" s="11">
        <f t="shared" si="9"/>
        <v>7</v>
      </c>
      <c r="O57" s="11"/>
      <c r="P57" s="8">
        <v>0</v>
      </c>
      <c r="Q57" s="8">
        <v>0</v>
      </c>
      <c r="R57" s="11">
        <f t="shared" si="10"/>
        <v>0</v>
      </c>
      <c r="S57" s="11"/>
      <c r="T57" s="8">
        <v>2</v>
      </c>
      <c r="U57" s="8">
        <v>1</v>
      </c>
      <c r="V57" s="11">
        <f t="shared" si="11"/>
        <v>3</v>
      </c>
      <c r="W57" s="11"/>
      <c r="X57" s="8">
        <v>1</v>
      </c>
      <c r="Y57" s="8">
        <v>0</v>
      </c>
      <c r="Z57" s="11">
        <f t="shared" si="12"/>
        <v>1</v>
      </c>
      <c r="AA57" s="11"/>
      <c r="AB57" s="12">
        <f t="shared" si="13"/>
        <v>11</v>
      </c>
      <c r="AC57" s="16"/>
      <c r="AD57" s="16"/>
      <c r="AE57" s="16"/>
      <c r="AF57" s="16"/>
      <c r="AG57" s="16"/>
      <c r="AH57" s="16"/>
      <c r="AI57" s="16"/>
      <c r="AJ57" s="16"/>
      <c r="AK57" s="16"/>
      <c r="AL57" s="16"/>
      <c r="AM57" s="16"/>
      <c r="AN57" s="16"/>
      <c r="AO57" s="16"/>
      <c r="AP57" s="16"/>
      <c r="AQ57" s="16"/>
      <c r="AR57" s="16"/>
      <c r="AS57" s="16"/>
      <c r="AT57" s="16"/>
      <c r="AU57" s="16"/>
      <c r="AV57" s="16"/>
    </row>
    <row r="58" spans="1:48">
      <c r="A58" s="88"/>
      <c r="B58" s="35" t="s">
        <v>42</v>
      </c>
      <c r="C58" s="65"/>
      <c r="D58" s="134">
        <v>8</v>
      </c>
      <c r="E58" s="134">
        <v>5</v>
      </c>
      <c r="F58" s="133">
        <f t="shared" si="7"/>
        <v>13</v>
      </c>
      <c r="G58" s="133"/>
      <c r="H58" s="134">
        <v>1</v>
      </c>
      <c r="I58" s="134">
        <v>1</v>
      </c>
      <c r="J58" s="133">
        <f t="shared" si="8"/>
        <v>2</v>
      </c>
      <c r="K58" s="133"/>
      <c r="L58" s="134">
        <v>52</v>
      </c>
      <c r="M58" s="134">
        <v>43</v>
      </c>
      <c r="N58" s="133">
        <f t="shared" si="9"/>
        <v>95</v>
      </c>
      <c r="O58" s="133"/>
      <c r="P58" s="134">
        <v>1</v>
      </c>
      <c r="Q58" s="134">
        <v>0</v>
      </c>
      <c r="R58" s="133">
        <f t="shared" si="10"/>
        <v>1</v>
      </c>
      <c r="S58" s="133"/>
      <c r="T58" s="134">
        <v>27</v>
      </c>
      <c r="U58" s="134">
        <v>30</v>
      </c>
      <c r="V58" s="133">
        <f t="shared" si="11"/>
        <v>57</v>
      </c>
      <c r="W58" s="133"/>
      <c r="X58" s="134">
        <v>7</v>
      </c>
      <c r="Y58" s="134">
        <v>5</v>
      </c>
      <c r="Z58" s="133">
        <f t="shared" si="12"/>
        <v>12</v>
      </c>
      <c r="AA58" s="133"/>
      <c r="AB58" s="132">
        <f t="shared" si="13"/>
        <v>180</v>
      </c>
    </row>
    <row r="59" spans="1:48" ht="12.75" customHeight="1">
      <c r="A59" s="116"/>
      <c r="B59" s="2148" t="s">
        <v>5</v>
      </c>
      <c r="C59" s="2149"/>
      <c r="D59" s="129">
        <f>SUM(D8+D17+D27+D31+D34+D39+D45+D49+D54+D58)</f>
        <v>26</v>
      </c>
      <c r="E59" s="129">
        <f>SUM(E8+E17+E27+E31+E34+E39+E45+E49+E54+E58)</f>
        <v>23</v>
      </c>
      <c r="F59" s="129">
        <f>SUM(F8+F17+F27+F31+F34+F39+F45+F49+F54+F58)</f>
        <v>49</v>
      </c>
      <c r="G59" s="129"/>
      <c r="H59" s="129">
        <f>SUM(H8+H17+H27+H31+H34+H39+H45+H49+H54+H58)</f>
        <v>1</v>
      </c>
      <c r="I59" s="129">
        <f>SUM(I8+I17+I27+I31+I34+I39+I45+I49+I54+I58)</f>
        <v>4</v>
      </c>
      <c r="J59" s="129">
        <f>SUM(J8+J17+J27+J31+J34+J39+J45+J49+J54+J58)</f>
        <v>5</v>
      </c>
      <c r="K59" s="129"/>
      <c r="L59" s="129">
        <f>SUM(L8+L17+L27+L31+L34+L39+L45+L49+L54+L58)</f>
        <v>540</v>
      </c>
      <c r="M59" s="129">
        <f>SUM(M8+M17+M27+M31+M34+M39+M45+M49+M54+M58)</f>
        <v>355</v>
      </c>
      <c r="N59" s="129">
        <f>SUM(N8+N17+N27+N31+N34+N39+N45+N49+N54+N58)</f>
        <v>895</v>
      </c>
      <c r="O59" s="129"/>
      <c r="P59" s="129">
        <f>SUM(P8+P17+P27+P31+P34+P39+P45+P49+P54+P58)</f>
        <v>110</v>
      </c>
      <c r="Q59" s="129">
        <f>SUM(Q8+Q17+Q27+Q31+Q34+Q39+Q45+Q49+Q54+Q58)</f>
        <v>40</v>
      </c>
      <c r="R59" s="129">
        <f>SUM(R8+R17+R27+R31+R34+R39+R45+R49+R54+R58)</f>
        <v>150</v>
      </c>
      <c r="S59" s="129"/>
      <c r="T59" s="129">
        <f>SUM(T8+T17+T27+T31+T34+T39+T45+T49+T54+T58)</f>
        <v>600</v>
      </c>
      <c r="U59" s="129">
        <f>SUM(U8+U17+U27+U31+U34+U39+U45+U49+U54+U58)</f>
        <v>361</v>
      </c>
      <c r="V59" s="129">
        <f>SUM(V8+V17+V27+V31+V34+V39+V45+V49+V54+V58)</f>
        <v>961</v>
      </c>
      <c r="W59" s="129"/>
      <c r="X59" s="129">
        <f>SUM(X8+X17+X27+X31+X34+X39+X45+X49+X54+X58)</f>
        <v>270</v>
      </c>
      <c r="Y59" s="129">
        <f>SUM(Y8+Y17+Y27+Y31+Y34+Y39+Y45+Y49+Y54+Y58)</f>
        <v>134</v>
      </c>
      <c r="Z59" s="129">
        <f>SUM(Z8+Z17+Z27+Z31+Z34+Z39+Z45+Z49+Z54+Z58)</f>
        <v>404</v>
      </c>
      <c r="AA59" s="129"/>
      <c r="AB59" s="128">
        <f>SUM(AB8+AB17+AB27+AB31+AB34+AB39+AB45+AB49+AB54+AB58)</f>
        <v>2464</v>
      </c>
    </row>
    <row r="60" spans="1:48" ht="12.75" customHeight="1">
      <c r="B60" s="10" t="s">
        <v>40</v>
      </c>
      <c r="D60" s="18"/>
      <c r="E60" s="18"/>
      <c r="F60" s="18"/>
      <c r="G60" s="18"/>
      <c r="H60" s="18"/>
      <c r="I60" s="18"/>
      <c r="J60" s="18"/>
      <c r="K60" s="18"/>
      <c r="L60" s="18"/>
      <c r="M60" s="18"/>
      <c r="N60" s="18"/>
      <c r="O60" s="18"/>
      <c r="P60" s="18"/>
      <c r="Q60" s="18"/>
      <c r="R60" s="18"/>
      <c r="S60" s="18"/>
      <c r="T60" s="18"/>
      <c r="U60" s="18"/>
      <c r="V60" s="18"/>
      <c r="W60" s="18"/>
      <c r="X60" s="18"/>
      <c r="Y60" s="18"/>
      <c r="Z60" s="18"/>
    </row>
    <row r="61" spans="1:48" ht="12.75" customHeight="1">
      <c r="B61" s="10"/>
      <c r="D61" s="13"/>
      <c r="E61" s="13"/>
      <c r="F61" s="13"/>
      <c r="G61" s="13"/>
      <c r="H61" s="13"/>
      <c r="I61" s="13"/>
      <c r="J61" s="13"/>
      <c r="K61" s="13"/>
      <c r="L61" s="13"/>
      <c r="M61" s="13"/>
      <c r="N61" s="13"/>
      <c r="O61" s="13"/>
      <c r="P61" s="13"/>
      <c r="Q61" s="13"/>
      <c r="R61" s="13"/>
      <c r="S61" s="13"/>
      <c r="T61" s="13"/>
      <c r="U61" s="13"/>
      <c r="V61" s="13"/>
      <c r="W61" s="13"/>
      <c r="X61" s="13"/>
      <c r="Y61" s="13"/>
      <c r="Z61" s="13"/>
    </row>
    <row r="62" spans="1:48" ht="12.75" customHeight="1">
      <c r="B62" s="10"/>
      <c r="D62" s="13"/>
      <c r="E62" s="13"/>
      <c r="F62" s="13"/>
      <c r="G62" s="13"/>
      <c r="H62" s="13"/>
      <c r="I62" s="13"/>
      <c r="J62" s="13"/>
      <c r="K62" s="13"/>
      <c r="L62" s="13"/>
      <c r="M62" s="13"/>
      <c r="N62" s="13"/>
      <c r="O62" s="13"/>
      <c r="P62" s="13"/>
      <c r="Q62" s="13"/>
      <c r="R62" s="13"/>
      <c r="S62" s="13"/>
      <c r="T62" s="13"/>
      <c r="U62" s="13"/>
      <c r="V62" s="13"/>
      <c r="W62" s="13"/>
      <c r="X62" s="13"/>
      <c r="Y62" s="13"/>
      <c r="Z62" s="13"/>
    </row>
    <row r="63" spans="1:48" ht="12.75" customHeight="1">
      <c r="D63" s="13"/>
      <c r="E63" s="13"/>
      <c r="F63" s="13"/>
      <c r="G63" s="13"/>
      <c r="H63" s="13"/>
      <c r="I63" s="13"/>
      <c r="J63" s="13"/>
      <c r="K63" s="13"/>
      <c r="L63" s="13"/>
      <c r="M63" s="13"/>
      <c r="N63" s="13"/>
      <c r="O63" s="13"/>
      <c r="P63" s="13"/>
      <c r="Q63" s="13"/>
      <c r="R63" s="13"/>
      <c r="S63" s="13"/>
      <c r="T63" s="13"/>
      <c r="U63" s="13"/>
      <c r="V63" s="13"/>
      <c r="W63" s="13"/>
      <c r="X63" s="13"/>
      <c r="Y63" s="13"/>
      <c r="Z63" s="13"/>
    </row>
    <row r="64" spans="1:48" ht="15" customHeight="1">
      <c r="D64" s="18"/>
      <c r="E64" s="18"/>
      <c r="F64" s="18"/>
      <c r="G64" s="18"/>
      <c r="H64" s="18"/>
      <c r="I64" s="18"/>
      <c r="J64" s="18"/>
      <c r="K64" s="18"/>
      <c r="L64" s="18"/>
      <c r="M64" s="18"/>
      <c r="N64" s="18"/>
      <c r="O64" s="18"/>
      <c r="P64" s="18"/>
      <c r="Q64" s="18"/>
      <c r="R64" s="18"/>
      <c r="S64" s="18"/>
      <c r="T64" s="18"/>
      <c r="U64" s="18"/>
      <c r="V64" s="18"/>
      <c r="W64" s="18"/>
      <c r="X64" s="18"/>
      <c r="Y64" s="18"/>
      <c r="Z64" s="18"/>
      <c r="AA64" s="18"/>
    </row>
    <row r="65" spans="4:48" ht="12" customHeight="1">
      <c r="D65" s="18"/>
      <c r="E65" s="18"/>
      <c r="F65" s="18"/>
      <c r="G65" s="18"/>
      <c r="H65" s="18"/>
      <c r="I65" s="18"/>
      <c r="J65" s="18"/>
      <c r="K65" s="18"/>
      <c r="L65" s="18"/>
      <c r="M65" s="18"/>
      <c r="N65" s="18"/>
      <c r="O65" s="18"/>
      <c r="P65" s="18"/>
      <c r="Q65" s="18"/>
      <c r="R65" s="18"/>
      <c r="S65" s="18"/>
      <c r="T65" s="18"/>
      <c r="U65" s="18"/>
      <c r="V65" s="18"/>
      <c r="W65" s="18"/>
      <c r="X65" s="18"/>
      <c r="Y65" s="18"/>
      <c r="Z65" s="18"/>
    </row>
    <row r="66" spans="4:48" ht="15" customHeight="1">
      <c r="D66" s="18"/>
      <c r="E66" s="18"/>
      <c r="F66" s="18"/>
      <c r="G66" s="18"/>
      <c r="H66" s="18"/>
      <c r="I66" s="18"/>
      <c r="J66" s="18"/>
      <c r="K66" s="18"/>
      <c r="L66" s="18"/>
      <c r="M66" s="18"/>
      <c r="N66" s="18"/>
      <c r="O66" s="18"/>
      <c r="P66" s="18"/>
      <c r="Q66" s="18"/>
      <c r="R66" s="18"/>
      <c r="S66" s="18"/>
      <c r="T66" s="18"/>
      <c r="U66" s="18"/>
      <c r="V66" s="18"/>
      <c r="W66" s="18"/>
      <c r="X66" s="18"/>
      <c r="Y66" s="18"/>
      <c r="Z66" s="18"/>
    </row>
    <row r="67" spans="4:48" ht="15" customHeight="1">
      <c r="D67" s="18"/>
      <c r="E67" s="18"/>
      <c r="F67" s="18"/>
      <c r="G67" s="18"/>
      <c r="H67" s="18"/>
      <c r="I67" s="18"/>
      <c r="J67" s="18"/>
      <c r="K67" s="18"/>
      <c r="L67" s="18"/>
      <c r="M67" s="18"/>
      <c r="N67" s="18"/>
      <c r="O67" s="18"/>
      <c r="P67" s="18"/>
      <c r="Q67" s="18"/>
      <c r="R67" s="18"/>
      <c r="S67" s="18"/>
      <c r="T67" s="18"/>
      <c r="U67" s="18"/>
      <c r="V67" s="18"/>
      <c r="W67" s="18"/>
      <c r="X67" s="18"/>
      <c r="Y67" s="18"/>
      <c r="Z67" s="18"/>
    </row>
    <row r="68" spans="4:48" ht="15" customHeight="1">
      <c r="D68" s="18"/>
      <c r="E68" s="18"/>
      <c r="F68" s="18"/>
      <c r="G68" s="18"/>
      <c r="H68" s="18"/>
      <c r="I68" s="18"/>
      <c r="J68" s="18"/>
      <c r="K68" s="18"/>
      <c r="L68" s="18"/>
      <c r="M68" s="18"/>
      <c r="N68" s="18"/>
      <c r="O68" s="18"/>
      <c r="P68" s="18"/>
      <c r="Q68" s="18"/>
      <c r="R68" s="18"/>
      <c r="S68" s="18"/>
      <c r="T68" s="18"/>
      <c r="U68" s="18"/>
      <c r="V68" s="18"/>
      <c r="W68" s="18"/>
      <c r="X68" s="18"/>
      <c r="Y68" s="18"/>
      <c r="Z68" s="18"/>
    </row>
    <row r="69" spans="4:48" ht="15" customHeight="1">
      <c r="D69" s="18"/>
      <c r="E69" s="18"/>
      <c r="F69" s="18"/>
      <c r="G69" s="18"/>
      <c r="H69" s="18"/>
      <c r="I69" s="18"/>
      <c r="J69" s="18"/>
      <c r="K69" s="18"/>
      <c r="L69" s="18"/>
      <c r="M69" s="18"/>
      <c r="N69" s="18"/>
      <c r="O69" s="18"/>
      <c r="P69" s="18"/>
      <c r="Q69" s="18"/>
      <c r="R69" s="18"/>
      <c r="S69" s="18"/>
      <c r="T69" s="18"/>
      <c r="U69" s="18"/>
      <c r="V69" s="18"/>
      <c r="W69" s="18"/>
      <c r="X69" s="18"/>
      <c r="Y69" s="18"/>
      <c r="Z69" s="18"/>
    </row>
    <row r="70" spans="4:48" ht="14.1" customHeight="1">
      <c r="D70" s="18"/>
      <c r="E70" s="18"/>
      <c r="F70" s="18"/>
      <c r="G70" s="18"/>
      <c r="H70" s="18"/>
      <c r="I70" s="18"/>
      <c r="J70" s="18"/>
      <c r="K70" s="18"/>
      <c r="L70" s="18"/>
      <c r="M70" s="18"/>
      <c r="N70" s="18"/>
      <c r="O70" s="18"/>
      <c r="P70" s="18"/>
      <c r="Q70" s="18"/>
      <c r="R70" s="18"/>
      <c r="S70" s="18"/>
      <c r="T70" s="18"/>
      <c r="U70" s="18"/>
      <c r="V70" s="18"/>
      <c r="W70" s="18"/>
      <c r="X70" s="18"/>
      <c r="Y70" s="18"/>
      <c r="Z70" s="18"/>
    </row>
    <row r="71" spans="4:48" ht="12.75" customHeight="1">
      <c r="D71" s="18"/>
      <c r="E71" s="18"/>
      <c r="F71" s="18"/>
      <c r="G71" s="18"/>
      <c r="H71" s="18"/>
      <c r="I71" s="18"/>
      <c r="J71" s="18"/>
      <c r="K71" s="18"/>
      <c r="L71" s="18"/>
      <c r="M71" s="18"/>
      <c r="N71" s="18"/>
      <c r="O71" s="18"/>
      <c r="P71" s="18"/>
      <c r="Q71" s="18"/>
      <c r="R71" s="18"/>
      <c r="S71" s="18"/>
      <c r="T71" s="18"/>
      <c r="U71" s="18"/>
      <c r="V71" s="18"/>
      <c r="W71" s="18"/>
      <c r="X71" s="18"/>
      <c r="Y71" s="18"/>
      <c r="Z71" s="18"/>
    </row>
    <row r="72" spans="4:48" ht="14.1" customHeight="1">
      <c r="D72" s="18"/>
      <c r="E72" s="18"/>
      <c r="F72" s="18"/>
      <c r="G72" s="18"/>
      <c r="H72" s="18"/>
      <c r="I72" s="18"/>
      <c r="J72" s="18"/>
      <c r="K72" s="18"/>
      <c r="L72" s="18"/>
      <c r="M72" s="18"/>
      <c r="N72" s="18"/>
      <c r="O72" s="18"/>
      <c r="P72" s="18"/>
      <c r="Q72" s="18"/>
      <c r="R72" s="18"/>
      <c r="S72" s="18"/>
      <c r="T72" s="18"/>
      <c r="U72" s="18"/>
      <c r="V72" s="18"/>
      <c r="W72" s="18"/>
      <c r="X72" s="18"/>
      <c r="Y72" s="18"/>
      <c r="Z72" s="18"/>
      <c r="AC72" s="7"/>
      <c r="AD72" s="7"/>
      <c r="AE72" s="7"/>
      <c r="AF72" s="7"/>
      <c r="AG72" s="7"/>
      <c r="AH72" s="7"/>
      <c r="AI72" s="7"/>
      <c r="AJ72" s="7"/>
      <c r="AK72" s="7"/>
      <c r="AL72" s="7"/>
      <c r="AM72" s="7"/>
      <c r="AN72" s="7"/>
      <c r="AO72" s="7"/>
      <c r="AP72" s="7"/>
      <c r="AQ72" s="7"/>
      <c r="AR72" s="7"/>
      <c r="AS72" s="7"/>
      <c r="AT72" s="7"/>
      <c r="AU72" s="7"/>
      <c r="AV72" s="7"/>
    </row>
    <row r="73" spans="4:48">
      <c r="D73" s="18"/>
      <c r="E73" s="18"/>
      <c r="F73" s="18"/>
      <c r="G73" s="18"/>
      <c r="H73" s="18"/>
      <c r="I73" s="18"/>
      <c r="J73" s="18"/>
      <c r="K73" s="18"/>
      <c r="L73" s="18"/>
      <c r="M73" s="18"/>
      <c r="N73" s="18"/>
      <c r="O73" s="18"/>
      <c r="P73" s="18"/>
      <c r="Q73" s="18"/>
      <c r="R73" s="18"/>
      <c r="S73" s="18"/>
      <c r="T73" s="18"/>
      <c r="U73" s="18"/>
      <c r="V73" s="18"/>
      <c r="W73" s="18"/>
      <c r="X73" s="18"/>
      <c r="Y73" s="18"/>
      <c r="Z73" s="18"/>
    </row>
    <row r="74" spans="4:48">
      <c r="D74" s="18"/>
      <c r="E74" s="18"/>
      <c r="F74" s="18"/>
      <c r="G74" s="18"/>
      <c r="H74" s="18"/>
      <c r="I74" s="18"/>
      <c r="J74" s="18"/>
      <c r="K74" s="18"/>
      <c r="L74" s="18"/>
      <c r="M74" s="18"/>
      <c r="N74" s="18"/>
      <c r="O74" s="18"/>
      <c r="P74" s="18"/>
      <c r="Q74" s="18"/>
      <c r="R74" s="18"/>
      <c r="S74" s="18"/>
      <c r="T74" s="18"/>
      <c r="U74" s="18"/>
      <c r="V74" s="18"/>
      <c r="W74" s="18"/>
      <c r="X74" s="18"/>
      <c r="Y74" s="18"/>
      <c r="Z74" s="18"/>
    </row>
    <row r="75" spans="4:48">
      <c r="D75" s="18"/>
      <c r="E75" s="18"/>
      <c r="F75" s="18"/>
      <c r="G75" s="18"/>
      <c r="H75" s="18"/>
      <c r="I75" s="18"/>
      <c r="J75" s="18"/>
      <c r="K75" s="18"/>
      <c r="L75" s="18"/>
      <c r="M75" s="18"/>
      <c r="N75" s="18"/>
      <c r="O75" s="18"/>
      <c r="P75" s="18"/>
      <c r="Q75" s="18"/>
      <c r="R75" s="18"/>
      <c r="S75" s="18"/>
      <c r="T75" s="18"/>
      <c r="U75" s="18"/>
      <c r="V75" s="18"/>
      <c r="W75" s="18"/>
      <c r="X75" s="18"/>
      <c r="Y75" s="18"/>
      <c r="Z75" s="18"/>
    </row>
    <row r="128" spans="2:3">
      <c r="B128" s="10"/>
      <c r="C128" s="10"/>
    </row>
  </sheetData>
  <mergeCells count="23">
    <mergeCell ref="A45:A48"/>
    <mergeCell ref="B5:C7"/>
    <mergeCell ref="AB5:AB7"/>
    <mergeCell ref="B59:C59"/>
    <mergeCell ref="A2:AB2"/>
    <mergeCell ref="A5:A7"/>
    <mergeCell ref="H6:J6"/>
    <mergeCell ref="X6:Z6"/>
    <mergeCell ref="P5:Z5"/>
    <mergeCell ref="L6:N6"/>
    <mergeCell ref="H5:N5"/>
    <mergeCell ref="A49:A53"/>
    <mergeCell ref="A54:A57"/>
    <mergeCell ref="A8:A16"/>
    <mergeCell ref="A17:A26"/>
    <mergeCell ref="A27:A30"/>
    <mergeCell ref="D5:F6"/>
    <mergeCell ref="P6:R6"/>
    <mergeCell ref="T6:V6"/>
    <mergeCell ref="A3:AB3"/>
    <mergeCell ref="A39:A44"/>
    <mergeCell ref="A31:A33"/>
    <mergeCell ref="A34:A38"/>
  </mergeCells>
  <printOptions horizontalCentered="1"/>
  <pageMargins left="0.86614173228346458" right="0.78740157480314965" top="0.86614173228346458" bottom="0.94488188976377963" header="0.51181102362204722" footer="0.51181102362204722"/>
  <pageSetup scale="54" orientation="portrait" r:id="rId1"/>
  <headerFooter alignWithMargins="0"/>
  <colBreaks count="1" manualBreakCount="1">
    <brk id="2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074B6-FB52-44F6-8FD8-7D7EBBD5406B}">
  <dimension ref="A1:CA128"/>
  <sheetViews>
    <sheetView view="pageBreakPreview" zoomScaleNormal="100" zoomScaleSheetLayoutView="100" workbookViewId="0">
      <selection activeCell="AU1" sqref="AU1:BB1048576"/>
    </sheetView>
  </sheetViews>
  <sheetFormatPr baseColWidth="10" defaultColWidth="11.42578125" defaultRowHeight="12.75"/>
  <cols>
    <col min="1" max="1" width="6.7109375" style="9" customWidth="1"/>
    <col min="2" max="2" width="4.7109375" style="9" customWidth="1"/>
    <col min="3" max="3" width="53.28515625" style="9" customWidth="1"/>
    <col min="4" max="4" width="3.5703125" style="4" bestFit="1" customWidth="1"/>
    <col min="5" max="5" width="3.5703125" style="4" customWidth="1"/>
    <col min="6" max="6" width="4.28515625" style="4" customWidth="1"/>
    <col min="7" max="7" width="1.28515625" style="4" customWidth="1"/>
    <col min="8" max="9" width="3.5703125" style="4" customWidth="1"/>
    <col min="10" max="10" width="4.28515625" style="4" customWidth="1"/>
    <col min="11" max="11" width="1.28515625" style="4" customWidth="1"/>
    <col min="12" max="13" width="3.5703125" style="4" customWidth="1"/>
    <col min="14" max="14" width="4.5703125" style="4" customWidth="1"/>
    <col min="15" max="15" width="1.28515625" style="4" customWidth="1"/>
    <col min="16" max="17" width="3.5703125" style="4" customWidth="1"/>
    <col min="18" max="18" width="4.28515625" style="4" customWidth="1"/>
    <col min="19" max="19" width="1.28515625" style="4" customWidth="1"/>
    <col min="20" max="21" width="3.5703125" style="4" customWidth="1"/>
    <col min="22" max="22" width="4.42578125" style="4" customWidth="1"/>
    <col min="23" max="23" width="1.28515625" style="4" customWidth="1"/>
    <col min="24" max="25" width="3.5703125" style="4" customWidth="1"/>
    <col min="26" max="26" width="4.28515625" style="4" customWidth="1"/>
    <col min="27" max="27" width="0.42578125" style="4" customWidth="1"/>
    <col min="28" max="28" width="6.140625" style="4" customWidth="1"/>
    <col min="29" max="42" width="4.5703125" style="4" customWidth="1"/>
    <col min="43" max="46" width="5.42578125" style="4" customWidth="1"/>
    <col min="47" max="16384" width="11.42578125" style="4"/>
  </cols>
  <sheetData>
    <row r="1" spans="1:46" ht="3.75" customHeight="1"/>
    <row r="2" spans="1:46" ht="12" customHeight="1">
      <c r="A2" s="2503" t="s">
        <v>91</v>
      </c>
      <c r="B2" s="2503"/>
      <c r="C2" s="2503"/>
      <c r="D2" s="2503"/>
      <c r="E2" s="2503"/>
      <c r="F2" s="2503"/>
      <c r="G2" s="2503"/>
      <c r="H2" s="2503"/>
      <c r="I2" s="2503"/>
      <c r="J2" s="2503"/>
      <c r="K2" s="2503"/>
      <c r="L2" s="2503"/>
      <c r="M2" s="2503"/>
      <c r="N2" s="2503"/>
      <c r="O2" s="2503"/>
      <c r="P2" s="2503"/>
      <c r="Q2" s="2503"/>
      <c r="R2" s="2503"/>
      <c r="S2" s="2503"/>
      <c r="T2" s="2503"/>
      <c r="U2" s="2503"/>
      <c r="V2" s="2503"/>
      <c r="W2" s="2503"/>
      <c r="X2" s="2503"/>
      <c r="Y2" s="2503"/>
      <c r="Z2" s="2503"/>
      <c r="AA2" s="2503"/>
      <c r="AB2" s="2503"/>
      <c r="AC2" s="5"/>
      <c r="AD2" s="5"/>
      <c r="AE2" s="5"/>
      <c r="AF2" s="5"/>
      <c r="AG2" s="5"/>
      <c r="AH2" s="5"/>
      <c r="AI2" s="5"/>
      <c r="AJ2" s="5"/>
      <c r="AK2" s="5"/>
      <c r="AL2" s="5"/>
      <c r="AM2" s="5"/>
      <c r="AN2" s="5"/>
      <c r="AO2" s="5"/>
      <c r="AP2" s="5"/>
      <c r="AQ2" s="5"/>
      <c r="AR2" s="5"/>
      <c r="AS2" s="5"/>
      <c r="AT2" s="5"/>
    </row>
    <row r="3" spans="1:46" ht="12" customHeight="1">
      <c r="A3" s="2502" t="s">
        <v>74</v>
      </c>
      <c r="B3" s="2502"/>
      <c r="C3" s="2502"/>
      <c r="D3" s="2502"/>
      <c r="E3" s="2502"/>
      <c r="F3" s="2502"/>
      <c r="G3" s="2502"/>
      <c r="H3" s="2502"/>
      <c r="I3" s="2502"/>
      <c r="J3" s="2502"/>
      <c r="K3" s="2502"/>
      <c r="L3" s="2502"/>
      <c r="M3" s="2502"/>
      <c r="N3" s="2502"/>
      <c r="O3" s="2502"/>
      <c r="P3" s="2502"/>
      <c r="Q3" s="2502"/>
      <c r="R3" s="2502"/>
      <c r="S3" s="2502"/>
      <c r="T3" s="2502"/>
      <c r="U3" s="2502"/>
      <c r="V3" s="2502"/>
      <c r="W3" s="2502"/>
      <c r="X3" s="2502"/>
      <c r="Y3" s="2502"/>
      <c r="Z3" s="2502"/>
      <c r="AA3" s="2502"/>
      <c r="AB3" s="2502"/>
      <c r="AC3" s="5"/>
      <c r="AD3" s="5"/>
      <c r="AE3" s="5"/>
      <c r="AF3" s="5"/>
      <c r="AG3" s="5"/>
      <c r="AH3" s="5"/>
      <c r="AI3" s="5"/>
      <c r="AJ3" s="5"/>
      <c r="AK3" s="5"/>
      <c r="AL3" s="5"/>
      <c r="AM3" s="5"/>
      <c r="AN3" s="5"/>
      <c r="AO3" s="5"/>
      <c r="AP3" s="5"/>
      <c r="AQ3" s="5"/>
      <c r="AR3" s="5"/>
      <c r="AS3" s="5"/>
      <c r="AT3" s="5"/>
    </row>
    <row r="4" spans="1:46" ht="3.75" customHeight="1">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row>
    <row r="5" spans="1:46" ht="12.75" customHeight="1">
      <c r="A5" s="2510" t="s">
        <v>29</v>
      </c>
      <c r="B5" s="2199" t="s">
        <v>61</v>
      </c>
      <c r="C5" s="2199"/>
      <c r="D5" s="2504" t="s">
        <v>2</v>
      </c>
      <c r="E5" s="2504"/>
      <c r="F5" s="2504"/>
      <c r="G5" s="55"/>
      <c r="H5" s="2513" t="s">
        <v>90</v>
      </c>
      <c r="I5" s="2513"/>
      <c r="J5" s="2513"/>
      <c r="K5" s="2513"/>
      <c r="L5" s="2513"/>
      <c r="M5" s="2513"/>
      <c r="N5" s="2513"/>
      <c r="O5" s="126"/>
      <c r="P5" s="2513" t="s">
        <v>89</v>
      </c>
      <c r="Q5" s="2513"/>
      <c r="R5" s="2513"/>
      <c r="S5" s="2513"/>
      <c r="T5" s="2513"/>
      <c r="U5" s="2513"/>
      <c r="V5" s="2513"/>
      <c r="W5" s="2513"/>
      <c r="X5" s="2513"/>
      <c r="Y5" s="2513"/>
      <c r="Z5" s="2513"/>
      <c r="AA5" s="126"/>
      <c r="AB5" s="2491" t="s">
        <v>5</v>
      </c>
    </row>
    <row r="6" spans="1:46">
      <c r="A6" s="2511"/>
      <c r="B6" s="2200"/>
      <c r="C6" s="2200"/>
      <c r="D6" s="2500"/>
      <c r="E6" s="2500"/>
      <c r="F6" s="2500"/>
      <c r="G6" s="52"/>
      <c r="H6" s="2501" t="s">
        <v>88</v>
      </c>
      <c r="I6" s="2501"/>
      <c r="J6" s="2501"/>
      <c r="K6" s="52"/>
      <c r="L6" s="2501" t="s">
        <v>87</v>
      </c>
      <c r="M6" s="2501"/>
      <c r="N6" s="2501"/>
      <c r="O6" s="52"/>
      <c r="P6" s="2501" t="s">
        <v>86</v>
      </c>
      <c r="Q6" s="2501"/>
      <c r="R6" s="2501"/>
      <c r="S6" s="54"/>
      <c r="T6" s="2501" t="s">
        <v>85</v>
      </c>
      <c r="U6" s="2501"/>
      <c r="V6" s="2501"/>
      <c r="W6" s="53"/>
      <c r="X6" s="2501" t="s">
        <v>84</v>
      </c>
      <c r="Y6" s="2501"/>
      <c r="Z6" s="2501"/>
      <c r="AA6" s="52"/>
      <c r="AB6" s="2492"/>
    </row>
    <row r="7" spans="1:46" ht="11.25" customHeight="1">
      <c r="A7" s="2512"/>
      <c r="B7" s="2201"/>
      <c r="C7" s="2201"/>
      <c r="D7" s="29" t="s">
        <v>26</v>
      </c>
      <c r="E7" s="29" t="s">
        <v>27</v>
      </c>
      <c r="F7" s="29" t="s">
        <v>5</v>
      </c>
      <c r="G7" s="29"/>
      <c r="H7" s="29" t="s">
        <v>26</v>
      </c>
      <c r="I7" s="29" t="s">
        <v>27</v>
      </c>
      <c r="J7" s="29" t="s">
        <v>5</v>
      </c>
      <c r="K7" s="29"/>
      <c r="L7" s="29" t="s">
        <v>26</v>
      </c>
      <c r="M7" s="29" t="s">
        <v>27</v>
      </c>
      <c r="N7" s="29" t="s">
        <v>5</v>
      </c>
      <c r="O7" s="29"/>
      <c r="P7" s="29" t="s">
        <v>26</v>
      </c>
      <c r="Q7" s="29" t="s">
        <v>27</v>
      </c>
      <c r="R7" s="29" t="s">
        <v>5</v>
      </c>
      <c r="S7" s="29"/>
      <c r="T7" s="29" t="s">
        <v>26</v>
      </c>
      <c r="U7" s="29" t="s">
        <v>27</v>
      </c>
      <c r="V7" s="29" t="s">
        <v>5</v>
      </c>
      <c r="W7" s="29"/>
      <c r="X7" s="29" t="s">
        <v>26</v>
      </c>
      <c r="Y7" s="29" t="s">
        <v>27</v>
      </c>
      <c r="Z7" s="29" t="s">
        <v>5</v>
      </c>
      <c r="AA7" s="31"/>
      <c r="AB7" s="2493"/>
    </row>
    <row r="8" spans="1:46" ht="13.5" customHeight="1">
      <c r="A8" s="2505">
        <v>1401</v>
      </c>
      <c r="B8" s="35" t="s">
        <v>9</v>
      </c>
      <c r="C8" s="36"/>
      <c r="D8" s="33">
        <f>SUM(D9:D16)</f>
        <v>1</v>
      </c>
      <c r="E8" s="33">
        <f>SUM(E9:E16)</f>
        <v>3</v>
      </c>
      <c r="F8" s="33">
        <f t="shared" ref="F8:F39" si="0">SUM(D8:E8)</f>
        <v>4</v>
      </c>
      <c r="G8" s="33"/>
      <c r="H8" s="33">
        <f>SUM(H9:H16)</f>
        <v>0</v>
      </c>
      <c r="I8" s="33">
        <f>SUM(I9:I16)</f>
        <v>0</v>
      </c>
      <c r="J8" s="33">
        <f t="shared" ref="J8:J39" si="1">SUM(H8:I8)</f>
        <v>0</v>
      </c>
      <c r="K8" s="33"/>
      <c r="L8" s="33">
        <f>SUM(L9:L16)</f>
        <v>84</v>
      </c>
      <c r="M8" s="33">
        <f>SUM(M9:M16)</f>
        <v>27</v>
      </c>
      <c r="N8" s="33">
        <f t="shared" ref="N8:N39" si="2">SUM(L8:M8)</f>
        <v>111</v>
      </c>
      <c r="O8" s="33"/>
      <c r="P8" s="33">
        <f>SUM(P9:P16)</f>
        <v>1</v>
      </c>
      <c r="Q8" s="33">
        <f>SUM(Q9:Q16)</f>
        <v>0</v>
      </c>
      <c r="R8" s="33">
        <f t="shared" ref="R8:R39" si="3">SUM(P8:Q8)</f>
        <v>1</v>
      </c>
      <c r="S8" s="33"/>
      <c r="T8" s="33">
        <f>SUM(T9:T16)</f>
        <v>98</v>
      </c>
      <c r="U8" s="33">
        <f>SUM(U9:U16)</f>
        <v>29</v>
      </c>
      <c r="V8" s="33">
        <f t="shared" ref="V8:V39" si="4">SUM(T8:U8)</f>
        <v>127</v>
      </c>
      <c r="W8" s="33"/>
      <c r="X8" s="33">
        <f>SUM(X9:X16)</f>
        <v>53</v>
      </c>
      <c r="Y8" s="33">
        <f>SUM(Y9:Y16)</f>
        <v>12</v>
      </c>
      <c r="Z8" s="33">
        <f t="shared" ref="Z8:Z39" si="5">SUM(X8:Y8)</f>
        <v>65</v>
      </c>
      <c r="AA8" s="33"/>
      <c r="AB8" s="34">
        <f t="shared" ref="AB8:AB39" si="6">SUM(F8,J8,N8,R8,V8,Z8)</f>
        <v>308</v>
      </c>
    </row>
    <row r="9" spans="1:46" ht="13.5" customHeight="1">
      <c r="A9" s="2506"/>
      <c r="B9" s="8" t="s">
        <v>10</v>
      </c>
      <c r="C9" s="10"/>
      <c r="D9" s="8">
        <v>0</v>
      </c>
      <c r="E9" s="8">
        <v>0</v>
      </c>
      <c r="F9" s="11">
        <f t="shared" si="0"/>
        <v>0</v>
      </c>
      <c r="G9" s="11"/>
      <c r="H9" s="8">
        <v>0</v>
      </c>
      <c r="I9" s="8">
        <v>0</v>
      </c>
      <c r="J9" s="11">
        <f t="shared" si="1"/>
        <v>0</v>
      </c>
      <c r="K9" s="11"/>
      <c r="L9" s="8">
        <v>26</v>
      </c>
      <c r="M9" s="8">
        <v>8</v>
      </c>
      <c r="N9" s="11">
        <f t="shared" si="2"/>
        <v>34</v>
      </c>
      <c r="O9" s="11"/>
      <c r="P9" s="8">
        <v>1</v>
      </c>
      <c r="Q9" s="8">
        <v>0</v>
      </c>
      <c r="R9" s="11">
        <f t="shared" si="3"/>
        <v>1</v>
      </c>
      <c r="S9" s="11"/>
      <c r="T9" s="8">
        <v>27</v>
      </c>
      <c r="U9" s="8">
        <v>7</v>
      </c>
      <c r="V9" s="11">
        <f t="shared" si="4"/>
        <v>34</v>
      </c>
      <c r="W9" s="11"/>
      <c r="X9" s="8">
        <v>8</v>
      </c>
      <c r="Y9" s="8">
        <v>3</v>
      </c>
      <c r="Z9" s="11">
        <f t="shared" si="5"/>
        <v>11</v>
      </c>
      <c r="AA9" s="11"/>
      <c r="AB9" s="66">
        <f t="shared" si="6"/>
        <v>80</v>
      </c>
    </row>
    <row r="10" spans="1:46" ht="13.5" customHeight="1">
      <c r="A10" s="2506"/>
      <c r="B10" s="8" t="s">
        <v>11</v>
      </c>
      <c r="C10" s="125"/>
      <c r="D10" s="8">
        <v>1</v>
      </c>
      <c r="E10" s="8">
        <v>0</v>
      </c>
      <c r="F10" s="11">
        <f t="shared" si="0"/>
        <v>1</v>
      </c>
      <c r="G10" s="11"/>
      <c r="H10" s="8">
        <v>0</v>
      </c>
      <c r="I10" s="8">
        <v>0</v>
      </c>
      <c r="J10" s="11">
        <f t="shared" si="1"/>
        <v>0</v>
      </c>
      <c r="K10" s="11"/>
      <c r="L10" s="8">
        <v>19</v>
      </c>
      <c r="M10" s="8">
        <v>1</v>
      </c>
      <c r="N10" s="11">
        <f t="shared" si="2"/>
        <v>20</v>
      </c>
      <c r="O10" s="11"/>
      <c r="P10" s="8">
        <v>0</v>
      </c>
      <c r="Q10" s="8">
        <v>0</v>
      </c>
      <c r="R10" s="11">
        <f t="shared" si="3"/>
        <v>0</v>
      </c>
      <c r="S10" s="11"/>
      <c r="T10" s="8">
        <v>31</v>
      </c>
      <c r="U10" s="8">
        <v>4</v>
      </c>
      <c r="V10" s="11">
        <f t="shared" si="4"/>
        <v>35</v>
      </c>
      <c r="W10" s="11"/>
      <c r="X10" s="8">
        <v>19</v>
      </c>
      <c r="Y10" s="8">
        <v>5</v>
      </c>
      <c r="Z10" s="11">
        <f t="shared" si="5"/>
        <v>24</v>
      </c>
      <c r="AA10" s="11"/>
      <c r="AB10" s="66">
        <f t="shared" si="6"/>
        <v>80</v>
      </c>
    </row>
    <row r="11" spans="1:46" ht="13.5" customHeight="1">
      <c r="A11" s="2506"/>
      <c r="B11" s="8" t="s">
        <v>12</v>
      </c>
      <c r="C11" s="10"/>
      <c r="D11" s="8">
        <v>0</v>
      </c>
      <c r="E11" s="8">
        <v>1</v>
      </c>
      <c r="F11" s="11">
        <f t="shared" si="0"/>
        <v>1</v>
      </c>
      <c r="G11" s="11"/>
      <c r="H11" s="8">
        <v>0</v>
      </c>
      <c r="I11" s="8">
        <v>0</v>
      </c>
      <c r="J11" s="11">
        <f t="shared" si="1"/>
        <v>0</v>
      </c>
      <c r="K11" s="11"/>
      <c r="L11" s="8">
        <v>8</v>
      </c>
      <c r="M11" s="8">
        <v>5</v>
      </c>
      <c r="N11" s="11">
        <f t="shared" si="2"/>
        <v>13</v>
      </c>
      <c r="O11" s="11"/>
      <c r="P11" s="8">
        <v>0</v>
      </c>
      <c r="Q11" s="8">
        <v>0</v>
      </c>
      <c r="R11" s="11">
        <f t="shared" si="3"/>
        <v>0</v>
      </c>
      <c r="S11" s="11"/>
      <c r="T11" s="8">
        <v>19</v>
      </c>
      <c r="U11" s="8">
        <v>6</v>
      </c>
      <c r="V11" s="11">
        <f t="shared" si="4"/>
        <v>25</v>
      </c>
      <c r="W11" s="11"/>
      <c r="X11" s="8">
        <v>21</v>
      </c>
      <c r="Y11" s="8">
        <v>2</v>
      </c>
      <c r="Z11" s="11">
        <f t="shared" si="5"/>
        <v>23</v>
      </c>
      <c r="AA11" s="11"/>
      <c r="AB11" s="66">
        <f t="shared" si="6"/>
        <v>62</v>
      </c>
    </row>
    <row r="12" spans="1:46" ht="13.5" customHeight="1">
      <c r="A12" s="2506"/>
      <c r="B12" s="8" t="s">
        <v>30</v>
      </c>
      <c r="C12" s="10"/>
      <c r="D12" s="8">
        <v>0</v>
      </c>
      <c r="E12" s="8">
        <v>1</v>
      </c>
      <c r="F12" s="11">
        <f t="shared" si="0"/>
        <v>1</v>
      </c>
      <c r="G12" s="11"/>
      <c r="H12" s="8">
        <v>0</v>
      </c>
      <c r="I12" s="8">
        <v>0</v>
      </c>
      <c r="J12" s="11">
        <f t="shared" si="1"/>
        <v>0</v>
      </c>
      <c r="K12" s="11"/>
      <c r="L12" s="8">
        <v>15</v>
      </c>
      <c r="M12" s="8">
        <v>9</v>
      </c>
      <c r="N12" s="11">
        <f t="shared" si="2"/>
        <v>24</v>
      </c>
      <c r="O12" s="11"/>
      <c r="P12" s="8">
        <v>0</v>
      </c>
      <c r="Q12" s="8">
        <v>0</v>
      </c>
      <c r="R12" s="11">
        <f t="shared" si="3"/>
        <v>0</v>
      </c>
      <c r="S12" s="11"/>
      <c r="T12" s="8">
        <v>13</v>
      </c>
      <c r="U12" s="8">
        <v>6</v>
      </c>
      <c r="V12" s="11">
        <f t="shared" si="4"/>
        <v>19</v>
      </c>
      <c r="W12" s="11"/>
      <c r="X12" s="8">
        <v>1</v>
      </c>
      <c r="Y12" s="8">
        <v>1</v>
      </c>
      <c r="Z12" s="11">
        <f t="shared" si="5"/>
        <v>2</v>
      </c>
      <c r="AA12" s="11"/>
      <c r="AB12" s="66">
        <f t="shared" si="6"/>
        <v>46</v>
      </c>
    </row>
    <row r="13" spans="1:46" ht="13.5" customHeight="1">
      <c r="A13" s="2506"/>
      <c r="B13" s="8" t="s">
        <v>31</v>
      </c>
      <c r="C13" s="10"/>
      <c r="D13" s="8">
        <v>0</v>
      </c>
      <c r="E13" s="8">
        <v>0</v>
      </c>
      <c r="F13" s="11">
        <f t="shared" si="0"/>
        <v>0</v>
      </c>
      <c r="G13" s="11"/>
      <c r="H13" s="8">
        <v>0</v>
      </c>
      <c r="I13" s="8">
        <v>0</v>
      </c>
      <c r="J13" s="11">
        <f t="shared" si="1"/>
        <v>0</v>
      </c>
      <c r="K13" s="11"/>
      <c r="L13" s="8">
        <v>10</v>
      </c>
      <c r="M13" s="8">
        <v>0</v>
      </c>
      <c r="N13" s="11">
        <f t="shared" si="2"/>
        <v>10</v>
      </c>
      <c r="O13" s="11"/>
      <c r="P13" s="8">
        <v>0</v>
      </c>
      <c r="Q13" s="8">
        <v>0</v>
      </c>
      <c r="R13" s="11">
        <f t="shared" si="3"/>
        <v>0</v>
      </c>
      <c r="S13" s="11"/>
      <c r="T13" s="8">
        <v>3</v>
      </c>
      <c r="U13" s="8">
        <v>3</v>
      </c>
      <c r="V13" s="11">
        <f t="shared" si="4"/>
        <v>6</v>
      </c>
      <c r="W13" s="11"/>
      <c r="X13" s="8">
        <v>1</v>
      </c>
      <c r="Y13" s="8">
        <v>1</v>
      </c>
      <c r="Z13" s="11">
        <f t="shared" si="5"/>
        <v>2</v>
      </c>
      <c r="AA13" s="11"/>
      <c r="AB13" s="66">
        <f t="shared" si="6"/>
        <v>18</v>
      </c>
    </row>
    <row r="14" spans="1:46" ht="13.5" customHeight="1">
      <c r="A14" s="2506"/>
      <c r="B14" s="8" t="s">
        <v>58</v>
      </c>
      <c r="C14" s="10"/>
      <c r="D14" s="8">
        <v>0</v>
      </c>
      <c r="E14" s="8">
        <v>1</v>
      </c>
      <c r="F14" s="11">
        <f t="shared" si="0"/>
        <v>1</v>
      </c>
      <c r="G14" s="11"/>
      <c r="H14" s="8">
        <v>0</v>
      </c>
      <c r="I14" s="8">
        <v>0</v>
      </c>
      <c r="J14" s="11">
        <f t="shared" si="1"/>
        <v>0</v>
      </c>
      <c r="K14" s="11"/>
      <c r="L14" s="8">
        <v>3</v>
      </c>
      <c r="M14" s="8">
        <v>4</v>
      </c>
      <c r="N14" s="11">
        <f t="shared" si="2"/>
        <v>7</v>
      </c>
      <c r="O14" s="11"/>
      <c r="P14" s="8">
        <v>0</v>
      </c>
      <c r="Q14" s="8">
        <v>0</v>
      </c>
      <c r="R14" s="11">
        <f t="shared" si="3"/>
        <v>0</v>
      </c>
      <c r="S14" s="11"/>
      <c r="T14" s="8">
        <v>4</v>
      </c>
      <c r="U14" s="8">
        <v>3</v>
      </c>
      <c r="V14" s="11">
        <f t="shared" si="4"/>
        <v>7</v>
      </c>
      <c r="W14" s="11"/>
      <c r="X14" s="8">
        <v>2</v>
      </c>
      <c r="Y14" s="8">
        <v>0</v>
      </c>
      <c r="Z14" s="11">
        <f t="shared" si="5"/>
        <v>2</v>
      </c>
      <c r="AA14" s="11"/>
      <c r="AB14" s="66">
        <f t="shared" si="6"/>
        <v>17</v>
      </c>
    </row>
    <row r="15" spans="1:46" ht="13.5" customHeight="1">
      <c r="A15" s="2506"/>
      <c r="B15" s="8" t="s">
        <v>64</v>
      </c>
      <c r="C15" s="10"/>
      <c r="D15" s="8">
        <v>0</v>
      </c>
      <c r="E15" s="8">
        <v>0</v>
      </c>
      <c r="F15" s="11">
        <f t="shared" si="0"/>
        <v>0</v>
      </c>
      <c r="G15" s="11"/>
      <c r="H15" s="8">
        <v>0</v>
      </c>
      <c r="I15" s="8">
        <v>0</v>
      </c>
      <c r="J15" s="11">
        <f t="shared" si="1"/>
        <v>0</v>
      </c>
      <c r="K15" s="11"/>
      <c r="L15" s="8">
        <v>2</v>
      </c>
      <c r="M15" s="8">
        <v>0</v>
      </c>
      <c r="N15" s="11">
        <f t="shared" si="2"/>
        <v>2</v>
      </c>
      <c r="O15" s="11"/>
      <c r="P15" s="8">
        <v>0</v>
      </c>
      <c r="Q15" s="8">
        <v>0</v>
      </c>
      <c r="R15" s="11">
        <f t="shared" si="3"/>
        <v>0</v>
      </c>
      <c r="S15" s="11"/>
      <c r="T15" s="8">
        <v>0</v>
      </c>
      <c r="U15" s="8">
        <v>0</v>
      </c>
      <c r="V15" s="11">
        <f t="shared" si="4"/>
        <v>0</v>
      </c>
      <c r="W15" s="11"/>
      <c r="X15" s="8">
        <v>0</v>
      </c>
      <c r="Y15" s="8">
        <v>0</v>
      </c>
      <c r="Z15" s="11">
        <f t="shared" si="5"/>
        <v>0</v>
      </c>
      <c r="AA15" s="11"/>
      <c r="AB15" s="66">
        <f t="shared" si="6"/>
        <v>2</v>
      </c>
    </row>
    <row r="16" spans="1:46" s="6" customFormat="1" ht="13.5" customHeight="1">
      <c r="A16" s="2506"/>
      <c r="B16" s="8" t="s">
        <v>67</v>
      </c>
      <c r="C16" s="10"/>
      <c r="D16" s="8">
        <v>0</v>
      </c>
      <c r="E16" s="8">
        <v>0</v>
      </c>
      <c r="F16" s="11">
        <f t="shared" si="0"/>
        <v>0</v>
      </c>
      <c r="G16" s="11"/>
      <c r="H16" s="8">
        <v>0</v>
      </c>
      <c r="I16" s="8">
        <v>0</v>
      </c>
      <c r="J16" s="11">
        <f t="shared" si="1"/>
        <v>0</v>
      </c>
      <c r="K16" s="11"/>
      <c r="L16" s="8">
        <v>1</v>
      </c>
      <c r="M16" s="8">
        <v>0</v>
      </c>
      <c r="N16" s="11">
        <f t="shared" si="2"/>
        <v>1</v>
      </c>
      <c r="O16" s="11"/>
      <c r="P16" s="8">
        <v>0</v>
      </c>
      <c r="Q16" s="8">
        <v>0</v>
      </c>
      <c r="R16" s="11">
        <f t="shared" si="3"/>
        <v>0</v>
      </c>
      <c r="S16" s="11"/>
      <c r="T16" s="8">
        <v>1</v>
      </c>
      <c r="U16" s="8">
        <v>0</v>
      </c>
      <c r="V16" s="11">
        <f t="shared" si="4"/>
        <v>1</v>
      </c>
      <c r="W16" s="11"/>
      <c r="X16" s="8">
        <v>1</v>
      </c>
      <c r="Y16" s="8">
        <v>0</v>
      </c>
      <c r="Z16" s="11">
        <f t="shared" si="5"/>
        <v>1</v>
      </c>
      <c r="AA16" s="11"/>
      <c r="AB16" s="66">
        <f t="shared" si="6"/>
        <v>3</v>
      </c>
    </row>
    <row r="17" spans="1:28" ht="13.5" customHeight="1">
      <c r="A17" s="2505">
        <v>1402</v>
      </c>
      <c r="B17" s="35" t="s">
        <v>13</v>
      </c>
      <c r="C17" s="111"/>
      <c r="D17" s="63">
        <f>SUM(D18:D26)</f>
        <v>4</v>
      </c>
      <c r="E17" s="63">
        <f>SUM(E18:E26)</f>
        <v>1</v>
      </c>
      <c r="F17" s="63">
        <f t="shared" si="0"/>
        <v>5</v>
      </c>
      <c r="G17" s="63"/>
      <c r="H17" s="63">
        <f>SUM(H18:H26)</f>
        <v>0</v>
      </c>
      <c r="I17" s="63">
        <f>SUM(I18:I26)</f>
        <v>0</v>
      </c>
      <c r="J17" s="63">
        <f t="shared" si="1"/>
        <v>0</v>
      </c>
      <c r="K17" s="63"/>
      <c r="L17" s="63">
        <f>SUM(L18:L26)</f>
        <v>101</v>
      </c>
      <c r="M17" s="63">
        <f>SUM(M18:M26)</f>
        <v>60</v>
      </c>
      <c r="N17" s="63">
        <f t="shared" si="2"/>
        <v>161</v>
      </c>
      <c r="O17" s="63"/>
      <c r="P17" s="63">
        <f>SUM(P18:P26)</f>
        <v>4</v>
      </c>
      <c r="Q17" s="63">
        <f>SUM(Q18:Q26)</f>
        <v>2</v>
      </c>
      <c r="R17" s="63">
        <f t="shared" si="3"/>
        <v>6</v>
      </c>
      <c r="S17" s="63"/>
      <c r="T17" s="63">
        <f>SUM(T18:T26)</f>
        <v>149</v>
      </c>
      <c r="U17" s="63">
        <f>SUM(U18:U26)</f>
        <v>89</v>
      </c>
      <c r="V17" s="63">
        <f t="shared" si="4"/>
        <v>238</v>
      </c>
      <c r="W17" s="63"/>
      <c r="X17" s="63">
        <f>SUM(X18:X26)</f>
        <v>69</v>
      </c>
      <c r="Y17" s="63">
        <f>SUM(Y18:Y26)</f>
        <v>39</v>
      </c>
      <c r="Z17" s="63">
        <f t="shared" si="5"/>
        <v>108</v>
      </c>
      <c r="AA17" s="63"/>
      <c r="AB17" s="62">
        <f t="shared" si="6"/>
        <v>518</v>
      </c>
    </row>
    <row r="18" spans="1:28" ht="13.5" customHeight="1">
      <c r="A18" s="2506"/>
      <c r="B18" s="8" t="s">
        <v>54</v>
      </c>
      <c r="C18" s="10"/>
      <c r="D18" s="8">
        <v>0</v>
      </c>
      <c r="E18" s="8">
        <v>0</v>
      </c>
      <c r="F18" s="11">
        <f t="shared" si="0"/>
        <v>0</v>
      </c>
      <c r="G18" s="11"/>
      <c r="H18" s="8">
        <v>0</v>
      </c>
      <c r="I18" s="8">
        <v>0</v>
      </c>
      <c r="J18" s="11">
        <f t="shared" si="1"/>
        <v>0</v>
      </c>
      <c r="K18" s="11"/>
      <c r="L18" s="8">
        <v>29</v>
      </c>
      <c r="M18" s="8">
        <v>15</v>
      </c>
      <c r="N18" s="11">
        <f t="shared" si="2"/>
        <v>44</v>
      </c>
      <c r="O18" s="11"/>
      <c r="P18" s="8">
        <v>0</v>
      </c>
      <c r="Q18" s="8">
        <v>0</v>
      </c>
      <c r="R18" s="11">
        <f t="shared" si="3"/>
        <v>0</v>
      </c>
      <c r="S18" s="11"/>
      <c r="T18" s="8">
        <v>51</v>
      </c>
      <c r="U18" s="8">
        <v>26</v>
      </c>
      <c r="V18" s="11">
        <f t="shared" si="4"/>
        <v>77</v>
      </c>
      <c r="W18" s="11"/>
      <c r="X18" s="8">
        <v>37</v>
      </c>
      <c r="Y18" s="8">
        <v>18</v>
      </c>
      <c r="Z18" s="11">
        <f t="shared" si="5"/>
        <v>55</v>
      </c>
      <c r="AA18" s="11"/>
      <c r="AB18" s="66">
        <f t="shared" si="6"/>
        <v>176</v>
      </c>
    </row>
    <row r="19" spans="1:28" ht="13.5" customHeight="1">
      <c r="A19" s="2506"/>
      <c r="B19" s="8" t="s">
        <v>55</v>
      </c>
      <c r="C19" s="10"/>
      <c r="D19" s="8">
        <v>1</v>
      </c>
      <c r="E19" s="8">
        <v>0</v>
      </c>
      <c r="F19" s="11">
        <f t="shared" si="0"/>
        <v>1</v>
      </c>
      <c r="G19" s="11"/>
      <c r="H19" s="8">
        <v>0</v>
      </c>
      <c r="I19" s="8">
        <v>0</v>
      </c>
      <c r="J19" s="11">
        <f t="shared" si="1"/>
        <v>0</v>
      </c>
      <c r="K19" s="11"/>
      <c r="L19" s="8">
        <v>21</v>
      </c>
      <c r="M19" s="8">
        <v>6</v>
      </c>
      <c r="N19" s="11">
        <f t="shared" si="2"/>
        <v>27</v>
      </c>
      <c r="O19" s="11"/>
      <c r="P19" s="8">
        <v>0</v>
      </c>
      <c r="Q19" s="8">
        <v>0</v>
      </c>
      <c r="R19" s="11">
        <f t="shared" si="3"/>
        <v>0</v>
      </c>
      <c r="S19" s="11"/>
      <c r="T19" s="8">
        <v>36</v>
      </c>
      <c r="U19" s="8">
        <v>18</v>
      </c>
      <c r="V19" s="11">
        <f t="shared" si="4"/>
        <v>54</v>
      </c>
      <c r="W19" s="11"/>
      <c r="X19" s="8">
        <v>6</v>
      </c>
      <c r="Y19" s="8">
        <v>1</v>
      </c>
      <c r="Z19" s="11">
        <f t="shared" si="5"/>
        <v>7</v>
      </c>
      <c r="AA19" s="11"/>
      <c r="AB19" s="66">
        <f t="shared" si="6"/>
        <v>89</v>
      </c>
    </row>
    <row r="20" spans="1:28" ht="13.5" customHeight="1">
      <c r="A20" s="2506"/>
      <c r="B20" s="8" t="s">
        <v>70</v>
      </c>
      <c r="C20" s="10"/>
      <c r="D20" s="8">
        <v>0</v>
      </c>
      <c r="E20" s="8">
        <v>0</v>
      </c>
      <c r="F20" s="11">
        <f t="shared" si="0"/>
        <v>0</v>
      </c>
      <c r="G20" s="11"/>
      <c r="H20" s="8">
        <v>0</v>
      </c>
      <c r="I20" s="8">
        <v>0</v>
      </c>
      <c r="J20" s="11">
        <f t="shared" si="1"/>
        <v>0</v>
      </c>
      <c r="K20" s="11"/>
      <c r="L20" s="8">
        <v>13</v>
      </c>
      <c r="M20" s="8">
        <v>7</v>
      </c>
      <c r="N20" s="11">
        <f t="shared" si="2"/>
        <v>20</v>
      </c>
      <c r="O20" s="11"/>
      <c r="P20" s="8">
        <v>1</v>
      </c>
      <c r="Q20" s="8">
        <v>1</v>
      </c>
      <c r="R20" s="11">
        <f t="shared" si="3"/>
        <v>2</v>
      </c>
      <c r="S20" s="11"/>
      <c r="T20" s="8">
        <v>25</v>
      </c>
      <c r="U20" s="8">
        <v>15</v>
      </c>
      <c r="V20" s="11">
        <f t="shared" si="4"/>
        <v>40</v>
      </c>
      <c r="W20" s="11"/>
      <c r="X20" s="8">
        <v>12</v>
      </c>
      <c r="Y20" s="8">
        <v>11</v>
      </c>
      <c r="Z20" s="11">
        <f t="shared" si="5"/>
        <v>23</v>
      </c>
      <c r="AA20" s="11"/>
      <c r="AB20" s="66">
        <f t="shared" si="6"/>
        <v>85</v>
      </c>
    </row>
    <row r="21" spans="1:28" ht="13.5" customHeight="1">
      <c r="A21" s="2506"/>
      <c r="B21" s="8" t="s">
        <v>43</v>
      </c>
      <c r="C21" s="3"/>
      <c r="D21" s="8">
        <v>0</v>
      </c>
      <c r="E21" s="8">
        <v>1</v>
      </c>
      <c r="F21" s="11">
        <f t="shared" si="0"/>
        <v>1</v>
      </c>
      <c r="G21" s="11"/>
      <c r="H21" s="8">
        <v>0</v>
      </c>
      <c r="I21" s="8">
        <v>0</v>
      </c>
      <c r="J21" s="11">
        <f t="shared" si="1"/>
        <v>0</v>
      </c>
      <c r="K21" s="11"/>
      <c r="L21" s="8">
        <v>7</v>
      </c>
      <c r="M21" s="8">
        <v>8</v>
      </c>
      <c r="N21" s="11">
        <f t="shared" si="2"/>
        <v>15</v>
      </c>
      <c r="O21" s="11"/>
      <c r="P21" s="8">
        <v>1</v>
      </c>
      <c r="Q21" s="8">
        <v>0</v>
      </c>
      <c r="R21" s="11">
        <f t="shared" si="3"/>
        <v>1</v>
      </c>
      <c r="S21" s="11"/>
      <c r="T21" s="8">
        <v>17</v>
      </c>
      <c r="U21" s="8">
        <v>5</v>
      </c>
      <c r="V21" s="11">
        <f t="shared" si="4"/>
        <v>22</v>
      </c>
      <c r="W21" s="11"/>
      <c r="X21" s="8">
        <v>6</v>
      </c>
      <c r="Y21" s="8">
        <v>3</v>
      </c>
      <c r="Z21" s="11">
        <f t="shared" si="5"/>
        <v>9</v>
      </c>
      <c r="AA21" s="11"/>
      <c r="AB21" s="66">
        <f t="shared" si="6"/>
        <v>48</v>
      </c>
    </row>
    <row r="22" spans="1:28" ht="13.5" customHeight="1">
      <c r="A22" s="2506"/>
      <c r="B22" s="8" t="s">
        <v>44</v>
      </c>
      <c r="C22" s="10"/>
      <c r="D22" s="8">
        <v>0</v>
      </c>
      <c r="E22" s="8">
        <v>0</v>
      </c>
      <c r="F22" s="11">
        <f t="shared" si="0"/>
        <v>0</v>
      </c>
      <c r="G22" s="11"/>
      <c r="H22" s="8">
        <v>0</v>
      </c>
      <c r="I22" s="8">
        <v>0</v>
      </c>
      <c r="J22" s="11">
        <f t="shared" si="1"/>
        <v>0</v>
      </c>
      <c r="K22" s="11"/>
      <c r="L22" s="8">
        <v>12</v>
      </c>
      <c r="M22" s="8">
        <v>5</v>
      </c>
      <c r="N22" s="11">
        <f t="shared" si="2"/>
        <v>17</v>
      </c>
      <c r="O22" s="11"/>
      <c r="P22" s="8">
        <v>0</v>
      </c>
      <c r="Q22" s="8">
        <v>0</v>
      </c>
      <c r="R22" s="11">
        <f t="shared" si="3"/>
        <v>0</v>
      </c>
      <c r="S22" s="11"/>
      <c r="T22" s="8">
        <v>5</v>
      </c>
      <c r="U22" s="8">
        <v>5</v>
      </c>
      <c r="V22" s="11">
        <f t="shared" si="4"/>
        <v>10</v>
      </c>
      <c r="W22" s="11"/>
      <c r="X22" s="8">
        <v>4</v>
      </c>
      <c r="Y22" s="8">
        <v>1</v>
      </c>
      <c r="Z22" s="11">
        <f t="shared" si="5"/>
        <v>5</v>
      </c>
      <c r="AA22" s="11"/>
      <c r="AB22" s="66">
        <f t="shared" si="6"/>
        <v>32</v>
      </c>
    </row>
    <row r="23" spans="1:28" ht="13.5" customHeight="1">
      <c r="A23" s="2506"/>
      <c r="B23" s="8" t="s">
        <v>53</v>
      </c>
      <c r="C23" s="10"/>
      <c r="D23" s="8">
        <v>0</v>
      </c>
      <c r="E23" s="8">
        <v>0</v>
      </c>
      <c r="F23" s="11">
        <f t="shared" si="0"/>
        <v>0</v>
      </c>
      <c r="G23" s="11"/>
      <c r="H23" s="8">
        <v>0</v>
      </c>
      <c r="I23" s="8">
        <v>0</v>
      </c>
      <c r="J23" s="11">
        <f t="shared" si="1"/>
        <v>0</v>
      </c>
      <c r="K23" s="11"/>
      <c r="L23" s="8">
        <v>4</v>
      </c>
      <c r="M23" s="8">
        <v>2</v>
      </c>
      <c r="N23" s="11">
        <f t="shared" si="2"/>
        <v>6</v>
      </c>
      <c r="O23" s="11"/>
      <c r="P23" s="8">
        <v>1</v>
      </c>
      <c r="Q23" s="8">
        <v>0</v>
      </c>
      <c r="R23" s="11">
        <f t="shared" si="3"/>
        <v>1</v>
      </c>
      <c r="S23" s="11"/>
      <c r="T23" s="8">
        <v>6</v>
      </c>
      <c r="U23" s="8">
        <v>4</v>
      </c>
      <c r="V23" s="11">
        <f t="shared" si="4"/>
        <v>10</v>
      </c>
      <c r="W23" s="11"/>
      <c r="X23" s="8">
        <v>1</v>
      </c>
      <c r="Y23" s="8">
        <v>2</v>
      </c>
      <c r="Z23" s="11">
        <f t="shared" si="5"/>
        <v>3</v>
      </c>
      <c r="AA23" s="11"/>
      <c r="AB23" s="66">
        <f t="shared" si="6"/>
        <v>20</v>
      </c>
    </row>
    <row r="24" spans="1:28" ht="13.5" customHeight="1">
      <c r="A24" s="2506"/>
      <c r="B24" s="8" t="s">
        <v>57</v>
      </c>
      <c r="C24" s="10"/>
      <c r="D24" s="8">
        <v>1</v>
      </c>
      <c r="E24" s="8">
        <v>0</v>
      </c>
      <c r="F24" s="11">
        <f t="shared" si="0"/>
        <v>1</v>
      </c>
      <c r="G24" s="11"/>
      <c r="H24" s="8">
        <v>0</v>
      </c>
      <c r="I24" s="8">
        <v>0</v>
      </c>
      <c r="J24" s="11">
        <f t="shared" si="1"/>
        <v>0</v>
      </c>
      <c r="K24" s="11"/>
      <c r="L24" s="8">
        <v>9</v>
      </c>
      <c r="M24" s="8">
        <v>6</v>
      </c>
      <c r="N24" s="11">
        <f t="shared" si="2"/>
        <v>15</v>
      </c>
      <c r="O24" s="11"/>
      <c r="P24" s="8">
        <v>0</v>
      </c>
      <c r="Q24" s="8">
        <v>1</v>
      </c>
      <c r="R24" s="11">
        <f t="shared" si="3"/>
        <v>1</v>
      </c>
      <c r="S24" s="11"/>
      <c r="T24" s="8">
        <v>7</v>
      </c>
      <c r="U24" s="8">
        <v>6</v>
      </c>
      <c r="V24" s="11">
        <f t="shared" si="4"/>
        <v>13</v>
      </c>
      <c r="W24" s="11"/>
      <c r="X24" s="8">
        <v>1</v>
      </c>
      <c r="Y24" s="8">
        <v>1</v>
      </c>
      <c r="Z24" s="11">
        <f t="shared" si="5"/>
        <v>2</v>
      </c>
      <c r="AA24" s="11"/>
      <c r="AB24" s="66">
        <f t="shared" si="6"/>
        <v>32</v>
      </c>
    </row>
    <row r="25" spans="1:28" ht="13.5" customHeight="1">
      <c r="A25" s="2506"/>
      <c r="B25" s="8" t="s">
        <v>32</v>
      </c>
      <c r="C25" s="10"/>
      <c r="D25" s="8">
        <v>2</v>
      </c>
      <c r="E25" s="8">
        <v>0</v>
      </c>
      <c r="F25" s="11">
        <f t="shared" si="0"/>
        <v>2</v>
      </c>
      <c r="G25" s="11"/>
      <c r="H25" s="8">
        <v>0</v>
      </c>
      <c r="I25" s="8">
        <v>0</v>
      </c>
      <c r="J25" s="11">
        <f t="shared" si="1"/>
        <v>0</v>
      </c>
      <c r="K25" s="11"/>
      <c r="L25" s="8">
        <v>6</v>
      </c>
      <c r="M25" s="8">
        <v>10</v>
      </c>
      <c r="N25" s="11">
        <f t="shared" si="2"/>
        <v>16</v>
      </c>
      <c r="O25" s="11"/>
      <c r="P25" s="8">
        <v>1</v>
      </c>
      <c r="Q25" s="8">
        <v>0</v>
      </c>
      <c r="R25" s="11">
        <f t="shared" si="3"/>
        <v>1</v>
      </c>
      <c r="S25" s="11"/>
      <c r="T25" s="8">
        <v>2</v>
      </c>
      <c r="U25" s="8">
        <v>10</v>
      </c>
      <c r="V25" s="11">
        <f t="shared" si="4"/>
        <v>12</v>
      </c>
      <c r="W25" s="11"/>
      <c r="X25" s="8">
        <v>2</v>
      </c>
      <c r="Y25" s="8">
        <v>2</v>
      </c>
      <c r="Z25" s="11">
        <f t="shared" si="5"/>
        <v>4</v>
      </c>
      <c r="AA25" s="11"/>
      <c r="AB25" s="66">
        <f t="shared" si="6"/>
        <v>35</v>
      </c>
    </row>
    <row r="26" spans="1:28" ht="13.5" customHeight="1">
      <c r="A26" s="2506"/>
      <c r="B26" s="8" t="s">
        <v>48</v>
      </c>
      <c r="C26" s="10"/>
      <c r="D26" s="8">
        <v>0</v>
      </c>
      <c r="E26" s="8">
        <v>0</v>
      </c>
      <c r="F26" s="11">
        <f t="shared" si="0"/>
        <v>0</v>
      </c>
      <c r="G26" s="11"/>
      <c r="H26" s="8">
        <v>0</v>
      </c>
      <c r="I26" s="8">
        <v>0</v>
      </c>
      <c r="J26" s="11">
        <f t="shared" si="1"/>
        <v>0</v>
      </c>
      <c r="K26" s="11"/>
      <c r="L26" s="8">
        <v>0</v>
      </c>
      <c r="M26" s="8">
        <v>1</v>
      </c>
      <c r="N26" s="11">
        <f t="shared" si="2"/>
        <v>1</v>
      </c>
      <c r="O26" s="11"/>
      <c r="P26" s="8">
        <v>0</v>
      </c>
      <c r="Q26" s="8">
        <v>0</v>
      </c>
      <c r="R26" s="11">
        <f t="shared" si="3"/>
        <v>0</v>
      </c>
      <c r="S26" s="11"/>
      <c r="T26" s="8">
        <v>0</v>
      </c>
      <c r="U26" s="8">
        <v>0</v>
      </c>
      <c r="V26" s="11">
        <f t="shared" si="4"/>
        <v>0</v>
      </c>
      <c r="W26" s="11"/>
      <c r="X26" s="8">
        <v>0</v>
      </c>
      <c r="Y26" s="8">
        <v>0</v>
      </c>
      <c r="Z26" s="11">
        <f t="shared" si="5"/>
        <v>0</v>
      </c>
      <c r="AA26" s="11"/>
      <c r="AB26" s="66">
        <f t="shared" si="6"/>
        <v>1</v>
      </c>
    </row>
    <row r="27" spans="1:28" ht="13.5" customHeight="1">
      <c r="A27" s="2505">
        <v>1403</v>
      </c>
      <c r="B27" s="35" t="s">
        <v>14</v>
      </c>
      <c r="C27" s="111"/>
      <c r="D27" s="63">
        <f>SUM(D28:D30)</f>
        <v>7</v>
      </c>
      <c r="E27" s="63">
        <f>SUM(E28:E30)</f>
        <v>11</v>
      </c>
      <c r="F27" s="63">
        <f t="shared" si="0"/>
        <v>18</v>
      </c>
      <c r="G27" s="63"/>
      <c r="H27" s="63">
        <f>SUM(H28:H30)</f>
        <v>0</v>
      </c>
      <c r="I27" s="63">
        <f>SUM(I28:I30)</f>
        <v>3</v>
      </c>
      <c r="J27" s="63">
        <f t="shared" si="1"/>
        <v>3</v>
      </c>
      <c r="K27" s="63"/>
      <c r="L27" s="63">
        <f>SUM(L28:L30)</f>
        <v>63</v>
      </c>
      <c r="M27" s="63">
        <f>SUM(M28:M30)</f>
        <v>99</v>
      </c>
      <c r="N27" s="63">
        <f t="shared" si="2"/>
        <v>162</v>
      </c>
      <c r="O27" s="63"/>
      <c r="P27" s="63">
        <f>SUM(P28:P30)</f>
        <v>3</v>
      </c>
      <c r="Q27" s="63">
        <f>SUM(Q28:Q30)</f>
        <v>3</v>
      </c>
      <c r="R27" s="63">
        <f t="shared" si="3"/>
        <v>6</v>
      </c>
      <c r="S27" s="63"/>
      <c r="T27" s="63">
        <f>SUM(T28:T30)</f>
        <v>11</v>
      </c>
      <c r="U27" s="63">
        <f>SUM(U28:U30)</f>
        <v>52</v>
      </c>
      <c r="V27" s="63">
        <f t="shared" si="4"/>
        <v>63</v>
      </c>
      <c r="W27" s="63"/>
      <c r="X27" s="63">
        <f>SUM(X28:X30)</f>
        <v>6</v>
      </c>
      <c r="Y27" s="63">
        <f>SUM(Y28:Y30)</f>
        <v>9</v>
      </c>
      <c r="Z27" s="63">
        <f t="shared" si="5"/>
        <v>15</v>
      </c>
      <c r="AA27" s="63"/>
      <c r="AB27" s="62">
        <f t="shared" si="6"/>
        <v>267</v>
      </c>
    </row>
    <row r="28" spans="1:28" ht="13.5" customHeight="1">
      <c r="A28" s="2506"/>
      <c r="B28" s="8" t="s">
        <v>33</v>
      </c>
      <c r="C28" s="10"/>
      <c r="D28" s="8">
        <v>2</v>
      </c>
      <c r="E28" s="8">
        <v>10</v>
      </c>
      <c r="F28" s="11">
        <f t="shared" si="0"/>
        <v>12</v>
      </c>
      <c r="G28" s="11"/>
      <c r="H28" s="8">
        <v>0</v>
      </c>
      <c r="I28" s="8">
        <v>1</v>
      </c>
      <c r="J28" s="11">
        <f t="shared" si="1"/>
        <v>1</v>
      </c>
      <c r="K28" s="11"/>
      <c r="L28" s="8">
        <v>38</v>
      </c>
      <c r="M28" s="8">
        <v>58</v>
      </c>
      <c r="N28" s="11">
        <f t="shared" si="2"/>
        <v>96</v>
      </c>
      <c r="O28" s="11"/>
      <c r="P28" s="8">
        <v>1</v>
      </c>
      <c r="Q28" s="8">
        <v>3</v>
      </c>
      <c r="R28" s="11">
        <f t="shared" si="3"/>
        <v>4</v>
      </c>
      <c r="S28" s="11"/>
      <c r="T28" s="8">
        <v>6</v>
      </c>
      <c r="U28" s="8">
        <v>19</v>
      </c>
      <c r="V28" s="11">
        <f t="shared" si="4"/>
        <v>25</v>
      </c>
      <c r="W28" s="11"/>
      <c r="X28" s="8">
        <v>2</v>
      </c>
      <c r="Y28" s="8">
        <v>7</v>
      </c>
      <c r="Z28" s="11">
        <f t="shared" si="5"/>
        <v>9</v>
      </c>
      <c r="AA28" s="11"/>
      <c r="AB28" s="66">
        <f t="shared" si="6"/>
        <v>147</v>
      </c>
    </row>
    <row r="29" spans="1:28" ht="13.5" customHeight="1">
      <c r="A29" s="2506"/>
      <c r="B29" s="8" t="s">
        <v>15</v>
      </c>
      <c r="C29" s="10"/>
      <c r="D29" s="8">
        <v>2</v>
      </c>
      <c r="E29" s="8">
        <v>1</v>
      </c>
      <c r="F29" s="11">
        <f t="shared" si="0"/>
        <v>3</v>
      </c>
      <c r="G29" s="11"/>
      <c r="H29" s="8">
        <v>0</v>
      </c>
      <c r="I29" s="8">
        <v>1</v>
      </c>
      <c r="J29" s="11">
        <f t="shared" si="1"/>
        <v>1</v>
      </c>
      <c r="K29" s="11"/>
      <c r="L29" s="8">
        <v>10</v>
      </c>
      <c r="M29" s="8">
        <v>20</v>
      </c>
      <c r="N29" s="11">
        <f t="shared" si="2"/>
        <v>30</v>
      </c>
      <c r="O29" s="11"/>
      <c r="P29" s="8">
        <v>0</v>
      </c>
      <c r="Q29" s="8">
        <v>0</v>
      </c>
      <c r="R29" s="11">
        <f t="shared" si="3"/>
        <v>0</v>
      </c>
      <c r="S29" s="11"/>
      <c r="T29" s="8">
        <v>2</v>
      </c>
      <c r="U29" s="8">
        <v>10</v>
      </c>
      <c r="V29" s="11">
        <f t="shared" si="4"/>
        <v>12</v>
      </c>
      <c r="W29" s="11"/>
      <c r="X29" s="8">
        <v>3</v>
      </c>
      <c r="Y29" s="8">
        <v>0</v>
      </c>
      <c r="Z29" s="11">
        <f t="shared" si="5"/>
        <v>3</v>
      </c>
      <c r="AA29" s="11"/>
      <c r="AB29" s="66">
        <f t="shared" si="6"/>
        <v>49</v>
      </c>
    </row>
    <row r="30" spans="1:28" ht="13.5" customHeight="1">
      <c r="A30" s="2506"/>
      <c r="B30" s="8" t="s">
        <v>16</v>
      </c>
      <c r="C30" s="10"/>
      <c r="D30" s="8">
        <v>3</v>
      </c>
      <c r="E30" s="8">
        <v>0</v>
      </c>
      <c r="F30" s="11">
        <f t="shared" si="0"/>
        <v>3</v>
      </c>
      <c r="G30" s="11"/>
      <c r="H30" s="8">
        <v>0</v>
      </c>
      <c r="I30" s="8">
        <v>1</v>
      </c>
      <c r="J30" s="11">
        <f t="shared" si="1"/>
        <v>1</v>
      </c>
      <c r="K30" s="11"/>
      <c r="L30" s="8">
        <v>15</v>
      </c>
      <c r="M30" s="8">
        <v>21</v>
      </c>
      <c r="N30" s="11">
        <f t="shared" si="2"/>
        <v>36</v>
      </c>
      <c r="O30" s="11"/>
      <c r="P30" s="8">
        <v>2</v>
      </c>
      <c r="Q30" s="8">
        <v>0</v>
      </c>
      <c r="R30" s="11">
        <f t="shared" si="3"/>
        <v>2</v>
      </c>
      <c r="S30" s="11"/>
      <c r="T30" s="8">
        <v>3</v>
      </c>
      <c r="U30" s="8">
        <v>23</v>
      </c>
      <c r="V30" s="11">
        <f t="shared" si="4"/>
        <v>26</v>
      </c>
      <c r="W30" s="11"/>
      <c r="X30" s="8">
        <v>1</v>
      </c>
      <c r="Y30" s="8">
        <v>2</v>
      </c>
      <c r="Z30" s="11">
        <f t="shared" si="5"/>
        <v>3</v>
      </c>
      <c r="AA30" s="11"/>
      <c r="AB30" s="66">
        <f t="shared" si="6"/>
        <v>71</v>
      </c>
    </row>
    <row r="31" spans="1:28" ht="13.5" customHeight="1">
      <c r="A31" s="2507">
        <v>1404</v>
      </c>
      <c r="B31" s="35" t="s">
        <v>34</v>
      </c>
      <c r="C31" s="111"/>
      <c r="D31" s="63">
        <f>SUM(D32:D33)</f>
        <v>0</v>
      </c>
      <c r="E31" s="63">
        <f>SUM(E32:E33)</f>
        <v>0</v>
      </c>
      <c r="F31" s="63">
        <f t="shared" si="0"/>
        <v>0</v>
      </c>
      <c r="G31" s="63"/>
      <c r="H31" s="63">
        <f>SUM(H32:H33)</f>
        <v>0</v>
      </c>
      <c r="I31" s="63">
        <f>SUM(I32:I33)</f>
        <v>0</v>
      </c>
      <c r="J31" s="63">
        <f t="shared" si="1"/>
        <v>0</v>
      </c>
      <c r="K31" s="63"/>
      <c r="L31" s="63">
        <f>SUM(L32:L33)</f>
        <v>79</v>
      </c>
      <c r="M31" s="63">
        <f>SUM(M32:M33)</f>
        <v>17</v>
      </c>
      <c r="N31" s="63">
        <f t="shared" si="2"/>
        <v>96</v>
      </c>
      <c r="O31" s="63"/>
      <c r="P31" s="63">
        <f>SUM(P32:P33)</f>
        <v>6</v>
      </c>
      <c r="Q31" s="63">
        <f>SUM(Q32:Q33)</f>
        <v>3</v>
      </c>
      <c r="R31" s="63">
        <f t="shared" si="3"/>
        <v>9</v>
      </c>
      <c r="S31" s="63"/>
      <c r="T31" s="63">
        <f>SUM(T32:T33)</f>
        <v>81</v>
      </c>
      <c r="U31" s="63">
        <f>SUM(U32:U33)</f>
        <v>21</v>
      </c>
      <c r="V31" s="63">
        <f t="shared" si="4"/>
        <v>102</v>
      </c>
      <c r="W31" s="63"/>
      <c r="X31" s="63">
        <f>SUM(X32:X33)</f>
        <v>24</v>
      </c>
      <c r="Y31" s="63">
        <f>SUM(Y32:Y33)</f>
        <v>8</v>
      </c>
      <c r="Z31" s="63">
        <f t="shared" si="5"/>
        <v>32</v>
      </c>
      <c r="AA31" s="63"/>
      <c r="AB31" s="62">
        <f t="shared" si="6"/>
        <v>239</v>
      </c>
    </row>
    <row r="32" spans="1:28" ht="13.5" customHeight="1">
      <c r="A32" s="2508"/>
      <c r="B32" s="8" t="s">
        <v>45</v>
      </c>
      <c r="C32" s="10"/>
      <c r="D32" s="8">
        <v>0</v>
      </c>
      <c r="E32" s="8">
        <v>0</v>
      </c>
      <c r="F32" s="11">
        <f t="shared" si="0"/>
        <v>0</v>
      </c>
      <c r="G32" s="11"/>
      <c r="H32" s="8">
        <v>0</v>
      </c>
      <c r="I32" s="8">
        <v>0</v>
      </c>
      <c r="J32" s="11">
        <f t="shared" si="1"/>
        <v>0</v>
      </c>
      <c r="K32" s="11"/>
      <c r="L32" s="8">
        <v>25</v>
      </c>
      <c r="M32" s="8">
        <v>4</v>
      </c>
      <c r="N32" s="11">
        <f t="shared" si="2"/>
        <v>29</v>
      </c>
      <c r="O32" s="11"/>
      <c r="P32" s="8">
        <v>1</v>
      </c>
      <c r="Q32" s="8">
        <v>0</v>
      </c>
      <c r="R32" s="11">
        <f t="shared" si="3"/>
        <v>1</v>
      </c>
      <c r="S32" s="11"/>
      <c r="T32" s="8">
        <v>47</v>
      </c>
      <c r="U32" s="8">
        <v>6</v>
      </c>
      <c r="V32" s="11">
        <f t="shared" si="4"/>
        <v>53</v>
      </c>
      <c r="W32" s="11"/>
      <c r="X32" s="8">
        <v>17</v>
      </c>
      <c r="Y32" s="8">
        <v>5</v>
      </c>
      <c r="Z32" s="11">
        <f t="shared" si="5"/>
        <v>22</v>
      </c>
      <c r="AA32" s="11"/>
      <c r="AB32" s="66">
        <f t="shared" si="6"/>
        <v>105</v>
      </c>
    </row>
    <row r="33" spans="1:79" ht="13.5" customHeight="1">
      <c r="A33" s="2508"/>
      <c r="B33" s="8" t="s">
        <v>17</v>
      </c>
      <c r="C33" s="10"/>
      <c r="D33" s="8">
        <v>0</v>
      </c>
      <c r="E33" s="8">
        <v>0</v>
      </c>
      <c r="F33" s="11">
        <f t="shared" si="0"/>
        <v>0</v>
      </c>
      <c r="G33" s="11"/>
      <c r="H33" s="8">
        <v>0</v>
      </c>
      <c r="I33" s="8">
        <v>0</v>
      </c>
      <c r="J33" s="11">
        <f t="shared" si="1"/>
        <v>0</v>
      </c>
      <c r="K33" s="11"/>
      <c r="L33" s="8">
        <v>54</v>
      </c>
      <c r="M33" s="8">
        <v>13</v>
      </c>
      <c r="N33" s="11">
        <f t="shared" si="2"/>
        <v>67</v>
      </c>
      <c r="O33" s="11"/>
      <c r="P33" s="8">
        <v>5</v>
      </c>
      <c r="Q33" s="8">
        <v>3</v>
      </c>
      <c r="R33" s="11">
        <f t="shared" si="3"/>
        <v>8</v>
      </c>
      <c r="S33" s="11"/>
      <c r="T33" s="8">
        <v>34</v>
      </c>
      <c r="U33" s="8">
        <v>15</v>
      </c>
      <c r="V33" s="11">
        <f t="shared" si="4"/>
        <v>49</v>
      </c>
      <c r="W33" s="11"/>
      <c r="X33" s="8">
        <v>7</v>
      </c>
      <c r="Y33" s="8">
        <v>3</v>
      </c>
      <c r="Z33" s="11">
        <f t="shared" si="5"/>
        <v>10</v>
      </c>
      <c r="AA33" s="11"/>
      <c r="AB33" s="66">
        <f t="shared" si="6"/>
        <v>134</v>
      </c>
    </row>
    <row r="34" spans="1:79" ht="13.5" customHeight="1">
      <c r="A34" s="2505">
        <v>1405</v>
      </c>
      <c r="B34" s="35" t="s">
        <v>18</v>
      </c>
      <c r="C34" s="36"/>
      <c r="D34" s="63">
        <f>SUM(D35:D38)</f>
        <v>2</v>
      </c>
      <c r="E34" s="63">
        <f>SUM(E35:E38)</f>
        <v>1</v>
      </c>
      <c r="F34" s="63">
        <f t="shared" si="0"/>
        <v>3</v>
      </c>
      <c r="G34" s="63"/>
      <c r="H34" s="63">
        <f>SUM(H35:H38)</f>
        <v>0</v>
      </c>
      <c r="I34" s="63">
        <f>SUM(I35:I38)</f>
        <v>0</v>
      </c>
      <c r="J34" s="63">
        <f t="shared" si="1"/>
        <v>0</v>
      </c>
      <c r="K34" s="63"/>
      <c r="L34" s="63">
        <f>SUM(L35:L38)</f>
        <v>87</v>
      </c>
      <c r="M34" s="63">
        <f>SUM(M35:M38)</f>
        <v>54</v>
      </c>
      <c r="N34" s="63">
        <f t="shared" si="2"/>
        <v>141</v>
      </c>
      <c r="O34" s="63"/>
      <c r="P34" s="63">
        <f>SUM(P35:P38)</f>
        <v>0</v>
      </c>
      <c r="Q34" s="63">
        <f>SUM(Q35:Q38)</f>
        <v>1</v>
      </c>
      <c r="R34" s="63">
        <f t="shared" si="3"/>
        <v>1</v>
      </c>
      <c r="S34" s="63"/>
      <c r="T34" s="63">
        <f>SUM(T35:T38)</f>
        <v>92</v>
      </c>
      <c r="U34" s="63">
        <f>SUM(U35:U38)</f>
        <v>69</v>
      </c>
      <c r="V34" s="63">
        <f t="shared" si="4"/>
        <v>161</v>
      </c>
      <c r="W34" s="63"/>
      <c r="X34" s="63">
        <f>SUM(X35:X38)</f>
        <v>38</v>
      </c>
      <c r="Y34" s="63">
        <f>SUM(Y35:Y38)</f>
        <v>42</v>
      </c>
      <c r="Z34" s="63">
        <f t="shared" si="5"/>
        <v>80</v>
      </c>
      <c r="AA34" s="63"/>
      <c r="AB34" s="62">
        <f t="shared" si="6"/>
        <v>386</v>
      </c>
    </row>
    <row r="35" spans="1:79" ht="13.5" customHeight="1">
      <c r="A35" s="2506"/>
      <c r="B35" s="8" t="s">
        <v>21</v>
      </c>
      <c r="C35" s="10"/>
      <c r="D35" s="8">
        <v>1</v>
      </c>
      <c r="E35" s="8">
        <v>1</v>
      </c>
      <c r="F35" s="11">
        <f t="shared" si="0"/>
        <v>2</v>
      </c>
      <c r="G35" s="11"/>
      <c r="H35" s="8">
        <v>0</v>
      </c>
      <c r="I35" s="8">
        <v>0</v>
      </c>
      <c r="J35" s="11">
        <f t="shared" si="1"/>
        <v>0</v>
      </c>
      <c r="K35" s="11"/>
      <c r="L35" s="8">
        <v>25</v>
      </c>
      <c r="M35" s="8">
        <v>15</v>
      </c>
      <c r="N35" s="11">
        <f t="shared" si="2"/>
        <v>40</v>
      </c>
      <c r="O35" s="11"/>
      <c r="P35" s="8">
        <v>0</v>
      </c>
      <c r="Q35" s="8">
        <v>1</v>
      </c>
      <c r="R35" s="11">
        <f t="shared" si="3"/>
        <v>1</v>
      </c>
      <c r="S35" s="11"/>
      <c r="T35" s="8">
        <v>34</v>
      </c>
      <c r="U35" s="8">
        <v>27</v>
      </c>
      <c r="V35" s="11">
        <f t="shared" si="4"/>
        <v>61</v>
      </c>
      <c r="W35" s="11"/>
      <c r="X35" s="8">
        <v>11</v>
      </c>
      <c r="Y35" s="8">
        <v>10</v>
      </c>
      <c r="Z35" s="11">
        <f t="shared" si="5"/>
        <v>21</v>
      </c>
      <c r="AA35" s="11"/>
      <c r="AB35" s="66">
        <f t="shared" si="6"/>
        <v>125</v>
      </c>
      <c r="AC35" s="16"/>
      <c r="AD35" s="16"/>
      <c r="AE35" s="16"/>
      <c r="AF35" s="16"/>
      <c r="AG35" s="16"/>
      <c r="AH35" s="16"/>
      <c r="AI35" s="16"/>
      <c r="AJ35" s="16"/>
      <c r="AK35" s="16"/>
      <c r="AL35" s="16"/>
      <c r="AM35" s="16"/>
      <c r="AN35" s="16"/>
      <c r="AO35" s="16"/>
      <c r="AP35" s="16"/>
      <c r="AQ35" s="16"/>
      <c r="AR35" s="16"/>
      <c r="AS35" s="16"/>
      <c r="AT35" s="16"/>
    </row>
    <row r="36" spans="1:79" ht="13.5" customHeight="1">
      <c r="A36" s="2506"/>
      <c r="B36" s="8" t="s">
        <v>19</v>
      </c>
      <c r="C36" s="10"/>
      <c r="D36" s="8">
        <v>1</v>
      </c>
      <c r="E36" s="8">
        <v>0</v>
      </c>
      <c r="F36" s="11">
        <f t="shared" si="0"/>
        <v>1</v>
      </c>
      <c r="G36" s="11"/>
      <c r="H36" s="8">
        <v>0</v>
      </c>
      <c r="I36" s="8">
        <v>0</v>
      </c>
      <c r="J36" s="11">
        <f t="shared" si="1"/>
        <v>0</v>
      </c>
      <c r="K36" s="11"/>
      <c r="L36" s="8">
        <v>59</v>
      </c>
      <c r="M36" s="8">
        <v>36</v>
      </c>
      <c r="N36" s="11">
        <f t="shared" si="2"/>
        <v>95</v>
      </c>
      <c r="O36" s="11"/>
      <c r="P36" s="8">
        <v>0</v>
      </c>
      <c r="Q36" s="8">
        <v>0</v>
      </c>
      <c r="R36" s="11">
        <f t="shared" si="3"/>
        <v>0</v>
      </c>
      <c r="S36" s="11"/>
      <c r="T36" s="8">
        <v>53</v>
      </c>
      <c r="U36" s="8">
        <v>40</v>
      </c>
      <c r="V36" s="11">
        <f t="shared" si="4"/>
        <v>93</v>
      </c>
      <c r="W36" s="11"/>
      <c r="X36" s="8">
        <v>26</v>
      </c>
      <c r="Y36" s="8">
        <v>32</v>
      </c>
      <c r="Z36" s="11">
        <f t="shared" si="5"/>
        <v>58</v>
      </c>
      <c r="AA36" s="11"/>
      <c r="AB36" s="66">
        <f t="shared" si="6"/>
        <v>247</v>
      </c>
      <c r="AC36" s="16"/>
      <c r="AD36" s="16"/>
      <c r="AE36" s="16"/>
      <c r="AF36" s="16"/>
      <c r="AG36" s="16"/>
      <c r="AH36" s="16"/>
      <c r="AI36" s="16"/>
      <c r="AJ36" s="16"/>
      <c r="AK36" s="16"/>
      <c r="AL36" s="16"/>
      <c r="AM36" s="16"/>
      <c r="AN36" s="16"/>
      <c r="AO36" s="16"/>
      <c r="AP36" s="16"/>
      <c r="AQ36" s="16"/>
      <c r="AR36" s="16"/>
      <c r="AS36" s="16"/>
      <c r="AT36" s="16"/>
    </row>
    <row r="37" spans="1:79" ht="13.5" customHeight="1">
      <c r="A37" s="2506"/>
      <c r="B37" s="8" t="s">
        <v>65</v>
      </c>
      <c r="C37" s="10"/>
      <c r="D37" s="8">
        <v>0</v>
      </c>
      <c r="E37" s="8">
        <v>0</v>
      </c>
      <c r="F37" s="11">
        <f t="shared" si="0"/>
        <v>0</v>
      </c>
      <c r="G37" s="11"/>
      <c r="H37" s="8">
        <v>0</v>
      </c>
      <c r="I37" s="8">
        <v>0</v>
      </c>
      <c r="J37" s="11">
        <f t="shared" si="1"/>
        <v>0</v>
      </c>
      <c r="K37" s="11"/>
      <c r="L37" s="8">
        <v>0</v>
      </c>
      <c r="M37" s="8">
        <v>0</v>
      </c>
      <c r="N37" s="11">
        <f t="shared" si="2"/>
        <v>0</v>
      </c>
      <c r="O37" s="11"/>
      <c r="P37" s="8">
        <v>0</v>
      </c>
      <c r="Q37" s="8">
        <v>0</v>
      </c>
      <c r="R37" s="11">
        <f t="shared" si="3"/>
        <v>0</v>
      </c>
      <c r="S37" s="11"/>
      <c r="T37" s="8">
        <v>0</v>
      </c>
      <c r="U37" s="8">
        <v>0</v>
      </c>
      <c r="V37" s="11">
        <f t="shared" si="4"/>
        <v>0</v>
      </c>
      <c r="W37" s="11"/>
      <c r="X37" s="8">
        <v>0</v>
      </c>
      <c r="Y37" s="8">
        <v>0</v>
      </c>
      <c r="Z37" s="11">
        <f t="shared" si="5"/>
        <v>0</v>
      </c>
      <c r="AA37" s="11"/>
      <c r="AB37" s="66">
        <f t="shared" si="6"/>
        <v>0</v>
      </c>
      <c r="AC37" s="16"/>
      <c r="AD37" s="16"/>
      <c r="AE37" s="16"/>
      <c r="AF37" s="16"/>
      <c r="AG37" s="16"/>
      <c r="AH37" s="16"/>
      <c r="AI37" s="16"/>
      <c r="AJ37" s="16"/>
      <c r="AK37" s="16"/>
      <c r="AL37" s="16"/>
      <c r="AM37" s="16"/>
      <c r="AN37" s="16"/>
      <c r="AO37" s="16"/>
      <c r="AP37" s="16"/>
      <c r="AQ37" s="16"/>
      <c r="AR37" s="16"/>
      <c r="AS37" s="16"/>
      <c r="AT37" s="16"/>
    </row>
    <row r="38" spans="1:79" ht="13.5" customHeight="1">
      <c r="A38" s="2506"/>
      <c r="B38" s="8" t="s">
        <v>49</v>
      </c>
      <c r="C38" s="10"/>
      <c r="D38" s="8">
        <v>0</v>
      </c>
      <c r="E38" s="8">
        <v>0</v>
      </c>
      <c r="F38" s="11">
        <f t="shared" si="0"/>
        <v>0</v>
      </c>
      <c r="G38" s="11"/>
      <c r="H38" s="8">
        <v>0</v>
      </c>
      <c r="I38" s="8">
        <v>0</v>
      </c>
      <c r="J38" s="11">
        <f t="shared" si="1"/>
        <v>0</v>
      </c>
      <c r="K38" s="11"/>
      <c r="L38" s="8">
        <v>3</v>
      </c>
      <c r="M38" s="8">
        <v>3</v>
      </c>
      <c r="N38" s="11">
        <f t="shared" si="2"/>
        <v>6</v>
      </c>
      <c r="O38" s="11"/>
      <c r="P38" s="8">
        <v>0</v>
      </c>
      <c r="Q38" s="8">
        <v>0</v>
      </c>
      <c r="R38" s="11">
        <f t="shared" si="3"/>
        <v>0</v>
      </c>
      <c r="S38" s="11"/>
      <c r="T38" s="8">
        <v>5</v>
      </c>
      <c r="U38" s="8">
        <v>2</v>
      </c>
      <c r="V38" s="11">
        <f t="shared" si="4"/>
        <v>7</v>
      </c>
      <c r="W38" s="11"/>
      <c r="X38" s="8">
        <v>1</v>
      </c>
      <c r="Y38" s="8">
        <v>0</v>
      </c>
      <c r="Z38" s="11">
        <f t="shared" si="5"/>
        <v>1</v>
      </c>
      <c r="AA38" s="11"/>
      <c r="AB38" s="66">
        <f t="shared" si="6"/>
        <v>14</v>
      </c>
    </row>
    <row r="39" spans="1:79" ht="13.5" customHeight="1">
      <c r="A39" s="2505">
        <v>1406</v>
      </c>
      <c r="B39" s="35" t="s">
        <v>22</v>
      </c>
      <c r="C39" s="111"/>
      <c r="D39" s="63">
        <f>SUM(D40:D44)</f>
        <v>2</v>
      </c>
      <c r="E39" s="63">
        <f>SUM(E40:E44)</f>
        <v>2</v>
      </c>
      <c r="F39" s="63">
        <f t="shared" si="0"/>
        <v>4</v>
      </c>
      <c r="G39" s="63"/>
      <c r="H39" s="63">
        <f>SUM(H40:H44)</f>
        <v>0</v>
      </c>
      <c r="I39" s="63">
        <f>SUM(I40:I44)</f>
        <v>0</v>
      </c>
      <c r="J39" s="63">
        <f t="shared" si="1"/>
        <v>0</v>
      </c>
      <c r="K39" s="63"/>
      <c r="L39" s="63">
        <f>SUM(L40:L44)</f>
        <v>58</v>
      </c>
      <c r="M39" s="63">
        <f>SUM(M40:M44)</f>
        <v>41</v>
      </c>
      <c r="N39" s="63">
        <f t="shared" si="2"/>
        <v>99</v>
      </c>
      <c r="O39" s="63"/>
      <c r="P39" s="63">
        <f>SUM(P40:P44)</f>
        <v>93</v>
      </c>
      <c r="Q39" s="63">
        <f>SUM(Q40:Q44)</f>
        <v>28</v>
      </c>
      <c r="R39" s="63">
        <f t="shared" si="3"/>
        <v>121</v>
      </c>
      <c r="S39" s="63"/>
      <c r="T39" s="63">
        <f>SUM(T40:T44)</f>
        <v>67</v>
      </c>
      <c r="U39" s="63">
        <f>SUM(U40:U44)</f>
        <v>39</v>
      </c>
      <c r="V39" s="63">
        <f t="shared" si="4"/>
        <v>106</v>
      </c>
      <c r="W39" s="63"/>
      <c r="X39" s="63">
        <f>SUM(X40:X44)</f>
        <v>18</v>
      </c>
      <c r="Y39" s="63">
        <f>SUM(Y40:Y44)</f>
        <v>8</v>
      </c>
      <c r="Z39" s="63">
        <f t="shared" si="5"/>
        <v>26</v>
      </c>
      <c r="AA39" s="63"/>
      <c r="AB39" s="62">
        <f t="shared" si="6"/>
        <v>356</v>
      </c>
      <c r="AC39" s="16"/>
      <c r="AD39" s="16"/>
      <c r="AE39" s="16"/>
      <c r="AF39" s="16"/>
      <c r="AG39" s="16"/>
      <c r="AH39" s="16"/>
      <c r="AI39" s="16"/>
      <c r="AJ39" s="16"/>
      <c r="AK39" s="16"/>
      <c r="AL39" s="16"/>
      <c r="AM39" s="16"/>
      <c r="AN39" s="16"/>
      <c r="AO39" s="16"/>
      <c r="AP39" s="16"/>
      <c r="AQ39" s="16"/>
      <c r="AR39" s="16"/>
      <c r="AS39" s="16"/>
      <c r="AT39" s="16"/>
    </row>
    <row r="40" spans="1:79" ht="13.5" customHeight="1">
      <c r="A40" s="2506"/>
      <c r="B40" s="8" t="s">
        <v>68</v>
      </c>
      <c r="C40" s="10"/>
      <c r="D40" s="8">
        <v>1</v>
      </c>
      <c r="E40" s="8">
        <v>1</v>
      </c>
      <c r="F40" s="11">
        <f t="shared" ref="F40:F58" si="7">SUM(D40:E40)</f>
        <v>2</v>
      </c>
      <c r="G40" s="11"/>
      <c r="H40" s="8">
        <v>0</v>
      </c>
      <c r="I40" s="8">
        <v>0</v>
      </c>
      <c r="J40" s="11">
        <f t="shared" ref="J40:J58" si="8">SUM(H40:I40)</f>
        <v>0</v>
      </c>
      <c r="K40" s="11"/>
      <c r="L40" s="8">
        <v>31</v>
      </c>
      <c r="M40" s="8">
        <v>26</v>
      </c>
      <c r="N40" s="11">
        <f t="shared" ref="N40:N58" si="9">SUM(L40:M40)</f>
        <v>57</v>
      </c>
      <c r="O40" s="11"/>
      <c r="P40" s="8">
        <v>51</v>
      </c>
      <c r="Q40" s="8">
        <v>17</v>
      </c>
      <c r="R40" s="11">
        <f t="shared" ref="R40:R58" si="10">SUM(P40:Q40)</f>
        <v>68</v>
      </c>
      <c r="S40" s="11"/>
      <c r="T40" s="8">
        <v>33</v>
      </c>
      <c r="U40" s="8">
        <v>19</v>
      </c>
      <c r="V40" s="11">
        <f t="shared" ref="V40:V58" si="11">SUM(T40:U40)</f>
        <v>52</v>
      </c>
      <c r="W40" s="11"/>
      <c r="X40" s="8">
        <v>6</v>
      </c>
      <c r="Y40" s="8">
        <v>3</v>
      </c>
      <c r="Z40" s="11">
        <f t="shared" ref="Z40:Z58" si="12">SUM(X40:Y40)</f>
        <v>9</v>
      </c>
      <c r="AA40" s="11"/>
      <c r="AB40" s="66">
        <f t="shared" ref="AB40:AB58" si="13">SUM(F40,J40,N40,R40,V40,Z40)</f>
        <v>188</v>
      </c>
      <c r="AC40" s="16"/>
      <c r="AD40" s="16"/>
      <c r="AE40" s="16"/>
      <c r="AF40" s="16"/>
      <c r="AG40" s="16"/>
      <c r="AH40" s="16"/>
      <c r="AI40" s="16"/>
      <c r="AJ40" s="16"/>
      <c r="AK40" s="16"/>
      <c r="AL40" s="16"/>
      <c r="AM40" s="16"/>
      <c r="AN40" s="16"/>
      <c r="AO40" s="16"/>
      <c r="AP40" s="16"/>
      <c r="AQ40" s="16"/>
      <c r="AR40" s="16"/>
      <c r="AS40" s="16"/>
      <c r="AT40" s="16"/>
    </row>
    <row r="41" spans="1:79" ht="13.5" customHeight="1">
      <c r="A41" s="2506"/>
      <c r="B41" s="8" t="s">
        <v>23</v>
      </c>
      <c r="C41" s="10"/>
      <c r="D41" s="8">
        <v>0</v>
      </c>
      <c r="E41" s="8">
        <v>1</v>
      </c>
      <c r="F41" s="11">
        <f t="shared" si="7"/>
        <v>1</v>
      </c>
      <c r="G41" s="11"/>
      <c r="H41" s="8">
        <v>0</v>
      </c>
      <c r="I41" s="8">
        <v>0</v>
      </c>
      <c r="J41" s="11">
        <f t="shared" si="8"/>
        <v>0</v>
      </c>
      <c r="K41" s="11"/>
      <c r="L41" s="8">
        <v>11</v>
      </c>
      <c r="M41" s="8">
        <v>8</v>
      </c>
      <c r="N41" s="11">
        <f t="shared" si="9"/>
        <v>19</v>
      </c>
      <c r="O41" s="11"/>
      <c r="P41" s="8">
        <v>1</v>
      </c>
      <c r="Q41" s="8">
        <v>0</v>
      </c>
      <c r="R41" s="11">
        <f t="shared" si="10"/>
        <v>1</v>
      </c>
      <c r="S41" s="11"/>
      <c r="T41" s="8">
        <v>19</v>
      </c>
      <c r="U41" s="8">
        <v>11</v>
      </c>
      <c r="V41" s="11">
        <f t="shared" si="11"/>
        <v>30</v>
      </c>
      <c r="W41" s="11"/>
      <c r="X41" s="8">
        <v>7</v>
      </c>
      <c r="Y41" s="8">
        <v>1</v>
      </c>
      <c r="Z41" s="11">
        <f t="shared" si="12"/>
        <v>8</v>
      </c>
      <c r="AA41" s="11"/>
      <c r="AB41" s="66">
        <f t="shared" si="13"/>
        <v>59</v>
      </c>
      <c r="AC41" s="16"/>
      <c r="AD41" s="16"/>
      <c r="AE41" s="16"/>
      <c r="AF41" s="16"/>
      <c r="AG41" s="16"/>
      <c r="AH41" s="16"/>
      <c r="AI41" s="16"/>
      <c r="AJ41" s="16"/>
      <c r="AK41" s="16"/>
      <c r="AL41" s="16"/>
      <c r="AM41" s="16"/>
      <c r="AN41" s="16"/>
      <c r="AO41" s="16"/>
      <c r="AP41" s="16"/>
      <c r="AQ41" s="16"/>
      <c r="AR41" s="16"/>
      <c r="AS41" s="16"/>
      <c r="AT41" s="16"/>
    </row>
    <row r="42" spans="1:79" ht="13.5" customHeight="1">
      <c r="A42" s="2506"/>
      <c r="B42" s="8" t="s">
        <v>66</v>
      </c>
      <c r="C42" s="10"/>
      <c r="D42" s="8">
        <v>0</v>
      </c>
      <c r="E42" s="8">
        <v>0</v>
      </c>
      <c r="F42" s="11">
        <f t="shared" si="7"/>
        <v>0</v>
      </c>
      <c r="G42" s="11"/>
      <c r="H42" s="8">
        <v>0</v>
      </c>
      <c r="I42" s="8">
        <v>0</v>
      </c>
      <c r="J42" s="11">
        <f t="shared" si="8"/>
        <v>0</v>
      </c>
      <c r="K42" s="11"/>
      <c r="L42" s="8">
        <v>6</v>
      </c>
      <c r="M42" s="8">
        <v>4</v>
      </c>
      <c r="N42" s="11">
        <f t="shared" si="9"/>
        <v>10</v>
      </c>
      <c r="O42" s="11"/>
      <c r="P42" s="8">
        <v>0</v>
      </c>
      <c r="Q42" s="8">
        <v>0</v>
      </c>
      <c r="R42" s="11">
        <f t="shared" si="10"/>
        <v>0</v>
      </c>
      <c r="S42" s="11"/>
      <c r="T42" s="8">
        <v>5</v>
      </c>
      <c r="U42" s="8">
        <v>3</v>
      </c>
      <c r="V42" s="11">
        <f t="shared" si="11"/>
        <v>8</v>
      </c>
      <c r="W42" s="11"/>
      <c r="X42" s="8">
        <v>2</v>
      </c>
      <c r="Y42" s="8">
        <v>1</v>
      </c>
      <c r="Z42" s="11">
        <f t="shared" si="12"/>
        <v>3</v>
      </c>
      <c r="AA42" s="11"/>
      <c r="AB42" s="66">
        <f t="shared" si="13"/>
        <v>21</v>
      </c>
      <c r="AC42" s="16"/>
      <c r="AD42" s="16"/>
      <c r="AE42" s="16"/>
      <c r="AF42" s="16"/>
      <c r="AG42" s="16"/>
      <c r="AH42" s="16"/>
      <c r="AI42" s="16"/>
      <c r="AJ42" s="16"/>
      <c r="AK42" s="16"/>
      <c r="AL42" s="16"/>
      <c r="AM42" s="16"/>
      <c r="AN42" s="16"/>
      <c r="AO42" s="16"/>
      <c r="AP42" s="16"/>
      <c r="AQ42" s="16"/>
      <c r="AR42" s="16"/>
      <c r="AS42" s="16"/>
      <c r="AT42" s="16"/>
    </row>
    <row r="43" spans="1:79" ht="13.5" customHeight="1">
      <c r="A43" s="2506"/>
      <c r="B43" s="8" t="s">
        <v>36</v>
      </c>
      <c r="C43" s="10"/>
      <c r="D43" s="8">
        <v>1</v>
      </c>
      <c r="E43" s="8">
        <v>0</v>
      </c>
      <c r="F43" s="11">
        <f t="shared" si="7"/>
        <v>1</v>
      </c>
      <c r="G43" s="11"/>
      <c r="H43" s="8">
        <v>0</v>
      </c>
      <c r="I43" s="8">
        <v>0</v>
      </c>
      <c r="J43" s="11">
        <f t="shared" si="8"/>
        <v>0</v>
      </c>
      <c r="K43" s="11"/>
      <c r="L43" s="8">
        <v>6</v>
      </c>
      <c r="M43" s="8">
        <v>2</v>
      </c>
      <c r="N43" s="11">
        <f t="shared" si="9"/>
        <v>8</v>
      </c>
      <c r="O43" s="11"/>
      <c r="P43" s="8">
        <v>41</v>
      </c>
      <c r="Q43" s="8">
        <v>11</v>
      </c>
      <c r="R43" s="11">
        <f t="shared" si="10"/>
        <v>52</v>
      </c>
      <c r="S43" s="11"/>
      <c r="T43" s="8">
        <v>8</v>
      </c>
      <c r="U43" s="8">
        <v>4</v>
      </c>
      <c r="V43" s="11">
        <f t="shared" si="11"/>
        <v>12</v>
      </c>
      <c r="W43" s="11"/>
      <c r="X43" s="8">
        <v>1</v>
      </c>
      <c r="Y43" s="8">
        <v>1</v>
      </c>
      <c r="Z43" s="11">
        <f t="shared" si="12"/>
        <v>2</v>
      </c>
      <c r="AA43" s="11"/>
      <c r="AB43" s="66">
        <f t="shared" si="13"/>
        <v>75</v>
      </c>
      <c r="AC43" s="16"/>
      <c r="AD43" s="16"/>
      <c r="AE43" s="16"/>
      <c r="AF43" s="16"/>
      <c r="AG43" s="16"/>
      <c r="AH43" s="16"/>
      <c r="AI43" s="16"/>
      <c r="AJ43" s="16"/>
      <c r="AK43" s="16"/>
      <c r="AL43" s="16"/>
      <c r="AM43" s="16"/>
      <c r="AN43" s="16"/>
      <c r="AO43" s="16"/>
      <c r="AP43" s="16"/>
      <c r="AQ43" s="16"/>
      <c r="AR43" s="16"/>
      <c r="AS43" s="16"/>
      <c r="AT43" s="16"/>
    </row>
    <row r="44" spans="1:79" ht="13.5" customHeight="1">
      <c r="A44" s="2506"/>
      <c r="B44" s="8" t="s">
        <v>37</v>
      </c>
      <c r="C44" s="10"/>
      <c r="D44" s="8">
        <v>0</v>
      </c>
      <c r="E44" s="8">
        <v>0</v>
      </c>
      <c r="F44" s="11">
        <f t="shared" si="7"/>
        <v>0</v>
      </c>
      <c r="G44" s="11"/>
      <c r="H44" s="8">
        <v>0</v>
      </c>
      <c r="I44" s="8">
        <v>0</v>
      </c>
      <c r="J44" s="11">
        <f t="shared" si="8"/>
        <v>0</v>
      </c>
      <c r="K44" s="11"/>
      <c r="L44" s="8">
        <v>4</v>
      </c>
      <c r="M44" s="8">
        <v>1</v>
      </c>
      <c r="N44" s="11">
        <f t="shared" si="9"/>
        <v>5</v>
      </c>
      <c r="O44" s="11"/>
      <c r="P44" s="8">
        <v>0</v>
      </c>
      <c r="Q44" s="8">
        <v>0</v>
      </c>
      <c r="R44" s="11">
        <f t="shared" si="10"/>
        <v>0</v>
      </c>
      <c r="S44" s="11"/>
      <c r="T44" s="8">
        <v>2</v>
      </c>
      <c r="U44" s="8">
        <v>2</v>
      </c>
      <c r="V44" s="11">
        <f t="shared" si="11"/>
        <v>4</v>
      </c>
      <c r="W44" s="11"/>
      <c r="X44" s="8">
        <v>2</v>
      </c>
      <c r="Y44" s="8">
        <v>2</v>
      </c>
      <c r="Z44" s="11">
        <f t="shared" si="12"/>
        <v>4</v>
      </c>
      <c r="AA44" s="11"/>
      <c r="AB44" s="66">
        <f t="shared" si="13"/>
        <v>13</v>
      </c>
      <c r="AC44" s="16"/>
      <c r="AD44" s="16"/>
      <c r="AE44" s="16"/>
      <c r="AF44" s="16"/>
      <c r="AG44" s="16"/>
      <c r="AH44" s="16"/>
      <c r="AI44" s="16"/>
      <c r="AJ44" s="16"/>
      <c r="AK44" s="16"/>
      <c r="AL44" s="16"/>
      <c r="AM44" s="16"/>
      <c r="AN44" s="16"/>
      <c r="AO44" s="16"/>
      <c r="AP44" s="16"/>
      <c r="AQ44" s="16"/>
      <c r="AR44" s="16"/>
      <c r="AS44" s="16"/>
      <c r="AT44" s="16"/>
    </row>
    <row r="45" spans="1:79" ht="13.5" customHeight="1">
      <c r="A45" s="2507">
        <v>1407</v>
      </c>
      <c r="B45" s="41" t="s">
        <v>24</v>
      </c>
      <c r="C45" s="111"/>
      <c r="D45" s="63">
        <f>SUM(D46:D48)</f>
        <v>1</v>
      </c>
      <c r="E45" s="63">
        <f>SUM(E46:E48)</f>
        <v>0</v>
      </c>
      <c r="F45" s="63">
        <f t="shared" si="7"/>
        <v>1</v>
      </c>
      <c r="G45" s="63"/>
      <c r="H45" s="63">
        <f>SUM(H46:H48)</f>
        <v>0</v>
      </c>
      <c r="I45" s="63">
        <f>SUM(I46:I48)</f>
        <v>0</v>
      </c>
      <c r="J45" s="63">
        <f t="shared" si="8"/>
        <v>0</v>
      </c>
      <c r="K45" s="63"/>
      <c r="L45" s="63">
        <f>SUM(L46:L48)</f>
        <v>8</v>
      </c>
      <c r="M45" s="63">
        <f>SUM(M46:M48)</f>
        <v>1</v>
      </c>
      <c r="N45" s="63">
        <f t="shared" si="9"/>
        <v>9</v>
      </c>
      <c r="O45" s="63"/>
      <c r="P45" s="63">
        <f>SUM(P46:P48)</f>
        <v>0</v>
      </c>
      <c r="Q45" s="63">
        <f>SUM(Q46:Q48)</f>
        <v>0</v>
      </c>
      <c r="R45" s="63">
        <f t="shared" si="10"/>
        <v>0</v>
      </c>
      <c r="S45" s="63"/>
      <c r="T45" s="63">
        <f>SUM(T46:T48)</f>
        <v>14</v>
      </c>
      <c r="U45" s="63">
        <f>SUM(U46:U48)</f>
        <v>13</v>
      </c>
      <c r="V45" s="63">
        <f t="shared" si="11"/>
        <v>27</v>
      </c>
      <c r="W45" s="63"/>
      <c r="X45" s="63">
        <f>SUM(X46:X48)</f>
        <v>27</v>
      </c>
      <c r="Y45" s="63">
        <f>SUM(Y46:Y48)</f>
        <v>7</v>
      </c>
      <c r="Z45" s="63">
        <f t="shared" si="12"/>
        <v>34</v>
      </c>
      <c r="AA45" s="63"/>
      <c r="AB45" s="62">
        <f t="shared" si="13"/>
        <v>71</v>
      </c>
      <c r="AC45" s="16"/>
      <c r="AD45" s="16"/>
      <c r="AE45" s="16"/>
      <c r="AF45" s="16"/>
      <c r="AG45" s="16"/>
      <c r="AH45" s="16"/>
      <c r="AI45" s="16"/>
      <c r="AJ45" s="16"/>
      <c r="AK45" s="16"/>
      <c r="AL45" s="16"/>
      <c r="AM45" s="16"/>
      <c r="AN45" s="16"/>
      <c r="AO45" s="16"/>
      <c r="AP45" s="16"/>
      <c r="AQ45" s="16"/>
      <c r="AR45" s="16"/>
      <c r="AS45" s="16"/>
      <c r="AT45" s="16"/>
    </row>
    <row r="46" spans="1:79" ht="13.5" customHeight="1">
      <c r="A46" s="2508"/>
      <c r="B46" s="8" t="s">
        <v>69</v>
      </c>
      <c r="C46" s="10"/>
      <c r="D46" s="8">
        <v>1</v>
      </c>
      <c r="E46" s="8">
        <v>0</v>
      </c>
      <c r="F46" s="11">
        <f t="shared" si="7"/>
        <v>1</v>
      </c>
      <c r="G46" s="11"/>
      <c r="H46" s="8">
        <v>0</v>
      </c>
      <c r="I46" s="8">
        <v>0</v>
      </c>
      <c r="J46" s="11">
        <f t="shared" si="8"/>
        <v>0</v>
      </c>
      <c r="K46" s="11"/>
      <c r="L46" s="8">
        <v>3</v>
      </c>
      <c r="M46" s="8">
        <v>0</v>
      </c>
      <c r="N46" s="11">
        <f t="shared" si="9"/>
        <v>3</v>
      </c>
      <c r="O46" s="11"/>
      <c r="P46" s="8">
        <v>0</v>
      </c>
      <c r="Q46" s="8">
        <v>0</v>
      </c>
      <c r="R46" s="11">
        <f t="shared" si="10"/>
        <v>0</v>
      </c>
      <c r="S46" s="11"/>
      <c r="T46" s="8">
        <v>2</v>
      </c>
      <c r="U46" s="8">
        <v>2</v>
      </c>
      <c r="V46" s="11">
        <f t="shared" si="11"/>
        <v>4</v>
      </c>
      <c r="W46" s="11"/>
      <c r="X46" s="8">
        <v>21</v>
      </c>
      <c r="Y46" s="8">
        <v>3</v>
      </c>
      <c r="Z46" s="11">
        <f t="shared" si="12"/>
        <v>24</v>
      </c>
      <c r="AA46" s="11"/>
      <c r="AB46" s="66">
        <f t="shared" si="13"/>
        <v>32</v>
      </c>
      <c r="AC46" s="16"/>
      <c r="AD46" s="16"/>
      <c r="AE46" s="16"/>
      <c r="AF46" s="16"/>
      <c r="AG46" s="16"/>
      <c r="AH46" s="16"/>
      <c r="AI46" s="16"/>
      <c r="AJ46" s="16"/>
      <c r="AK46" s="16"/>
      <c r="AL46" s="16"/>
      <c r="AM46" s="16"/>
      <c r="AN46" s="16"/>
      <c r="AO46" s="16"/>
      <c r="AP46" s="16"/>
      <c r="AQ46" s="16"/>
      <c r="AR46" s="16"/>
      <c r="AS46" s="16"/>
      <c r="AT46" s="16"/>
    </row>
    <row r="47" spans="1:79" ht="13.5" customHeight="1">
      <c r="A47" s="2508"/>
      <c r="B47" s="25" t="s">
        <v>51</v>
      </c>
      <c r="C47" s="3"/>
      <c r="D47" s="8">
        <v>0</v>
      </c>
      <c r="E47" s="8">
        <v>0</v>
      </c>
      <c r="F47" s="11">
        <f t="shared" si="7"/>
        <v>0</v>
      </c>
      <c r="G47" s="11"/>
      <c r="H47" s="8">
        <v>0</v>
      </c>
      <c r="I47" s="8">
        <v>0</v>
      </c>
      <c r="J47" s="11">
        <f t="shared" si="8"/>
        <v>0</v>
      </c>
      <c r="K47" s="11"/>
      <c r="L47" s="8">
        <v>5</v>
      </c>
      <c r="M47" s="8">
        <v>1</v>
      </c>
      <c r="N47" s="11">
        <f t="shared" si="9"/>
        <v>6</v>
      </c>
      <c r="O47" s="11"/>
      <c r="P47" s="8">
        <v>0</v>
      </c>
      <c r="Q47" s="8">
        <v>0</v>
      </c>
      <c r="R47" s="11">
        <f t="shared" si="10"/>
        <v>0</v>
      </c>
      <c r="S47" s="11"/>
      <c r="T47" s="8">
        <v>12</v>
      </c>
      <c r="U47" s="8">
        <v>11</v>
      </c>
      <c r="V47" s="11">
        <f t="shared" si="11"/>
        <v>23</v>
      </c>
      <c r="W47" s="11"/>
      <c r="X47" s="8">
        <v>6</v>
      </c>
      <c r="Y47" s="8">
        <v>4</v>
      </c>
      <c r="Z47" s="11">
        <f t="shared" si="12"/>
        <v>10</v>
      </c>
      <c r="AA47" s="11"/>
      <c r="AB47" s="66">
        <f t="shared" si="13"/>
        <v>39</v>
      </c>
      <c r="AC47" s="16"/>
      <c r="AD47" s="16"/>
      <c r="AE47" s="16"/>
      <c r="AF47" s="16"/>
      <c r="AG47" s="16"/>
      <c r="AH47" s="16"/>
      <c r="AI47" s="16"/>
      <c r="AJ47" s="16"/>
      <c r="AK47" s="16"/>
      <c r="AL47" s="16"/>
      <c r="AM47" s="16"/>
      <c r="AN47" s="16"/>
      <c r="AO47" s="16"/>
      <c r="AP47" s="16"/>
      <c r="AQ47" s="16"/>
      <c r="AR47" s="16"/>
      <c r="AS47" s="16"/>
      <c r="AT47" s="16"/>
    </row>
    <row r="48" spans="1:79" s="17" customFormat="1">
      <c r="A48" s="2509"/>
      <c r="B48" s="19" t="s">
        <v>62</v>
      </c>
      <c r="C48" s="24"/>
      <c r="D48" s="21"/>
      <c r="E48" s="21"/>
      <c r="F48" s="123">
        <f t="shared" si="7"/>
        <v>0</v>
      </c>
      <c r="G48" s="123"/>
      <c r="H48" s="21"/>
      <c r="I48" s="21"/>
      <c r="J48" s="123">
        <f t="shared" si="8"/>
        <v>0</v>
      </c>
      <c r="K48" s="123"/>
      <c r="L48" s="21"/>
      <c r="M48" s="21"/>
      <c r="N48" s="123">
        <f t="shared" si="9"/>
        <v>0</v>
      </c>
      <c r="O48" s="123"/>
      <c r="P48" s="21"/>
      <c r="Q48" s="21"/>
      <c r="R48" s="123">
        <f t="shared" si="10"/>
        <v>0</v>
      </c>
      <c r="S48" s="123"/>
      <c r="T48" s="21"/>
      <c r="U48" s="21"/>
      <c r="V48" s="123">
        <f t="shared" si="11"/>
        <v>0</v>
      </c>
      <c r="W48" s="123"/>
      <c r="X48" s="21"/>
      <c r="Y48" s="21"/>
      <c r="Z48" s="123">
        <f t="shared" si="12"/>
        <v>0</v>
      </c>
      <c r="AA48" s="123"/>
      <c r="AB48" s="122">
        <f t="shared" si="13"/>
        <v>0</v>
      </c>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row>
    <row r="49" spans="1:46" ht="13.5" customHeight="1">
      <c r="A49" s="2507">
        <v>1408</v>
      </c>
      <c r="B49" s="35" t="s">
        <v>25</v>
      </c>
      <c r="C49" s="41"/>
      <c r="D49" s="63">
        <f>SUM(D50:D53)</f>
        <v>2</v>
      </c>
      <c r="E49" s="63">
        <f>SUM(E50:E53)</f>
        <v>1</v>
      </c>
      <c r="F49" s="63">
        <f t="shared" si="7"/>
        <v>3</v>
      </c>
      <c r="G49" s="63"/>
      <c r="H49" s="63">
        <f>SUM(H50:H53)</f>
        <v>0</v>
      </c>
      <c r="I49" s="63">
        <f>SUM(I50:I53)</f>
        <v>0</v>
      </c>
      <c r="J49" s="63">
        <f t="shared" si="8"/>
        <v>0</v>
      </c>
      <c r="K49" s="63"/>
      <c r="L49" s="63">
        <f>SUM(L50:L53)</f>
        <v>14</v>
      </c>
      <c r="M49" s="63">
        <f>SUM(M50:M53)</f>
        <v>8</v>
      </c>
      <c r="N49" s="63">
        <f t="shared" si="9"/>
        <v>22</v>
      </c>
      <c r="O49" s="63"/>
      <c r="P49" s="63">
        <f>SUM(P50:P53)</f>
        <v>0</v>
      </c>
      <c r="Q49" s="63">
        <f>SUM(Q50:Q53)</f>
        <v>0</v>
      </c>
      <c r="R49" s="63">
        <f t="shared" si="10"/>
        <v>0</v>
      </c>
      <c r="S49" s="63"/>
      <c r="T49" s="63">
        <f>SUM(T50:T53)</f>
        <v>45</v>
      </c>
      <c r="U49" s="63">
        <f>SUM(U50:U53)</f>
        <v>26</v>
      </c>
      <c r="V49" s="63">
        <f t="shared" si="11"/>
        <v>71</v>
      </c>
      <c r="W49" s="63"/>
      <c r="X49" s="63">
        <f>SUM(X50:X53)</f>
        <v>26</v>
      </c>
      <c r="Y49" s="63">
        <f>SUM(Y50:Y53)</f>
        <v>6</v>
      </c>
      <c r="Z49" s="63">
        <f t="shared" si="12"/>
        <v>32</v>
      </c>
      <c r="AA49" s="63"/>
      <c r="AB49" s="62">
        <f t="shared" si="13"/>
        <v>128</v>
      </c>
      <c r="AC49" s="16"/>
      <c r="AD49" s="16"/>
      <c r="AE49" s="16"/>
      <c r="AF49" s="16"/>
      <c r="AG49" s="16"/>
      <c r="AH49" s="16"/>
      <c r="AI49" s="16"/>
      <c r="AJ49" s="16"/>
      <c r="AK49" s="16"/>
      <c r="AL49" s="16"/>
      <c r="AM49" s="16"/>
      <c r="AN49" s="16"/>
      <c r="AO49" s="16"/>
      <c r="AP49" s="16"/>
      <c r="AQ49" s="16"/>
      <c r="AR49" s="16"/>
      <c r="AS49" s="16"/>
      <c r="AT49" s="16"/>
    </row>
    <row r="50" spans="1:46" ht="13.5" customHeight="1">
      <c r="A50" s="2508"/>
      <c r="B50" s="8" t="s">
        <v>20</v>
      </c>
      <c r="C50" s="3"/>
      <c r="D50" s="8">
        <v>0</v>
      </c>
      <c r="E50" s="8">
        <v>0</v>
      </c>
      <c r="F50" s="11">
        <f t="shared" si="7"/>
        <v>0</v>
      </c>
      <c r="G50" s="11"/>
      <c r="H50" s="8">
        <v>0</v>
      </c>
      <c r="I50" s="8">
        <v>0</v>
      </c>
      <c r="J50" s="11">
        <f t="shared" si="8"/>
        <v>0</v>
      </c>
      <c r="K50" s="11"/>
      <c r="L50" s="8">
        <v>9</v>
      </c>
      <c r="M50" s="8">
        <v>6</v>
      </c>
      <c r="N50" s="11">
        <f t="shared" si="9"/>
        <v>15</v>
      </c>
      <c r="O50" s="11"/>
      <c r="P50" s="8">
        <v>0</v>
      </c>
      <c r="Q50" s="8">
        <v>0</v>
      </c>
      <c r="R50" s="11">
        <f t="shared" si="10"/>
        <v>0</v>
      </c>
      <c r="S50" s="11"/>
      <c r="T50" s="8">
        <v>20</v>
      </c>
      <c r="U50" s="8">
        <v>13</v>
      </c>
      <c r="V50" s="11">
        <f t="shared" si="11"/>
        <v>33</v>
      </c>
      <c r="W50" s="11"/>
      <c r="X50" s="8">
        <v>8</v>
      </c>
      <c r="Y50" s="8">
        <v>1</v>
      </c>
      <c r="Z50" s="11">
        <f t="shared" si="12"/>
        <v>9</v>
      </c>
      <c r="AA50" s="11"/>
      <c r="AB50" s="66">
        <f t="shared" si="13"/>
        <v>57</v>
      </c>
      <c r="AC50" s="16"/>
      <c r="AD50" s="16"/>
      <c r="AE50" s="16"/>
      <c r="AF50" s="16"/>
      <c r="AG50" s="16"/>
      <c r="AH50" s="16"/>
      <c r="AI50" s="16"/>
      <c r="AJ50" s="16"/>
      <c r="AK50" s="16"/>
      <c r="AL50" s="16"/>
      <c r="AM50" s="16"/>
      <c r="AN50" s="16"/>
      <c r="AO50" s="16"/>
      <c r="AP50" s="16"/>
      <c r="AQ50" s="16"/>
      <c r="AR50" s="16"/>
      <c r="AS50" s="16"/>
      <c r="AT50" s="16"/>
    </row>
    <row r="51" spans="1:46" ht="13.5" customHeight="1">
      <c r="A51" s="2508"/>
      <c r="B51" s="8" t="s">
        <v>50</v>
      </c>
      <c r="C51" s="10"/>
      <c r="D51" s="8">
        <v>1</v>
      </c>
      <c r="E51" s="8">
        <v>1</v>
      </c>
      <c r="F51" s="11">
        <f t="shared" si="7"/>
        <v>2</v>
      </c>
      <c r="G51" s="11"/>
      <c r="H51" s="8">
        <v>0</v>
      </c>
      <c r="I51" s="8">
        <v>0</v>
      </c>
      <c r="J51" s="11">
        <f t="shared" si="8"/>
        <v>0</v>
      </c>
      <c r="K51" s="11"/>
      <c r="L51" s="8">
        <v>1</v>
      </c>
      <c r="M51" s="8">
        <v>0</v>
      </c>
      <c r="N51" s="11">
        <f t="shared" si="9"/>
        <v>1</v>
      </c>
      <c r="O51" s="11"/>
      <c r="P51" s="8">
        <v>0</v>
      </c>
      <c r="Q51" s="8">
        <v>0</v>
      </c>
      <c r="R51" s="11">
        <f t="shared" si="10"/>
        <v>0</v>
      </c>
      <c r="S51" s="11"/>
      <c r="T51" s="8">
        <v>3</v>
      </c>
      <c r="U51" s="8">
        <v>1</v>
      </c>
      <c r="V51" s="11">
        <f t="shared" si="11"/>
        <v>4</v>
      </c>
      <c r="W51" s="11"/>
      <c r="X51" s="8">
        <v>2</v>
      </c>
      <c r="Y51" s="8">
        <v>2</v>
      </c>
      <c r="Z51" s="11">
        <f t="shared" si="12"/>
        <v>4</v>
      </c>
      <c r="AA51" s="11"/>
      <c r="AB51" s="66">
        <f t="shared" si="13"/>
        <v>11</v>
      </c>
      <c r="AC51" s="16"/>
      <c r="AD51" s="16"/>
      <c r="AE51" s="16"/>
      <c r="AF51" s="16"/>
      <c r="AG51" s="16"/>
      <c r="AH51" s="16"/>
      <c r="AI51" s="16"/>
      <c r="AJ51" s="16"/>
      <c r="AK51" s="16"/>
      <c r="AL51" s="16"/>
      <c r="AM51" s="16"/>
      <c r="AN51" s="16"/>
      <c r="AO51" s="16"/>
      <c r="AP51" s="16"/>
      <c r="AQ51" s="16"/>
      <c r="AR51" s="16"/>
      <c r="AS51" s="16"/>
      <c r="AT51" s="16"/>
    </row>
    <row r="52" spans="1:46" ht="13.5" customHeight="1">
      <c r="A52" s="2508"/>
      <c r="B52" s="8" t="s">
        <v>38</v>
      </c>
      <c r="C52" s="10"/>
      <c r="D52" s="8">
        <v>0</v>
      </c>
      <c r="E52" s="8">
        <v>0</v>
      </c>
      <c r="F52" s="11">
        <f t="shared" si="7"/>
        <v>0</v>
      </c>
      <c r="G52" s="11"/>
      <c r="H52" s="8">
        <v>0</v>
      </c>
      <c r="I52" s="8">
        <v>0</v>
      </c>
      <c r="J52" s="11">
        <f t="shared" si="8"/>
        <v>0</v>
      </c>
      <c r="K52" s="11"/>
      <c r="L52" s="8">
        <v>2</v>
      </c>
      <c r="M52" s="8">
        <v>1</v>
      </c>
      <c r="N52" s="11">
        <f t="shared" si="9"/>
        <v>3</v>
      </c>
      <c r="O52" s="11"/>
      <c r="P52" s="8">
        <v>0</v>
      </c>
      <c r="Q52" s="8">
        <v>0</v>
      </c>
      <c r="R52" s="11">
        <f t="shared" si="10"/>
        <v>0</v>
      </c>
      <c r="S52" s="11"/>
      <c r="T52" s="8">
        <v>14</v>
      </c>
      <c r="U52" s="8">
        <v>9</v>
      </c>
      <c r="V52" s="11">
        <f t="shared" si="11"/>
        <v>23</v>
      </c>
      <c r="W52" s="11"/>
      <c r="X52" s="8">
        <v>7</v>
      </c>
      <c r="Y52" s="8">
        <v>2</v>
      </c>
      <c r="Z52" s="11">
        <f t="shared" si="12"/>
        <v>9</v>
      </c>
      <c r="AA52" s="11"/>
      <c r="AB52" s="66">
        <f t="shared" si="13"/>
        <v>35</v>
      </c>
      <c r="AC52" s="16"/>
      <c r="AD52" s="16"/>
      <c r="AE52" s="16"/>
      <c r="AF52" s="16"/>
      <c r="AG52" s="16"/>
      <c r="AH52" s="16"/>
      <c r="AI52" s="16"/>
      <c r="AJ52" s="16"/>
      <c r="AK52" s="16"/>
      <c r="AL52" s="16"/>
      <c r="AM52" s="16"/>
      <c r="AN52" s="16"/>
      <c r="AO52" s="16"/>
      <c r="AP52" s="16"/>
      <c r="AQ52" s="16"/>
      <c r="AR52" s="16"/>
      <c r="AS52" s="16"/>
      <c r="AT52" s="16"/>
    </row>
    <row r="53" spans="1:46" ht="13.5" customHeight="1">
      <c r="A53" s="2508"/>
      <c r="B53" s="8" t="s">
        <v>39</v>
      </c>
      <c r="C53" s="10"/>
      <c r="D53" s="8">
        <v>1</v>
      </c>
      <c r="E53" s="8">
        <v>0</v>
      </c>
      <c r="F53" s="11">
        <f t="shared" si="7"/>
        <v>1</v>
      </c>
      <c r="G53" s="11"/>
      <c r="H53" s="8">
        <v>0</v>
      </c>
      <c r="I53" s="8">
        <v>0</v>
      </c>
      <c r="J53" s="11">
        <f t="shared" si="8"/>
        <v>0</v>
      </c>
      <c r="K53" s="11"/>
      <c r="L53" s="8">
        <v>2</v>
      </c>
      <c r="M53" s="8">
        <v>1</v>
      </c>
      <c r="N53" s="11">
        <f t="shared" si="9"/>
        <v>3</v>
      </c>
      <c r="O53" s="11"/>
      <c r="P53" s="8">
        <v>0</v>
      </c>
      <c r="Q53" s="8">
        <v>0</v>
      </c>
      <c r="R53" s="11">
        <f t="shared" si="10"/>
        <v>0</v>
      </c>
      <c r="S53" s="11"/>
      <c r="T53" s="8">
        <v>8</v>
      </c>
      <c r="U53" s="8">
        <v>3</v>
      </c>
      <c r="V53" s="11">
        <f t="shared" si="11"/>
        <v>11</v>
      </c>
      <c r="W53" s="11"/>
      <c r="X53" s="8">
        <v>9</v>
      </c>
      <c r="Y53" s="8">
        <v>1</v>
      </c>
      <c r="Z53" s="11">
        <f t="shared" si="12"/>
        <v>10</v>
      </c>
      <c r="AA53" s="11"/>
      <c r="AB53" s="66">
        <f t="shared" si="13"/>
        <v>25</v>
      </c>
      <c r="AC53" s="16"/>
      <c r="AD53" s="16"/>
      <c r="AE53" s="16"/>
      <c r="AF53" s="16"/>
      <c r="AG53" s="16"/>
      <c r="AH53" s="16"/>
      <c r="AI53" s="16"/>
      <c r="AJ53" s="16"/>
      <c r="AK53" s="16"/>
      <c r="AL53" s="16"/>
      <c r="AM53" s="16"/>
      <c r="AN53" s="16"/>
      <c r="AO53" s="16"/>
      <c r="AP53" s="16"/>
      <c r="AQ53" s="16"/>
      <c r="AR53" s="16"/>
      <c r="AS53" s="16"/>
      <c r="AT53" s="16"/>
    </row>
    <row r="54" spans="1:46" ht="13.5" customHeight="1">
      <c r="A54" s="2507">
        <v>1624</v>
      </c>
      <c r="B54" s="41" t="s">
        <v>47</v>
      </c>
      <c r="C54" s="111"/>
      <c r="D54" s="63">
        <f>SUM(D55:D57)</f>
        <v>1</v>
      </c>
      <c r="E54" s="63">
        <f>SUM(E55:E57)</f>
        <v>1</v>
      </c>
      <c r="F54" s="63">
        <f t="shared" si="7"/>
        <v>2</v>
      </c>
      <c r="G54" s="63"/>
      <c r="H54" s="63">
        <f>SUM(H55:H57)</f>
        <v>0</v>
      </c>
      <c r="I54" s="63">
        <f>SUM(I55:I57)</f>
        <v>0</v>
      </c>
      <c r="J54" s="63">
        <f t="shared" si="8"/>
        <v>0</v>
      </c>
      <c r="K54" s="63"/>
      <c r="L54" s="63">
        <f>SUM(L55:L57)</f>
        <v>6</v>
      </c>
      <c r="M54" s="63">
        <f>SUM(M55:M57)</f>
        <v>6</v>
      </c>
      <c r="N54" s="63">
        <f t="shared" si="9"/>
        <v>12</v>
      </c>
      <c r="O54" s="63"/>
      <c r="P54" s="63">
        <f>SUM(P55:P57)</f>
        <v>0</v>
      </c>
      <c r="Q54" s="63">
        <f>SUM(Q55:Q57)</f>
        <v>0</v>
      </c>
      <c r="R54" s="63">
        <f t="shared" si="10"/>
        <v>0</v>
      </c>
      <c r="S54" s="63"/>
      <c r="T54" s="63">
        <f>SUM(T55:T57)</f>
        <v>4</v>
      </c>
      <c r="U54" s="63">
        <f>SUM(U55:U57)</f>
        <v>10</v>
      </c>
      <c r="V54" s="63">
        <f t="shared" si="11"/>
        <v>14</v>
      </c>
      <c r="W54" s="63"/>
      <c r="X54" s="63">
        <f>SUM(X55:X57)</f>
        <v>5</v>
      </c>
      <c r="Y54" s="63">
        <f>SUM(Y55:Y57)</f>
        <v>5</v>
      </c>
      <c r="Z54" s="63">
        <f t="shared" si="12"/>
        <v>10</v>
      </c>
      <c r="AA54" s="63"/>
      <c r="AB54" s="62">
        <f t="shared" si="13"/>
        <v>38</v>
      </c>
      <c r="AC54" s="16"/>
      <c r="AD54" s="16"/>
      <c r="AE54" s="16"/>
      <c r="AF54" s="16"/>
      <c r="AG54" s="16"/>
      <c r="AH54" s="16"/>
      <c r="AI54" s="16"/>
      <c r="AJ54" s="16"/>
      <c r="AK54" s="16"/>
      <c r="AL54" s="16"/>
      <c r="AM54" s="16"/>
      <c r="AN54" s="16"/>
      <c r="AO54" s="16"/>
      <c r="AP54" s="16"/>
      <c r="AQ54" s="16"/>
      <c r="AR54" s="16"/>
      <c r="AS54" s="16"/>
      <c r="AT54" s="16"/>
    </row>
    <row r="55" spans="1:46" ht="13.5" customHeight="1">
      <c r="A55" s="2508"/>
      <c r="B55" s="8" t="s">
        <v>35</v>
      </c>
      <c r="C55" s="10"/>
      <c r="D55" s="8">
        <v>0</v>
      </c>
      <c r="E55" s="8">
        <v>0</v>
      </c>
      <c r="F55" s="11">
        <f t="shared" si="7"/>
        <v>0</v>
      </c>
      <c r="G55" s="11"/>
      <c r="H55" s="8">
        <v>0</v>
      </c>
      <c r="I55" s="8">
        <v>0</v>
      </c>
      <c r="J55" s="11">
        <f t="shared" si="8"/>
        <v>0</v>
      </c>
      <c r="K55" s="11"/>
      <c r="L55" s="8">
        <v>1</v>
      </c>
      <c r="M55" s="8">
        <v>1</v>
      </c>
      <c r="N55" s="11">
        <f t="shared" si="9"/>
        <v>2</v>
      </c>
      <c r="O55" s="11"/>
      <c r="P55" s="8">
        <v>0</v>
      </c>
      <c r="Q55" s="8">
        <v>0</v>
      </c>
      <c r="R55" s="11">
        <f t="shared" si="10"/>
        <v>0</v>
      </c>
      <c r="S55" s="11"/>
      <c r="T55" s="8">
        <v>1</v>
      </c>
      <c r="U55" s="8">
        <v>6</v>
      </c>
      <c r="V55" s="11">
        <f t="shared" si="11"/>
        <v>7</v>
      </c>
      <c r="W55" s="11"/>
      <c r="X55" s="8">
        <v>3</v>
      </c>
      <c r="Y55" s="8">
        <v>2</v>
      </c>
      <c r="Z55" s="11">
        <f t="shared" si="12"/>
        <v>5</v>
      </c>
      <c r="AA55" s="11"/>
      <c r="AB55" s="66">
        <f t="shared" si="13"/>
        <v>14</v>
      </c>
      <c r="AC55" s="16"/>
      <c r="AD55" s="16"/>
      <c r="AE55" s="16"/>
      <c r="AF55" s="16"/>
      <c r="AG55" s="16"/>
      <c r="AH55" s="16"/>
      <c r="AI55" s="16"/>
      <c r="AJ55" s="16"/>
      <c r="AK55" s="16"/>
      <c r="AL55" s="16"/>
      <c r="AM55" s="16"/>
      <c r="AN55" s="16"/>
      <c r="AO55" s="16"/>
      <c r="AP55" s="16"/>
      <c r="AQ55" s="16"/>
      <c r="AR55" s="16"/>
      <c r="AS55" s="16"/>
      <c r="AT55" s="16"/>
    </row>
    <row r="56" spans="1:46" ht="13.5" customHeight="1">
      <c r="A56" s="2508"/>
      <c r="B56" s="8" t="s">
        <v>46</v>
      </c>
      <c r="C56" s="3"/>
      <c r="D56" s="8">
        <v>1</v>
      </c>
      <c r="E56" s="8">
        <v>0</v>
      </c>
      <c r="F56" s="11">
        <f t="shared" si="7"/>
        <v>1</v>
      </c>
      <c r="G56" s="11"/>
      <c r="H56" s="8">
        <v>0</v>
      </c>
      <c r="I56" s="8">
        <v>0</v>
      </c>
      <c r="J56" s="11">
        <f t="shared" si="8"/>
        <v>0</v>
      </c>
      <c r="K56" s="11"/>
      <c r="L56" s="8">
        <v>2</v>
      </c>
      <c r="M56" s="8">
        <v>0</v>
      </c>
      <c r="N56" s="11">
        <f t="shared" si="9"/>
        <v>2</v>
      </c>
      <c r="O56" s="11"/>
      <c r="P56" s="8">
        <v>0</v>
      </c>
      <c r="Q56" s="8">
        <v>0</v>
      </c>
      <c r="R56" s="11">
        <f t="shared" si="10"/>
        <v>0</v>
      </c>
      <c r="S56" s="11"/>
      <c r="T56" s="8">
        <v>1</v>
      </c>
      <c r="U56" s="8">
        <v>2</v>
      </c>
      <c r="V56" s="11">
        <f t="shared" si="11"/>
        <v>3</v>
      </c>
      <c r="W56" s="11"/>
      <c r="X56" s="8">
        <v>1</v>
      </c>
      <c r="Y56" s="8">
        <v>3</v>
      </c>
      <c r="Z56" s="11">
        <f t="shared" si="12"/>
        <v>4</v>
      </c>
      <c r="AA56" s="11"/>
      <c r="AB56" s="66">
        <f t="shared" si="13"/>
        <v>10</v>
      </c>
      <c r="AC56" s="16"/>
      <c r="AD56" s="16"/>
      <c r="AE56" s="16"/>
      <c r="AF56" s="16"/>
      <c r="AG56" s="16"/>
      <c r="AH56" s="16"/>
      <c r="AI56" s="16"/>
      <c r="AJ56" s="16"/>
      <c r="AK56" s="16"/>
      <c r="AL56" s="16"/>
      <c r="AM56" s="16"/>
      <c r="AN56" s="16"/>
      <c r="AO56" s="16"/>
      <c r="AP56" s="16"/>
      <c r="AQ56" s="16"/>
      <c r="AR56" s="16"/>
      <c r="AS56" s="16"/>
      <c r="AT56" s="16"/>
    </row>
    <row r="57" spans="1:46" ht="13.5" customHeight="1">
      <c r="A57" s="2509"/>
      <c r="B57" s="19" t="s">
        <v>52</v>
      </c>
      <c r="C57" s="124"/>
      <c r="D57" s="21">
        <v>0</v>
      </c>
      <c r="E57" s="21">
        <v>1</v>
      </c>
      <c r="F57" s="123">
        <f t="shared" si="7"/>
        <v>1</v>
      </c>
      <c r="G57" s="123"/>
      <c r="H57" s="21">
        <v>0</v>
      </c>
      <c r="I57" s="21">
        <v>0</v>
      </c>
      <c r="J57" s="123">
        <f t="shared" si="8"/>
        <v>0</v>
      </c>
      <c r="K57" s="123"/>
      <c r="L57" s="21">
        <v>3</v>
      </c>
      <c r="M57" s="21">
        <v>5</v>
      </c>
      <c r="N57" s="123">
        <f t="shared" si="9"/>
        <v>8</v>
      </c>
      <c r="O57" s="123"/>
      <c r="P57" s="21">
        <v>0</v>
      </c>
      <c r="Q57" s="21">
        <v>0</v>
      </c>
      <c r="R57" s="123">
        <f t="shared" si="10"/>
        <v>0</v>
      </c>
      <c r="S57" s="123"/>
      <c r="T57" s="21">
        <v>2</v>
      </c>
      <c r="U57" s="21">
        <v>2</v>
      </c>
      <c r="V57" s="123">
        <f t="shared" si="11"/>
        <v>4</v>
      </c>
      <c r="W57" s="123"/>
      <c r="X57" s="21">
        <v>1</v>
      </c>
      <c r="Y57" s="21">
        <v>0</v>
      </c>
      <c r="Z57" s="123">
        <f t="shared" si="12"/>
        <v>1</v>
      </c>
      <c r="AA57" s="123"/>
      <c r="AB57" s="122">
        <f t="shared" si="13"/>
        <v>14</v>
      </c>
      <c r="AC57" s="16"/>
      <c r="AD57" s="16"/>
      <c r="AE57" s="16"/>
      <c r="AF57" s="16"/>
      <c r="AG57" s="16"/>
      <c r="AH57" s="16"/>
      <c r="AI57" s="16"/>
      <c r="AJ57" s="16"/>
      <c r="AK57" s="16"/>
      <c r="AL57" s="16"/>
      <c r="AM57" s="16"/>
      <c r="AN57" s="16"/>
      <c r="AO57" s="16"/>
      <c r="AP57" s="16"/>
      <c r="AQ57" s="16"/>
      <c r="AR57" s="16"/>
      <c r="AS57" s="16"/>
      <c r="AT57" s="16"/>
    </row>
    <row r="58" spans="1:46">
      <c r="A58" s="121"/>
      <c r="B58" s="42" t="s">
        <v>42</v>
      </c>
      <c r="C58" s="120"/>
      <c r="D58" s="119">
        <v>7</v>
      </c>
      <c r="E58" s="119">
        <v>5</v>
      </c>
      <c r="F58" s="118">
        <f t="shared" si="7"/>
        <v>12</v>
      </c>
      <c r="G58" s="118"/>
      <c r="H58" s="119">
        <v>1</v>
      </c>
      <c r="I58" s="119">
        <v>1</v>
      </c>
      <c r="J58" s="118">
        <f t="shared" si="8"/>
        <v>2</v>
      </c>
      <c r="K58" s="118"/>
      <c r="L58" s="119">
        <v>50</v>
      </c>
      <c r="M58" s="119">
        <v>43</v>
      </c>
      <c r="N58" s="118">
        <f t="shared" si="9"/>
        <v>93</v>
      </c>
      <c r="O58" s="118"/>
      <c r="P58" s="119">
        <v>1</v>
      </c>
      <c r="Q58" s="119">
        <v>0</v>
      </c>
      <c r="R58" s="118">
        <f t="shared" si="10"/>
        <v>1</v>
      </c>
      <c r="S58" s="118"/>
      <c r="T58" s="119">
        <v>26</v>
      </c>
      <c r="U58" s="119">
        <v>30</v>
      </c>
      <c r="V58" s="118">
        <f t="shared" si="11"/>
        <v>56</v>
      </c>
      <c r="W58" s="118"/>
      <c r="X58" s="119">
        <v>4</v>
      </c>
      <c r="Y58" s="119">
        <v>4</v>
      </c>
      <c r="Z58" s="118">
        <f t="shared" si="12"/>
        <v>8</v>
      </c>
      <c r="AA58" s="118"/>
      <c r="AB58" s="117">
        <f t="shared" si="13"/>
        <v>172</v>
      </c>
    </row>
    <row r="59" spans="1:46" ht="12.75" customHeight="1">
      <c r="A59" s="116"/>
      <c r="B59" s="1992" t="s">
        <v>5</v>
      </c>
      <c r="C59" s="1993"/>
      <c r="D59" s="114">
        <f>SUM(D8+D17+D27+D31+D34+D39+D45+D49+D54+D58)</f>
        <v>27</v>
      </c>
      <c r="E59" s="114">
        <f>SUM(E8+E17+E27+E31+E34+E39+E45+E49+E54+E58)</f>
        <v>25</v>
      </c>
      <c r="F59" s="114">
        <f>SUM(F8+F17+F27+F31+F34+F39+F45+F49+F54+F58)</f>
        <v>52</v>
      </c>
      <c r="G59" s="114"/>
      <c r="H59" s="114">
        <f>SUM(H8+H17+H27+H31+H34+H39+H45+H49+H54+H58)</f>
        <v>1</v>
      </c>
      <c r="I59" s="114">
        <f>SUM(I8+I17+I27+I31+I34+I39+I45+I49+I54+I58)</f>
        <v>4</v>
      </c>
      <c r="J59" s="114">
        <f>SUM(J8+J17+J27+J31+J34+J39+J45+J49+J54+J58)</f>
        <v>5</v>
      </c>
      <c r="K59" s="114"/>
      <c r="L59" s="114">
        <f>SUM(L8+L17+L27+L31+L34+L39+L45+L49+L54+L58)</f>
        <v>550</v>
      </c>
      <c r="M59" s="114">
        <f>SUM(M8+M17+M27+M31+M34+M39+M45+M49+M54+M58)</f>
        <v>356</v>
      </c>
      <c r="N59" s="114">
        <f>SUM(N8+N17+N27+N31+N34+N39+N45+N49+N54+N58)</f>
        <v>906</v>
      </c>
      <c r="O59" s="114"/>
      <c r="P59" s="114">
        <f>SUM(P8+P17+P27+P31+P34+P39+P45+P49+P54+P58)</f>
        <v>108</v>
      </c>
      <c r="Q59" s="114">
        <f>SUM(Q8+Q17+Q27+Q31+Q34+Q39+Q45+Q49+Q54+Q58)</f>
        <v>37</v>
      </c>
      <c r="R59" s="114">
        <f>SUM(R8+R17+R27+R31+R34+R39+R45+R49+R54+R58)</f>
        <v>145</v>
      </c>
      <c r="S59" s="114"/>
      <c r="T59" s="114">
        <f>SUM(T8+T17+T27+T31+T34+T39+T45+T49+T54+T58)</f>
        <v>587</v>
      </c>
      <c r="U59" s="114">
        <f>SUM(U8+U17+U27+U31+U34+U39+U45+U49+U54+U58)</f>
        <v>378</v>
      </c>
      <c r="V59" s="114">
        <f>SUM(V8+V17+V27+V31+V34+V39+V45+V49+V54+V58)</f>
        <v>965</v>
      </c>
      <c r="W59" s="114"/>
      <c r="X59" s="114">
        <f>SUM(X8+X17+X27+X31+X34+X39+X45+X49+X54+X58)</f>
        <v>270</v>
      </c>
      <c r="Y59" s="114">
        <f>SUM(Y8+Y17+Y27+Y31+Y34+Y39+Y45+Y49+Y54+Y58)</f>
        <v>140</v>
      </c>
      <c r="Z59" s="114">
        <f>SUM(Z8+Z17+Z27+Z31+Z34+Z39+Z45+Z49+Z54+Z58)</f>
        <v>410</v>
      </c>
      <c r="AA59" s="114"/>
      <c r="AB59" s="113">
        <f>SUM(AB8+AB17+AB27+AB31+AB34+AB39+AB45+AB49+AB54+AB58)</f>
        <v>2483</v>
      </c>
    </row>
    <row r="60" spans="1:46" ht="12.75" customHeight="1">
      <c r="B60" s="10" t="s">
        <v>40</v>
      </c>
      <c r="D60" s="18"/>
      <c r="E60" s="18"/>
      <c r="F60" s="18"/>
      <c r="G60" s="18"/>
      <c r="H60" s="18"/>
      <c r="I60" s="18"/>
      <c r="J60" s="18"/>
      <c r="K60" s="18"/>
      <c r="L60" s="18"/>
      <c r="M60" s="18"/>
      <c r="N60" s="18"/>
      <c r="O60" s="18"/>
      <c r="P60" s="18"/>
      <c r="Q60" s="18"/>
      <c r="R60" s="18"/>
      <c r="S60" s="18"/>
      <c r="T60" s="18"/>
      <c r="U60" s="18"/>
      <c r="V60" s="18"/>
      <c r="W60" s="18"/>
      <c r="X60" s="18"/>
      <c r="Y60" s="18"/>
      <c r="Z60" s="18"/>
    </row>
    <row r="61" spans="1:46" ht="12.75" customHeight="1">
      <c r="B61" s="10"/>
      <c r="D61" s="13"/>
      <c r="E61" s="13"/>
      <c r="F61" s="13"/>
      <c r="G61" s="13"/>
      <c r="H61" s="13"/>
      <c r="I61" s="13"/>
      <c r="J61" s="13"/>
      <c r="K61" s="13"/>
      <c r="L61" s="13"/>
      <c r="M61" s="13"/>
      <c r="N61" s="13"/>
      <c r="O61" s="13"/>
      <c r="P61" s="13"/>
      <c r="Q61" s="13"/>
      <c r="R61" s="13"/>
      <c r="S61" s="13"/>
      <c r="T61" s="13"/>
      <c r="U61" s="13"/>
      <c r="V61" s="13"/>
      <c r="W61" s="13"/>
      <c r="X61" s="13"/>
      <c r="Y61" s="13"/>
      <c r="Z61" s="13"/>
      <c r="AA61" s="13"/>
    </row>
    <row r="62" spans="1:46" ht="12.75" customHeight="1">
      <c r="B62" s="10"/>
      <c r="D62" s="13"/>
      <c r="E62" s="13"/>
      <c r="F62" s="13"/>
      <c r="G62" s="13"/>
      <c r="H62" s="13"/>
      <c r="I62" s="13"/>
      <c r="J62" s="13"/>
      <c r="K62" s="13"/>
      <c r="L62" s="13"/>
      <c r="M62" s="13"/>
      <c r="N62" s="13"/>
      <c r="O62" s="13"/>
      <c r="P62" s="13"/>
      <c r="Q62" s="13"/>
      <c r="R62" s="13"/>
      <c r="S62" s="13"/>
      <c r="T62" s="13"/>
      <c r="U62" s="13"/>
      <c r="V62" s="13"/>
      <c r="W62" s="13"/>
      <c r="X62" s="13"/>
      <c r="Y62" s="13"/>
      <c r="Z62" s="13"/>
      <c r="AA62" s="13"/>
    </row>
    <row r="63" spans="1:46" ht="12.75" customHeight="1">
      <c r="D63" s="13"/>
      <c r="E63" s="13"/>
      <c r="F63" s="13"/>
      <c r="G63" s="13"/>
      <c r="H63" s="13"/>
      <c r="I63" s="13"/>
      <c r="J63" s="13"/>
      <c r="K63" s="13"/>
      <c r="L63" s="13"/>
      <c r="M63" s="13"/>
      <c r="N63" s="13"/>
      <c r="O63" s="13"/>
      <c r="P63" s="13"/>
      <c r="Q63" s="13"/>
      <c r="R63" s="13"/>
      <c r="S63" s="13"/>
      <c r="T63" s="13"/>
      <c r="U63" s="13"/>
      <c r="V63" s="13"/>
      <c r="W63" s="13"/>
      <c r="X63" s="13"/>
      <c r="Y63" s="13"/>
      <c r="Z63" s="13"/>
    </row>
    <row r="64" spans="1:46" ht="15" customHeight="1">
      <c r="D64" s="18"/>
      <c r="E64" s="18"/>
      <c r="F64" s="18"/>
      <c r="G64" s="18"/>
      <c r="H64" s="18"/>
      <c r="I64" s="18"/>
      <c r="J64" s="18"/>
      <c r="K64" s="18"/>
      <c r="L64" s="18"/>
      <c r="M64" s="18"/>
      <c r="N64" s="18"/>
      <c r="O64" s="18"/>
      <c r="P64" s="18"/>
      <c r="Q64" s="18"/>
      <c r="R64" s="18"/>
      <c r="S64" s="18"/>
      <c r="T64" s="18"/>
      <c r="U64" s="18"/>
      <c r="V64" s="18"/>
      <c r="W64" s="18"/>
      <c r="X64" s="18"/>
      <c r="Y64" s="18"/>
      <c r="Z64" s="18"/>
      <c r="AA64" s="18"/>
    </row>
    <row r="65" spans="4:46" ht="12" customHeight="1">
      <c r="D65" s="18"/>
      <c r="E65" s="18"/>
      <c r="F65" s="18"/>
      <c r="G65" s="18"/>
      <c r="H65" s="18"/>
      <c r="I65" s="18"/>
      <c r="J65" s="18"/>
      <c r="K65" s="18"/>
      <c r="L65" s="18"/>
      <c r="M65" s="18"/>
      <c r="N65" s="18"/>
      <c r="O65" s="18"/>
      <c r="P65" s="18"/>
      <c r="Q65" s="18"/>
      <c r="R65" s="18"/>
      <c r="S65" s="18"/>
      <c r="T65" s="18"/>
      <c r="U65" s="18"/>
      <c r="V65" s="18"/>
      <c r="W65" s="18"/>
      <c r="X65" s="18"/>
      <c r="Y65" s="18"/>
      <c r="Z65" s="18"/>
    </row>
    <row r="66" spans="4:46" ht="15" customHeight="1">
      <c r="D66" s="18"/>
      <c r="E66" s="18"/>
      <c r="F66" s="18"/>
      <c r="G66" s="18"/>
      <c r="H66" s="18"/>
      <c r="I66" s="18"/>
      <c r="J66" s="18"/>
      <c r="K66" s="18"/>
      <c r="L66" s="18"/>
      <c r="M66" s="18"/>
      <c r="N66" s="18"/>
      <c r="O66" s="18"/>
      <c r="P66" s="18"/>
      <c r="Q66" s="18"/>
      <c r="R66" s="18"/>
      <c r="S66" s="18"/>
      <c r="T66" s="18"/>
      <c r="U66" s="18"/>
      <c r="V66" s="18"/>
      <c r="W66" s="18"/>
      <c r="X66" s="18"/>
      <c r="Y66" s="18"/>
      <c r="Z66" s="18"/>
    </row>
    <row r="67" spans="4:46" ht="15" customHeight="1">
      <c r="D67" s="18"/>
      <c r="E67" s="18"/>
      <c r="F67" s="18"/>
      <c r="G67" s="18"/>
      <c r="H67" s="18"/>
      <c r="I67" s="18"/>
      <c r="J67" s="18"/>
      <c r="K67" s="18"/>
      <c r="L67" s="18"/>
      <c r="M67" s="18"/>
      <c r="N67" s="18"/>
      <c r="O67" s="18"/>
      <c r="P67" s="18"/>
      <c r="Q67" s="18"/>
      <c r="R67" s="18"/>
      <c r="S67" s="18"/>
      <c r="T67" s="18"/>
      <c r="U67" s="18"/>
      <c r="V67" s="18"/>
      <c r="W67" s="18"/>
      <c r="X67" s="18"/>
      <c r="Y67" s="18"/>
      <c r="Z67" s="18"/>
    </row>
    <row r="68" spans="4:46" ht="15" customHeight="1">
      <c r="D68" s="18"/>
      <c r="E68" s="18"/>
      <c r="F68" s="18"/>
      <c r="G68" s="18"/>
      <c r="H68" s="18"/>
      <c r="I68" s="18"/>
      <c r="J68" s="18"/>
      <c r="K68" s="18"/>
      <c r="L68" s="18"/>
      <c r="M68" s="18"/>
      <c r="N68" s="18"/>
      <c r="O68" s="18"/>
      <c r="P68" s="18"/>
      <c r="Q68" s="18"/>
      <c r="R68" s="18"/>
      <c r="S68" s="18"/>
      <c r="T68" s="18"/>
      <c r="U68" s="18"/>
      <c r="V68" s="18"/>
      <c r="W68" s="18"/>
      <c r="X68" s="18"/>
      <c r="Y68" s="18"/>
      <c r="Z68" s="18"/>
    </row>
    <row r="69" spans="4:46" ht="15" customHeight="1">
      <c r="D69" s="18"/>
      <c r="E69" s="18"/>
      <c r="F69" s="18"/>
      <c r="G69" s="18"/>
      <c r="H69" s="18"/>
      <c r="I69" s="18"/>
      <c r="J69" s="18"/>
      <c r="K69" s="18"/>
      <c r="L69" s="18"/>
      <c r="M69" s="18"/>
      <c r="N69" s="18"/>
      <c r="O69" s="18"/>
      <c r="P69" s="18"/>
      <c r="Q69" s="18"/>
      <c r="R69" s="18"/>
      <c r="S69" s="18"/>
      <c r="T69" s="18"/>
      <c r="U69" s="18"/>
      <c r="V69" s="18"/>
      <c r="W69" s="18"/>
      <c r="X69" s="18"/>
      <c r="Y69" s="18"/>
      <c r="Z69" s="18"/>
    </row>
    <row r="70" spans="4:46" ht="14.1" customHeight="1">
      <c r="D70" s="18"/>
      <c r="E70" s="18"/>
      <c r="F70" s="18"/>
      <c r="G70" s="18"/>
      <c r="H70" s="18"/>
      <c r="I70" s="18"/>
      <c r="J70" s="18"/>
      <c r="K70" s="18"/>
      <c r="L70" s="18"/>
      <c r="M70" s="18"/>
      <c r="N70" s="18"/>
      <c r="O70" s="18"/>
      <c r="P70" s="18"/>
      <c r="Q70" s="18"/>
      <c r="R70" s="18"/>
      <c r="S70" s="18"/>
      <c r="T70" s="18"/>
      <c r="U70" s="18"/>
      <c r="V70" s="18"/>
      <c r="W70" s="18"/>
      <c r="X70" s="18"/>
      <c r="Y70" s="18"/>
      <c r="Z70" s="18"/>
    </row>
    <row r="71" spans="4:46" ht="12.75" customHeight="1">
      <c r="D71" s="18"/>
      <c r="E71" s="18"/>
      <c r="F71" s="18"/>
      <c r="G71" s="18"/>
      <c r="H71" s="18"/>
      <c r="I71" s="18"/>
      <c r="J71" s="18"/>
      <c r="K71" s="18"/>
      <c r="L71" s="18"/>
      <c r="M71" s="18"/>
      <c r="N71" s="18"/>
      <c r="O71" s="18"/>
      <c r="P71" s="18"/>
      <c r="Q71" s="18"/>
      <c r="R71" s="18"/>
      <c r="S71" s="18"/>
      <c r="T71" s="18"/>
      <c r="U71" s="18"/>
      <c r="V71" s="18"/>
      <c r="W71" s="18"/>
      <c r="X71" s="18"/>
      <c r="Y71" s="18"/>
      <c r="Z71" s="18"/>
    </row>
    <row r="72" spans="4:46" ht="14.1" customHeight="1">
      <c r="D72" s="18"/>
      <c r="E72" s="18"/>
      <c r="F72" s="18"/>
      <c r="G72" s="18"/>
      <c r="H72" s="18"/>
      <c r="I72" s="18"/>
      <c r="J72" s="18"/>
      <c r="K72" s="18"/>
      <c r="L72" s="18"/>
      <c r="M72" s="18"/>
      <c r="N72" s="18"/>
      <c r="O72" s="18"/>
      <c r="P72" s="18"/>
      <c r="Q72" s="18"/>
      <c r="R72" s="18"/>
      <c r="S72" s="18"/>
      <c r="T72" s="18"/>
      <c r="U72" s="18"/>
      <c r="V72" s="18"/>
      <c r="W72" s="18"/>
      <c r="X72" s="18"/>
      <c r="Y72" s="18"/>
      <c r="Z72" s="18"/>
      <c r="AC72" s="7"/>
      <c r="AD72" s="7"/>
      <c r="AE72" s="7"/>
      <c r="AF72" s="7"/>
      <c r="AG72" s="7"/>
      <c r="AH72" s="7"/>
      <c r="AI72" s="7"/>
      <c r="AJ72" s="7"/>
      <c r="AK72" s="7"/>
      <c r="AL72" s="7"/>
      <c r="AM72" s="7"/>
      <c r="AN72" s="7"/>
      <c r="AO72" s="7"/>
      <c r="AP72" s="7"/>
      <c r="AQ72" s="7"/>
      <c r="AR72" s="7"/>
      <c r="AS72" s="7"/>
      <c r="AT72" s="7"/>
    </row>
    <row r="73" spans="4:46">
      <c r="D73" s="18"/>
      <c r="E73" s="18"/>
      <c r="F73" s="18"/>
      <c r="G73" s="18"/>
      <c r="H73" s="18"/>
      <c r="I73" s="18"/>
      <c r="J73" s="18"/>
      <c r="K73" s="18"/>
      <c r="L73" s="18"/>
      <c r="M73" s="18"/>
      <c r="N73" s="18"/>
      <c r="O73" s="18"/>
      <c r="P73" s="18"/>
      <c r="Q73" s="18"/>
      <c r="R73" s="18"/>
      <c r="S73" s="18"/>
      <c r="T73" s="18"/>
      <c r="U73" s="18"/>
      <c r="V73" s="18"/>
      <c r="W73" s="18"/>
      <c r="X73" s="18"/>
      <c r="Y73" s="18"/>
      <c r="Z73" s="18"/>
    </row>
    <row r="74" spans="4:46">
      <c r="D74" s="18"/>
      <c r="E74" s="18"/>
      <c r="F74" s="18"/>
      <c r="G74" s="18"/>
      <c r="H74" s="18"/>
      <c r="I74" s="18"/>
      <c r="J74" s="18"/>
      <c r="K74" s="18"/>
      <c r="L74" s="18"/>
      <c r="M74" s="18"/>
      <c r="N74" s="18"/>
      <c r="O74" s="18"/>
      <c r="P74" s="18"/>
      <c r="Q74" s="18"/>
      <c r="R74" s="18"/>
      <c r="S74" s="18"/>
      <c r="T74" s="18"/>
      <c r="U74" s="18"/>
      <c r="V74" s="18"/>
      <c r="W74" s="18"/>
      <c r="X74" s="18"/>
      <c r="Y74" s="18"/>
      <c r="Z74" s="18"/>
    </row>
    <row r="75" spans="4:46">
      <c r="D75" s="18"/>
      <c r="E75" s="18"/>
      <c r="F75" s="18"/>
      <c r="G75" s="18"/>
      <c r="H75" s="18"/>
      <c r="I75" s="18"/>
      <c r="J75" s="18"/>
      <c r="K75" s="18"/>
      <c r="L75" s="18"/>
      <c r="M75" s="18"/>
      <c r="N75" s="18"/>
      <c r="O75" s="18"/>
      <c r="P75" s="18"/>
      <c r="Q75" s="18"/>
      <c r="R75" s="18"/>
      <c r="S75" s="18"/>
      <c r="T75" s="18"/>
      <c r="U75" s="18"/>
      <c r="V75" s="18"/>
      <c r="W75" s="18"/>
      <c r="X75" s="18"/>
      <c r="Y75" s="18"/>
      <c r="Z75" s="18"/>
    </row>
    <row r="128" spans="2:3">
      <c r="B128" s="10"/>
      <c r="C128" s="10"/>
    </row>
  </sheetData>
  <mergeCells count="23">
    <mergeCell ref="A45:A48"/>
    <mergeCell ref="B5:C7"/>
    <mergeCell ref="AB5:AB7"/>
    <mergeCell ref="B59:C59"/>
    <mergeCell ref="A2:AB2"/>
    <mergeCell ref="A5:A7"/>
    <mergeCell ref="H6:J6"/>
    <mergeCell ref="X6:Z6"/>
    <mergeCell ref="P5:Z5"/>
    <mergeCell ref="L6:N6"/>
    <mergeCell ref="H5:N5"/>
    <mergeCell ref="A49:A53"/>
    <mergeCell ref="A54:A57"/>
    <mergeCell ref="A8:A16"/>
    <mergeCell ref="A17:A26"/>
    <mergeCell ref="A27:A30"/>
    <mergeCell ref="D5:F6"/>
    <mergeCell ref="P6:R6"/>
    <mergeCell ref="T6:V6"/>
    <mergeCell ref="A3:AB3"/>
    <mergeCell ref="A39:A44"/>
    <mergeCell ref="A31:A33"/>
    <mergeCell ref="A34:A38"/>
  </mergeCells>
  <printOptions horizontalCentered="1"/>
  <pageMargins left="0.86614173228346458" right="0.78740157480314965" top="0.86614173228346458" bottom="0.94488188976377963" header="0.51181102362204722" footer="0.51181102362204722"/>
  <pageSetup scale="54" orientation="portrait" r:id="rId1"/>
  <headerFooter alignWithMargins="0"/>
  <colBreaks count="1" manualBreakCount="1">
    <brk id="2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7B680-5F6B-451A-B9E6-E844B6FF9584}">
  <dimension ref="A1:IP415"/>
  <sheetViews>
    <sheetView view="pageBreakPreview" zoomScale="80" zoomScaleNormal="115" zoomScaleSheetLayoutView="80" workbookViewId="0">
      <selection activeCell="C1" sqref="A1:C1048576"/>
    </sheetView>
  </sheetViews>
  <sheetFormatPr baseColWidth="10" defaultRowHeight="12.75"/>
  <cols>
    <col min="1" max="1" width="6.7109375" style="74" customWidth="1"/>
    <col min="2" max="2" width="1.5703125" style="74" customWidth="1"/>
    <col min="3" max="3" width="60" style="74" customWidth="1"/>
    <col min="4" max="27" width="5.7109375" style="74" customWidth="1"/>
    <col min="28" max="28" width="5.85546875" style="74" customWidth="1"/>
    <col min="29" max="29" width="11.42578125" style="74"/>
    <col min="30" max="30" width="11.42578125" style="73"/>
    <col min="31" max="31" width="4.7109375" style="73" customWidth="1"/>
    <col min="32" max="32" width="5" style="73" customWidth="1"/>
    <col min="33" max="33" width="2.28515625" style="73" customWidth="1"/>
    <col min="34" max="34" width="26" style="73" customWidth="1"/>
    <col min="35" max="35" width="8" style="73" customWidth="1"/>
    <col min="36" max="36" width="1" style="73" customWidth="1"/>
    <col min="37" max="37" width="6.7109375" style="73" customWidth="1"/>
    <col min="38" max="38" width="1" style="73" customWidth="1"/>
    <col min="39" max="39" width="6.7109375" style="73" customWidth="1"/>
    <col min="40" max="40" width="1" style="73" customWidth="1"/>
    <col min="41" max="41" width="6.7109375" style="73" customWidth="1"/>
    <col min="42" max="42" width="1" style="73" customWidth="1"/>
    <col min="43" max="43" width="6.7109375" style="73" customWidth="1"/>
    <col min="44" max="44" width="1" style="73" customWidth="1"/>
    <col min="45" max="45" width="6.7109375" style="73" customWidth="1"/>
    <col min="46" max="46" width="1" style="73" customWidth="1"/>
    <col min="47" max="48" width="6.7109375" style="73" customWidth="1"/>
    <col min="49" max="16384" width="11.42578125" style="73"/>
  </cols>
  <sheetData>
    <row r="1" spans="1:49" ht="13.5" customHeight="1">
      <c r="D1" s="93"/>
      <c r="E1" s="93"/>
      <c r="F1" s="93"/>
      <c r="G1" s="93"/>
      <c r="H1" s="93"/>
      <c r="I1" s="93"/>
      <c r="J1" s="93"/>
      <c r="K1" s="93"/>
      <c r="L1" s="93"/>
      <c r="M1" s="93"/>
      <c r="N1" s="93"/>
      <c r="O1" s="93"/>
      <c r="P1" s="93"/>
      <c r="Q1" s="93"/>
      <c r="R1" s="93"/>
      <c r="S1" s="93"/>
      <c r="T1" s="93"/>
      <c r="U1" s="93"/>
      <c r="V1" s="93"/>
      <c r="W1" s="93"/>
      <c r="X1" s="93"/>
      <c r="Y1" s="93"/>
      <c r="Z1" s="93"/>
      <c r="AA1" s="93"/>
      <c r="AB1" s="93"/>
      <c r="AC1" s="93"/>
      <c r="AD1" s="92"/>
    </row>
    <row r="2" spans="1:49" ht="3.75" customHeight="1">
      <c r="D2" s="93"/>
      <c r="E2" s="93"/>
      <c r="F2" s="93"/>
      <c r="G2" s="93"/>
      <c r="H2" s="93"/>
      <c r="I2" s="93"/>
      <c r="J2" s="93"/>
      <c r="K2" s="93"/>
      <c r="L2" s="93"/>
      <c r="M2" s="93"/>
      <c r="N2" s="93"/>
      <c r="O2" s="93"/>
      <c r="P2" s="93"/>
      <c r="Q2" s="93"/>
      <c r="R2" s="93"/>
      <c r="S2" s="93"/>
      <c r="T2" s="93"/>
      <c r="U2" s="93"/>
      <c r="V2" s="93"/>
      <c r="W2" s="93"/>
      <c r="X2" s="93"/>
      <c r="Y2" s="93"/>
      <c r="Z2" s="93"/>
      <c r="AA2" s="93"/>
      <c r="AB2" s="93"/>
      <c r="AC2" s="93"/>
      <c r="AD2" s="92"/>
    </row>
    <row r="3" spans="1:49" ht="12.75" customHeight="1">
      <c r="A3" s="2152" t="s">
        <v>83</v>
      </c>
      <c r="B3" s="2152"/>
      <c r="C3" s="2152"/>
      <c r="D3" s="2152"/>
      <c r="E3" s="2152"/>
      <c r="F3" s="2152"/>
      <c r="G3" s="2152"/>
      <c r="H3" s="2152"/>
      <c r="I3" s="2152"/>
      <c r="J3" s="2152"/>
      <c r="K3" s="2152"/>
      <c r="L3" s="2152"/>
      <c r="M3" s="2152"/>
      <c r="N3" s="2152"/>
      <c r="O3" s="2152"/>
      <c r="P3" s="2152"/>
      <c r="Q3" s="2152"/>
      <c r="R3" s="2152"/>
      <c r="S3" s="2152"/>
      <c r="T3" s="2152"/>
      <c r="U3" s="2152"/>
      <c r="V3" s="2152"/>
      <c r="W3" s="2152"/>
      <c r="X3" s="2152"/>
      <c r="Y3" s="2152"/>
      <c r="Z3" s="2152"/>
      <c r="AA3" s="2152"/>
      <c r="AB3" s="2152"/>
      <c r="AC3" s="93"/>
      <c r="AF3" s="2152"/>
      <c r="AG3" s="2152"/>
      <c r="AH3" s="2152"/>
      <c r="AI3" s="2152"/>
      <c r="AJ3" s="2152"/>
      <c r="AK3" s="2152"/>
      <c r="AL3" s="2152"/>
      <c r="AM3" s="2152"/>
      <c r="AN3" s="2152"/>
      <c r="AO3" s="2152"/>
      <c r="AP3" s="2152"/>
      <c r="AQ3" s="2152"/>
      <c r="AR3" s="2152"/>
      <c r="AS3" s="2152"/>
      <c r="AT3" s="2152"/>
    </row>
    <row r="4" spans="1:49" ht="12.75" customHeight="1">
      <c r="A4" s="2152" t="s">
        <v>63</v>
      </c>
      <c r="B4" s="2152"/>
      <c r="C4" s="2152"/>
      <c r="D4" s="2152"/>
      <c r="E4" s="2152"/>
      <c r="F4" s="2152"/>
      <c r="G4" s="2152"/>
      <c r="H4" s="2152"/>
      <c r="I4" s="2152"/>
      <c r="J4" s="2152"/>
      <c r="K4" s="2152"/>
      <c r="L4" s="2152"/>
      <c r="M4" s="2152"/>
      <c r="N4" s="2152"/>
      <c r="O4" s="2152"/>
      <c r="P4" s="2152"/>
      <c r="Q4" s="2152"/>
      <c r="R4" s="2152"/>
      <c r="S4" s="2152"/>
      <c r="T4" s="2152"/>
      <c r="U4" s="2152"/>
      <c r="V4" s="2152"/>
      <c r="W4" s="2152"/>
      <c r="X4" s="2152"/>
      <c r="Y4" s="2152"/>
      <c r="Z4" s="2152"/>
      <c r="AA4" s="2152"/>
      <c r="AB4" s="2152"/>
      <c r="AC4" s="93"/>
      <c r="AD4" s="106"/>
      <c r="AE4" s="106"/>
      <c r="AF4" s="105"/>
      <c r="AV4" s="104"/>
      <c r="AW4" s="104"/>
    </row>
    <row r="5" spans="1:49" ht="3" customHeight="1">
      <c r="B5" s="77"/>
      <c r="C5" s="77"/>
      <c r="D5" s="77"/>
      <c r="E5" s="77"/>
      <c r="F5" s="77"/>
      <c r="G5" s="77"/>
      <c r="H5" s="103"/>
      <c r="I5" s="103"/>
      <c r="J5" s="77"/>
      <c r="K5" s="77"/>
      <c r="L5" s="77"/>
      <c r="M5" s="77"/>
      <c r="N5" s="103"/>
      <c r="O5" s="103"/>
      <c r="P5" s="77"/>
      <c r="Q5" s="77"/>
      <c r="R5" s="77"/>
      <c r="S5" s="77"/>
      <c r="T5" s="103"/>
      <c r="U5" s="103"/>
      <c r="V5" s="77"/>
      <c r="W5" s="77"/>
      <c r="X5" s="77"/>
      <c r="Y5" s="77"/>
      <c r="Z5" s="103"/>
      <c r="AA5" s="103"/>
      <c r="AB5" s="102"/>
      <c r="AC5" s="93"/>
      <c r="AF5" s="99"/>
    </row>
    <row r="6" spans="1:49" ht="12.75" customHeight="1">
      <c r="A6" s="2435" t="s">
        <v>29</v>
      </c>
      <c r="B6" s="2199" t="s">
        <v>73</v>
      </c>
      <c r="C6" s="2199"/>
      <c r="D6" s="2246"/>
      <c r="E6" s="2246"/>
      <c r="F6" s="2246"/>
      <c r="G6" s="2246"/>
      <c r="H6" s="2246"/>
      <c r="I6" s="2246"/>
      <c r="J6" s="2246"/>
      <c r="K6" s="2246"/>
      <c r="L6" s="2246"/>
      <c r="M6" s="2246"/>
      <c r="N6" s="2246"/>
      <c r="O6" s="2246"/>
      <c r="P6" s="2246"/>
      <c r="Q6" s="2246"/>
      <c r="R6" s="2246"/>
      <c r="S6" s="2246"/>
      <c r="T6" s="2246"/>
      <c r="U6" s="2246"/>
      <c r="V6" s="101"/>
      <c r="W6" s="101"/>
      <c r="X6" s="101"/>
      <c r="Y6" s="101"/>
      <c r="Z6" s="101"/>
      <c r="AA6" s="101"/>
      <c r="AB6" s="100"/>
      <c r="AC6" s="93"/>
      <c r="AF6" s="99"/>
    </row>
    <row r="7" spans="1:49" ht="12.75" customHeight="1">
      <c r="A7" s="2436"/>
      <c r="B7" s="2200"/>
      <c r="C7" s="2200"/>
      <c r="D7" s="2241" t="s">
        <v>82</v>
      </c>
      <c r="E7" s="2241"/>
      <c r="F7" s="2241"/>
      <c r="G7" s="2241"/>
      <c r="H7" s="2241"/>
      <c r="I7" s="2241"/>
      <c r="J7" s="2241" t="s">
        <v>81</v>
      </c>
      <c r="K7" s="2241"/>
      <c r="L7" s="2241"/>
      <c r="M7" s="2241"/>
      <c r="N7" s="2241"/>
      <c r="O7" s="2241"/>
      <c r="P7" s="2241" t="s">
        <v>4</v>
      </c>
      <c r="Q7" s="2241"/>
      <c r="R7" s="2241"/>
      <c r="S7" s="2241"/>
      <c r="T7" s="2241"/>
      <c r="U7" s="2241"/>
      <c r="V7" s="2241" t="s">
        <v>80</v>
      </c>
      <c r="W7" s="2241"/>
      <c r="X7" s="2241"/>
      <c r="Y7" s="2241"/>
      <c r="Z7" s="2241"/>
      <c r="AA7" s="2241"/>
      <c r="AB7" s="2481" t="s">
        <v>5</v>
      </c>
      <c r="AC7" s="93"/>
      <c r="AD7" s="97"/>
    </row>
    <row r="8" spans="1:49">
      <c r="A8" s="2437"/>
      <c r="B8" s="2201"/>
      <c r="C8" s="2201"/>
      <c r="D8" s="96" t="s">
        <v>79</v>
      </c>
      <c r="E8" s="96" t="s">
        <v>78</v>
      </c>
      <c r="F8" s="96" t="s">
        <v>77</v>
      </c>
      <c r="G8" s="96" t="s">
        <v>76</v>
      </c>
      <c r="H8" s="96" t="s">
        <v>75</v>
      </c>
      <c r="I8" s="96" t="s">
        <v>5</v>
      </c>
      <c r="J8" s="96" t="s">
        <v>79</v>
      </c>
      <c r="K8" s="96" t="s">
        <v>78</v>
      </c>
      <c r="L8" s="96" t="s">
        <v>77</v>
      </c>
      <c r="M8" s="96" t="s">
        <v>76</v>
      </c>
      <c r="N8" s="96" t="s">
        <v>75</v>
      </c>
      <c r="O8" s="96" t="s">
        <v>5</v>
      </c>
      <c r="P8" s="96" t="s">
        <v>79</v>
      </c>
      <c r="Q8" s="96" t="s">
        <v>78</v>
      </c>
      <c r="R8" s="96" t="s">
        <v>77</v>
      </c>
      <c r="S8" s="96" t="s">
        <v>76</v>
      </c>
      <c r="T8" s="96" t="s">
        <v>75</v>
      </c>
      <c r="U8" s="96" t="s">
        <v>5</v>
      </c>
      <c r="V8" s="96" t="s">
        <v>79</v>
      </c>
      <c r="W8" s="96" t="s">
        <v>78</v>
      </c>
      <c r="X8" s="96" t="s">
        <v>77</v>
      </c>
      <c r="Y8" s="96" t="s">
        <v>76</v>
      </c>
      <c r="Z8" s="96" t="s">
        <v>75</v>
      </c>
      <c r="AA8" s="96" t="s">
        <v>5</v>
      </c>
      <c r="AB8" s="2482"/>
      <c r="AC8" s="93"/>
    </row>
    <row r="9" spans="1:49">
      <c r="A9" s="2006">
        <v>1401</v>
      </c>
      <c r="B9" s="86" t="s">
        <v>9</v>
      </c>
      <c r="C9" s="36"/>
      <c r="D9" s="80">
        <f>SUM(D10:D17)</f>
        <v>0</v>
      </c>
      <c r="E9" s="80">
        <f>SUM(E10:E17)</f>
        <v>20</v>
      </c>
      <c r="F9" s="80">
        <f>SUM(F10:F17)</f>
        <v>0</v>
      </c>
      <c r="G9" s="80">
        <f>SUM(G10:G17)</f>
        <v>65</v>
      </c>
      <c r="H9" s="80">
        <f>SUM(H10:H17)</f>
        <v>47</v>
      </c>
      <c r="I9" s="80">
        <f t="shared" ref="I9:I40" si="0">SUM(D9:H9)</f>
        <v>132</v>
      </c>
      <c r="J9" s="80">
        <f>SUM(J10:J17)</f>
        <v>0</v>
      </c>
      <c r="K9" s="80">
        <f>SUM(K10:K17)</f>
        <v>10</v>
      </c>
      <c r="L9" s="80">
        <f>SUM(L10:L17)</f>
        <v>0</v>
      </c>
      <c r="M9" s="80">
        <f>SUM(M10:M17)</f>
        <v>7</v>
      </c>
      <c r="N9" s="80">
        <f>SUM(N10:N17)</f>
        <v>4</v>
      </c>
      <c r="O9" s="80">
        <f t="shared" ref="O9:O40" si="1">SUM(J9:N9)</f>
        <v>21</v>
      </c>
      <c r="P9" s="80">
        <f>SUM(P10:P17)</f>
        <v>2</v>
      </c>
      <c r="Q9" s="80">
        <f>SUM(Q10:Q17)</f>
        <v>63</v>
      </c>
      <c r="R9" s="80">
        <f>SUM(R10:R17)</f>
        <v>1</v>
      </c>
      <c r="S9" s="80">
        <f>SUM(S10:S17)</f>
        <v>54</v>
      </c>
      <c r="T9" s="80">
        <f>SUM(T10:T17)</f>
        <v>11</v>
      </c>
      <c r="U9" s="80">
        <f t="shared" ref="U9:U40" si="2">SUM(P9:T9)</f>
        <v>131</v>
      </c>
      <c r="V9" s="80">
        <f>SUM(V10:V17)</f>
        <v>0</v>
      </c>
      <c r="W9" s="80">
        <f>SUM(W10:W17)</f>
        <v>12</v>
      </c>
      <c r="X9" s="80">
        <f>SUM(X10:X17)</f>
        <v>0</v>
      </c>
      <c r="Y9" s="80">
        <f>SUM(Y10:Y17)</f>
        <v>0</v>
      </c>
      <c r="Z9" s="80">
        <f>SUM(Z10:Z17)</f>
        <v>0</v>
      </c>
      <c r="AA9" s="80">
        <f t="shared" ref="AA9:AA40" si="3">SUM(V9:Z9)</f>
        <v>12</v>
      </c>
      <c r="AB9" s="85">
        <f t="shared" ref="AB9:AB40" si="4">SUM(O9,I9,U9,AA9)</f>
        <v>296</v>
      </c>
      <c r="AC9" s="93"/>
    </row>
    <row r="10" spans="1:49">
      <c r="A10" s="2007"/>
      <c r="B10" s="8" t="s">
        <v>10</v>
      </c>
      <c r="C10" s="77"/>
      <c r="D10" s="8">
        <v>0</v>
      </c>
      <c r="E10" s="8">
        <v>13</v>
      </c>
      <c r="F10" s="8">
        <v>0</v>
      </c>
      <c r="G10" s="8">
        <v>28</v>
      </c>
      <c r="H10" s="8">
        <v>10</v>
      </c>
      <c r="I10" s="8">
        <f t="shared" si="0"/>
        <v>51</v>
      </c>
      <c r="J10" s="8">
        <v>0</v>
      </c>
      <c r="K10" s="8">
        <v>1</v>
      </c>
      <c r="L10" s="8">
        <v>0</v>
      </c>
      <c r="M10" s="8">
        <v>0</v>
      </c>
      <c r="N10" s="8">
        <v>0</v>
      </c>
      <c r="O10" s="8">
        <f t="shared" si="1"/>
        <v>1</v>
      </c>
      <c r="P10" s="8">
        <v>0</v>
      </c>
      <c r="Q10" s="8">
        <v>14</v>
      </c>
      <c r="R10" s="8">
        <v>1</v>
      </c>
      <c r="S10" s="8">
        <v>6</v>
      </c>
      <c r="T10" s="8">
        <v>1</v>
      </c>
      <c r="U10" s="8">
        <f t="shared" si="2"/>
        <v>22</v>
      </c>
      <c r="V10" s="8">
        <v>0</v>
      </c>
      <c r="W10" s="8">
        <v>6</v>
      </c>
      <c r="X10" s="8">
        <v>0</v>
      </c>
      <c r="Y10" s="8">
        <v>0</v>
      </c>
      <c r="Z10" s="8">
        <v>0</v>
      </c>
      <c r="AA10" s="8">
        <f t="shared" si="3"/>
        <v>6</v>
      </c>
      <c r="AB10" s="89">
        <f t="shared" si="4"/>
        <v>80</v>
      </c>
      <c r="AC10" s="93"/>
      <c r="AD10" s="92"/>
    </row>
    <row r="11" spans="1:49">
      <c r="A11" s="2007"/>
      <c r="B11" s="8" t="s">
        <v>11</v>
      </c>
      <c r="C11" s="77"/>
      <c r="D11" s="8">
        <v>0</v>
      </c>
      <c r="E11" s="8">
        <v>4</v>
      </c>
      <c r="F11" s="8">
        <v>0</v>
      </c>
      <c r="G11" s="8">
        <v>18</v>
      </c>
      <c r="H11" s="8">
        <v>18</v>
      </c>
      <c r="I11" s="8">
        <f t="shared" si="0"/>
        <v>40</v>
      </c>
      <c r="J11" s="8">
        <v>0</v>
      </c>
      <c r="K11" s="8">
        <v>7</v>
      </c>
      <c r="L11" s="8">
        <v>0</v>
      </c>
      <c r="M11" s="8">
        <v>2</v>
      </c>
      <c r="N11" s="8">
        <v>1</v>
      </c>
      <c r="O11" s="8">
        <f t="shared" si="1"/>
        <v>10</v>
      </c>
      <c r="P11" s="8">
        <v>1</v>
      </c>
      <c r="Q11" s="8">
        <v>7</v>
      </c>
      <c r="R11" s="8">
        <v>0</v>
      </c>
      <c r="S11" s="8">
        <v>16</v>
      </c>
      <c r="T11" s="8">
        <v>3</v>
      </c>
      <c r="U11" s="8">
        <f t="shared" si="2"/>
        <v>27</v>
      </c>
      <c r="V11" s="8">
        <v>0</v>
      </c>
      <c r="W11" s="8">
        <v>1</v>
      </c>
      <c r="X11" s="8">
        <v>0</v>
      </c>
      <c r="Y11" s="8">
        <v>0</v>
      </c>
      <c r="Z11" s="8">
        <v>0</v>
      </c>
      <c r="AA11" s="8">
        <f t="shared" si="3"/>
        <v>1</v>
      </c>
      <c r="AB11" s="89">
        <f t="shared" si="4"/>
        <v>78</v>
      </c>
      <c r="AC11" s="93"/>
      <c r="AD11" s="92"/>
    </row>
    <row r="12" spans="1:49">
      <c r="A12" s="2007"/>
      <c r="B12" s="8" t="s">
        <v>12</v>
      </c>
      <c r="C12" s="77"/>
      <c r="D12" s="8">
        <v>0</v>
      </c>
      <c r="E12" s="8">
        <v>2</v>
      </c>
      <c r="F12" s="8">
        <v>0</v>
      </c>
      <c r="G12" s="8">
        <v>12</v>
      </c>
      <c r="H12" s="8">
        <v>14</v>
      </c>
      <c r="I12" s="8">
        <f t="shared" si="0"/>
        <v>28</v>
      </c>
      <c r="J12" s="8">
        <v>0</v>
      </c>
      <c r="K12" s="8">
        <v>1</v>
      </c>
      <c r="L12" s="8">
        <v>0</v>
      </c>
      <c r="M12" s="8">
        <v>2</v>
      </c>
      <c r="N12" s="8">
        <v>3</v>
      </c>
      <c r="O12" s="8">
        <f t="shared" si="1"/>
        <v>6</v>
      </c>
      <c r="P12" s="8">
        <v>0</v>
      </c>
      <c r="Q12" s="8">
        <v>4</v>
      </c>
      <c r="R12" s="8">
        <v>0</v>
      </c>
      <c r="S12" s="8">
        <v>9</v>
      </c>
      <c r="T12" s="8">
        <v>5</v>
      </c>
      <c r="U12" s="8">
        <f t="shared" si="2"/>
        <v>18</v>
      </c>
      <c r="V12" s="8">
        <v>0</v>
      </c>
      <c r="W12" s="8">
        <v>3</v>
      </c>
      <c r="X12" s="8">
        <v>0</v>
      </c>
      <c r="Y12" s="8">
        <v>0</v>
      </c>
      <c r="Z12" s="8">
        <v>0</v>
      </c>
      <c r="AA12" s="8">
        <f t="shared" si="3"/>
        <v>3</v>
      </c>
      <c r="AB12" s="89">
        <f t="shared" si="4"/>
        <v>55</v>
      </c>
      <c r="AC12" s="93"/>
      <c r="AD12" s="92"/>
    </row>
    <row r="13" spans="1:49">
      <c r="A13" s="2007"/>
      <c r="B13" s="8" t="s">
        <v>30</v>
      </c>
      <c r="C13" s="77"/>
      <c r="D13" s="8">
        <v>0</v>
      </c>
      <c r="E13" s="8">
        <v>0</v>
      </c>
      <c r="F13" s="8">
        <v>0</v>
      </c>
      <c r="G13" s="8">
        <v>4</v>
      </c>
      <c r="H13" s="8">
        <v>2</v>
      </c>
      <c r="I13" s="8">
        <f t="shared" si="0"/>
        <v>6</v>
      </c>
      <c r="J13" s="8">
        <v>0</v>
      </c>
      <c r="K13" s="8">
        <v>0</v>
      </c>
      <c r="L13" s="8">
        <v>0</v>
      </c>
      <c r="M13" s="8">
        <v>0</v>
      </c>
      <c r="N13" s="8">
        <v>0</v>
      </c>
      <c r="O13" s="8">
        <f t="shared" si="1"/>
        <v>0</v>
      </c>
      <c r="P13" s="8">
        <v>0</v>
      </c>
      <c r="Q13" s="8">
        <v>23</v>
      </c>
      <c r="R13" s="8">
        <v>0</v>
      </c>
      <c r="S13" s="8">
        <v>15</v>
      </c>
      <c r="T13" s="8">
        <v>0</v>
      </c>
      <c r="U13" s="8">
        <f t="shared" si="2"/>
        <v>38</v>
      </c>
      <c r="V13" s="8">
        <v>0</v>
      </c>
      <c r="W13" s="8">
        <v>1</v>
      </c>
      <c r="X13" s="8">
        <v>0</v>
      </c>
      <c r="Y13" s="8">
        <v>0</v>
      </c>
      <c r="Z13" s="8">
        <v>0</v>
      </c>
      <c r="AA13" s="8">
        <f t="shared" si="3"/>
        <v>1</v>
      </c>
      <c r="AB13" s="89">
        <f t="shared" si="4"/>
        <v>45</v>
      </c>
      <c r="AC13" s="93"/>
      <c r="AD13" s="92"/>
    </row>
    <row r="14" spans="1:49">
      <c r="A14" s="2007"/>
      <c r="B14" s="8" t="s">
        <v>31</v>
      </c>
      <c r="C14" s="77"/>
      <c r="D14" s="8">
        <v>0</v>
      </c>
      <c r="E14" s="8">
        <v>0</v>
      </c>
      <c r="F14" s="8">
        <v>0</v>
      </c>
      <c r="G14" s="8">
        <v>1</v>
      </c>
      <c r="H14" s="8">
        <v>2</v>
      </c>
      <c r="I14" s="8">
        <f t="shared" si="0"/>
        <v>3</v>
      </c>
      <c r="J14" s="8">
        <v>0</v>
      </c>
      <c r="K14" s="8">
        <v>0</v>
      </c>
      <c r="L14" s="8">
        <v>0</v>
      </c>
      <c r="M14" s="8">
        <v>0</v>
      </c>
      <c r="N14" s="8">
        <v>0</v>
      </c>
      <c r="O14" s="8">
        <f t="shared" si="1"/>
        <v>0</v>
      </c>
      <c r="P14" s="8">
        <v>0</v>
      </c>
      <c r="Q14" s="8">
        <v>10</v>
      </c>
      <c r="R14" s="8">
        <v>0</v>
      </c>
      <c r="S14" s="8">
        <v>5</v>
      </c>
      <c r="T14" s="8">
        <v>0</v>
      </c>
      <c r="U14" s="8">
        <f t="shared" si="2"/>
        <v>15</v>
      </c>
      <c r="V14" s="8">
        <v>0</v>
      </c>
      <c r="W14" s="8">
        <v>0</v>
      </c>
      <c r="X14" s="8">
        <v>0</v>
      </c>
      <c r="Y14" s="8">
        <v>0</v>
      </c>
      <c r="Z14" s="8">
        <v>0</v>
      </c>
      <c r="AA14" s="8">
        <f t="shared" si="3"/>
        <v>0</v>
      </c>
      <c r="AB14" s="89">
        <f t="shared" si="4"/>
        <v>18</v>
      </c>
      <c r="AC14" s="93"/>
      <c r="AD14" s="92"/>
    </row>
    <row r="15" spans="1:49">
      <c r="A15" s="2007"/>
      <c r="B15" s="8" t="s">
        <v>58</v>
      </c>
      <c r="C15" s="77"/>
      <c r="D15" s="8">
        <v>0</v>
      </c>
      <c r="E15" s="8">
        <v>0</v>
      </c>
      <c r="F15" s="8">
        <v>0</v>
      </c>
      <c r="G15" s="8">
        <v>1</v>
      </c>
      <c r="H15" s="8">
        <v>0</v>
      </c>
      <c r="I15" s="8">
        <f t="shared" si="0"/>
        <v>1</v>
      </c>
      <c r="J15" s="8">
        <v>0</v>
      </c>
      <c r="K15" s="8">
        <v>1</v>
      </c>
      <c r="L15" s="8">
        <v>0</v>
      </c>
      <c r="M15" s="8">
        <v>3</v>
      </c>
      <c r="N15" s="8">
        <v>0</v>
      </c>
      <c r="O15" s="8">
        <f t="shared" si="1"/>
        <v>4</v>
      </c>
      <c r="P15" s="8">
        <v>1</v>
      </c>
      <c r="Q15" s="8">
        <v>5</v>
      </c>
      <c r="R15" s="8">
        <v>0</v>
      </c>
      <c r="S15" s="8">
        <v>3</v>
      </c>
      <c r="T15" s="8">
        <v>2</v>
      </c>
      <c r="U15" s="8">
        <f t="shared" si="2"/>
        <v>11</v>
      </c>
      <c r="V15" s="8">
        <v>0</v>
      </c>
      <c r="W15" s="8">
        <v>1</v>
      </c>
      <c r="X15" s="8">
        <v>0</v>
      </c>
      <c r="Y15" s="8">
        <v>0</v>
      </c>
      <c r="Z15" s="8">
        <v>0</v>
      </c>
      <c r="AA15" s="8">
        <f t="shared" si="3"/>
        <v>1</v>
      </c>
      <c r="AB15" s="89">
        <f t="shared" si="4"/>
        <v>17</v>
      </c>
      <c r="AC15" s="93"/>
      <c r="AD15" s="92"/>
    </row>
    <row r="16" spans="1:49">
      <c r="A16" s="2007"/>
      <c r="B16" s="8" t="s">
        <v>64</v>
      </c>
      <c r="C16" s="77"/>
      <c r="D16" s="8">
        <v>0</v>
      </c>
      <c r="E16" s="8">
        <v>0</v>
      </c>
      <c r="F16" s="8">
        <v>0</v>
      </c>
      <c r="G16" s="8">
        <v>0</v>
      </c>
      <c r="H16" s="8">
        <v>0</v>
      </c>
      <c r="I16" s="8">
        <f t="shared" si="0"/>
        <v>0</v>
      </c>
      <c r="J16" s="8">
        <v>0</v>
      </c>
      <c r="K16" s="8">
        <v>0</v>
      </c>
      <c r="L16" s="8">
        <v>0</v>
      </c>
      <c r="M16" s="8">
        <v>0</v>
      </c>
      <c r="N16" s="8">
        <v>0</v>
      </c>
      <c r="O16" s="8">
        <f t="shared" si="1"/>
        <v>0</v>
      </c>
      <c r="P16" s="8">
        <v>0</v>
      </c>
      <c r="Q16" s="8">
        <v>0</v>
      </c>
      <c r="R16" s="8">
        <v>0</v>
      </c>
      <c r="S16" s="8">
        <v>0</v>
      </c>
      <c r="T16" s="8">
        <v>0</v>
      </c>
      <c r="U16" s="8">
        <f t="shared" si="2"/>
        <v>0</v>
      </c>
      <c r="V16" s="8">
        <v>0</v>
      </c>
      <c r="W16" s="8">
        <v>0</v>
      </c>
      <c r="X16" s="8">
        <v>0</v>
      </c>
      <c r="Y16" s="8">
        <v>0</v>
      </c>
      <c r="Z16" s="8">
        <v>0</v>
      </c>
      <c r="AA16" s="8">
        <f t="shared" si="3"/>
        <v>0</v>
      </c>
      <c r="AB16" s="89">
        <f t="shared" si="4"/>
        <v>0</v>
      </c>
      <c r="AC16" s="93"/>
      <c r="AD16" s="92"/>
    </row>
    <row r="17" spans="1:250">
      <c r="A17" s="2008"/>
      <c r="B17" s="8" t="s">
        <v>67</v>
      </c>
      <c r="C17" s="77"/>
      <c r="D17" s="8">
        <v>0</v>
      </c>
      <c r="E17" s="8">
        <v>1</v>
      </c>
      <c r="F17" s="8">
        <v>0</v>
      </c>
      <c r="G17" s="8">
        <v>1</v>
      </c>
      <c r="H17" s="8">
        <v>1</v>
      </c>
      <c r="I17" s="8">
        <f t="shared" si="0"/>
        <v>3</v>
      </c>
      <c r="J17" s="8">
        <v>0</v>
      </c>
      <c r="K17" s="8">
        <v>0</v>
      </c>
      <c r="L17" s="8">
        <v>0</v>
      </c>
      <c r="M17" s="8">
        <v>0</v>
      </c>
      <c r="N17" s="8">
        <v>0</v>
      </c>
      <c r="O17" s="8">
        <f t="shared" si="1"/>
        <v>0</v>
      </c>
      <c r="P17" s="8">
        <v>0</v>
      </c>
      <c r="Q17" s="8">
        <v>0</v>
      </c>
      <c r="R17" s="8">
        <v>0</v>
      </c>
      <c r="S17" s="8">
        <v>0</v>
      </c>
      <c r="T17" s="8">
        <v>0</v>
      </c>
      <c r="U17" s="8">
        <f t="shared" si="2"/>
        <v>0</v>
      </c>
      <c r="V17" s="8">
        <v>0</v>
      </c>
      <c r="W17" s="8">
        <v>0</v>
      </c>
      <c r="X17" s="8">
        <v>0</v>
      </c>
      <c r="Y17" s="8">
        <v>0</v>
      </c>
      <c r="Z17" s="8">
        <v>0</v>
      </c>
      <c r="AA17" s="8">
        <f t="shared" si="3"/>
        <v>0</v>
      </c>
      <c r="AB17" s="89">
        <f t="shared" si="4"/>
        <v>3</v>
      </c>
      <c r="AC17" s="93"/>
      <c r="AD17" s="92"/>
    </row>
    <row r="18" spans="1:250">
      <c r="A18" s="2006">
        <v>1402</v>
      </c>
      <c r="B18" s="86" t="s">
        <v>13</v>
      </c>
      <c r="C18" s="36"/>
      <c r="D18" s="80">
        <f>SUM(D19:D27)</f>
        <v>0</v>
      </c>
      <c r="E18" s="80">
        <f>SUM(E19:E27)</f>
        <v>24</v>
      </c>
      <c r="F18" s="80">
        <f>SUM(F19:F27)</f>
        <v>4</v>
      </c>
      <c r="G18" s="80">
        <f>SUM(G19:G27)</f>
        <v>94</v>
      </c>
      <c r="H18" s="80">
        <f>SUM(H19:H27)</f>
        <v>75</v>
      </c>
      <c r="I18" s="80">
        <f t="shared" si="0"/>
        <v>197</v>
      </c>
      <c r="J18" s="80">
        <f>SUM(J19:J27)</f>
        <v>0</v>
      </c>
      <c r="K18" s="80">
        <f>SUM(K19:K27)</f>
        <v>24</v>
      </c>
      <c r="L18" s="80">
        <f>SUM(L19:L27)</f>
        <v>1</v>
      </c>
      <c r="M18" s="80">
        <f>SUM(M19:M27)</f>
        <v>27</v>
      </c>
      <c r="N18" s="80">
        <f>SUM(N19:N27)</f>
        <v>9</v>
      </c>
      <c r="O18" s="80">
        <f t="shared" si="1"/>
        <v>61</v>
      </c>
      <c r="P18" s="80">
        <f>SUM(P19:P27)</f>
        <v>2</v>
      </c>
      <c r="Q18" s="80">
        <f>SUM(Q19:Q27)</f>
        <v>108</v>
      </c>
      <c r="R18" s="80">
        <f>SUM(R19:R27)</f>
        <v>1</v>
      </c>
      <c r="S18" s="80">
        <f>SUM(S19:S27)</f>
        <v>106</v>
      </c>
      <c r="T18" s="80">
        <f>SUM(T19:T27)</f>
        <v>21</v>
      </c>
      <c r="U18" s="80">
        <f t="shared" si="2"/>
        <v>238</v>
      </c>
      <c r="V18" s="80">
        <f>SUM(V19:V27)</f>
        <v>3</v>
      </c>
      <c r="W18" s="80">
        <f>SUM(W19:W27)</f>
        <v>11</v>
      </c>
      <c r="X18" s="80">
        <f>SUM(X19:X27)</f>
        <v>0</v>
      </c>
      <c r="Y18" s="80">
        <f>SUM(Y19:Y27)</f>
        <v>8</v>
      </c>
      <c r="Z18" s="80">
        <f>SUM(Z19:Z27)</f>
        <v>2</v>
      </c>
      <c r="AA18" s="80">
        <f t="shared" si="3"/>
        <v>24</v>
      </c>
      <c r="AB18" s="85">
        <f t="shared" si="4"/>
        <v>520</v>
      </c>
      <c r="AC18" s="93"/>
      <c r="AD18" s="92"/>
    </row>
    <row r="19" spans="1:250">
      <c r="A19" s="2007"/>
      <c r="B19" s="8" t="s">
        <v>54</v>
      </c>
      <c r="C19" s="77"/>
      <c r="D19" s="8">
        <v>0</v>
      </c>
      <c r="E19" s="8">
        <v>4</v>
      </c>
      <c r="F19" s="8">
        <v>0</v>
      </c>
      <c r="G19" s="8">
        <v>27</v>
      </c>
      <c r="H19" s="8">
        <v>37</v>
      </c>
      <c r="I19" s="8">
        <f t="shared" si="0"/>
        <v>68</v>
      </c>
      <c r="J19" s="8">
        <v>0</v>
      </c>
      <c r="K19" s="8">
        <v>10</v>
      </c>
      <c r="L19" s="8">
        <v>0</v>
      </c>
      <c r="M19" s="8">
        <v>9</v>
      </c>
      <c r="N19" s="8">
        <v>4</v>
      </c>
      <c r="O19" s="8">
        <f t="shared" si="1"/>
        <v>23</v>
      </c>
      <c r="P19" s="8">
        <v>0</v>
      </c>
      <c r="Q19" s="8">
        <v>30</v>
      </c>
      <c r="R19" s="8">
        <v>0</v>
      </c>
      <c r="S19" s="8">
        <v>38</v>
      </c>
      <c r="T19" s="8">
        <v>13</v>
      </c>
      <c r="U19" s="8">
        <f t="shared" si="2"/>
        <v>81</v>
      </c>
      <c r="V19" s="8">
        <v>0</v>
      </c>
      <c r="W19" s="8">
        <v>0</v>
      </c>
      <c r="X19" s="8">
        <v>0</v>
      </c>
      <c r="Y19" s="8">
        <v>1</v>
      </c>
      <c r="Z19" s="8">
        <v>0</v>
      </c>
      <c r="AA19" s="8">
        <f t="shared" si="3"/>
        <v>1</v>
      </c>
      <c r="AB19" s="89">
        <f t="shared" si="4"/>
        <v>173</v>
      </c>
      <c r="AC19" s="93"/>
      <c r="AD19" s="92"/>
    </row>
    <row r="20" spans="1:250">
      <c r="A20" s="2007"/>
      <c r="B20" s="8" t="s">
        <v>55</v>
      </c>
      <c r="C20" s="77"/>
      <c r="D20" s="8">
        <v>0</v>
      </c>
      <c r="E20" s="8">
        <v>5</v>
      </c>
      <c r="F20" s="8">
        <v>0</v>
      </c>
      <c r="G20" s="8">
        <v>21</v>
      </c>
      <c r="H20" s="8">
        <v>5</v>
      </c>
      <c r="I20" s="8">
        <f t="shared" si="0"/>
        <v>31</v>
      </c>
      <c r="J20" s="8">
        <v>0</v>
      </c>
      <c r="K20" s="8">
        <v>4</v>
      </c>
      <c r="L20" s="8">
        <v>0</v>
      </c>
      <c r="M20" s="8">
        <v>6</v>
      </c>
      <c r="N20" s="8">
        <v>0</v>
      </c>
      <c r="O20" s="8">
        <f t="shared" si="1"/>
        <v>10</v>
      </c>
      <c r="P20" s="8">
        <v>1</v>
      </c>
      <c r="Q20" s="8">
        <v>18</v>
      </c>
      <c r="R20" s="8">
        <v>0</v>
      </c>
      <c r="S20" s="8">
        <v>27</v>
      </c>
      <c r="T20" s="8">
        <v>2</v>
      </c>
      <c r="U20" s="8">
        <f t="shared" si="2"/>
        <v>48</v>
      </c>
      <c r="V20" s="8">
        <v>0</v>
      </c>
      <c r="W20" s="8">
        <v>0</v>
      </c>
      <c r="X20" s="8">
        <v>0</v>
      </c>
      <c r="Y20" s="8">
        <v>0</v>
      </c>
      <c r="Z20" s="8">
        <v>0</v>
      </c>
      <c r="AA20" s="8">
        <f t="shared" si="3"/>
        <v>0</v>
      </c>
      <c r="AB20" s="89">
        <f t="shared" si="4"/>
        <v>89</v>
      </c>
      <c r="AC20" s="93"/>
      <c r="AD20" s="92"/>
    </row>
    <row r="21" spans="1:250">
      <c r="A21" s="2007"/>
      <c r="B21" s="8" t="s">
        <v>70</v>
      </c>
      <c r="C21" s="77"/>
      <c r="D21" s="8">
        <v>0</v>
      </c>
      <c r="E21" s="8">
        <v>5</v>
      </c>
      <c r="F21" s="8">
        <v>1</v>
      </c>
      <c r="G21" s="8">
        <v>24</v>
      </c>
      <c r="H21" s="8">
        <v>18</v>
      </c>
      <c r="I21" s="8">
        <f t="shared" si="0"/>
        <v>48</v>
      </c>
      <c r="J21" s="8">
        <v>0</v>
      </c>
      <c r="K21" s="8">
        <v>1</v>
      </c>
      <c r="L21" s="8">
        <v>0</v>
      </c>
      <c r="M21" s="8">
        <v>5</v>
      </c>
      <c r="N21" s="8">
        <v>1</v>
      </c>
      <c r="O21" s="8">
        <f t="shared" si="1"/>
        <v>7</v>
      </c>
      <c r="P21" s="8">
        <v>0</v>
      </c>
      <c r="Q21" s="8">
        <v>15</v>
      </c>
      <c r="R21" s="8">
        <v>1</v>
      </c>
      <c r="S21" s="8">
        <v>12</v>
      </c>
      <c r="T21" s="8">
        <v>3</v>
      </c>
      <c r="U21" s="8">
        <f t="shared" si="2"/>
        <v>31</v>
      </c>
      <c r="V21" s="8">
        <v>0</v>
      </c>
      <c r="W21" s="8">
        <v>0</v>
      </c>
      <c r="X21" s="8">
        <v>0</v>
      </c>
      <c r="Y21" s="8">
        <v>0</v>
      </c>
      <c r="Z21" s="8">
        <v>1</v>
      </c>
      <c r="AA21" s="8">
        <f t="shared" si="3"/>
        <v>1</v>
      </c>
      <c r="AB21" s="89">
        <f t="shared" si="4"/>
        <v>87</v>
      </c>
      <c r="AC21" s="93"/>
      <c r="AD21" s="92"/>
    </row>
    <row r="22" spans="1:250">
      <c r="A22" s="2007"/>
      <c r="B22" s="8" t="s">
        <v>43</v>
      </c>
      <c r="C22" s="90"/>
      <c r="D22" s="8">
        <v>0</v>
      </c>
      <c r="E22" s="8">
        <v>3</v>
      </c>
      <c r="F22" s="8">
        <v>0</v>
      </c>
      <c r="G22" s="8">
        <v>8</v>
      </c>
      <c r="H22" s="8">
        <v>5</v>
      </c>
      <c r="I22" s="8">
        <f t="shared" si="0"/>
        <v>16</v>
      </c>
      <c r="J22" s="8">
        <v>0</v>
      </c>
      <c r="K22" s="8">
        <v>3</v>
      </c>
      <c r="L22" s="8">
        <v>1</v>
      </c>
      <c r="M22" s="8">
        <v>3</v>
      </c>
      <c r="N22" s="8">
        <v>3</v>
      </c>
      <c r="O22" s="8">
        <f t="shared" si="1"/>
        <v>10</v>
      </c>
      <c r="P22" s="8">
        <v>1</v>
      </c>
      <c r="Q22" s="8">
        <v>12</v>
      </c>
      <c r="R22" s="8">
        <v>0</v>
      </c>
      <c r="S22" s="8">
        <v>11</v>
      </c>
      <c r="T22" s="8">
        <v>1</v>
      </c>
      <c r="U22" s="8">
        <f t="shared" si="2"/>
        <v>25</v>
      </c>
      <c r="V22" s="8">
        <v>0</v>
      </c>
      <c r="W22" s="8">
        <v>0</v>
      </c>
      <c r="X22" s="8">
        <v>0</v>
      </c>
      <c r="Y22" s="8">
        <v>0</v>
      </c>
      <c r="Z22" s="8">
        <v>0</v>
      </c>
      <c r="AA22" s="8">
        <f t="shared" si="3"/>
        <v>0</v>
      </c>
      <c r="AB22" s="89">
        <f t="shared" si="4"/>
        <v>51</v>
      </c>
      <c r="AC22" s="93"/>
      <c r="AD22" s="92"/>
    </row>
    <row r="23" spans="1:250">
      <c r="A23" s="2007"/>
      <c r="B23" s="8" t="s">
        <v>44</v>
      </c>
      <c r="C23" s="77"/>
      <c r="D23" s="8">
        <v>0</v>
      </c>
      <c r="E23" s="8">
        <v>3</v>
      </c>
      <c r="F23" s="8">
        <v>0</v>
      </c>
      <c r="G23" s="8">
        <v>3</v>
      </c>
      <c r="H23" s="8">
        <v>2</v>
      </c>
      <c r="I23" s="8">
        <f t="shared" si="0"/>
        <v>8</v>
      </c>
      <c r="J23" s="8">
        <v>0</v>
      </c>
      <c r="K23" s="8">
        <v>2</v>
      </c>
      <c r="L23" s="8">
        <v>0</v>
      </c>
      <c r="M23" s="8">
        <v>1</v>
      </c>
      <c r="N23" s="8">
        <v>1</v>
      </c>
      <c r="O23" s="8">
        <f t="shared" si="1"/>
        <v>4</v>
      </c>
      <c r="P23" s="8">
        <v>0</v>
      </c>
      <c r="Q23" s="8">
        <v>13</v>
      </c>
      <c r="R23" s="8">
        <v>0</v>
      </c>
      <c r="S23" s="8">
        <v>5</v>
      </c>
      <c r="T23" s="8">
        <v>2</v>
      </c>
      <c r="U23" s="8">
        <f t="shared" si="2"/>
        <v>20</v>
      </c>
      <c r="V23" s="8">
        <v>0</v>
      </c>
      <c r="W23" s="8">
        <v>0</v>
      </c>
      <c r="X23" s="8">
        <v>0</v>
      </c>
      <c r="Y23" s="8">
        <v>0</v>
      </c>
      <c r="Z23" s="8">
        <v>0</v>
      </c>
      <c r="AA23" s="8">
        <f t="shared" si="3"/>
        <v>0</v>
      </c>
      <c r="AB23" s="89">
        <f t="shared" si="4"/>
        <v>32</v>
      </c>
      <c r="AC23" s="93"/>
      <c r="AD23" s="92"/>
    </row>
    <row r="24" spans="1:250">
      <c r="A24" s="2007"/>
      <c r="B24" s="8" t="s">
        <v>53</v>
      </c>
      <c r="C24" s="77"/>
      <c r="D24" s="8">
        <v>0</v>
      </c>
      <c r="E24" s="8">
        <v>1</v>
      </c>
      <c r="F24" s="8">
        <v>1</v>
      </c>
      <c r="G24" s="8">
        <v>3</v>
      </c>
      <c r="H24" s="8">
        <v>3</v>
      </c>
      <c r="I24" s="8">
        <f t="shared" si="0"/>
        <v>8</v>
      </c>
      <c r="J24" s="8">
        <v>0</v>
      </c>
      <c r="K24" s="8">
        <v>1</v>
      </c>
      <c r="L24" s="8">
        <v>0</v>
      </c>
      <c r="M24" s="8">
        <v>1</v>
      </c>
      <c r="N24" s="8">
        <v>0</v>
      </c>
      <c r="O24" s="8">
        <f t="shared" si="1"/>
        <v>2</v>
      </c>
      <c r="P24" s="8">
        <v>0</v>
      </c>
      <c r="Q24" s="8">
        <v>5</v>
      </c>
      <c r="R24" s="8">
        <v>0</v>
      </c>
      <c r="S24" s="8">
        <v>4</v>
      </c>
      <c r="T24" s="8">
        <v>0</v>
      </c>
      <c r="U24" s="8">
        <f t="shared" si="2"/>
        <v>9</v>
      </c>
      <c r="V24" s="8">
        <v>0</v>
      </c>
      <c r="W24" s="8">
        <v>0</v>
      </c>
      <c r="X24" s="8">
        <v>0</v>
      </c>
      <c r="Y24" s="8">
        <v>1</v>
      </c>
      <c r="Z24" s="8">
        <v>0</v>
      </c>
      <c r="AA24" s="8">
        <f t="shared" si="3"/>
        <v>1</v>
      </c>
      <c r="AB24" s="89">
        <f t="shared" si="4"/>
        <v>20</v>
      </c>
      <c r="AC24" s="93"/>
      <c r="AD24" s="92"/>
    </row>
    <row r="25" spans="1:250">
      <c r="A25" s="2007"/>
      <c r="B25" s="8" t="s">
        <v>57</v>
      </c>
      <c r="C25" s="77"/>
      <c r="D25" s="8">
        <v>0</v>
      </c>
      <c r="E25" s="8">
        <v>3</v>
      </c>
      <c r="F25" s="8">
        <v>1</v>
      </c>
      <c r="G25" s="8">
        <v>4</v>
      </c>
      <c r="H25" s="8">
        <v>2</v>
      </c>
      <c r="I25" s="8">
        <f t="shared" si="0"/>
        <v>10</v>
      </c>
      <c r="J25" s="8">
        <v>0</v>
      </c>
      <c r="K25" s="8">
        <v>3</v>
      </c>
      <c r="L25" s="8">
        <v>0</v>
      </c>
      <c r="M25" s="8">
        <v>2</v>
      </c>
      <c r="N25" s="8">
        <v>0</v>
      </c>
      <c r="O25" s="8">
        <f t="shared" si="1"/>
        <v>5</v>
      </c>
      <c r="P25" s="8">
        <v>0</v>
      </c>
      <c r="Q25" s="8">
        <v>10</v>
      </c>
      <c r="R25" s="8">
        <v>0</v>
      </c>
      <c r="S25" s="8">
        <v>5</v>
      </c>
      <c r="T25" s="8">
        <v>0</v>
      </c>
      <c r="U25" s="8">
        <f t="shared" si="2"/>
        <v>15</v>
      </c>
      <c r="V25" s="8">
        <v>1</v>
      </c>
      <c r="W25" s="8">
        <v>0</v>
      </c>
      <c r="X25" s="8">
        <v>0</v>
      </c>
      <c r="Y25" s="8">
        <v>2</v>
      </c>
      <c r="Z25" s="8">
        <v>0</v>
      </c>
      <c r="AA25" s="8">
        <f t="shared" si="3"/>
        <v>3</v>
      </c>
      <c r="AB25" s="89">
        <f t="shared" si="4"/>
        <v>33</v>
      </c>
      <c r="AC25" s="93"/>
      <c r="AD25" s="92"/>
    </row>
    <row r="26" spans="1:250">
      <c r="A26" s="2007"/>
      <c r="B26" s="8" t="s">
        <v>32</v>
      </c>
      <c r="C26" s="77"/>
      <c r="D26" s="8">
        <v>0</v>
      </c>
      <c r="E26" s="8">
        <v>0</v>
      </c>
      <c r="F26" s="8">
        <v>1</v>
      </c>
      <c r="G26" s="8">
        <v>4</v>
      </c>
      <c r="H26" s="8">
        <v>3</v>
      </c>
      <c r="I26" s="8">
        <f t="shared" si="0"/>
        <v>8</v>
      </c>
      <c r="J26" s="8">
        <v>0</v>
      </c>
      <c r="K26" s="8">
        <v>0</v>
      </c>
      <c r="L26" s="8">
        <v>0</v>
      </c>
      <c r="M26" s="8">
        <v>0</v>
      </c>
      <c r="N26" s="8">
        <v>0</v>
      </c>
      <c r="O26" s="8">
        <f t="shared" si="1"/>
        <v>0</v>
      </c>
      <c r="P26" s="8">
        <v>0</v>
      </c>
      <c r="Q26" s="8">
        <v>5</v>
      </c>
      <c r="R26" s="8">
        <v>0</v>
      </c>
      <c r="S26" s="8">
        <v>4</v>
      </c>
      <c r="T26" s="8">
        <v>0</v>
      </c>
      <c r="U26" s="8">
        <f t="shared" si="2"/>
        <v>9</v>
      </c>
      <c r="V26" s="8">
        <v>2</v>
      </c>
      <c r="W26" s="8">
        <v>10</v>
      </c>
      <c r="X26" s="8">
        <v>0</v>
      </c>
      <c r="Y26" s="8">
        <v>4</v>
      </c>
      <c r="Z26" s="8">
        <v>1</v>
      </c>
      <c r="AA26" s="8">
        <f t="shared" si="3"/>
        <v>17</v>
      </c>
      <c r="AB26" s="89">
        <f t="shared" si="4"/>
        <v>34</v>
      </c>
      <c r="AC26" s="93"/>
      <c r="AD26" s="92"/>
      <c r="IP26" s="73">
        <f>SUM(D26:IO26)</f>
        <v>102</v>
      </c>
    </row>
    <row r="27" spans="1:250">
      <c r="A27" s="2008"/>
      <c r="B27" s="8" t="s">
        <v>48</v>
      </c>
      <c r="C27" s="77"/>
      <c r="D27" s="8">
        <v>0</v>
      </c>
      <c r="E27" s="8">
        <v>0</v>
      </c>
      <c r="F27" s="8">
        <v>0</v>
      </c>
      <c r="G27" s="8">
        <v>0</v>
      </c>
      <c r="H27" s="8">
        <v>0</v>
      </c>
      <c r="I27" s="8">
        <f t="shared" si="0"/>
        <v>0</v>
      </c>
      <c r="J27" s="8">
        <v>0</v>
      </c>
      <c r="K27" s="8">
        <v>0</v>
      </c>
      <c r="L27" s="8">
        <v>0</v>
      </c>
      <c r="M27" s="8">
        <v>0</v>
      </c>
      <c r="N27" s="8">
        <v>0</v>
      </c>
      <c r="O27" s="8">
        <f t="shared" si="1"/>
        <v>0</v>
      </c>
      <c r="P27" s="8">
        <v>0</v>
      </c>
      <c r="Q27" s="8">
        <v>0</v>
      </c>
      <c r="R27" s="8">
        <v>0</v>
      </c>
      <c r="S27" s="8">
        <v>0</v>
      </c>
      <c r="T27" s="8">
        <v>0</v>
      </c>
      <c r="U27" s="8">
        <f t="shared" si="2"/>
        <v>0</v>
      </c>
      <c r="V27" s="8">
        <v>0</v>
      </c>
      <c r="W27" s="8">
        <v>1</v>
      </c>
      <c r="X27" s="8">
        <v>0</v>
      </c>
      <c r="Y27" s="8">
        <v>0</v>
      </c>
      <c r="Z27" s="8">
        <v>0</v>
      </c>
      <c r="AA27" s="8">
        <f t="shared" si="3"/>
        <v>1</v>
      </c>
      <c r="AB27" s="89">
        <f t="shared" si="4"/>
        <v>1</v>
      </c>
      <c r="AC27" s="93"/>
      <c r="AD27" s="92"/>
    </row>
    <row r="28" spans="1:250">
      <c r="A28" s="2006">
        <v>1403</v>
      </c>
      <c r="B28" s="86" t="s">
        <v>14</v>
      </c>
      <c r="C28" s="36"/>
      <c r="D28" s="80">
        <f>SUM(D29:D31)</f>
        <v>3</v>
      </c>
      <c r="E28" s="80">
        <f>SUM(E29:E31)</f>
        <v>14</v>
      </c>
      <c r="F28" s="80">
        <f>SUM(F29:F31)</f>
        <v>2</v>
      </c>
      <c r="G28" s="80">
        <f>SUM(G29:G31)</f>
        <v>25</v>
      </c>
      <c r="H28" s="80">
        <f>SUM(H29:H31)</f>
        <v>10</v>
      </c>
      <c r="I28" s="80">
        <f t="shared" si="0"/>
        <v>54</v>
      </c>
      <c r="J28" s="80">
        <f>SUM(J29:J31)</f>
        <v>1</v>
      </c>
      <c r="K28" s="80">
        <f>SUM(K29:K31)</f>
        <v>8</v>
      </c>
      <c r="L28" s="80">
        <f>SUM(L29:L31)</f>
        <v>0</v>
      </c>
      <c r="M28" s="80">
        <f>SUM(M29:M31)</f>
        <v>1</v>
      </c>
      <c r="N28" s="80">
        <f>SUM(N29:N31)</f>
        <v>2</v>
      </c>
      <c r="O28" s="80">
        <f t="shared" si="1"/>
        <v>12</v>
      </c>
      <c r="P28" s="80">
        <f>SUM(P29:P31)</f>
        <v>14</v>
      </c>
      <c r="Q28" s="80">
        <f>SUM(Q29:Q31)</f>
        <v>125</v>
      </c>
      <c r="R28" s="80">
        <f>SUM(R29:R31)</f>
        <v>4</v>
      </c>
      <c r="S28" s="80">
        <f>SUM(S29:S31)</f>
        <v>33</v>
      </c>
      <c r="T28" s="80">
        <f>SUM(T29:T31)</f>
        <v>3</v>
      </c>
      <c r="U28" s="80">
        <f t="shared" si="2"/>
        <v>179</v>
      </c>
      <c r="V28" s="80">
        <f>SUM(V29:V31)</f>
        <v>1</v>
      </c>
      <c r="W28" s="80">
        <f>SUM(W29:W31)</f>
        <v>2</v>
      </c>
      <c r="X28" s="80">
        <f>SUM(X29:X31)</f>
        <v>0</v>
      </c>
      <c r="Y28" s="80">
        <f>SUM(Y29:Y31)</f>
        <v>1</v>
      </c>
      <c r="Z28" s="80">
        <f>SUM(Z29:Z31)</f>
        <v>0</v>
      </c>
      <c r="AA28" s="80">
        <f t="shared" si="3"/>
        <v>4</v>
      </c>
      <c r="AB28" s="85">
        <f t="shared" si="4"/>
        <v>249</v>
      </c>
      <c r="AC28" s="93"/>
      <c r="AD28" s="92"/>
    </row>
    <row r="29" spans="1:250" s="94" customFormat="1">
      <c r="A29" s="2007"/>
      <c r="B29" s="8" t="s">
        <v>33</v>
      </c>
      <c r="C29" s="77"/>
      <c r="D29" s="8">
        <v>2</v>
      </c>
      <c r="E29" s="8">
        <v>8</v>
      </c>
      <c r="F29" s="8">
        <v>2</v>
      </c>
      <c r="G29" s="8">
        <v>10</v>
      </c>
      <c r="H29" s="8">
        <v>8</v>
      </c>
      <c r="I29" s="8">
        <f t="shared" si="0"/>
        <v>30</v>
      </c>
      <c r="J29" s="8">
        <v>1</v>
      </c>
      <c r="K29" s="8">
        <v>2</v>
      </c>
      <c r="L29" s="8">
        <v>0</v>
      </c>
      <c r="M29" s="8">
        <v>0</v>
      </c>
      <c r="N29" s="8">
        <v>0</v>
      </c>
      <c r="O29" s="8">
        <f t="shared" si="1"/>
        <v>3</v>
      </c>
      <c r="P29" s="8">
        <v>10</v>
      </c>
      <c r="Q29" s="8">
        <v>78</v>
      </c>
      <c r="R29" s="8">
        <v>2</v>
      </c>
      <c r="S29" s="8">
        <v>12</v>
      </c>
      <c r="T29" s="8">
        <v>1</v>
      </c>
      <c r="U29" s="8">
        <f t="shared" si="2"/>
        <v>103</v>
      </c>
      <c r="V29" s="8">
        <v>0</v>
      </c>
      <c r="W29" s="8">
        <v>2</v>
      </c>
      <c r="X29" s="8">
        <v>0</v>
      </c>
      <c r="Y29" s="8">
        <v>1</v>
      </c>
      <c r="Z29" s="8">
        <v>0</v>
      </c>
      <c r="AA29" s="8">
        <f t="shared" si="3"/>
        <v>3</v>
      </c>
      <c r="AB29" s="89">
        <f t="shared" si="4"/>
        <v>139</v>
      </c>
      <c r="AC29" s="93"/>
      <c r="AD29" s="95"/>
    </row>
    <row r="30" spans="1:250" s="94" customFormat="1">
      <c r="A30" s="2007"/>
      <c r="B30" s="8" t="s">
        <v>15</v>
      </c>
      <c r="C30" s="77"/>
      <c r="D30" s="8">
        <v>0</v>
      </c>
      <c r="E30" s="8">
        <v>2</v>
      </c>
      <c r="F30" s="8">
        <v>0</v>
      </c>
      <c r="G30" s="8">
        <v>5</v>
      </c>
      <c r="H30" s="8">
        <v>0</v>
      </c>
      <c r="I30" s="8">
        <f t="shared" si="0"/>
        <v>7</v>
      </c>
      <c r="J30" s="8">
        <v>0</v>
      </c>
      <c r="K30" s="8">
        <v>6</v>
      </c>
      <c r="L30" s="8">
        <v>0</v>
      </c>
      <c r="M30" s="8">
        <v>0</v>
      </c>
      <c r="N30" s="8">
        <v>1</v>
      </c>
      <c r="O30" s="8">
        <f t="shared" si="1"/>
        <v>7</v>
      </c>
      <c r="P30" s="8">
        <v>2</v>
      </c>
      <c r="Q30" s="8">
        <v>21</v>
      </c>
      <c r="R30" s="8">
        <v>0</v>
      </c>
      <c r="S30" s="8">
        <v>7</v>
      </c>
      <c r="T30" s="8">
        <v>2</v>
      </c>
      <c r="U30" s="8">
        <f t="shared" si="2"/>
        <v>32</v>
      </c>
      <c r="V30" s="8">
        <v>1</v>
      </c>
      <c r="W30" s="8">
        <v>0</v>
      </c>
      <c r="X30" s="8">
        <v>0</v>
      </c>
      <c r="Y30" s="8">
        <v>0</v>
      </c>
      <c r="Z30" s="8">
        <v>0</v>
      </c>
      <c r="AA30" s="8">
        <f t="shared" si="3"/>
        <v>1</v>
      </c>
      <c r="AB30" s="89">
        <f t="shared" si="4"/>
        <v>47</v>
      </c>
      <c r="AC30" s="93"/>
      <c r="AD30" s="95"/>
    </row>
    <row r="31" spans="1:250" s="94" customFormat="1">
      <c r="A31" s="2008"/>
      <c r="B31" s="8" t="s">
        <v>16</v>
      </c>
      <c r="C31" s="77"/>
      <c r="D31" s="8">
        <v>1</v>
      </c>
      <c r="E31" s="8">
        <v>4</v>
      </c>
      <c r="F31" s="8">
        <v>0</v>
      </c>
      <c r="G31" s="8">
        <v>10</v>
      </c>
      <c r="H31" s="8">
        <v>2</v>
      </c>
      <c r="I31" s="8">
        <f t="shared" si="0"/>
        <v>17</v>
      </c>
      <c r="J31" s="8">
        <v>0</v>
      </c>
      <c r="K31" s="8">
        <v>0</v>
      </c>
      <c r="L31" s="8">
        <v>0</v>
      </c>
      <c r="M31" s="8">
        <v>1</v>
      </c>
      <c r="N31" s="8">
        <v>1</v>
      </c>
      <c r="O31" s="8">
        <f t="shared" si="1"/>
        <v>2</v>
      </c>
      <c r="P31" s="8">
        <v>2</v>
      </c>
      <c r="Q31" s="8">
        <v>26</v>
      </c>
      <c r="R31" s="8">
        <v>2</v>
      </c>
      <c r="S31" s="8">
        <v>14</v>
      </c>
      <c r="T31" s="8">
        <v>0</v>
      </c>
      <c r="U31" s="8">
        <f t="shared" si="2"/>
        <v>44</v>
      </c>
      <c r="V31" s="8">
        <v>0</v>
      </c>
      <c r="W31" s="8">
        <v>0</v>
      </c>
      <c r="X31" s="8">
        <v>0</v>
      </c>
      <c r="Y31" s="8">
        <v>0</v>
      </c>
      <c r="Z31" s="8">
        <v>0</v>
      </c>
      <c r="AA31" s="8">
        <f t="shared" si="3"/>
        <v>0</v>
      </c>
      <c r="AB31" s="89">
        <f t="shared" si="4"/>
        <v>63</v>
      </c>
      <c r="AC31" s="93"/>
      <c r="AD31" s="95"/>
    </row>
    <row r="32" spans="1:250">
      <c r="A32" s="2010">
        <v>1404</v>
      </c>
      <c r="B32" s="86" t="s">
        <v>34</v>
      </c>
      <c r="C32" s="36"/>
      <c r="D32" s="80">
        <f>SUM(D33:D34)</f>
        <v>0</v>
      </c>
      <c r="E32" s="80">
        <f>SUM(E33:E34)</f>
        <v>16</v>
      </c>
      <c r="F32" s="80">
        <f>SUM(F33:F34)</f>
        <v>2</v>
      </c>
      <c r="G32" s="80">
        <f>SUM(G33:G34)</f>
        <v>38</v>
      </c>
      <c r="H32" s="80">
        <f>SUM(H33:H34)</f>
        <v>22</v>
      </c>
      <c r="I32" s="80">
        <f t="shared" si="0"/>
        <v>78</v>
      </c>
      <c r="J32" s="80">
        <f>SUM(J33:J34)</f>
        <v>0</v>
      </c>
      <c r="K32" s="80">
        <f>SUM(K33:K34)</f>
        <v>6</v>
      </c>
      <c r="L32" s="80">
        <f>SUM(L33:L34)</f>
        <v>0</v>
      </c>
      <c r="M32" s="80">
        <f>SUM(M33:M34)</f>
        <v>12</v>
      </c>
      <c r="N32" s="80">
        <f>SUM(N33:N34)</f>
        <v>3</v>
      </c>
      <c r="O32" s="80">
        <f t="shared" si="1"/>
        <v>21</v>
      </c>
      <c r="P32" s="80">
        <f>SUM(P33:P34)</f>
        <v>0</v>
      </c>
      <c r="Q32" s="80">
        <f>SUM(Q33:Q34)</f>
        <v>70</v>
      </c>
      <c r="R32" s="80">
        <f>SUM(R33:R34)</f>
        <v>5</v>
      </c>
      <c r="S32" s="80">
        <f>SUM(S33:S34)</f>
        <v>52</v>
      </c>
      <c r="T32" s="80">
        <f>SUM(T33:T34)</f>
        <v>8</v>
      </c>
      <c r="U32" s="80">
        <f t="shared" si="2"/>
        <v>135</v>
      </c>
      <c r="V32" s="80">
        <f>SUM(V33:V34)</f>
        <v>0</v>
      </c>
      <c r="W32" s="80">
        <f>SUM(W33:W34)</f>
        <v>7</v>
      </c>
      <c r="X32" s="80">
        <f>SUM(X33:X34)</f>
        <v>0</v>
      </c>
      <c r="Y32" s="80">
        <f>SUM(Y33:Y34)</f>
        <v>1</v>
      </c>
      <c r="Z32" s="80">
        <f>SUM(Z33:Z34)</f>
        <v>0</v>
      </c>
      <c r="AA32" s="80">
        <f t="shared" si="3"/>
        <v>8</v>
      </c>
      <c r="AB32" s="85">
        <f t="shared" si="4"/>
        <v>242</v>
      </c>
      <c r="AC32" s="93"/>
      <c r="AD32" s="92"/>
    </row>
    <row r="33" spans="1:30">
      <c r="A33" s="1981"/>
      <c r="B33" s="8" t="s">
        <v>45</v>
      </c>
      <c r="C33" s="77"/>
      <c r="D33" s="8">
        <v>0</v>
      </c>
      <c r="E33" s="8">
        <v>5</v>
      </c>
      <c r="F33" s="8">
        <v>1</v>
      </c>
      <c r="G33" s="8">
        <v>25</v>
      </c>
      <c r="H33" s="8">
        <v>15</v>
      </c>
      <c r="I33" s="8">
        <f t="shared" si="0"/>
        <v>46</v>
      </c>
      <c r="J33" s="8">
        <v>0</v>
      </c>
      <c r="K33" s="8">
        <v>3</v>
      </c>
      <c r="L33" s="8">
        <v>0</v>
      </c>
      <c r="M33" s="8">
        <v>7</v>
      </c>
      <c r="N33" s="8">
        <v>2</v>
      </c>
      <c r="O33" s="8">
        <f t="shared" si="1"/>
        <v>12</v>
      </c>
      <c r="P33" s="8">
        <v>0</v>
      </c>
      <c r="Q33" s="8">
        <v>17</v>
      </c>
      <c r="R33" s="8">
        <v>0</v>
      </c>
      <c r="S33" s="8">
        <v>22</v>
      </c>
      <c r="T33" s="8">
        <v>6</v>
      </c>
      <c r="U33" s="8">
        <f t="shared" si="2"/>
        <v>45</v>
      </c>
      <c r="V33" s="8">
        <v>0</v>
      </c>
      <c r="W33" s="8">
        <v>5</v>
      </c>
      <c r="X33" s="8">
        <v>0</v>
      </c>
      <c r="Y33" s="8">
        <v>0</v>
      </c>
      <c r="Z33" s="8">
        <v>0</v>
      </c>
      <c r="AA33" s="8">
        <f t="shared" si="3"/>
        <v>5</v>
      </c>
      <c r="AB33" s="89">
        <f t="shared" si="4"/>
        <v>108</v>
      </c>
      <c r="AC33" s="93"/>
      <c r="AD33" s="92"/>
    </row>
    <row r="34" spans="1:30">
      <c r="A34" s="1982"/>
      <c r="B34" s="8" t="s">
        <v>17</v>
      </c>
      <c r="C34" s="77"/>
      <c r="D34" s="8">
        <v>0</v>
      </c>
      <c r="E34" s="8">
        <v>11</v>
      </c>
      <c r="F34" s="8">
        <v>1</v>
      </c>
      <c r="G34" s="8">
        <v>13</v>
      </c>
      <c r="H34" s="8">
        <v>7</v>
      </c>
      <c r="I34" s="8">
        <f t="shared" si="0"/>
        <v>32</v>
      </c>
      <c r="J34" s="8">
        <v>0</v>
      </c>
      <c r="K34" s="8">
        <v>3</v>
      </c>
      <c r="L34" s="8">
        <v>0</v>
      </c>
      <c r="M34" s="8">
        <v>5</v>
      </c>
      <c r="N34" s="8">
        <v>1</v>
      </c>
      <c r="O34" s="8">
        <f t="shared" si="1"/>
        <v>9</v>
      </c>
      <c r="P34" s="8">
        <v>0</v>
      </c>
      <c r="Q34" s="8">
        <v>53</v>
      </c>
      <c r="R34" s="8">
        <v>5</v>
      </c>
      <c r="S34" s="8">
        <v>30</v>
      </c>
      <c r="T34" s="8">
        <v>2</v>
      </c>
      <c r="U34" s="8">
        <f t="shared" si="2"/>
        <v>90</v>
      </c>
      <c r="V34" s="8">
        <v>0</v>
      </c>
      <c r="W34" s="8">
        <v>2</v>
      </c>
      <c r="X34" s="8">
        <v>0</v>
      </c>
      <c r="Y34" s="8">
        <v>1</v>
      </c>
      <c r="Z34" s="8">
        <v>0</v>
      </c>
      <c r="AA34" s="8">
        <f t="shared" si="3"/>
        <v>3</v>
      </c>
      <c r="AB34" s="89">
        <f t="shared" si="4"/>
        <v>134</v>
      </c>
      <c r="AC34" s="93"/>
      <c r="AD34" s="92"/>
    </row>
    <row r="35" spans="1:30">
      <c r="A35" s="2006">
        <v>1405</v>
      </c>
      <c r="B35" s="86" t="s">
        <v>18</v>
      </c>
      <c r="C35" s="36"/>
      <c r="D35" s="80">
        <f>SUM(D36:D39)</f>
        <v>0</v>
      </c>
      <c r="E35" s="80">
        <f>SUM(E36:E39)</f>
        <v>16</v>
      </c>
      <c r="F35" s="80">
        <f>SUM(F36:F39)</f>
        <v>0</v>
      </c>
      <c r="G35" s="80">
        <f>SUM(G36:G39)</f>
        <v>53</v>
      </c>
      <c r="H35" s="80">
        <f>SUM(H36:H39)</f>
        <v>47</v>
      </c>
      <c r="I35" s="80">
        <f t="shared" si="0"/>
        <v>116</v>
      </c>
      <c r="J35" s="80">
        <f>SUM(J36:J39)</f>
        <v>0</v>
      </c>
      <c r="K35" s="80">
        <f>SUM(K36:K39)</f>
        <v>17</v>
      </c>
      <c r="L35" s="80">
        <f>SUM(L36:L39)</f>
        <v>0</v>
      </c>
      <c r="M35" s="80">
        <f>SUM(M36:M39)</f>
        <v>15</v>
      </c>
      <c r="N35" s="80">
        <f>SUM(N36:N39)</f>
        <v>11</v>
      </c>
      <c r="O35" s="80">
        <f t="shared" si="1"/>
        <v>43</v>
      </c>
      <c r="P35" s="80">
        <f>SUM(P36:P39)</f>
        <v>1</v>
      </c>
      <c r="Q35" s="80">
        <f>SUM(Q36:Q39)</f>
        <v>109</v>
      </c>
      <c r="R35" s="80">
        <f>SUM(R36:R39)</f>
        <v>1</v>
      </c>
      <c r="S35" s="80">
        <f>SUM(S36:S39)</f>
        <v>95</v>
      </c>
      <c r="T35" s="80">
        <f>SUM(T36:T39)</f>
        <v>18</v>
      </c>
      <c r="U35" s="80">
        <f t="shared" si="2"/>
        <v>224</v>
      </c>
      <c r="V35" s="80">
        <f>SUM(V36:V39)</f>
        <v>1</v>
      </c>
      <c r="W35" s="80">
        <f>SUM(W36:W39)</f>
        <v>3</v>
      </c>
      <c r="X35" s="80">
        <f>SUM(X36:X39)</f>
        <v>0</v>
      </c>
      <c r="Y35" s="80">
        <f>SUM(Y36:Y39)</f>
        <v>1</v>
      </c>
      <c r="Z35" s="80">
        <f>SUM(Z36:Z39)</f>
        <v>0</v>
      </c>
      <c r="AA35" s="80">
        <f t="shared" si="3"/>
        <v>5</v>
      </c>
      <c r="AB35" s="85">
        <f t="shared" si="4"/>
        <v>388</v>
      </c>
      <c r="AC35" s="93"/>
      <c r="AD35" s="92"/>
    </row>
    <row r="36" spans="1:30">
      <c r="A36" s="2007"/>
      <c r="B36" s="8" t="s">
        <v>21</v>
      </c>
      <c r="C36" s="77"/>
      <c r="D36" s="8">
        <v>0</v>
      </c>
      <c r="E36" s="8">
        <v>10</v>
      </c>
      <c r="F36" s="8">
        <v>0</v>
      </c>
      <c r="G36" s="8">
        <v>27</v>
      </c>
      <c r="H36" s="8">
        <v>9</v>
      </c>
      <c r="I36" s="8">
        <f t="shared" si="0"/>
        <v>46</v>
      </c>
      <c r="J36" s="8">
        <v>0</v>
      </c>
      <c r="K36" s="8">
        <v>8</v>
      </c>
      <c r="L36" s="8">
        <v>0</v>
      </c>
      <c r="M36" s="8">
        <v>9</v>
      </c>
      <c r="N36" s="8">
        <v>4</v>
      </c>
      <c r="O36" s="8">
        <f t="shared" si="1"/>
        <v>21</v>
      </c>
      <c r="P36" s="8">
        <v>1</v>
      </c>
      <c r="Q36" s="8">
        <v>23</v>
      </c>
      <c r="R36" s="8">
        <v>1</v>
      </c>
      <c r="S36" s="8">
        <v>26</v>
      </c>
      <c r="T36" s="8">
        <v>8</v>
      </c>
      <c r="U36" s="8">
        <f t="shared" si="2"/>
        <v>59</v>
      </c>
      <c r="V36" s="8">
        <v>0</v>
      </c>
      <c r="W36" s="8">
        <v>0</v>
      </c>
      <c r="X36" s="8">
        <v>0</v>
      </c>
      <c r="Y36" s="8">
        <v>0</v>
      </c>
      <c r="Z36" s="8">
        <v>0</v>
      </c>
      <c r="AA36" s="8">
        <f t="shared" si="3"/>
        <v>0</v>
      </c>
      <c r="AB36" s="89">
        <f t="shared" si="4"/>
        <v>126</v>
      </c>
    </row>
    <row r="37" spans="1:30">
      <c r="A37" s="2007"/>
      <c r="B37" s="8" t="s">
        <v>19</v>
      </c>
      <c r="C37" s="77"/>
      <c r="D37" s="8">
        <v>0</v>
      </c>
      <c r="E37" s="8">
        <v>6</v>
      </c>
      <c r="F37" s="8">
        <v>0</v>
      </c>
      <c r="G37" s="8">
        <v>25</v>
      </c>
      <c r="H37" s="8">
        <v>38</v>
      </c>
      <c r="I37" s="8">
        <f t="shared" si="0"/>
        <v>69</v>
      </c>
      <c r="J37" s="8">
        <v>0</v>
      </c>
      <c r="K37" s="8">
        <v>9</v>
      </c>
      <c r="L37" s="8">
        <v>0</v>
      </c>
      <c r="M37" s="8">
        <v>6</v>
      </c>
      <c r="N37" s="8">
        <v>7</v>
      </c>
      <c r="O37" s="8">
        <f t="shared" si="1"/>
        <v>22</v>
      </c>
      <c r="P37" s="8">
        <v>0</v>
      </c>
      <c r="Q37" s="8">
        <v>80</v>
      </c>
      <c r="R37" s="8">
        <v>0</v>
      </c>
      <c r="S37" s="8">
        <v>64</v>
      </c>
      <c r="T37" s="8">
        <v>9</v>
      </c>
      <c r="U37" s="8">
        <f t="shared" si="2"/>
        <v>153</v>
      </c>
      <c r="V37" s="8">
        <v>1</v>
      </c>
      <c r="W37" s="8">
        <v>3</v>
      </c>
      <c r="X37" s="8">
        <v>0</v>
      </c>
      <c r="Y37" s="8">
        <v>1</v>
      </c>
      <c r="Z37" s="8">
        <v>0</v>
      </c>
      <c r="AA37" s="8">
        <f t="shared" si="3"/>
        <v>5</v>
      </c>
      <c r="AB37" s="89">
        <f t="shared" si="4"/>
        <v>249</v>
      </c>
    </row>
    <row r="38" spans="1:30">
      <c r="A38" s="2007"/>
      <c r="B38" s="8" t="s">
        <v>65</v>
      </c>
      <c r="C38" s="77"/>
      <c r="D38" s="8">
        <v>0</v>
      </c>
      <c r="E38" s="8">
        <v>0</v>
      </c>
      <c r="F38" s="8">
        <v>0</v>
      </c>
      <c r="G38" s="8">
        <v>0</v>
      </c>
      <c r="H38" s="8">
        <v>0</v>
      </c>
      <c r="I38" s="8">
        <f t="shared" si="0"/>
        <v>0</v>
      </c>
      <c r="J38" s="8">
        <v>0</v>
      </c>
      <c r="K38" s="8">
        <v>0</v>
      </c>
      <c r="L38" s="8">
        <v>0</v>
      </c>
      <c r="M38" s="8">
        <v>0</v>
      </c>
      <c r="N38" s="8">
        <v>0</v>
      </c>
      <c r="O38" s="8">
        <f t="shared" si="1"/>
        <v>0</v>
      </c>
      <c r="P38" s="8">
        <v>0</v>
      </c>
      <c r="Q38" s="8">
        <v>0</v>
      </c>
      <c r="R38" s="8">
        <v>0</v>
      </c>
      <c r="S38" s="8">
        <v>0</v>
      </c>
      <c r="T38" s="8">
        <v>0</v>
      </c>
      <c r="U38" s="8">
        <f t="shared" si="2"/>
        <v>0</v>
      </c>
      <c r="V38" s="8">
        <v>0</v>
      </c>
      <c r="W38" s="8">
        <v>0</v>
      </c>
      <c r="X38" s="8">
        <v>0</v>
      </c>
      <c r="Y38" s="8">
        <v>0</v>
      </c>
      <c r="Z38" s="8">
        <v>0</v>
      </c>
      <c r="AA38" s="8">
        <f t="shared" si="3"/>
        <v>0</v>
      </c>
      <c r="AB38" s="89">
        <f t="shared" si="4"/>
        <v>0</v>
      </c>
    </row>
    <row r="39" spans="1:30">
      <c r="A39" s="2008"/>
      <c r="B39" s="8" t="s">
        <v>49</v>
      </c>
      <c r="C39" s="77"/>
      <c r="D39" s="8">
        <v>0</v>
      </c>
      <c r="E39" s="8">
        <v>0</v>
      </c>
      <c r="F39" s="8">
        <v>0</v>
      </c>
      <c r="G39" s="8">
        <v>1</v>
      </c>
      <c r="H39" s="8">
        <v>0</v>
      </c>
      <c r="I39" s="8">
        <f t="shared" si="0"/>
        <v>1</v>
      </c>
      <c r="J39" s="8">
        <v>0</v>
      </c>
      <c r="K39" s="8">
        <v>0</v>
      </c>
      <c r="L39" s="8">
        <v>0</v>
      </c>
      <c r="M39" s="8">
        <v>0</v>
      </c>
      <c r="N39" s="8">
        <v>0</v>
      </c>
      <c r="O39" s="8">
        <f t="shared" si="1"/>
        <v>0</v>
      </c>
      <c r="P39" s="8">
        <v>0</v>
      </c>
      <c r="Q39" s="8">
        <v>6</v>
      </c>
      <c r="R39" s="8">
        <v>0</v>
      </c>
      <c r="S39" s="8">
        <v>5</v>
      </c>
      <c r="T39" s="8">
        <v>1</v>
      </c>
      <c r="U39" s="8">
        <f t="shared" si="2"/>
        <v>12</v>
      </c>
      <c r="V39" s="8">
        <v>0</v>
      </c>
      <c r="W39" s="8">
        <v>0</v>
      </c>
      <c r="X39" s="8">
        <v>0</v>
      </c>
      <c r="Y39" s="8">
        <v>0</v>
      </c>
      <c r="Z39" s="8">
        <v>0</v>
      </c>
      <c r="AA39" s="8">
        <f t="shared" si="3"/>
        <v>0</v>
      </c>
      <c r="AB39" s="89">
        <f t="shared" si="4"/>
        <v>13</v>
      </c>
      <c r="AC39" s="93"/>
      <c r="AD39" s="92"/>
    </row>
    <row r="40" spans="1:30">
      <c r="A40" s="2006">
        <v>1406</v>
      </c>
      <c r="B40" s="86" t="s">
        <v>22</v>
      </c>
      <c r="C40" s="36"/>
      <c r="D40" s="80">
        <f>SUM(D41:D45)</f>
        <v>0</v>
      </c>
      <c r="E40" s="80">
        <f>SUM(E41:E45)</f>
        <v>12</v>
      </c>
      <c r="F40" s="80">
        <f>SUM(F41:F45)</f>
        <v>8</v>
      </c>
      <c r="G40" s="80">
        <f>SUM(G41:G45)</f>
        <v>52</v>
      </c>
      <c r="H40" s="80">
        <f>SUM(H41:H45)</f>
        <v>23</v>
      </c>
      <c r="I40" s="80">
        <f t="shared" si="0"/>
        <v>95</v>
      </c>
      <c r="J40" s="80">
        <f>SUM(J41:J45)</f>
        <v>0</v>
      </c>
      <c r="K40" s="80">
        <f>SUM(K41:K45)</f>
        <v>4</v>
      </c>
      <c r="L40" s="80">
        <f>SUM(L41:L45)</f>
        <v>2</v>
      </c>
      <c r="M40" s="80">
        <f>SUM(M41:M45)</f>
        <v>6</v>
      </c>
      <c r="N40" s="80">
        <f>SUM(N41:N45)</f>
        <v>0</v>
      </c>
      <c r="O40" s="80">
        <f t="shared" si="1"/>
        <v>12</v>
      </c>
      <c r="P40" s="80">
        <f>SUM(P41:P45)</f>
        <v>3</v>
      </c>
      <c r="Q40" s="80">
        <f>SUM(Q41:Q45)</f>
        <v>69</v>
      </c>
      <c r="R40" s="80">
        <f>SUM(R41:R45)</f>
        <v>117</v>
      </c>
      <c r="S40" s="80">
        <f>SUM(S41:S45)</f>
        <v>39</v>
      </c>
      <c r="T40" s="80">
        <f>SUM(T41:T45)</f>
        <v>4</v>
      </c>
      <c r="U40" s="80">
        <f t="shared" si="2"/>
        <v>232</v>
      </c>
      <c r="V40" s="80">
        <f>SUM(V41:V45)</f>
        <v>0</v>
      </c>
      <c r="W40" s="80">
        <f>SUM(W41:W45)</f>
        <v>10</v>
      </c>
      <c r="X40" s="80">
        <f>SUM(X41:X45)</f>
        <v>1</v>
      </c>
      <c r="Y40" s="80">
        <f>SUM(Y41:Y45)</f>
        <v>8</v>
      </c>
      <c r="Z40" s="80">
        <f>SUM(Z41:Z45)</f>
        <v>1</v>
      </c>
      <c r="AA40" s="80">
        <f t="shared" si="3"/>
        <v>20</v>
      </c>
      <c r="AB40" s="85">
        <f t="shared" si="4"/>
        <v>359</v>
      </c>
    </row>
    <row r="41" spans="1:30">
      <c r="A41" s="2007"/>
      <c r="B41" s="8" t="s">
        <v>68</v>
      </c>
      <c r="C41" s="77"/>
      <c r="D41" s="8">
        <v>0</v>
      </c>
      <c r="E41" s="8">
        <v>9</v>
      </c>
      <c r="F41" s="8">
        <v>7</v>
      </c>
      <c r="G41" s="8">
        <v>30</v>
      </c>
      <c r="H41" s="8">
        <v>7</v>
      </c>
      <c r="I41" s="8">
        <f t="shared" ref="I41:I59" si="5">SUM(D41:H41)</f>
        <v>53</v>
      </c>
      <c r="J41" s="8">
        <v>0</v>
      </c>
      <c r="K41" s="8">
        <v>4</v>
      </c>
      <c r="L41" s="8">
        <v>2</v>
      </c>
      <c r="M41" s="8">
        <v>5</v>
      </c>
      <c r="N41" s="8">
        <v>0</v>
      </c>
      <c r="O41" s="8">
        <f t="shared" ref="O41:O59" si="6">SUM(J41:N41)</f>
        <v>11</v>
      </c>
      <c r="P41" s="8">
        <v>2</v>
      </c>
      <c r="Q41" s="8">
        <v>39</v>
      </c>
      <c r="R41" s="8">
        <v>61</v>
      </c>
      <c r="S41" s="8">
        <v>17</v>
      </c>
      <c r="T41" s="8">
        <v>3</v>
      </c>
      <c r="U41" s="8">
        <f t="shared" ref="U41:U59" si="7">SUM(P41:T41)</f>
        <v>122</v>
      </c>
      <c r="V41" s="8">
        <v>0</v>
      </c>
      <c r="W41" s="8">
        <v>1</v>
      </c>
      <c r="X41" s="8">
        <v>1</v>
      </c>
      <c r="Y41" s="8">
        <v>0</v>
      </c>
      <c r="Z41" s="8">
        <v>0</v>
      </c>
      <c r="AA41" s="8">
        <f t="shared" ref="AA41:AA59" si="8">SUM(V41:Z41)</f>
        <v>2</v>
      </c>
      <c r="AB41" s="89">
        <f t="shared" ref="AB41:AB59" si="9">SUM(O41,I41,U41,AA41)</f>
        <v>188</v>
      </c>
    </row>
    <row r="42" spans="1:30">
      <c r="A42" s="2007"/>
      <c r="B42" s="8" t="s">
        <v>23</v>
      </c>
      <c r="C42" s="77"/>
      <c r="D42" s="8">
        <v>0</v>
      </c>
      <c r="E42" s="8">
        <v>2</v>
      </c>
      <c r="F42" s="8">
        <v>0</v>
      </c>
      <c r="G42" s="8">
        <v>17</v>
      </c>
      <c r="H42" s="8">
        <v>7</v>
      </c>
      <c r="I42" s="8">
        <f t="shared" si="5"/>
        <v>26</v>
      </c>
      <c r="J42" s="8">
        <v>0</v>
      </c>
      <c r="K42" s="8">
        <v>0</v>
      </c>
      <c r="L42" s="8">
        <v>0</v>
      </c>
      <c r="M42" s="8">
        <v>1</v>
      </c>
      <c r="N42" s="8">
        <v>0</v>
      </c>
      <c r="O42" s="8">
        <f t="shared" si="6"/>
        <v>1</v>
      </c>
      <c r="P42" s="8">
        <v>1</v>
      </c>
      <c r="Q42" s="8">
        <v>12</v>
      </c>
      <c r="R42" s="8">
        <v>1</v>
      </c>
      <c r="S42" s="8">
        <v>6</v>
      </c>
      <c r="T42" s="8">
        <v>1</v>
      </c>
      <c r="U42" s="8">
        <f t="shared" si="7"/>
        <v>21</v>
      </c>
      <c r="V42" s="8">
        <v>0</v>
      </c>
      <c r="W42" s="8">
        <v>3</v>
      </c>
      <c r="X42" s="8">
        <v>0</v>
      </c>
      <c r="Y42" s="8">
        <v>5</v>
      </c>
      <c r="Z42" s="8">
        <v>0</v>
      </c>
      <c r="AA42" s="8">
        <f t="shared" si="8"/>
        <v>8</v>
      </c>
      <c r="AB42" s="89">
        <f t="shared" si="9"/>
        <v>56</v>
      </c>
    </row>
    <row r="43" spans="1:30">
      <c r="A43" s="2007"/>
      <c r="B43" s="8" t="s">
        <v>66</v>
      </c>
      <c r="C43" s="77"/>
      <c r="D43" s="8">
        <v>0</v>
      </c>
      <c r="E43" s="8">
        <v>0</v>
      </c>
      <c r="F43" s="8">
        <v>0</v>
      </c>
      <c r="G43" s="8">
        <v>2</v>
      </c>
      <c r="H43" s="8">
        <v>3</v>
      </c>
      <c r="I43" s="8">
        <f t="shared" si="5"/>
        <v>5</v>
      </c>
      <c r="J43" s="8">
        <v>0</v>
      </c>
      <c r="K43" s="8">
        <v>0</v>
      </c>
      <c r="L43" s="8">
        <v>0</v>
      </c>
      <c r="M43" s="8">
        <v>0</v>
      </c>
      <c r="N43" s="8">
        <v>0</v>
      </c>
      <c r="O43" s="8">
        <f t="shared" si="6"/>
        <v>0</v>
      </c>
      <c r="P43" s="8">
        <v>0</v>
      </c>
      <c r="Q43" s="8">
        <v>8</v>
      </c>
      <c r="R43" s="8">
        <v>1</v>
      </c>
      <c r="S43" s="8">
        <v>5</v>
      </c>
      <c r="T43" s="8">
        <v>0</v>
      </c>
      <c r="U43" s="8">
        <f t="shared" si="7"/>
        <v>14</v>
      </c>
      <c r="V43" s="8">
        <v>0</v>
      </c>
      <c r="W43" s="8">
        <v>2</v>
      </c>
      <c r="X43" s="8">
        <v>0</v>
      </c>
      <c r="Y43" s="8">
        <v>0</v>
      </c>
      <c r="Z43" s="8">
        <v>0</v>
      </c>
      <c r="AA43" s="8">
        <f t="shared" si="8"/>
        <v>2</v>
      </c>
      <c r="AB43" s="89">
        <f t="shared" si="9"/>
        <v>21</v>
      </c>
    </row>
    <row r="44" spans="1:30">
      <c r="A44" s="2007"/>
      <c r="B44" s="8" t="s">
        <v>36</v>
      </c>
      <c r="C44" s="77"/>
      <c r="D44" s="8">
        <v>0</v>
      </c>
      <c r="E44" s="8">
        <v>0</v>
      </c>
      <c r="F44" s="8">
        <v>1</v>
      </c>
      <c r="G44" s="8">
        <v>1</v>
      </c>
      <c r="H44" s="8">
        <v>2</v>
      </c>
      <c r="I44" s="8">
        <f t="shared" si="5"/>
        <v>4</v>
      </c>
      <c r="J44" s="8">
        <v>0</v>
      </c>
      <c r="K44" s="8">
        <v>0</v>
      </c>
      <c r="L44" s="8">
        <v>0</v>
      </c>
      <c r="M44" s="8">
        <v>0</v>
      </c>
      <c r="N44" s="8">
        <v>0</v>
      </c>
      <c r="O44" s="8">
        <f t="shared" si="6"/>
        <v>0</v>
      </c>
      <c r="P44" s="8">
        <v>0</v>
      </c>
      <c r="Q44" s="8">
        <v>8</v>
      </c>
      <c r="R44" s="8">
        <v>54</v>
      </c>
      <c r="S44" s="8">
        <v>11</v>
      </c>
      <c r="T44" s="8">
        <v>0</v>
      </c>
      <c r="U44" s="8">
        <f t="shared" si="7"/>
        <v>73</v>
      </c>
      <c r="V44" s="8">
        <v>0</v>
      </c>
      <c r="W44" s="8">
        <v>0</v>
      </c>
      <c r="X44" s="8">
        <v>0</v>
      </c>
      <c r="Y44" s="8">
        <v>1</v>
      </c>
      <c r="Z44" s="8">
        <v>0</v>
      </c>
      <c r="AA44" s="8">
        <f t="shared" si="8"/>
        <v>1</v>
      </c>
      <c r="AB44" s="89">
        <f t="shared" si="9"/>
        <v>78</v>
      </c>
    </row>
    <row r="45" spans="1:30">
      <c r="A45" s="2008"/>
      <c r="B45" s="8" t="s">
        <v>37</v>
      </c>
      <c r="C45" s="77"/>
      <c r="D45" s="8">
        <v>0</v>
      </c>
      <c r="E45" s="8">
        <v>1</v>
      </c>
      <c r="F45" s="8">
        <v>0</v>
      </c>
      <c r="G45" s="8">
        <v>2</v>
      </c>
      <c r="H45" s="8">
        <v>4</v>
      </c>
      <c r="I45" s="8">
        <f t="shared" si="5"/>
        <v>7</v>
      </c>
      <c r="J45" s="8">
        <v>0</v>
      </c>
      <c r="K45" s="8">
        <v>0</v>
      </c>
      <c r="L45" s="8">
        <v>0</v>
      </c>
      <c r="M45" s="8">
        <v>0</v>
      </c>
      <c r="N45" s="8">
        <v>0</v>
      </c>
      <c r="O45" s="8">
        <f t="shared" si="6"/>
        <v>0</v>
      </c>
      <c r="P45" s="8">
        <v>0</v>
      </c>
      <c r="Q45" s="8">
        <v>2</v>
      </c>
      <c r="R45" s="8">
        <v>0</v>
      </c>
      <c r="S45" s="8">
        <v>0</v>
      </c>
      <c r="T45" s="8">
        <v>0</v>
      </c>
      <c r="U45" s="8">
        <f t="shared" si="7"/>
        <v>2</v>
      </c>
      <c r="V45" s="8">
        <v>0</v>
      </c>
      <c r="W45" s="8">
        <v>4</v>
      </c>
      <c r="X45" s="8">
        <v>0</v>
      </c>
      <c r="Y45" s="8">
        <v>2</v>
      </c>
      <c r="Z45" s="8">
        <v>1</v>
      </c>
      <c r="AA45" s="8">
        <f t="shared" si="8"/>
        <v>7</v>
      </c>
      <c r="AB45" s="89">
        <f t="shared" si="9"/>
        <v>16</v>
      </c>
    </row>
    <row r="46" spans="1:30">
      <c r="A46" s="2010">
        <v>1407</v>
      </c>
      <c r="B46" s="86" t="s">
        <v>24</v>
      </c>
      <c r="C46" s="36"/>
      <c r="D46" s="80">
        <f>SUM(D47:D49)</f>
        <v>1</v>
      </c>
      <c r="E46" s="80">
        <f>SUM(E47:E49)</f>
        <v>2</v>
      </c>
      <c r="F46" s="80">
        <f>SUM(F47:F49)</f>
        <v>0</v>
      </c>
      <c r="G46" s="80">
        <f>SUM(G47:G49)</f>
        <v>8</v>
      </c>
      <c r="H46" s="80">
        <f>SUM(H47:H49)</f>
        <v>26</v>
      </c>
      <c r="I46" s="80">
        <f t="shared" si="5"/>
        <v>37</v>
      </c>
      <c r="J46" s="80">
        <f>SUM(J47:J49)</f>
        <v>0</v>
      </c>
      <c r="K46" s="80">
        <f>SUM(K47:K49)</f>
        <v>0</v>
      </c>
      <c r="L46" s="80">
        <f>SUM(L47:L49)</f>
        <v>0</v>
      </c>
      <c r="M46" s="80">
        <f>SUM(M47:M49)</f>
        <v>0</v>
      </c>
      <c r="N46" s="80">
        <f>SUM(N47:N49)</f>
        <v>0</v>
      </c>
      <c r="O46" s="80">
        <f t="shared" si="6"/>
        <v>0</v>
      </c>
      <c r="P46" s="80">
        <f>SUM(P47:P49)</f>
        <v>0</v>
      </c>
      <c r="Q46" s="80">
        <f>SUM(Q47:Q49)</f>
        <v>3</v>
      </c>
      <c r="R46" s="80">
        <f>SUM(R47:R49)</f>
        <v>0</v>
      </c>
      <c r="S46" s="80">
        <f>SUM(S47:S49)</f>
        <v>13</v>
      </c>
      <c r="T46" s="80">
        <f>SUM(T47:T49)</f>
        <v>6</v>
      </c>
      <c r="U46" s="80">
        <f t="shared" si="7"/>
        <v>22</v>
      </c>
      <c r="V46" s="80">
        <f>SUM(V47:V49)</f>
        <v>0</v>
      </c>
      <c r="W46" s="80">
        <f>SUM(W47:W49)</f>
        <v>4</v>
      </c>
      <c r="X46" s="80">
        <f>SUM(X47:X49)</f>
        <v>0</v>
      </c>
      <c r="Y46" s="80">
        <f>SUM(Y47:Y49)</f>
        <v>4</v>
      </c>
      <c r="Z46" s="80">
        <f>SUM(Z47:Z49)</f>
        <v>0</v>
      </c>
      <c r="AA46" s="80">
        <f t="shared" si="8"/>
        <v>8</v>
      </c>
      <c r="AB46" s="85">
        <f t="shared" si="9"/>
        <v>67</v>
      </c>
    </row>
    <row r="47" spans="1:30">
      <c r="A47" s="1981"/>
      <c r="B47" s="8" t="s">
        <v>69</v>
      </c>
      <c r="C47" s="77"/>
      <c r="D47" s="8">
        <v>1</v>
      </c>
      <c r="E47" s="8">
        <v>0</v>
      </c>
      <c r="F47" s="8">
        <v>0</v>
      </c>
      <c r="G47" s="8">
        <v>1</v>
      </c>
      <c r="H47" s="8">
        <v>20</v>
      </c>
      <c r="I47" s="8">
        <f t="shared" si="5"/>
        <v>22</v>
      </c>
      <c r="J47" s="8">
        <v>0</v>
      </c>
      <c r="K47" s="8">
        <v>0</v>
      </c>
      <c r="L47" s="8">
        <v>0</v>
      </c>
      <c r="M47" s="8">
        <v>0</v>
      </c>
      <c r="N47" s="8">
        <v>0</v>
      </c>
      <c r="O47" s="8">
        <f t="shared" si="6"/>
        <v>0</v>
      </c>
      <c r="P47" s="8">
        <v>0</v>
      </c>
      <c r="Q47" s="8">
        <v>1</v>
      </c>
      <c r="R47" s="8">
        <v>0</v>
      </c>
      <c r="S47" s="8">
        <v>1</v>
      </c>
      <c r="T47" s="8">
        <v>3</v>
      </c>
      <c r="U47" s="8">
        <f t="shared" si="7"/>
        <v>5</v>
      </c>
      <c r="V47" s="8">
        <v>0</v>
      </c>
      <c r="W47" s="8">
        <v>1</v>
      </c>
      <c r="X47" s="8">
        <v>0</v>
      </c>
      <c r="Y47" s="8">
        <v>1</v>
      </c>
      <c r="Z47" s="8">
        <v>0</v>
      </c>
      <c r="AA47" s="8">
        <f t="shared" si="8"/>
        <v>2</v>
      </c>
      <c r="AB47" s="89">
        <f t="shared" si="9"/>
        <v>29</v>
      </c>
    </row>
    <row r="48" spans="1:30">
      <c r="A48" s="1981"/>
      <c r="B48" s="8" t="s">
        <v>51</v>
      </c>
      <c r="C48" s="77"/>
      <c r="D48" s="8">
        <v>0</v>
      </c>
      <c r="E48" s="8">
        <v>2</v>
      </c>
      <c r="F48" s="8">
        <v>0</v>
      </c>
      <c r="G48" s="8">
        <v>7</v>
      </c>
      <c r="H48" s="8">
        <v>6</v>
      </c>
      <c r="I48" s="8">
        <f t="shared" si="5"/>
        <v>15</v>
      </c>
      <c r="J48" s="8">
        <v>0</v>
      </c>
      <c r="K48" s="8">
        <v>0</v>
      </c>
      <c r="L48" s="8">
        <v>0</v>
      </c>
      <c r="M48" s="8">
        <v>0</v>
      </c>
      <c r="N48" s="8">
        <v>0</v>
      </c>
      <c r="O48" s="8">
        <f t="shared" si="6"/>
        <v>0</v>
      </c>
      <c r="P48" s="8">
        <v>0</v>
      </c>
      <c r="Q48" s="8">
        <v>2</v>
      </c>
      <c r="R48" s="8">
        <v>0</v>
      </c>
      <c r="S48" s="8">
        <v>12</v>
      </c>
      <c r="T48" s="8">
        <v>3</v>
      </c>
      <c r="U48" s="8">
        <f t="shared" si="7"/>
        <v>17</v>
      </c>
      <c r="V48" s="8">
        <v>0</v>
      </c>
      <c r="W48" s="8">
        <v>3</v>
      </c>
      <c r="X48" s="8">
        <v>0</v>
      </c>
      <c r="Y48" s="8">
        <v>3</v>
      </c>
      <c r="Z48" s="8">
        <v>0</v>
      </c>
      <c r="AA48" s="8">
        <f t="shared" si="8"/>
        <v>6</v>
      </c>
      <c r="AB48" s="89">
        <f t="shared" si="9"/>
        <v>38</v>
      </c>
    </row>
    <row r="49" spans="1:29">
      <c r="A49" s="1982"/>
      <c r="B49" s="50" t="s">
        <v>62</v>
      </c>
      <c r="C49" s="91"/>
      <c r="D49" s="8"/>
      <c r="E49" s="8"/>
      <c r="F49" s="8"/>
      <c r="G49" s="8"/>
      <c r="H49" s="8"/>
      <c r="I49" s="8">
        <f t="shared" si="5"/>
        <v>0</v>
      </c>
      <c r="J49" s="8"/>
      <c r="K49" s="8"/>
      <c r="L49" s="8"/>
      <c r="M49" s="8"/>
      <c r="N49" s="8"/>
      <c r="O49" s="8">
        <f t="shared" si="6"/>
        <v>0</v>
      </c>
      <c r="P49" s="8"/>
      <c r="Q49" s="8"/>
      <c r="R49" s="8"/>
      <c r="S49" s="8"/>
      <c r="T49" s="8"/>
      <c r="U49" s="8">
        <f t="shared" si="7"/>
        <v>0</v>
      </c>
      <c r="V49" s="8"/>
      <c r="W49" s="8"/>
      <c r="X49" s="8"/>
      <c r="Y49" s="8"/>
      <c r="Z49" s="8"/>
      <c r="AA49" s="8">
        <f t="shared" si="8"/>
        <v>0</v>
      </c>
      <c r="AB49" s="89">
        <f t="shared" si="9"/>
        <v>0</v>
      </c>
    </row>
    <row r="50" spans="1:29">
      <c r="A50" s="2010">
        <v>1408</v>
      </c>
      <c r="B50" s="86" t="s">
        <v>25</v>
      </c>
      <c r="C50" s="36"/>
      <c r="D50" s="80">
        <f>SUM(D51:D54)</f>
        <v>1</v>
      </c>
      <c r="E50" s="80">
        <f>SUM(E51:E54)</f>
        <v>6</v>
      </c>
      <c r="F50" s="80">
        <f>SUM(F51:F54)</f>
        <v>0</v>
      </c>
      <c r="G50" s="80">
        <f>SUM(G51:G54)</f>
        <v>19</v>
      </c>
      <c r="H50" s="80">
        <f>SUM(H51:H54)</f>
        <v>20</v>
      </c>
      <c r="I50" s="80">
        <f t="shared" si="5"/>
        <v>46</v>
      </c>
      <c r="J50" s="80">
        <f>SUM(J51:J54)</f>
        <v>0</v>
      </c>
      <c r="K50" s="80">
        <f>SUM(K51:K54)</f>
        <v>5</v>
      </c>
      <c r="L50" s="80">
        <f>SUM(L51:L54)</f>
        <v>0</v>
      </c>
      <c r="M50" s="80">
        <f>SUM(M51:M54)</f>
        <v>4</v>
      </c>
      <c r="N50" s="80">
        <f>SUM(N51:N54)</f>
        <v>1</v>
      </c>
      <c r="O50" s="80">
        <f t="shared" si="6"/>
        <v>10</v>
      </c>
      <c r="P50" s="80">
        <f>SUM(P51:P54)</f>
        <v>1</v>
      </c>
      <c r="Q50" s="80">
        <f>SUM(Q51:Q54)</f>
        <v>8</v>
      </c>
      <c r="R50" s="80">
        <f>SUM(R51:R54)</f>
        <v>0</v>
      </c>
      <c r="S50" s="80">
        <f>SUM(S51:S54)</f>
        <v>44</v>
      </c>
      <c r="T50" s="80">
        <f>SUM(T51:T54)</f>
        <v>8</v>
      </c>
      <c r="U50" s="80">
        <f t="shared" si="7"/>
        <v>61</v>
      </c>
      <c r="V50" s="80">
        <f>SUM(V51:V54)</f>
        <v>1</v>
      </c>
      <c r="W50" s="80">
        <f>SUM(W51:W54)</f>
        <v>4</v>
      </c>
      <c r="X50" s="80">
        <f>SUM(X51:X54)</f>
        <v>0</v>
      </c>
      <c r="Y50" s="80">
        <f>SUM(Y51:Y54)</f>
        <v>5</v>
      </c>
      <c r="Z50" s="80">
        <f>SUM(Z51:Z54)</f>
        <v>1</v>
      </c>
      <c r="AA50" s="80">
        <f t="shared" si="8"/>
        <v>11</v>
      </c>
      <c r="AB50" s="85">
        <f t="shared" si="9"/>
        <v>128</v>
      </c>
    </row>
    <row r="51" spans="1:29">
      <c r="A51" s="1981"/>
      <c r="B51" s="8" t="s">
        <v>20</v>
      </c>
      <c r="C51" s="77"/>
      <c r="D51" s="8">
        <v>0</v>
      </c>
      <c r="E51" s="50">
        <v>3</v>
      </c>
      <c r="F51" s="8">
        <v>0</v>
      </c>
      <c r="G51" s="8">
        <v>12</v>
      </c>
      <c r="H51" s="8">
        <v>5</v>
      </c>
      <c r="I51" s="8">
        <f t="shared" si="5"/>
        <v>20</v>
      </c>
      <c r="J51" s="8">
        <v>0</v>
      </c>
      <c r="K51" s="8">
        <v>5</v>
      </c>
      <c r="L51" s="8">
        <v>0</v>
      </c>
      <c r="M51" s="8">
        <v>3</v>
      </c>
      <c r="N51" s="8">
        <v>1</v>
      </c>
      <c r="O51" s="8">
        <f t="shared" si="6"/>
        <v>9</v>
      </c>
      <c r="P51" s="8">
        <v>0</v>
      </c>
      <c r="Q51" s="8">
        <v>5</v>
      </c>
      <c r="R51" s="8">
        <v>0</v>
      </c>
      <c r="S51" s="8">
        <v>18</v>
      </c>
      <c r="T51" s="8">
        <v>3</v>
      </c>
      <c r="U51" s="8">
        <f t="shared" si="7"/>
        <v>26</v>
      </c>
      <c r="V51" s="8">
        <v>0</v>
      </c>
      <c r="W51" s="8">
        <v>2</v>
      </c>
      <c r="X51" s="8">
        <v>0</v>
      </c>
      <c r="Y51" s="8">
        <v>0</v>
      </c>
      <c r="Z51" s="8">
        <v>0</v>
      </c>
      <c r="AA51" s="8">
        <f t="shared" si="8"/>
        <v>2</v>
      </c>
      <c r="AB51" s="89">
        <f t="shared" si="9"/>
        <v>57</v>
      </c>
    </row>
    <row r="52" spans="1:29">
      <c r="A52" s="1981"/>
      <c r="B52" s="8" t="s">
        <v>50</v>
      </c>
      <c r="C52" s="77"/>
      <c r="D52" s="8">
        <v>1</v>
      </c>
      <c r="E52" s="8">
        <v>2</v>
      </c>
      <c r="F52" s="8">
        <v>0</v>
      </c>
      <c r="G52" s="8">
        <v>2</v>
      </c>
      <c r="H52" s="8">
        <v>3</v>
      </c>
      <c r="I52" s="8">
        <f t="shared" si="5"/>
        <v>8</v>
      </c>
      <c r="J52" s="8">
        <v>0</v>
      </c>
      <c r="K52" s="8">
        <v>0</v>
      </c>
      <c r="L52" s="8">
        <v>0</v>
      </c>
      <c r="M52" s="8">
        <v>0</v>
      </c>
      <c r="N52" s="8">
        <v>0</v>
      </c>
      <c r="O52" s="8">
        <f t="shared" si="6"/>
        <v>0</v>
      </c>
      <c r="P52" s="8">
        <v>0</v>
      </c>
      <c r="Q52" s="8">
        <v>0</v>
      </c>
      <c r="R52" s="8">
        <v>0</v>
      </c>
      <c r="S52" s="8">
        <v>0</v>
      </c>
      <c r="T52" s="8">
        <v>0</v>
      </c>
      <c r="U52" s="8">
        <f t="shared" si="7"/>
        <v>0</v>
      </c>
      <c r="V52" s="8">
        <v>1</v>
      </c>
      <c r="W52" s="8">
        <v>0</v>
      </c>
      <c r="X52" s="8">
        <v>0</v>
      </c>
      <c r="Y52" s="8">
        <v>1</v>
      </c>
      <c r="Z52" s="8">
        <v>0</v>
      </c>
      <c r="AA52" s="8">
        <f t="shared" si="8"/>
        <v>2</v>
      </c>
      <c r="AB52" s="89">
        <f t="shared" si="9"/>
        <v>10</v>
      </c>
    </row>
    <row r="53" spans="1:29">
      <c r="A53" s="1981"/>
      <c r="B53" s="8" t="s">
        <v>38</v>
      </c>
      <c r="C53" s="77"/>
      <c r="D53" s="8">
        <v>0</v>
      </c>
      <c r="E53" s="8">
        <v>1</v>
      </c>
      <c r="F53" s="8">
        <v>0</v>
      </c>
      <c r="G53" s="8">
        <v>3</v>
      </c>
      <c r="H53" s="8">
        <v>6</v>
      </c>
      <c r="I53" s="8">
        <f t="shared" si="5"/>
        <v>10</v>
      </c>
      <c r="J53" s="8">
        <v>0</v>
      </c>
      <c r="K53" s="8">
        <v>0</v>
      </c>
      <c r="L53" s="8">
        <v>0</v>
      </c>
      <c r="M53" s="8">
        <v>0</v>
      </c>
      <c r="N53" s="8">
        <v>0</v>
      </c>
      <c r="O53" s="8">
        <f t="shared" si="6"/>
        <v>0</v>
      </c>
      <c r="P53" s="8">
        <v>0</v>
      </c>
      <c r="Q53" s="8">
        <v>1</v>
      </c>
      <c r="R53" s="8">
        <v>0</v>
      </c>
      <c r="S53" s="8">
        <v>19</v>
      </c>
      <c r="T53" s="8">
        <v>3</v>
      </c>
      <c r="U53" s="8">
        <f t="shared" si="7"/>
        <v>23</v>
      </c>
      <c r="V53" s="8">
        <v>0</v>
      </c>
      <c r="W53" s="8">
        <v>1</v>
      </c>
      <c r="X53" s="8">
        <v>0</v>
      </c>
      <c r="Y53" s="8">
        <v>2</v>
      </c>
      <c r="Z53" s="8">
        <v>0</v>
      </c>
      <c r="AA53" s="8">
        <f t="shared" si="8"/>
        <v>3</v>
      </c>
      <c r="AB53" s="89">
        <f t="shared" si="9"/>
        <v>36</v>
      </c>
    </row>
    <row r="54" spans="1:29">
      <c r="A54" s="1982"/>
      <c r="B54" s="8" t="s">
        <v>39</v>
      </c>
      <c r="C54" s="90"/>
      <c r="D54" s="8">
        <v>0</v>
      </c>
      <c r="E54" s="8">
        <v>0</v>
      </c>
      <c r="F54" s="8">
        <v>0</v>
      </c>
      <c r="G54" s="8">
        <v>2</v>
      </c>
      <c r="H54" s="8">
        <v>6</v>
      </c>
      <c r="I54" s="8">
        <f t="shared" si="5"/>
        <v>8</v>
      </c>
      <c r="J54" s="8">
        <v>0</v>
      </c>
      <c r="K54" s="8">
        <v>0</v>
      </c>
      <c r="L54" s="8">
        <v>0</v>
      </c>
      <c r="M54" s="8">
        <v>1</v>
      </c>
      <c r="N54" s="8">
        <v>0</v>
      </c>
      <c r="O54" s="8">
        <f t="shared" si="6"/>
        <v>1</v>
      </c>
      <c r="P54" s="8">
        <v>1</v>
      </c>
      <c r="Q54" s="8">
        <v>2</v>
      </c>
      <c r="R54" s="8">
        <v>0</v>
      </c>
      <c r="S54" s="8">
        <v>7</v>
      </c>
      <c r="T54" s="8">
        <v>2</v>
      </c>
      <c r="U54" s="8">
        <f t="shared" si="7"/>
        <v>12</v>
      </c>
      <c r="V54" s="8">
        <v>0</v>
      </c>
      <c r="W54" s="8">
        <v>1</v>
      </c>
      <c r="X54" s="8">
        <v>0</v>
      </c>
      <c r="Y54" s="8">
        <v>2</v>
      </c>
      <c r="Z54" s="8">
        <v>1</v>
      </c>
      <c r="AA54" s="8">
        <f t="shared" si="8"/>
        <v>4</v>
      </c>
      <c r="AB54" s="89">
        <f t="shared" si="9"/>
        <v>25</v>
      </c>
    </row>
    <row r="55" spans="1:29">
      <c r="A55" s="2010">
        <v>1624</v>
      </c>
      <c r="B55" s="86" t="s">
        <v>47</v>
      </c>
      <c r="C55" s="36"/>
      <c r="D55" s="80">
        <f>SUM(D56:D58)</f>
        <v>0</v>
      </c>
      <c r="E55" s="80">
        <f>SUM(E56:E58)</f>
        <v>1</v>
      </c>
      <c r="F55" s="80">
        <f>SUM(F56:F58)</f>
        <v>0</v>
      </c>
      <c r="G55" s="80">
        <f>SUM(G56:G58)</f>
        <v>6</v>
      </c>
      <c r="H55" s="80">
        <f>SUM(H56:H58)</f>
        <v>9</v>
      </c>
      <c r="I55" s="80">
        <f t="shared" si="5"/>
        <v>16</v>
      </c>
      <c r="J55" s="80">
        <f>SUM(J56:J58)</f>
        <v>0</v>
      </c>
      <c r="K55" s="80">
        <f>SUM(K56:K58)</f>
        <v>0</v>
      </c>
      <c r="L55" s="80">
        <f>SUM(L56:L58)</f>
        <v>0</v>
      </c>
      <c r="M55" s="80">
        <f>SUM(M56:M58)</f>
        <v>0</v>
      </c>
      <c r="N55" s="80">
        <f>SUM(N56:N58)</f>
        <v>0</v>
      </c>
      <c r="O55" s="80">
        <f t="shared" si="6"/>
        <v>0</v>
      </c>
      <c r="P55" s="80">
        <f>SUM(P56:P58)</f>
        <v>1</v>
      </c>
      <c r="Q55" s="80">
        <f>SUM(Q56:Q58)</f>
        <v>7</v>
      </c>
      <c r="R55" s="80">
        <f>SUM(R56:R58)</f>
        <v>0</v>
      </c>
      <c r="S55" s="80">
        <f>SUM(S56:S58)</f>
        <v>7</v>
      </c>
      <c r="T55" s="80">
        <f>SUM(T56:T58)</f>
        <v>0</v>
      </c>
      <c r="U55" s="80">
        <f t="shared" si="7"/>
        <v>15</v>
      </c>
      <c r="V55" s="80">
        <f>SUM(V56:V58)</f>
        <v>0</v>
      </c>
      <c r="W55" s="80">
        <f>SUM(W56:W58)</f>
        <v>3</v>
      </c>
      <c r="X55" s="80">
        <f>SUM(X56:X58)</f>
        <v>0</v>
      </c>
      <c r="Y55" s="80">
        <f>SUM(Y56:Y58)</f>
        <v>1</v>
      </c>
      <c r="Z55" s="80">
        <f>SUM(Z56:Z58)</f>
        <v>0</v>
      </c>
      <c r="AA55" s="80">
        <f t="shared" si="8"/>
        <v>4</v>
      </c>
      <c r="AB55" s="85">
        <f t="shared" si="9"/>
        <v>35</v>
      </c>
    </row>
    <row r="56" spans="1:29">
      <c r="A56" s="1981"/>
      <c r="B56" s="8" t="s">
        <v>35</v>
      </c>
      <c r="C56" s="77"/>
      <c r="D56" s="8">
        <v>0</v>
      </c>
      <c r="E56" s="8">
        <v>0</v>
      </c>
      <c r="F56" s="8">
        <v>0</v>
      </c>
      <c r="G56" s="8">
        <v>1</v>
      </c>
      <c r="H56" s="8">
        <v>3</v>
      </c>
      <c r="I56" s="8">
        <f t="shared" si="5"/>
        <v>4</v>
      </c>
      <c r="J56" s="8">
        <v>0</v>
      </c>
      <c r="K56" s="8">
        <v>0</v>
      </c>
      <c r="L56" s="8">
        <v>0</v>
      </c>
      <c r="M56" s="8">
        <v>0</v>
      </c>
      <c r="N56" s="8">
        <v>0</v>
      </c>
      <c r="O56" s="8">
        <f t="shared" si="6"/>
        <v>0</v>
      </c>
      <c r="P56" s="8">
        <v>1</v>
      </c>
      <c r="Q56" s="8">
        <v>2</v>
      </c>
      <c r="R56" s="8">
        <v>0</v>
      </c>
      <c r="S56" s="8">
        <v>4</v>
      </c>
      <c r="T56" s="8">
        <v>0</v>
      </c>
      <c r="U56" s="8">
        <f t="shared" si="7"/>
        <v>7</v>
      </c>
      <c r="V56" s="8">
        <v>0</v>
      </c>
      <c r="W56" s="8">
        <v>0</v>
      </c>
      <c r="X56" s="8">
        <v>0</v>
      </c>
      <c r="Y56" s="8">
        <v>0</v>
      </c>
      <c r="Z56" s="8">
        <v>0</v>
      </c>
      <c r="AA56" s="8">
        <f t="shared" si="8"/>
        <v>0</v>
      </c>
      <c r="AB56" s="89">
        <f t="shared" si="9"/>
        <v>11</v>
      </c>
    </row>
    <row r="57" spans="1:29">
      <c r="A57" s="1981"/>
      <c r="B57" s="8" t="s">
        <v>46</v>
      </c>
      <c r="C57" s="77"/>
      <c r="D57" s="8">
        <v>0</v>
      </c>
      <c r="E57" s="8">
        <v>0</v>
      </c>
      <c r="F57" s="8">
        <v>0</v>
      </c>
      <c r="G57" s="8">
        <v>5</v>
      </c>
      <c r="H57" s="8">
        <v>5</v>
      </c>
      <c r="I57" s="8">
        <f t="shared" si="5"/>
        <v>10</v>
      </c>
      <c r="J57" s="8">
        <v>0</v>
      </c>
      <c r="K57" s="8">
        <v>0</v>
      </c>
      <c r="L57" s="8">
        <v>0</v>
      </c>
      <c r="M57" s="8">
        <v>0</v>
      </c>
      <c r="N57" s="8">
        <v>0</v>
      </c>
      <c r="O57" s="8">
        <f t="shared" si="6"/>
        <v>0</v>
      </c>
      <c r="P57" s="8">
        <v>0</v>
      </c>
      <c r="Q57" s="8">
        <v>0</v>
      </c>
      <c r="R57" s="8">
        <v>0</v>
      </c>
      <c r="S57" s="8">
        <v>0</v>
      </c>
      <c r="T57" s="8">
        <v>0</v>
      </c>
      <c r="U57" s="8">
        <f t="shared" si="7"/>
        <v>0</v>
      </c>
      <c r="V57" s="8">
        <v>0</v>
      </c>
      <c r="W57" s="8">
        <v>2</v>
      </c>
      <c r="X57" s="8">
        <v>0</v>
      </c>
      <c r="Y57" s="8">
        <v>1</v>
      </c>
      <c r="Z57" s="8">
        <v>0</v>
      </c>
      <c r="AA57" s="8">
        <f t="shared" si="8"/>
        <v>3</v>
      </c>
      <c r="AB57" s="89">
        <f t="shared" si="9"/>
        <v>13</v>
      </c>
    </row>
    <row r="58" spans="1:29">
      <c r="A58" s="1982"/>
      <c r="B58" s="8" t="s">
        <v>52</v>
      </c>
      <c r="C58" s="77"/>
      <c r="D58" s="21">
        <v>0</v>
      </c>
      <c r="E58" s="8">
        <v>1</v>
      </c>
      <c r="F58" s="8">
        <v>0</v>
      </c>
      <c r="G58" s="8">
        <v>0</v>
      </c>
      <c r="H58" s="8">
        <v>1</v>
      </c>
      <c r="I58" s="8">
        <f t="shared" si="5"/>
        <v>2</v>
      </c>
      <c r="J58" s="8">
        <v>0</v>
      </c>
      <c r="K58" s="8">
        <v>0</v>
      </c>
      <c r="L58" s="8">
        <v>0</v>
      </c>
      <c r="M58" s="8">
        <v>0</v>
      </c>
      <c r="N58" s="8">
        <v>0</v>
      </c>
      <c r="O58" s="8">
        <f t="shared" si="6"/>
        <v>0</v>
      </c>
      <c r="P58" s="8">
        <v>0</v>
      </c>
      <c r="Q58" s="8">
        <v>5</v>
      </c>
      <c r="R58" s="8">
        <v>0</v>
      </c>
      <c r="S58" s="8">
        <v>3</v>
      </c>
      <c r="T58" s="8">
        <v>0</v>
      </c>
      <c r="U58" s="8">
        <f t="shared" si="7"/>
        <v>8</v>
      </c>
      <c r="V58" s="8">
        <v>0</v>
      </c>
      <c r="W58" s="8">
        <v>1</v>
      </c>
      <c r="X58" s="8">
        <v>0</v>
      </c>
      <c r="Y58" s="8">
        <v>0</v>
      </c>
      <c r="Z58" s="8">
        <v>0</v>
      </c>
      <c r="AA58" s="8">
        <f t="shared" si="8"/>
        <v>1</v>
      </c>
      <c r="AB58" s="89">
        <f t="shared" si="9"/>
        <v>11</v>
      </c>
    </row>
    <row r="59" spans="1:29">
      <c r="A59" s="88"/>
      <c r="B59" s="87" t="s">
        <v>42</v>
      </c>
      <c r="C59" s="86"/>
      <c r="D59" s="80">
        <v>0</v>
      </c>
      <c r="E59" s="80">
        <v>8</v>
      </c>
      <c r="F59" s="80">
        <v>0</v>
      </c>
      <c r="G59" s="80">
        <v>15</v>
      </c>
      <c r="H59" s="80">
        <v>7</v>
      </c>
      <c r="I59" s="80">
        <f t="shared" si="5"/>
        <v>30</v>
      </c>
      <c r="J59" s="80">
        <v>0</v>
      </c>
      <c r="K59" s="80">
        <v>0</v>
      </c>
      <c r="L59" s="80">
        <v>0</v>
      </c>
      <c r="M59" s="80">
        <v>3</v>
      </c>
      <c r="N59" s="80">
        <v>1</v>
      </c>
      <c r="O59" s="80">
        <f t="shared" si="6"/>
        <v>4</v>
      </c>
      <c r="P59" s="80">
        <v>0</v>
      </c>
      <c r="Q59" s="80">
        <v>1</v>
      </c>
      <c r="R59" s="80">
        <v>0</v>
      </c>
      <c r="S59" s="80">
        <v>1</v>
      </c>
      <c r="T59" s="80">
        <v>0</v>
      </c>
      <c r="U59" s="80">
        <f t="shared" si="7"/>
        <v>2</v>
      </c>
      <c r="V59" s="80">
        <v>13</v>
      </c>
      <c r="W59" s="80">
        <v>88</v>
      </c>
      <c r="X59" s="80">
        <v>1</v>
      </c>
      <c r="Y59" s="80">
        <v>38</v>
      </c>
      <c r="Z59" s="80">
        <v>4</v>
      </c>
      <c r="AA59" s="80">
        <f t="shared" si="8"/>
        <v>144</v>
      </c>
      <c r="AB59" s="85">
        <f t="shared" si="9"/>
        <v>180</v>
      </c>
      <c r="AC59" s="8"/>
    </row>
    <row r="60" spans="1:29">
      <c r="A60" s="83"/>
      <c r="B60" s="2514" t="s">
        <v>5</v>
      </c>
      <c r="C60" s="2515"/>
      <c r="D60" s="80">
        <f t="shared" ref="D60:AB60" si="10">SUM(D9+D18+D28+D32+D35+D40+D46+D50+D55+D59)</f>
        <v>5</v>
      </c>
      <c r="E60" s="80">
        <f t="shared" si="10"/>
        <v>119</v>
      </c>
      <c r="F60" s="80">
        <f t="shared" si="10"/>
        <v>16</v>
      </c>
      <c r="G60" s="80">
        <f t="shared" si="10"/>
        <v>375</v>
      </c>
      <c r="H60" s="80">
        <f t="shared" si="10"/>
        <v>286</v>
      </c>
      <c r="I60" s="80">
        <f t="shared" si="10"/>
        <v>801</v>
      </c>
      <c r="J60" s="80">
        <f t="shared" si="10"/>
        <v>1</v>
      </c>
      <c r="K60" s="80">
        <f t="shared" si="10"/>
        <v>74</v>
      </c>
      <c r="L60" s="80">
        <f t="shared" si="10"/>
        <v>3</v>
      </c>
      <c r="M60" s="80">
        <f t="shared" si="10"/>
        <v>75</v>
      </c>
      <c r="N60" s="80">
        <f t="shared" si="10"/>
        <v>31</v>
      </c>
      <c r="O60" s="80">
        <f t="shared" si="10"/>
        <v>184</v>
      </c>
      <c r="P60" s="80">
        <f t="shared" si="10"/>
        <v>24</v>
      </c>
      <c r="Q60" s="80">
        <f t="shared" si="10"/>
        <v>563</v>
      </c>
      <c r="R60" s="80">
        <f t="shared" si="10"/>
        <v>129</v>
      </c>
      <c r="S60" s="80">
        <f t="shared" si="10"/>
        <v>444</v>
      </c>
      <c r="T60" s="80">
        <f t="shared" si="10"/>
        <v>79</v>
      </c>
      <c r="U60" s="81">
        <f t="shared" si="10"/>
        <v>1239</v>
      </c>
      <c r="V60" s="80">
        <f t="shared" si="10"/>
        <v>19</v>
      </c>
      <c r="W60" s="80">
        <f t="shared" si="10"/>
        <v>144</v>
      </c>
      <c r="X60" s="80">
        <f t="shared" si="10"/>
        <v>2</v>
      </c>
      <c r="Y60" s="80">
        <f t="shared" si="10"/>
        <v>67</v>
      </c>
      <c r="Z60" s="80">
        <f t="shared" si="10"/>
        <v>8</v>
      </c>
      <c r="AA60" s="80">
        <f t="shared" si="10"/>
        <v>240</v>
      </c>
      <c r="AB60" s="79">
        <f t="shared" si="10"/>
        <v>2464</v>
      </c>
    </row>
    <row r="61" spans="1:29" ht="12" customHeight="1">
      <c r="A61" s="78"/>
      <c r="B61" s="77" t="s">
        <v>40</v>
      </c>
      <c r="C61" s="77"/>
    </row>
    <row r="62" spans="1:29" ht="12" customHeight="1">
      <c r="A62" s="78"/>
      <c r="B62" s="77"/>
    </row>
    <row r="63" spans="1:29" ht="12" customHeight="1">
      <c r="B63" s="77"/>
    </row>
    <row r="64" spans="1:29" ht="9" customHeight="1">
      <c r="A64" s="78"/>
    </row>
    <row r="65" spans="1:1" ht="9" customHeight="1">
      <c r="A65" s="78"/>
    </row>
    <row r="66" spans="1:1" ht="9" customHeight="1"/>
    <row r="67" spans="1:1" ht="9" customHeight="1"/>
    <row r="68" spans="1:1" ht="9" customHeight="1"/>
    <row r="69" spans="1:1" ht="9" customHeight="1"/>
    <row r="70" spans="1:1" ht="9" customHeight="1"/>
    <row r="71" spans="1:1" ht="9" customHeight="1"/>
    <row r="72" spans="1:1" ht="9" customHeight="1"/>
    <row r="73" spans="1:1" ht="9" customHeight="1"/>
    <row r="74" spans="1:1" ht="9" customHeight="1"/>
    <row r="75" spans="1:1" ht="9" customHeight="1"/>
    <row r="76" spans="1:1" ht="9" customHeight="1"/>
    <row r="77" spans="1:1" ht="9" customHeight="1"/>
    <row r="78" spans="1:1" ht="9" customHeight="1"/>
    <row r="79" spans="1:1" ht="9" customHeight="1"/>
    <row r="80" spans="1:1"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2:28" ht="9" customHeight="1"/>
    <row r="146" spans="2:28" ht="9" customHeight="1"/>
    <row r="147" spans="2:28" ht="9" customHeight="1"/>
    <row r="148" spans="2:28" ht="9" customHeight="1"/>
    <row r="149" spans="2:28" ht="9" customHeight="1"/>
    <row r="150" spans="2:28" ht="9" customHeight="1">
      <c r="B150" s="77"/>
      <c r="C150" s="77"/>
      <c r="D150" s="75"/>
      <c r="E150" s="75"/>
      <c r="F150" s="75"/>
      <c r="G150" s="75"/>
      <c r="H150" s="75"/>
      <c r="I150" s="76"/>
      <c r="J150" s="75"/>
      <c r="K150" s="75"/>
      <c r="L150" s="75"/>
      <c r="M150" s="75"/>
      <c r="N150" s="75"/>
      <c r="O150" s="76"/>
      <c r="P150" s="75"/>
      <c r="Q150" s="75"/>
      <c r="R150" s="75"/>
      <c r="S150" s="75"/>
      <c r="T150" s="75"/>
      <c r="U150" s="76"/>
      <c r="V150" s="75"/>
      <c r="W150" s="75"/>
      <c r="X150" s="75"/>
      <c r="Y150" s="75"/>
      <c r="Z150" s="75"/>
      <c r="AA150" s="76"/>
      <c r="AB150" s="75"/>
    </row>
    <row r="151" spans="2:28" ht="9" customHeight="1"/>
    <row r="152" spans="2:28" ht="9" customHeight="1"/>
    <row r="153" spans="2:28" ht="9" customHeight="1"/>
    <row r="154" spans="2:28" ht="9" customHeight="1"/>
    <row r="155" spans="2:28" ht="9" customHeight="1"/>
    <row r="156" spans="2:28" ht="9" customHeight="1"/>
    <row r="157" spans="2:28" ht="9" customHeight="1"/>
    <row r="158" spans="2:28" ht="9" customHeight="1"/>
    <row r="159" spans="2:28" ht="9" customHeight="1"/>
    <row r="160" spans="2:2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sheetData>
  <mergeCells count="21">
    <mergeCell ref="B60:C60"/>
    <mergeCell ref="A9:A17"/>
    <mergeCell ref="A18:A27"/>
    <mergeCell ref="A28:A31"/>
    <mergeCell ref="A32:A34"/>
    <mergeCell ref="A40:A45"/>
    <mergeCell ref="A50:A54"/>
    <mergeCell ref="A55:A58"/>
    <mergeCell ref="A46:A49"/>
    <mergeCell ref="A35:A39"/>
    <mergeCell ref="AB7:AB8"/>
    <mergeCell ref="AF3:AT3"/>
    <mergeCell ref="D6:U6"/>
    <mergeCell ref="D7:I7"/>
    <mergeCell ref="A6:A8"/>
    <mergeCell ref="A3:AB3"/>
    <mergeCell ref="A4:AB4"/>
    <mergeCell ref="J7:O7"/>
    <mergeCell ref="P7:U7"/>
    <mergeCell ref="V7:AA7"/>
    <mergeCell ref="B6:C8"/>
  </mergeCells>
  <printOptions horizontalCentered="1"/>
  <pageMargins left="0.51181102362204722" right="0.43307086614173229" top="0.51181102362204722" bottom="0.94488188976377963" header="0.51181102362204722" footer="0.51181102362204722"/>
  <pageSetup scale="54" orientation="landscape" r:id="rId1"/>
  <headerFooter alignWithMargins="0">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2D5F6-5800-4654-B132-E3B8F48717FD}">
  <dimension ref="A1:AJ504"/>
  <sheetViews>
    <sheetView view="pageBreakPreview" zoomScaleNormal="100" zoomScaleSheetLayoutView="100" workbookViewId="0">
      <selection activeCell="V134" sqref="V134"/>
    </sheetView>
  </sheetViews>
  <sheetFormatPr baseColWidth="10" defaultRowHeight="12.75"/>
  <cols>
    <col min="1" max="1" width="1" style="243" customWidth="1"/>
    <col min="2" max="2" width="6.140625" style="73" customWidth="1"/>
    <col min="3" max="3" width="1.5703125" style="73" customWidth="1"/>
    <col min="4" max="4" width="59.140625" style="9" bestFit="1" customWidth="1"/>
    <col min="5" max="5" width="5.42578125" style="214" customWidth="1"/>
    <col min="6" max="6" width="5.42578125" style="182" customWidth="1"/>
    <col min="7" max="7" width="6.140625" style="214" customWidth="1"/>
    <col min="8" max="8" width="0.28515625" style="214" customWidth="1"/>
    <col min="9" max="10" width="5.42578125" style="214" customWidth="1"/>
    <col min="11" max="11" width="6.140625" style="214" customWidth="1"/>
    <col min="12" max="12" width="0.28515625" style="214" customWidth="1"/>
    <col min="13" max="14" width="5.42578125" style="214" customWidth="1"/>
    <col min="15" max="15" width="7.5703125" style="214" bestFit="1" customWidth="1"/>
    <col min="16" max="16" width="11.42578125" style="73"/>
    <col min="17" max="17" width="5.5703125" style="73" customWidth="1"/>
    <col min="18" max="18" width="6" style="73" customWidth="1"/>
    <col min="19" max="19" width="6.85546875" style="73" customWidth="1"/>
    <col min="20" max="20" width="2.28515625" style="73" customWidth="1"/>
    <col min="21" max="21" width="6.42578125" style="73" customWidth="1"/>
    <col min="22" max="22" width="6" style="73" customWidth="1"/>
    <col min="23" max="23" width="7.28515625" style="73" customWidth="1"/>
    <col min="24" max="24" width="1.5703125" style="73" customWidth="1"/>
    <col min="25" max="26" width="6.7109375" style="73" customWidth="1"/>
    <col min="27" max="27" width="6.85546875" style="73" customWidth="1"/>
    <col min="28" max="28" width="6.7109375" style="73" customWidth="1"/>
    <col min="29" max="29" width="1" style="73" customWidth="1"/>
    <col min="30" max="30" width="6.7109375" style="73" customWidth="1"/>
    <col min="31" max="31" width="1" style="73" customWidth="1"/>
    <col min="32" max="32" width="6.7109375" style="73" customWidth="1"/>
    <col min="33" max="33" width="1" style="73" customWidth="1"/>
    <col min="34" max="35" width="6.7109375" style="73" customWidth="1"/>
    <col min="36" max="16384" width="11.42578125" style="73"/>
  </cols>
  <sheetData>
    <row r="1" spans="1:36" ht="3.75" customHeight="1">
      <c r="E1" s="213"/>
      <c r="F1" s="1903"/>
      <c r="G1" s="213"/>
      <c r="H1" s="213"/>
      <c r="I1" s="213"/>
      <c r="J1" s="213"/>
      <c r="K1" s="213"/>
      <c r="L1" s="213"/>
      <c r="M1" s="213"/>
      <c r="N1" s="213"/>
      <c r="O1" s="213"/>
      <c r="P1" s="92"/>
      <c r="Q1" s="92"/>
    </row>
    <row r="2" spans="1:36" ht="12.75" customHeight="1">
      <c r="B2" s="1983" t="s">
        <v>1648</v>
      </c>
      <c r="C2" s="1983"/>
      <c r="D2" s="1983"/>
      <c r="E2" s="1983"/>
      <c r="F2" s="1983"/>
      <c r="G2" s="1983"/>
      <c r="H2" s="1983"/>
      <c r="I2" s="1983"/>
      <c r="J2" s="1983"/>
      <c r="K2" s="1983"/>
      <c r="L2" s="1983"/>
      <c r="M2" s="1983"/>
      <c r="N2" s="1983"/>
      <c r="O2" s="1983"/>
      <c r="P2" s="92"/>
      <c r="S2" s="1983"/>
      <c r="T2" s="1983"/>
      <c r="U2" s="1983"/>
      <c r="V2" s="1983"/>
      <c r="W2" s="1983"/>
      <c r="X2" s="1983"/>
      <c r="Y2" s="1983"/>
      <c r="Z2" s="1983"/>
      <c r="AA2" s="1983"/>
      <c r="AB2" s="1983"/>
      <c r="AC2" s="1983"/>
      <c r="AD2" s="1983"/>
      <c r="AE2" s="1983"/>
      <c r="AF2" s="1983"/>
      <c r="AG2" s="1983"/>
    </row>
    <row r="3" spans="1:36" ht="12.75" customHeight="1">
      <c r="A3" s="763"/>
      <c r="B3" s="1983" t="s">
        <v>63</v>
      </c>
      <c r="C3" s="1983"/>
      <c r="D3" s="1983"/>
      <c r="E3" s="1983"/>
      <c r="F3" s="1983"/>
      <c r="G3" s="1983"/>
      <c r="H3" s="1983"/>
      <c r="I3" s="1983"/>
      <c r="J3" s="1983"/>
      <c r="K3" s="1983"/>
      <c r="L3" s="1983"/>
      <c r="M3" s="1983"/>
      <c r="N3" s="1983"/>
      <c r="O3" s="1983"/>
      <c r="P3" s="92"/>
      <c r="Q3" s="106"/>
      <c r="R3" s="106"/>
      <c r="S3" s="105"/>
      <c r="AI3" s="104"/>
      <c r="AJ3" s="104"/>
    </row>
    <row r="4" spans="1:36" ht="3" customHeight="1">
      <c r="C4" s="274"/>
      <c r="D4" s="124"/>
      <c r="E4" s="534"/>
      <c r="F4" s="1902"/>
      <c r="G4" s="1081"/>
      <c r="H4" s="534"/>
      <c r="I4" s="534"/>
      <c r="J4" s="534"/>
      <c r="K4" s="534"/>
      <c r="L4" s="97"/>
      <c r="M4" s="97"/>
      <c r="N4" s="97"/>
      <c r="O4" s="213"/>
      <c r="P4" s="92"/>
      <c r="S4" s="99"/>
    </row>
    <row r="5" spans="1:36" ht="12.75" customHeight="1">
      <c r="B5" s="2001" t="s">
        <v>29</v>
      </c>
      <c r="C5" s="752"/>
      <c r="D5" s="752"/>
      <c r="E5" s="2004" t="s">
        <v>1647</v>
      </c>
      <c r="F5" s="2004"/>
      <c r="G5" s="2004"/>
      <c r="H5" s="1893"/>
      <c r="I5" s="2012" t="s">
        <v>1646</v>
      </c>
      <c r="J5" s="2012"/>
      <c r="K5" s="2012"/>
      <c r="L5" s="1892"/>
      <c r="M5" s="1892"/>
      <c r="N5" s="1892"/>
      <c r="O5" s="1891"/>
      <c r="P5" s="92"/>
      <c r="S5" s="99"/>
    </row>
    <row r="6" spans="1:36" ht="12.75" customHeight="1">
      <c r="B6" s="1990"/>
      <c r="C6" s="748"/>
      <c r="D6" s="744" t="s">
        <v>336</v>
      </c>
      <c r="E6" s="2005"/>
      <c r="F6" s="2005"/>
      <c r="G6" s="2005"/>
      <c r="H6" s="1890"/>
      <c r="I6" s="2011"/>
      <c r="J6" s="2011"/>
      <c r="K6" s="2011"/>
      <c r="L6" s="1890"/>
      <c r="M6" s="2011" t="s">
        <v>93</v>
      </c>
      <c r="N6" s="2011"/>
      <c r="O6" s="2002" t="s">
        <v>5</v>
      </c>
      <c r="P6" s="92"/>
      <c r="Q6" s="97"/>
    </row>
    <row r="7" spans="1:36">
      <c r="B7" s="1991"/>
      <c r="C7" s="746"/>
      <c r="D7" s="745"/>
      <c r="E7" s="837" t="s">
        <v>26</v>
      </c>
      <c r="F7" s="837" t="s">
        <v>27</v>
      </c>
      <c r="G7" s="1889" t="s">
        <v>5</v>
      </c>
      <c r="H7" s="837"/>
      <c r="I7" s="837" t="s">
        <v>26</v>
      </c>
      <c r="J7" s="837" t="s">
        <v>27</v>
      </c>
      <c r="K7" s="1889" t="s">
        <v>5</v>
      </c>
      <c r="L7" s="837"/>
      <c r="M7" s="837" t="s">
        <v>26</v>
      </c>
      <c r="N7" s="837" t="s">
        <v>27</v>
      </c>
      <c r="O7" s="2003"/>
      <c r="P7" s="92"/>
    </row>
    <row r="8" spans="1:36" ht="12" customHeight="1">
      <c r="B8" s="2006">
        <v>1401</v>
      </c>
      <c r="C8" s="271" t="s">
        <v>9</v>
      </c>
      <c r="D8" s="432"/>
      <c r="E8" s="793">
        <f>SUM(E9+E13+E16+E20+E27+E30+E32)</f>
        <v>103</v>
      </c>
      <c r="F8" s="793">
        <f>SUM(F9+F13+F16+F20+F27+F30+F32)</f>
        <v>53</v>
      </c>
      <c r="G8" s="793">
        <f t="shared" ref="G8:G33" si="0">SUM(E8:F8)</f>
        <v>156</v>
      </c>
      <c r="H8" s="793"/>
      <c r="I8" s="793">
        <f>SUM(I9+I13+I16+I20+I27+I30+I32)</f>
        <v>1699</v>
      </c>
      <c r="J8" s="793">
        <f>SUM(J9+J13+J16+J20+J27+J30+J32)</f>
        <v>571</v>
      </c>
      <c r="K8" s="793">
        <f t="shared" ref="K8:K32" si="1">SUM(I8:J8)</f>
        <v>2270</v>
      </c>
      <c r="L8" s="793"/>
      <c r="M8" s="793">
        <f t="shared" ref="M8:M39" si="2">SUM(E8+I8)</f>
        <v>1802</v>
      </c>
      <c r="N8" s="793">
        <f t="shared" ref="N8:N39" si="3">SUM(F8+J8)</f>
        <v>624</v>
      </c>
      <c r="O8" s="792">
        <f>SUM(M8+N8)</f>
        <v>2426</v>
      </c>
      <c r="P8" s="92"/>
    </row>
    <row r="9" spans="1:36" ht="10.5" customHeight="1">
      <c r="B9" s="2007"/>
      <c r="C9" s="525" t="s">
        <v>10</v>
      </c>
      <c r="D9" s="758"/>
      <c r="E9" s="1888">
        <f>SUM(E10:E12)</f>
        <v>65</v>
      </c>
      <c r="F9" s="1901">
        <f>SUM(F10:F12)</f>
        <v>44</v>
      </c>
      <c r="G9" s="1888">
        <f t="shared" si="0"/>
        <v>109</v>
      </c>
      <c r="H9" s="1888"/>
      <c r="I9" s="1888">
        <f>SUM(I10:I12)</f>
        <v>466</v>
      </c>
      <c r="J9" s="1888">
        <f>SUM(J10:J12)</f>
        <v>211</v>
      </c>
      <c r="K9" s="1888">
        <f t="shared" si="1"/>
        <v>677</v>
      </c>
      <c r="L9" s="1888"/>
      <c r="M9" s="1888">
        <f t="shared" si="2"/>
        <v>531</v>
      </c>
      <c r="N9" s="1888">
        <f t="shared" si="3"/>
        <v>255</v>
      </c>
      <c r="O9" s="1900">
        <f>SUM(M9+N9)</f>
        <v>786</v>
      </c>
      <c r="P9" s="92"/>
      <c r="Q9" s="92"/>
    </row>
    <row r="10" spans="1:36" ht="9.9499999999999993" customHeight="1">
      <c r="B10" s="2007"/>
      <c r="C10" s="487"/>
      <c r="D10" s="10" t="s">
        <v>342</v>
      </c>
      <c r="E10" s="1750">
        <v>0</v>
      </c>
      <c r="F10" s="1896">
        <v>0</v>
      </c>
      <c r="G10" s="1750">
        <f t="shared" si="0"/>
        <v>0</v>
      </c>
      <c r="H10" s="1750"/>
      <c r="I10" s="1750">
        <v>103</v>
      </c>
      <c r="J10" s="1750">
        <v>43</v>
      </c>
      <c r="K10" s="341">
        <f t="shared" si="1"/>
        <v>146</v>
      </c>
      <c r="L10" s="341"/>
      <c r="M10" s="341">
        <f t="shared" si="2"/>
        <v>103</v>
      </c>
      <c r="N10" s="341">
        <f t="shared" si="3"/>
        <v>43</v>
      </c>
      <c r="O10" s="772">
        <f>SUM(M10+N10)</f>
        <v>146</v>
      </c>
      <c r="P10" s="92"/>
      <c r="Q10" s="92"/>
    </row>
    <row r="11" spans="1:36" ht="9.9499999999999993" customHeight="1">
      <c r="B11" s="2007"/>
      <c r="C11" s="487"/>
      <c r="D11" s="10" t="s">
        <v>237</v>
      </c>
      <c r="E11" s="1750">
        <v>55</v>
      </c>
      <c r="F11" s="1896">
        <v>36</v>
      </c>
      <c r="G11" s="1750">
        <f t="shared" si="0"/>
        <v>91</v>
      </c>
      <c r="H11" s="1750"/>
      <c r="I11" s="1750">
        <v>219</v>
      </c>
      <c r="J11" s="1750">
        <v>133</v>
      </c>
      <c r="K11" s="341">
        <f t="shared" si="1"/>
        <v>352</v>
      </c>
      <c r="L11" s="341"/>
      <c r="M11" s="341">
        <f t="shared" si="2"/>
        <v>274</v>
      </c>
      <c r="N11" s="341">
        <f t="shared" si="3"/>
        <v>169</v>
      </c>
      <c r="O11" s="772">
        <f>SUM(M11+N11)</f>
        <v>443</v>
      </c>
      <c r="P11" s="92"/>
      <c r="Q11" s="92"/>
    </row>
    <row r="12" spans="1:36" ht="9.9499999999999993" customHeight="1">
      <c r="B12" s="2007"/>
      <c r="C12" s="487"/>
      <c r="D12" s="10" t="s">
        <v>1405</v>
      </c>
      <c r="E12" s="1750">
        <v>10</v>
      </c>
      <c r="F12" s="1896">
        <v>8</v>
      </c>
      <c r="G12" s="1750">
        <f t="shared" si="0"/>
        <v>18</v>
      </c>
      <c r="H12" s="1750"/>
      <c r="I12" s="1750">
        <v>144</v>
      </c>
      <c r="J12" s="1750">
        <v>35</v>
      </c>
      <c r="K12" s="341">
        <f t="shared" si="1"/>
        <v>179</v>
      </c>
      <c r="L12" s="341"/>
      <c r="M12" s="341">
        <f t="shared" si="2"/>
        <v>154</v>
      </c>
      <c r="N12" s="341">
        <f t="shared" si="3"/>
        <v>43</v>
      </c>
      <c r="O12" s="772">
        <f>SUM(M12+N12)</f>
        <v>197</v>
      </c>
      <c r="P12" s="92"/>
      <c r="Q12" s="92"/>
    </row>
    <row r="13" spans="1:36" ht="11.1" customHeight="1">
      <c r="B13" s="2007"/>
      <c r="C13" s="488" t="s">
        <v>11</v>
      </c>
      <c r="D13" s="3"/>
      <c r="E13" s="1758">
        <f>E14+E15</f>
        <v>25</v>
      </c>
      <c r="F13" s="1758">
        <f>F14+F15</f>
        <v>7</v>
      </c>
      <c r="G13" s="1749">
        <f t="shared" si="0"/>
        <v>32</v>
      </c>
      <c r="H13" s="1758"/>
      <c r="I13" s="1758">
        <f>I14+I15</f>
        <v>467</v>
      </c>
      <c r="J13" s="1758">
        <f>J14+J15</f>
        <v>113</v>
      </c>
      <c r="K13" s="1749">
        <f t="shared" si="1"/>
        <v>580</v>
      </c>
      <c r="L13" s="1758"/>
      <c r="M13" s="1749">
        <f t="shared" si="2"/>
        <v>492</v>
      </c>
      <c r="N13" s="1749">
        <f t="shared" si="3"/>
        <v>120</v>
      </c>
      <c r="O13" s="1897">
        <f t="shared" ref="O13:O34" si="4">SUM(M13:N13)</f>
        <v>612</v>
      </c>
      <c r="P13" s="92"/>
      <c r="Q13" s="92"/>
    </row>
    <row r="14" spans="1:36" ht="9.75" customHeight="1">
      <c r="B14" s="2007"/>
      <c r="C14" s="487"/>
      <c r="D14" s="10" t="s">
        <v>248</v>
      </c>
      <c r="E14" s="1750">
        <v>25</v>
      </c>
      <c r="F14" s="1896">
        <v>7</v>
      </c>
      <c r="G14" s="1750">
        <f t="shared" si="0"/>
        <v>32</v>
      </c>
      <c r="H14" s="1750"/>
      <c r="I14" s="1750">
        <v>382</v>
      </c>
      <c r="J14" s="1750">
        <v>87</v>
      </c>
      <c r="K14" s="341">
        <f t="shared" si="1"/>
        <v>469</v>
      </c>
      <c r="L14" s="341"/>
      <c r="M14" s="341">
        <f t="shared" si="2"/>
        <v>407</v>
      </c>
      <c r="N14" s="341">
        <f t="shared" si="3"/>
        <v>94</v>
      </c>
      <c r="O14" s="772">
        <f t="shared" si="4"/>
        <v>501</v>
      </c>
      <c r="P14" s="92"/>
      <c r="Q14" s="92"/>
    </row>
    <row r="15" spans="1:36" ht="9.9499999999999993" customHeight="1">
      <c r="B15" s="2007"/>
      <c r="C15" s="487"/>
      <c r="D15" s="10" t="s">
        <v>247</v>
      </c>
      <c r="E15" s="1750">
        <v>0</v>
      </c>
      <c r="F15" s="1896">
        <v>0</v>
      </c>
      <c r="G15" s="1750">
        <f t="shared" si="0"/>
        <v>0</v>
      </c>
      <c r="H15" s="1750"/>
      <c r="I15" s="1750">
        <v>85</v>
      </c>
      <c r="J15" s="1750">
        <v>26</v>
      </c>
      <c r="K15" s="341">
        <f t="shared" si="1"/>
        <v>111</v>
      </c>
      <c r="L15" s="341"/>
      <c r="M15" s="341">
        <f t="shared" si="2"/>
        <v>85</v>
      </c>
      <c r="N15" s="341">
        <f t="shared" si="3"/>
        <v>26</v>
      </c>
      <c r="O15" s="772">
        <f t="shared" si="4"/>
        <v>111</v>
      </c>
      <c r="P15" s="92"/>
      <c r="Q15" s="92"/>
    </row>
    <row r="16" spans="1:36" ht="10.5" customHeight="1">
      <c r="B16" s="2007"/>
      <c r="C16" s="488" t="s">
        <v>12</v>
      </c>
      <c r="D16" s="3"/>
      <c r="E16" s="1758">
        <f>SUM(E17:E19)</f>
        <v>13</v>
      </c>
      <c r="F16" s="1758">
        <f>SUM(F17:F19)</f>
        <v>2</v>
      </c>
      <c r="G16" s="1758">
        <f t="shared" si="0"/>
        <v>15</v>
      </c>
      <c r="H16" s="1758">
        <f>SUM(H17:H19)</f>
        <v>0</v>
      </c>
      <c r="I16" s="1758">
        <f>SUM(I17:I19)</f>
        <v>324</v>
      </c>
      <c r="J16" s="1758">
        <f>SUM(J17:J19)</f>
        <v>57</v>
      </c>
      <c r="K16" s="1758">
        <f t="shared" si="1"/>
        <v>381</v>
      </c>
      <c r="L16" s="1758">
        <f>SUM(L17:L19)</f>
        <v>0</v>
      </c>
      <c r="M16" s="1749">
        <f t="shared" si="2"/>
        <v>337</v>
      </c>
      <c r="N16" s="1749">
        <f t="shared" si="3"/>
        <v>59</v>
      </c>
      <c r="O16" s="1897">
        <f t="shared" si="4"/>
        <v>396</v>
      </c>
      <c r="P16" s="92"/>
      <c r="Q16" s="92"/>
    </row>
    <row r="17" spans="2:17" ht="9.9499999999999993" customHeight="1">
      <c r="B17" s="2007"/>
      <c r="C17" s="487"/>
      <c r="D17" s="10" t="s">
        <v>246</v>
      </c>
      <c r="E17" s="1750">
        <v>13</v>
      </c>
      <c r="F17" s="1896">
        <v>2</v>
      </c>
      <c r="G17" s="1750">
        <f t="shared" si="0"/>
        <v>15</v>
      </c>
      <c r="H17" s="1750"/>
      <c r="I17" s="1750">
        <v>324</v>
      </c>
      <c r="J17" s="1750">
        <v>57</v>
      </c>
      <c r="K17" s="341">
        <f t="shared" si="1"/>
        <v>381</v>
      </c>
      <c r="L17" s="341"/>
      <c r="M17" s="341">
        <f t="shared" si="2"/>
        <v>337</v>
      </c>
      <c r="N17" s="341">
        <f t="shared" si="3"/>
        <v>59</v>
      </c>
      <c r="O17" s="772">
        <f t="shared" si="4"/>
        <v>396</v>
      </c>
      <c r="P17" s="92"/>
      <c r="Q17" s="92"/>
    </row>
    <row r="18" spans="2:17" ht="9.9499999999999993" customHeight="1">
      <c r="B18" s="2007"/>
      <c r="C18" s="487"/>
      <c r="D18" s="10" t="s">
        <v>245</v>
      </c>
      <c r="E18" s="1750">
        <v>0</v>
      </c>
      <c r="F18" s="1896">
        <v>0</v>
      </c>
      <c r="G18" s="1750">
        <f t="shared" si="0"/>
        <v>0</v>
      </c>
      <c r="H18" s="1750"/>
      <c r="I18" s="1750">
        <v>0</v>
      </c>
      <c r="J18" s="1750">
        <v>0</v>
      </c>
      <c r="K18" s="341">
        <f t="shared" si="1"/>
        <v>0</v>
      </c>
      <c r="L18" s="341"/>
      <c r="M18" s="341">
        <f t="shared" si="2"/>
        <v>0</v>
      </c>
      <c r="N18" s="341">
        <f t="shared" si="3"/>
        <v>0</v>
      </c>
      <c r="O18" s="772">
        <f t="shared" si="4"/>
        <v>0</v>
      </c>
      <c r="P18" s="92"/>
      <c r="Q18" s="92"/>
    </row>
    <row r="19" spans="2:17" ht="9.9499999999999993" customHeight="1">
      <c r="B19" s="2007"/>
      <c r="C19" s="487"/>
      <c r="D19" s="10" t="s">
        <v>244</v>
      </c>
      <c r="E19" s="1750">
        <v>0</v>
      </c>
      <c r="F19" s="1896">
        <v>0</v>
      </c>
      <c r="G19" s="1750">
        <f t="shared" si="0"/>
        <v>0</v>
      </c>
      <c r="H19" s="1750">
        <v>0</v>
      </c>
      <c r="I19" s="1750">
        <v>0</v>
      </c>
      <c r="J19" s="1750">
        <v>0</v>
      </c>
      <c r="K19" s="341">
        <f t="shared" si="1"/>
        <v>0</v>
      </c>
      <c r="L19" s="341"/>
      <c r="M19" s="341">
        <f t="shared" si="2"/>
        <v>0</v>
      </c>
      <c r="N19" s="341">
        <f t="shared" si="3"/>
        <v>0</v>
      </c>
      <c r="O19" s="772">
        <f t="shared" si="4"/>
        <v>0</v>
      </c>
      <c r="P19" s="92"/>
      <c r="Q19" s="92"/>
    </row>
    <row r="20" spans="2:17" ht="11.1" customHeight="1">
      <c r="B20" s="2007"/>
      <c r="C20" s="524" t="s">
        <v>30</v>
      </c>
      <c r="D20" s="125"/>
      <c r="E20" s="1758">
        <f>SUM(E21:E26)</f>
        <v>0</v>
      </c>
      <c r="F20" s="1758">
        <f>SUM(F21:F26)</f>
        <v>0</v>
      </c>
      <c r="G20" s="1749">
        <f t="shared" si="0"/>
        <v>0</v>
      </c>
      <c r="H20" s="1758"/>
      <c r="I20" s="1758">
        <f>SUM(I21:I26)</f>
        <v>263</v>
      </c>
      <c r="J20" s="1758">
        <f>SUM(J21:J26)</f>
        <v>85</v>
      </c>
      <c r="K20" s="1749">
        <f t="shared" si="1"/>
        <v>348</v>
      </c>
      <c r="L20" s="1758"/>
      <c r="M20" s="1749">
        <f t="shared" si="2"/>
        <v>263</v>
      </c>
      <c r="N20" s="1749">
        <f t="shared" si="3"/>
        <v>85</v>
      </c>
      <c r="O20" s="1897">
        <f t="shared" si="4"/>
        <v>348</v>
      </c>
      <c r="P20" s="92"/>
      <c r="Q20" s="92"/>
    </row>
    <row r="21" spans="2:17" ht="9.9499999999999993" customHeight="1">
      <c r="B21" s="2007"/>
      <c r="C21" s="487"/>
      <c r="D21" s="10" t="s">
        <v>238</v>
      </c>
      <c r="E21" s="1750">
        <v>0</v>
      </c>
      <c r="F21" s="1896">
        <v>0</v>
      </c>
      <c r="G21" s="1750">
        <f t="shared" si="0"/>
        <v>0</v>
      </c>
      <c r="H21" s="1750"/>
      <c r="I21" s="1750">
        <v>68</v>
      </c>
      <c r="J21" s="1750">
        <v>15</v>
      </c>
      <c r="K21" s="341">
        <f t="shared" si="1"/>
        <v>83</v>
      </c>
      <c r="L21" s="341"/>
      <c r="M21" s="341">
        <f t="shared" si="2"/>
        <v>68</v>
      </c>
      <c r="N21" s="341">
        <f t="shared" si="3"/>
        <v>15</v>
      </c>
      <c r="O21" s="772">
        <f t="shared" si="4"/>
        <v>83</v>
      </c>
      <c r="P21" s="92"/>
      <c r="Q21" s="92"/>
    </row>
    <row r="22" spans="2:17" ht="9.9499999999999993" customHeight="1">
      <c r="B22" s="2007"/>
      <c r="C22" s="487"/>
      <c r="D22" s="10" t="s">
        <v>243</v>
      </c>
      <c r="E22" s="1750">
        <v>0</v>
      </c>
      <c r="F22" s="1896">
        <v>0</v>
      </c>
      <c r="G22" s="1750">
        <f t="shared" si="0"/>
        <v>0</v>
      </c>
      <c r="H22" s="1750"/>
      <c r="I22" s="1750">
        <v>10</v>
      </c>
      <c r="J22" s="1750">
        <v>7</v>
      </c>
      <c r="K22" s="341">
        <f t="shared" si="1"/>
        <v>17</v>
      </c>
      <c r="L22" s="341"/>
      <c r="M22" s="341">
        <f t="shared" si="2"/>
        <v>10</v>
      </c>
      <c r="N22" s="341">
        <f t="shared" si="3"/>
        <v>7</v>
      </c>
      <c r="O22" s="772">
        <f t="shared" si="4"/>
        <v>17</v>
      </c>
      <c r="P22" s="92"/>
      <c r="Q22" s="92"/>
    </row>
    <row r="23" spans="2:17" ht="9.9499999999999993" customHeight="1">
      <c r="B23" s="2007"/>
      <c r="C23" s="487"/>
      <c r="D23" s="10" t="s">
        <v>242</v>
      </c>
      <c r="E23" s="1750">
        <v>0</v>
      </c>
      <c r="F23" s="1896">
        <v>0</v>
      </c>
      <c r="G23" s="1750">
        <f t="shared" si="0"/>
        <v>0</v>
      </c>
      <c r="H23" s="1750"/>
      <c r="I23" s="1750">
        <v>15</v>
      </c>
      <c r="J23" s="1750">
        <v>17</v>
      </c>
      <c r="K23" s="341">
        <f t="shared" si="1"/>
        <v>32</v>
      </c>
      <c r="L23" s="341"/>
      <c r="M23" s="341">
        <f t="shared" si="2"/>
        <v>15</v>
      </c>
      <c r="N23" s="341">
        <f t="shared" si="3"/>
        <v>17</v>
      </c>
      <c r="O23" s="772">
        <f t="shared" si="4"/>
        <v>32</v>
      </c>
      <c r="P23" s="92"/>
      <c r="Q23" s="92"/>
    </row>
    <row r="24" spans="2:17" ht="9.9499999999999993" customHeight="1">
      <c r="B24" s="2007"/>
      <c r="C24" s="487"/>
      <c r="D24" s="10" t="s">
        <v>241</v>
      </c>
      <c r="E24" s="1750">
        <v>0</v>
      </c>
      <c r="F24" s="1896">
        <v>0</v>
      </c>
      <c r="G24" s="1750">
        <f t="shared" si="0"/>
        <v>0</v>
      </c>
      <c r="H24" s="1750"/>
      <c r="I24" s="1750">
        <v>40</v>
      </c>
      <c r="J24" s="1750">
        <v>14</v>
      </c>
      <c r="K24" s="341">
        <f t="shared" si="1"/>
        <v>54</v>
      </c>
      <c r="L24" s="341"/>
      <c r="M24" s="341">
        <f t="shared" si="2"/>
        <v>40</v>
      </c>
      <c r="N24" s="341">
        <f t="shared" si="3"/>
        <v>14</v>
      </c>
      <c r="O24" s="772">
        <f t="shared" si="4"/>
        <v>54</v>
      </c>
      <c r="P24" s="92"/>
      <c r="Q24" s="92"/>
    </row>
    <row r="25" spans="2:17" ht="9.9499999999999993" customHeight="1">
      <c r="B25" s="2007"/>
      <c r="C25" s="487"/>
      <c r="D25" s="10" t="s">
        <v>240</v>
      </c>
      <c r="E25" s="1750">
        <v>0</v>
      </c>
      <c r="F25" s="1896">
        <v>0</v>
      </c>
      <c r="G25" s="1750">
        <f t="shared" si="0"/>
        <v>0</v>
      </c>
      <c r="H25" s="1750"/>
      <c r="I25" s="1750">
        <v>124</v>
      </c>
      <c r="J25" s="1750">
        <v>23</v>
      </c>
      <c r="K25" s="341">
        <f t="shared" si="1"/>
        <v>147</v>
      </c>
      <c r="L25" s="341"/>
      <c r="M25" s="341">
        <f t="shared" si="2"/>
        <v>124</v>
      </c>
      <c r="N25" s="341">
        <f t="shared" si="3"/>
        <v>23</v>
      </c>
      <c r="O25" s="772">
        <f t="shared" si="4"/>
        <v>147</v>
      </c>
      <c r="P25" s="92"/>
      <c r="Q25" s="92"/>
    </row>
    <row r="26" spans="2:17" ht="9.9499999999999993" customHeight="1">
      <c r="B26" s="2007"/>
      <c r="C26" s="487"/>
      <c r="D26" s="10" t="s">
        <v>340</v>
      </c>
      <c r="E26" s="1750">
        <v>0</v>
      </c>
      <c r="F26" s="1896">
        <v>0</v>
      </c>
      <c r="G26" s="1750">
        <f t="shared" si="0"/>
        <v>0</v>
      </c>
      <c r="H26" s="1750"/>
      <c r="I26" s="1750">
        <v>6</v>
      </c>
      <c r="J26" s="1750">
        <v>9</v>
      </c>
      <c r="K26" s="341">
        <f t="shared" si="1"/>
        <v>15</v>
      </c>
      <c r="L26" s="341"/>
      <c r="M26" s="341">
        <f t="shared" si="2"/>
        <v>6</v>
      </c>
      <c r="N26" s="341">
        <f t="shared" si="3"/>
        <v>9</v>
      </c>
      <c r="O26" s="772">
        <f t="shared" si="4"/>
        <v>15</v>
      </c>
      <c r="P26" s="92"/>
      <c r="Q26" s="92"/>
    </row>
    <row r="27" spans="2:17" ht="11.1" customHeight="1">
      <c r="B27" s="2007"/>
      <c r="C27" s="524" t="s">
        <v>31</v>
      </c>
      <c r="D27" s="10"/>
      <c r="E27" s="1758">
        <f>SUM(E28:E29)</f>
        <v>0</v>
      </c>
      <c r="F27" s="1758">
        <f>SUM(F28:F29)</f>
        <v>0</v>
      </c>
      <c r="G27" s="1749">
        <f t="shared" si="0"/>
        <v>0</v>
      </c>
      <c r="H27" s="1758"/>
      <c r="I27" s="1758">
        <f>SUM(I28:I29)</f>
        <v>95</v>
      </c>
      <c r="J27" s="1758">
        <f>SUM(J28:J29)</f>
        <v>52</v>
      </c>
      <c r="K27" s="1749">
        <f t="shared" si="1"/>
        <v>147</v>
      </c>
      <c r="L27" s="1758"/>
      <c r="M27" s="1749">
        <f t="shared" si="2"/>
        <v>95</v>
      </c>
      <c r="N27" s="1749">
        <f t="shared" si="3"/>
        <v>52</v>
      </c>
      <c r="O27" s="1897">
        <f t="shared" si="4"/>
        <v>147</v>
      </c>
      <c r="P27" s="92"/>
      <c r="Q27" s="92"/>
    </row>
    <row r="28" spans="2:17" ht="9.9499999999999993" customHeight="1">
      <c r="B28" s="2007"/>
      <c r="C28" s="487"/>
      <c r="D28" s="10" t="s">
        <v>238</v>
      </c>
      <c r="E28" s="1750">
        <v>0</v>
      </c>
      <c r="F28" s="1896">
        <v>0</v>
      </c>
      <c r="G28" s="1750">
        <f t="shared" si="0"/>
        <v>0</v>
      </c>
      <c r="H28" s="1750"/>
      <c r="I28" s="1750">
        <v>35</v>
      </c>
      <c r="J28" s="1750">
        <v>32</v>
      </c>
      <c r="K28" s="341">
        <f t="shared" si="1"/>
        <v>67</v>
      </c>
      <c r="L28" s="341"/>
      <c r="M28" s="341">
        <f t="shared" si="2"/>
        <v>35</v>
      </c>
      <c r="N28" s="341">
        <f t="shared" si="3"/>
        <v>32</v>
      </c>
      <c r="O28" s="772">
        <f t="shared" si="4"/>
        <v>67</v>
      </c>
      <c r="P28" s="92"/>
      <c r="Q28" s="92"/>
    </row>
    <row r="29" spans="2:17" ht="9.9499999999999993" customHeight="1">
      <c r="B29" s="2007"/>
      <c r="C29" s="487"/>
      <c r="D29" s="10" t="s">
        <v>237</v>
      </c>
      <c r="E29" s="1750">
        <v>0</v>
      </c>
      <c r="F29" s="1896">
        <v>0</v>
      </c>
      <c r="G29" s="1750">
        <f t="shared" si="0"/>
        <v>0</v>
      </c>
      <c r="H29" s="1750"/>
      <c r="I29" s="1750">
        <v>60</v>
      </c>
      <c r="J29" s="1750">
        <v>20</v>
      </c>
      <c r="K29" s="341">
        <f t="shared" si="1"/>
        <v>80</v>
      </c>
      <c r="L29" s="341"/>
      <c r="M29" s="341">
        <f t="shared" si="2"/>
        <v>60</v>
      </c>
      <c r="N29" s="341">
        <f t="shared" si="3"/>
        <v>20</v>
      </c>
      <c r="O29" s="772">
        <f t="shared" si="4"/>
        <v>80</v>
      </c>
      <c r="P29" s="92"/>
      <c r="Q29" s="92"/>
    </row>
    <row r="30" spans="2:17" ht="11.1" customHeight="1">
      <c r="B30" s="2007"/>
      <c r="C30" s="488" t="s">
        <v>58</v>
      </c>
      <c r="D30" s="3"/>
      <c r="E30" s="1758">
        <f>E31</f>
        <v>0</v>
      </c>
      <c r="F30" s="1758">
        <f>F31</f>
        <v>0</v>
      </c>
      <c r="G30" s="1749">
        <f t="shared" si="0"/>
        <v>0</v>
      </c>
      <c r="H30" s="1758"/>
      <c r="I30" s="1758">
        <f>I31</f>
        <v>84</v>
      </c>
      <c r="J30" s="1758">
        <f>J31</f>
        <v>53</v>
      </c>
      <c r="K30" s="1749">
        <f t="shared" si="1"/>
        <v>137</v>
      </c>
      <c r="L30" s="1758"/>
      <c r="M30" s="1749">
        <f t="shared" si="2"/>
        <v>84</v>
      </c>
      <c r="N30" s="1749">
        <f t="shared" si="3"/>
        <v>53</v>
      </c>
      <c r="O30" s="1897">
        <f t="shared" si="4"/>
        <v>137</v>
      </c>
      <c r="P30" s="92"/>
      <c r="Q30" s="92"/>
    </row>
    <row r="31" spans="2:17" ht="11.1" customHeight="1">
      <c r="B31" s="2007"/>
      <c r="C31" s="487"/>
      <c r="D31" s="10" t="s">
        <v>236</v>
      </c>
      <c r="E31" s="1750">
        <v>0</v>
      </c>
      <c r="F31" s="1896">
        <v>0</v>
      </c>
      <c r="G31" s="1750">
        <f t="shared" si="0"/>
        <v>0</v>
      </c>
      <c r="H31" s="1750"/>
      <c r="I31" s="1750">
        <v>84</v>
      </c>
      <c r="J31" s="1750">
        <v>53</v>
      </c>
      <c r="K31" s="341">
        <f t="shared" si="1"/>
        <v>137</v>
      </c>
      <c r="L31" s="341"/>
      <c r="M31" s="341">
        <f t="shared" si="2"/>
        <v>84</v>
      </c>
      <c r="N31" s="341">
        <f t="shared" si="3"/>
        <v>53</v>
      </c>
      <c r="O31" s="772">
        <f t="shared" si="4"/>
        <v>137</v>
      </c>
      <c r="P31" s="92"/>
      <c r="Q31" s="92"/>
    </row>
    <row r="32" spans="2:17" ht="11.1" customHeight="1">
      <c r="B32" s="2007"/>
      <c r="C32" s="488" t="s">
        <v>64</v>
      </c>
      <c r="D32" s="10"/>
      <c r="E32" s="1749">
        <f>SUM(E33)</f>
        <v>0</v>
      </c>
      <c r="F32" s="1749">
        <f>SUM(F33)</f>
        <v>0</v>
      </c>
      <c r="G32" s="1749">
        <f t="shared" si="0"/>
        <v>0</v>
      </c>
      <c r="H32" s="1749">
        <f>SUM(H33)</f>
        <v>0</v>
      </c>
      <c r="I32" s="1749">
        <f>SUM(I33)</f>
        <v>0</v>
      </c>
      <c r="J32" s="1749">
        <f>SUM(J33)</f>
        <v>0</v>
      </c>
      <c r="K32" s="1749">
        <f t="shared" si="1"/>
        <v>0</v>
      </c>
      <c r="L32" s="1749"/>
      <c r="M32" s="1749">
        <f t="shared" si="2"/>
        <v>0</v>
      </c>
      <c r="N32" s="1749">
        <f t="shared" si="3"/>
        <v>0</v>
      </c>
      <c r="O32" s="1897">
        <f t="shared" si="4"/>
        <v>0</v>
      </c>
      <c r="P32" s="92"/>
      <c r="Q32" s="92"/>
    </row>
    <row r="33" spans="2:17" ht="11.1" customHeight="1">
      <c r="B33" s="2008"/>
      <c r="C33" s="487"/>
      <c r="D33" s="10" t="s">
        <v>235</v>
      </c>
      <c r="E33" s="1750">
        <v>0</v>
      </c>
      <c r="F33" s="1896">
        <v>0</v>
      </c>
      <c r="G33" s="1750">
        <f t="shared" si="0"/>
        <v>0</v>
      </c>
      <c r="H33" s="1750"/>
      <c r="I33" s="1750">
        <v>0</v>
      </c>
      <c r="J33" s="1750">
        <v>0</v>
      </c>
      <c r="K33" s="341">
        <v>0</v>
      </c>
      <c r="L33" s="341"/>
      <c r="M33" s="341">
        <f t="shared" si="2"/>
        <v>0</v>
      </c>
      <c r="N33" s="341">
        <f t="shared" si="3"/>
        <v>0</v>
      </c>
      <c r="O33" s="772">
        <f t="shared" si="4"/>
        <v>0</v>
      </c>
      <c r="P33" s="92"/>
      <c r="Q33" s="92"/>
    </row>
    <row r="34" spans="2:17" ht="12" customHeight="1">
      <c r="B34" s="2006">
        <v>1402</v>
      </c>
      <c r="C34" s="1832" t="s">
        <v>13</v>
      </c>
      <c r="D34" s="1831"/>
      <c r="E34" s="1886">
        <f>SUM(E35+E42+E45+E51+E54+E58+E61+E65)</f>
        <v>419</v>
      </c>
      <c r="F34" s="1886">
        <f>SUM(F35+F42+F45+F51+F54+F58+F61+F65)</f>
        <v>402</v>
      </c>
      <c r="G34" s="1886">
        <f>SUM(E34+F34)</f>
        <v>821</v>
      </c>
      <c r="H34" s="1886"/>
      <c r="I34" s="1886">
        <f>SUM(I35+I42+I45+I51+I54+I58+I61+I65)</f>
        <v>3081</v>
      </c>
      <c r="J34" s="1886">
        <f>SUM(J35+J42+J45+J51+J54+J58+J61+J65)</f>
        <v>3272</v>
      </c>
      <c r="K34" s="1886">
        <f>SUM(I34+J34)</f>
        <v>6353</v>
      </c>
      <c r="L34" s="1886"/>
      <c r="M34" s="1877">
        <f t="shared" si="2"/>
        <v>3500</v>
      </c>
      <c r="N34" s="1877">
        <f t="shared" si="3"/>
        <v>3674</v>
      </c>
      <c r="O34" s="1898">
        <f t="shared" si="4"/>
        <v>7174</v>
      </c>
      <c r="P34" s="92"/>
      <c r="Q34" s="92"/>
    </row>
    <row r="35" spans="2:17">
      <c r="B35" s="2007"/>
      <c r="C35" s="488" t="s">
        <v>92</v>
      </c>
      <c r="D35" s="10"/>
      <c r="E35" s="1758">
        <f>SUM(E36:E41)</f>
        <v>234</v>
      </c>
      <c r="F35" s="1758">
        <f>SUM(F36:F41)</f>
        <v>204</v>
      </c>
      <c r="G35" s="1758">
        <f>SUM(E35:F35)</f>
        <v>438</v>
      </c>
      <c r="H35" s="1758"/>
      <c r="I35" s="1758">
        <f>SUM(I36:I41)</f>
        <v>1499</v>
      </c>
      <c r="J35" s="1758">
        <f>SUM(J36:J41)</f>
        <v>1536</v>
      </c>
      <c r="K35" s="1758">
        <f t="shared" ref="K35:K68" si="5">SUM(I35:J35)</f>
        <v>3035</v>
      </c>
      <c r="L35" s="1758"/>
      <c r="M35" s="1758">
        <f t="shared" si="2"/>
        <v>1733</v>
      </c>
      <c r="N35" s="1758">
        <f t="shared" si="3"/>
        <v>1740</v>
      </c>
      <c r="O35" s="1887">
        <f t="shared" ref="O35:O41" si="6">SUM(M35+N35)</f>
        <v>3473</v>
      </c>
      <c r="P35" s="92"/>
      <c r="Q35" s="92"/>
    </row>
    <row r="36" spans="2:17" ht="9.9499999999999993" customHeight="1">
      <c r="B36" s="2007"/>
      <c r="C36" s="487"/>
      <c r="D36" s="10" t="s">
        <v>228</v>
      </c>
      <c r="E36" s="1750">
        <v>61</v>
      </c>
      <c r="F36" s="1896">
        <v>71</v>
      </c>
      <c r="G36" s="341">
        <f>SUM(E36:F36)</f>
        <v>132</v>
      </c>
      <c r="H36" s="1750"/>
      <c r="I36" s="1750">
        <v>472</v>
      </c>
      <c r="J36" s="1750">
        <v>508</v>
      </c>
      <c r="K36" s="1750">
        <f t="shared" si="5"/>
        <v>980</v>
      </c>
      <c r="L36" s="341"/>
      <c r="M36" s="341">
        <f t="shared" si="2"/>
        <v>533</v>
      </c>
      <c r="N36" s="341">
        <f t="shared" si="3"/>
        <v>579</v>
      </c>
      <c r="O36" s="772">
        <f t="shared" si="6"/>
        <v>1112</v>
      </c>
      <c r="P36" s="92"/>
      <c r="Q36" s="92"/>
    </row>
    <row r="37" spans="2:17" ht="9.9499999999999993" customHeight="1">
      <c r="B37" s="2007"/>
      <c r="C37" s="487"/>
      <c r="D37" s="10" t="s">
        <v>227</v>
      </c>
      <c r="E37" s="1750">
        <v>82</v>
      </c>
      <c r="F37" s="1896">
        <v>54</v>
      </c>
      <c r="G37" s="341">
        <f t="shared" ref="G37:G66" si="7">E37+F37</f>
        <v>136</v>
      </c>
      <c r="H37" s="1750"/>
      <c r="I37" s="1750">
        <v>449</v>
      </c>
      <c r="J37" s="1750">
        <v>467</v>
      </c>
      <c r="K37" s="1750">
        <f t="shared" si="5"/>
        <v>916</v>
      </c>
      <c r="L37" s="341"/>
      <c r="M37" s="341">
        <f t="shared" si="2"/>
        <v>531</v>
      </c>
      <c r="N37" s="341">
        <f t="shared" si="3"/>
        <v>521</v>
      </c>
      <c r="O37" s="772">
        <f t="shared" si="6"/>
        <v>1052</v>
      </c>
      <c r="P37" s="92"/>
      <c r="Q37" s="92"/>
    </row>
    <row r="38" spans="2:17" ht="9.9499999999999993" customHeight="1">
      <c r="B38" s="2007"/>
      <c r="C38" s="487"/>
      <c r="D38" s="10" t="s">
        <v>338</v>
      </c>
      <c r="E38" s="1750">
        <v>0</v>
      </c>
      <c r="F38" s="1896">
        <v>0</v>
      </c>
      <c r="G38" s="341">
        <f t="shared" si="7"/>
        <v>0</v>
      </c>
      <c r="H38" s="1750"/>
      <c r="I38" s="1750">
        <v>145</v>
      </c>
      <c r="J38" s="1750">
        <v>364</v>
      </c>
      <c r="K38" s="1750">
        <f t="shared" si="5"/>
        <v>509</v>
      </c>
      <c r="L38" s="341"/>
      <c r="M38" s="341">
        <f t="shared" si="2"/>
        <v>145</v>
      </c>
      <c r="N38" s="341">
        <f t="shared" si="3"/>
        <v>364</v>
      </c>
      <c r="O38" s="772">
        <f t="shared" si="6"/>
        <v>509</v>
      </c>
      <c r="P38" s="92"/>
      <c r="Q38" s="92"/>
    </row>
    <row r="39" spans="2:17" ht="9.9499999999999993" customHeight="1">
      <c r="B39" s="2007"/>
      <c r="C39" s="487"/>
      <c r="D39" s="10" t="s">
        <v>234</v>
      </c>
      <c r="E39" s="1750">
        <v>33</v>
      </c>
      <c r="F39" s="1896">
        <v>72</v>
      </c>
      <c r="G39" s="341">
        <f t="shared" si="7"/>
        <v>105</v>
      </c>
      <c r="H39" s="1750"/>
      <c r="I39" s="1750">
        <v>81</v>
      </c>
      <c r="J39" s="1750">
        <v>98</v>
      </c>
      <c r="K39" s="1750">
        <f t="shared" si="5"/>
        <v>179</v>
      </c>
      <c r="L39" s="341"/>
      <c r="M39" s="341">
        <f t="shared" si="2"/>
        <v>114</v>
      </c>
      <c r="N39" s="341">
        <f t="shared" si="3"/>
        <v>170</v>
      </c>
      <c r="O39" s="772">
        <f t="shared" si="6"/>
        <v>284</v>
      </c>
      <c r="P39" s="92"/>
      <c r="Q39" s="92"/>
    </row>
    <row r="40" spans="2:17" ht="9.9499999999999993" customHeight="1">
      <c r="B40" s="2007"/>
      <c r="C40" s="487"/>
      <c r="D40" s="10" t="s">
        <v>233</v>
      </c>
      <c r="E40" s="1750">
        <v>16</v>
      </c>
      <c r="F40" s="1896">
        <v>2</v>
      </c>
      <c r="G40" s="341">
        <f t="shared" si="7"/>
        <v>18</v>
      </c>
      <c r="H40" s="1750"/>
      <c r="I40" s="1750">
        <v>56</v>
      </c>
      <c r="J40" s="1750">
        <v>19</v>
      </c>
      <c r="K40" s="1750">
        <f t="shared" si="5"/>
        <v>75</v>
      </c>
      <c r="L40" s="341"/>
      <c r="M40" s="341">
        <f t="shared" ref="M40:M74" si="8">SUM(E40+I40)</f>
        <v>72</v>
      </c>
      <c r="N40" s="341">
        <f t="shared" ref="N40:N74" si="9">SUM(F40+J40)</f>
        <v>21</v>
      </c>
      <c r="O40" s="772">
        <f t="shared" si="6"/>
        <v>93</v>
      </c>
      <c r="P40" s="92"/>
      <c r="Q40" s="92"/>
    </row>
    <row r="41" spans="2:17" ht="9.9499999999999993" customHeight="1">
      <c r="B41" s="2007"/>
      <c r="C41" s="487"/>
      <c r="D41" s="10" t="s">
        <v>232</v>
      </c>
      <c r="E41" s="1750">
        <v>42</v>
      </c>
      <c r="F41" s="1896">
        <v>5</v>
      </c>
      <c r="G41" s="341">
        <f t="shared" si="7"/>
        <v>47</v>
      </c>
      <c r="H41" s="1750"/>
      <c r="I41" s="1750">
        <v>296</v>
      </c>
      <c r="J41" s="1750">
        <v>80</v>
      </c>
      <c r="K41" s="1750">
        <f t="shared" si="5"/>
        <v>376</v>
      </c>
      <c r="L41" s="341"/>
      <c r="M41" s="341">
        <f t="shared" si="8"/>
        <v>338</v>
      </c>
      <c r="N41" s="341">
        <f t="shared" si="9"/>
        <v>85</v>
      </c>
      <c r="O41" s="772">
        <f t="shared" si="6"/>
        <v>423</v>
      </c>
      <c r="P41" s="92"/>
      <c r="Q41" s="92"/>
    </row>
    <row r="42" spans="2:17" ht="11.1" customHeight="1">
      <c r="B42" s="2007"/>
      <c r="C42" s="488" t="s">
        <v>110</v>
      </c>
      <c r="D42" s="10"/>
      <c r="E42" s="1758">
        <f>SUM(E43:E44)</f>
        <v>62</v>
      </c>
      <c r="F42" s="1758">
        <f>SUM(F43:F44)</f>
        <v>54</v>
      </c>
      <c r="G42" s="1749">
        <f t="shared" si="7"/>
        <v>116</v>
      </c>
      <c r="H42" s="1758"/>
      <c r="I42" s="1758">
        <f>SUM(I43:I44)</f>
        <v>421</v>
      </c>
      <c r="J42" s="1758">
        <f>SUM(J43:J44)</f>
        <v>341</v>
      </c>
      <c r="K42" s="1749">
        <f t="shared" si="5"/>
        <v>762</v>
      </c>
      <c r="L42" s="1758"/>
      <c r="M42" s="1749">
        <f t="shared" si="8"/>
        <v>483</v>
      </c>
      <c r="N42" s="1749">
        <f t="shared" si="9"/>
        <v>395</v>
      </c>
      <c r="O42" s="1897">
        <f t="shared" ref="O42:O74" si="10">SUM(M42:N42)</f>
        <v>878</v>
      </c>
      <c r="P42" s="1899"/>
      <c r="Q42" s="92"/>
    </row>
    <row r="43" spans="2:17" ht="9.9499999999999993" customHeight="1">
      <c r="B43" s="2007"/>
      <c r="C43" s="487"/>
      <c r="D43" s="10" t="s">
        <v>227</v>
      </c>
      <c r="E43" s="1750">
        <v>47</v>
      </c>
      <c r="F43" s="1896">
        <v>47</v>
      </c>
      <c r="G43" s="341">
        <f t="shared" si="7"/>
        <v>94</v>
      </c>
      <c r="H43" s="1750"/>
      <c r="I43" s="1750">
        <v>254</v>
      </c>
      <c r="J43" s="1750">
        <v>304</v>
      </c>
      <c r="K43" s="1750">
        <f t="shared" si="5"/>
        <v>558</v>
      </c>
      <c r="L43" s="341"/>
      <c r="M43" s="341">
        <f t="shared" si="8"/>
        <v>301</v>
      </c>
      <c r="N43" s="341">
        <f t="shared" si="9"/>
        <v>351</v>
      </c>
      <c r="O43" s="772">
        <f t="shared" si="10"/>
        <v>652</v>
      </c>
      <c r="P43" s="92"/>
      <c r="Q43" s="92"/>
    </row>
    <row r="44" spans="2:17" ht="9.9499999999999993" customHeight="1">
      <c r="B44" s="2007"/>
      <c r="C44" s="487"/>
      <c r="D44" s="10" t="s">
        <v>232</v>
      </c>
      <c r="E44" s="1750">
        <v>15</v>
      </c>
      <c r="F44" s="1896">
        <v>7</v>
      </c>
      <c r="G44" s="341">
        <f t="shared" si="7"/>
        <v>22</v>
      </c>
      <c r="H44" s="1750"/>
      <c r="I44" s="1750">
        <v>167</v>
      </c>
      <c r="J44" s="1750">
        <v>37</v>
      </c>
      <c r="K44" s="1750">
        <f t="shared" si="5"/>
        <v>204</v>
      </c>
      <c r="L44" s="341"/>
      <c r="M44" s="341">
        <f t="shared" si="8"/>
        <v>182</v>
      </c>
      <c r="N44" s="341">
        <f t="shared" si="9"/>
        <v>44</v>
      </c>
      <c r="O44" s="772">
        <f t="shared" si="10"/>
        <v>226</v>
      </c>
      <c r="P44" s="92"/>
      <c r="Q44" s="92"/>
    </row>
    <row r="45" spans="2:17" ht="11.1" customHeight="1">
      <c r="B45" s="2007"/>
      <c r="C45" s="488" t="s">
        <v>56</v>
      </c>
      <c r="D45" s="10"/>
      <c r="E45" s="1758">
        <f>SUM(E46:E50)</f>
        <v>59</v>
      </c>
      <c r="F45" s="1758">
        <f>SUM(F46:F50)</f>
        <v>88</v>
      </c>
      <c r="G45" s="1749">
        <f t="shared" si="7"/>
        <v>147</v>
      </c>
      <c r="H45" s="1758"/>
      <c r="I45" s="1758">
        <f>SUM(I46:I50)</f>
        <v>412</v>
      </c>
      <c r="J45" s="1758">
        <f>SUM(J46:J50)</f>
        <v>560</v>
      </c>
      <c r="K45" s="1749">
        <f t="shared" si="5"/>
        <v>972</v>
      </c>
      <c r="L45" s="1758"/>
      <c r="M45" s="1749">
        <f t="shared" si="8"/>
        <v>471</v>
      </c>
      <c r="N45" s="1749">
        <f t="shared" si="9"/>
        <v>648</v>
      </c>
      <c r="O45" s="1897">
        <f t="shared" si="10"/>
        <v>1119</v>
      </c>
      <c r="P45" s="92"/>
      <c r="Q45" s="92"/>
    </row>
    <row r="46" spans="2:17" ht="9.9499999999999993" customHeight="1">
      <c r="B46" s="2007"/>
      <c r="C46" s="487"/>
      <c r="D46" s="10" t="s">
        <v>228</v>
      </c>
      <c r="E46" s="1750">
        <v>33</v>
      </c>
      <c r="F46" s="1896">
        <v>39</v>
      </c>
      <c r="G46" s="341">
        <f t="shared" si="7"/>
        <v>72</v>
      </c>
      <c r="H46" s="1750"/>
      <c r="I46" s="1750">
        <v>199</v>
      </c>
      <c r="J46" s="1750">
        <v>217</v>
      </c>
      <c r="K46" s="1750">
        <f t="shared" si="5"/>
        <v>416</v>
      </c>
      <c r="L46" s="1758"/>
      <c r="M46" s="341">
        <f t="shared" si="8"/>
        <v>232</v>
      </c>
      <c r="N46" s="341">
        <f t="shared" si="9"/>
        <v>256</v>
      </c>
      <c r="O46" s="772">
        <f t="shared" si="10"/>
        <v>488</v>
      </c>
      <c r="P46" s="92"/>
      <c r="Q46" s="92"/>
    </row>
    <row r="47" spans="2:17" ht="9.9499999999999993" customHeight="1">
      <c r="B47" s="2007"/>
      <c r="C47" s="487"/>
      <c r="D47" s="10" t="s">
        <v>231</v>
      </c>
      <c r="E47" s="1750">
        <v>3</v>
      </c>
      <c r="F47" s="1896">
        <v>7</v>
      </c>
      <c r="G47" s="341">
        <f t="shared" si="7"/>
        <v>10</v>
      </c>
      <c r="H47" s="1750"/>
      <c r="I47" s="1750">
        <v>43</v>
      </c>
      <c r="J47" s="1750">
        <v>39</v>
      </c>
      <c r="K47" s="1750">
        <f t="shared" si="5"/>
        <v>82</v>
      </c>
      <c r="L47" s="1758"/>
      <c r="M47" s="341">
        <f t="shared" si="8"/>
        <v>46</v>
      </c>
      <c r="N47" s="341">
        <f t="shared" si="9"/>
        <v>46</v>
      </c>
      <c r="O47" s="772">
        <f t="shared" si="10"/>
        <v>92</v>
      </c>
      <c r="P47" s="92"/>
      <c r="Q47" s="92"/>
    </row>
    <row r="48" spans="2:17" ht="9.9499999999999993" customHeight="1">
      <c r="B48" s="2007"/>
      <c r="C48" s="487"/>
      <c r="D48" s="10" t="s">
        <v>230</v>
      </c>
      <c r="E48" s="1750">
        <v>13</v>
      </c>
      <c r="F48" s="1896">
        <v>7</v>
      </c>
      <c r="G48" s="341">
        <f t="shared" si="7"/>
        <v>20</v>
      </c>
      <c r="H48" s="1750"/>
      <c r="I48" s="1750">
        <v>80</v>
      </c>
      <c r="J48" s="1750">
        <v>94</v>
      </c>
      <c r="K48" s="1750">
        <f t="shared" si="5"/>
        <v>174</v>
      </c>
      <c r="L48" s="1758"/>
      <c r="M48" s="341">
        <f t="shared" si="8"/>
        <v>93</v>
      </c>
      <c r="N48" s="341">
        <f t="shared" si="9"/>
        <v>101</v>
      </c>
      <c r="O48" s="772">
        <f t="shared" si="10"/>
        <v>194</v>
      </c>
      <c r="P48" s="92"/>
      <c r="Q48" s="92"/>
    </row>
    <row r="49" spans="2:17" ht="9.9499999999999993" customHeight="1">
      <c r="B49" s="2007"/>
      <c r="C49" s="487"/>
      <c r="D49" s="10" t="s">
        <v>338</v>
      </c>
      <c r="E49" s="1750">
        <v>0</v>
      </c>
      <c r="F49" s="1896">
        <v>0</v>
      </c>
      <c r="G49" s="341">
        <f t="shared" si="7"/>
        <v>0</v>
      </c>
      <c r="H49" s="1750"/>
      <c r="I49" s="1750">
        <v>70</v>
      </c>
      <c r="J49" s="1750">
        <v>137</v>
      </c>
      <c r="K49" s="1750">
        <f t="shared" si="5"/>
        <v>207</v>
      </c>
      <c r="L49" s="1758"/>
      <c r="M49" s="341">
        <f t="shared" si="8"/>
        <v>70</v>
      </c>
      <c r="N49" s="341">
        <f t="shared" si="9"/>
        <v>137</v>
      </c>
      <c r="O49" s="772">
        <f t="shared" si="10"/>
        <v>207</v>
      </c>
      <c r="P49" s="92"/>
      <c r="Q49" s="92"/>
    </row>
    <row r="50" spans="2:17" ht="9.9499999999999993" customHeight="1">
      <c r="B50" s="2007"/>
      <c r="C50" s="487"/>
      <c r="D50" s="10" t="s">
        <v>226</v>
      </c>
      <c r="E50" s="1750">
        <v>10</v>
      </c>
      <c r="F50" s="1896">
        <v>35</v>
      </c>
      <c r="G50" s="341">
        <f t="shared" si="7"/>
        <v>45</v>
      </c>
      <c r="H50" s="1750"/>
      <c r="I50" s="1750">
        <v>20</v>
      </c>
      <c r="J50" s="1750">
        <v>73</v>
      </c>
      <c r="K50" s="1750">
        <f t="shared" si="5"/>
        <v>93</v>
      </c>
      <c r="L50" s="1758"/>
      <c r="M50" s="341">
        <f t="shared" si="8"/>
        <v>30</v>
      </c>
      <c r="N50" s="341">
        <f t="shared" si="9"/>
        <v>108</v>
      </c>
      <c r="O50" s="772">
        <f t="shared" si="10"/>
        <v>138</v>
      </c>
      <c r="P50" s="92"/>
      <c r="Q50" s="92"/>
    </row>
    <row r="51" spans="2:17" ht="11.1" customHeight="1">
      <c r="B51" s="2007"/>
      <c r="C51" s="488" t="s">
        <v>125</v>
      </c>
      <c r="D51" s="10"/>
      <c r="E51" s="1758">
        <f>SUM(E52:E53)</f>
        <v>29</v>
      </c>
      <c r="F51" s="1758">
        <f>SUM(F52:F53)</f>
        <v>34</v>
      </c>
      <c r="G51" s="1749">
        <f t="shared" si="7"/>
        <v>63</v>
      </c>
      <c r="H51" s="1758"/>
      <c r="I51" s="1758">
        <f>SUM(I52:I53)</f>
        <v>341</v>
      </c>
      <c r="J51" s="1758">
        <f>SUM(J52:J53)</f>
        <v>397</v>
      </c>
      <c r="K51" s="1749">
        <f t="shared" si="5"/>
        <v>738</v>
      </c>
      <c r="L51" s="1758"/>
      <c r="M51" s="1749">
        <f t="shared" si="8"/>
        <v>370</v>
      </c>
      <c r="N51" s="1749">
        <f t="shared" si="9"/>
        <v>431</v>
      </c>
      <c r="O51" s="1897">
        <f t="shared" si="10"/>
        <v>801</v>
      </c>
      <c r="P51" s="92"/>
      <c r="Q51" s="92"/>
    </row>
    <row r="52" spans="2:17" ht="9.9499999999999993" customHeight="1">
      <c r="B52" s="2007"/>
      <c r="C52" s="487"/>
      <c r="D52" s="10" t="s">
        <v>228</v>
      </c>
      <c r="E52" s="1750">
        <v>9</v>
      </c>
      <c r="F52" s="1896">
        <v>15</v>
      </c>
      <c r="G52" s="341">
        <f t="shared" si="7"/>
        <v>24</v>
      </c>
      <c r="H52" s="1750"/>
      <c r="I52" s="1750">
        <v>135</v>
      </c>
      <c r="J52" s="1750">
        <v>186</v>
      </c>
      <c r="K52" s="1750">
        <f t="shared" si="5"/>
        <v>321</v>
      </c>
      <c r="L52" s="1758"/>
      <c r="M52" s="341">
        <f t="shared" si="8"/>
        <v>144</v>
      </c>
      <c r="N52" s="341">
        <f t="shared" si="9"/>
        <v>201</v>
      </c>
      <c r="O52" s="772">
        <f t="shared" si="10"/>
        <v>345</v>
      </c>
      <c r="P52" s="92"/>
      <c r="Q52" s="92"/>
    </row>
    <row r="53" spans="2:17" ht="9.9499999999999993" customHeight="1">
      <c r="B53" s="2007"/>
      <c r="C53" s="487"/>
      <c r="D53" s="10" t="s">
        <v>227</v>
      </c>
      <c r="E53" s="1750">
        <v>20</v>
      </c>
      <c r="F53" s="1896">
        <v>19</v>
      </c>
      <c r="G53" s="341">
        <f t="shared" si="7"/>
        <v>39</v>
      </c>
      <c r="H53" s="1750"/>
      <c r="I53" s="1750">
        <v>206</v>
      </c>
      <c r="J53" s="1750">
        <v>211</v>
      </c>
      <c r="K53" s="1750">
        <f t="shared" si="5"/>
        <v>417</v>
      </c>
      <c r="L53" s="1758"/>
      <c r="M53" s="341">
        <f t="shared" si="8"/>
        <v>226</v>
      </c>
      <c r="N53" s="341">
        <f t="shared" si="9"/>
        <v>230</v>
      </c>
      <c r="O53" s="772">
        <f t="shared" si="10"/>
        <v>456</v>
      </c>
      <c r="P53" s="92"/>
      <c r="Q53" s="92"/>
    </row>
    <row r="54" spans="2:17" ht="11.1" customHeight="1">
      <c r="B54" s="2007"/>
      <c r="C54" s="488" t="s">
        <v>124</v>
      </c>
      <c r="D54" s="10"/>
      <c r="E54" s="1758">
        <f>SUM(E55:E57)</f>
        <v>11</v>
      </c>
      <c r="F54" s="1758">
        <f>SUM(F55:F57)</f>
        <v>8</v>
      </c>
      <c r="G54" s="1749">
        <f t="shared" si="7"/>
        <v>19</v>
      </c>
      <c r="H54" s="1758"/>
      <c r="I54" s="1758">
        <f>SUM(I55:I57)</f>
        <v>124</v>
      </c>
      <c r="J54" s="1758">
        <f>SUM(J55:J57)</f>
        <v>141</v>
      </c>
      <c r="K54" s="1749">
        <f t="shared" si="5"/>
        <v>265</v>
      </c>
      <c r="L54" s="1758"/>
      <c r="M54" s="1749">
        <f t="shared" si="8"/>
        <v>135</v>
      </c>
      <c r="N54" s="1749">
        <f t="shared" si="9"/>
        <v>149</v>
      </c>
      <c r="O54" s="1897">
        <f t="shared" si="10"/>
        <v>284</v>
      </c>
      <c r="P54" s="92"/>
      <c r="Q54" s="92"/>
    </row>
    <row r="55" spans="2:17" ht="9.9499999999999993" customHeight="1">
      <c r="B55" s="2007"/>
      <c r="C55" s="487"/>
      <c r="D55" s="10" t="s">
        <v>228</v>
      </c>
      <c r="E55" s="1750">
        <v>7</v>
      </c>
      <c r="F55" s="1896">
        <v>6</v>
      </c>
      <c r="G55" s="341">
        <f t="shared" si="7"/>
        <v>13</v>
      </c>
      <c r="H55" s="1750"/>
      <c r="I55" s="1750">
        <v>52</v>
      </c>
      <c r="J55" s="1750">
        <v>62</v>
      </c>
      <c r="K55" s="1750">
        <f t="shared" si="5"/>
        <v>114</v>
      </c>
      <c r="L55" s="1758"/>
      <c r="M55" s="341">
        <f t="shared" si="8"/>
        <v>59</v>
      </c>
      <c r="N55" s="341">
        <f t="shared" si="9"/>
        <v>68</v>
      </c>
      <c r="O55" s="772">
        <f t="shared" si="10"/>
        <v>127</v>
      </c>
      <c r="P55" s="92"/>
      <c r="Q55" s="92"/>
    </row>
    <row r="56" spans="2:17" ht="9.9499999999999993" customHeight="1">
      <c r="B56" s="2007"/>
      <c r="C56" s="487"/>
      <c r="D56" s="10" t="s">
        <v>229</v>
      </c>
      <c r="E56" s="1750">
        <v>0</v>
      </c>
      <c r="F56" s="1896">
        <v>0</v>
      </c>
      <c r="G56" s="341">
        <f t="shared" si="7"/>
        <v>0</v>
      </c>
      <c r="H56" s="1750"/>
      <c r="I56" s="1750">
        <v>3</v>
      </c>
      <c r="J56" s="1750">
        <v>2</v>
      </c>
      <c r="K56" s="1750">
        <f t="shared" si="5"/>
        <v>5</v>
      </c>
      <c r="L56" s="1758"/>
      <c r="M56" s="341">
        <f t="shared" si="8"/>
        <v>3</v>
      </c>
      <c r="N56" s="341">
        <f t="shared" si="9"/>
        <v>2</v>
      </c>
      <c r="O56" s="772">
        <f t="shared" si="10"/>
        <v>5</v>
      </c>
      <c r="P56" s="92"/>
      <c r="Q56" s="92"/>
    </row>
    <row r="57" spans="2:17" ht="9.9499999999999993" customHeight="1">
      <c r="B57" s="2007"/>
      <c r="C57" s="487"/>
      <c r="D57" s="10" t="s">
        <v>227</v>
      </c>
      <c r="E57" s="1750">
        <v>4</v>
      </c>
      <c r="F57" s="1896">
        <v>2</v>
      </c>
      <c r="G57" s="341">
        <f t="shared" si="7"/>
        <v>6</v>
      </c>
      <c r="H57" s="1750"/>
      <c r="I57" s="1750">
        <v>69</v>
      </c>
      <c r="J57" s="1750">
        <v>77</v>
      </c>
      <c r="K57" s="1750">
        <f t="shared" si="5"/>
        <v>146</v>
      </c>
      <c r="L57" s="1758"/>
      <c r="M57" s="341">
        <f t="shared" si="8"/>
        <v>73</v>
      </c>
      <c r="N57" s="341">
        <f t="shared" si="9"/>
        <v>79</v>
      </c>
      <c r="O57" s="772">
        <f t="shared" si="10"/>
        <v>152</v>
      </c>
      <c r="P57" s="92"/>
      <c r="Q57" s="92"/>
    </row>
    <row r="58" spans="2:17" ht="11.1" customHeight="1">
      <c r="B58" s="2007"/>
      <c r="C58" s="488" t="s">
        <v>53</v>
      </c>
      <c r="D58" s="10"/>
      <c r="E58" s="1758">
        <f>SUM(E59:E60)</f>
        <v>0</v>
      </c>
      <c r="F58" s="1758">
        <f>SUM(F59:F60)</f>
        <v>0</v>
      </c>
      <c r="G58" s="1749">
        <f t="shared" si="7"/>
        <v>0</v>
      </c>
      <c r="H58" s="1758"/>
      <c r="I58" s="1758">
        <f>SUM(I59:I60)</f>
        <v>94</v>
      </c>
      <c r="J58" s="1758">
        <f>SUM(J59:J60)</f>
        <v>120</v>
      </c>
      <c r="K58" s="1749">
        <f t="shared" si="5"/>
        <v>214</v>
      </c>
      <c r="L58" s="1758"/>
      <c r="M58" s="1749">
        <f t="shared" si="8"/>
        <v>94</v>
      </c>
      <c r="N58" s="1749">
        <f t="shared" si="9"/>
        <v>120</v>
      </c>
      <c r="O58" s="1897">
        <f t="shared" si="10"/>
        <v>214</v>
      </c>
      <c r="P58" s="92"/>
      <c r="Q58" s="92"/>
    </row>
    <row r="59" spans="2:17" ht="9.9499999999999993" customHeight="1">
      <c r="B59" s="2007"/>
      <c r="C59" s="487"/>
      <c r="D59" s="10" t="s">
        <v>228</v>
      </c>
      <c r="E59" s="1750">
        <v>0</v>
      </c>
      <c r="F59" s="1896">
        <v>0</v>
      </c>
      <c r="G59" s="341">
        <f t="shared" si="7"/>
        <v>0</v>
      </c>
      <c r="H59" s="1750"/>
      <c r="I59" s="1750">
        <v>54</v>
      </c>
      <c r="J59" s="1750">
        <v>66</v>
      </c>
      <c r="K59" s="1750">
        <f t="shared" si="5"/>
        <v>120</v>
      </c>
      <c r="L59" s="1758"/>
      <c r="M59" s="341">
        <f t="shared" si="8"/>
        <v>54</v>
      </c>
      <c r="N59" s="341">
        <f t="shared" si="9"/>
        <v>66</v>
      </c>
      <c r="O59" s="772">
        <f t="shared" si="10"/>
        <v>120</v>
      </c>
      <c r="P59" s="92"/>
      <c r="Q59" s="92"/>
    </row>
    <row r="60" spans="2:17" ht="9.9499999999999993" customHeight="1">
      <c r="B60" s="2007"/>
      <c r="C60" s="487"/>
      <c r="D60" s="10" t="s">
        <v>227</v>
      </c>
      <c r="E60" s="1750">
        <v>0</v>
      </c>
      <c r="F60" s="1896">
        <v>0</v>
      </c>
      <c r="G60" s="341">
        <f t="shared" si="7"/>
        <v>0</v>
      </c>
      <c r="H60" s="1750"/>
      <c r="I60" s="1750">
        <v>40</v>
      </c>
      <c r="J60" s="1750">
        <v>54</v>
      </c>
      <c r="K60" s="1750">
        <f t="shared" si="5"/>
        <v>94</v>
      </c>
      <c r="L60" s="1758"/>
      <c r="M60" s="341">
        <f t="shared" si="8"/>
        <v>40</v>
      </c>
      <c r="N60" s="341">
        <f t="shared" si="9"/>
        <v>54</v>
      </c>
      <c r="O60" s="772">
        <f t="shared" si="10"/>
        <v>94</v>
      </c>
      <c r="P60" s="92"/>
      <c r="Q60" s="92"/>
    </row>
    <row r="61" spans="2:17" ht="11.1" customHeight="1">
      <c r="B61" s="2007"/>
      <c r="C61" s="488" t="s">
        <v>123</v>
      </c>
      <c r="D61" s="10"/>
      <c r="E61" s="1758">
        <f>SUM(E62:E64)</f>
        <v>1</v>
      </c>
      <c r="F61" s="1758">
        <f>SUM(F62:F64)</f>
        <v>1</v>
      </c>
      <c r="G61" s="1749">
        <f t="shared" si="7"/>
        <v>2</v>
      </c>
      <c r="H61" s="1758"/>
      <c r="I61" s="1758">
        <f>SUM(I62:I64)</f>
        <v>156</v>
      </c>
      <c r="J61" s="1758">
        <f>SUM(J62:J64)</f>
        <v>137</v>
      </c>
      <c r="K61" s="1749">
        <f t="shared" si="5"/>
        <v>293</v>
      </c>
      <c r="L61" s="1758"/>
      <c r="M61" s="1749">
        <f t="shared" si="8"/>
        <v>157</v>
      </c>
      <c r="N61" s="1749">
        <f t="shared" si="9"/>
        <v>138</v>
      </c>
      <c r="O61" s="1897">
        <f t="shared" si="10"/>
        <v>295</v>
      </c>
      <c r="P61" s="92"/>
      <c r="Q61" s="92"/>
    </row>
    <row r="62" spans="2:17" ht="9.75" customHeight="1">
      <c r="B62" s="2007"/>
      <c r="C62" s="244"/>
      <c r="D62" s="10" t="s">
        <v>228</v>
      </c>
      <c r="E62" s="1750">
        <v>1</v>
      </c>
      <c r="F62" s="1896">
        <v>1</v>
      </c>
      <c r="G62" s="341">
        <f t="shared" si="7"/>
        <v>2</v>
      </c>
      <c r="H62" s="1750"/>
      <c r="I62" s="1750">
        <v>74</v>
      </c>
      <c r="J62" s="1750">
        <v>75</v>
      </c>
      <c r="K62" s="1750">
        <f t="shared" si="5"/>
        <v>149</v>
      </c>
      <c r="L62" s="1758"/>
      <c r="M62" s="341">
        <f t="shared" si="8"/>
        <v>75</v>
      </c>
      <c r="N62" s="341">
        <f t="shared" si="9"/>
        <v>76</v>
      </c>
      <c r="O62" s="772">
        <f t="shared" si="10"/>
        <v>151</v>
      </c>
      <c r="P62" s="92"/>
      <c r="Q62" s="92"/>
    </row>
    <row r="63" spans="2:17" ht="9.9499999999999993" customHeight="1">
      <c r="B63" s="2007"/>
      <c r="C63" s="244"/>
      <c r="D63" s="10" t="s">
        <v>227</v>
      </c>
      <c r="E63" s="1750">
        <v>0</v>
      </c>
      <c r="F63" s="1896">
        <v>0</v>
      </c>
      <c r="G63" s="341">
        <f t="shared" si="7"/>
        <v>0</v>
      </c>
      <c r="H63" s="1750"/>
      <c r="I63" s="1750">
        <v>75</v>
      </c>
      <c r="J63" s="1750">
        <v>51</v>
      </c>
      <c r="K63" s="1750">
        <f t="shared" si="5"/>
        <v>126</v>
      </c>
      <c r="L63" s="1758"/>
      <c r="M63" s="341">
        <f t="shared" si="8"/>
        <v>75</v>
      </c>
      <c r="N63" s="341">
        <f t="shared" si="9"/>
        <v>51</v>
      </c>
      <c r="O63" s="772">
        <f t="shared" si="10"/>
        <v>126</v>
      </c>
      <c r="P63" s="92"/>
      <c r="Q63" s="92"/>
    </row>
    <row r="64" spans="2:17" ht="9.9499999999999993" customHeight="1">
      <c r="B64" s="2007"/>
      <c r="C64" s="244"/>
      <c r="D64" s="10" t="s">
        <v>226</v>
      </c>
      <c r="E64" s="1750">
        <v>0</v>
      </c>
      <c r="F64" s="1896">
        <v>0</v>
      </c>
      <c r="G64" s="341">
        <f t="shared" si="7"/>
        <v>0</v>
      </c>
      <c r="H64" s="1750"/>
      <c r="I64" s="1750">
        <v>7</v>
      </c>
      <c r="J64" s="1750">
        <v>11</v>
      </c>
      <c r="K64" s="1750">
        <f t="shared" si="5"/>
        <v>18</v>
      </c>
      <c r="L64" s="1758"/>
      <c r="M64" s="341">
        <f t="shared" si="8"/>
        <v>7</v>
      </c>
      <c r="N64" s="341">
        <f t="shared" si="9"/>
        <v>11</v>
      </c>
      <c r="O64" s="772">
        <f t="shared" si="10"/>
        <v>18</v>
      </c>
      <c r="P64" s="92"/>
      <c r="Q64" s="92"/>
    </row>
    <row r="65" spans="2:19" ht="11.1" customHeight="1">
      <c r="B65" s="2007"/>
      <c r="C65" s="488" t="s">
        <v>32</v>
      </c>
      <c r="D65" s="3"/>
      <c r="E65" s="1758">
        <f>SUM(E66)</f>
        <v>23</v>
      </c>
      <c r="F65" s="1758">
        <f>SUM(F66)</f>
        <v>13</v>
      </c>
      <c r="G65" s="1749">
        <f t="shared" si="7"/>
        <v>36</v>
      </c>
      <c r="H65" s="1758"/>
      <c r="I65" s="1758">
        <f>SUM(I66)</f>
        <v>34</v>
      </c>
      <c r="J65" s="1758">
        <f>SUM(J66)</f>
        <v>40</v>
      </c>
      <c r="K65" s="1749">
        <f t="shared" si="5"/>
        <v>74</v>
      </c>
      <c r="L65" s="1758"/>
      <c r="M65" s="1749">
        <f t="shared" si="8"/>
        <v>57</v>
      </c>
      <c r="N65" s="1749">
        <f t="shared" si="9"/>
        <v>53</v>
      </c>
      <c r="O65" s="1897">
        <f t="shared" si="10"/>
        <v>110</v>
      </c>
      <c r="P65" s="92"/>
      <c r="Q65" s="92"/>
    </row>
    <row r="66" spans="2:19" ht="9.9499999999999993" customHeight="1">
      <c r="B66" s="2007"/>
      <c r="C66" s="487"/>
      <c r="D66" s="10" t="s">
        <v>225</v>
      </c>
      <c r="E66" s="1750">
        <v>23</v>
      </c>
      <c r="F66" s="1896">
        <v>13</v>
      </c>
      <c r="G66" s="341">
        <f t="shared" si="7"/>
        <v>36</v>
      </c>
      <c r="H66" s="1750"/>
      <c r="I66" s="1750">
        <v>34</v>
      </c>
      <c r="J66" s="1750">
        <v>40</v>
      </c>
      <c r="K66" s="1750">
        <f t="shared" si="5"/>
        <v>74</v>
      </c>
      <c r="L66" s="1758"/>
      <c r="M66" s="341">
        <f t="shared" si="8"/>
        <v>57</v>
      </c>
      <c r="N66" s="341">
        <f t="shared" si="9"/>
        <v>53</v>
      </c>
      <c r="O66" s="772">
        <f t="shared" si="10"/>
        <v>110</v>
      </c>
      <c r="P66" s="92"/>
      <c r="Q66" s="92"/>
    </row>
    <row r="67" spans="2:19" ht="12" customHeight="1">
      <c r="B67" s="2006">
        <v>1403</v>
      </c>
      <c r="C67" s="1832" t="s">
        <v>14</v>
      </c>
      <c r="D67" s="1831"/>
      <c r="E67" s="1886">
        <f>SUM(E68+E70+E72)</f>
        <v>36</v>
      </c>
      <c r="F67" s="1886">
        <f>SUM(F68+F70+F72)</f>
        <v>65</v>
      </c>
      <c r="G67" s="1886">
        <f t="shared" ref="G67:G74" si="11">SUM(E67:F67)</f>
        <v>101</v>
      </c>
      <c r="H67" s="1886"/>
      <c r="I67" s="1886">
        <f>SUM(I68+I70+I72)</f>
        <v>265</v>
      </c>
      <c r="J67" s="1886">
        <f>SUM(J68+J70+J72)</f>
        <v>390</v>
      </c>
      <c r="K67" s="1886">
        <f t="shared" si="5"/>
        <v>655</v>
      </c>
      <c r="L67" s="1886"/>
      <c r="M67" s="1877">
        <f t="shared" si="8"/>
        <v>301</v>
      </c>
      <c r="N67" s="1877">
        <f t="shared" si="9"/>
        <v>455</v>
      </c>
      <c r="O67" s="1898">
        <f t="shared" si="10"/>
        <v>756</v>
      </c>
      <c r="P67" s="92"/>
      <c r="Q67" s="92"/>
    </row>
    <row r="68" spans="2:19" ht="11.1" customHeight="1">
      <c r="B68" s="2007"/>
      <c r="C68" s="488" t="s">
        <v>33</v>
      </c>
      <c r="D68" s="10"/>
      <c r="E68" s="1758">
        <f>SUM(E69:E69)</f>
        <v>9</v>
      </c>
      <c r="F68" s="1758">
        <f>SUM(F69:F69)</f>
        <v>14</v>
      </c>
      <c r="G68" s="1758">
        <f t="shared" si="11"/>
        <v>23</v>
      </c>
      <c r="H68" s="1758"/>
      <c r="I68" s="1758">
        <f>SUM(I69:I69)</f>
        <v>84</v>
      </c>
      <c r="J68" s="1758">
        <f>SUM(J69:J69)</f>
        <v>135</v>
      </c>
      <c r="K68" s="1758">
        <f t="shared" si="5"/>
        <v>219</v>
      </c>
      <c r="L68" s="1758"/>
      <c r="M68" s="1749">
        <f t="shared" si="8"/>
        <v>93</v>
      </c>
      <c r="N68" s="1749">
        <f t="shared" si="9"/>
        <v>149</v>
      </c>
      <c r="O68" s="1897">
        <f t="shared" si="10"/>
        <v>242</v>
      </c>
      <c r="P68" s="92"/>
      <c r="Q68" s="92"/>
    </row>
    <row r="69" spans="2:19" ht="9.9499999999999993" customHeight="1">
      <c r="B69" s="2007"/>
      <c r="C69" s="487"/>
      <c r="D69" s="10" t="s">
        <v>224</v>
      </c>
      <c r="E69" s="1750">
        <v>9</v>
      </c>
      <c r="F69" s="1896">
        <v>14</v>
      </c>
      <c r="G69" s="341">
        <f t="shared" si="11"/>
        <v>23</v>
      </c>
      <c r="H69" s="1750"/>
      <c r="I69" s="1750">
        <v>84</v>
      </c>
      <c r="J69" s="1750">
        <v>135</v>
      </c>
      <c r="K69" s="1750">
        <f t="shared" ref="K69:K74" si="12">I69+J69</f>
        <v>219</v>
      </c>
      <c r="L69" s="341"/>
      <c r="M69" s="341">
        <f t="shared" si="8"/>
        <v>93</v>
      </c>
      <c r="N69" s="341">
        <f t="shared" si="9"/>
        <v>149</v>
      </c>
      <c r="O69" s="772">
        <f t="shared" si="10"/>
        <v>242</v>
      </c>
      <c r="P69" s="92"/>
      <c r="Q69" s="92"/>
    </row>
    <row r="70" spans="2:19" ht="11.1" customHeight="1">
      <c r="B70" s="2007"/>
      <c r="C70" s="488" t="s">
        <v>15</v>
      </c>
      <c r="D70" s="10"/>
      <c r="E70" s="1758">
        <f>SUM(E71:E71)</f>
        <v>13</v>
      </c>
      <c r="F70" s="1758">
        <f>SUM(F71:F71)</f>
        <v>18</v>
      </c>
      <c r="G70" s="1749">
        <f t="shared" si="11"/>
        <v>31</v>
      </c>
      <c r="H70" s="1758"/>
      <c r="I70" s="1758">
        <f>SUM(I71:I71)</f>
        <v>64</v>
      </c>
      <c r="J70" s="1758">
        <f>SUM(J71:J71)</f>
        <v>85</v>
      </c>
      <c r="K70" s="1749">
        <f t="shared" si="12"/>
        <v>149</v>
      </c>
      <c r="L70" s="1758"/>
      <c r="M70" s="341">
        <f t="shared" si="8"/>
        <v>77</v>
      </c>
      <c r="N70" s="341">
        <f t="shared" si="9"/>
        <v>103</v>
      </c>
      <c r="O70" s="772">
        <f t="shared" si="10"/>
        <v>180</v>
      </c>
      <c r="P70" s="92"/>
      <c r="Q70" s="92"/>
    </row>
    <row r="71" spans="2:19" ht="9.75" customHeight="1">
      <c r="B71" s="2007"/>
      <c r="C71" s="487"/>
      <c r="D71" s="10" t="s">
        <v>337</v>
      </c>
      <c r="E71" s="1750">
        <v>13</v>
      </c>
      <c r="F71" s="1896">
        <v>18</v>
      </c>
      <c r="G71" s="341">
        <f t="shared" si="11"/>
        <v>31</v>
      </c>
      <c r="H71" s="1750"/>
      <c r="I71" s="1750">
        <v>64</v>
      </c>
      <c r="J71" s="1750">
        <v>85</v>
      </c>
      <c r="K71" s="1750">
        <f t="shared" si="12"/>
        <v>149</v>
      </c>
      <c r="L71" s="341"/>
      <c r="M71" s="341">
        <f t="shared" si="8"/>
        <v>77</v>
      </c>
      <c r="N71" s="341">
        <f t="shared" si="9"/>
        <v>103</v>
      </c>
      <c r="O71" s="772">
        <f t="shared" si="10"/>
        <v>180</v>
      </c>
      <c r="P71" s="92"/>
      <c r="Q71" s="92"/>
    </row>
    <row r="72" spans="2:19" ht="11.1" customHeight="1">
      <c r="B72" s="2007"/>
      <c r="C72" s="488" t="s">
        <v>16</v>
      </c>
      <c r="D72" s="10"/>
      <c r="E72" s="1758">
        <f>SUM(E73:E74)</f>
        <v>14</v>
      </c>
      <c r="F72" s="1758">
        <f>SUM(F73:F74)</f>
        <v>33</v>
      </c>
      <c r="G72" s="1749">
        <f t="shared" si="11"/>
        <v>47</v>
      </c>
      <c r="H72" s="1758"/>
      <c r="I72" s="1758">
        <f>SUM(I73:I74)</f>
        <v>117</v>
      </c>
      <c r="J72" s="1758">
        <f>SUM(J73:J74)</f>
        <v>170</v>
      </c>
      <c r="K72" s="1749">
        <f t="shared" si="12"/>
        <v>287</v>
      </c>
      <c r="L72" s="1758"/>
      <c r="M72" s="1749">
        <f t="shared" si="8"/>
        <v>131</v>
      </c>
      <c r="N72" s="1749">
        <f t="shared" si="9"/>
        <v>203</v>
      </c>
      <c r="O72" s="1897">
        <f t="shared" si="10"/>
        <v>334</v>
      </c>
      <c r="P72" s="92"/>
      <c r="Q72" s="92"/>
    </row>
    <row r="73" spans="2:19" ht="9.9499999999999993" customHeight="1">
      <c r="B73" s="2014"/>
      <c r="C73" s="487"/>
      <c r="D73" s="10" t="s">
        <v>224</v>
      </c>
      <c r="E73" s="1750">
        <v>9</v>
      </c>
      <c r="F73" s="1896">
        <v>19</v>
      </c>
      <c r="G73" s="341">
        <f t="shared" si="11"/>
        <v>28</v>
      </c>
      <c r="H73" s="1750"/>
      <c r="I73" s="1750">
        <v>97</v>
      </c>
      <c r="J73" s="1750">
        <v>143</v>
      </c>
      <c r="K73" s="1750">
        <f t="shared" si="12"/>
        <v>240</v>
      </c>
      <c r="L73" s="341"/>
      <c r="M73" s="341">
        <f t="shared" si="8"/>
        <v>106</v>
      </c>
      <c r="N73" s="341">
        <f t="shared" si="9"/>
        <v>162</v>
      </c>
      <c r="O73" s="772">
        <f t="shared" si="10"/>
        <v>268</v>
      </c>
      <c r="P73" s="92"/>
      <c r="Q73" s="92"/>
    </row>
    <row r="74" spans="2:19" ht="9.9499999999999993" customHeight="1">
      <c r="B74" s="2015"/>
      <c r="C74" s="518"/>
      <c r="D74" s="124" t="s">
        <v>223</v>
      </c>
      <c r="E74" s="1747">
        <v>5</v>
      </c>
      <c r="F74" s="1895">
        <v>14</v>
      </c>
      <c r="G74" s="341">
        <f t="shared" si="11"/>
        <v>19</v>
      </c>
      <c r="H74" s="1747"/>
      <c r="I74" s="1747">
        <v>20</v>
      </c>
      <c r="J74" s="1747">
        <v>27</v>
      </c>
      <c r="K74" s="804">
        <f t="shared" si="12"/>
        <v>47</v>
      </c>
      <c r="L74" s="804"/>
      <c r="M74" s="804">
        <f t="shared" si="8"/>
        <v>25</v>
      </c>
      <c r="N74" s="804">
        <f t="shared" si="9"/>
        <v>41</v>
      </c>
      <c r="O74" s="803">
        <f t="shared" si="10"/>
        <v>66</v>
      </c>
      <c r="P74" s="92"/>
      <c r="Q74" s="92"/>
    </row>
    <row r="75" spans="2:19" ht="9.9499999999999993" customHeight="1">
      <c r="B75" s="754"/>
      <c r="C75" s="99"/>
      <c r="D75" s="10"/>
      <c r="E75" s="97"/>
      <c r="F75" s="173"/>
      <c r="G75" s="849"/>
      <c r="H75" s="1741"/>
      <c r="I75" s="97"/>
      <c r="J75" s="97"/>
      <c r="K75" s="1772"/>
      <c r="L75" s="1772"/>
      <c r="M75" s="1772"/>
      <c r="N75" s="1772"/>
      <c r="O75" s="1453" t="s">
        <v>222</v>
      </c>
      <c r="P75" s="92"/>
      <c r="Q75" s="92"/>
    </row>
    <row r="76" spans="2:19" ht="9.9499999999999993" customHeight="1">
      <c r="B76" s="754"/>
      <c r="C76" s="99"/>
      <c r="D76" s="10"/>
      <c r="E76" s="97"/>
      <c r="F76" s="210"/>
      <c r="G76" s="1894"/>
      <c r="H76" s="97"/>
      <c r="I76" s="97"/>
      <c r="J76" s="97"/>
      <c r="K76" s="471"/>
      <c r="L76" s="471"/>
      <c r="M76" s="471"/>
      <c r="N76" s="471" t="s">
        <v>221</v>
      </c>
      <c r="O76" s="471"/>
    </row>
    <row r="77" spans="2:19" ht="12.75" customHeight="1">
      <c r="B77" s="2001" t="s">
        <v>29</v>
      </c>
      <c r="C77" s="752"/>
      <c r="D77" s="752"/>
      <c r="E77" s="2004" t="s">
        <v>1647</v>
      </c>
      <c r="F77" s="2004"/>
      <c r="G77" s="2004"/>
      <c r="H77" s="1893"/>
      <c r="I77" s="2012" t="s">
        <v>1646</v>
      </c>
      <c r="J77" s="2012"/>
      <c r="K77" s="2012"/>
      <c r="L77" s="1892"/>
      <c r="M77" s="1892"/>
      <c r="N77" s="1892"/>
      <c r="O77" s="1891"/>
      <c r="P77" s="92"/>
      <c r="S77" s="99"/>
    </row>
    <row r="78" spans="2:19" ht="12.75" customHeight="1">
      <c r="B78" s="1990"/>
      <c r="C78" s="748"/>
      <c r="D78" s="744" t="s">
        <v>336</v>
      </c>
      <c r="E78" s="2005"/>
      <c r="F78" s="2005"/>
      <c r="G78" s="2005"/>
      <c r="H78" s="1890"/>
      <c r="I78" s="2011"/>
      <c r="J78" s="2011"/>
      <c r="K78" s="2011"/>
      <c r="L78" s="1890"/>
      <c r="M78" s="2011" t="s">
        <v>93</v>
      </c>
      <c r="N78" s="2011"/>
      <c r="O78" s="2002" t="s">
        <v>5</v>
      </c>
      <c r="P78" s="92"/>
      <c r="Q78" s="97"/>
    </row>
    <row r="79" spans="2:19">
      <c r="B79" s="1991"/>
      <c r="C79" s="746"/>
      <c r="D79" s="745"/>
      <c r="E79" s="837" t="s">
        <v>26</v>
      </c>
      <c r="F79" s="837" t="s">
        <v>27</v>
      </c>
      <c r="G79" s="1889" t="s">
        <v>5</v>
      </c>
      <c r="H79" s="837"/>
      <c r="I79" s="837" t="s">
        <v>26</v>
      </c>
      <c r="J79" s="837" t="s">
        <v>27</v>
      </c>
      <c r="K79" s="1889" t="s">
        <v>5</v>
      </c>
      <c r="L79" s="837"/>
      <c r="M79" s="837" t="s">
        <v>26</v>
      </c>
      <c r="N79" s="837" t="s">
        <v>27</v>
      </c>
      <c r="O79" s="2003"/>
      <c r="P79" s="92"/>
    </row>
    <row r="80" spans="2:19" ht="12" customHeight="1">
      <c r="B80" s="2010">
        <v>1404</v>
      </c>
      <c r="C80" s="1832" t="s">
        <v>34</v>
      </c>
      <c r="D80" s="1831"/>
      <c r="E80" s="793">
        <f>SUM(E81+E86)</f>
        <v>229</v>
      </c>
      <c r="F80" s="793">
        <f>SUM(F81+F86)</f>
        <v>97</v>
      </c>
      <c r="G80" s="793">
        <f>SUM(E80:F80)</f>
        <v>326</v>
      </c>
      <c r="H80" s="793"/>
      <c r="I80" s="793">
        <f>SUM(I81+I86)</f>
        <v>1585</v>
      </c>
      <c r="J80" s="793">
        <f>SUM(J81+J86)</f>
        <v>623</v>
      </c>
      <c r="K80" s="793">
        <f>SUM(I80:J80)</f>
        <v>2208</v>
      </c>
      <c r="L80" s="793"/>
      <c r="M80" s="1886">
        <f t="shared" ref="M80:M111" si="13">SUM(E80+I80)</f>
        <v>1814</v>
      </c>
      <c r="N80" s="1886">
        <f t="shared" ref="N80:N111" si="14">SUM(F80+J80)</f>
        <v>720</v>
      </c>
      <c r="O80" s="1885">
        <f t="shared" ref="O80:O111" si="15">SUM(M80:N80)</f>
        <v>2534</v>
      </c>
    </row>
    <row r="81" spans="2:15" ht="11.1" customHeight="1">
      <c r="B81" s="1981"/>
      <c r="C81" s="488" t="s">
        <v>109</v>
      </c>
      <c r="D81" s="10"/>
      <c r="E81" s="1888">
        <f>SUM(E82:E85)</f>
        <v>154</v>
      </c>
      <c r="F81" s="1888">
        <f>SUM(F82:F85)</f>
        <v>40</v>
      </c>
      <c r="G81" s="1888">
        <f>SUM(E81:F81)</f>
        <v>194</v>
      </c>
      <c r="H81" s="1888"/>
      <c r="I81" s="1888">
        <f>SUM(I82:I85)</f>
        <v>1074</v>
      </c>
      <c r="J81" s="1888">
        <f>SUM(J82:J85)</f>
        <v>282</v>
      </c>
      <c r="K81" s="1888">
        <f>SUM(I81:J81)</f>
        <v>1356</v>
      </c>
      <c r="L81" s="1888"/>
      <c r="M81" s="1758">
        <f t="shared" si="13"/>
        <v>1228</v>
      </c>
      <c r="N81" s="1758">
        <f t="shared" si="14"/>
        <v>322</v>
      </c>
      <c r="O81" s="1887">
        <f t="shared" si="15"/>
        <v>1550</v>
      </c>
    </row>
    <row r="82" spans="2:15" ht="11.1" customHeight="1">
      <c r="B82" s="1995"/>
      <c r="C82" s="488"/>
      <c r="D82" s="10" t="s">
        <v>345</v>
      </c>
      <c r="E82" s="341">
        <v>0</v>
      </c>
      <c r="F82" s="341">
        <v>0</v>
      </c>
      <c r="G82" s="341">
        <f>SUM(E82:F82)</f>
        <v>0</v>
      </c>
      <c r="H82" s="341"/>
      <c r="I82" s="341">
        <v>932</v>
      </c>
      <c r="J82" s="341">
        <v>252</v>
      </c>
      <c r="K82" s="341">
        <f>SUM(I82:J82)</f>
        <v>1184</v>
      </c>
      <c r="L82" s="341"/>
      <c r="M82" s="341">
        <f t="shared" si="13"/>
        <v>932</v>
      </c>
      <c r="N82" s="341">
        <f t="shared" si="14"/>
        <v>252</v>
      </c>
      <c r="O82" s="772">
        <f t="shared" si="15"/>
        <v>1184</v>
      </c>
    </row>
    <row r="83" spans="2:15" ht="9.9499999999999993" customHeight="1">
      <c r="B83" s="1995"/>
      <c r="C83" s="487"/>
      <c r="D83" s="10" t="s">
        <v>212</v>
      </c>
      <c r="E83" s="1872">
        <v>154</v>
      </c>
      <c r="F83" s="1873">
        <v>40</v>
      </c>
      <c r="G83" s="341">
        <f t="shared" ref="G83:G114" si="16">E83+F83</f>
        <v>194</v>
      </c>
      <c r="H83" s="1872"/>
      <c r="I83" s="1872">
        <v>142</v>
      </c>
      <c r="J83" s="1872">
        <v>30</v>
      </c>
      <c r="K83" s="1750">
        <f t="shared" ref="K83:K114" si="17">I83+J83</f>
        <v>172</v>
      </c>
      <c r="L83" s="341"/>
      <c r="M83" s="341">
        <f t="shared" si="13"/>
        <v>296</v>
      </c>
      <c r="N83" s="341">
        <f t="shared" si="14"/>
        <v>70</v>
      </c>
      <c r="O83" s="772">
        <f t="shared" si="15"/>
        <v>366</v>
      </c>
    </row>
    <row r="84" spans="2:15" ht="9.9499999999999993" customHeight="1">
      <c r="B84" s="1995"/>
      <c r="C84" s="487"/>
      <c r="D84" s="10" t="s">
        <v>332</v>
      </c>
      <c r="E84" s="1872">
        <v>0</v>
      </c>
      <c r="F84" s="1873">
        <v>0</v>
      </c>
      <c r="G84" s="341">
        <f t="shared" si="16"/>
        <v>0</v>
      </c>
      <c r="H84" s="1872"/>
      <c r="I84" s="1872">
        <v>0</v>
      </c>
      <c r="J84" s="1872">
        <v>0</v>
      </c>
      <c r="K84" s="1750">
        <f t="shared" si="17"/>
        <v>0</v>
      </c>
      <c r="L84" s="341"/>
      <c r="M84" s="341">
        <f t="shared" si="13"/>
        <v>0</v>
      </c>
      <c r="N84" s="341">
        <f t="shared" si="14"/>
        <v>0</v>
      </c>
      <c r="O84" s="772">
        <f t="shared" si="15"/>
        <v>0</v>
      </c>
    </row>
    <row r="85" spans="2:15" ht="9.9499999999999993" customHeight="1">
      <c r="B85" s="1995"/>
      <c r="C85" s="487"/>
      <c r="D85" s="10" t="s">
        <v>331</v>
      </c>
      <c r="E85" s="1872">
        <v>0</v>
      </c>
      <c r="F85" s="1873">
        <v>0</v>
      </c>
      <c r="G85" s="341">
        <f t="shared" si="16"/>
        <v>0</v>
      </c>
      <c r="H85" s="1872"/>
      <c r="I85" s="1872">
        <v>0</v>
      </c>
      <c r="J85" s="1872">
        <v>0</v>
      </c>
      <c r="K85" s="1750">
        <f t="shared" si="17"/>
        <v>0</v>
      </c>
      <c r="L85" s="341"/>
      <c r="M85" s="341">
        <f t="shared" si="13"/>
        <v>0</v>
      </c>
      <c r="N85" s="341">
        <f t="shared" si="14"/>
        <v>0</v>
      </c>
      <c r="O85" s="772">
        <f t="shared" si="15"/>
        <v>0</v>
      </c>
    </row>
    <row r="86" spans="2:15" ht="11.1" customHeight="1">
      <c r="B86" s="1981"/>
      <c r="C86" s="488" t="s">
        <v>17</v>
      </c>
      <c r="D86" s="10"/>
      <c r="E86" s="1875">
        <f>SUM(E87:E88)</f>
        <v>75</v>
      </c>
      <c r="F86" s="1875">
        <f>SUM(F87:F88)</f>
        <v>57</v>
      </c>
      <c r="G86" s="1749">
        <f t="shared" si="16"/>
        <v>132</v>
      </c>
      <c r="H86" s="1875"/>
      <c r="I86" s="1875">
        <f>SUM(I87:I88)</f>
        <v>511</v>
      </c>
      <c r="J86" s="1875">
        <f>SUM(J87:J88)</f>
        <v>341</v>
      </c>
      <c r="K86" s="1749">
        <f t="shared" si="17"/>
        <v>852</v>
      </c>
      <c r="L86" s="1875"/>
      <c r="M86" s="1758">
        <f t="shared" si="13"/>
        <v>586</v>
      </c>
      <c r="N86" s="1758">
        <f t="shared" si="14"/>
        <v>398</v>
      </c>
      <c r="O86" s="1887">
        <f t="shared" si="15"/>
        <v>984</v>
      </c>
    </row>
    <row r="87" spans="2:15" ht="9.9499999999999993" customHeight="1">
      <c r="B87" s="1995"/>
      <c r="C87" s="487"/>
      <c r="D87" s="10" t="s">
        <v>330</v>
      </c>
      <c r="E87" s="1872">
        <v>0</v>
      </c>
      <c r="F87" s="1873">
        <v>0</v>
      </c>
      <c r="G87" s="341">
        <f t="shared" si="16"/>
        <v>0</v>
      </c>
      <c r="H87" s="1872"/>
      <c r="I87" s="1872">
        <v>166</v>
      </c>
      <c r="J87" s="1872">
        <v>105</v>
      </c>
      <c r="K87" s="1750">
        <f t="shared" si="17"/>
        <v>271</v>
      </c>
      <c r="L87" s="341"/>
      <c r="M87" s="341">
        <f t="shared" si="13"/>
        <v>166</v>
      </c>
      <c r="N87" s="341">
        <f t="shared" si="14"/>
        <v>105</v>
      </c>
      <c r="O87" s="772">
        <f t="shared" si="15"/>
        <v>271</v>
      </c>
    </row>
    <row r="88" spans="2:15" ht="9.9499999999999993" customHeight="1">
      <c r="B88" s="60"/>
      <c r="C88" s="487"/>
      <c r="D88" s="10" t="s">
        <v>329</v>
      </c>
      <c r="E88" s="1872">
        <v>75</v>
      </c>
      <c r="F88" s="1873">
        <v>57</v>
      </c>
      <c r="G88" s="804">
        <f t="shared" si="16"/>
        <v>132</v>
      </c>
      <c r="H88" s="1872"/>
      <c r="I88" s="1872">
        <v>345</v>
      </c>
      <c r="J88" s="1872">
        <v>236</v>
      </c>
      <c r="K88" s="1747">
        <f t="shared" si="17"/>
        <v>581</v>
      </c>
      <c r="L88" s="341"/>
      <c r="M88" s="341">
        <f t="shared" si="13"/>
        <v>420</v>
      </c>
      <c r="N88" s="341">
        <f t="shared" si="14"/>
        <v>293</v>
      </c>
      <c r="O88" s="772">
        <f t="shared" si="15"/>
        <v>713</v>
      </c>
    </row>
    <row r="89" spans="2:15" ht="12" customHeight="1">
      <c r="B89" s="2013">
        <v>1405</v>
      </c>
      <c r="C89" s="1832" t="s">
        <v>18</v>
      </c>
      <c r="D89" s="1836"/>
      <c r="E89" s="1881">
        <f>SUM(E90+E98+E110+E113)</f>
        <v>158</v>
      </c>
      <c r="F89" s="1881">
        <f>SUM(F90+F98+F110+F113)</f>
        <v>206</v>
      </c>
      <c r="G89" s="1877">
        <f t="shared" si="16"/>
        <v>364</v>
      </c>
      <c r="H89" s="1881"/>
      <c r="I89" s="1881">
        <f>SUM(I90+I98+I110+I113)</f>
        <v>1149</v>
      </c>
      <c r="J89" s="1881">
        <f>SUM(J90+J98+J110+J113)</f>
        <v>1720</v>
      </c>
      <c r="K89" s="1877">
        <f t="shared" si="17"/>
        <v>2869</v>
      </c>
      <c r="L89" s="1881"/>
      <c r="M89" s="1886">
        <f t="shared" si="13"/>
        <v>1307</v>
      </c>
      <c r="N89" s="1886">
        <f t="shared" si="14"/>
        <v>1926</v>
      </c>
      <c r="O89" s="1885">
        <f t="shared" si="15"/>
        <v>3233</v>
      </c>
    </row>
    <row r="90" spans="2:15" ht="11.1" customHeight="1">
      <c r="B90" s="2014"/>
      <c r="C90" s="488" t="s">
        <v>21</v>
      </c>
      <c r="D90" s="10"/>
      <c r="E90" s="1875">
        <f>SUM(E91:E97)</f>
        <v>34</v>
      </c>
      <c r="F90" s="1875">
        <f>SUM(F91:F97)</f>
        <v>20</v>
      </c>
      <c r="G90" s="341">
        <f t="shared" si="16"/>
        <v>54</v>
      </c>
      <c r="H90" s="1875"/>
      <c r="I90" s="1875">
        <f>SUM(I91:I97)</f>
        <v>255</v>
      </c>
      <c r="J90" s="1875">
        <f>SUM(J91:J97)</f>
        <v>251</v>
      </c>
      <c r="K90" s="1749">
        <f t="shared" si="17"/>
        <v>506</v>
      </c>
      <c r="L90" s="1875"/>
      <c r="M90" s="1875">
        <f t="shared" si="13"/>
        <v>289</v>
      </c>
      <c r="N90" s="1875">
        <f t="shared" si="14"/>
        <v>271</v>
      </c>
      <c r="O90" s="1880">
        <f t="shared" si="15"/>
        <v>560</v>
      </c>
    </row>
    <row r="91" spans="2:15" ht="9.9499999999999993" customHeight="1">
      <c r="B91" s="2014"/>
      <c r="C91" s="487"/>
      <c r="D91" s="10" t="s">
        <v>328</v>
      </c>
      <c r="E91" s="1872">
        <v>0</v>
      </c>
      <c r="F91" s="1873">
        <v>0</v>
      </c>
      <c r="G91" s="341">
        <f t="shared" si="16"/>
        <v>0</v>
      </c>
      <c r="H91" s="1872"/>
      <c r="I91" s="1872">
        <v>0</v>
      </c>
      <c r="J91" s="1872">
        <v>1</v>
      </c>
      <c r="K91" s="1750">
        <f t="shared" si="17"/>
        <v>1</v>
      </c>
      <c r="L91" s="341"/>
      <c r="M91" s="1084">
        <f t="shared" si="13"/>
        <v>0</v>
      </c>
      <c r="N91" s="1084">
        <f t="shared" si="14"/>
        <v>1</v>
      </c>
      <c r="O91" s="769">
        <f t="shared" si="15"/>
        <v>1</v>
      </c>
    </row>
    <row r="92" spans="2:15" ht="9.9499999999999993" customHeight="1">
      <c r="B92" s="2014"/>
      <c r="C92" s="487"/>
      <c r="D92" s="10" t="s">
        <v>208</v>
      </c>
      <c r="E92" s="1872">
        <v>2</v>
      </c>
      <c r="F92" s="1873">
        <v>2</v>
      </c>
      <c r="G92" s="341">
        <f t="shared" si="16"/>
        <v>4</v>
      </c>
      <c r="H92" s="1872"/>
      <c r="I92" s="1872">
        <v>28</v>
      </c>
      <c r="J92" s="1872">
        <v>28</v>
      </c>
      <c r="K92" s="1750">
        <f t="shared" si="17"/>
        <v>56</v>
      </c>
      <c r="L92" s="341"/>
      <c r="M92" s="1084">
        <f t="shared" si="13"/>
        <v>30</v>
      </c>
      <c r="N92" s="1084">
        <f t="shared" si="14"/>
        <v>30</v>
      </c>
      <c r="O92" s="769">
        <f t="shared" si="15"/>
        <v>60</v>
      </c>
    </row>
    <row r="93" spans="2:15" ht="9.9499999999999993" customHeight="1">
      <c r="B93" s="2014"/>
      <c r="C93" s="487"/>
      <c r="D93" s="10" t="s">
        <v>327</v>
      </c>
      <c r="E93" s="1872">
        <v>0</v>
      </c>
      <c r="F93" s="1873">
        <v>0</v>
      </c>
      <c r="G93" s="341">
        <f t="shared" si="16"/>
        <v>0</v>
      </c>
      <c r="H93" s="1872"/>
      <c r="I93" s="1872">
        <v>1</v>
      </c>
      <c r="J93" s="1872">
        <v>0</v>
      </c>
      <c r="K93" s="1750">
        <f t="shared" si="17"/>
        <v>1</v>
      </c>
      <c r="L93" s="341"/>
      <c r="M93" s="1084">
        <f t="shared" si="13"/>
        <v>1</v>
      </c>
      <c r="N93" s="1084">
        <f t="shared" si="14"/>
        <v>0</v>
      </c>
      <c r="O93" s="769">
        <f t="shared" si="15"/>
        <v>1</v>
      </c>
    </row>
    <row r="94" spans="2:15" ht="9.9499999999999993" customHeight="1">
      <c r="B94" s="2014"/>
      <c r="C94" s="487"/>
      <c r="D94" s="10" t="s">
        <v>207</v>
      </c>
      <c r="E94" s="1872">
        <v>22</v>
      </c>
      <c r="F94" s="1873">
        <v>10</v>
      </c>
      <c r="G94" s="341">
        <f t="shared" si="16"/>
        <v>32</v>
      </c>
      <c r="H94" s="1872"/>
      <c r="I94" s="1872">
        <v>136</v>
      </c>
      <c r="J94" s="1872">
        <v>131</v>
      </c>
      <c r="K94" s="1750">
        <f t="shared" si="17"/>
        <v>267</v>
      </c>
      <c r="L94" s="341"/>
      <c r="M94" s="1084">
        <f t="shared" si="13"/>
        <v>158</v>
      </c>
      <c r="N94" s="1084">
        <f t="shared" si="14"/>
        <v>141</v>
      </c>
      <c r="O94" s="769">
        <f t="shared" si="15"/>
        <v>299</v>
      </c>
    </row>
    <row r="95" spans="2:15" ht="9.9499999999999993" customHeight="1">
      <c r="B95" s="2014"/>
      <c r="C95" s="487"/>
      <c r="D95" s="10" t="s">
        <v>206</v>
      </c>
      <c r="E95" s="1872">
        <v>2</v>
      </c>
      <c r="F95" s="1873">
        <v>5</v>
      </c>
      <c r="G95" s="341">
        <f t="shared" si="16"/>
        <v>7</v>
      </c>
      <c r="H95" s="1872"/>
      <c r="I95" s="1872">
        <v>40</v>
      </c>
      <c r="J95" s="1872">
        <v>18</v>
      </c>
      <c r="K95" s="1750">
        <f t="shared" si="17"/>
        <v>58</v>
      </c>
      <c r="L95" s="341"/>
      <c r="M95" s="1084">
        <f t="shared" si="13"/>
        <v>42</v>
      </c>
      <c r="N95" s="1084">
        <f t="shared" si="14"/>
        <v>23</v>
      </c>
      <c r="O95" s="769">
        <f t="shared" si="15"/>
        <v>65</v>
      </c>
    </row>
    <row r="96" spans="2:15" ht="9.9499999999999993" customHeight="1">
      <c r="B96" s="2014"/>
      <c r="C96" s="487"/>
      <c r="D96" s="10" t="s">
        <v>326</v>
      </c>
      <c r="E96" s="1872">
        <v>0</v>
      </c>
      <c r="F96" s="1873">
        <v>0</v>
      </c>
      <c r="G96" s="341">
        <f t="shared" si="16"/>
        <v>0</v>
      </c>
      <c r="H96" s="1872"/>
      <c r="I96" s="1872">
        <v>0</v>
      </c>
      <c r="J96" s="1872">
        <v>1</v>
      </c>
      <c r="K96" s="1750">
        <f t="shared" si="17"/>
        <v>1</v>
      </c>
      <c r="L96" s="341"/>
      <c r="M96" s="1084">
        <f t="shared" si="13"/>
        <v>0</v>
      </c>
      <c r="N96" s="1084">
        <f t="shared" si="14"/>
        <v>1</v>
      </c>
      <c r="O96" s="769">
        <f t="shared" si="15"/>
        <v>1</v>
      </c>
    </row>
    <row r="97" spans="2:15" ht="9.9499999999999993" customHeight="1">
      <c r="B97" s="2014"/>
      <c r="C97" s="487"/>
      <c r="D97" s="10" t="s">
        <v>205</v>
      </c>
      <c r="E97" s="1872">
        <v>8</v>
      </c>
      <c r="F97" s="1873">
        <v>3</v>
      </c>
      <c r="G97" s="341">
        <f t="shared" si="16"/>
        <v>11</v>
      </c>
      <c r="H97" s="1872"/>
      <c r="I97" s="1872">
        <v>50</v>
      </c>
      <c r="J97" s="1872">
        <v>72</v>
      </c>
      <c r="K97" s="1750">
        <f t="shared" si="17"/>
        <v>122</v>
      </c>
      <c r="L97" s="341"/>
      <c r="M97" s="1084">
        <f t="shared" si="13"/>
        <v>58</v>
      </c>
      <c r="N97" s="1084">
        <f t="shared" si="14"/>
        <v>75</v>
      </c>
      <c r="O97" s="769">
        <f t="shared" si="15"/>
        <v>133</v>
      </c>
    </row>
    <row r="98" spans="2:15" ht="11.1" customHeight="1">
      <c r="B98" s="2014"/>
      <c r="C98" s="488" t="s">
        <v>19</v>
      </c>
      <c r="D98" s="3"/>
      <c r="E98" s="1875">
        <f>SUM(E99:E109)</f>
        <v>91</v>
      </c>
      <c r="F98" s="1875">
        <f>SUM(F99:F109)</f>
        <v>124</v>
      </c>
      <c r="G98" s="1749">
        <f t="shared" si="16"/>
        <v>215</v>
      </c>
      <c r="H98" s="1875"/>
      <c r="I98" s="1875">
        <f>SUM(I99:I109)</f>
        <v>706</v>
      </c>
      <c r="J98" s="1875">
        <f>SUM(J99:J109)</f>
        <v>1026</v>
      </c>
      <c r="K98" s="1749">
        <f t="shared" si="17"/>
        <v>1732</v>
      </c>
      <c r="L98" s="1875"/>
      <c r="M98" s="1875">
        <f t="shared" si="13"/>
        <v>797</v>
      </c>
      <c r="N98" s="1875">
        <f t="shared" si="14"/>
        <v>1150</v>
      </c>
      <c r="O98" s="1880">
        <f t="shared" si="15"/>
        <v>1947</v>
      </c>
    </row>
    <row r="99" spans="2:15" ht="9.9499999999999993" customHeight="1">
      <c r="B99" s="2014"/>
      <c r="C99" s="488"/>
      <c r="D99" s="10" t="s">
        <v>325</v>
      </c>
      <c r="E99" s="1872">
        <v>0</v>
      </c>
      <c r="F99" s="1873">
        <v>0</v>
      </c>
      <c r="G99" s="341">
        <f t="shared" si="16"/>
        <v>0</v>
      </c>
      <c r="H99" s="1872"/>
      <c r="I99" s="1872">
        <v>1</v>
      </c>
      <c r="J99" s="1872">
        <v>0</v>
      </c>
      <c r="K99" s="1750">
        <f t="shared" si="17"/>
        <v>1</v>
      </c>
      <c r="L99" s="341"/>
      <c r="M99" s="1084">
        <f t="shared" si="13"/>
        <v>1</v>
      </c>
      <c r="N99" s="1084">
        <f t="shared" si="14"/>
        <v>0</v>
      </c>
      <c r="O99" s="769">
        <f t="shared" si="15"/>
        <v>1</v>
      </c>
    </row>
    <row r="100" spans="2:15" ht="9.9499999999999993" customHeight="1">
      <c r="B100" s="2014"/>
      <c r="C100" s="487"/>
      <c r="D100" s="10" t="s">
        <v>204</v>
      </c>
      <c r="E100" s="1872">
        <v>0</v>
      </c>
      <c r="F100" s="1873">
        <v>0</v>
      </c>
      <c r="G100" s="341">
        <f t="shared" si="16"/>
        <v>0</v>
      </c>
      <c r="H100" s="1872"/>
      <c r="I100" s="1872">
        <v>18</v>
      </c>
      <c r="J100" s="1872">
        <v>30</v>
      </c>
      <c r="K100" s="1750">
        <f t="shared" si="17"/>
        <v>48</v>
      </c>
      <c r="L100" s="341"/>
      <c r="M100" s="1084">
        <f t="shared" si="13"/>
        <v>18</v>
      </c>
      <c r="N100" s="1084">
        <f t="shared" si="14"/>
        <v>30</v>
      </c>
      <c r="O100" s="769">
        <f t="shared" si="15"/>
        <v>48</v>
      </c>
    </row>
    <row r="101" spans="2:15" ht="9.9499999999999993" customHeight="1">
      <c r="B101" s="2014"/>
      <c r="C101" s="487"/>
      <c r="D101" s="10" t="s">
        <v>324</v>
      </c>
      <c r="E101" s="1872">
        <v>0</v>
      </c>
      <c r="F101" s="1873">
        <v>0</v>
      </c>
      <c r="G101" s="341">
        <f t="shared" si="16"/>
        <v>0</v>
      </c>
      <c r="H101" s="1872"/>
      <c r="I101" s="1872">
        <v>117</v>
      </c>
      <c r="J101" s="1872">
        <v>135</v>
      </c>
      <c r="K101" s="1750">
        <f t="shared" si="17"/>
        <v>252</v>
      </c>
      <c r="L101" s="341"/>
      <c r="M101" s="1084">
        <f t="shared" si="13"/>
        <v>117</v>
      </c>
      <c r="N101" s="1084">
        <f t="shared" si="14"/>
        <v>135</v>
      </c>
      <c r="O101" s="769">
        <f t="shared" si="15"/>
        <v>252</v>
      </c>
    </row>
    <row r="102" spans="2:15" ht="9.9499999999999993" customHeight="1">
      <c r="B102" s="2014"/>
      <c r="C102" s="487"/>
      <c r="D102" s="10" t="s">
        <v>203</v>
      </c>
      <c r="E102" s="1872">
        <v>51</v>
      </c>
      <c r="F102" s="1873">
        <v>37</v>
      </c>
      <c r="G102" s="341">
        <f t="shared" si="16"/>
        <v>88</v>
      </c>
      <c r="H102" s="1872"/>
      <c r="I102" s="1872">
        <v>192</v>
      </c>
      <c r="J102" s="1872">
        <v>195</v>
      </c>
      <c r="K102" s="1750">
        <f t="shared" si="17"/>
        <v>387</v>
      </c>
      <c r="L102" s="341"/>
      <c r="M102" s="1084">
        <f t="shared" si="13"/>
        <v>243</v>
      </c>
      <c r="N102" s="1084">
        <f t="shared" si="14"/>
        <v>232</v>
      </c>
      <c r="O102" s="769">
        <f t="shared" si="15"/>
        <v>475</v>
      </c>
    </row>
    <row r="103" spans="2:15" ht="9.9499999999999993" customHeight="1">
      <c r="B103" s="2014"/>
      <c r="C103" s="487"/>
      <c r="D103" s="10" t="s">
        <v>323</v>
      </c>
      <c r="E103" s="1872">
        <v>0</v>
      </c>
      <c r="F103" s="1873">
        <v>0</v>
      </c>
      <c r="G103" s="341">
        <f t="shared" si="16"/>
        <v>0</v>
      </c>
      <c r="H103" s="1872"/>
      <c r="I103" s="1872">
        <v>1</v>
      </c>
      <c r="J103" s="1872">
        <v>0</v>
      </c>
      <c r="K103" s="1750">
        <f t="shared" si="17"/>
        <v>1</v>
      </c>
      <c r="L103" s="341"/>
      <c r="M103" s="1084">
        <f t="shared" si="13"/>
        <v>1</v>
      </c>
      <c r="N103" s="1084">
        <f t="shared" si="14"/>
        <v>0</v>
      </c>
      <c r="O103" s="769">
        <f t="shared" si="15"/>
        <v>1</v>
      </c>
    </row>
    <row r="104" spans="2:15" ht="9.9499999999999993" customHeight="1">
      <c r="B104" s="2014"/>
      <c r="C104" s="487"/>
      <c r="D104" s="10" t="s">
        <v>202</v>
      </c>
      <c r="E104" s="1872">
        <v>0</v>
      </c>
      <c r="F104" s="1873">
        <v>0</v>
      </c>
      <c r="G104" s="341">
        <f t="shared" si="16"/>
        <v>0</v>
      </c>
      <c r="H104" s="1872"/>
      <c r="I104" s="1872">
        <v>38</v>
      </c>
      <c r="J104" s="1872">
        <v>12</v>
      </c>
      <c r="K104" s="1750">
        <f t="shared" si="17"/>
        <v>50</v>
      </c>
      <c r="L104" s="341"/>
      <c r="M104" s="1084">
        <f t="shared" si="13"/>
        <v>38</v>
      </c>
      <c r="N104" s="1084">
        <f t="shared" si="14"/>
        <v>12</v>
      </c>
      <c r="O104" s="769">
        <f t="shared" si="15"/>
        <v>50</v>
      </c>
    </row>
    <row r="105" spans="2:15" ht="9.9499999999999993" customHeight="1">
      <c r="B105" s="2014"/>
      <c r="C105" s="487"/>
      <c r="D105" s="10" t="s">
        <v>322</v>
      </c>
      <c r="E105" s="1872">
        <v>0</v>
      </c>
      <c r="F105" s="1873">
        <v>0</v>
      </c>
      <c r="G105" s="341">
        <f t="shared" si="16"/>
        <v>0</v>
      </c>
      <c r="H105" s="1872"/>
      <c r="I105" s="1872">
        <v>10</v>
      </c>
      <c r="J105" s="1872">
        <v>8</v>
      </c>
      <c r="K105" s="1750">
        <f t="shared" si="17"/>
        <v>18</v>
      </c>
      <c r="L105" s="341"/>
      <c r="M105" s="1084">
        <f t="shared" si="13"/>
        <v>10</v>
      </c>
      <c r="N105" s="1084">
        <f t="shared" si="14"/>
        <v>8</v>
      </c>
      <c r="O105" s="769">
        <f t="shared" si="15"/>
        <v>18</v>
      </c>
    </row>
    <row r="106" spans="2:15" ht="9.9499999999999993" customHeight="1">
      <c r="B106" s="2014"/>
      <c r="C106" s="487"/>
      <c r="D106" s="10" t="s">
        <v>321</v>
      </c>
      <c r="E106" s="1872">
        <v>0</v>
      </c>
      <c r="F106" s="1873">
        <v>0</v>
      </c>
      <c r="G106" s="341">
        <f t="shared" si="16"/>
        <v>0</v>
      </c>
      <c r="H106" s="1872"/>
      <c r="I106" s="1872">
        <v>50</v>
      </c>
      <c r="J106" s="1872">
        <v>86</v>
      </c>
      <c r="K106" s="1750">
        <f t="shared" si="17"/>
        <v>136</v>
      </c>
      <c r="L106" s="341"/>
      <c r="M106" s="1084">
        <f t="shared" si="13"/>
        <v>50</v>
      </c>
      <c r="N106" s="1084">
        <f t="shared" si="14"/>
        <v>86</v>
      </c>
      <c r="O106" s="769">
        <f t="shared" si="15"/>
        <v>136</v>
      </c>
    </row>
    <row r="107" spans="2:15" ht="9.9499999999999993" customHeight="1">
      <c r="B107" s="2014"/>
      <c r="C107" s="487"/>
      <c r="D107" s="10" t="s">
        <v>320</v>
      </c>
      <c r="E107" s="1872">
        <v>0</v>
      </c>
      <c r="F107" s="1873">
        <v>0</v>
      </c>
      <c r="G107" s="341">
        <f t="shared" si="16"/>
        <v>0</v>
      </c>
      <c r="H107" s="1872"/>
      <c r="I107" s="1872">
        <v>1</v>
      </c>
      <c r="J107" s="1872">
        <v>2</v>
      </c>
      <c r="K107" s="1750">
        <f t="shared" si="17"/>
        <v>3</v>
      </c>
      <c r="L107" s="341"/>
      <c r="M107" s="1084">
        <f t="shared" si="13"/>
        <v>1</v>
      </c>
      <c r="N107" s="1084">
        <f t="shared" si="14"/>
        <v>2</v>
      </c>
      <c r="O107" s="769">
        <f t="shared" si="15"/>
        <v>3</v>
      </c>
    </row>
    <row r="108" spans="2:15" ht="9.9499999999999993" customHeight="1">
      <c r="B108" s="2014"/>
      <c r="C108" s="487"/>
      <c r="D108" s="10" t="s">
        <v>319</v>
      </c>
      <c r="E108" s="1872">
        <v>31</v>
      </c>
      <c r="F108" s="1873">
        <v>80</v>
      </c>
      <c r="G108" s="341">
        <f t="shared" si="16"/>
        <v>111</v>
      </c>
      <c r="H108" s="1872"/>
      <c r="I108" s="1872">
        <v>258</v>
      </c>
      <c r="J108" s="1872">
        <v>544</v>
      </c>
      <c r="K108" s="1750">
        <f t="shared" si="17"/>
        <v>802</v>
      </c>
      <c r="L108" s="341"/>
      <c r="M108" s="1084">
        <f t="shared" si="13"/>
        <v>289</v>
      </c>
      <c r="N108" s="1084">
        <f t="shared" si="14"/>
        <v>624</v>
      </c>
      <c r="O108" s="769">
        <f t="shared" si="15"/>
        <v>913</v>
      </c>
    </row>
    <row r="109" spans="2:15" ht="9.75" customHeight="1">
      <c r="B109" s="2014"/>
      <c r="C109" s="487"/>
      <c r="D109" s="10" t="s">
        <v>200</v>
      </c>
      <c r="E109" s="1872">
        <v>9</v>
      </c>
      <c r="F109" s="1873">
        <v>7</v>
      </c>
      <c r="G109" s="341">
        <f t="shared" si="16"/>
        <v>16</v>
      </c>
      <c r="H109" s="1872"/>
      <c r="I109" s="1872">
        <v>20</v>
      </c>
      <c r="J109" s="1872">
        <v>14</v>
      </c>
      <c r="K109" s="1750">
        <f t="shared" si="17"/>
        <v>34</v>
      </c>
      <c r="L109" s="341"/>
      <c r="M109" s="1084">
        <f t="shared" si="13"/>
        <v>29</v>
      </c>
      <c r="N109" s="1084">
        <f t="shared" si="14"/>
        <v>21</v>
      </c>
      <c r="O109" s="769">
        <f t="shared" si="15"/>
        <v>50</v>
      </c>
    </row>
    <row r="110" spans="2:15" ht="9.75" customHeight="1">
      <c r="B110" s="2014"/>
      <c r="C110" s="499" t="s">
        <v>65</v>
      </c>
      <c r="E110" s="1875">
        <f>SUM(E111:E112)</f>
        <v>30</v>
      </c>
      <c r="F110" s="1875">
        <f>SUM(F111:F112)</f>
        <v>54</v>
      </c>
      <c r="G110" s="1749">
        <f t="shared" si="16"/>
        <v>84</v>
      </c>
      <c r="H110" s="1875"/>
      <c r="I110" s="1875">
        <f>SUM(I111:I112)</f>
        <v>135</v>
      </c>
      <c r="J110" s="1875">
        <f>SUM(J111:J112)</f>
        <v>339</v>
      </c>
      <c r="K110" s="1749">
        <f t="shared" si="17"/>
        <v>474</v>
      </c>
      <c r="L110" s="1875"/>
      <c r="M110" s="1749">
        <f t="shared" si="13"/>
        <v>165</v>
      </c>
      <c r="N110" s="1749">
        <f t="shared" si="14"/>
        <v>393</v>
      </c>
      <c r="O110" s="1874">
        <f t="shared" si="15"/>
        <v>558</v>
      </c>
    </row>
    <row r="111" spans="2:15" ht="9.9499999999999993" customHeight="1">
      <c r="B111" s="2014"/>
      <c r="C111" s="487"/>
      <c r="D111" s="10" t="s">
        <v>320</v>
      </c>
      <c r="E111" s="1872">
        <v>0</v>
      </c>
      <c r="F111" s="1873">
        <v>0</v>
      </c>
      <c r="G111" s="341">
        <f t="shared" si="16"/>
        <v>0</v>
      </c>
      <c r="H111" s="1872"/>
      <c r="I111" s="1872">
        <v>1</v>
      </c>
      <c r="J111" s="1872">
        <v>0</v>
      </c>
      <c r="K111" s="1750">
        <f t="shared" si="17"/>
        <v>1</v>
      </c>
      <c r="L111" s="341"/>
      <c r="M111" s="341">
        <f t="shared" si="13"/>
        <v>1</v>
      </c>
      <c r="N111" s="341">
        <f t="shared" si="14"/>
        <v>0</v>
      </c>
      <c r="O111" s="769">
        <f t="shared" si="15"/>
        <v>1</v>
      </c>
    </row>
    <row r="112" spans="2:15" ht="9.9499999999999993" customHeight="1">
      <c r="B112" s="2014"/>
      <c r="C112" s="487"/>
      <c r="D112" s="10" t="s">
        <v>306</v>
      </c>
      <c r="E112" s="1872">
        <v>30</v>
      </c>
      <c r="F112" s="1873">
        <v>54</v>
      </c>
      <c r="G112" s="341">
        <f t="shared" si="16"/>
        <v>84</v>
      </c>
      <c r="H112" s="1872"/>
      <c r="I112" s="1872">
        <v>134</v>
      </c>
      <c r="J112" s="1872">
        <v>339</v>
      </c>
      <c r="K112" s="1750">
        <f t="shared" si="17"/>
        <v>473</v>
      </c>
      <c r="L112" s="341"/>
      <c r="M112" s="341">
        <f t="shared" ref="M112:M143" si="18">SUM(E112+I112)</f>
        <v>164</v>
      </c>
      <c r="N112" s="341">
        <f t="shared" ref="N112:N143" si="19">SUM(F112+J112)</f>
        <v>393</v>
      </c>
      <c r="O112" s="769">
        <f t="shared" ref="O112:O143" si="20">SUM(M112:N112)</f>
        <v>557</v>
      </c>
    </row>
    <row r="113" spans="2:15" ht="9.9499999999999993" customHeight="1">
      <c r="B113" s="2014"/>
      <c r="C113" s="499" t="s">
        <v>49</v>
      </c>
      <c r="E113" s="1875">
        <f>SUM(E114:E116)</f>
        <v>3</v>
      </c>
      <c r="F113" s="1875">
        <f>SUM(F114:F116)</f>
        <v>8</v>
      </c>
      <c r="G113" s="1749">
        <f t="shared" si="16"/>
        <v>11</v>
      </c>
      <c r="H113" s="1875"/>
      <c r="I113" s="1875">
        <f>SUM(I114:I116)</f>
        <v>53</v>
      </c>
      <c r="J113" s="1875">
        <f>SUM(J114:J116)</f>
        <v>104</v>
      </c>
      <c r="K113" s="1749">
        <f t="shared" si="17"/>
        <v>157</v>
      </c>
      <c r="L113" s="1875"/>
      <c r="M113" s="1749">
        <f t="shared" si="18"/>
        <v>56</v>
      </c>
      <c r="N113" s="1749">
        <f t="shared" si="19"/>
        <v>112</v>
      </c>
      <c r="O113" s="1874">
        <f t="shared" si="20"/>
        <v>168</v>
      </c>
    </row>
    <row r="114" spans="2:15" ht="9.9499999999999993" customHeight="1">
      <c r="B114" s="2014"/>
      <c r="C114" s="487"/>
      <c r="D114" s="10" t="s">
        <v>320</v>
      </c>
      <c r="E114" s="1084">
        <v>0</v>
      </c>
      <c r="F114" s="1089">
        <v>0</v>
      </c>
      <c r="G114" s="341">
        <f t="shared" si="16"/>
        <v>0</v>
      </c>
      <c r="H114" s="1084"/>
      <c r="I114" s="1084">
        <v>0</v>
      </c>
      <c r="J114" s="1084">
        <v>0</v>
      </c>
      <c r="K114" s="1750">
        <f t="shared" si="17"/>
        <v>0</v>
      </c>
      <c r="L114" s="341"/>
      <c r="M114" s="341">
        <f t="shared" si="18"/>
        <v>0</v>
      </c>
      <c r="N114" s="341">
        <f t="shared" si="19"/>
        <v>0</v>
      </c>
      <c r="O114" s="769">
        <f t="shared" si="20"/>
        <v>0</v>
      </c>
    </row>
    <row r="115" spans="2:15" ht="9.9499999999999993" customHeight="1">
      <c r="B115" s="2014"/>
      <c r="C115" s="487"/>
      <c r="D115" s="10" t="s">
        <v>319</v>
      </c>
      <c r="E115" s="1084">
        <v>0</v>
      </c>
      <c r="F115" s="1089">
        <v>0</v>
      </c>
      <c r="G115" s="341">
        <f t="shared" ref="G115:G146" si="21">E115+F115</f>
        <v>0</v>
      </c>
      <c r="H115" s="1084"/>
      <c r="I115" s="1084">
        <v>50</v>
      </c>
      <c r="J115" s="1084">
        <v>80</v>
      </c>
      <c r="K115" s="1750">
        <f t="shared" ref="K115:K146" si="22">I115+J115</f>
        <v>130</v>
      </c>
      <c r="L115" s="341"/>
      <c r="M115" s="341">
        <f t="shared" si="18"/>
        <v>50</v>
      </c>
      <c r="N115" s="341">
        <f t="shared" si="19"/>
        <v>80</v>
      </c>
      <c r="O115" s="769">
        <f t="shared" si="20"/>
        <v>130</v>
      </c>
    </row>
    <row r="116" spans="2:15" ht="9.9499999999999993" customHeight="1">
      <c r="B116" s="846"/>
      <c r="C116" s="518"/>
      <c r="D116" s="124" t="s">
        <v>198</v>
      </c>
      <c r="E116" s="1883">
        <v>3</v>
      </c>
      <c r="F116" s="1884">
        <v>8</v>
      </c>
      <c r="G116" s="341">
        <f t="shared" si="21"/>
        <v>11</v>
      </c>
      <c r="H116" s="1883"/>
      <c r="I116" s="1883">
        <v>3</v>
      </c>
      <c r="J116" s="1883">
        <v>24</v>
      </c>
      <c r="K116" s="1750">
        <f t="shared" si="22"/>
        <v>27</v>
      </c>
      <c r="L116" s="804"/>
      <c r="M116" s="341">
        <f t="shared" si="18"/>
        <v>6</v>
      </c>
      <c r="N116" s="341">
        <f t="shared" si="19"/>
        <v>32</v>
      </c>
      <c r="O116" s="769">
        <f t="shared" si="20"/>
        <v>38</v>
      </c>
    </row>
    <row r="117" spans="2:15" ht="12" customHeight="1">
      <c r="B117" s="2006">
        <v>1406</v>
      </c>
      <c r="C117" s="1832" t="s">
        <v>22</v>
      </c>
      <c r="D117" s="1831"/>
      <c r="E117" s="1881">
        <f>SUM(E118+E122+E125+E127)</f>
        <v>163</v>
      </c>
      <c r="F117" s="1881">
        <f>SUM(F118+F122+F125+F127)</f>
        <v>190</v>
      </c>
      <c r="G117" s="1877">
        <f t="shared" si="21"/>
        <v>353</v>
      </c>
      <c r="H117" s="1881"/>
      <c r="I117" s="1881">
        <f>SUM(I118+I122+I125+I127)</f>
        <v>1317</v>
      </c>
      <c r="J117" s="1881">
        <f>SUM(J118+J122+J125+J127)</f>
        <v>1323</v>
      </c>
      <c r="K117" s="1877">
        <f t="shared" si="22"/>
        <v>2640</v>
      </c>
      <c r="L117" s="1881"/>
      <c r="M117" s="1877">
        <f t="shared" si="18"/>
        <v>1480</v>
      </c>
      <c r="N117" s="1877">
        <f t="shared" si="19"/>
        <v>1513</v>
      </c>
      <c r="O117" s="1876">
        <f t="shared" si="20"/>
        <v>2993</v>
      </c>
    </row>
    <row r="118" spans="2:15" ht="11.1" customHeight="1">
      <c r="B118" s="2007"/>
      <c r="C118" s="488" t="s">
        <v>121</v>
      </c>
      <c r="D118" s="10"/>
      <c r="E118" s="1882">
        <f>SUM(E119:E121)</f>
        <v>77</v>
      </c>
      <c r="F118" s="1882">
        <f>SUM(F119:F121)</f>
        <v>86</v>
      </c>
      <c r="G118" s="1749">
        <f t="shared" si="21"/>
        <v>163</v>
      </c>
      <c r="H118" s="1875"/>
      <c r="I118" s="1875">
        <f>SUM(I119:I121)</f>
        <v>824</v>
      </c>
      <c r="J118" s="1875">
        <f>SUM(J119:J121)</f>
        <v>829</v>
      </c>
      <c r="K118" s="1749">
        <f t="shared" si="22"/>
        <v>1653</v>
      </c>
      <c r="L118" s="1875"/>
      <c r="M118" s="1749">
        <f t="shared" si="18"/>
        <v>901</v>
      </c>
      <c r="N118" s="1749">
        <f t="shared" si="19"/>
        <v>915</v>
      </c>
      <c r="O118" s="1874">
        <f t="shared" si="20"/>
        <v>1816</v>
      </c>
    </row>
    <row r="119" spans="2:15" ht="9.9499999999999993" customHeight="1">
      <c r="B119" s="2007"/>
      <c r="C119" s="497"/>
      <c r="D119" s="10" t="s">
        <v>197</v>
      </c>
      <c r="E119" s="1872">
        <v>8</v>
      </c>
      <c r="F119" s="1873">
        <v>22</v>
      </c>
      <c r="G119" s="341">
        <f t="shared" si="21"/>
        <v>30</v>
      </c>
      <c r="H119" s="1872"/>
      <c r="I119" s="1872">
        <v>58</v>
      </c>
      <c r="J119" s="1872">
        <v>145</v>
      </c>
      <c r="K119" s="1750">
        <f t="shared" si="22"/>
        <v>203</v>
      </c>
      <c r="L119" s="341"/>
      <c r="M119" s="341">
        <f t="shared" si="18"/>
        <v>66</v>
      </c>
      <c r="N119" s="341">
        <f t="shared" si="19"/>
        <v>167</v>
      </c>
      <c r="O119" s="769">
        <f t="shared" si="20"/>
        <v>233</v>
      </c>
    </row>
    <row r="120" spans="2:15" ht="9.9499999999999993" customHeight="1">
      <c r="B120" s="2007"/>
      <c r="C120" s="497"/>
      <c r="D120" s="10" t="s">
        <v>318</v>
      </c>
      <c r="E120" s="1872">
        <v>0</v>
      </c>
      <c r="F120" s="1873">
        <v>0</v>
      </c>
      <c r="G120" s="341">
        <f t="shared" si="21"/>
        <v>0</v>
      </c>
      <c r="H120" s="1872"/>
      <c r="I120" s="1872">
        <v>280</v>
      </c>
      <c r="J120" s="1872">
        <v>210</v>
      </c>
      <c r="K120" s="1750">
        <f t="shared" si="22"/>
        <v>490</v>
      </c>
      <c r="L120" s="341"/>
      <c r="M120" s="341">
        <f t="shared" si="18"/>
        <v>280</v>
      </c>
      <c r="N120" s="341">
        <f t="shared" si="19"/>
        <v>210</v>
      </c>
      <c r="O120" s="769">
        <f t="shared" si="20"/>
        <v>490</v>
      </c>
    </row>
    <row r="121" spans="2:15" ht="9.9499999999999993" customHeight="1">
      <c r="B121" s="2007"/>
      <c r="C121" s="497"/>
      <c r="D121" s="10" t="s">
        <v>196</v>
      </c>
      <c r="E121" s="1872">
        <v>69</v>
      </c>
      <c r="F121" s="1873">
        <v>64</v>
      </c>
      <c r="G121" s="341">
        <f t="shared" si="21"/>
        <v>133</v>
      </c>
      <c r="H121" s="1872"/>
      <c r="I121" s="1872">
        <v>486</v>
      </c>
      <c r="J121" s="1872">
        <v>474</v>
      </c>
      <c r="K121" s="1750">
        <f t="shared" si="22"/>
        <v>960</v>
      </c>
      <c r="L121" s="341"/>
      <c r="M121" s="341">
        <f t="shared" si="18"/>
        <v>555</v>
      </c>
      <c r="N121" s="341">
        <f t="shared" si="19"/>
        <v>538</v>
      </c>
      <c r="O121" s="769">
        <f t="shared" si="20"/>
        <v>1093</v>
      </c>
    </row>
    <row r="122" spans="2:15" ht="11.1" customHeight="1">
      <c r="B122" s="2007"/>
      <c r="C122" s="488" t="s">
        <v>23</v>
      </c>
      <c r="D122" s="10"/>
      <c r="E122" s="1875">
        <f>SUM(E123+E124)</f>
        <v>38</v>
      </c>
      <c r="F122" s="1875">
        <f>SUM(F123+F124)</f>
        <v>66</v>
      </c>
      <c r="G122" s="1749">
        <f t="shared" si="21"/>
        <v>104</v>
      </c>
      <c r="H122" s="1875"/>
      <c r="I122" s="1875">
        <f>SUM(I123+I124)</f>
        <v>309</v>
      </c>
      <c r="J122" s="1875">
        <f>SUM(J123+J124)</f>
        <v>312</v>
      </c>
      <c r="K122" s="1749">
        <f t="shared" si="22"/>
        <v>621</v>
      </c>
      <c r="L122" s="1875"/>
      <c r="M122" s="1749">
        <f t="shared" si="18"/>
        <v>347</v>
      </c>
      <c r="N122" s="1749">
        <f t="shared" si="19"/>
        <v>378</v>
      </c>
      <c r="O122" s="1874">
        <f t="shared" si="20"/>
        <v>725</v>
      </c>
    </row>
    <row r="123" spans="2:15" ht="9.9499999999999993" customHeight="1">
      <c r="B123" s="2007"/>
      <c r="C123" s="487"/>
      <c r="D123" s="10" t="s">
        <v>195</v>
      </c>
      <c r="E123" s="1872">
        <v>22</v>
      </c>
      <c r="F123" s="1873">
        <v>43</v>
      </c>
      <c r="G123" s="341">
        <f t="shared" si="21"/>
        <v>65</v>
      </c>
      <c r="H123" s="1872"/>
      <c r="I123" s="1872">
        <v>192</v>
      </c>
      <c r="J123" s="1872">
        <v>191</v>
      </c>
      <c r="K123" s="1750">
        <f t="shared" si="22"/>
        <v>383</v>
      </c>
      <c r="L123" s="341"/>
      <c r="M123" s="341">
        <f t="shared" si="18"/>
        <v>214</v>
      </c>
      <c r="N123" s="341">
        <f t="shared" si="19"/>
        <v>234</v>
      </c>
      <c r="O123" s="769">
        <f t="shared" si="20"/>
        <v>448</v>
      </c>
    </row>
    <row r="124" spans="2:15" ht="9.9499999999999993" customHeight="1">
      <c r="B124" s="2007"/>
      <c r="C124" s="487"/>
      <c r="D124" s="10" t="s">
        <v>1403</v>
      </c>
      <c r="E124" s="1872">
        <v>16</v>
      </c>
      <c r="F124" s="1873">
        <v>23</v>
      </c>
      <c r="G124" s="341">
        <f t="shared" si="21"/>
        <v>39</v>
      </c>
      <c r="H124" s="1872"/>
      <c r="I124" s="1872">
        <v>117</v>
      </c>
      <c r="J124" s="1872">
        <v>121</v>
      </c>
      <c r="K124" s="1750">
        <f t="shared" si="22"/>
        <v>238</v>
      </c>
      <c r="L124" s="341"/>
      <c r="M124" s="341">
        <f t="shared" si="18"/>
        <v>133</v>
      </c>
      <c r="N124" s="341">
        <f t="shared" si="19"/>
        <v>144</v>
      </c>
      <c r="O124" s="769">
        <f t="shared" si="20"/>
        <v>277</v>
      </c>
    </row>
    <row r="125" spans="2:15" ht="11.1" customHeight="1">
      <c r="B125" s="2007"/>
      <c r="C125" s="488" t="s">
        <v>36</v>
      </c>
      <c r="D125" s="10"/>
      <c r="E125" s="1875">
        <f>SUM(E126:E126)</f>
        <v>48</v>
      </c>
      <c r="F125" s="1875">
        <f>SUM(F126:F126)</f>
        <v>38</v>
      </c>
      <c r="G125" s="1749">
        <f t="shared" si="21"/>
        <v>86</v>
      </c>
      <c r="H125" s="1875"/>
      <c r="I125" s="1875">
        <f>SUM(I126:I126)</f>
        <v>173</v>
      </c>
      <c r="J125" s="1875">
        <f>SUM(J126:J126)</f>
        <v>179</v>
      </c>
      <c r="K125" s="1749">
        <f t="shared" si="22"/>
        <v>352</v>
      </c>
      <c r="L125" s="1875"/>
      <c r="M125" s="1749">
        <f t="shared" si="18"/>
        <v>221</v>
      </c>
      <c r="N125" s="1749">
        <f t="shared" si="19"/>
        <v>217</v>
      </c>
      <c r="O125" s="1874">
        <f t="shared" si="20"/>
        <v>438</v>
      </c>
    </row>
    <row r="126" spans="2:15" ht="9.9499999999999993" customHeight="1">
      <c r="B126" s="2007"/>
      <c r="C126" s="497"/>
      <c r="D126" s="10" t="s">
        <v>193</v>
      </c>
      <c r="E126" s="1872">
        <v>48</v>
      </c>
      <c r="F126" s="1873">
        <v>38</v>
      </c>
      <c r="G126" s="341">
        <f t="shared" si="21"/>
        <v>86</v>
      </c>
      <c r="H126" s="1872"/>
      <c r="I126" s="1872">
        <v>173</v>
      </c>
      <c r="J126" s="1872">
        <v>179</v>
      </c>
      <c r="K126" s="1750">
        <f t="shared" si="22"/>
        <v>352</v>
      </c>
      <c r="L126" s="341"/>
      <c r="M126" s="341">
        <f t="shared" si="18"/>
        <v>221</v>
      </c>
      <c r="N126" s="341">
        <f t="shared" si="19"/>
        <v>217</v>
      </c>
      <c r="O126" s="769">
        <f t="shared" si="20"/>
        <v>438</v>
      </c>
    </row>
    <row r="127" spans="2:15" ht="11.1" customHeight="1">
      <c r="B127" s="2007"/>
      <c r="C127" s="488" t="s">
        <v>37</v>
      </c>
      <c r="D127" s="10"/>
      <c r="E127" s="1875">
        <f>SUM(E128)</f>
        <v>0</v>
      </c>
      <c r="F127" s="1875">
        <f>SUM(F128)</f>
        <v>0</v>
      </c>
      <c r="G127" s="1749">
        <f t="shared" si="21"/>
        <v>0</v>
      </c>
      <c r="H127" s="1875"/>
      <c r="I127" s="1875">
        <f>SUM(I128)</f>
        <v>11</v>
      </c>
      <c r="J127" s="1875">
        <f>SUM(J128)</f>
        <v>3</v>
      </c>
      <c r="K127" s="1749">
        <f t="shared" si="22"/>
        <v>14</v>
      </c>
      <c r="L127" s="1875"/>
      <c r="M127" s="1749">
        <f t="shared" si="18"/>
        <v>11</v>
      </c>
      <c r="N127" s="1749">
        <f t="shared" si="19"/>
        <v>3</v>
      </c>
      <c r="O127" s="1874">
        <f t="shared" si="20"/>
        <v>14</v>
      </c>
    </row>
    <row r="128" spans="2:15" ht="9.9499999999999993" customHeight="1">
      <c r="B128" s="2008"/>
      <c r="C128" s="487"/>
      <c r="D128" s="10" t="s">
        <v>192</v>
      </c>
      <c r="E128" s="1872">
        <v>0</v>
      </c>
      <c r="F128" s="1873">
        <v>0</v>
      </c>
      <c r="G128" s="804">
        <f t="shared" si="21"/>
        <v>0</v>
      </c>
      <c r="H128" s="1872"/>
      <c r="I128" s="1872">
        <v>11</v>
      </c>
      <c r="J128" s="1872">
        <v>3</v>
      </c>
      <c r="K128" s="1747">
        <f t="shared" si="22"/>
        <v>14</v>
      </c>
      <c r="L128" s="341"/>
      <c r="M128" s="341">
        <f t="shared" si="18"/>
        <v>11</v>
      </c>
      <c r="N128" s="341">
        <f t="shared" si="19"/>
        <v>3</v>
      </c>
      <c r="O128" s="769">
        <f t="shared" si="20"/>
        <v>14</v>
      </c>
    </row>
    <row r="129" spans="2:15" ht="12" customHeight="1">
      <c r="B129" s="2010">
        <v>1407</v>
      </c>
      <c r="C129" s="1832" t="s">
        <v>24</v>
      </c>
      <c r="D129" s="1831"/>
      <c r="E129" s="1881">
        <f>SUM(E130+E137)</f>
        <v>10</v>
      </c>
      <c r="F129" s="1881">
        <f>SUM(F130+F137)</f>
        <v>11</v>
      </c>
      <c r="G129" s="1877">
        <f t="shared" si="21"/>
        <v>21</v>
      </c>
      <c r="H129" s="1881">
        <f>SUM(H130+H137)</f>
        <v>0</v>
      </c>
      <c r="I129" s="1881">
        <f>SUM(I130+I137)</f>
        <v>181</v>
      </c>
      <c r="J129" s="1881">
        <f>SUM(J130+J137)</f>
        <v>149</v>
      </c>
      <c r="K129" s="1877">
        <f t="shared" si="22"/>
        <v>330</v>
      </c>
      <c r="L129" s="1881"/>
      <c r="M129" s="1877">
        <f t="shared" si="18"/>
        <v>191</v>
      </c>
      <c r="N129" s="1877">
        <f t="shared" si="19"/>
        <v>160</v>
      </c>
      <c r="O129" s="1876">
        <f t="shared" si="20"/>
        <v>351</v>
      </c>
    </row>
    <row r="130" spans="2:15" ht="11.1" customHeight="1">
      <c r="B130" s="1981"/>
      <c r="C130" s="488" t="s">
        <v>191</v>
      </c>
      <c r="D130" s="10"/>
      <c r="E130" s="1875">
        <f>SUM(E131:E136)</f>
        <v>0</v>
      </c>
      <c r="F130" s="1875">
        <f>SUM(F131:F136)</f>
        <v>1</v>
      </c>
      <c r="G130" s="1749">
        <f t="shared" si="21"/>
        <v>1</v>
      </c>
      <c r="H130" s="1875"/>
      <c r="I130" s="1875">
        <f>SUM(I131:I136)</f>
        <v>76</v>
      </c>
      <c r="J130" s="1875">
        <f>SUM(J131:J136)</f>
        <v>51</v>
      </c>
      <c r="K130" s="1749">
        <f t="shared" si="22"/>
        <v>127</v>
      </c>
      <c r="L130" s="1875"/>
      <c r="M130" s="1749">
        <f t="shared" si="18"/>
        <v>76</v>
      </c>
      <c r="N130" s="1749">
        <f t="shared" si="19"/>
        <v>52</v>
      </c>
      <c r="O130" s="1874">
        <f t="shared" si="20"/>
        <v>128</v>
      </c>
    </row>
    <row r="131" spans="2:15" ht="11.1" customHeight="1">
      <c r="B131" s="1981"/>
      <c r="C131" s="488"/>
      <c r="D131" s="10" t="s">
        <v>317</v>
      </c>
      <c r="E131" s="1084">
        <v>0</v>
      </c>
      <c r="F131" s="1089">
        <v>0</v>
      </c>
      <c r="G131" s="341">
        <f t="shared" si="21"/>
        <v>0</v>
      </c>
      <c r="H131" s="1875"/>
      <c r="I131" s="1084">
        <v>9</v>
      </c>
      <c r="J131" s="1084">
        <v>4</v>
      </c>
      <c r="K131" s="1750">
        <f t="shared" si="22"/>
        <v>13</v>
      </c>
      <c r="L131" s="1875"/>
      <c r="M131" s="341">
        <f t="shared" si="18"/>
        <v>9</v>
      </c>
      <c r="N131" s="341">
        <f t="shared" si="19"/>
        <v>4</v>
      </c>
      <c r="O131" s="769">
        <f t="shared" si="20"/>
        <v>13</v>
      </c>
    </row>
    <row r="132" spans="2:15" ht="9.9499999999999993" customHeight="1">
      <c r="B132" s="1981"/>
      <c r="C132" s="488"/>
      <c r="D132" s="10" t="s">
        <v>190</v>
      </c>
      <c r="E132" s="1872">
        <v>0</v>
      </c>
      <c r="F132" s="1873">
        <v>0</v>
      </c>
      <c r="G132" s="341">
        <f t="shared" si="21"/>
        <v>0</v>
      </c>
      <c r="H132" s="1872"/>
      <c r="I132" s="1872">
        <v>27</v>
      </c>
      <c r="J132" s="1872">
        <v>13</v>
      </c>
      <c r="K132" s="1750">
        <f t="shared" si="22"/>
        <v>40</v>
      </c>
      <c r="L132" s="341"/>
      <c r="M132" s="341">
        <f t="shared" si="18"/>
        <v>27</v>
      </c>
      <c r="N132" s="341">
        <f t="shared" si="19"/>
        <v>13</v>
      </c>
      <c r="O132" s="769">
        <f t="shared" si="20"/>
        <v>40</v>
      </c>
    </row>
    <row r="133" spans="2:15" ht="9.9499999999999993" customHeight="1">
      <c r="B133" s="1981"/>
      <c r="C133" s="488"/>
      <c r="D133" s="10" t="s">
        <v>189</v>
      </c>
      <c r="E133" s="1872">
        <v>0</v>
      </c>
      <c r="F133" s="1873">
        <v>1</v>
      </c>
      <c r="G133" s="341">
        <f t="shared" si="21"/>
        <v>1</v>
      </c>
      <c r="H133" s="1872"/>
      <c r="I133" s="1872">
        <v>10</v>
      </c>
      <c r="J133" s="1872">
        <v>5</v>
      </c>
      <c r="K133" s="1750">
        <f t="shared" si="22"/>
        <v>15</v>
      </c>
      <c r="L133" s="341"/>
      <c r="M133" s="341">
        <f t="shared" si="18"/>
        <v>10</v>
      </c>
      <c r="N133" s="341">
        <f t="shared" si="19"/>
        <v>6</v>
      </c>
      <c r="O133" s="769">
        <f t="shared" si="20"/>
        <v>16</v>
      </c>
    </row>
    <row r="134" spans="2:15" ht="9.9499999999999993" customHeight="1">
      <c r="B134" s="1981"/>
      <c r="C134" s="488"/>
      <c r="D134" s="10" t="s">
        <v>1645</v>
      </c>
      <c r="E134" s="1872">
        <v>0</v>
      </c>
      <c r="F134" s="1873">
        <v>0</v>
      </c>
      <c r="G134" s="341">
        <f t="shared" si="21"/>
        <v>0</v>
      </c>
      <c r="H134" s="1872"/>
      <c r="I134" s="1872">
        <v>10</v>
      </c>
      <c r="J134" s="1872">
        <v>7</v>
      </c>
      <c r="K134" s="1750">
        <f t="shared" si="22"/>
        <v>17</v>
      </c>
      <c r="L134" s="341"/>
      <c r="M134" s="341">
        <f t="shared" si="18"/>
        <v>10</v>
      </c>
      <c r="N134" s="341">
        <f t="shared" si="19"/>
        <v>7</v>
      </c>
      <c r="O134" s="769">
        <f t="shared" si="20"/>
        <v>17</v>
      </c>
    </row>
    <row r="135" spans="2:15" ht="9.9499999999999993" customHeight="1">
      <c r="B135" s="1981"/>
      <c r="C135" s="487"/>
      <c r="D135" s="10" t="s">
        <v>1644</v>
      </c>
      <c r="E135" s="1872">
        <v>0</v>
      </c>
      <c r="F135" s="1873">
        <v>0</v>
      </c>
      <c r="G135" s="341">
        <f t="shared" si="21"/>
        <v>0</v>
      </c>
      <c r="H135" s="1872"/>
      <c r="I135" s="1872">
        <v>20</v>
      </c>
      <c r="J135" s="1872">
        <v>22</v>
      </c>
      <c r="K135" s="1750">
        <f t="shared" si="22"/>
        <v>42</v>
      </c>
      <c r="L135" s="341"/>
      <c r="M135" s="341">
        <f t="shared" si="18"/>
        <v>20</v>
      </c>
      <c r="N135" s="341">
        <f t="shared" si="19"/>
        <v>22</v>
      </c>
      <c r="O135" s="769">
        <f t="shared" si="20"/>
        <v>42</v>
      </c>
    </row>
    <row r="136" spans="2:15" ht="9.9499999999999993" customHeight="1">
      <c r="B136" s="1981"/>
      <c r="C136" s="487"/>
      <c r="D136" s="10" t="s">
        <v>187</v>
      </c>
      <c r="E136" s="1872">
        <v>0</v>
      </c>
      <c r="F136" s="1873">
        <v>0</v>
      </c>
      <c r="G136" s="341">
        <f t="shared" si="21"/>
        <v>0</v>
      </c>
      <c r="H136" s="1872"/>
      <c r="I136" s="1872">
        <v>0</v>
      </c>
      <c r="J136" s="1872">
        <v>0</v>
      </c>
      <c r="K136" s="1750">
        <f t="shared" si="22"/>
        <v>0</v>
      </c>
      <c r="L136" s="341"/>
      <c r="M136" s="341">
        <f t="shared" si="18"/>
        <v>0</v>
      </c>
      <c r="N136" s="341">
        <f t="shared" si="19"/>
        <v>0</v>
      </c>
      <c r="O136" s="769">
        <f t="shared" si="20"/>
        <v>0</v>
      </c>
    </row>
    <row r="137" spans="2:15" ht="11.1" customHeight="1">
      <c r="B137" s="1981"/>
      <c r="C137" s="488" t="s">
        <v>51</v>
      </c>
      <c r="D137" s="3"/>
      <c r="E137" s="1875">
        <f>SUM(E138:E139)</f>
        <v>10</v>
      </c>
      <c r="F137" s="1875">
        <f>SUM(F138:F139)</f>
        <v>10</v>
      </c>
      <c r="G137" s="1749">
        <f t="shared" si="21"/>
        <v>20</v>
      </c>
      <c r="H137" s="1875"/>
      <c r="I137" s="1875">
        <f>SUM(I138:I139)</f>
        <v>105</v>
      </c>
      <c r="J137" s="1875">
        <f>SUM(J138:J139)</f>
        <v>98</v>
      </c>
      <c r="K137" s="1749">
        <f t="shared" si="22"/>
        <v>203</v>
      </c>
      <c r="L137" s="1875"/>
      <c r="M137" s="1749">
        <f t="shared" si="18"/>
        <v>115</v>
      </c>
      <c r="N137" s="1749">
        <f t="shared" si="19"/>
        <v>108</v>
      </c>
      <c r="O137" s="1874">
        <f t="shared" si="20"/>
        <v>223</v>
      </c>
    </row>
    <row r="138" spans="2:15" ht="9.9499999999999993" customHeight="1">
      <c r="B138" s="1981"/>
      <c r="C138" s="487"/>
      <c r="D138" s="10" t="s">
        <v>186</v>
      </c>
      <c r="E138" s="1872">
        <v>10</v>
      </c>
      <c r="F138" s="1873">
        <v>10</v>
      </c>
      <c r="G138" s="341">
        <f t="shared" si="21"/>
        <v>20</v>
      </c>
      <c r="H138" s="1872"/>
      <c r="I138" s="1872">
        <v>83</v>
      </c>
      <c r="J138" s="1872">
        <v>79</v>
      </c>
      <c r="K138" s="1750">
        <f t="shared" si="22"/>
        <v>162</v>
      </c>
      <c r="L138" s="341"/>
      <c r="M138" s="341">
        <f t="shared" si="18"/>
        <v>93</v>
      </c>
      <c r="N138" s="341">
        <f t="shared" si="19"/>
        <v>89</v>
      </c>
      <c r="O138" s="769">
        <f t="shared" si="20"/>
        <v>182</v>
      </c>
    </row>
    <row r="139" spans="2:15" ht="9.9499999999999993" customHeight="1">
      <c r="B139" s="1981"/>
      <c r="C139" s="487"/>
      <c r="D139" s="10" t="s">
        <v>185</v>
      </c>
      <c r="E139" s="1872">
        <v>0</v>
      </c>
      <c r="F139" s="1873">
        <v>0</v>
      </c>
      <c r="G139" s="804">
        <f t="shared" si="21"/>
        <v>0</v>
      </c>
      <c r="H139" s="1872"/>
      <c r="I139" s="1872">
        <v>22</v>
      </c>
      <c r="J139" s="1872">
        <v>19</v>
      </c>
      <c r="K139" s="1747">
        <f t="shared" si="22"/>
        <v>41</v>
      </c>
      <c r="L139" s="341"/>
      <c r="M139" s="341">
        <f t="shared" si="18"/>
        <v>22</v>
      </c>
      <c r="N139" s="341">
        <f t="shared" si="19"/>
        <v>19</v>
      </c>
      <c r="O139" s="769">
        <f t="shared" si="20"/>
        <v>41</v>
      </c>
    </row>
    <row r="140" spans="2:15" ht="12" customHeight="1">
      <c r="B140" s="2010">
        <v>1408</v>
      </c>
      <c r="C140" s="1832" t="s">
        <v>25</v>
      </c>
      <c r="D140" s="1835"/>
      <c r="E140" s="1881">
        <f>SUM(E141+E143+E146+E150)</f>
        <v>168</v>
      </c>
      <c r="F140" s="1881">
        <f>SUM(F141+F143+F146+F150)</f>
        <v>127</v>
      </c>
      <c r="G140" s="1877">
        <f t="shared" si="21"/>
        <v>295</v>
      </c>
      <c r="H140" s="1881"/>
      <c r="I140" s="1881">
        <f>SUM(I141+I143+I146+I150)</f>
        <v>606</v>
      </c>
      <c r="J140" s="1881">
        <f>SUM(J141+J143+J146+J150)</f>
        <v>664</v>
      </c>
      <c r="K140" s="1877">
        <f t="shared" si="22"/>
        <v>1270</v>
      </c>
      <c r="L140" s="1881"/>
      <c r="M140" s="1877">
        <f t="shared" si="18"/>
        <v>774</v>
      </c>
      <c r="N140" s="1877">
        <f t="shared" si="19"/>
        <v>791</v>
      </c>
      <c r="O140" s="1876">
        <f t="shared" si="20"/>
        <v>1565</v>
      </c>
    </row>
    <row r="141" spans="2:15" ht="12" customHeight="1">
      <c r="B141" s="1981"/>
      <c r="C141" s="488" t="s">
        <v>20</v>
      </c>
      <c r="D141" s="10"/>
      <c r="E141" s="1875">
        <f>SUM(E142:E142)</f>
        <v>57</v>
      </c>
      <c r="F141" s="1875">
        <f>SUM(F142:F142)</f>
        <v>60</v>
      </c>
      <c r="G141" s="1749">
        <f t="shared" si="21"/>
        <v>117</v>
      </c>
      <c r="H141" s="1875"/>
      <c r="I141" s="1875">
        <f>SUM(I142:I142)</f>
        <v>503</v>
      </c>
      <c r="J141" s="1875">
        <f>SUM(J142:J142)</f>
        <v>570</v>
      </c>
      <c r="K141" s="1750">
        <f t="shared" si="22"/>
        <v>1073</v>
      </c>
      <c r="L141" s="1875"/>
      <c r="M141" s="1875">
        <f t="shared" si="18"/>
        <v>560</v>
      </c>
      <c r="N141" s="1875">
        <f t="shared" si="19"/>
        <v>630</v>
      </c>
      <c r="O141" s="1880">
        <f t="shared" si="20"/>
        <v>1190</v>
      </c>
    </row>
    <row r="142" spans="2:15" ht="10.5" customHeight="1">
      <c r="B142" s="1981"/>
      <c r="C142" s="487"/>
      <c r="D142" s="10" t="s">
        <v>183</v>
      </c>
      <c r="E142" s="1872">
        <v>57</v>
      </c>
      <c r="F142" s="1873">
        <v>60</v>
      </c>
      <c r="G142" s="341">
        <f t="shared" si="21"/>
        <v>117</v>
      </c>
      <c r="H142" s="1872"/>
      <c r="I142" s="1872">
        <v>503</v>
      </c>
      <c r="J142" s="1872">
        <v>570</v>
      </c>
      <c r="K142" s="1750">
        <f t="shared" si="22"/>
        <v>1073</v>
      </c>
      <c r="L142" s="341"/>
      <c r="M142" s="1084">
        <f t="shared" si="18"/>
        <v>560</v>
      </c>
      <c r="N142" s="1084">
        <f t="shared" si="19"/>
        <v>630</v>
      </c>
      <c r="O142" s="769">
        <f t="shared" si="20"/>
        <v>1190</v>
      </c>
    </row>
    <row r="143" spans="2:15" ht="12" customHeight="1">
      <c r="B143" s="1981"/>
      <c r="C143" s="138" t="s">
        <v>50</v>
      </c>
      <c r="D143" s="3"/>
      <c r="E143" s="1749">
        <f>SUM(E144+E145)</f>
        <v>68</v>
      </c>
      <c r="F143" s="1749">
        <f>SUM(F144+F145)</f>
        <v>43</v>
      </c>
      <c r="G143" s="1749">
        <f t="shared" si="21"/>
        <v>111</v>
      </c>
      <c r="H143" s="855"/>
      <c r="I143" s="1749">
        <f>SUM(I144+I145)</f>
        <v>0</v>
      </c>
      <c r="J143" s="1749">
        <f>SUM(J144+J145)</f>
        <v>0</v>
      </c>
      <c r="K143" s="1749">
        <f t="shared" si="22"/>
        <v>0</v>
      </c>
      <c r="L143" s="1749"/>
      <c r="M143" s="1749">
        <f t="shared" si="18"/>
        <v>68</v>
      </c>
      <c r="N143" s="1749">
        <f t="shared" si="19"/>
        <v>43</v>
      </c>
      <c r="O143" s="1874">
        <f t="shared" si="20"/>
        <v>111</v>
      </c>
    </row>
    <row r="144" spans="2:15" ht="12" customHeight="1">
      <c r="B144" s="1981"/>
      <c r="C144" s="138"/>
      <c r="D144" s="50" t="s">
        <v>182</v>
      </c>
      <c r="E144" s="260">
        <v>68</v>
      </c>
      <c r="F144" s="260">
        <v>43</v>
      </c>
      <c r="G144" s="341">
        <f t="shared" si="21"/>
        <v>111</v>
      </c>
      <c r="H144" s="260"/>
      <c r="I144" s="260">
        <v>0</v>
      </c>
      <c r="J144" s="260">
        <v>0</v>
      </c>
      <c r="K144" s="1750">
        <f t="shared" si="22"/>
        <v>0</v>
      </c>
      <c r="L144" s="341"/>
      <c r="M144" s="341">
        <f t="shared" ref="M144:M156" si="23">SUM(E144+I144)</f>
        <v>68</v>
      </c>
      <c r="N144" s="341">
        <f t="shared" ref="N144:N156" si="24">SUM(F144+J144)</f>
        <v>43</v>
      </c>
      <c r="O144" s="769">
        <f t="shared" ref="O144:O156" si="25">SUM(M144:N144)</f>
        <v>111</v>
      </c>
    </row>
    <row r="145" spans="1:28" ht="12" customHeight="1">
      <c r="B145" s="1981"/>
      <c r="C145" s="99"/>
      <c r="D145" s="10" t="s">
        <v>1643</v>
      </c>
      <c r="E145" s="1872">
        <v>0</v>
      </c>
      <c r="F145" s="1873">
        <v>0</v>
      </c>
      <c r="G145" s="341">
        <f t="shared" si="21"/>
        <v>0</v>
      </c>
      <c r="H145" s="1872"/>
      <c r="I145" s="1872">
        <v>0</v>
      </c>
      <c r="J145" s="1872">
        <v>0</v>
      </c>
      <c r="K145" s="1750">
        <f t="shared" si="22"/>
        <v>0</v>
      </c>
      <c r="L145" s="341"/>
      <c r="M145" s="341">
        <f t="shared" si="23"/>
        <v>0</v>
      </c>
      <c r="N145" s="341">
        <f t="shared" si="24"/>
        <v>0</v>
      </c>
      <c r="O145" s="769">
        <f t="shared" si="25"/>
        <v>0</v>
      </c>
    </row>
    <row r="146" spans="1:28" ht="11.1" customHeight="1">
      <c r="B146" s="1981"/>
      <c r="C146" s="488" t="s">
        <v>38</v>
      </c>
      <c r="D146" s="10"/>
      <c r="E146" s="1875">
        <f>SUM(E147:E149)</f>
        <v>30</v>
      </c>
      <c r="F146" s="1875">
        <f>SUM(F147:F149)</f>
        <v>13</v>
      </c>
      <c r="G146" s="1749">
        <f t="shared" si="21"/>
        <v>43</v>
      </c>
      <c r="H146" s="1875"/>
      <c r="I146" s="1875">
        <f>SUM(I147:I149)</f>
        <v>52</v>
      </c>
      <c r="J146" s="1875">
        <f>SUM(J147:J149)</f>
        <v>38</v>
      </c>
      <c r="K146" s="1750">
        <f t="shared" si="22"/>
        <v>90</v>
      </c>
      <c r="L146" s="1875"/>
      <c r="M146" s="1749">
        <f t="shared" si="23"/>
        <v>82</v>
      </c>
      <c r="N146" s="1749">
        <f t="shared" si="24"/>
        <v>51</v>
      </c>
      <c r="O146" s="1874">
        <f t="shared" si="25"/>
        <v>133</v>
      </c>
    </row>
    <row r="147" spans="1:28" ht="9.9499999999999993" customHeight="1">
      <c r="B147" s="1981"/>
      <c r="C147" s="488"/>
      <c r="D147" s="10" t="s">
        <v>180</v>
      </c>
      <c r="E147" s="1872">
        <v>9</v>
      </c>
      <c r="F147" s="1873">
        <v>4</v>
      </c>
      <c r="G147" s="341">
        <f t="shared" ref="G147:G156" si="26">E147+F147</f>
        <v>13</v>
      </c>
      <c r="H147" s="1872"/>
      <c r="I147" s="1872">
        <v>26</v>
      </c>
      <c r="J147" s="1872">
        <v>11</v>
      </c>
      <c r="K147" s="1750">
        <f t="shared" ref="K147:K156" si="27">I147+J147</f>
        <v>37</v>
      </c>
      <c r="L147" s="341"/>
      <c r="M147" s="341">
        <f t="shared" si="23"/>
        <v>35</v>
      </c>
      <c r="N147" s="341">
        <f t="shared" si="24"/>
        <v>15</v>
      </c>
      <c r="O147" s="769">
        <f t="shared" si="25"/>
        <v>50</v>
      </c>
    </row>
    <row r="148" spans="1:28" ht="9.9499999999999993" customHeight="1">
      <c r="B148" s="1981"/>
      <c r="C148" s="488"/>
      <c r="D148" s="10" t="s">
        <v>313</v>
      </c>
      <c r="E148" s="1872">
        <v>16</v>
      </c>
      <c r="F148" s="1873">
        <v>5</v>
      </c>
      <c r="G148" s="341">
        <f t="shared" si="26"/>
        <v>21</v>
      </c>
      <c r="H148" s="1872"/>
      <c r="I148" s="1872">
        <v>16</v>
      </c>
      <c r="J148" s="1872">
        <v>11</v>
      </c>
      <c r="K148" s="1750">
        <f t="shared" si="27"/>
        <v>27</v>
      </c>
      <c r="L148" s="341"/>
      <c r="M148" s="341">
        <f t="shared" si="23"/>
        <v>32</v>
      </c>
      <c r="N148" s="341">
        <f t="shared" si="24"/>
        <v>16</v>
      </c>
      <c r="O148" s="769">
        <f t="shared" si="25"/>
        <v>48</v>
      </c>
    </row>
    <row r="149" spans="1:28" ht="9.9499999999999993" customHeight="1">
      <c r="B149" s="1981"/>
      <c r="C149" s="488"/>
      <c r="D149" s="10" t="s">
        <v>312</v>
      </c>
      <c r="E149" s="1872">
        <v>5</v>
      </c>
      <c r="F149" s="1873">
        <v>4</v>
      </c>
      <c r="G149" s="341">
        <f t="shared" si="26"/>
        <v>9</v>
      </c>
      <c r="H149" s="1872"/>
      <c r="I149" s="1872">
        <v>10</v>
      </c>
      <c r="J149" s="1872">
        <v>16</v>
      </c>
      <c r="K149" s="1750">
        <f t="shared" si="27"/>
        <v>26</v>
      </c>
      <c r="L149" s="341"/>
      <c r="M149" s="341">
        <f t="shared" si="23"/>
        <v>15</v>
      </c>
      <c r="N149" s="341">
        <f t="shared" si="24"/>
        <v>20</v>
      </c>
      <c r="O149" s="769">
        <f t="shared" si="25"/>
        <v>35</v>
      </c>
    </row>
    <row r="150" spans="1:28" ht="11.1" customHeight="1">
      <c r="B150" s="1981"/>
      <c r="C150" s="488" t="s">
        <v>39</v>
      </c>
      <c r="D150" s="3"/>
      <c r="E150" s="1875">
        <f>SUM(E151)</f>
        <v>13</v>
      </c>
      <c r="F150" s="1875">
        <f>SUM(F151)</f>
        <v>11</v>
      </c>
      <c r="G150" s="1749">
        <f t="shared" si="26"/>
        <v>24</v>
      </c>
      <c r="H150" s="1875"/>
      <c r="I150" s="1875">
        <f>SUM(I151)</f>
        <v>51</v>
      </c>
      <c r="J150" s="1875">
        <f>SUM(J151)</f>
        <v>56</v>
      </c>
      <c r="K150" s="1750">
        <f t="shared" si="27"/>
        <v>107</v>
      </c>
      <c r="L150" s="1875"/>
      <c r="M150" s="1749">
        <f t="shared" si="23"/>
        <v>64</v>
      </c>
      <c r="N150" s="1749">
        <f t="shared" si="24"/>
        <v>67</v>
      </c>
      <c r="O150" s="1874">
        <f t="shared" si="25"/>
        <v>131</v>
      </c>
    </row>
    <row r="151" spans="1:28" ht="9.9499999999999993" customHeight="1">
      <c r="B151" s="1981"/>
      <c r="C151" s="487"/>
      <c r="D151" s="10" t="s">
        <v>177</v>
      </c>
      <c r="E151" s="1872">
        <v>13</v>
      </c>
      <c r="F151" s="1873">
        <v>11</v>
      </c>
      <c r="G151" s="804">
        <f t="shared" si="26"/>
        <v>24</v>
      </c>
      <c r="H151" s="1872"/>
      <c r="I151" s="1872">
        <v>51</v>
      </c>
      <c r="J151" s="1872">
        <v>56</v>
      </c>
      <c r="K151" s="1747">
        <f t="shared" si="27"/>
        <v>107</v>
      </c>
      <c r="L151" s="341"/>
      <c r="M151" s="341">
        <f t="shared" si="23"/>
        <v>64</v>
      </c>
      <c r="N151" s="341">
        <f t="shared" si="24"/>
        <v>67</v>
      </c>
      <c r="O151" s="769">
        <f t="shared" si="25"/>
        <v>131</v>
      </c>
    </row>
    <row r="152" spans="1:28" ht="12" customHeight="1">
      <c r="B152" s="2006">
        <v>1624</v>
      </c>
      <c r="C152" s="1835" t="s">
        <v>47</v>
      </c>
      <c r="D152" s="1879"/>
      <c r="E152" s="1878">
        <f>SUM(E153+E155)</f>
        <v>15</v>
      </c>
      <c r="F152" s="1878">
        <f>SUM(F153+F155)</f>
        <v>5</v>
      </c>
      <c r="G152" s="1877">
        <f t="shared" si="26"/>
        <v>20</v>
      </c>
      <c r="H152" s="1878"/>
      <c r="I152" s="1878">
        <f>SUM(I153+I155)</f>
        <v>40</v>
      </c>
      <c r="J152" s="1878">
        <f>SUM(J153+J155)</f>
        <v>44</v>
      </c>
      <c r="K152" s="1877">
        <f t="shared" si="27"/>
        <v>84</v>
      </c>
      <c r="L152" s="1878"/>
      <c r="M152" s="1877">
        <f t="shared" si="23"/>
        <v>55</v>
      </c>
      <c r="N152" s="1877">
        <f t="shared" si="24"/>
        <v>49</v>
      </c>
      <c r="O152" s="1876">
        <f t="shared" si="25"/>
        <v>104</v>
      </c>
    </row>
    <row r="153" spans="1:28" ht="10.5" customHeight="1">
      <c r="B153" s="2007"/>
      <c r="C153" s="499" t="s">
        <v>35</v>
      </c>
      <c r="D153" s="10"/>
      <c r="E153" s="1875">
        <f>SUM(E154)</f>
        <v>0</v>
      </c>
      <c r="F153" s="1875">
        <f>SUM(F154)</f>
        <v>0</v>
      </c>
      <c r="G153" s="1749">
        <f t="shared" si="26"/>
        <v>0</v>
      </c>
      <c r="H153" s="1875"/>
      <c r="I153" s="1875">
        <f>SUM(I154)</f>
        <v>17</v>
      </c>
      <c r="J153" s="1875">
        <f>SUM(J154)</f>
        <v>17</v>
      </c>
      <c r="K153" s="1749">
        <f t="shared" si="27"/>
        <v>34</v>
      </c>
      <c r="L153" s="1875"/>
      <c r="M153" s="1749">
        <f t="shared" si="23"/>
        <v>17</v>
      </c>
      <c r="N153" s="1749">
        <f t="shared" si="24"/>
        <v>17</v>
      </c>
      <c r="O153" s="1874">
        <f t="shared" si="25"/>
        <v>34</v>
      </c>
    </row>
    <row r="154" spans="1:28" ht="10.5" customHeight="1">
      <c r="B154" s="2007"/>
      <c r="C154" s="487"/>
      <c r="D154" s="10" t="s">
        <v>175</v>
      </c>
      <c r="E154" s="1872">
        <v>0</v>
      </c>
      <c r="F154" s="1873">
        <v>0</v>
      </c>
      <c r="G154" s="341">
        <f t="shared" si="26"/>
        <v>0</v>
      </c>
      <c r="H154" s="1872"/>
      <c r="I154" s="1872">
        <v>17</v>
      </c>
      <c r="J154" s="1872">
        <v>17</v>
      </c>
      <c r="K154" s="1750">
        <f t="shared" si="27"/>
        <v>34</v>
      </c>
      <c r="L154" s="341"/>
      <c r="M154" s="341">
        <f t="shared" si="23"/>
        <v>17</v>
      </c>
      <c r="N154" s="341">
        <f t="shared" si="24"/>
        <v>17</v>
      </c>
      <c r="O154" s="769">
        <f t="shared" si="25"/>
        <v>34</v>
      </c>
      <c r="Q154" s="335"/>
    </row>
    <row r="155" spans="1:28" ht="10.5" customHeight="1">
      <c r="B155" s="2007"/>
      <c r="C155" s="488" t="s">
        <v>52</v>
      </c>
      <c r="D155" s="10"/>
      <c r="E155" s="1875">
        <f>SUM(E156)</f>
        <v>15</v>
      </c>
      <c r="F155" s="1875">
        <f>SUM(F156)</f>
        <v>5</v>
      </c>
      <c r="G155" s="1749">
        <f t="shared" si="26"/>
        <v>20</v>
      </c>
      <c r="H155" s="1875"/>
      <c r="I155" s="1875">
        <f>SUM(I156)</f>
        <v>23</v>
      </c>
      <c r="J155" s="1875">
        <f>SUM(J156)</f>
        <v>27</v>
      </c>
      <c r="K155" s="1749">
        <f t="shared" si="27"/>
        <v>50</v>
      </c>
      <c r="L155" s="1875"/>
      <c r="M155" s="1749">
        <f t="shared" si="23"/>
        <v>38</v>
      </c>
      <c r="N155" s="1749">
        <f t="shared" si="24"/>
        <v>32</v>
      </c>
      <c r="O155" s="1874">
        <f t="shared" si="25"/>
        <v>70</v>
      </c>
    </row>
    <row r="156" spans="1:28" ht="10.5" customHeight="1">
      <c r="B156" s="2008"/>
      <c r="C156" s="487"/>
      <c r="D156" s="10" t="s">
        <v>174</v>
      </c>
      <c r="E156" s="1872">
        <v>15</v>
      </c>
      <c r="F156" s="1873">
        <v>5</v>
      </c>
      <c r="G156" s="341">
        <f t="shared" si="26"/>
        <v>20</v>
      </c>
      <c r="H156" s="1872"/>
      <c r="I156" s="1872">
        <v>23</v>
      </c>
      <c r="J156" s="1872">
        <v>27</v>
      </c>
      <c r="K156" s="341">
        <f t="shared" si="27"/>
        <v>50</v>
      </c>
      <c r="L156" s="341"/>
      <c r="M156" s="341">
        <f t="shared" si="23"/>
        <v>38</v>
      </c>
      <c r="N156" s="341">
        <f t="shared" si="24"/>
        <v>32</v>
      </c>
      <c r="O156" s="769">
        <f t="shared" si="25"/>
        <v>70</v>
      </c>
    </row>
    <row r="157" spans="1:28" ht="12" customHeight="1">
      <c r="A157" s="73"/>
      <c r="C157" s="1999" t="s">
        <v>5</v>
      </c>
      <c r="D157" s="2000"/>
      <c r="E157" s="1871">
        <f>SUM(E8+E34+E67+E80+E89+E117+E129+E140+E152)</f>
        <v>1301</v>
      </c>
      <c r="F157" s="1871">
        <f>SUM(F8+F34+F67+F80+F89+F117+F129+F140+F152)</f>
        <v>1156</v>
      </c>
      <c r="G157" s="1871">
        <f>SUM(G8+G34+G67+G80+G89+G117+G129+G140+G152)</f>
        <v>2457</v>
      </c>
      <c r="H157" s="1871"/>
      <c r="I157" s="1871">
        <f>SUM(I8+I34+I67+I80+I89+I117+I129+I140+I152)</f>
        <v>9923</v>
      </c>
      <c r="J157" s="1871">
        <f>SUM(J8+J34+J67+J80+J89+J117+J129+J140+J152)</f>
        <v>8756</v>
      </c>
      <c r="K157" s="1871">
        <f>SUM(K8+K34+K67+K80+K89+K117+K129+K140+K152)</f>
        <v>18679</v>
      </c>
      <c r="L157" s="1871"/>
      <c r="M157" s="1871">
        <f>SUM(M8+M34+M67+M80+M89+M117+M129+M140+M152)</f>
        <v>11224</v>
      </c>
      <c r="N157" s="1871">
        <f>SUM(N8+N34+N67+N80+N89+N117+N129+N140+N152)</f>
        <v>9912</v>
      </c>
      <c r="O157" s="1870">
        <f>SUM(O8+O34+O67+O80+O89+O117+O129+O140+O152)</f>
        <v>21136</v>
      </c>
      <c r="Q157" s="335"/>
      <c r="R157" s="335"/>
      <c r="S157" s="335"/>
      <c r="T157" s="335"/>
      <c r="U157" s="335"/>
      <c r="V157" s="335"/>
      <c r="W157" s="335"/>
      <c r="X157" s="335"/>
      <c r="Y157" s="335"/>
      <c r="Z157" s="335"/>
      <c r="AA157" s="335"/>
      <c r="AB157" s="335"/>
    </row>
    <row r="158" spans="1:28" ht="9.9499999999999993" customHeight="1">
      <c r="A158" s="73"/>
      <c r="C158" s="99" t="s">
        <v>1329</v>
      </c>
      <c r="D158" s="730"/>
      <c r="E158" s="1772"/>
      <c r="F158" s="1869"/>
      <c r="G158" s="1772"/>
      <c r="H158" s="1772"/>
      <c r="I158" s="1772"/>
      <c r="J158" s="1772"/>
      <c r="K158" s="1772"/>
      <c r="L158" s="1772"/>
      <c r="M158" s="1772"/>
      <c r="N158" s="1772"/>
      <c r="O158" s="1772"/>
    </row>
    <row r="159" spans="1:28" ht="9.9499999999999993" customHeight="1">
      <c r="A159" s="73"/>
      <c r="C159" s="99" t="s">
        <v>1402</v>
      </c>
      <c r="D159" s="730"/>
      <c r="E159" s="1772"/>
      <c r="F159" s="1869"/>
      <c r="G159" s="1772"/>
      <c r="H159" s="1772"/>
      <c r="I159" s="1772"/>
      <c r="J159" s="1772"/>
      <c r="K159" s="1772"/>
      <c r="L159" s="1772"/>
      <c r="M159" s="1772"/>
      <c r="N159" s="1772"/>
      <c r="O159" s="1772"/>
    </row>
    <row r="160" spans="1:28" ht="10.5" customHeight="1">
      <c r="A160" s="73"/>
      <c r="C160" s="2009"/>
      <c r="D160" s="2009"/>
      <c r="E160" s="2009"/>
      <c r="F160" s="2009"/>
      <c r="G160" s="2009"/>
      <c r="H160" s="2009"/>
      <c r="I160" s="2009"/>
      <c r="J160" s="2009"/>
      <c r="K160" s="2009"/>
      <c r="L160" s="2009"/>
      <c r="M160" s="2009"/>
      <c r="N160" s="2009"/>
      <c r="O160" s="2009"/>
    </row>
    <row r="161" spans="1:1" ht="9" customHeight="1">
      <c r="A161" s="73"/>
    </row>
    <row r="162" spans="1:1" ht="9" customHeight="1">
      <c r="A162" s="73"/>
    </row>
    <row r="163" spans="1:1" ht="9" customHeight="1">
      <c r="A163" s="73"/>
    </row>
    <row r="164" spans="1:1" ht="9" customHeight="1">
      <c r="A164" s="73"/>
    </row>
    <row r="165" spans="1:1" ht="9" customHeight="1">
      <c r="A165" s="73"/>
    </row>
    <row r="166" spans="1:1" ht="9" customHeight="1">
      <c r="A166" s="73"/>
    </row>
    <row r="167" spans="1:1" ht="9" customHeight="1">
      <c r="A167" s="73"/>
    </row>
    <row r="168" spans="1:1" ht="9" customHeight="1">
      <c r="A168" s="73"/>
    </row>
    <row r="169" spans="1:1" ht="9" customHeight="1">
      <c r="A169" s="73"/>
    </row>
    <row r="170" spans="1:1" ht="9" customHeight="1">
      <c r="A170" s="73"/>
    </row>
    <row r="171" spans="1:1" ht="9" customHeight="1">
      <c r="A171" s="73"/>
    </row>
    <row r="172" spans="1:1" ht="9" customHeight="1">
      <c r="A172" s="73"/>
    </row>
    <row r="173" spans="1:1" ht="9" customHeight="1">
      <c r="A173" s="73"/>
    </row>
    <row r="174" spans="1:1" ht="9" customHeight="1">
      <c r="A174" s="73"/>
    </row>
    <row r="175" spans="1:1" ht="9" customHeight="1">
      <c r="A175" s="73"/>
    </row>
    <row r="176" spans="1:1" ht="9" customHeight="1">
      <c r="A176" s="73"/>
    </row>
    <row r="177" spans="1:1" ht="9" customHeight="1">
      <c r="A177" s="73"/>
    </row>
    <row r="178" spans="1:1" ht="9" customHeight="1">
      <c r="A178" s="73"/>
    </row>
    <row r="179" spans="1:1" ht="9" customHeight="1">
      <c r="A179" s="73"/>
    </row>
    <row r="180" spans="1:1" ht="9" customHeight="1">
      <c r="A180" s="73"/>
    </row>
    <row r="181" spans="1:1" ht="9" customHeight="1">
      <c r="A181" s="73"/>
    </row>
    <row r="182" spans="1:1" ht="9" customHeight="1">
      <c r="A182" s="73"/>
    </row>
    <row r="183" spans="1:1" ht="9" customHeight="1">
      <c r="A183" s="73"/>
    </row>
    <row r="184" spans="1:1" ht="9" customHeight="1">
      <c r="A184" s="73"/>
    </row>
    <row r="185" spans="1:1" ht="9" customHeight="1">
      <c r="A185" s="73"/>
    </row>
    <row r="186" spans="1:1" ht="9" customHeight="1">
      <c r="A186" s="73"/>
    </row>
    <row r="187" spans="1:1" ht="9" customHeight="1">
      <c r="A187" s="73"/>
    </row>
    <row r="188" spans="1:1" ht="9" customHeight="1">
      <c r="A188" s="73"/>
    </row>
    <row r="189" spans="1:1" ht="9" customHeight="1">
      <c r="A189" s="73"/>
    </row>
    <row r="190" spans="1:1" ht="9" customHeight="1">
      <c r="A190" s="73"/>
    </row>
    <row r="191" spans="1:1" ht="9" customHeight="1">
      <c r="A191" s="73"/>
    </row>
    <row r="192" spans="1:1" ht="9" customHeight="1">
      <c r="A192" s="73"/>
    </row>
    <row r="193" spans="1:1" ht="9" customHeight="1">
      <c r="A193" s="73"/>
    </row>
    <row r="194" spans="1:1" ht="9" customHeight="1">
      <c r="A194" s="73"/>
    </row>
    <row r="195" spans="1:1" ht="9" customHeight="1">
      <c r="A195" s="73"/>
    </row>
    <row r="196" spans="1:1" ht="9" customHeight="1">
      <c r="A196" s="73"/>
    </row>
    <row r="197" spans="1:1" ht="9" customHeight="1">
      <c r="A197" s="73"/>
    </row>
    <row r="198" spans="1:1" ht="9" customHeight="1">
      <c r="A198" s="73"/>
    </row>
    <row r="199" spans="1:1" ht="9" customHeight="1">
      <c r="A199" s="73"/>
    </row>
    <row r="200" spans="1:1" ht="9" customHeight="1">
      <c r="A200" s="73"/>
    </row>
    <row r="201" spans="1:1" ht="9" customHeight="1">
      <c r="A201" s="73"/>
    </row>
    <row r="202" spans="1:1" ht="9" customHeight="1">
      <c r="A202" s="73"/>
    </row>
    <row r="203" spans="1:1" ht="9" customHeight="1">
      <c r="A203" s="73"/>
    </row>
    <row r="204" spans="1:1" ht="9" customHeight="1">
      <c r="A204" s="73"/>
    </row>
    <row r="205" spans="1:1" ht="9" customHeight="1">
      <c r="A205" s="73"/>
    </row>
    <row r="206" spans="1:1" ht="9" customHeight="1">
      <c r="A206" s="73"/>
    </row>
    <row r="207" spans="1:1" ht="9" customHeight="1">
      <c r="A207" s="73"/>
    </row>
    <row r="208" spans="1:1" ht="9" customHeight="1">
      <c r="A208" s="73"/>
    </row>
    <row r="209" spans="1:1" ht="9" customHeight="1">
      <c r="A209" s="73"/>
    </row>
    <row r="210" spans="1:1" ht="9" customHeight="1">
      <c r="A210" s="73"/>
    </row>
    <row r="211" spans="1:1" ht="9" customHeight="1">
      <c r="A211" s="73"/>
    </row>
    <row r="212" spans="1:1" ht="9" customHeight="1">
      <c r="A212" s="73"/>
    </row>
    <row r="213" spans="1:1" ht="9" customHeight="1">
      <c r="A213" s="73"/>
    </row>
    <row r="214" spans="1:1" ht="9" customHeight="1">
      <c r="A214" s="73"/>
    </row>
    <row r="215" spans="1:1" ht="9" customHeight="1">
      <c r="A215" s="73"/>
    </row>
    <row r="216" spans="1:1" ht="9" customHeight="1">
      <c r="A216" s="73"/>
    </row>
    <row r="217" spans="1:1" ht="9" customHeight="1">
      <c r="A217" s="73"/>
    </row>
    <row r="218" spans="1:1" ht="9" customHeight="1">
      <c r="A218" s="73"/>
    </row>
    <row r="219" spans="1:1" ht="9" customHeight="1">
      <c r="A219" s="73"/>
    </row>
    <row r="220" spans="1:1" ht="9" customHeight="1">
      <c r="A220" s="73"/>
    </row>
    <row r="221" spans="1:1" ht="9" customHeight="1">
      <c r="A221" s="73"/>
    </row>
    <row r="222" spans="1:1" ht="9" customHeight="1">
      <c r="A222" s="73"/>
    </row>
    <row r="223" spans="1:1" ht="9" customHeight="1">
      <c r="A223" s="73"/>
    </row>
    <row r="224" spans="1:1" ht="9" customHeight="1">
      <c r="A224" s="73"/>
    </row>
    <row r="225" spans="1:14" ht="9" customHeight="1">
      <c r="A225" s="73"/>
    </row>
    <row r="226" spans="1:14" ht="9" customHeight="1">
      <c r="A226" s="73"/>
    </row>
    <row r="227" spans="1:14" ht="9" customHeight="1">
      <c r="A227" s="73"/>
    </row>
    <row r="228" spans="1:14" ht="9" customHeight="1">
      <c r="A228" s="73"/>
    </row>
    <row r="229" spans="1:14" ht="9" customHeight="1">
      <c r="A229" s="73"/>
    </row>
    <row r="230" spans="1:14" ht="9" customHeight="1">
      <c r="A230" s="73"/>
    </row>
    <row r="231" spans="1:14" ht="9" customHeight="1">
      <c r="A231" s="73"/>
    </row>
    <row r="232" spans="1:14" ht="9" customHeight="1">
      <c r="A232" s="73"/>
    </row>
    <row r="233" spans="1:14" ht="9" customHeight="1">
      <c r="A233" s="73"/>
    </row>
    <row r="234" spans="1:14" ht="9" customHeight="1">
      <c r="A234" s="73"/>
    </row>
    <row r="235" spans="1:14" ht="9" customHeight="1">
      <c r="A235" s="73"/>
    </row>
    <row r="236" spans="1:14" ht="9" customHeight="1">
      <c r="A236" s="73"/>
    </row>
    <row r="237" spans="1:14" ht="9" customHeight="1">
      <c r="A237" s="73"/>
    </row>
    <row r="238" spans="1:14" ht="9" customHeight="1">
      <c r="A238" s="73"/>
    </row>
    <row r="239" spans="1:14" ht="9" customHeight="1">
      <c r="A239" s="73"/>
      <c r="C239" s="99"/>
      <c r="D239" s="10"/>
      <c r="E239" s="215"/>
      <c r="F239" s="183"/>
      <c r="G239" s="216"/>
      <c r="H239" s="215"/>
      <c r="I239" s="215"/>
      <c r="J239" s="215"/>
      <c r="K239" s="216"/>
      <c r="L239" s="216"/>
      <c r="M239" s="216"/>
      <c r="N239" s="216"/>
    </row>
    <row r="240" spans="1:14" ht="9" customHeight="1">
      <c r="A240" s="73"/>
    </row>
    <row r="241" spans="1:1" ht="9" customHeight="1">
      <c r="A241" s="73"/>
    </row>
    <row r="242" spans="1:1" ht="9" customHeight="1">
      <c r="A242" s="73"/>
    </row>
    <row r="243" spans="1:1" ht="9" customHeight="1">
      <c r="A243" s="73"/>
    </row>
    <row r="244" spans="1:1" ht="9" customHeight="1">
      <c r="A244" s="73"/>
    </row>
    <row r="245" spans="1:1" ht="9" customHeight="1">
      <c r="A245" s="73"/>
    </row>
    <row r="246" spans="1:1" ht="9" customHeight="1">
      <c r="A246" s="73"/>
    </row>
    <row r="247" spans="1:1" ht="9" customHeight="1">
      <c r="A247" s="73"/>
    </row>
    <row r="248" spans="1:1" ht="9" customHeight="1">
      <c r="A248" s="73"/>
    </row>
    <row r="249" spans="1:1" ht="9" customHeight="1">
      <c r="A249" s="73"/>
    </row>
    <row r="250" spans="1:1" ht="9" customHeight="1">
      <c r="A250" s="73"/>
    </row>
    <row r="251" spans="1:1" ht="9" customHeight="1">
      <c r="A251" s="73"/>
    </row>
    <row r="252" spans="1:1" ht="9" customHeight="1">
      <c r="A252" s="73"/>
    </row>
    <row r="253" spans="1:1" ht="9" customHeight="1">
      <c r="A253" s="73"/>
    </row>
    <row r="254" spans="1:1" ht="9" customHeight="1">
      <c r="A254" s="73"/>
    </row>
    <row r="255" spans="1:1" ht="9" customHeight="1">
      <c r="A255" s="73"/>
    </row>
    <row r="256" spans="1:1" ht="9" customHeight="1">
      <c r="A256" s="73"/>
    </row>
    <row r="257" spans="1:1" ht="9" customHeight="1">
      <c r="A257" s="73"/>
    </row>
    <row r="258" spans="1:1" ht="9" customHeight="1">
      <c r="A258" s="73"/>
    </row>
    <row r="259" spans="1:1" ht="9" customHeight="1">
      <c r="A259" s="73"/>
    </row>
    <row r="260" spans="1:1" ht="9" customHeight="1">
      <c r="A260" s="73"/>
    </row>
    <row r="261" spans="1:1" ht="9" customHeight="1">
      <c r="A261" s="73"/>
    </row>
    <row r="262" spans="1:1" ht="9" customHeight="1">
      <c r="A262" s="73"/>
    </row>
    <row r="263" spans="1:1" ht="9" customHeight="1">
      <c r="A263" s="73"/>
    </row>
    <row r="264" spans="1:1" ht="9" customHeight="1">
      <c r="A264" s="73"/>
    </row>
    <row r="265" spans="1:1" ht="9" customHeight="1">
      <c r="A265" s="73"/>
    </row>
    <row r="266" spans="1:1" ht="9" customHeight="1">
      <c r="A266" s="73"/>
    </row>
    <row r="267" spans="1:1" ht="9" customHeight="1">
      <c r="A267" s="73"/>
    </row>
    <row r="268" spans="1:1" ht="9" customHeight="1">
      <c r="A268" s="73"/>
    </row>
    <row r="269" spans="1:1" ht="9" customHeight="1">
      <c r="A269" s="73"/>
    </row>
    <row r="270" spans="1:1" ht="9" customHeight="1">
      <c r="A270" s="73"/>
    </row>
    <row r="271" spans="1:1" ht="9" customHeight="1">
      <c r="A271" s="73"/>
    </row>
    <row r="272" spans="1:1" ht="9" customHeight="1">
      <c r="A272" s="73"/>
    </row>
    <row r="273" spans="1:1" ht="9" customHeight="1">
      <c r="A273" s="73"/>
    </row>
    <row r="274" spans="1:1" ht="9" customHeight="1">
      <c r="A274" s="73"/>
    </row>
    <row r="275" spans="1:1" ht="9" customHeight="1">
      <c r="A275" s="73"/>
    </row>
    <row r="276" spans="1:1" ht="9" customHeight="1">
      <c r="A276" s="73"/>
    </row>
    <row r="277" spans="1:1" ht="9" customHeight="1">
      <c r="A277" s="73"/>
    </row>
    <row r="278" spans="1:1" ht="9" customHeight="1">
      <c r="A278" s="73"/>
    </row>
    <row r="279" spans="1:1" ht="9" customHeight="1">
      <c r="A279" s="73"/>
    </row>
    <row r="280" spans="1:1" ht="9" customHeight="1">
      <c r="A280" s="73"/>
    </row>
    <row r="281" spans="1:1" ht="9" customHeight="1">
      <c r="A281" s="73"/>
    </row>
    <row r="282" spans="1:1" ht="9" customHeight="1">
      <c r="A282" s="73"/>
    </row>
    <row r="283" spans="1:1" ht="9" customHeight="1">
      <c r="A283" s="73"/>
    </row>
    <row r="284" spans="1:1" ht="9" customHeight="1">
      <c r="A284" s="73"/>
    </row>
    <row r="285" spans="1:1" ht="9" customHeight="1">
      <c r="A285" s="73"/>
    </row>
    <row r="286" spans="1:1" ht="9" customHeight="1">
      <c r="A286" s="73"/>
    </row>
    <row r="287" spans="1:1" ht="9" customHeight="1">
      <c r="A287" s="73"/>
    </row>
    <row r="288" spans="1:1" ht="9" customHeight="1">
      <c r="A288" s="73"/>
    </row>
    <row r="289" spans="1:1" ht="9" customHeight="1">
      <c r="A289" s="73"/>
    </row>
    <row r="290" spans="1:1" ht="9" customHeight="1">
      <c r="A290" s="73"/>
    </row>
    <row r="291" spans="1:1" ht="9" customHeight="1">
      <c r="A291" s="73"/>
    </row>
    <row r="292" spans="1:1" ht="9" customHeight="1">
      <c r="A292" s="73"/>
    </row>
    <row r="293" spans="1:1" ht="9" customHeight="1">
      <c r="A293" s="73"/>
    </row>
    <row r="294" spans="1:1" ht="9" customHeight="1">
      <c r="A294" s="73"/>
    </row>
    <row r="295" spans="1:1" ht="9" customHeight="1">
      <c r="A295" s="73"/>
    </row>
    <row r="296" spans="1:1" ht="9" customHeight="1">
      <c r="A296" s="73"/>
    </row>
    <row r="297" spans="1:1" ht="9" customHeight="1">
      <c r="A297" s="73"/>
    </row>
    <row r="298" spans="1:1" ht="9" customHeight="1">
      <c r="A298" s="73"/>
    </row>
    <row r="299" spans="1:1" ht="9" customHeight="1">
      <c r="A299" s="73"/>
    </row>
    <row r="300" spans="1:1" ht="9" customHeight="1">
      <c r="A300" s="73"/>
    </row>
    <row r="301" spans="1:1" ht="9" customHeight="1">
      <c r="A301" s="73"/>
    </row>
    <row r="302" spans="1:1" ht="9" customHeight="1">
      <c r="A302" s="73"/>
    </row>
    <row r="303" spans="1:1" ht="9" customHeight="1">
      <c r="A303" s="73"/>
    </row>
    <row r="304" spans="1:1" ht="9" customHeight="1">
      <c r="A304" s="73"/>
    </row>
    <row r="305" spans="1:1" ht="9" customHeight="1">
      <c r="A305" s="73"/>
    </row>
    <row r="306" spans="1:1" ht="9" customHeight="1">
      <c r="A306" s="73"/>
    </row>
    <row r="307" spans="1:1" ht="9" customHeight="1">
      <c r="A307" s="73"/>
    </row>
    <row r="308" spans="1:1" ht="9" customHeight="1">
      <c r="A308" s="73"/>
    </row>
    <row r="309" spans="1:1" ht="9" customHeight="1">
      <c r="A309" s="73"/>
    </row>
    <row r="310" spans="1:1" ht="9" customHeight="1">
      <c r="A310" s="73"/>
    </row>
    <row r="311" spans="1:1" ht="9" customHeight="1">
      <c r="A311" s="73"/>
    </row>
    <row r="312" spans="1:1" ht="9" customHeight="1">
      <c r="A312" s="73"/>
    </row>
    <row r="313" spans="1:1" ht="9" customHeight="1">
      <c r="A313" s="73"/>
    </row>
    <row r="314" spans="1:1" ht="9" customHeight="1">
      <c r="A314" s="73"/>
    </row>
    <row r="315" spans="1:1" ht="9" customHeight="1">
      <c r="A315" s="73"/>
    </row>
    <row r="316" spans="1:1" ht="9" customHeight="1">
      <c r="A316" s="73"/>
    </row>
    <row r="317" spans="1:1" ht="9" customHeight="1">
      <c r="A317" s="73"/>
    </row>
    <row r="318" spans="1:1" ht="9" customHeight="1">
      <c r="A318" s="73"/>
    </row>
    <row r="319" spans="1:1" ht="9" customHeight="1">
      <c r="A319" s="73"/>
    </row>
    <row r="320" spans="1:1" ht="9" customHeight="1">
      <c r="A320" s="73"/>
    </row>
    <row r="321" spans="1:1" ht="9" customHeight="1">
      <c r="A321" s="73"/>
    </row>
    <row r="322" spans="1:1" ht="9" customHeight="1">
      <c r="A322" s="73"/>
    </row>
    <row r="323" spans="1:1" ht="9" customHeight="1">
      <c r="A323" s="73"/>
    </row>
    <row r="324" spans="1:1" ht="9" customHeight="1">
      <c r="A324" s="73"/>
    </row>
    <row r="325" spans="1:1" ht="9" customHeight="1">
      <c r="A325" s="73"/>
    </row>
    <row r="326" spans="1:1" ht="9" customHeight="1">
      <c r="A326" s="73"/>
    </row>
    <row r="327" spans="1:1" ht="9" customHeight="1">
      <c r="A327" s="73"/>
    </row>
    <row r="328" spans="1:1" ht="9" customHeight="1">
      <c r="A328" s="73"/>
    </row>
    <row r="329" spans="1:1" ht="9" customHeight="1">
      <c r="A329" s="73"/>
    </row>
    <row r="330" spans="1:1" ht="9" customHeight="1">
      <c r="A330" s="73"/>
    </row>
    <row r="331" spans="1:1" ht="9" customHeight="1">
      <c r="A331" s="73"/>
    </row>
    <row r="332" spans="1:1" ht="9" customHeight="1">
      <c r="A332" s="73"/>
    </row>
    <row r="333" spans="1:1" ht="9" customHeight="1">
      <c r="A333" s="73"/>
    </row>
    <row r="334" spans="1:1" ht="9" customHeight="1">
      <c r="A334" s="73"/>
    </row>
    <row r="335" spans="1:1" ht="9" customHeight="1">
      <c r="A335" s="73"/>
    </row>
    <row r="336" spans="1:1" ht="9" customHeight="1">
      <c r="A336" s="73"/>
    </row>
    <row r="337" spans="1:1" ht="9" customHeight="1">
      <c r="A337" s="73"/>
    </row>
    <row r="338" spans="1:1" ht="9" customHeight="1">
      <c r="A338" s="73"/>
    </row>
    <row r="339" spans="1:1" ht="9" customHeight="1">
      <c r="A339" s="73"/>
    </row>
    <row r="340" spans="1:1" ht="9" customHeight="1">
      <c r="A340" s="73"/>
    </row>
    <row r="341" spans="1:1" ht="9" customHeight="1">
      <c r="A341" s="73"/>
    </row>
    <row r="342" spans="1:1" ht="9" customHeight="1">
      <c r="A342" s="73"/>
    </row>
    <row r="343" spans="1:1" ht="9" customHeight="1">
      <c r="A343" s="73"/>
    </row>
    <row r="344" spans="1:1" ht="9" customHeight="1">
      <c r="A344" s="73"/>
    </row>
    <row r="345" spans="1:1" ht="9" customHeight="1">
      <c r="A345" s="73"/>
    </row>
    <row r="346" spans="1:1" ht="9" customHeight="1">
      <c r="A346" s="73"/>
    </row>
    <row r="347" spans="1:1" ht="9" customHeight="1">
      <c r="A347" s="73"/>
    </row>
    <row r="348" spans="1:1" ht="9" customHeight="1">
      <c r="A348" s="73"/>
    </row>
    <row r="349" spans="1:1" ht="9" customHeight="1">
      <c r="A349" s="73"/>
    </row>
    <row r="350" spans="1:1" ht="9" customHeight="1">
      <c r="A350" s="73"/>
    </row>
    <row r="351" spans="1:1" ht="9" customHeight="1">
      <c r="A351" s="73"/>
    </row>
    <row r="352" spans="1:1" ht="9" customHeight="1">
      <c r="A352" s="73"/>
    </row>
    <row r="353" spans="1:1" ht="9" customHeight="1">
      <c r="A353" s="73"/>
    </row>
    <row r="354" spans="1:1" ht="9" customHeight="1">
      <c r="A354" s="73"/>
    </row>
    <row r="355" spans="1:1" ht="9" customHeight="1">
      <c r="A355" s="73"/>
    </row>
    <row r="356" spans="1:1" ht="9" customHeight="1">
      <c r="A356" s="73"/>
    </row>
    <row r="357" spans="1:1" ht="9" customHeight="1">
      <c r="A357" s="73"/>
    </row>
    <row r="358" spans="1:1" ht="9" customHeight="1">
      <c r="A358" s="73"/>
    </row>
    <row r="359" spans="1:1" ht="9" customHeight="1">
      <c r="A359" s="73"/>
    </row>
    <row r="360" spans="1:1" ht="9" customHeight="1">
      <c r="A360" s="73"/>
    </row>
    <row r="361" spans="1:1" ht="9" customHeight="1">
      <c r="A361" s="73"/>
    </row>
    <row r="362" spans="1:1" ht="9" customHeight="1">
      <c r="A362" s="73"/>
    </row>
    <row r="363" spans="1:1" ht="9" customHeight="1">
      <c r="A363" s="73"/>
    </row>
    <row r="364" spans="1:1" ht="9" customHeight="1">
      <c r="A364" s="73"/>
    </row>
    <row r="365" spans="1:1" ht="9" customHeight="1">
      <c r="A365" s="73"/>
    </row>
    <row r="366" spans="1:1" ht="9" customHeight="1">
      <c r="A366" s="73"/>
    </row>
    <row r="367" spans="1:1" ht="9" customHeight="1">
      <c r="A367" s="73"/>
    </row>
    <row r="368" spans="1:1" ht="9" customHeight="1">
      <c r="A368" s="73"/>
    </row>
    <row r="369" spans="1:1" ht="9" customHeight="1">
      <c r="A369" s="73"/>
    </row>
    <row r="370" spans="1:1" ht="9" customHeight="1">
      <c r="A370" s="73"/>
    </row>
    <row r="371" spans="1:1" ht="9" customHeight="1">
      <c r="A371" s="73"/>
    </row>
    <row r="372" spans="1:1" ht="9" customHeight="1">
      <c r="A372" s="73"/>
    </row>
    <row r="373" spans="1:1" ht="9" customHeight="1">
      <c r="A373" s="73"/>
    </row>
    <row r="374" spans="1:1" ht="9" customHeight="1">
      <c r="A374" s="73"/>
    </row>
    <row r="375" spans="1:1" ht="9" customHeight="1">
      <c r="A375" s="73"/>
    </row>
    <row r="376" spans="1:1" ht="9" customHeight="1">
      <c r="A376" s="73"/>
    </row>
    <row r="377" spans="1:1" ht="9" customHeight="1">
      <c r="A377" s="73"/>
    </row>
    <row r="378" spans="1:1" ht="9" customHeight="1">
      <c r="A378" s="73"/>
    </row>
    <row r="379" spans="1:1" ht="9" customHeight="1">
      <c r="A379" s="73"/>
    </row>
    <row r="380" spans="1:1" ht="9" customHeight="1">
      <c r="A380" s="73"/>
    </row>
    <row r="381" spans="1:1" ht="9" customHeight="1">
      <c r="A381" s="73"/>
    </row>
    <row r="382" spans="1:1" ht="9" customHeight="1">
      <c r="A382" s="73"/>
    </row>
    <row r="383" spans="1:1" ht="9" customHeight="1">
      <c r="A383" s="73"/>
    </row>
    <row r="384" spans="1:1" ht="9" customHeight="1">
      <c r="A384" s="73"/>
    </row>
    <row r="385" spans="1:1" ht="9" customHeight="1">
      <c r="A385" s="73"/>
    </row>
    <row r="386" spans="1:1" ht="9" customHeight="1">
      <c r="A386" s="73"/>
    </row>
    <row r="387" spans="1:1" ht="9" customHeight="1">
      <c r="A387" s="73"/>
    </row>
    <row r="388" spans="1:1" ht="9" customHeight="1">
      <c r="A388" s="73"/>
    </row>
    <row r="389" spans="1:1" ht="9" customHeight="1">
      <c r="A389" s="73"/>
    </row>
    <row r="390" spans="1:1" ht="9" customHeight="1">
      <c r="A390" s="73"/>
    </row>
    <row r="391" spans="1:1" ht="9" customHeight="1">
      <c r="A391" s="73"/>
    </row>
    <row r="392" spans="1:1" ht="9" customHeight="1">
      <c r="A392" s="73"/>
    </row>
    <row r="393" spans="1:1" ht="9" customHeight="1">
      <c r="A393" s="73"/>
    </row>
    <row r="394" spans="1:1" ht="9" customHeight="1">
      <c r="A394" s="73"/>
    </row>
    <row r="395" spans="1:1" ht="9" customHeight="1">
      <c r="A395" s="73"/>
    </row>
    <row r="396" spans="1:1" ht="9" customHeight="1">
      <c r="A396" s="73"/>
    </row>
    <row r="397" spans="1:1" ht="9" customHeight="1">
      <c r="A397" s="73"/>
    </row>
    <row r="398" spans="1:1" ht="9" customHeight="1">
      <c r="A398" s="73"/>
    </row>
    <row r="399" spans="1:1" ht="9" customHeight="1">
      <c r="A399" s="73"/>
    </row>
    <row r="400" spans="1:1" ht="9" customHeight="1">
      <c r="A400" s="73"/>
    </row>
    <row r="401" spans="1:1" ht="9" customHeight="1">
      <c r="A401" s="73"/>
    </row>
    <row r="402" spans="1:1" ht="9" customHeight="1">
      <c r="A402" s="73"/>
    </row>
    <row r="403" spans="1:1" ht="9" customHeight="1">
      <c r="A403" s="73"/>
    </row>
    <row r="404" spans="1:1" ht="9" customHeight="1">
      <c r="A404" s="73"/>
    </row>
    <row r="405" spans="1:1" ht="9" customHeight="1">
      <c r="A405" s="73"/>
    </row>
    <row r="406" spans="1:1" ht="9" customHeight="1">
      <c r="A406" s="73"/>
    </row>
    <row r="407" spans="1:1" ht="9" customHeight="1">
      <c r="A407" s="73"/>
    </row>
    <row r="408" spans="1:1" ht="9" customHeight="1">
      <c r="A408" s="73"/>
    </row>
    <row r="409" spans="1:1" ht="9" customHeight="1">
      <c r="A409" s="73"/>
    </row>
    <row r="410" spans="1:1" ht="9" customHeight="1">
      <c r="A410" s="73"/>
    </row>
    <row r="411" spans="1:1" ht="9" customHeight="1">
      <c r="A411" s="73"/>
    </row>
    <row r="412" spans="1:1" ht="9" customHeight="1">
      <c r="A412" s="73"/>
    </row>
    <row r="413" spans="1:1" ht="9" customHeight="1">
      <c r="A413" s="73"/>
    </row>
    <row r="414" spans="1:1" ht="9" customHeight="1">
      <c r="A414" s="73"/>
    </row>
    <row r="415" spans="1:1" ht="9" customHeight="1">
      <c r="A415" s="73"/>
    </row>
    <row r="416" spans="1:1" ht="9" customHeight="1">
      <c r="A416" s="73"/>
    </row>
    <row r="417" spans="1:1" ht="9" customHeight="1">
      <c r="A417" s="73"/>
    </row>
    <row r="418" spans="1:1" ht="9" customHeight="1">
      <c r="A418" s="73"/>
    </row>
    <row r="419" spans="1:1" ht="9" customHeight="1">
      <c r="A419" s="73"/>
    </row>
    <row r="420" spans="1:1" ht="9" customHeight="1">
      <c r="A420" s="73"/>
    </row>
    <row r="421" spans="1:1" ht="9" customHeight="1">
      <c r="A421" s="73"/>
    </row>
    <row r="422" spans="1:1" ht="9" customHeight="1">
      <c r="A422" s="73"/>
    </row>
    <row r="423" spans="1:1" ht="9" customHeight="1">
      <c r="A423" s="73"/>
    </row>
    <row r="424" spans="1:1" ht="9" customHeight="1">
      <c r="A424" s="73"/>
    </row>
    <row r="425" spans="1:1" ht="9" customHeight="1">
      <c r="A425" s="73"/>
    </row>
    <row r="426" spans="1:1" ht="9" customHeight="1">
      <c r="A426" s="73"/>
    </row>
    <row r="427" spans="1:1" ht="9" customHeight="1">
      <c r="A427" s="73"/>
    </row>
    <row r="428" spans="1:1" ht="9" customHeight="1">
      <c r="A428" s="73"/>
    </row>
    <row r="429" spans="1:1" ht="9" customHeight="1">
      <c r="A429" s="73"/>
    </row>
    <row r="430" spans="1:1" ht="9" customHeight="1">
      <c r="A430" s="73"/>
    </row>
    <row r="431" spans="1:1" ht="9" customHeight="1">
      <c r="A431" s="73"/>
    </row>
    <row r="432" spans="1:1" ht="9" customHeight="1">
      <c r="A432" s="73"/>
    </row>
    <row r="433" spans="1:1" ht="9" customHeight="1">
      <c r="A433" s="73"/>
    </row>
    <row r="434" spans="1:1" ht="9" customHeight="1">
      <c r="A434" s="73"/>
    </row>
    <row r="435" spans="1:1" ht="9" customHeight="1">
      <c r="A435" s="73"/>
    </row>
    <row r="436" spans="1:1" ht="9" customHeight="1">
      <c r="A436" s="73"/>
    </row>
    <row r="437" spans="1:1" ht="9" customHeight="1">
      <c r="A437" s="73"/>
    </row>
    <row r="438" spans="1:1" ht="9" customHeight="1">
      <c r="A438" s="73"/>
    </row>
    <row r="439" spans="1:1" ht="9" customHeight="1">
      <c r="A439" s="73"/>
    </row>
    <row r="440" spans="1:1" ht="9" customHeight="1">
      <c r="A440" s="73"/>
    </row>
    <row r="441" spans="1:1" ht="9" customHeight="1">
      <c r="A441" s="73"/>
    </row>
    <row r="442" spans="1:1" ht="9" customHeight="1">
      <c r="A442" s="73"/>
    </row>
    <row r="443" spans="1:1" ht="9" customHeight="1">
      <c r="A443" s="73"/>
    </row>
    <row r="444" spans="1:1" ht="9" customHeight="1">
      <c r="A444" s="73"/>
    </row>
    <row r="445" spans="1:1" ht="9" customHeight="1">
      <c r="A445" s="73"/>
    </row>
    <row r="446" spans="1:1" ht="9" customHeight="1">
      <c r="A446" s="73"/>
    </row>
    <row r="447" spans="1:1" ht="9" customHeight="1">
      <c r="A447" s="73"/>
    </row>
    <row r="448" spans="1:1" ht="9" customHeight="1">
      <c r="A448" s="73"/>
    </row>
    <row r="449" spans="1:1" ht="9" customHeight="1">
      <c r="A449" s="73"/>
    </row>
    <row r="450" spans="1:1" ht="9" customHeight="1">
      <c r="A450" s="73"/>
    </row>
    <row r="451" spans="1:1" ht="9" customHeight="1">
      <c r="A451" s="73"/>
    </row>
    <row r="452" spans="1:1" ht="9" customHeight="1">
      <c r="A452" s="73"/>
    </row>
    <row r="453" spans="1:1" ht="9" customHeight="1">
      <c r="A453" s="73"/>
    </row>
    <row r="454" spans="1:1" ht="9" customHeight="1">
      <c r="A454" s="73"/>
    </row>
    <row r="455" spans="1:1" ht="9" customHeight="1">
      <c r="A455" s="73"/>
    </row>
    <row r="456" spans="1:1" ht="9" customHeight="1">
      <c r="A456" s="73"/>
    </row>
    <row r="457" spans="1:1" ht="9" customHeight="1">
      <c r="A457" s="73"/>
    </row>
    <row r="458" spans="1:1" ht="9" customHeight="1">
      <c r="A458" s="73"/>
    </row>
    <row r="459" spans="1:1" ht="9" customHeight="1">
      <c r="A459" s="73"/>
    </row>
    <row r="460" spans="1:1" ht="9" customHeight="1">
      <c r="A460" s="73"/>
    </row>
    <row r="461" spans="1:1" ht="9" customHeight="1">
      <c r="A461" s="73"/>
    </row>
    <row r="462" spans="1:1" ht="9" customHeight="1">
      <c r="A462" s="73"/>
    </row>
    <row r="463" spans="1:1" ht="9" customHeight="1">
      <c r="A463" s="73"/>
    </row>
    <row r="464" spans="1:1" ht="9" customHeight="1">
      <c r="A464" s="73"/>
    </row>
    <row r="465" spans="1:1" ht="9" customHeight="1">
      <c r="A465" s="73"/>
    </row>
    <row r="466" spans="1:1" ht="9" customHeight="1">
      <c r="A466" s="73"/>
    </row>
    <row r="467" spans="1:1" ht="9" customHeight="1">
      <c r="A467" s="73"/>
    </row>
    <row r="468" spans="1:1" ht="9" customHeight="1">
      <c r="A468" s="73"/>
    </row>
    <row r="469" spans="1:1" ht="9" customHeight="1">
      <c r="A469" s="73"/>
    </row>
    <row r="470" spans="1:1" ht="9" customHeight="1">
      <c r="A470" s="73"/>
    </row>
    <row r="471" spans="1:1" ht="9" customHeight="1">
      <c r="A471" s="73"/>
    </row>
    <row r="472" spans="1:1" ht="9" customHeight="1">
      <c r="A472" s="73"/>
    </row>
    <row r="473" spans="1:1" ht="9" customHeight="1">
      <c r="A473" s="73"/>
    </row>
    <row r="474" spans="1:1" ht="9" customHeight="1">
      <c r="A474" s="73"/>
    </row>
    <row r="475" spans="1:1" ht="9" customHeight="1">
      <c r="A475" s="73"/>
    </row>
    <row r="476" spans="1:1" ht="9" customHeight="1">
      <c r="A476" s="73"/>
    </row>
    <row r="477" spans="1:1" ht="9" customHeight="1">
      <c r="A477" s="73"/>
    </row>
    <row r="478" spans="1:1" ht="9" customHeight="1">
      <c r="A478" s="73"/>
    </row>
    <row r="479" spans="1:1" ht="9" customHeight="1">
      <c r="A479" s="73"/>
    </row>
    <row r="480" spans="1:1" ht="9" customHeight="1">
      <c r="A480" s="73"/>
    </row>
    <row r="481" spans="1:1" ht="9" customHeight="1">
      <c r="A481" s="73"/>
    </row>
    <row r="482" spans="1:1" ht="9" customHeight="1">
      <c r="A482" s="73"/>
    </row>
    <row r="483" spans="1:1" ht="9" customHeight="1">
      <c r="A483" s="73"/>
    </row>
    <row r="484" spans="1:1" ht="9" customHeight="1">
      <c r="A484" s="73"/>
    </row>
    <row r="485" spans="1:1" ht="9" customHeight="1">
      <c r="A485" s="73"/>
    </row>
    <row r="486" spans="1:1" ht="9" customHeight="1">
      <c r="A486" s="73"/>
    </row>
    <row r="487" spans="1:1" ht="9" customHeight="1">
      <c r="A487" s="73"/>
    </row>
    <row r="488" spans="1:1" ht="9" customHeight="1">
      <c r="A488" s="73"/>
    </row>
    <row r="489" spans="1:1" ht="9" customHeight="1">
      <c r="A489" s="73"/>
    </row>
    <row r="490" spans="1:1" ht="9" customHeight="1">
      <c r="A490" s="73"/>
    </row>
    <row r="491" spans="1:1" ht="9" customHeight="1">
      <c r="A491" s="73"/>
    </row>
    <row r="492" spans="1:1" ht="9" customHeight="1">
      <c r="A492" s="73"/>
    </row>
    <row r="493" spans="1:1" ht="9" customHeight="1">
      <c r="A493" s="73"/>
    </row>
    <row r="494" spans="1:1" ht="9" customHeight="1">
      <c r="A494" s="73"/>
    </row>
    <row r="495" spans="1:1" ht="9" customHeight="1">
      <c r="A495" s="73"/>
    </row>
    <row r="496" spans="1:1" ht="9" customHeight="1">
      <c r="A496" s="73"/>
    </row>
    <row r="497" spans="1:1" ht="9" customHeight="1">
      <c r="A497" s="73"/>
    </row>
    <row r="498" spans="1:1" ht="9" customHeight="1">
      <c r="A498" s="73"/>
    </row>
    <row r="499" spans="1:1" ht="9" customHeight="1">
      <c r="A499" s="73"/>
    </row>
    <row r="500" spans="1:1" ht="9" customHeight="1">
      <c r="A500" s="73"/>
    </row>
    <row r="501" spans="1:1" ht="9" customHeight="1">
      <c r="A501" s="73"/>
    </row>
    <row r="502" spans="1:1" ht="9" customHeight="1">
      <c r="A502" s="73"/>
    </row>
    <row r="503" spans="1:1" ht="9" customHeight="1">
      <c r="A503" s="73"/>
    </row>
    <row r="504" spans="1:1" ht="9" customHeight="1">
      <c r="A504" s="73"/>
    </row>
  </sheetData>
  <mergeCells count="24">
    <mergeCell ref="C160:O160"/>
    <mergeCell ref="B129:B139"/>
    <mergeCell ref="M6:N6"/>
    <mergeCell ref="E77:G78"/>
    <mergeCell ref="I77:K78"/>
    <mergeCell ref="M78:N78"/>
    <mergeCell ref="B152:B156"/>
    <mergeCell ref="B80:B87"/>
    <mergeCell ref="B117:B128"/>
    <mergeCell ref="B89:B115"/>
    <mergeCell ref="C157:D157"/>
    <mergeCell ref="B140:B151"/>
    <mergeCell ref="I5:K6"/>
    <mergeCell ref="B67:B74"/>
    <mergeCell ref="B34:B66"/>
    <mergeCell ref="B5:B7"/>
    <mergeCell ref="S2:AG2"/>
    <mergeCell ref="B77:B79"/>
    <mergeCell ref="O6:O7"/>
    <mergeCell ref="O78:O79"/>
    <mergeCell ref="B2:O2"/>
    <mergeCell ref="B3:O3"/>
    <mergeCell ref="E5:G6"/>
    <mergeCell ref="B8:B33"/>
  </mergeCells>
  <printOptions horizontalCentered="1"/>
  <pageMargins left="0.51" right="0.43" top="0.52" bottom="0.94488188976377963" header="0.51181102362204722" footer="0.51181102362204722"/>
  <pageSetup scale="66" orientation="portrait" r:id="rId1"/>
  <headerFooter alignWithMargins="0">
    <oddFooter>&amp;F</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F05AC-F633-48A8-956C-297F46E142D6}">
  <dimension ref="A2:AW415"/>
  <sheetViews>
    <sheetView view="pageBreakPreview" zoomScale="80" zoomScaleNormal="115" zoomScaleSheetLayoutView="80" workbookViewId="0">
      <selection activeCell="C1" sqref="A1:C1048576"/>
    </sheetView>
  </sheetViews>
  <sheetFormatPr baseColWidth="10" defaultRowHeight="12.75"/>
  <cols>
    <col min="1" max="1" width="7.7109375" style="74" customWidth="1"/>
    <col min="2" max="2" width="1.5703125" style="74" customWidth="1"/>
    <col min="3" max="3" width="56.7109375" style="74" customWidth="1"/>
    <col min="4" max="27" width="5.7109375" style="74" customWidth="1"/>
    <col min="28" max="28" width="5.85546875" style="74" customWidth="1"/>
    <col min="29" max="29" width="11.42578125" style="74"/>
    <col min="30" max="30" width="11.42578125" style="73"/>
    <col min="31" max="31" width="4.7109375" style="73" customWidth="1"/>
    <col min="32" max="32" width="5" style="73" customWidth="1"/>
    <col min="33" max="33" width="2.28515625" style="73" customWidth="1"/>
    <col min="34" max="34" width="26" style="73" customWidth="1"/>
    <col min="35" max="35" width="8" style="73" customWidth="1"/>
    <col min="36" max="36" width="1" style="73" customWidth="1"/>
    <col min="37" max="37" width="6.7109375" style="73" customWidth="1"/>
    <col min="38" max="38" width="1" style="73" customWidth="1"/>
    <col min="39" max="39" width="6.7109375" style="73" customWidth="1"/>
    <col min="40" max="40" width="1" style="73" customWidth="1"/>
    <col min="41" max="41" width="6.7109375" style="73" customWidth="1"/>
    <col min="42" max="42" width="1" style="73" customWidth="1"/>
    <col min="43" max="43" width="6.7109375" style="73" customWidth="1"/>
    <col min="44" max="44" width="1" style="73" customWidth="1"/>
    <col min="45" max="45" width="6.7109375" style="73" customWidth="1"/>
    <col min="46" max="46" width="1" style="73" customWidth="1"/>
    <col min="47" max="48" width="6.7109375" style="73" customWidth="1"/>
    <col min="49" max="16384" width="11.42578125" style="73"/>
  </cols>
  <sheetData>
    <row r="2" spans="1:49" ht="13.5" customHeight="1">
      <c r="D2" s="93"/>
      <c r="E2" s="93"/>
      <c r="F2" s="93"/>
      <c r="G2" s="93"/>
      <c r="H2" s="93"/>
      <c r="I2" s="93"/>
      <c r="J2" s="93"/>
      <c r="K2" s="93"/>
      <c r="L2" s="93"/>
      <c r="M2" s="93"/>
      <c r="N2" s="93"/>
      <c r="O2" s="93"/>
      <c r="P2" s="93"/>
      <c r="Q2" s="93"/>
      <c r="R2" s="93"/>
      <c r="S2" s="93"/>
      <c r="T2" s="93"/>
      <c r="U2" s="93"/>
      <c r="V2" s="93"/>
      <c r="W2" s="93"/>
      <c r="X2" s="93"/>
      <c r="Y2" s="93"/>
      <c r="Z2" s="93"/>
      <c r="AA2" s="93"/>
      <c r="AB2" s="93"/>
      <c r="AC2" s="93"/>
      <c r="AD2" s="92"/>
    </row>
    <row r="3" spans="1:49" ht="3.75" customHeight="1">
      <c r="D3" s="93"/>
      <c r="E3" s="93"/>
      <c r="F3" s="93"/>
      <c r="G3" s="93"/>
      <c r="H3" s="93"/>
      <c r="I3" s="93"/>
      <c r="J3" s="93"/>
      <c r="K3" s="93"/>
      <c r="L3" s="93"/>
      <c r="M3" s="93"/>
      <c r="N3" s="93"/>
      <c r="O3" s="93"/>
      <c r="P3" s="93"/>
      <c r="Q3" s="93"/>
      <c r="R3" s="93"/>
      <c r="S3" s="93"/>
      <c r="T3" s="93"/>
      <c r="U3" s="93"/>
      <c r="V3" s="93"/>
      <c r="W3" s="93"/>
      <c r="X3" s="93"/>
      <c r="Y3" s="93"/>
      <c r="Z3" s="93"/>
      <c r="AA3" s="93"/>
      <c r="AB3" s="93"/>
      <c r="AC3" s="93"/>
      <c r="AD3" s="92"/>
    </row>
    <row r="4" spans="1:49" ht="12.75" customHeight="1">
      <c r="A4" s="2490" t="s">
        <v>83</v>
      </c>
      <c r="B4" s="2490"/>
      <c r="C4" s="2490"/>
      <c r="D4" s="2490"/>
      <c r="E4" s="2490"/>
      <c r="F4" s="2490"/>
      <c r="G4" s="2490"/>
      <c r="H4" s="2490"/>
      <c r="I4" s="2490"/>
      <c r="J4" s="2490"/>
      <c r="K4" s="2490"/>
      <c r="L4" s="2490"/>
      <c r="M4" s="2490"/>
      <c r="N4" s="2490"/>
      <c r="O4" s="2490"/>
      <c r="P4" s="2490"/>
      <c r="Q4" s="2490"/>
      <c r="R4" s="2490"/>
      <c r="S4" s="2490"/>
      <c r="T4" s="2490"/>
      <c r="U4" s="2490"/>
      <c r="V4" s="2490"/>
      <c r="W4" s="2490"/>
      <c r="X4" s="2490"/>
      <c r="Y4" s="2490"/>
      <c r="Z4" s="2490"/>
      <c r="AA4" s="2490"/>
      <c r="AB4" s="2490"/>
      <c r="AC4" s="93"/>
      <c r="AF4" s="2152"/>
      <c r="AG4" s="2152"/>
      <c r="AH4" s="2152"/>
      <c r="AI4" s="2152"/>
      <c r="AJ4" s="2152"/>
      <c r="AK4" s="2152"/>
      <c r="AL4" s="2152"/>
      <c r="AM4" s="2152"/>
      <c r="AN4" s="2152"/>
      <c r="AO4" s="2152"/>
      <c r="AP4" s="2152"/>
      <c r="AQ4" s="2152"/>
      <c r="AR4" s="2152"/>
      <c r="AS4" s="2152"/>
      <c r="AT4" s="2152"/>
    </row>
    <row r="5" spans="1:49" ht="12.75" customHeight="1">
      <c r="A5" s="2152" t="s">
        <v>74</v>
      </c>
      <c r="B5" s="2152"/>
      <c r="C5" s="2152"/>
      <c r="D5" s="2152"/>
      <c r="E5" s="2152"/>
      <c r="F5" s="2152"/>
      <c r="G5" s="2152"/>
      <c r="H5" s="2152"/>
      <c r="I5" s="2152"/>
      <c r="J5" s="2152"/>
      <c r="K5" s="2152"/>
      <c r="L5" s="2152"/>
      <c r="M5" s="2152"/>
      <c r="N5" s="2152"/>
      <c r="O5" s="2152"/>
      <c r="P5" s="2152"/>
      <c r="Q5" s="2152"/>
      <c r="R5" s="2152"/>
      <c r="S5" s="2152"/>
      <c r="T5" s="2152"/>
      <c r="U5" s="2152"/>
      <c r="V5" s="2152"/>
      <c r="W5" s="2152"/>
      <c r="X5" s="2152"/>
      <c r="Y5" s="2152"/>
      <c r="Z5" s="2152"/>
      <c r="AA5" s="2152"/>
      <c r="AB5" s="2152"/>
      <c r="AC5" s="93"/>
      <c r="AD5" s="106"/>
      <c r="AE5" s="106"/>
      <c r="AF5" s="105"/>
      <c r="AV5" s="104"/>
      <c r="AW5" s="104"/>
    </row>
    <row r="6" spans="1:49" ht="3" customHeight="1">
      <c r="B6" s="77"/>
      <c r="C6" s="77"/>
      <c r="D6" s="77"/>
      <c r="E6" s="77"/>
      <c r="F6" s="77"/>
      <c r="G6" s="77"/>
      <c r="H6" s="103"/>
      <c r="I6" s="103"/>
      <c r="J6" s="77"/>
      <c r="K6" s="77"/>
      <c r="L6" s="77"/>
      <c r="M6" s="77"/>
      <c r="N6" s="103"/>
      <c r="O6" s="103"/>
      <c r="P6" s="77"/>
      <c r="Q6" s="77"/>
      <c r="R6" s="77"/>
      <c r="S6" s="77"/>
      <c r="T6" s="103"/>
      <c r="U6" s="103"/>
      <c r="V6" s="77"/>
      <c r="W6" s="77"/>
      <c r="X6" s="77"/>
      <c r="Y6" s="77"/>
      <c r="Z6" s="103"/>
      <c r="AA6" s="103"/>
      <c r="AB6" s="102"/>
      <c r="AC6" s="93"/>
      <c r="AF6" s="99"/>
    </row>
    <row r="7" spans="1:49" ht="12.75" customHeight="1">
      <c r="A7" s="2435" t="s">
        <v>29</v>
      </c>
      <c r="B7" s="2199" t="s">
        <v>73</v>
      </c>
      <c r="C7" s="2199"/>
      <c r="D7" s="2462" t="s">
        <v>82</v>
      </c>
      <c r="E7" s="2462"/>
      <c r="F7" s="2462"/>
      <c r="G7" s="2462"/>
      <c r="H7" s="2462"/>
      <c r="I7" s="2462"/>
      <c r="J7" s="2462" t="s">
        <v>81</v>
      </c>
      <c r="K7" s="2462"/>
      <c r="L7" s="2462"/>
      <c r="M7" s="2462"/>
      <c r="N7" s="2462"/>
      <c r="O7" s="2462"/>
      <c r="P7" s="2462" t="s">
        <v>4</v>
      </c>
      <c r="Q7" s="2462"/>
      <c r="R7" s="2462"/>
      <c r="S7" s="2462"/>
      <c r="T7" s="2462"/>
      <c r="U7" s="2462"/>
      <c r="V7" s="2462" t="s">
        <v>80</v>
      </c>
      <c r="W7" s="2462"/>
      <c r="X7" s="2462"/>
      <c r="Y7" s="2462"/>
      <c r="Z7" s="2462"/>
      <c r="AA7" s="2462"/>
      <c r="AB7" s="2480" t="s">
        <v>5</v>
      </c>
      <c r="AC7" s="93"/>
      <c r="AD7" s="97"/>
    </row>
    <row r="8" spans="1:49">
      <c r="A8" s="2437"/>
      <c r="B8" s="2201"/>
      <c r="C8" s="2201"/>
      <c r="D8" s="96" t="s">
        <v>79</v>
      </c>
      <c r="E8" s="96" t="s">
        <v>78</v>
      </c>
      <c r="F8" s="96" t="s">
        <v>77</v>
      </c>
      <c r="G8" s="96" t="s">
        <v>76</v>
      </c>
      <c r="H8" s="96" t="s">
        <v>75</v>
      </c>
      <c r="I8" s="96" t="s">
        <v>5</v>
      </c>
      <c r="J8" s="96" t="s">
        <v>79</v>
      </c>
      <c r="K8" s="96" t="s">
        <v>78</v>
      </c>
      <c r="L8" s="96" t="s">
        <v>77</v>
      </c>
      <c r="M8" s="96" t="s">
        <v>76</v>
      </c>
      <c r="N8" s="96" t="s">
        <v>75</v>
      </c>
      <c r="O8" s="96" t="s">
        <v>5</v>
      </c>
      <c r="P8" s="96" t="s">
        <v>79</v>
      </c>
      <c r="Q8" s="96" t="s">
        <v>78</v>
      </c>
      <c r="R8" s="96" t="s">
        <v>77</v>
      </c>
      <c r="S8" s="96" t="s">
        <v>76</v>
      </c>
      <c r="T8" s="96" t="s">
        <v>75</v>
      </c>
      <c r="U8" s="96" t="s">
        <v>5</v>
      </c>
      <c r="V8" s="96" t="s">
        <v>79</v>
      </c>
      <c r="W8" s="96" t="s">
        <v>78</v>
      </c>
      <c r="X8" s="96" t="s">
        <v>77</v>
      </c>
      <c r="Y8" s="96" t="s">
        <v>76</v>
      </c>
      <c r="Z8" s="96" t="s">
        <v>75</v>
      </c>
      <c r="AA8" s="96" t="s">
        <v>5</v>
      </c>
      <c r="AB8" s="2482"/>
      <c r="AC8" s="93"/>
    </row>
    <row r="9" spans="1:49">
      <c r="A9" s="2006">
        <v>1401</v>
      </c>
      <c r="B9" s="86" t="s">
        <v>9</v>
      </c>
      <c r="C9" s="36"/>
      <c r="D9" s="80">
        <f>SUM(D10:D17)</f>
        <v>0</v>
      </c>
      <c r="E9" s="80">
        <f>SUM(E10:E17)</f>
        <v>22</v>
      </c>
      <c r="F9" s="80">
        <f>SUM(F10:F17)</f>
        <v>0</v>
      </c>
      <c r="G9" s="80">
        <f>SUM(G10:G17)</f>
        <v>66</v>
      </c>
      <c r="H9" s="80">
        <f>SUM(H10:H17)</f>
        <v>49</v>
      </c>
      <c r="I9" s="80">
        <f t="shared" ref="I9:I40" si="0">SUM(D9:H9)</f>
        <v>137</v>
      </c>
      <c r="J9" s="80">
        <f>SUM(J10:J17)</f>
        <v>0</v>
      </c>
      <c r="K9" s="80">
        <f>SUM(K10:K17)</f>
        <v>9</v>
      </c>
      <c r="L9" s="80">
        <f>SUM(L10:L17)</f>
        <v>0</v>
      </c>
      <c r="M9" s="80">
        <f>SUM(M10:M17)</f>
        <v>7</v>
      </c>
      <c r="N9" s="80">
        <f>SUM(N10:N17)</f>
        <v>3</v>
      </c>
      <c r="O9" s="80">
        <f t="shared" ref="O9:O40" si="1">SUM(J9:N9)</f>
        <v>19</v>
      </c>
      <c r="P9" s="80">
        <f>SUM(P10:P17)</f>
        <v>4</v>
      </c>
      <c r="Q9" s="80">
        <f>SUM(Q10:Q17)</f>
        <v>66</v>
      </c>
      <c r="R9" s="80">
        <f>SUM(R10:R17)</f>
        <v>1</v>
      </c>
      <c r="S9" s="80">
        <f>SUM(S10:S17)</f>
        <v>54</v>
      </c>
      <c r="T9" s="80">
        <f>SUM(T10:T17)</f>
        <v>13</v>
      </c>
      <c r="U9" s="80">
        <f t="shared" ref="U9:U40" si="2">SUM(P9:T9)</f>
        <v>138</v>
      </c>
      <c r="V9" s="80">
        <f>SUM(V10:V17)</f>
        <v>0</v>
      </c>
      <c r="W9" s="80">
        <f>SUM(W10:W17)</f>
        <v>14</v>
      </c>
      <c r="X9" s="80">
        <f>SUM(X10:X17)</f>
        <v>0</v>
      </c>
      <c r="Y9" s="80">
        <f>SUM(Y10:Y17)</f>
        <v>0</v>
      </c>
      <c r="Z9" s="80">
        <f>SUM(Z10:Z17)</f>
        <v>0</v>
      </c>
      <c r="AA9" s="80">
        <f t="shared" ref="AA9:AA40" si="3">SUM(V9:Z9)</f>
        <v>14</v>
      </c>
      <c r="AB9" s="85">
        <f t="shared" ref="AB9:AB40" si="4">SUM(O9,I9,U9,AA9)</f>
        <v>308</v>
      </c>
      <c r="AC9" s="93"/>
    </row>
    <row r="10" spans="1:49">
      <c r="A10" s="2007"/>
      <c r="B10" s="8" t="s">
        <v>10</v>
      </c>
      <c r="C10" s="77"/>
      <c r="D10" s="8">
        <v>0</v>
      </c>
      <c r="E10" s="8">
        <v>12</v>
      </c>
      <c r="F10" s="8">
        <v>0</v>
      </c>
      <c r="G10" s="8">
        <v>28</v>
      </c>
      <c r="H10" s="8">
        <v>10</v>
      </c>
      <c r="I10" s="8">
        <f t="shared" si="0"/>
        <v>50</v>
      </c>
      <c r="J10" s="8">
        <v>0</v>
      </c>
      <c r="K10" s="8">
        <v>0</v>
      </c>
      <c r="L10" s="8">
        <v>0</v>
      </c>
      <c r="M10" s="8">
        <v>0</v>
      </c>
      <c r="N10" s="8">
        <v>0</v>
      </c>
      <c r="O10" s="8">
        <f t="shared" si="1"/>
        <v>0</v>
      </c>
      <c r="P10" s="8">
        <v>0</v>
      </c>
      <c r="Q10" s="8">
        <v>0</v>
      </c>
      <c r="R10" s="8">
        <v>0</v>
      </c>
      <c r="S10" s="8">
        <v>0</v>
      </c>
      <c r="T10" s="8">
        <v>0</v>
      </c>
      <c r="U10" s="8">
        <f t="shared" si="2"/>
        <v>0</v>
      </c>
      <c r="V10" s="8">
        <v>0</v>
      </c>
      <c r="W10" s="8">
        <v>0</v>
      </c>
      <c r="X10" s="8">
        <v>0</v>
      </c>
      <c r="Y10" s="8">
        <v>0</v>
      </c>
      <c r="Z10" s="8">
        <v>0</v>
      </c>
      <c r="AA10" s="8">
        <f t="shared" si="3"/>
        <v>0</v>
      </c>
      <c r="AB10" s="89">
        <f t="shared" si="4"/>
        <v>50</v>
      </c>
      <c r="AC10" s="93"/>
      <c r="AD10" s="92"/>
    </row>
    <row r="11" spans="1:49">
      <c r="A11" s="2007"/>
      <c r="B11" s="8" t="s">
        <v>11</v>
      </c>
      <c r="C11" s="77"/>
      <c r="D11" s="8">
        <v>0</v>
      </c>
      <c r="E11" s="8">
        <v>5</v>
      </c>
      <c r="F11" s="8">
        <v>0</v>
      </c>
      <c r="G11" s="8">
        <v>18</v>
      </c>
      <c r="H11" s="8">
        <v>18</v>
      </c>
      <c r="I11" s="8">
        <f t="shared" si="0"/>
        <v>41</v>
      </c>
      <c r="J11" s="8">
        <v>0</v>
      </c>
      <c r="K11" s="8">
        <v>1</v>
      </c>
      <c r="L11" s="8">
        <v>0</v>
      </c>
      <c r="M11" s="8">
        <v>0</v>
      </c>
      <c r="N11" s="8">
        <v>0</v>
      </c>
      <c r="O11" s="8">
        <f t="shared" si="1"/>
        <v>1</v>
      </c>
      <c r="P11" s="8">
        <v>0</v>
      </c>
      <c r="Q11" s="8">
        <v>15</v>
      </c>
      <c r="R11" s="8">
        <v>1</v>
      </c>
      <c r="S11" s="8">
        <v>6</v>
      </c>
      <c r="T11" s="8">
        <v>1</v>
      </c>
      <c r="U11" s="8">
        <f t="shared" si="2"/>
        <v>23</v>
      </c>
      <c r="V11" s="8">
        <v>0</v>
      </c>
      <c r="W11" s="8">
        <v>6</v>
      </c>
      <c r="X11" s="8">
        <v>0</v>
      </c>
      <c r="Y11" s="8">
        <v>0</v>
      </c>
      <c r="Z11" s="8">
        <v>0</v>
      </c>
      <c r="AA11" s="8">
        <f t="shared" si="3"/>
        <v>6</v>
      </c>
      <c r="AB11" s="89">
        <f t="shared" si="4"/>
        <v>71</v>
      </c>
      <c r="AC11" s="93"/>
      <c r="AD11" s="92"/>
    </row>
    <row r="12" spans="1:49">
      <c r="A12" s="2007"/>
      <c r="B12" s="8" t="s">
        <v>12</v>
      </c>
      <c r="C12" s="77"/>
      <c r="D12" s="8">
        <v>0</v>
      </c>
      <c r="E12" s="8">
        <v>2</v>
      </c>
      <c r="F12" s="8">
        <v>0</v>
      </c>
      <c r="G12" s="8">
        <v>12</v>
      </c>
      <c r="H12" s="8">
        <v>16</v>
      </c>
      <c r="I12" s="8">
        <f t="shared" si="0"/>
        <v>30</v>
      </c>
      <c r="J12" s="8">
        <v>0</v>
      </c>
      <c r="K12" s="8">
        <v>6</v>
      </c>
      <c r="L12" s="8">
        <v>0</v>
      </c>
      <c r="M12" s="8">
        <v>2</v>
      </c>
      <c r="N12" s="8">
        <v>1</v>
      </c>
      <c r="O12" s="8">
        <f t="shared" si="1"/>
        <v>9</v>
      </c>
      <c r="P12" s="8">
        <v>1</v>
      </c>
      <c r="Q12" s="8">
        <v>8</v>
      </c>
      <c r="R12" s="8">
        <v>0</v>
      </c>
      <c r="S12" s="8">
        <v>15</v>
      </c>
      <c r="T12" s="8">
        <v>5</v>
      </c>
      <c r="U12" s="8">
        <f t="shared" si="2"/>
        <v>29</v>
      </c>
      <c r="V12" s="8">
        <v>0</v>
      </c>
      <c r="W12" s="8">
        <v>1</v>
      </c>
      <c r="X12" s="8">
        <v>0</v>
      </c>
      <c r="Y12" s="8">
        <v>0</v>
      </c>
      <c r="Z12" s="8">
        <v>0</v>
      </c>
      <c r="AA12" s="8">
        <f t="shared" si="3"/>
        <v>1</v>
      </c>
      <c r="AB12" s="89">
        <f t="shared" si="4"/>
        <v>69</v>
      </c>
      <c r="AC12" s="93"/>
      <c r="AD12" s="92"/>
    </row>
    <row r="13" spans="1:49" ht="13.5" customHeight="1">
      <c r="A13" s="2007"/>
      <c r="B13" s="8" t="s">
        <v>30</v>
      </c>
      <c r="C13" s="77"/>
      <c r="D13" s="8">
        <v>0</v>
      </c>
      <c r="E13" s="8">
        <v>0</v>
      </c>
      <c r="F13" s="8">
        <v>0</v>
      </c>
      <c r="G13" s="8">
        <v>4</v>
      </c>
      <c r="H13" s="8">
        <v>2</v>
      </c>
      <c r="I13" s="8">
        <f t="shared" si="0"/>
        <v>6</v>
      </c>
      <c r="J13" s="8">
        <v>0</v>
      </c>
      <c r="K13" s="8">
        <v>1</v>
      </c>
      <c r="L13" s="8">
        <v>0</v>
      </c>
      <c r="M13" s="8">
        <v>3</v>
      </c>
      <c r="N13" s="8">
        <v>2</v>
      </c>
      <c r="O13" s="8">
        <f t="shared" si="1"/>
        <v>6</v>
      </c>
      <c r="P13" s="8">
        <v>1</v>
      </c>
      <c r="Q13" s="8">
        <v>7</v>
      </c>
      <c r="R13" s="8">
        <v>0</v>
      </c>
      <c r="S13" s="8">
        <v>10</v>
      </c>
      <c r="T13" s="8">
        <v>5</v>
      </c>
      <c r="U13" s="8">
        <f t="shared" si="2"/>
        <v>23</v>
      </c>
      <c r="V13" s="8">
        <v>0</v>
      </c>
      <c r="W13" s="8">
        <v>3</v>
      </c>
      <c r="X13" s="8">
        <v>0</v>
      </c>
      <c r="Y13" s="8">
        <v>0</v>
      </c>
      <c r="Z13" s="8">
        <v>0</v>
      </c>
      <c r="AA13" s="8">
        <f t="shared" si="3"/>
        <v>3</v>
      </c>
      <c r="AB13" s="89">
        <f t="shared" si="4"/>
        <v>38</v>
      </c>
      <c r="AC13" s="93"/>
      <c r="AD13" s="92"/>
    </row>
    <row r="14" spans="1:49">
      <c r="A14" s="2007"/>
      <c r="B14" s="8" t="s">
        <v>31</v>
      </c>
      <c r="C14" s="77"/>
      <c r="D14" s="8">
        <v>0</v>
      </c>
      <c r="E14" s="8">
        <v>0</v>
      </c>
      <c r="F14" s="8">
        <v>0</v>
      </c>
      <c r="G14" s="8">
        <v>1</v>
      </c>
      <c r="H14" s="8">
        <v>2</v>
      </c>
      <c r="I14" s="8">
        <f t="shared" si="0"/>
        <v>3</v>
      </c>
      <c r="J14" s="8">
        <v>0</v>
      </c>
      <c r="K14" s="8">
        <v>0</v>
      </c>
      <c r="L14" s="8">
        <v>0</v>
      </c>
      <c r="M14" s="8">
        <v>0</v>
      </c>
      <c r="N14" s="8">
        <v>0</v>
      </c>
      <c r="O14" s="8">
        <f t="shared" si="1"/>
        <v>0</v>
      </c>
      <c r="P14" s="8">
        <v>1</v>
      </c>
      <c r="Q14" s="8">
        <v>22</v>
      </c>
      <c r="R14" s="8">
        <v>0</v>
      </c>
      <c r="S14" s="8">
        <v>15</v>
      </c>
      <c r="T14" s="8">
        <v>0</v>
      </c>
      <c r="U14" s="8">
        <f t="shared" si="2"/>
        <v>38</v>
      </c>
      <c r="V14" s="8">
        <v>0</v>
      </c>
      <c r="W14" s="8">
        <v>2</v>
      </c>
      <c r="X14" s="8">
        <v>0</v>
      </c>
      <c r="Y14" s="8">
        <v>0</v>
      </c>
      <c r="Z14" s="8">
        <v>0</v>
      </c>
      <c r="AA14" s="8">
        <f t="shared" si="3"/>
        <v>2</v>
      </c>
      <c r="AB14" s="89">
        <f t="shared" si="4"/>
        <v>43</v>
      </c>
      <c r="AC14" s="93"/>
      <c r="AD14" s="92"/>
    </row>
    <row r="15" spans="1:49">
      <c r="A15" s="2007"/>
      <c r="B15" s="8" t="s">
        <v>58</v>
      </c>
      <c r="C15" s="77"/>
      <c r="D15" s="8">
        <v>0</v>
      </c>
      <c r="E15" s="8">
        <v>2</v>
      </c>
      <c r="F15" s="8">
        <v>0</v>
      </c>
      <c r="G15" s="8">
        <v>2</v>
      </c>
      <c r="H15" s="8">
        <v>0</v>
      </c>
      <c r="I15" s="8">
        <f t="shared" si="0"/>
        <v>4</v>
      </c>
      <c r="J15" s="8">
        <v>0</v>
      </c>
      <c r="K15" s="8">
        <v>0</v>
      </c>
      <c r="L15" s="8">
        <v>0</v>
      </c>
      <c r="M15" s="8">
        <v>0</v>
      </c>
      <c r="N15" s="8">
        <v>0</v>
      </c>
      <c r="O15" s="8">
        <f t="shared" si="1"/>
        <v>0</v>
      </c>
      <c r="P15" s="8">
        <v>0</v>
      </c>
      <c r="Q15" s="8">
        <v>10</v>
      </c>
      <c r="R15" s="8">
        <v>0</v>
      </c>
      <c r="S15" s="8">
        <v>5</v>
      </c>
      <c r="T15" s="8">
        <v>0</v>
      </c>
      <c r="U15" s="8">
        <f t="shared" si="2"/>
        <v>15</v>
      </c>
      <c r="V15" s="8">
        <v>0</v>
      </c>
      <c r="W15" s="8">
        <v>0</v>
      </c>
      <c r="X15" s="8">
        <v>0</v>
      </c>
      <c r="Y15" s="8">
        <v>0</v>
      </c>
      <c r="Z15" s="8">
        <v>0</v>
      </c>
      <c r="AA15" s="8">
        <f t="shared" si="3"/>
        <v>0</v>
      </c>
      <c r="AB15" s="89">
        <f t="shared" si="4"/>
        <v>19</v>
      </c>
      <c r="AC15" s="93"/>
      <c r="AD15" s="92"/>
    </row>
    <row r="16" spans="1:49">
      <c r="A16" s="2007"/>
      <c r="B16" s="8" t="s">
        <v>64</v>
      </c>
      <c r="C16" s="77"/>
      <c r="D16" s="8">
        <v>0</v>
      </c>
      <c r="E16" s="8">
        <v>0</v>
      </c>
      <c r="F16" s="8">
        <v>0</v>
      </c>
      <c r="G16" s="8">
        <v>0</v>
      </c>
      <c r="H16" s="8">
        <v>0</v>
      </c>
      <c r="I16" s="8">
        <f t="shared" si="0"/>
        <v>0</v>
      </c>
      <c r="J16" s="8">
        <v>0</v>
      </c>
      <c r="K16" s="8">
        <v>1</v>
      </c>
      <c r="L16" s="8">
        <v>0</v>
      </c>
      <c r="M16" s="8">
        <v>2</v>
      </c>
      <c r="N16" s="8">
        <v>0</v>
      </c>
      <c r="O16" s="8">
        <f t="shared" si="1"/>
        <v>3</v>
      </c>
      <c r="P16" s="8">
        <v>1</v>
      </c>
      <c r="Q16" s="8">
        <v>2</v>
      </c>
      <c r="R16" s="8">
        <v>0</v>
      </c>
      <c r="S16" s="8">
        <v>3</v>
      </c>
      <c r="T16" s="8">
        <v>2</v>
      </c>
      <c r="U16" s="8">
        <f t="shared" si="2"/>
        <v>8</v>
      </c>
      <c r="V16" s="8">
        <v>0</v>
      </c>
      <c r="W16" s="8">
        <v>2</v>
      </c>
      <c r="X16" s="8">
        <v>0</v>
      </c>
      <c r="Y16" s="8">
        <v>0</v>
      </c>
      <c r="Z16" s="8">
        <v>0</v>
      </c>
      <c r="AA16" s="8">
        <f t="shared" si="3"/>
        <v>2</v>
      </c>
      <c r="AB16" s="89">
        <f t="shared" si="4"/>
        <v>13</v>
      </c>
      <c r="AC16" s="93"/>
      <c r="AD16" s="92"/>
    </row>
    <row r="17" spans="1:30">
      <c r="A17" s="2008"/>
      <c r="B17" s="8" t="s">
        <v>67</v>
      </c>
      <c r="C17" s="77"/>
      <c r="D17" s="8">
        <v>0</v>
      </c>
      <c r="E17" s="8">
        <v>1</v>
      </c>
      <c r="F17" s="8">
        <v>0</v>
      </c>
      <c r="G17" s="8">
        <v>1</v>
      </c>
      <c r="H17" s="8">
        <v>1</v>
      </c>
      <c r="I17" s="8">
        <f t="shared" si="0"/>
        <v>3</v>
      </c>
      <c r="J17" s="8">
        <v>0</v>
      </c>
      <c r="K17" s="8">
        <v>0</v>
      </c>
      <c r="L17" s="8">
        <v>0</v>
      </c>
      <c r="M17" s="8">
        <v>0</v>
      </c>
      <c r="N17" s="8">
        <v>0</v>
      </c>
      <c r="O17" s="8">
        <f t="shared" si="1"/>
        <v>0</v>
      </c>
      <c r="P17" s="8">
        <v>0</v>
      </c>
      <c r="Q17" s="8">
        <v>2</v>
      </c>
      <c r="R17" s="8">
        <v>0</v>
      </c>
      <c r="S17" s="8">
        <v>0</v>
      </c>
      <c r="T17" s="8">
        <v>0</v>
      </c>
      <c r="U17" s="8">
        <f t="shared" si="2"/>
        <v>2</v>
      </c>
      <c r="V17" s="8">
        <v>0</v>
      </c>
      <c r="W17" s="8">
        <v>0</v>
      </c>
      <c r="X17" s="8">
        <v>0</v>
      </c>
      <c r="Y17" s="8">
        <v>0</v>
      </c>
      <c r="Z17" s="8">
        <v>0</v>
      </c>
      <c r="AA17" s="8">
        <f t="shared" si="3"/>
        <v>0</v>
      </c>
      <c r="AB17" s="89">
        <f t="shared" si="4"/>
        <v>5</v>
      </c>
      <c r="AC17" s="93"/>
      <c r="AD17" s="92"/>
    </row>
    <row r="18" spans="1:30">
      <c r="A18" s="2006">
        <v>1402</v>
      </c>
      <c r="B18" s="86" t="s">
        <v>13</v>
      </c>
      <c r="C18" s="111"/>
      <c r="D18" s="80">
        <f>SUM(D19:D27)</f>
        <v>0</v>
      </c>
      <c r="E18" s="80">
        <f>SUM(E19:E27)</f>
        <v>26</v>
      </c>
      <c r="F18" s="80">
        <f>SUM(F19:F27)</f>
        <v>4</v>
      </c>
      <c r="G18" s="80">
        <f>SUM(G19:G27)</f>
        <v>96</v>
      </c>
      <c r="H18" s="80">
        <f>SUM(H19:H27)</f>
        <v>75</v>
      </c>
      <c r="I18" s="80">
        <f t="shared" si="0"/>
        <v>201</v>
      </c>
      <c r="J18" s="80">
        <f>SUM(J19:J27)</f>
        <v>0</v>
      </c>
      <c r="K18" s="80">
        <f>SUM(K19:K27)</f>
        <v>22</v>
      </c>
      <c r="L18" s="80">
        <f>SUM(L19:L27)</f>
        <v>1</v>
      </c>
      <c r="M18" s="80">
        <f>SUM(M19:M27)</f>
        <v>27</v>
      </c>
      <c r="N18" s="80">
        <f>SUM(N19:N27)</f>
        <v>10</v>
      </c>
      <c r="O18" s="80">
        <f t="shared" si="1"/>
        <v>60</v>
      </c>
      <c r="P18" s="80">
        <f>SUM(P19:P27)</f>
        <v>2</v>
      </c>
      <c r="Q18" s="80">
        <f>SUM(Q19:Q27)</f>
        <v>102</v>
      </c>
      <c r="R18" s="80">
        <f>SUM(R19:R27)</f>
        <v>1</v>
      </c>
      <c r="S18" s="80">
        <f>SUM(S19:S27)</f>
        <v>108</v>
      </c>
      <c r="T18" s="80">
        <f>SUM(T19:T27)</f>
        <v>22</v>
      </c>
      <c r="U18" s="80">
        <f t="shared" si="2"/>
        <v>235</v>
      </c>
      <c r="V18" s="80">
        <f>SUM(V20:V27)</f>
        <v>3</v>
      </c>
      <c r="W18" s="80">
        <f>SUM(W20:W27)</f>
        <v>11</v>
      </c>
      <c r="X18" s="80">
        <f>SUM(X20:X27)</f>
        <v>0</v>
      </c>
      <c r="Y18" s="80">
        <f>SUM(Y20:Y27)</f>
        <v>7</v>
      </c>
      <c r="Z18" s="80">
        <f>SUM(Z20:Z27)</f>
        <v>1</v>
      </c>
      <c r="AA18" s="80">
        <f t="shared" si="3"/>
        <v>22</v>
      </c>
      <c r="AB18" s="85">
        <f t="shared" si="4"/>
        <v>518</v>
      </c>
      <c r="AC18" s="93"/>
      <c r="AD18" s="92"/>
    </row>
    <row r="19" spans="1:30">
      <c r="A19" s="2007"/>
      <c r="B19" s="8" t="s">
        <v>54</v>
      </c>
      <c r="C19" s="77"/>
      <c r="D19" s="8">
        <v>0</v>
      </c>
      <c r="E19" s="8">
        <v>4</v>
      </c>
      <c r="F19" s="8">
        <v>0</v>
      </c>
      <c r="G19" s="8">
        <v>29</v>
      </c>
      <c r="H19" s="8">
        <v>35</v>
      </c>
      <c r="I19" s="8">
        <f t="shared" si="0"/>
        <v>68</v>
      </c>
      <c r="J19" s="8">
        <v>0</v>
      </c>
      <c r="K19" s="8">
        <v>10</v>
      </c>
      <c r="L19" s="8">
        <v>0</v>
      </c>
      <c r="M19" s="8">
        <v>8</v>
      </c>
      <c r="N19" s="8">
        <v>4</v>
      </c>
      <c r="O19" s="8">
        <f t="shared" si="1"/>
        <v>22</v>
      </c>
      <c r="P19" s="8">
        <v>0</v>
      </c>
      <c r="Q19" s="8">
        <v>30</v>
      </c>
      <c r="R19" s="8">
        <v>0</v>
      </c>
      <c r="S19" s="8">
        <v>40</v>
      </c>
      <c r="T19" s="8">
        <v>16</v>
      </c>
      <c r="U19" s="8">
        <f t="shared" si="2"/>
        <v>86</v>
      </c>
      <c r="V19" s="8">
        <v>0</v>
      </c>
      <c r="W19" s="8">
        <v>0</v>
      </c>
      <c r="X19" s="8">
        <v>0</v>
      </c>
      <c r="Y19" s="8">
        <v>0</v>
      </c>
      <c r="Z19" s="8">
        <v>0</v>
      </c>
      <c r="AA19" s="8">
        <f t="shared" si="3"/>
        <v>0</v>
      </c>
      <c r="AB19" s="89">
        <f t="shared" si="4"/>
        <v>176</v>
      </c>
      <c r="AC19" s="93"/>
      <c r="AD19" s="92"/>
    </row>
    <row r="20" spans="1:30">
      <c r="A20" s="2007"/>
      <c r="B20" s="8" t="s">
        <v>55</v>
      </c>
      <c r="C20" s="77"/>
      <c r="D20" s="8">
        <v>0</v>
      </c>
      <c r="E20" s="8">
        <v>5</v>
      </c>
      <c r="F20" s="8">
        <v>0</v>
      </c>
      <c r="G20" s="8">
        <v>21</v>
      </c>
      <c r="H20" s="8">
        <v>5</v>
      </c>
      <c r="I20" s="8">
        <f t="shared" si="0"/>
        <v>31</v>
      </c>
      <c r="J20" s="8">
        <v>0</v>
      </c>
      <c r="K20" s="8">
        <v>4</v>
      </c>
      <c r="L20" s="8">
        <v>0</v>
      </c>
      <c r="M20" s="8">
        <v>6</v>
      </c>
      <c r="N20" s="8">
        <v>0</v>
      </c>
      <c r="O20" s="8">
        <f t="shared" si="1"/>
        <v>10</v>
      </c>
      <c r="P20" s="8">
        <v>1</v>
      </c>
      <c r="Q20" s="8">
        <v>18</v>
      </c>
      <c r="R20" s="8">
        <v>0</v>
      </c>
      <c r="S20" s="8">
        <v>27</v>
      </c>
      <c r="T20" s="8">
        <v>2</v>
      </c>
      <c r="U20" s="8">
        <f t="shared" si="2"/>
        <v>48</v>
      </c>
      <c r="V20" s="8">
        <v>0</v>
      </c>
      <c r="W20" s="8">
        <v>0</v>
      </c>
      <c r="X20" s="8">
        <v>0</v>
      </c>
      <c r="Y20" s="8">
        <v>0</v>
      </c>
      <c r="Z20" s="8">
        <v>0</v>
      </c>
      <c r="AA20" s="8">
        <f t="shared" si="3"/>
        <v>0</v>
      </c>
      <c r="AB20" s="89">
        <f t="shared" si="4"/>
        <v>89</v>
      </c>
      <c r="AC20" s="93"/>
      <c r="AD20" s="92"/>
    </row>
    <row r="21" spans="1:30">
      <c r="A21" s="2007"/>
      <c r="B21" s="8" t="s">
        <v>70</v>
      </c>
      <c r="C21" s="77"/>
      <c r="D21" s="8">
        <v>0</v>
      </c>
      <c r="E21" s="8">
        <v>5</v>
      </c>
      <c r="F21" s="8">
        <v>1</v>
      </c>
      <c r="G21" s="8">
        <v>24</v>
      </c>
      <c r="H21" s="8">
        <v>18</v>
      </c>
      <c r="I21" s="8">
        <f t="shared" si="0"/>
        <v>48</v>
      </c>
      <c r="J21" s="8">
        <v>0</v>
      </c>
      <c r="K21" s="8">
        <v>1</v>
      </c>
      <c r="L21" s="8">
        <v>0</v>
      </c>
      <c r="M21" s="8">
        <v>4</v>
      </c>
      <c r="N21" s="8">
        <v>3</v>
      </c>
      <c r="O21" s="8">
        <f t="shared" si="1"/>
        <v>8</v>
      </c>
      <c r="P21" s="8">
        <v>0</v>
      </c>
      <c r="Q21" s="8">
        <v>14</v>
      </c>
      <c r="R21" s="8">
        <v>1</v>
      </c>
      <c r="S21" s="8">
        <v>12</v>
      </c>
      <c r="T21" s="8">
        <v>1</v>
      </c>
      <c r="U21" s="8">
        <f t="shared" si="2"/>
        <v>28</v>
      </c>
      <c r="V21" s="8">
        <v>0</v>
      </c>
      <c r="W21" s="8">
        <v>0</v>
      </c>
      <c r="X21" s="8">
        <v>0</v>
      </c>
      <c r="Y21" s="8">
        <v>0</v>
      </c>
      <c r="Z21" s="8">
        <v>1</v>
      </c>
      <c r="AA21" s="8">
        <f t="shared" si="3"/>
        <v>1</v>
      </c>
      <c r="AB21" s="89">
        <f t="shared" si="4"/>
        <v>85</v>
      </c>
      <c r="AC21" s="93"/>
      <c r="AD21" s="92"/>
    </row>
    <row r="22" spans="1:30">
      <c r="A22" s="2007"/>
      <c r="B22" s="8" t="s">
        <v>43</v>
      </c>
      <c r="C22" s="90"/>
      <c r="D22" s="8">
        <v>0</v>
      </c>
      <c r="E22" s="8">
        <v>3</v>
      </c>
      <c r="F22" s="8">
        <v>0</v>
      </c>
      <c r="G22" s="8">
        <v>8</v>
      </c>
      <c r="H22" s="8">
        <v>5</v>
      </c>
      <c r="I22" s="8">
        <f t="shared" si="0"/>
        <v>16</v>
      </c>
      <c r="J22" s="8">
        <v>0</v>
      </c>
      <c r="K22" s="8">
        <v>3</v>
      </c>
      <c r="L22" s="8">
        <v>1</v>
      </c>
      <c r="M22" s="8">
        <v>5</v>
      </c>
      <c r="N22" s="8">
        <v>3</v>
      </c>
      <c r="O22" s="8">
        <f t="shared" si="1"/>
        <v>12</v>
      </c>
      <c r="P22" s="8">
        <v>1</v>
      </c>
      <c r="Q22" s="8">
        <v>9</v>
      </c>
      <c r="R22" s="8">
        <v>0</v>
      </c>
      <c r="S22" s="8">
        <v>9</v>
      </c>
      <c r="T22" s="8">
        <v>1</v>
      </c>
      <c r="U22" s="8">
        <f t="shared" si="2"/>
        <v>20</v>
      </c>
      <c r="V22" s="8">
        <v>0</v>
      </c>
      <c r="W22" s="8">
        <v>0</v>
      </c>
      <c r="X22" s="8">
        <v>0</v>
      </c>
      <c r="Y22" s="8">
        <v>0</v>
      </c>
      <c r="Z22" s="8">
        <v>0</v>
      </c>
      <c r="AA22" s="8">
        <f t="shared" si="3"/>
        <v>0</v>
      </c>
      <c r="AB22" s="89">
        <f t="shared" si="4"/>
        <v>48</v>
      </c>
      <c r="AC22" s="93"/>
      <c r="AD22" s="92"/>
    </row>
    <row r="23" spans="1:30">
      <c r="A23" s="2007"/>
      <c r="B23" s="8" t="s">
        <v>44</v>
      </c>
      <c r="C23" s="77"/>
      <c r="D23" s="8">
        <v>0</v>
      </c>
      <c r="E23" s="8">
        <v>3</v>
      </c>
      <c r="F23" s="8">
        <v>0</v>
      </c>
      <c r="G23" s="8">
        <v>3</v>
      </c>
      <c r="H23" s="8">
        <v>3</v>
      </c>
      <c r="I23" s="8">
        <f t="shared" si="0"/>
        <v>9</v>
      </c>
      <c r="J23" s="8">
        <v>0</v>
      </c>
      <c r="K23" s="8">
        <v>2</v>
      </c>
      <c r="L23" s="8">
        <v>0</v>
      </c>
      <c r="M23" s="8">
        <v>1</v>
      </c>
      <c r="N23" s="8">
        <v>0</v>
      </c>
      <c r="O23" s="8">
        <f t="shared" si="1"/>
        <v>3</v>
      </c>
      <c r="P23" s="8">
        <v>0</v>
      </c>
      <c r="Q23" s="8">
        <v>12</v>
      </c>
      <c r="R23" s="8">
        <v>0</v>
      </c>
      <c r="S23" s="8">
        <v>6</v>
      </c>
      <c r="T23" s="8">
        <v>2</v>
      </c>
      <c r="U23" s="8">
        <f t="shared" si="2"/>
        <v>20</v>
      </c>
      <c r="V23" s="8">
        <v>0</v>
      </c>
      <c r="W23" s="8">
        <v>0</v>
      </c>
      <c r="X23" s="8">
        <v>0</v>
      </c>
      <c r="Y23" s="8">
        <v>0</v>
      </c>
      <c r="Z23" s="8">
        <v>0</v>
      </c>
      <c r="AA23" s="8">
        <f t="shared" si="3"/>
        <v>0</v>
      </c>
      <c r="AB23" s="89">
        <f t="shared" si="4"/>
        <v>32</v>
      </c>
      <c r="AC23" s="93"/>
      <c r="AD23" s="92"/>
    </row>
    <row r="24" spans="1:30">
      <c r="A24" s="2007"/>
      <c r="B24" s="8" t="s">
        <v>53</v>
      </c>
      <c r="C24" s="77"/>
      <c r="D24" s="8">
        <v>0</v>
      </c>
      <c r="E24" s="8">
        <v>1</v>
      </c>
      <c r="F24" s="8">
        <v>1</v>
      </c>
      <c r="G24" s="8">
        <v>3</v>
      </c>
      <c r="H24" s="8">
        <v>3</v>
      </c>
      <c r="I24" s="8">
        <f t="shared" si="0"/>
        <v>8</v>
      </c>
      <c r="J24" s="8">
        <v>0</v>
      </c>
      <c r="K24" s="8">
        <v>1</v>
      </c>
      <c r="L24" s="8">
        <v>0</v>
      </c>
      <c r="M24" s="8">
        <v>1</v>
      </c>
      <c r="N24" s="8">
        <v>0</v>
      </c>
      <c r="O24" s="8">
        <f t="shared" si="1"/>
        <v>2</v>
      </c>
      <c r="P24" s="8">
        <v>0</v>
      </c>
      <c r="Q24" s="8">
        <v>4</v>
      </c>
      <c r="R24" s="8">
        <v>0</v>
      </c>
      <c r="S24" s="8">
        <v>5</v>
      </c>
      <c r="T24" s="8">
        <v>0</v>
      </c>
      <c r="U24" s="8">
        <f t="shared" si="2"/>
        <v>9</v>
      </c>
      <c r="V24" s="8">
        <v>0</v>
      </c>
      <c r="W24" s="8">
        <v>0</v>
      </c>
      <c r="X24" s="8">
        <v>0</v>
      </c>
      <c r="Y24" s="8">
        <v>1</v>
      </c>
      <c r="Z24" s="8">
        <v>0</v>
      </c>
      <c r="AA24" s="8">
        <f t="shared" si="3"/>
        <v>1</v>
      </c>
      <c r="AB24" s="89">
        <f t="shared" si="4"/>
        <v>20</v>
      </c>
      <c r="AC24" s="93"/>
      <c r="AD24" s="92"/>
    </row>
    <row r="25" spans="1:30">
      <c r="A25" s="2007"/>
      <c r="B25" s="8" t="s">
        <v>57</v>
      </c>
      <c r="C25" s="77"/>
      <c r="D25" s="8">
        <v>0</v>
      </c>
      <c r="E25" s="8">
        <v>4</v>
      </c>
      <c r="F25" s="8">
        <v>1</v>
      </c>
      <c r="G25" s="8">
        <v>4</v>
      </c>
      <c r="H25" s="8">
        <v>2</v>
      </c>
      <c r="I25" s="8">
        <f t="shared" si="0"/>
        <v>11</v>
      </c>
      <c r="J25" s="8">
        <v>0</v>
      </c>
      <c r="K25" s="8">
        <v>1</v>
      </c>
      <c r="L25" s="8">
        <v>0</v>
      </c>
      <c r="M25" s="8">
        <v>2</v>
      </c>
      <c r="N25" s="8">
        <v>0</v>
      </c>
      <c r="O25" s="8">
        <f t="shared" si="1"/>
        <v>3</v>
      </c>
      <c r="P25" s="8">
        <v>0</v>
      </c>
      <c r="Q25" s="8">
        <v>10</v>
      </c>
      <c r="R25" s="8">
        <v>0</v>
      </c>
      <c r="S25" s="8">
        <v>5</v>
      </c>
      <c r="T25" s="8">
        <v>0</v>
      </c>
      <c r="U25" s="8">
        <f t="shared" si="2"/>
        <v>15</v>
      </c>
      <c r="V25" s="8">
        <v>1</v>
      </c>
      <c r="W25" s="8">
        <v>0</v>
      </c>
      <c r="X25" s="8">
        <v>0</v>
      </c>
      <c r="Y25" s="8">
        <v>2</v>
      </c>
      <c r="Z25" s="8">
        <v>0</v>
      </c>
      <c r="AA25" s="8">
        <f t="shared" si="3"/>
        <v>3</v>
      </c>
      <c r="AB25" s="89">
        <f t="shared" si="4"/>
        <v>32</v>
      </c>
      <c r="AC25" s="93"/>
      <c r="AD25" s="92"/>
    </row>
    <row r="26" spans="1:30">
      <c r="A26" s="2007"/>
      <c r="B26" s="8" t="s">
        <v>32</v>
      </c>
      <c r="C26" s="77"/>
      <c r="D26" s="8">
        <v>0</v>
      </c>
      <c r="E26" s="8">
        <v>1</v>
      </c>
      <c r="F26" s="8">
        <v>1</v>
      </c>
      <c r="G26" s="8">
        <v>4</v>
      </c>
      <c r="H26" s="8">
        <v>4</v>
      </c>
      <c r="I26" s="8">
        <f t="shared" si="0"/>
        <v>10</v>
      </c>
      <c r="J26" s="8">
        <v>0</v>
      </c>
      <c r="K26" s="8">
        <v>0</v>
      </c>
      <c r="L26" s="8">
        <v>0</v>
      </c>
      <c r="M26" s="8">
        <v>0</v>
      </c>
      <c r="N26" s="8">
        <v>0</v>
      </c>
      <c r="O26" s="8">
        <f t="shared" si="1"/>
        <v>0</v>
      </c>
      <c r="P26" s="8">
        <v>0</v>
      </c>
      <c r="Q26" s="8">
        <v>5</v>
      </c>
      <c r="R26" s="8">
        <v>0</v>
      </c>
      <c r="S26" s="8">
        <v>4</v>
      </c>
      <c r="T26" s="8">
        <v>0</v>
      </c>
      <c r="U26" s="8">
        <f t="shared" si="2"/>
        <v>9</v>
      </c>
      <c r="V26" s="8">
        <v>2</v>
      </c>
      <c r="W26" s="8">
        <v>10</v>
      </c>
      <c r="X26" s="8">
        <v>0</v>
      </c>
      <c r="Y26" s="8">
        <v>4</v>
      </c>
      <c r="Z26" s="8">
        <v>0</v>
      </c>
      <c r="AA26" s="8">
        <f t="shared" si="3"/>
        <v>16</v>
      </c>
      <c r="AB26" s="89">
        <f t="shared" si="4"/>
        <v>35</v>
      </c>
      <c r="AC26" s="93"/>
      <c r="AD26" s="92"/>
    </row>
    <row r="27" spans="1:30">
      <c r="A27" s="2008"/>
      <c r="B27" s="8" t="s">
        <v>48</v>
      </c>
      <c r="C27" s="77"/>
      <c r="D27" s="8">
        <v>0</v>
      </c>
      <c r="E27" s="8">
        <v>0</v>
      </c>
      <c r="F27" s="8">
        <v>0</v>
      </c>
      <c r="G27" s="8">
        <v>0</v>
      </c>
      <c r="H27" s="8">
        <v>0</v>
      </c>
      <c r="I27" s="8">
        <f t="shared" si="0"/>
        <v>0</v>
      </c>
      <c r="J27" s="8">
        <v>0</v>
      </c>
      <c r="K27" s="8">
        <v>0</v>
      </c>
      <c r="L27" s="8">
        <v>0</v>
      </c>
      <c r="M27" s="8">
        <v>0</v>
      </c>
      <c r="N27" s="8">
        <v>0</v>
      </c>
      <c r="O27" s="8">
        <f t="shared" si="1"/>
        <v>0</v>
      </c>
      <c r="P27" s="8">
        <v>0</v>
      </c>
      <c r="Q27" s="8">
        <v>0</v>
      </c>
      <c r="R27" s="8">
        <v>0</v>
      </c>
      <c r="S27" s="8">
        <v>0</v>
      </c>
      <c r="T27" s="8">
        <v>0</v>
      </c>
      <c r="U27" s="8">
        <f t="shared" si="2"/>
        <v>0</v>
      </c>
      <c r="V27" s="8">
        <v>0</v>
      </c>
      <c r="W27" s="8">
        <v>1</v>
      </c>
      <c r="X27" s="8">
        <v>0</v>
      </c>
      <c r="Y27" s="8">
        <v>0</v>
      </c>
      <c r="Z27" s="8">
        <v>0</v>
      </c>
      <c r="AA27" s="8">
        <f t="shared" si="3"/>
        <v>1</v>
      </c>
      <c r="AB27" s="89">
        <f t="shared" si="4"/>
        <v>1</v>
      </c>
      <c r="AC27" s="93"/>
      <c r="AD27" s="92"/>
    </row>
    <row r="28" spans="1:30">
      <c r="A28" s="2006">
        <v>1403</v>
      </c>
      <c r="B28" s="86" t="s">
        <v>14</v>
      </c>
      <c r="C28" s="111"/>
      <c r="D28" s="80">
        <f>SUM(D29:D31)</f>
        <v>3</v>
      </c>
      <c r="E28" s="80">
        <f>SUM(E29:E31)</f>
        <v>15</v>
      </c>
      <c r="F28" s="80">
        <f>SUM(F29:F31)</f>
        <v>2</v>
      </c>
      <c r="G28" s="80">
        <f>SUM(G29:G31)</f>
        <v>25</v>
      </c>
      <c r="H28" s="80">
        <f>SUM(H29:H31)</f>
        <v>10</v>
      </c>
      <c r="I28" s="80">
        <f t="shared" si="0"/>
        <v>55</v>
      </c>
      <c r="J28" s="80">
        <f>SUM(J29:J31)</f>
        <v>1</v>
      </c>
      <c r="K28" s="80">
        <f>SUM(K29:K31)</f>
        <v>6</v>
      </c>
      <c r="L28" s="80">
        <f>SUM(L29:L31)</f>
        <v>0</v>
      </c>
      <c r="M28" s="80">
        <f>SUM(M29:M31)</f>
        <v>2</v>
      </c>
      <c r="N28" s="80">
        <f>SUM(N29:N31)</f>
        <v>2</v>
      </c>
      <c r="O28" s="80">
        <f t="shared" si="1"/>
        <v>11</v>
      </c>
      <c r="P28" s="80">
        <f>SUM(P29:P31)</f>
        <v>13</v>
      </c>
      <c r="Q28" s="80">
        <f>SUM(Q29:Q31)</f>
        <v>142</v>
      </c>
      <c r="R28" s="80">
        <f>SUM(R29:R31)</f>
        <v>4</v>
      </c>
      <c r="S28" s="80">
        <f>SUM(S29:S31)</f>
        <v>35</v>
      </c>
      <c r="T28" s="80">
        <f>SUM(T29:T31)</f>
        <v>3</v>
      </c>
      <c r="U28" s="80">
        <f t="shared" si="2"/>
        <v>197</v>
      </c>
      <c r="V28" s="80">
        <f>SUM(V29:V31)</f>
        <v>1</v>
      </c>
      <c r="W28" s="80">
        <f>SUM(W29:W31)</f>
        <v>2</v>
      </c>
      <c r="X28" s="80">
        <f>SUM(X29:X31)</f>
        <v>0</v>
      </c>
      <c r="Y28" s="80">
        <f>SUM(Y29:Y31)</f>
        <v>1</v>
      </c>
      <c r="Z28" s="80">
        <f>SUM(Z29:Z31)</f>
        <v>0</v>
      </c>
      <c r="AA28" s="80">
        <f t="shared" si="3"/>
        <v>4</v>
      </c>
      <c r="AB28" s="85">
        <f t="shared" si="4"/>
        <v>267</v>
      </c>
      <c r="AC28" s="93"/>
      <c r="AD28" s="92"/>
    </row>
    <row r="29" spans="1:30" s="94" customFormat="1">
      <c r="A29" s="2007"/>
      <c r="B29" s="8" t="s">
        <v>33</v>
      </c>
      <c r="C29" s="77"/>
      <c r="D29" s="8">
        <v>2</v>
      </c>
      <c r="E29" s="8">
        <v>8</v>
      </c>
      <c r="F29" s="8">
        <v>2</v>
      </c>
      <c r="G29" s="8">
        <v>10</v>
      </c>
      <c r="H29" s="8">
        <v>8</v>
      </c>
      <c r="I29" s="8">
        <f t="shared" si="0"/>
        <v>30</v>
      </c>
      <c r="J29" s="8">
        <v>1</v>
      </c>
      <c r="K29" s="8">
        <v>2</v>
      </c>
      <c r="L29" s="8">
        <v>0</v>
      </c>
      <c r="M29" s="8">
        <v>0</v>
      </c>
      <c r="N29" s="8">
        <v>0</v>
      </c>
      <c r="O29" s="8">
        <f t="shared" si="1"/>
        <v>3</v>
      </c>
      <c r="P29" s="8">
        <v>9</v>
      </c>
      <c r="Q29" s="8">
        <v>85</v>
      </c>
      <c r="R29" s="8">
        <v>2</v>
      </c>
      <c r="S29" s="8">
        <v>14</v>
      </c>
      <c r="T29" s="8">
        <v>1</v>
      </c>
      <c r="U29" s="8">
        <f t="shared" si="2"/>
        <v>111</v>
      </c>
      <c r="V29" s="8">
        <v>0</v>
      </c>
      <c r="W29" s="8">
        <v>2</v>
      </c>
      <c r="X29" s="8">
        <v>0</v>
      </c>
      <c r="Y29" s="8">
        <v>1</v>
      </c>
      <c r="Z29" s="8">
        <v>0</v>
      </c>
      <c r="AA29" s="8">
        <f t="shared" si="3"/>
        <v>3</v>
      </c>
      <c r="AB29" s="89">
        <f t="shared" si="4"/>
        <v>147</v>
      </c>
      <c r="AC29" s="93"/>
      <c r="AD29" s="95"/>
    </row>
    <row r="30" spans="1:30" s="94" customFormat="1">
      <c r="A30" s="2007"/>
      <c r="B30" s="8" t="s">
        <v>15</v>
      </c>
      <c r="C30" s="77"/>
      <c r="D30" s="8">
        <v>0</v>
      </c>
      <c r="E30" s="8">
        <v>3</v>
      </c>
      <c r="F30" s="8">
        <v>0</v>
      </c>
      <c r="G30" s="8">
        <v>5</v>
      </c>
      <c r="H30" s="8">
        <v>0</v>
      </c>
      <c r="I30" s="8">
        <f t="shared" si="0"/>
        <v>8</v>
      </c>
      <c r="J30" s="8">
        <v>0</v>
      </c>
      <c r="K30" s="8">
        <v>4</v>
      </c>
      <c r="L30" s="8">
        <v>0</v>
      </c>
      <c r="M30" s="8">
        <v>1</v>
      </c>
      <c r="N30" s="8">
        <v>1</v>
      </c>
      <c r="O30" s="8">
        <f t="shared" si="1"/>
        <v>6</v>
      </c>
      <c r="P30" s="8">
        <v>2</v>
      </c>
      <c r="Q30" s="8">
        <v>24</v>
      </c>
      <c r="R30" s="8">
        <v>0</v>
      </c>
      <c r="S30" s="8">
        <v>6</v>
      </c>
      <c r="T30" s="8">
        <v>2</v>
      </c>
      <c r="U30" s="8">
        <f t="shared" si="2"/>
        <v>34</v>
      </c>
      <c r="V30" s="8">
        <v>1</v>
      </c>
      <c r="W30" s="8">
        <v>0</v>
      </c>
      <c r="X30" s="8">
        <v>0</v>
      </c>
      <c r="Y30" s="8">
        <v>0</v>
      </c>
      <c r="Z30" s="8">
        <v>0</v>
      </c>
      <c r="AA30" s="8">
        <f t="shared" si="3"/>
        <v>1</v>
      </c>
      <c r="AB30" s="89">
        <f t="shared" si="4"/>
        <v>49</v>
      </c>
      <c r="AC30" s="93"/>
      <c r="AD30" s="95"/>
    </row>
    <row r="31" spans="1:30" s="94" customFormat="1">
      <c r="A31" s="2008"/>
      <c r="B31" s="8" t="s">
        <v>16</v>
      </c>
      <c r="C31" s="77"/>
      <c r="D31" s="8">
        <v>1</v>
      </c>
      <c r="E31" s="8">
        <v>4</v>
      </c>
      <c r="F31" s="8">
        <v>0</v>
      </c>
      <c r="G31" s="8">
        <v>10</v>
      </c>
      <c r="H31" s="8">
        <v>2</v>
      </c>
      <c r="I31" s="8">
        <f t="shared" si="0"/>
        <v>17</v>
      </c>
      <c r="J31" s="8">
        <v>0</v>
      </c>
      <c r="K31" s="8">
        <v>0</v>
      </c>
      <c r="L31" s="8">
        <v>0</v>
      </c>
      <c r="M31" s="8">
        <v>1</v>
      </c>
      <c r="N31" s="8">
        <v>1</v>
      </c>
      <c r="O31" s="8">
        <f t="shared" si="1"/>
        <v>2</v>
      </c>
      <c r="P31" s="8">
        <v>2</v>
      </c>
      <c r="Q31" s="8">
        <v>33</v>
      </c>
      <c r="R31" s="8">
        <v>2</v>
      </c>
      <c r="S31" s="8">
        <v>15</v>
      </c>
      <c r="T31" s="8">
        <v>0</v>
      </c>
      <c r="U31" s="8">
        <f t="shared" si="2"/>
        <v>52</v>
      </c>
      <c r="V31" s="8">
        <v>0</v>
      </c>
      <c r="W31" s="8">
        <v>0</v>
      </c>
      <c r="X31" s="8">
        <v>0</v>
      </c>
      <c r="Y31" s="8">
        <v>0</v>
      </c>
      <c r="Z31" s="8">
        <v>0</v>
      </c>
      <c r="AA31" s="8">
        <f t="shared" si="3"/>
        <v>0</v>
      </c>
      <c r="AB31" s="89">
        <f t="shared" si="4"/>
        <v>71</v>
      </c>
      <c r="AC31" s="93"/>
      <c r="AD31" s="95"/>
    </row>
    <row r="32" spans="1:30">
      <c r="A32" s="2010">
        <v>1404</v>
      </c>
      <c r="B32" s="86" t="s">
        <v>34</v>
      </c>
      <c r="C32" s="111"/>
      <c r="D32" s="80">
        <f>SUM(D33:D34)</f>
        <v>0</v>
      </c>
      <c r="E32" s="80">
        <f>SUM(E33:E34)</f>
        <v>15</v>
      </c>
      <c r="F32" s="80">
        <f>SUM(F33:F34)</f>
        <v>2</v>
      </c>
      <c r="G32" s="80">
        <f>SUM(G33:G34)</f>
        <v>38</v>
      </c>
      <c r="H32" s="80">
        <f>SUM(H33:H34)</f>
        <v>23</v>
      </c>
      <c r="I32" s="80">
        <f t="shared" si="0"/>
        <v>78</v>
      </c>
      <c r="J32" s="80">
        <f>SUM(J33:J34)</f>
        <v>0</v>
      </c>
      <c r="K32" s="80">
        <f>SUM(K33:K34)</f>
        <v>7</v>
      </c>
      <c r="L32" s="80">
        <f>SUM(L33:L34)</f>
        <v>0</v>
      </c>
      <c r="M32" s="80">
        <f>SUM(M33:M34)</f>
        <v>12</v>
      </c>
      <c r="N32" s="80">
        <f>SUM(N33:N34)</f>
        <v>2</v>
      </c>
      <c r="O32" s="80">
        <f t="shared" si="1"/>
        <v>21</v>
      </c>
      <c r="P32" s="80">
        <f>SUM(P33:P34)</f>
        <v>0</v>
      </c>
      <c r="Q32" s="80">
        <f>SUM(Q33:Q34)</f>
        <v>67</v>
      </c>
      <c r="R32" s="80">
        <f>SUM(R33:R34)</f>
        <v>7</v>
      </c>
      <c r="S32" s="80">
        <f>SUM(S33:S34)</f>
        <v>51</v>
      </c>
      <c r="T32" s="80">
        <f>SUM(T33:T34)</f>
        <v>7</v>
      </c>
      <c r="U32" s="80">
        <f t="shared" si="2"/>
        <v>132</v>
      </c>
      <c r="V32" s="80">
        <f>SUM(V33:V34)</f>
        <v>0</v>
      </c>
      <c r="W32" s="80">
        <f>SUM(W33:W34)</f>
        <v>7</v>
      </c>
      <c r="X32" s="80">
        <f>SUM(X33:X34)</f>
        <v>0</v>
      </c>
      <c r="Y32" s="80">
        <f>SUM(Y33:Y34)</f>
        <v>1</v>
      </c>
      <c r="Z32" s="80">
        <f>SUM(Z33:Z34)</f>
        <v>0</v>
      </c>
      <c r="AA32" s="80">
        <f t="shared" si="3"/>
        <v>8</v>
      </c>
      <c r="AB32" s="85">
        <f t="shared" si="4"/>
        <v>239</v>
      </c>
      <c r="AC32" s="93"/>
      <c r="AD32" s="92"/>
    </row>
    <row r="33" spans="1:30">
      <c r="A33" s="1981"/>
      <c r="B33" s="8" t="s">
        <v>45</v>
      </c>
      <c r="C33" s="77"/>
      <c r="D33" s="8">
        <v>0</v>
      </c>
      <c r="E33" s="8">
        <v>5</v>
      </c>
      <c r="F33" s="8">
        <v>1</v>
      </c>
      <c r="G33" s="8">
        <v>25</v>
      </c>
      <c r="H33" s="8">
        <v>15</v>
      </c>
      <c r="I33" s="8">
        <f t="shared" si="0"/>
        <v>46</v>
      </c>
      <c r="J33" s="8">
        <v>0</v>
      </c>
      <c r="K33" s="8">
        <v>3</v>
      </c>
      <c r="L33" s="8">
        <v>0</v>
      </c>
      <c r="M33" s="8">
        <v>7</v>
      </c>
      <c r="N33" s="8">
        <v>2</v>
      </c>
      <c r="O33" s="8">
        <f t="shared" si="1"/>
        <v>12</v>
      </c>
      <c r="P33" s="8">
        <v>0</v>
      </c>
      <c r="Q33" s="8">
        <v>16</v>
      </c>
      <c r="R33" s="8">
        <v>0</v>
      </c>
      <c r="S33" s="8">
        <v>21</v>
      </c>
      <c r="T33" s="8">
        <v>5</v>
      </c>
      <c r="U33" s="8">
        <f t="shared" si="2"/>
        <v>42</v>
      </c>
      <c r="V33" s="8">
        <v>0</v>
      </c>
      <c r="W33" s="8">
        <v>5</v>
      </c>
      <c r="X33" s="8">
        <v>0</v>
      </c>
      <c r="Y33" s="8">
        <v>0</v>
      </c>
      <c r="Z33" s="8">
        <v>0</v>
      </c>
      <c r="AA33" s="8">
        <f t="shared" si="3"/>
        <v>5</v>
      </c>
      <c r="AB33" s="89">
        <f t="shared" si="4"/>
        <v>105</v>
      </c>
      <c r="AC33" s="93"/>
      <c r="AD33" s="92"/>
    </row>
    <row r="34" spans="1:30">
      <c r="A34" s="1982"/>
      <c r="B34" s="8" t="s">
        <v>17</v>
      </c>
      <c r="C34" s="77"/>
      <c r="D34" s="8">
        <v>0</v>
      </c>
      <c r="E34" s="8">
        <v>10</v>
      </c>
      <c r="F34" s="8">
        <v>1</v>
      </c>
      <c r="G34" s="8">
        <v>13</v>
      </c>
      <c r="H34" s="8">
        <v>8</v>
      </c>
      <c r="I34" s="8">
        <f t="shared" si="0"/>
        <v>32</v>
      </c>
      <c r="J34" s="8">
        <v>0</v>
      </c>
      <c r="K34" s="8">
        <v>4</v>
      </c>
      <c r="L34" s="8">
        <v>0</v>
      </c>
      <c r="M34" s="8">
        <v>5</v>
      </c>
      <c r="N34" s="8">
        <v>0</v>
      </c>
      <c r="O34" s="8">
        <f t="shared" si="1"/>
        <v>9</v>
      </c>
      <c r="P34" s="8">
        <v>0</v>
      </c>
      <c r="Q34" s="8">
        <v>51</v>
      </c>
      <c r="R34" s="8">
        <v>7</v>
      </c>
      <c r="S34" s="8">
        <v>30</v>
      </c>
      <c r="T34" s="8">
        <v>2</v>
      </c>
      <c r="U34" s="8">
        <f t="shared" si="2"/>
        <v>90</v>
      </c>
      <c r="V34" s="8">
        <v>0</v>
      </c>
      <c r="W34" s="8">
        <v>2</v>
      </c>
      <c r="X34" s="8">
        <v>0</v>
      </c>
      <c r="Y34" s="8">
        <v>1</v>
      </c>
      <c r="Z34" s="8">
        <v>0</v>
      </c>
      <c r="AA34" s="8">
        <f t="shared" si="3"/>
        <v>3</v>
      </c>
      <c r="AB34" s="89">
        <f t="shared" si="4"/>
        <v>134</v>
      </c>
      <c r="AC34" s="93"/>
      <c r="AD34" s="92"/>
    </row>
    <row r="35" spans="1:30">
      <c r="A35" s="2006">
        <v>1405</v>
      </c>
      <c r="B35" s="86" t="s">
        <v>18</v>
      </c>
      <c r="C35" s="36"/>
      <c r="D35" s="80">
        <f>SUM(D36:D39)</f>
        <v>0</v>
      </c>
      <c r="E35" s="80">
        <f>SUM(E36:E39)</f>
        <v>16</v>
      </c>
      <c r="F35" s="80">
        <f>SUM(F36:F39)</f>
        <v>0</v>
      </c>
      <c r="G35" s="80">
        <f>SUM(G36:G39)</f>
        <v>53</v>
      </c>
      <c r="H35" s="80">
        <f>SUM(H36:H39)</f>
        <v>49</v>
      </c>
      <c r="I35" s="80">
        <f t="shared" si="0"/>
        <v>118</v>
      </c>
      <c r="J35" s="80">
        <f>SUM(J36:J39)</f>
        <v>0</v>
      </c>
      <c r="K35" s="80">
        <f>SUM(K36:K39)</f>
        <v>19</v>
      </c>
      <c r="L35" s="80">
        <f>SUM(L36:L39)</f>
        <v>0</v>
      </c>
      <c r="M35" s="80">
        <f>SUM(M36:M39)</f>
        <v>18</v>
      </c>
      <c r="N35" s="80">
        <f>SUM(N36:N39)</f>
        <v>12</v>
      </c>
      <c r="O35" s="80">
        <f t="shared" si="1"/>
        <v>49</v>
      </c>
      <c r="P35" s="80">
        <f>SUM(P36:P39)</f>
        <v>2</v>
      </c>
      <c r="Q35" s="80">
        <f>SUM(Q36:Q39)</f>
        <v>103</v>
      </c>
      <c r="R35" s="80">
        <f>SUM(R36:R39)</f>
        <v>1</v>
      </c>
      <c r="S35" s="80">
        <f>SUM(S36:S39)</f>
        <v>89</v>
      </c>
      <c r="T35" s="80">
        <f>SUM(T36:T39)</f>
        <v>19</v>
      </c>
      <c r="U35" s="80">
        <f t="shared" si="2"/>
        <v>214</v>
      </c>
      <c r="V35" s="80">
        <f>SUM(V36:V39)</f>
        <v>1</v>
      </c>
      <c r="W35" s="80">
        <f>SUM(W36:W39)</f>
        <v>3</v>
      </c>
      <c r="X35" s="80">
        <f>SUM(X36:X39)</f>
        <v>0</v>
      </c>
      <c r="Y35" s="80">
        <f>SUM(Y36:Y39)</f>
        <v>1</v>
      </c>
      <c r="Z35" s="80">
        <f>SUM(Z36:Z39)</f>
        <v>0</v>
      </c>
      <c r="AA35" s="80">
        <f t="shared" si="3"/>
        <v>5</v>
      </c>
      <c r="AB35" s="85">
        <f t="shared" si="4"/>
        <v>386</v>
      </c>
      <c r="AC35" s="93"/>
      <c r="AD35" s="92"/>
    </row>
    <row r="36" spans="1:30">
      <c r="A36" s="2007"/>
      <c r="B36" s="8" t="s">
        <v>21</v>
      </c>
      <c r="C36" s="77"/>
      <c r="D36" s="8">
        <v>0</v>
      </c>
      <c r="E36" s="8">
        <v>10</v>
      </c>
      <c r="F36" s="8">
        <v>0</v>
      </c>
      <c r="G36" s="8">
        <v>27</v>
      </c>
      <c r="H36" s="8">
        <v>10</v>
      </c>
      <c r="I36" s="8">
        <f t="shared" si="0"/>
        <v>47</v>
      </c>
      <c r="J36" s="8">
        <v>0</v>
      </c>
      <c r="K36" s="8">
        <v>8</v>
      </c>
      <c r="L36" s="8">
        <v>0</v>
      </c>
      <c r="M36" s="8">
        <v>11</v>
      </c>
      <c r="N36" s="8">
        <v>4</v>
      </c>
      <c r="O36" s="8">
        <f t="shared" si="1"/>
        <v>23</v>
      </c>
      <c r="P36" s="8">
        <v>2</v>
      </c>
      <c r="Q36" s="8">
        <v>22</v>
      </c>
      <c r="R36" s="8">
        <v>1</v>
      </c>
      <c r="S36" s="8">
        <v>23</v>
      </c>
      <c r="T36" s="8">
        <v>7</v>
      </c>
      <c r="U36" s="8">
        <f t="shared" si="2"/>
        <v>55</v>
      </c>
      <c r="V36" s="8">
        <v>0</v>
      </c>
      <c r="W36" s="8">
        <v>0</v>
      </c>
      <c r="X36" s="8">
        <v>0</v>
      </c>
      <c r="Y36" s="8">
        <v>0</v>
      </c>
      <c r="Z36" s="8">
        <v>0</v>
      </c>
      <c r="AA36" s="8">
        <f t="shared" si="3"/>
        <v>0</v>
      </c>
      <c r="AB36" s="89">
        <f t="shared" si="4"/>
        <v>125</v>
      </c>
    </row>
    <row r="37" spans="1:30">
      <c r="A37" s="2007"/>
      <c r="B37" s="8" t="s">
        <v>19</v>
      </c>
      <c r="C37" s="77"/>
      <c r="D37" s="8">
        <v>0</v>
      </c>
      <c r="E37" s="8">
        <v>6</v>
      </c>
      <c r="F37" s="8">
        <v>0</v>
      </c>
      <c r="G37" s="8">
        <v>25</v>
      </c>
      <c r="H37" s="8">
        <v>39</v>
      </c>
      <c r="I37" s="8">
        <f t="shared" si="0"/>
        <v>70</v>
      </c>
      <c r="J37" s="8">
        <v>0</v>
      </c>
      <c r="K37" s="8">
        <v>11</v>
      </c>
      <c r="L37" s="8">
        <v>0</v>
      </c>
      <c r="M37" s="8">
        <v>6</v>
      </c>
      <c r="N37" s="8">
        <v>8</v>
      </c>
      <c r="O37" s="8">
        <f t="shared" si="1"/>
        <v>25</v>
      </c>
      <c r="P37" s="8">
        <v>0</v>
      </c>
      <c r="Q37" s="8">
        <v>75</v>
      </c>
      <c r="R37" s="8">
        <v>0</v>
      </c>
      <c r="S37" s="8">
        <v>61</v>
      </c>
      <c r="T37" s="8">
        <v>11</v>
      </c>
      <c r="U37" s="8">
        <f t="shared" si="2"/>
        <v>147</v>
      </c>
      <c r="V37" s="8">
        <v>1</v>
      </c>
      <c r="W37" s="8">
        <v>3</v>
      </c>
      <c r="X37" s="8">
        <v>0</v>
      </c>
      <c r="Y37" s="8">
        <v>1</v>
      </c>
      <c r="Z37" s="8">
        <v>0</v>
      </c>
      <c r="AA37" s="8">
        <f t="shared" si="3"/>
        <v>5</v>
      </c>
      <c r="AB37" s="89">
        <f t="shared" si="4"/>
        <v>247</v>
      </c>
    </row>
    <row r="38" spans="1:30">
      <c r="A38" s="2007"/>
      <c r="B38" s="8" t="s">
        <v>65</v>
      </c>
      <c r="C38" s="77"/>
      <c r="D38" s="8">
        <v>0</v>
      </c>
      <c r="E38" s="8">
        <v>0</v>
      </c>
      <c r="F38" s="8">
        <v>0</v>
      </c>
      <c r="G38" s="8">
        <v>0</v>
      </c>
      <c r="H38" s="8">
        <v>0</v>
      </c>
      <c r="I38" s="8">
        <f t="shared" si="0"/>
        <v>0</v>
      </c>
      <c r="J38" s="8">
        <v>0</v>
      </c>
      <c r="K38" s="8">
        <v>0</v>
      </c>
      <c r="L38" s="8">
        <v>0</v>
      </c>
      <c r="M38" s="8">
        <v>0</v>
      </c>
      <c r="N38" s="8">
        <v>0</v>
      </c>
      <c r="O38" s="8">
        <f t="shared" si="1"/>
        <v>0</v>
      </c>
      <c r="P38" s="8">
        <v>0</v>
      </c>
      <c r="Q38" s="8">
        <v>0</v>
      </c>
      <c r="R38" s="8">
        <v>0</v>
      </c>
      <c r="S38" s="8">
        <v>0</v>
      </c>
      <c r="T38" s="8">
        <v>0</v>
      </c>
      <c r="U38" s="8">
        <f t="shared" si="2"/>
        <v>0</v>
      </c>
      <c r="V38" s="8">
        <v>0</v>
      </c>
      <c r="W38" s="8">
        <v>0</v>
      </c>
      <c r="X38" s="8">
        <v>0</v>
      </c>
      <c r="Y38" s="8">
        <v>0</v>
      </c>
      <c r="Z38" s="8">
        <v>0</v>
      </c>
      <c r="AA38" s="8">
        <f t="shared" si="3"/>
        <v>0</v>
      </c>
      <c r="AB38" s="89">
        <f t="shared" si="4"/>
        <v>0</v>
      </c>
    </row>
    <row r="39" spans="1:30">
      <c r="A39" s="2008"/>
      <c r="B39" s="8" t="s">
        <v>49</v>
      </c>
      <c r="C39" s="77"/>
      <c r="D39" s="8">
        <v>0</v>
      </c>
      <c r="E39" s="8">
        <v>0</v>
      </c>
      <c r="F39" s="8">
        <v>0</v>
      </c>
      <c r="G39" s="8">
        <v>1</v>
      </c>
      <c r="H39" s="8">
        <v>0</v>
      </c>
      <c r="I39" s="8">
        <f t="shared" si="0"/>
        <v>1</v>
      </c>
      <c r="J39" s="8">
        <v>0</v>
      </c>
      <c r="K39" s="8">
        <v>0</v>
      </c>
      <c r="L39" s="8">
        <v>0</v>
      </c>
      <c r="M39" s="8">
        <v>1</v>
      </c>
      <c r="N39" s="8">
        <v>0</v>
      </c>
      <c r="O39" s="8">
        <f t="shared" si="1"/>
        <v>1</v>
      </c>
      <c r="P39" s="8">
        <v>0</v>
      </c>
      <c r="Q39" s="8">
        <v>6</v>
      </c>
      <c r="R39" s="8">
        <v>0</v>
      </c>
      <c r="S39" s="8">
        <v>5</v>
      </c>
      <c r="T39" s="8">
        <v>1</v>
      </c>
      <c r="U39" s="8">
        <f t="shared" si="2"/>
        <v>12</v>
      </c>
      <c r="V39" s="8">
        <v>0</v>
      </c>
      <c r="W39" s="8">
        <v>0</v>
      </c>
      <c r="X39" s="8">
        <v>0</v>
      </c>
      <c r="Y39" s="8">
        <v>0</v>
      </c>
      <c r="Z39" s="8">
        <v>0</v>
      </c>
      <c r="AA39" s="8">
        <f t="shared" si="3"/>
        <v>0</v>
      </c>
      <c r="AB39" s="89">
        <f t="shared" si="4"/>
        <v>14</v>
      </c>
      <c r="AC39" s="93"/>
      <c r="AD39" s="92"/>
    </row>
    <row r="40" spans="1:30">
      <c r="A40" s="2006">
        <v>1406</v>
      </c>
      <c r="B40" s="86" t="s">
        <v>22</v>
      </c>
      <c r="C40" s="111"/>
      <c r="D40" s="80">
        <f>SUM(D41:D45)</f>
        <v>0</v>
      </c>
      <c r="E40" s="80">
        <f>SUM(E41:E45)</f>
        <v>12</v>
      </c>
      <c r="F40" s="80">
        <f>SUM(F41:F45)</f>
        <v>8</v>
      </c>
      <c r="G40" s="80">
        <f>SUM(G41:G45)</f>
        <v>52</v>
      </c>
      <c r="H40" s="80">
        <f>SUM(H41:H45)</f>
        <v>22</v>
      </c>
      <c r="I40" s="80">
        <f t="shared" si="0"/>
        <v>94</v>
      </c>
      <c r="J40" s="80">
        <f>SUM(J41:J45)</f>
        <v>0</v>
      </c>
      <c r="K40" s="80">
        <f>SUM(K41:K45)</f>
        <v>5</v>
      </c>
      <c r="L40" s="80">
        <f>SUM(L41:L45)</f>
        <v>3</v>
      </c>
      <c r="M40" s="80">
        <f>SUM(M41:M45)</f>
        <v>6</v>
      </c>
      <c r="N40" s="80">
        <f>SUM(N41:N45)</f>
        <v>0</v>
      </c>
      <c r="O40" s="80">
        <f t="shared" si="1"/>
        <v>14</v>
      </c>
      <c r="P40" s="80">
        <f>SUM(P41:P45)</f>
        <v>4</v>
      </c>
      <c r="Q40" s="80">
        <f>SUM(Q41:Q45)</f>
        <v>72</v>
      </c>
      <c r="R40" s="80">
        <f>SUM(R41:R45)</f>
        <v>109</v>
      </c>
      <c r="S40" s="80">
        <f>SUM(S41:S45)</f>
        <v>39</v>
      </c>
      <c r="T40" s="80">
        <f>SUM(T41:T45)</f>
        <v>3</v>
      </c>
      <c r="U40" s="80">
        <f t="shared" si="2"/>
        <v>227</v>
      </c>
      <c r="V40" s="80">
        <f>SUM(V41:V45)</f>
        <v>0</v>
      </c>
      <c r="W40" s="80">
        <f>SUM(W41:W45)</f>
        <v>10</v>
      </c>
      <c r="X40" s="80">
        <f>SUM(X41:X45)</f>
        <v>1</v>
      </c>
      <c r="Y40" s="80">
        <f>SUM(Y41:Y45)</f>
        <v>9</v>
      </c>
      <c r="Z40" s="80">
        <f>SUM(Z41:Z45)</f>
        <v>1</v>
      </c>
      <c r="AA40" s="80">
        <f t="shared" si="3"/>
        <v>21</v>
      </c>
      <c r="AB40" s="85">
        <f t="shared" si="4"/>
        <v>356</v>
      </c>
    </row>
    <row r="41" spans="1:30">
      <c r="A41" s="2007"/>
      <c r="B41" s="8" t="s">
        <v>68</v>
      </c>
      <c r="C41" s="77"/>
      <c r="D41" s="8">
        <v>0</v>
      </c>
      <c r="E41" s="8">
        <v>9</v>
      </c>
      <c r="F41" s="8">
        <v>7</v>
      </c>
      <c r="G41" s="8">
        <v>29</v>
      </c>
      <c r="H41" s="8">
        <v>7</v>
      </c>
      <c r="I41" s="8">
        <f t="shared" ref="I41:I59" si="5">SUM(D41:H41)</f>
        <v>52</v>
      </c>
      <c r="J41" s="8">
        <v>0</v>
      </c>
      <c r="K41" s="8">
        <v>5</v>
      </c>
      <c r="L41" s="8">
        <v>3</v>
      </c>
      <c r="M41" s="8">
        <v>5</v>
      </c>
      <c r="N41" s="8">
        <v>0</v>
      </c>
      <c r="O41" s="8">
        <f t="shared" ref="O41:O59" si="6">SUM(J41:N41)</f>
        <v>13</v>
      </c>
      <c r="P41" s="8">
        <v>2</v>
      </c>
      <c r="Q41" s="8">
        <v>42</v>
      </c>
      <c r="R41" s="8">
        <v>57</v>
      </c>
      <c r="S41" s="8">
        <v>17</v>
      </c>
      <c r="T41" s="8">
        <v>2</v>
      </c>
      <c r="U41" s="8">
        <f t="shared" ref="U41:U59" si="7">SUM(P41:T41)</f>
        <v>120</v>
      </c>
      <c r="V41" s="8">
        <v>0</v>
      </c>
      <c r="W41" s="8">
        <v>1</v>
      </c>
      <c r="X41" s="8">
        <v>1</v>
      </c>
      <c r="Y41" s="8">
        <v>1</v>
      </c>
      <c r="Z41" s="8">
        <v>0</v>
      </c>
      <c r="AA41" s="8">
        <f t="shared" ref="AA41:AA59" si="8">SUM(V41:Z41)</f>
        <v>3</v>
      </c>
      <c r="AB41" s="89">
        <f t="shared" ref="AB41:AB59" si="9">SUM(O41,I41,U41,AA41)</f>
        <v>188</v>
      </c>
    </row>
    <row r="42" spans="1:30">
      <c r="A42" s="2007"/>
      <c r="B42" s="8" t="s">
        <v>23</v>
      </c>
      <c r="C42" s="77"/>
      <c r="D42" s="8">
        <v>0</v>
      </c>
      <c r="E42" s="8">
        <v>2</v>
      </c>
      <c r="F42" s="8">
        <v>0</v>
      </c>
      <c r="G42" s="8">
        <v>18</v>
      </c>
      <c r="H42" s="8">
        <v>7</v>
      </c>
      <c r="I42" s="8">
        <f t="shared" si="5"/>
        <v>27</v>
      </c>
      <c r="J42" s="8">
        <v>0</v>
      </c>
      <c r="K42" s="8">
        <v>0</v>
      </c>
      <c r="L42" s="8">
        <v>0</v>
      </c>
      <c r="M42" s="8">
        <v>1</v>
      </c>
      <c r="N42" s="8">
        <v>0</v>
      </c>
      <c r="O42" s="8">
        <f t="shared" si="6"/>
        <v>1</v>
      </c>
      <c r="P42" s="8">
        <v>1</v>
      </c>
      <c r="Q42" s="8">
        <v>14</v>
      </c>
      <c r="R42" s="8">
        <v>1</v>
      </c>
      <c r="S42" s="8">
        <v>6</v>
      </c>
      <c r="T42" s="8">
        <v>1</v>
      </c>
      <c r="U42" s="8">
        <f t="shared" si="7"/>
        <v>23</v>
      </c>
      <c r="V42" s="8">
        <v>0</v>
      </c>
      <c r="W42" s="8">
        <v>3</v>
      </c>
      <c r="X42" s="8">
        <v>0</v>
      </c>
      <c r="Y42" s="8">
        <v>5</v>
      </c>
      <c r="Z42" s="8">
        <v>0</v>
      </c>
      <c r="AA42" s="8">
        <f t="shared" si="8"/>
        <v>8</v>
      </c>
      <c r="AB42" s="89">
        <f t="shared" si="9"/>
        <v>59</v>
      </c>
    </row>
    <row r="43" spans="1:30">
      <c r="A43" s="2007"/>
      <c r="B43" s="8" t="s">
        <v>66</v>
      </c>
      <c r="C43" s="77"/>
      <c r="D43" s="8">
        <v>0</v>
      </c>
      <c r="E43" s="8">
        <v>0</v>
      </c>
      <c r="F43" s="8">
        <v>0</v>
      </c>
      <c r="G43" s="8">
        <v>2</v>
      </c>
      <c r="H43" s="8">
        <v>3</v>
      </c>
      <c r="I43" s="8">
        <f t="shared" si="5"/>
        <v>5</v>
      </c>
      <c r="J43" s="8">
        <v>0</v>
      </c>
      <c r="K43" s="8">
        <v>0</v>
      </c>
      <c r="L43" s="8">
        <v>0</v>
      </c>
      <c r="M43" s="8">
        <v>0</v>
      </c>
      <c r="N43" s="8">
        <v>0</v>
      </c>
      <c r="O43" s="8">
        <f t="shared" si="6"/>
        <v>0</v>
      </c>
      <c r="P43" s="8">
        <v>0</v>
      </c>
      <c r="Q43" s="8">
        <v>8</v>
      </c>
      <c r="R43" s="8">
        <v>0</v>
      </c>
      <c r="S43" s="8">
        <v>6</v>
      </c>
      <c r="T43" s="8">
        <v>0</v>
      </c>
      <c r="U43" s="8">
        <f t="shared" si="7"/>
        <v>14</v>
      </c>
      <c r="V43" s="8">
        <v>0</v>
      </c>
      <c r="W43" s="8">
        <v>2</v>
      </c>
      <c r="X43" s="8">
        <v>0</v>
      </c>
      <c r="Y43" s="8">
        <v>0</v>
      </c>
      <c r="Z43" s="8">
        <v>0</v>
      </c>
      <c r="AA43" s="8">
        <f t="shared" si="8"/>
        <v>2</v>
      </c>
      <c r="AB43" s="89">
        <f t="shared" si="9"/>
        <v>21</v>
      </c>
    </row>
    <row r="44" spans="1:30">
      <c r="A44" s="2007"/>
      <c r="B44" s="8" t="s">
        <v>36</v>
      </c>
      <c r="C44" s="77"/>
      <c r="D44" s="8">
        <v>0</v>
      </c>
      <c r="E44" s="8">
        <v>0</v>
      </c>
      <c r="F44" s="8">
        <v>1</v>
      </c>
      <c r="G44" s="8">
        <v>1</v>
      </c>
      <c r="H44" s="8">
        <v>2</v>
      </c>
      <c r="I44" s="8">
        <f t="shared" si="5"/>
        <v>4</v>
      </c>
      <c r="J44" s="8">
        <v>0</v>
      </c>
      <c r="K44" s="8">
        <v>0</v>
      </c>
      <c r="L44" s="8">
        <v>0</v>
      </c>
      <c r="M44" s="8">
        <v>0</v>
      </c>
      <c r="N44" s="8">
        <v>0</v>
      </c>
      <c r="O44" s="8">
        <f t="shared" si="6"/>
        <v>0</v>
      </c>
      <c r="P44" s="8">
        <v>1</v>
      </c>
      <c r="Q44" s="8">
        <v>8</v>
      </c>
      <c r="R44" s="8">
        <v>51</v>
      </c>
      <c r="S44" s="8">
        <v>10</v>
      </c>
      <c r="T44" s="8">
        <v>0</v>
      </c>
      <c r="U44" s="8">
        <f t="shared" si="7"/>
        <v>70</v>
      </c>
      <c r="V44" s="8">
        <v>0</v>
      </c>
      <c r="W44" s="8">
        <v>0</v>
      </c>
      <c r="X44" s="8">
        <v>0</v>
      </c>
      <c r="Y44" s="8">
        <v>1</v>
      </c>
      <c r="Z44" s="8">
        <v>0</v>
      </c>
      <c r="AA44" s="8">
        <f t="shared" si="8"/>
        <v>1</v>
      </c>
      <c r="AB44" s="89">
        <f t="shared" si="9"/>
        <v>75</v>
      </c>
    </row>
    <row r="45" spans="1:30">
      <c r="A45" s="2008"/>
      <c r="B45" s="8" t="s">
        <v>37</v>
      </c>
      <c r="C45" s="77"/>
      <c r="D45" s="8">
        <v>0</v>
      </c>
      <c r="E45" s="8">
        <v>1</v>
      </c>
      <c r="F45" s="8">
        <v>0</v>
      </c>
      <c r="G45" s="8">
        <v>2</v>
      </c>
      <c r="H45" s="8">
        <v>3</v>
      </c>
      <c r="I45" s="8">
        <f t="shared" si="5"/>
        <v>6</v>
      </c>
      <c r="J45" s="8">
        <v>0</v>
      </c>
      <c r="K45" s="8">
        <v>0</v>
      </c>
      <c r="L45" s="8">
        <v>0</v>
      </c>
      <c r="M45" s="8">
        <v>0</v>
      </c>
      <c r="N45" s="8">
        <v>0</v>
      </c>
      <c r="O45" s="8">
        <f t="shared" si="6"/>
        <v>0</v>
      </c>
      <c r="P45" s="8">
        <v>0</v>
      </c>
      <c r="Q45" s="8">
        <v>0</v>
      </c>
      <c r="R45" s="8">
        <v>0</v>
      </c>
      <c r="S45" s="8">
        <v>0</v>
      </c>
      <c r="T45" s="8">
        <v>0</v>
      </c>
      <c r="U45" s="8">
        <f t="shared" si="7"/>
        <v>0</v>
      </c>
      <c r="V45" s="8">
        <v>0</v>
      </c>
      <c r="W45" s="8">
        <v>4</v>
      </c>
      <c r="X45" s="8">
        <v>0</v>
      </c>
      <c r="Y45" s="8">
        <v>2</v>
      </c>
      <c r="Z45" s="8">
        <v>1</v>
      </c>
      <c r="AA45" s="8">
        <f t="shared" si="8"/>
        <v>7</v>
      </c>
      <c r="AB45" s="89">
        <f t="shared" si="9"/>
        <v>13</v>
      </c>
    </row>
    <row r="46" spans="1:30">
      <c r="A46" s="2010">
        <v>1407</v>
      </c>
      <c r="B46" s="87" t="s">
        <v>24</v>
      </c>
      <c r="C46" s="111"/>
      <c r="D46" s="80">
        <f>SUM(D47:D49)</f>
        <v>1</v>
      </c>
      <c r="E46" s="80">
        <f>SUM(E47:E49)</f>
        <v>2</v>
      </c>
      <c r="F46" s="80">
        <f>SUM(F47:F49)</f>
        <v>0</v>
      </c>
      <c r="G46" s="80">
        <f>SUM(G47:G49)</f>
        <v>8</v>
      </c>
      <c r="H46" s="80">
        <f>SUM(H47:H49)</f>
        <v>27</v>
      </c>
      <c r="I46" s="80">
        <f t="shared" si="5"/>
        <v>38</v>
      </c>
      <c r="J46" s="80">
        <f>SUM(J47:J49)</f>
        <v>0</v>
      </c>
      <c r="K46" s="80">
        <f>SUM(K47:K49)</f>
        <v>0</v>
      </c>
      <c r="L46" s="80">
        <f>SUM(L47:L49)</f>
        <v>0</v>
      </c>
      <c r="M46" s="80">
        <f>SUM(M47:M49)</f>
        <v>0</v>
      </c>
      <c r="N46" s="80">
        <f>SUM(N47:N49)</f>
        <v>0</v>
      </c>
      <c r="O46" s="80">
        <f t="shared" si="6"/>
        <v>0</v>
      </c>
      <c r="P46" s="80">
        <f>SUM(P47:P49)</f>
        <v>0</v>
      </c>
      <c r="Q46" s="80">
        <f>SUM(Q47:Q49)</f>
        <v>3</v>
      </c>
      <c r="R46" s="80">
        <f>SUM(R47:R49)</f>
        <v>0</v>
      </c>
      <c r="S46" s="80">
        <f>SUM(S47:S49)</f>
        <v>15</v>
      </c>
      <c r="T46" s="80">
        <f>SUM(T47:T49)</f>
        <v>7</v>
      </c>
      <c r="U46" s="80">
        <f t="shared" si="7"/>
        <v>25</v>
      </c>
      <c r="V46" s="80">
        <f>SUM(V47:V49)</f>
        <v>0</v>
      </c>
      <c r="W46" s="80">
        <f>SUM(W47:W49)</f>
        <v>4</v>
      </c>
      <c r="X46" s="80">
        <f>SUM(X47:X49)</f>
        <v>0</v>
      </c>
      <c r="Y46" s="80">
        <f>SUM(Y47:Y49)</f>
        <v>4</v>
      </c>
      <c r="Z46" s="80">
        <f>SUM(Z47:Z49)</f>
        <v>0</v>
      </c>
      <c r="AA46" s="80">
        <f t="shared" si="8"/>
        <v>8</v>
      </c>
      <c r="AB46" s="85">
        <f t="shared" si="9"/>
        <v>71</v>
      </c>
    </row>
    <row r="47" spans="1:30">
      <c r="A47" s="1981"/>
      <c r="B47" s="8" t="s">
        <v>69</v>
      </c>
      <c r="C47" s="77"/>
      <c r="D47" s="8">
        <v>1</v>
      </c>
      <c r="E47" s="8">
        <v>0</v>
      </c>
      <c r="F47" s="8">
        <v>0</v>
      </c>
      <c r="G47" s="8">
        <v>1</v>
      </c>
      <c r="H47" s="8">
        <v>21</v>
      </c>
      <c r="I47" s="8">
        <f t="shared" si="5"/>
        <v>23</v>
      </c>
      <c r="J47" s="8">
        <v>0</v>
      </c>
      <c r="K47" s="8">
        <v>0</v>
      </c>
      <c r="L47" s="8">
        <v>0</v>
      </c>
      <c r="M47" s="8">
        <v>0</v>
      </c>
      <c r="N47" s="8">
        <v>0</v>
      </c>
      <c r="O47" s="8">
        <f t="shared" si="6"/>
        <v>0</v>
      </c>
      <c r="P47" s="8">
        <v>0</v>
      </c>
      <c r="Q47" s="8">
        <v>2</v>
      </c>
      <c r="R47" s="8">
        <v>0</v>
      </c>
      <c r="S47" s="8">
        <v>2</v>
      </c>
      <c r="T47" s="8">
        <v>3</v>
      </c>
      <c r="U47" s="8">
        <f t="shared" si="7"/>
        <v>7</v>
      </c>
      <c r="V47" s="8">
        <v>0</v>
      </c>
      <c r="W47" s="8">
        <v>1</v>
      </c>
      <c r="X47" s="8">
        <v>0</v>
      </c>
      <c r="Y47" s="8">
        <v>1</v>
      </c>
      <c r="Z47" s="8">
        <v>0</v>
      </c>
      <c r="AA47" s="8">
        <f t="shared" si="8"/>
        <v>2</v>
      </c>
      <c r="AB47" s="89">
        <f t="shared" si="9"/>
        <v>32</v>
      </c>
    </row>
    <row r="48" spans="1:30">
      <c r="A48" s="1981"/>
      <c r="B48" s="25" t="s">
        <v>51</v>
      </c>
      <c r="C48" s="77"/>
      <c r="D48" s="8">
        <v>0</v>
      </c>
      <c r="E48" s="8">
        <v>2</v>
      </c>
      <c r="F48" s="8">
        <v>0</v>
      </c>
      <c r="G48" s="8">
        <v>7</v>
      </c>
      <c r="H48" s="8">
        <v>6</v>
      </c>
      <c r="I48" s="8">
        <f t="shared" si="5"/>
        <v>15</v>
      </c>
      <c r="J48" s="8">
        <v>0</v>
      </c>
      <c r="K48" s="8">
        <v>0</v>
      </c>
      <c r="L48" s="8">
        <v>0</v>
      </c>
      <c r="M48" s="8">
        <v>0</v>
      </c>
      <c r="N48" s="8">
        <v>0</v>
      </c>
      <c r="O48" s="8">
        <f t="shared" si="6"/>
        <v>0</v>
      </c>
      <c r="P48" s="8">
        <v>0</v>
      </c>
      <c r="Q48" s="8">
        <v>1</v>
      </c>
      <c r="R48" s="8">
        <v>0</v>
      </c>
      <c r="S48" s="8">
        <v>13</v>
      </c>
      <c r="T48" s="8">
        <v>4</v>
      </c>
      <c r="U48" s="8">
        <f t="shared" si="7"/>
        <v>18</v>
      </c>
      <c r="V48" s="8">
        <v>0</v>
      </c>
      <c r="W48" s="8">
        <v>3</v>
      </c>
      <c r="X48" s="8">
        <v>0</v>
      </c>
      <c r="Y48" s="8">
        <v>3</v>
      </c>
      <c r="Z48" s="8">
        <v>0</v>
      </c>
      <c r="AA48" s="8">
        <f t="shared" si="8"/>
        <v>6</v>
      </c>
      <c r="AB48" s="89">
        <f t="shared" si="9"/>
        <v>39</v>
      </c>
    </row>
    <row r="49" spans="1:28">
      <c r="A49" s="1981"/>
      <c r="B49" s="8" t="s">
        <v>62</v>
      </c>
      <c r="D49" s="8">
        <v>0</v>
      </c>
      <c r="E49" s="8">
        <v>0</v>
      </c>
      <c r="F49" s="8">
        <v>0</v>
      </c>
      <c r="G49" s="8">
        <v>0</v>
      </c>
      <c r="H49" s="8">
        <v>0</v>
      </c>
      <c r="I49" s="8">
        <f t="shared" si="5"/>
        <v>0</v>
      </c>
      <c r="J49" s="8">
        <v>0</v>
      </c>
      <c r="K49" s="8">
        <v>0</v>
      </c>
      <c r="L49" s="8">
        <v>0</v>
      </c>
      <c r="M49" s="8">
        <v>0</v>
      </c>
      <c r="N49" s="8">
        <v>0</v>
      </c>
      <c r="O49" s="8">
        <f t="shared" si="6"/>
        <v>0</v>
      </c>
      <c r="P49" s="8">
        <v>0</v>
      </c>
      <c r="Q49" s="8">
        <v>0</v>
      </c>
      <c r="R49" s="8">
        <v>0</v>
      </c>
      <c r="S49" s="8">
        <v>0</v>
      </c>
      <c r="T49" s="8">
        <v>0</v>
      </c>
      <c r="U49" s="8">
        <f t="shared" si="7"/>
        <v>0</v>
      </c>
      <c r="V49" s="8">
        <v>0</v>
      </c>
      <c r="W49" s="8">
        <v>0</v>
      </c>
      <c r="X49" s="8">
        <v>0</v>
      </c>
      <c r="Y49" s="8">
        <v>0</v>
      </c>
      <c r="Z49" s="8">
        <v>0</v>
      </c>
      <c r="AA49" s="8">
        <f t="shared" si="8"/>
        <v>0</v>
      </c>
      <c r="AB49" s="89">
        <f t="shared" si="9"/>
        <v>0</v>
      </c>
    </row>
    <row r="50" spans="1:28">
      <c r="A50" s="2010">
        <v>1408</v>
      </c>
      <c r="B50" s="86" t="s">
        <v>25</v>
      </c>
      <c r="C50" s="87"/>
      <c r="D50" s="80">
        <f>SUM(D51:D54)</f>
        <v>1</v>
      </c>
      <c r="E50" s="80">
        <f>SUM(E51:E54)</f>
        <v>5</v>
      </c>
      <c r="F50" s="80">
        <f>SUM(F51:F54)</f>
        <v>0</v>
      </c>
      <c r="G50" s="80">
        <f>SUM(G51:G54)</f>
        <v>20</v>
      </c>
      <c r="H50" s="80">
        <f>SUM(H51:H54)</f>
        <v>22</v>
      </c>
      <c r="I50" s="80">
        <f t="shared" si="5"/>
        <v>48</v>
      </c>
      <c r="J50" s="80">
        <f>SUM(J51:J54)</f>
        <v>0</v>
      </c>
      <c r="K50" s="80">
        <f>SUM(K51:K54)</f>
        <v>5</v>
      </c>
      <c r="L50" s="80">
        <f>SUM(L51:L54)</f>
        <v>0</v>
      </c>
      <c r="M50" s="80">
        <f>SUM(M51:M54)</f>
        <v>5</v>
      </c>
      <c r="N50" s="80">
        <f>SUM(N51:N54)</f>
        <v>1</v>
      </c>
      <c r="O50" s="80">
        <f t="shared" si="6"/>
        <v>11</v>
      </c>
      <c r="P50" s="80">
        <f>SUM(P51:P54)</f>
        <v>1</v>
      </c>
      <c r="Q50" s="80">
        <f>SUM(Q51:Q54)</f>
        <v>8</v>
      </c>
      <c r="R50" s="80">
        <f>SUM(R51:R54)</f>
        <v>0</v>
      </c>
      <c r="S50" s="80">
        <f>SUM(S51:S54)</f>
        <v>40</v>
      </c>
      <c r="T50" s="80">
        <f>SUM(T51:T54)</f>
        <v>8</v>
      </c>
      <c r="U50" s="80">
        <f t="shared" si="7"/>
        <v>57</v>
      </c>
      <c r="V50" s="80">
        <f>SUM(V51:V54)</f>
        <v>1</v>
      </c>
      <c r="W50" s="80">
        <f>SUM(W51:W54)</f>
        <v>4</v>
      </c>
      <c r="X50" s="80">
        <f>SUM(X51:X54)</f>
        <v>0</v>
      </c>
      <c r="Y50" s="80">
        <f>SUM(Y51:Y54)</f>
        <v>6</v>
      </c>
      <c r="Z50" s="80">
        <f>SUM(Z51:Z54)</f>
        <v>1</v>
      </c>
      <c r="AA50" s="80">
        <f t="shared" si="8"/>
        <v>12</v>
      </c>
      <c r="AB50" s="85">
        <f t="shared" si="9"/>
        <v>128</v>
      </c>
    </row>
    <row r="51" spans="1:28">
      <c r="A51" s="1981"/>
      <c r="B51" s="8" t="s">
        <v>20</v>
      </c>
      <c r="C51" s="77"/>
      <c r="D51" s="8">
        <v>0</v>
      </c>
      <c r="E51" s="8">
        <v>3</v>
      </c>
      <c r="F51" s="8">
        <v>0</v>
      </c>
      <c r="G51" s="8">
        <v>12</v>
      </c>
      <c r="H51" s="8">
        <v>5</v>
      </c>
      <c r="I51" s="8">
        <f t="shared" si="5"/>
        <v>20</v>
      </c>
      <c r="J51" s="8">
        <v>0</v>
      </c>
      <c r="K51" s="8">
        <v>5</v>
      </c>
      <c r="L51" s="8">
        <v>0</v>
      </c>
      <c r="M51" s="8">
        <v>4</v>
      </c>
      <c r="N51" s="8">
        <v>1</v>
      </c>
      <c r="O51" s="8">
        <f t="shared" si="6"/>
        <v>10</v>
      </c>
      <c r="P51" s="8">
        <v>0</v>
      </c>
      <c r="Q51" s="8">
        <v>5</v>
      </c>
      <c r="R51" s="8">
        <v>0</v>
      </c>
      <c r="S51" s="8">
        <v>16</v>
      </c>
      <c r="T51" s="8">
        <v>3</v>
      </c>
      <c r="U51" s="8">
        <f t="shared" si="7"/>
        <v>24</v>
      </c>
      <c r="V51" s="8">
        <v>0</v>
      </c>
      <c r="W51" s="8">
        <v>2</v>
      </c>
      <c r="X51" s="8">
        <v>0</v>
      </c>
      <c r="Y51" s="8">
        <v>1</v>
      </c>
      <c r="Z51" s="8">
        <v>0</v>
      </c>
      <c r="AA51" s="8">
        <f t="shared" si="8"/>
        <v>3</v>
      </c>
      <c r="AB51" s="89">
        <f t="shared" si="9"/>
        <v>57</v>
      </c>
    </row>
    <row r="52" spans="1:28">
      <c r="A52" s="1981"/>
      <c r="B52" s="8" t="s">
        <v>50</v>
      </c>
      <c r="C52" s="77"/>
      <c r="D52" s="8">
        <v>1</v>
      </c>
      <c r="E52" s="8">
        <v>1</v>
      </c>
      <c r="F52" s="8">
        <v>0</v>
      </c>
      <c r="G52" s="8">
        <v>3</v>
      </c>
      <c r="H52" s="8">
        <v>4</v>
      </c>
      <c r="I52" s="8">
        <f t="shared" si="5"/>
        <v>9</v>
      </c>
      <c r="J52" s="8">
        <v>0</v>
      </c>
      <c r="K52" s="8">
        <v>0</v>
      </c>
      <c r="L52" s="8">
        <v>0</v>
      </c>
      <c r="M52" s="8">
        <v>0</v>
      </c>
      <c r="N52" s="8">
        <v>0</v>
      </c>
      <c r="O52" s="8">
        <f t="shared" si="6"/>
        <v>0</v>
      </c>
      <c r="P52" s="8">
        <v>0</v>
      </c>
      <c r="Q52" s="8">
        <v>0</v>
      </c>
      <c r="R52" s="8">
        <v>0</v>
      </c>
      <c r="S52" s="8">
        <v>0</v>
      </c>
      <c r="T52" s="8">
        <v>0</v>
      </c>
      <c r="U52" s="8">
        <f t="shared" si="7"/>
        <v>0</v>
      </c>
      <c r="V52" s="8">
        <v>1</v>
      </c>
      <c r="W52" s="8">
        <v>0</v>
      </c>
      <c r="X52" s="8">
        <v>0</v>
      </c>
      <c r="Y52" s="8">
        <v>1</v>
      </c>
      <c r="Z52" s="8">
        <v>0</v>
      </c>
      <c r="AA52" s="8">
        <f t="shared" si="8"/>
        <v>2</v>
      </c>
      <c r="AB52" s="89">
        <f t="shared" si="9"/>
        <v>11</v>
      </c>
    </row>
    <row r="53" spans="1:28">
      <c r="A53" s="1981"/>
      <c r="B53" s="8" t="s">
        <v>38</v>
      </c>
      <c r="C53" s="77"/>
      <c r="D53" s="8">
        <v>0</v>
      </c>
      <c r="E53" s="8">
        <v>1</v>
      </c>
      <c r="F53" s="8">
        <v>0</v>
      </c>
      <c r="G53" s="8">
        <v>3</v>
      </c>
      <c r="H53" s="8">
        <v>6</v>
      </c>
      <c r="I53" s="8">
        <f t="shared" si="5"/>
        <v>10</v>
      </c>
      <c r="J53" s="8">
        <v>0</v>
      </c>
      <c r="K53" s="8">
        <v>0</v>
      </c>
      <c r="L53" s="8">
        <v>0</v>
      </c>
      <c r="M53" s="8">
        <v>0</v>
      </c>
      <c r="N53" s="8">
        <v>0</v>
      </c>
      <c r="O53" s="8">
        <f t="shared" si="6"/>
        <v>0</v>
      </c>
      <c r="P53" s="8">
        <v>0</v>
      </c>
      <c r="Q53" s="8">
        <v>1</v>
      </c>
      <c r="R53" s="8">
        <v>0</v>
      </c>
      <c r="S53" s="8">
        <v>18</v>
      </c>
      <c r="T53" s="8">
        <v>3</v>
      </c>
      <c r="U53" s="8">
        <f t="shared" si="7"/>
        <v>22</v>
      </c>
      <c r="V53" s="8">
        <v>0</v>
      </c>
      <c r="W53" s="8">
        <v>1</v>
      </c>
      <c r="X53" s="8">
        <v>0</v>
      </c>
      <c r="Y53" s="8">
        <v>2</v>
      </c>
      <c r="Z53" s="8">
        <v>0</v>
      </c>
      <c r="AA53" s="8">
        <f t="shared" si="8"/>
        <v>3</v>
      </c>
      <c r="AB53" s="89">
        <f t="shared" si="9"/>
        <v>35</v>
      </c>
    </row>
    <row r="54" spans="1:28">
      <c r="A54" s="1982"/>
      <c r="B54" s="8" t="s">
        <v>39</v>
      </c>
      <c r="C54" s="90"/>
      <c r="D54" s="8">
        <v>0</v>
      </c>
      <c r="E54" s="8">
        <v>0</v>
      </c>
      <c r="F54" s="8">
        <v>0</v>
      </c>
      <c r="G54" s="8">
        <v>2</v>
      </c>
      <c r="H54" s="8">
        <v>7</v>
      </c>
      <c r="I54" s="8">
        <f t="shared" si="5"/>
        <v>9</v>
      </c>
      <c r="J54" s="8">
        <v>0</v>
      </c>
      <c r="K54" s="8">
        <v>0</v>
      </c>
      <c r="L54" s="8">
        <v>0</v>
      </c>
      <c r="M54" s="8">
        <v>1</v>
      </c>
      <c r="N54" s="8">
        <v>0</v>
      </c>
      <c r="O54" s="8">
        <f t="shared" si="6"/>
        <v>1</v>
      </c>
      <c r="P54" s="8">
        <v>1</v>
      </c>
      <c r="Q54" s="8">
        <v>2</v>
      </c>
      <c r="R54" s="8">
        <v>0</v>
      </c>
      <c r="S54" s="8">
        <v>6</v>
      </c>
      <c r="T54" s="8">
        <v>2</v>
      </c>
      <c r="U54" s="8">
        <f t="shared" si="7"/>
        <v>11</v>
      </c>
      <c r="V54" s="8">
        <v>0</v>
      </c>
      <c r="W54" s="8">
        <v>1</v>
      </c>
      <c r="X54" s="8">
        <v>0</v>
      </c>
      <c r="Y54" s="8">
        <v>2</v>
      </c>
      <c r="Z54" s="8">
        <v>1</v>
      </c>
      <c r="AA54" s="8">
        <f t="shared" si="8"/>
        <v>4</v>
      </c>
      <c r="AB54" s="89">
        <f t="shared" si="9"/>
        <v>25</v>
      </c>
    </row>
    <row r="55" spans="1:28">
      <c r="A55" s="2010">
        <v>1624</v>
      </c>
      <c r="B55" s="87" t="s">
        <v>47</v>
      </c>
      <c r="C55" s="111"/>
      <c r="D55" s="80">
        <f>SUM(D56:D58)</f>
        <v>0</v>
      </c>
      <c r="E55" s="80">
        <f>SUM(E56:E58)</f>
        <v>1</v>
      </c>
      <c r="F55" s="80">
        <f>SUM(F56:F58)</f>
        <v>0</v>
      </c>
      <c r="G55" s="80">
        <f>SUM(G56:G58)</f>
        <v>6</v>
      </c>
      <c r="H55" s="80">
        <f>SUM(H56:H58)</f>
        <v>8</v>
      </c>
      <c r="I55" s="80">
        <f t="shared" si="5"/>
        <v>15</v>
      </c>
      <c r="J55" s="80">
        <f>SUM(J56:J58)</f>
        <v>0</v>
      </c>
      <c r="K55" s="80">
        <f>SUM(K56:K58)</f>
        <v>0</v>
      </c>
      <c r="L55" s="80">
        <f>SUM(L56:L58)</f>
        <v>0</v>
      </c>
      <c r="M55" s="80">
        <f>SUM(M56:M58)</f>
        <v>0</v>
      </c>
      <c r="N55" s="80">
        <f>SUM(N56:N58)</f>
        <v>0</v>
      </c>
      <c r="O55" s="80">
        <f t="shared" si="6"/>
        <v>0</v>
      </c>
      <c r="P55" s="80">
        <f>SUM(P56:P58)</f>
        <v>2</v>
      </c>
      <c r="Q55" s="80">
        <f>SUM(Q56:Q58)</f>
        <v>8</v>
      </c>
      <c r="R55" s="80">
        <f>SUM(R56:R58)</f>
        <v>0</v>
      </c>
      <c r="S55" s="80">
        <f>SUM(S56:S58)</f>
        <v>7</v>
      </c>
      <c r="T55" s="80">
        <f>SUM(T56:T58)</f>
        <v>2</v>
      </c>
      <c r="U55" s="80">
        <f t="shared" si="7"/>
        <v>19</v>
      </c>
      <c r="V55" s="80">
        <f>SUM(V56:V58)</f>
        <v>0</v>
      </c>
      <c r="W55" s="80">
        <f>SUM(W56:W58)</f>
        <v>3</v>
      </c>
      <c r="X55" s="80">
        <f>SUM(X56:X58)</f>
        <v>0</v>
      </c>
      <c r="Y55" s="80">
        <f>SUM(Y56:Y58)</f>
        <v>1</v>
      </c>
      <c r="Z55" s="80">
        <f>SUM(Z56:Z58)</f>
        <v>0</v>
      </c>
      <c r="AA55" s="80">
        <f t="shared" si="8"/>
        <v>4</v>
      </c>
      <c r="AB55" s="85">
        <f t="shared" si="9"/>
        <v>38</v>
      </c>
    </row>
    <row r="56" spans="1:28">
      <c r="A56" s="1981"/>
      <c r="B56" s="8" t="s">
        <v>35</v>
      </c>
      <c r="C56" s="77"/>
      <c r="D56" s="8">
        <v>0</v>
      </c>
      <c r="E56" s="8">
        <v>0</v>
      </c>
      <c r="F56" s="8">
        <v>0</v>
      </c>
      <c r="G56" s="8">
        <v>0</v>
      </c>
      <c r="H56" s="8">
        <v>3</v>
      </c>
      <c r="I56" s="8">
        <f t="shared" si="5"/>
        <v>3</v>
      </c>
      <c r="J56" s="8">
        <v>0</v>
      </c>
      <c r="K56" s="8">
        <v>0</v>
      </c>
      <c r="L56" s="8">
        <v>0</v>
      </c>
      <c r="M56" s="8">
        <v>0</v>
      </c>
      <c r="N56" s="8">
        <v>0</v>
      </c>
      <c r="O56" s="8">
        <f t="shared" si="6"/>
        <v>0</v>
      </c>
      <c r="P56" s="8">
        <v>1</v>
      </c>
      <c r="Q56" s="8">
        <v>2</v>
      </c>
      <c r="R56" s="8">
        <v>0</v>
      </c>
      <c r="S56" s="8">
        <v>3</v>
      </c>
      <c r="T56" s="8">
        <v>1</v>
      </c>
      <c r="U56" s="8">
        <f t="shared" si="7"/>
        <v>7</v>
      </c>
      <c r="V56" s="8">
        <v>0</v>
      </c>
      <c r="W56" s="8">
        <v>0</v>
      </c>
      <c r="X56" s="8">
        <v>0</v>
      </c>
      <c r="Y56" s="8">
        <v>0</v>
      </c>
      <c r="Z56" s="8">
        <v>0</v>
      </c>
      <c r="AA56" s="8">
        <f t="shared" si="8"/>
        <v>0</v>
      </c>
      <c r="AB56" s="89">
        <f t="shared" si="9"/>
        <v>10</v>
      </c>
    </row>
    <row r="57" spans="1:28">
      <c r="A57" s="1981"/>
      <c r="B57" s="8" t="s">
        <v>46</v>
      </c>
      <c r="C57" s="77"/>
      <c r="D57" s="8">
        <v>0</v>
      </c>
      <c r="E57" s="8">
        <v>0</v>
      </c>
      <c r="F57" s="8">
        <v>0</v>
      </c>
      <c r="G57" s="8">
        <v>6</v>
      </c>
      <c r="H57" s="8">
        <v>5</v>
      </c>
      <c r="I57" s="8">
        <f t="shared" si="5"/>
        <v>11</v>
      </c>
      <c r="J57" s="8">
        <v>0</v>
      </c>
      <c r="K57" s="8">
        <v>0</v>
      </c>
      <c r="L57" s="8">
        <v>0</v>
      </c>
      <c r="M57" s="8">
        <v>0</v>
      </c>
      <c r="N57" s="8">
        <v>0</v>
      </c>
      <c r="O57" s="8">
        <f t="shared" si="6"/>
        <v>0</v>
      </c>
      <c r="P57" s="8">
        <v>0</v>
      </c>
      <c r="Q57" s="8">
        <v>0</v>
      </c>
      <c r="R57" s="8">
        <v>0</v>
      </c>
      <c r="S57" s="8">
        <v>0</v>
      </c>
      <c r="T57" s="8">
        <v>0</v>
      </c>
      <c r="U57" s="8">
        <f t="shared" si="7"/>
        <v>0</v>
      </c>
      <c r="V57" s="8">
        <v>0</v>
      </c>
      <c r="W57" s="8">
        <v>2</v>
      </c>
      <c r="X57" s="8">
        <v>0</v>
      </c>
      <c r="Y57" s="8">
        <v>1</v>
      </c>
      <c r="Z57" s="8">
        <v>0</v>
      </c>
      <c r="AA57" s="8">
        <f t="shared" si="8"/>
        <v>3</v>
      </c>
      <c r="AB57" s="89">
        <f t="shared" si="9"/>
        <v>14</v>
      </c>
    </row>
    <row r="58" spans="1:28">
      <c r="A58" s="1981"/>
      <c r="B58" s="8" t="s">
        <v>52</v>
      </c>
      <c r="C58" s="77"/>
      <c r="D58" s="8">
        <v>0</v>
      </c>
      <c r="E58" s="8">
        <v>1</v>
      </c>
      <c r="F58" s="8">
        <v>0</v>
      </c>
      <c r="G58" s="8">
        <v>0</v>
      </c>
      <c r="H58" s="8">
        <v>0</v>
      </c>
      <c r="I58" s="8">
        <f t="shared" si="5"/>
        <v>1</v>
      </c>
      <c r="J58" s="8">
        <v>0</v>
      </c>
      <c r="K58" s="8">
        <v>0</v>
      </c>
      <c r="L58" s="8">
        <v>0</v>
      </c>
      <c r="M58" s="8">
        <v>0</v>
      </c>
      <c r="N58" s="8">
        <v>0</v>
      </c>
      <c r="O58" s="8">
        <f t="shared" si="6"/>
        <v>0</v>
      </c>
      <c r="P58" s="8">
        <v>1</v>
      </c>
      <c r="Q58" s="8">
        <v>6</v>
      </c>
      <c r="R58" s="8">
        <v>0</v>
      </c>
      <c r="S58" s="8">
        <v>4</v>
      </c>
      <c r="T58" s="8">
        <v>1</v>
      </c>
      <c r="U58" s="8">
        <f t="shared" si="7"/>
        <v>12</v>
      </c>
      <c r="V58" s="8">
        <v>0</v>
      </c>
      <c r="W58" s="8">
        <v>1</v>
      </c>
      <c r="X58" s="8">
        <v>0</v>
      </c>
      <c r="Y58" s="8">
        <v>0</v>
      </c>
      <c r="Z58" s="8">
        <v>0</v>
      </c>
      <c r="AA58" s="8">
        <f t="shared" si="8"/>
        <v>1</v>
      </c>
      <c r="AB58" s="89">
        <f t="shared" si="9"/>
        <v>14</v>
      </c>
    </row>
    <row r="59" spans="1:28">
      <c r="A59" s="110"/>
      <c r="B59" s="86" t="s">
        <v>42</v>
      </c>
      <c r="C59" s="87"/>
      <c r="D59" s="80">
        <v>0</v>
      </c>
      <c r="E59" s="80">
        <v>7</v>
      </c>
      <c r="F59" s="80">
        <v>0</v>
      </c>
      <c r="G59" s="80">
        <v>16</v>
      </c>
      <c r="H59" s="80">
        <v>4</v>
      </c>
      <c r="I59" s="80">
        <f t="shared" si="5"/>
        <v>27</v>
      </c>
      <c r="J59" s="80">
        <v>0</v>
      </c>
      <c r="K59" s="80">
        <v>0</v>
      </c>
      <c r="L59" s="80">
        <v>0</v>
      </c>
      <c r="M59" s="80">
        <v>3</v>
      </c>
      <c r="N59" s="80">
        <v>0</v>
      </c>
      <c r="O59" s="80">
        <f t="shared" si="6"/>
        <v>3</v>
      </c>
      <c r="P59" s="80">
        <v>0</v>
      </c>
      <c r="Q59" s="80">
        <v>1</v>
      </c>
      <c r="R59" s="80">
        <v>0</v>
      </c>
      <c r="S59" s="80">
        <v>0</v>
      </c>
      <c r="T59" s="80">
        <v>0</v>
      </c>
      <c r="U59" s="80">
        <f t="shared" si="7"/>
        <v>1</v>
      </c>
      <c r="V59" s="80">
        <v>12</v>
      </c>
      <c r="W59" s="80">
        <v>87</v>
      </c>
      <c r="X59" s="80">
        <v>1</v>
      </c>
      <c r="Y59" s="80">
        <v>37</v>
      </c>
      <c r="Z59" s="80">
        <v>4</v>
      </c>
      <c r="AA59" s="80">
        <f t="shared" si="8"/>
        <v>141</v>
      </c>
      <c r="AB59" s="85">
        <f t="shared" si="9"/>
        <v>172</v>
      </c>
    </row>
    <row r="60" spans="1:28">
      <c r="A60" s="83"/>
      <c r="B60" s="2514" t="s">
        <v>5</v>
      </c>
      <c r="C60" s="2515"/>
      <c r="D60" s="108">
        <f t="shared" ref="D60:AB60" si="10">SUM(D9+D18+D28+D32+D35+D40+D46+D50+D55+D59)</f>
        <v>5</v>
      </c>
      <c r="E60" s="108">
        <f t="shared" si="10"/>
        <v>121</v>
      </c>
      <c r="F60" s="108">
        <f t="shared" si="10"/>
        <v>16</v>
      </c>
      <c r="G60" s="108">
        <f t="shared" si="10"/>
        <v>380</v>
      </c>
      <c r="H60" s="108">
        <f t="shared" si="10"/>
        <v>289</v>
      </c>
      <c r="I60" s="108">
        <f t="shared" si="10"/>
        <v>811</v>
      </c>
      <c r="J60" s="108">
        <f t="shared" si="10"/>
        <v>1</v>
      </c>
      <c r="K60" s="108">
        <f t="shared" si="10"/>
        <v>73</v>
      </c>
      <c r="L60" s="108">
        <f t="shared" si="10"/>
        <v>4</v>
      </c>
      <c r="M60" s="108">
        <f t="shared" si="10"/>
        <v>80</v>
      </c>
      <c r="N60" s="108">
        <f t="shared" si="10"/>
        <v>30</v>
      </c>
      <c r="O60" s="108">
        <f t="shared" si="10"/>
        <v>188</v>
      </c>
      <c r="P60" s="108">
        <f t="shared" si="10"/>
        <v>28</v>
      </c>
      <c r="Q60" s="108">
        <f t="shared" si="10"/>
        <v>572</v>
      </c>
      <c r="R60" s="108">
        <f t="shared" si="10"/>
        <v>123</v>
      </c>
      <c r="S60" s="108">
        <f t="shared" si="10"/>
        <v>438</v>
      </c>
      <c r="T60" s="108">
        <f t="shared" si="10"/>
        <v>84</v>
      </c>
      <c r="U60" s="109">
        <f t="shared" si="10"/>
        <v>1245</v>
      </c>
      <c r="V60" s="108">
        <f t="shared" si="10"/>
        <v>18</v>
      </c>
      <c r="W60" s="108">
        <f t="shared" si="10"/>
        <v>145</v>
      </c>
      <c r="X60" s="108">
        <f t="shared" si="10"/>
        <v>2</v>
      </c>
      <c r="Y60" s="108">
        <f t="shared" si="10"/>
        <v>67</v>
      </c>
      <c r="Z60" s="108">
        <f t="shared" si="10"/>
        <v>7</v>
      </c>
      <c r="AA60" s="108">
        <f t="shared" si="10"/>
        <v>239</v>
      </c>
      <c r="AB60" s="38">
        <f t="shared" si="10"/>
        <v>2483</v>
      </c>
    </row>
    <row r="61" spans="1:28" ht="12" customHeight="1">
      <c r="A61" s="78"/>
      <c r="B61" s="77" t="s">
        <v>40</v>
      </c>
      <c r="C61" s="77"/>
      <c r="AB61" s="107"/>
    </row>
    <row r="62" spans="1:28" ht="12" customHeight="1">
      <c r="A62" s="78"/>
      <c r="B62" s="77"/>
    </row>
    <row r="63" spans="1:28" ht="12" customHeight="1">
      <c r="B63" s="77"/>
    </row>
    <row r="64" spans="1:28" ht="9" customHeight="1">
      <c r="A64" s="78"/>
    </row>
    <row r="65" spans="1:1" ht="9" customHeight="1">
      <c r="A65" s="78"/>
    </row>
    <row r="66" spans="1:1" ht="9" customHeight="1"/>
    <row r="67" spans="1:1" ht="9" customHeight="1"/>
    <row r="68" spans="1:1" ht="9" customHeight="1"/>
    <row r="69" spans="1:1" ht="9" customHeight="1"/>
    <row r="70" spans="1:1" ht="9" customHeight="1"/>
    <row r="71" spans="1:1" ht="9" customHeight="1"/>
    <row r="72" spans="1:1" ht="9" customHeight="1"/>
    <row r="73" spans="1:1" ht="9" customHeight="1"/>
    <row r="74" spans="1:1" ht="9" customHeight="1"/>
    <row r="75" spans="1:1" ht="9" customHeight="1"/>
    <row r="76" spans="1:1" ht="9" customHeight="1"/>
    <row r="77" spans="1:1" ht="9" customHeight="1"/>
    <row r="78" spans="1:1" ht="9" customHeight="1"/>
    <row r="79" spans="1:1" ht="9" customHeight="1"/>
    <row r="80" spans="1:1"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2:28" ht="9" customHeight="1"/>
    <row r="146" spans="2:28" ht="9" customHeight="1"/>
    <row r="147" spans="2:28" ht="9" customHeight="1"/>
    <row r="148" spans="2:28" ht="9" customHeight="1"/>
    <row r="149" spans="2:28" ht="9" customHeight="1"/>
    <row r="150" spans="2:28" ht="9" customHeight="1">
      <c r="B150" s="77"/>
      <c r="C150" s="77"/>
      <c r="D150" s="75"/>
      <c r="E150" s="75"/>
      <c r="F150" s="75"/>
      <c r="G150" s="75"/>
      <c r="H150" s="75"/>
      <c r="I150" s="76"/>
      <c r="J150" s="75"/>
      <c r="K150" s="75"/>
      <c r="L150" s="75"/>
      <c r="M150" s="75"/>
      <c r="N150" s="75"/>
      <c r="O150" s="76"/>
      <c r="P150" s="75"/>
      <c r="Q150" s="75"/>
      <c r="R150" s="75"/>
      <c r="S150" s="75"/>
      <c r="T150" s="75"/>
      <c r="U150" s="76"/>
      <c r="V150" s="75"/>
      <c r="W150" s="75"/>
      <c r="X150" s="75"/>
      <c r="Y150" s="75"/>
      <c r="Z150" s="75"/>
      <c r="AA150" s="76"/>
      <c r="AB150" s="75"/>
    </row>
    <row r="151" spans="2:28" ht="9" customHeight="1"/>
    <row r="152" spans="2:28" ht="9" customHeight="1"/>
    <row r="153" spans="2:28" ht="9" customHeight="1"/>
    <row r="154" spans="2:28" ht="9" customHeight="1"/>
    <row r="155" spans="2:28" ht="9" customHeight="1"/>
    <row r="156" spans="2:28" ht="9" customHeight="1"/>
    <row r="157" spans="2:28" ht="9" customHeight="1"/>
    <row r="158" spans="2:28" ht="9" customHeight="1"/>
    <row r="159" spans="2:28" ht="9" customHeight="1"/>
    <row r="160" spans="2:2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sheetData>
  <mergeCells count="20">
    <mergeCell ref="B60:C60"/>
    <mergeCell ref="AF4:AT4"/>
    <mergeCell ref="D7:I7"/>
    <mergeCell ref="A4:AB4"/>
    <mergeCell ref="A5:AB5"/>
    <mergeCell ref="A50:A54"/>
    <mergeCell ref="A55:A58"/>
    <mergeCell ref="AB7:AB8"/>
    <mergeCell ref="A9:A17"/>
    <mergeCell ref="V7:AA7"/>
    <mergeCell ref="A7:A8"/>
    <mergeCell ref="B7:C8"/>
    <mergeCell ref="A40:A45"/>
    <mergeCell ref="A18:A27"/>
    <mergeCell ref="A28:A31"/>
    <mergeCell ref="A32:A34"/>
    <mergeCell ref="A35:A39"/>
    <mergeCell ref="J7:O7"/>
    <mergeCell ref="P7:U7"/>
    <mergeCell ref="A46:A49"/>
  </mergeCells>
  <printOptions horizontalCentered="1"/>
  <pageMargins left="0.51181102362204722" right="0.43307086614173229" top="0.51181102362204722" bottom="0.94488188976377963" header="0.51181102362204722" footer="0.51181102362204722"/>
  <pageSetup scale="56" orientation="landscape" r:id="rId1"/>
  <headerFooter alignWithMargins="0">
    <oddFooter>&amp;F</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128"/>
  <sheetViews>
    <sheetView view="pageBreakPreview" zoomScaleNormal="100" zoomScaleSheetLayoutView="100" workbookViewId="0">
      <selection activeCell="AJ18" sqref="AJ18"/>
    </sheetView>
  </sheetViews>
  <sheetFormatPr baseColWidth="10" defaultColWidth="11.42578125" defaultRowHeight="12.75"/>
  <cols>
    <col min="1" max="1" width="6.140625" style="9" customWidth="1"/>
    <col min="2" max="2" width="4.7109375" style="9" customWidth="1"/>
    <col min="3" max="3" width="53.140625" style="9" customWidth="1"/>
    <col min="4" max="4" width="3.5703125" style="4" customWidth="1"/>
    <col min="5" max="5" width="3.28515625" style="4" customWidth="1"/>
    <col min="6" max="6" width="0.42578125" style="4" customWidth="1"/>
    <col min="7" max="8" width="3.5703125" style="4" customWidth="1"/>
    <col min="9" max="9" width="0.5703125" style="4" customWidth="1"/>
    <col min="10" max="12" width="3.5703125" style="4" customWidth="1"/>
    <col min="13" max="13" width="3.7109375" style="4" customWidth="1"/>
    <col min="14" max="14" width="3.5703125" style="4" customWidth="1"/>
    <col min="15" max="15" width="3.140625" style="4" customWidth="1"/>
    <col min="16" max="16" width="0.42578125" style="4" customWidth="1"/>
    <col min="17" max="21" width="3.5703125" style="4" customWidth="1"/>
    <col min="22" max="22" width="3.28515625" style="4" customWidth="1"/>
    <col min="23" max="23" width="0.42578125" style="4" customWidth="1"/>
    <col min="24" max="25" width="4.85546875" style="4" customWidth="1"/>
    <col min="26" max="26" width="4.85546875" style="4" bestFit="1" customWidth="1"/>
    <col min="27" max="27" width="4.5703125" style="4" customWidth="1"/>
    <col min="28" max="28" width="9.5703125" style="4" bestFit="1" customWidth="1"/>
    <col min="29" max="41" width="4.5703125" style="4" customWidth="1"/>
    <col min="42" max="47" width="5.42578125" style="4" customWidth="1"/>
    <col min="48" max="48" width="6" style="4" customWidth="1"/>
    <col min="49" max="49" width="12.28515625" style="4" bestFit="1" customWidth="1"/>
    <col min="50" max="16384" width="11.42578125" style="4"/>
  </cols>
  <sheetData>
    <row r="1" spans="1:52" ht="3.75" customHeight="1"/>
    <row r="2" spans="1:52" ht="12" customHeight="1">
      <c r="A2" s="2503" t="s">
        <v>41</v>
      </c>
      <c r="B2" s="2503"/>
      <c r="C2" s="2503"/>
      <c r="D2" s="2503"/>
      <c r="E2" s="2503"/>
      <c r="F2" s="2503"/>
      <c r="G2" s="2503"/>
      <c r="H2" s="2503"/>
      <c r="I2" s="2503"/>
      <c r="J2" s="2503"/>
      <c r="K2" s="2503"/>
      <c r="L2" s="2503"/>
      <c r="M2" s="2503"/>
      <c r="N2" s="2503"/>
      <c r="O2" s="2503"/>
      <c r="P2" s="2503"/>
      <c r="Q2" s="2503"/>
      <c r="R2" s="2503"/>
      <c r="S2" s="2503"/>
      <c r="T2" s="2503"/>
      <c r="U2" s="2503"/>
      <c r="V2" s="2503"/>
      <c r="W2" s="2503"/>
      <c r="X2" s="2503"/>
      <c r="Y2" s="2503"/>
      <c r="Z2" s="2503"/>
      <c r="AA2" s="2503"/>
      <c r="AB2" s="5"/>
      <c r="AC2" s="5"/>
      <c r="AD2" s="5"/>
      <c r="AE2" s="5"/>
      <c r="AF2" s="5"/>
      <c r="AG2" s="5"/>
      <c r="AH2" s="5"/>
      <c r="AI2" s="5"/>
      <c r="AJ2" s="5"/>
      <c r="AK2" s="5"/>
      <c r="AL2" s="5"/>
      <c r="AM2" s="5"/>
      <c r="AN2" s="5"/>
      <c r="AO2" s="5"/>
      <c r="AP2" s="5"/>
      <c r="AQ2" s="5"/>
      <c r="AR2" s="5"/>
      <c r="AS2" s="5"/>
      <c r="AT2" s="5"/>
      <c r="AU2" s="5"/>
    </row>
    <row r="3" spans="1:52" ht="12" customHeight="1">
      <c r="A3" s="2502" t="s">
        <v>63</v>
      </c>
      <c r="B3" s="2502"/>
      <c r="C3" s="2502"/>
      <c r="D3" s="2502"/>
      <c r="E3" s="2502"/>
      <c r="F3" s="2502"/>
      <c r="G3" s="2502"/>
      <c r="H3" s="2502"/>
      <c r="I3" s="2502"/>
      <c r="J3" s="2502"/>
      <c r="K3" s="2502"/>
      <c r="L3" s="2502"/>
      <c r="M3" s="2502"/>
      <c r="N3" s="2502"/>
      <c r="O3" s="2502"/>
      <c r="P3" s="2502"/>
      <c r="Q3" s="2502"/>
      <c r="R3" s="2502"/>
      <c r="S3" s="2502"/>
      <c r="T3" s="2502"/>
      <c r="U3" s="2502"/>
      <c r="V3" s="2502"/>
      <c r="W3" s="2502"/>
      <c r="X3" s="2502"/>
      <c r="Y3" s="2502"/>
      <c r="Z3" s="2502"/>
      <c r="AA3" s="2502"/>
      <c r="AB3" s="5"/>
      <c r="AC3" s="5"/>
      <c r="AD3" s="5"/>
      <c r="AE3" s="5"/>
      <c r="AF3" s="5"/>
      <c r="AG3" s="5"/>
      <c r="AH3" s="5"/>
      <c r="AI3" s="5"/>
      <c r="AJ3" s="5"/>
      <c r="AK3" s="5"/>
      <c r="AL3" s="5"/>
      <c r="AM3" s="5"/>
      <c r="AN3" s="5"/>
      <c r="AO3" s="5"/>
      <c r="AP3" s="5"/>
      <c r="AQ3" s="5"/>
      <c r="AR3" s="5"/>
      <c r="AS3" s="5"/>
      <c r="AT3" s="5"/>
      <c r="AU3" s="5"/>
    </row>
    <row r="4" spans="1:52" ht="3.75" customHeight="1">
      <c r="A4" s="2516"/>
      <c r="B4" s="2516"/>
      <c r="C4" s="2516"/>
      <c r="D4" s="2516"/>
      <c r="E4" s="2516"/>
      <c r="F4" s="2516"/>
      <c r="G4" s="2516"/>
      <c r="H4" s="2516"/>
      <c r="I4" s="2516"/>
      <c r="J4" s="2516"/>
      <c r="K4" s="2516"/>
      <c r="L4" s="2516"/>
      <c r="M4" s="2516"/>
      <c r="N4" s="2516"/>
      <c r="O4" s="2516"/>
      <c r="P4" s="2516"/>
      <c r="Q4" s="2516"/>
      <c r="R4" s="2516"/>
      <c r="S4" s="2516"/>
      <c r="T4" s="2516"/>
      <c r="U4" s="2516"/>
      <c r="V4" s="2516"/>
      <c r="W4" s="2516"/>
      <c r="X4" s="2516"/>
      <c r="Y4" s="2516"/>
      <c r="Z4" s="2516"/>
      <c r="AA4" s="2516"/>
    </row>
    <row r="5" spans="1:52" ht="10.5" customHeight="1">
      <c r="A5" s="2477" t="s">
        <v>29</v>
      </c>
      <c r="B5" s="2199" t="s">
        <v>61</v>
      </c>
      <c r="C5" s="2199"/>
      <c r="D5" s="26" t="s">
        <v>2</v>
      </c>
      <c r="E5" s="26"/>
      <c r="F5" s="27"/>
      <c r="G5" s="2517"/>
      <c r="H5" s="2517"/>
      <c r="I5" s="27"/>
      <c r="J5" s="2513" t="s">
        <v>59</v>
      </c>
      <c r="K5" s="2513"/>
      <c r="L5" s="2513"/>
      <c r="M5" s="2513"/>
      <c r="N5" s="2513"/>
      <c r="O5" s="2513"/>
      <c r="P5" s="27"/>
      <c r="Q5" s="2513" t="s">
        <v>60</v>
      </c>
      <c r="R5" s="2513"/>
      <c r="S5" s="2513"/>
      <c r="T5" s="2513"/>
      <c r="U5" s="2513"/>
      <c r="V5" s="2513"/>
      <c r="W5" s="26"/>
      <c r="X5" s="2517" t="s">
        <v>28</v>
      </c>
      <c r="Y5" s="2517"/>
      <c r="Z5" s="2517"/>
      <c r="AA5" s="2491" t="s">
        <v>5</v>
      </c>
    </row>
    <row r="6" spans="1:52" ht="10.5" customHeight="1">
      <c r="A6" s="2477"/>
      <c r="B6" s="2200"/>
      <c r="C6" s="2200"/>
      <c r="D6" s="28" t="s">
        <v>3</v>
      </c>
      <c r="E6" s="28"/>
      <c r="F6" s="27"/>
      <c r="G6" s="2501" t="s">
        <v>4</v>
      </c>
      <c r="H6" s="2501"/>
      <c r="I6" s="27"/>
      <c r="J6" s="28" t="s">
        <v>1</v>
      </c>
      <c r="K6" s="28"/>
      <c r="L6" s="28" t="s">
        <v>8</v>
      </c>
      <c r="M6" s="28"/>
      <c r="N6" s="28" t="s">
        <v>0</v>
      </c>
      <c r="O6" s="28"/>
      <c r="P6" s="27"/>
      <c r="Q6" s="28" t="s">
        <v>1</v>
      </c>
      <c r="R6" s="28"/>
      <c r="S6" s="28" t="s">
        <v>8</v>
      </c>
      <c r="T6" s="28"/>
      <c r="U6" s="28" t="s">
        <v>0</v>
      </c>
      <c r="V6" s="28"/>
      <c r="W6" s="26"/>
      <c r="X6" s="2501"/>
      <c r="Y6" s="2501"/>
      <c r="Z6" s="2501"/>
      <c r="AA6" s="2492"/>
    </row>
    <row r="7" spans="1:52" ht="11.25" customHeight="1">
      <c r="A7" s="2442"/>
      <c r="B7" s="2201"/>
      <c r="C7" s="2201"/>
      <c r="D7" s="29" t="s">
        <v>6</v>
      </c>
      <c r="E7" s="29" t="s">
        <v>7</v>
      </c>
      <c r="F7" s="29"/>
      <c r="G7" s="29" t="s">
        <v>1</v>
      </c>
      <c r="H7" s="29" t="s">
        <v>8</v>
      </c>
      <c r="I7" s="27"/>
      <c r="J7" s="30" t="s">
        <v>6</v>
      </c>
      <c r="K7" s="30" t="s">
        <v>7</v>
      </c>
      <c r="L7" s="30" t="s">
        <v>6</v>
      </c>
      <c r="M7" s="30" t="s">
        <v>7</v>
      </c>
      <c r="N7" s="30" t="s">
        <v>6</v>
      </c>
      <c r="O7" s="30" t="s">
        <v>7</v>
      </c>
      <c r="P7" s="27"/>
      <c r="Q7" s="30" t="s">
        <v>6</v>
      </c>
      <c r="R7" s="30" t="s">
        <v>7</v>
      </c>
      <c r="S7" s="30" t="s">
        <v>6</v>
      </c>
      <c r="T7" s="30" t="s">
        <v>7</v>
      </c>
      <c r="U7" s="30" t="s">
        <v>6</v>
      </c>
      <c r="V7" s="30" t="s">
        <v>7</v>
      </c>
      <c r="W7" s="31"/>
      <c r="X7" s="30" t="s">
        <v>26</v>
      </c>
      <c r="Y7" s="30" t="s">
        <v>27</v>
      </c>
      <c r="Z7" s="30" t="s">
        <v>5</v>
      </c>
      <c r="AA7" s="2493"/>
    </row>
    <row r="8" spans="1:52" ht="15" customHeight="1">
      <c r="A8" s="2006">
        <v>1401</v>
      </c>
      <c r="B8" s="35" t="s">
        <v>9</v>
      </c>
      <c r="C8" s="36"/>
      <c r="D8" s="37">
        <f>SUM(D9:D16)</f>
        <v>12</v>
      </c>
      <c r="E8" s="37">
        <f t="shared" ref="E8:V8" si="0">SUM(E9:E16)</f>
        <v>0</v>
      </c>
      <c r="F8" s="37">
        <f t="shared" si="0"/>
        <v>0</v>
      </c>
      <c r="G8" s="37">
        <f t="shared" si="0"/>
        <v>104</v>
      </c>
      <c r="H8" s="37">
        <f t="shared" si="0"/>
        <v>27</v>
      </c>
      <c r="I8" s="37"/>
      <c r="J8" s="37">
        <f t="shared" si="0"/>
        <v>4</v>
      </c>
      <c r="K8" s="37">
        <f t="shared" si="0"/>
        <v>5</v>
      </c>
      <c r="L8" s="37">
        <f t="shared" si="0"/>
        <v>4</v>
      </c>
      <c r="M8" s="37">
        <f t="shared" si="0"/>
        <v>4</v>
      </c>
      <c r="N8" s="37">
        <f t="shared" si="0"/>
        <v>26</v>
      </c>
      <c r="O8" s="37">
        <f t="shared" si="0"/>
        <v>5</v>
      </c>
      <c r="P8" s="37"/>
      <c r="Q8" s="37">
        <f t="shared" si="0"/>
        <v>36</v>
      </c>
      <c r="R8" s="37">
        <f t="shared" si="0"/>
        <v>5</v>
      </c>
      <c r="S8" s="37">
        <f t="shared" si="0"/>
        <v>30</v>
      </c>
      <c r="T8" s="37">
        <f t="shared" si="0"/>
        <v>0</v>
      </c>
      <c r="U8" s="37">
        <f t="shared" si="0"/>
        <v>32</v>
      </c>
      <c r="V8" s="37">
        <f t="shared" si="0"/>
        <v>2</v>
      </c>
      <c r="W8" s="37"/>
      <c r="X8" s="37">
        <f t="shared" ref="X8" si="1">SUM(X9:X16)</f>
        <v>230</v>
      </c>
      <c r="Y8" s="37">
        <f t="shared" ref="Y8" si="2">SUM(Y9:Y16)</f>
        <v>66</v>
      </c>
      <c r="Z8" s="37">
        <f t="shared" ref="Z8:Z13" si="3">SUM(X8:Y8)</f>
        <v>296</v>
      </c>
      <c r="AA8" s="38">
        <f t="shared" ref="AA8:AA13" si="4">SUM(Z8)</f>
        <v>296</v>
      </c>
    </row>
    <row r="9" spans="1:52" ht="15" customHeight="1">
      <c r="A9" s="2007"/>
      <c r="B9" s="8" t="s">
        <v>10</v>
      </c>
      <c r="C9" s="3"/>
      <c r="D9" s="8">
        <v>6</v>
      </c>
      <c r="E9" s="8">
        <v>0</v>
      </c>
      <c r="F9" s="13"/>
      <c r="G9" s="8">
        <v>20</v>
      </c>
      <c r="H9" s="8">
        <v>2</v>
      </c>
      <c r="I9" s="13"/>
      <c r="J9" s="8">
        <v>2</v>
      </c>
      <c r="K9" s="8">
        <v>1</v>
      </c>
      <c r="L9" s="8">
        <v>1</v>
      </c>
      <c r="M9" s="8">
        <v>0</v>
      </c>
      <c r="N9" s="8">
        <v>14</v>
      </c>
      <c r="O9" s="8">
        <v>0</v>
      </c>
      <c r="P9" s="13"/>
      <c r="Q9" s="8">
        <v>17</v>
      </c>
      <c r="R9" s="8">
        <v>0</v>
      </c>
      <c r="S9" s="8">
        <v>11</v>
      </c>
      <c r="T9" s="8">
        <v>0</v>
      </c>
      <c r="U9" s="8">
        <v>6</v>
      </c>
      <c r="V9" s="8">
        <v>0</v>
      </c>
      <c r="W9" s="13"/>
      <c r="X9" s="8">
        <v>61</v>
      </c>
      <c r="Y9" s="8">
        <v>19</v>
      </c>
      <c r="Z9" s="13">
        <f t="shared" si="3"/>
        <v>80</v>
      </c>
      <c r="AA9" s="12">
        <f t="shared" si="4"/>
        <v>80</v>
      </c>
      <c r="AB9" s="6"/>
      <c r="AX9" s="14"/>
      <c r="AY9" s="15"/>
      <c r="AZ9" s="15"/>
    </row>
    <row r="10" spans="1:52" ht="15" customHeight="1">
      <c r="A10" s="2007"/>
      <c r="B10" s="8" t="s">
        <v>11</v>
      </c>
      <c r="C10" s="3"/>
      <c r="D10" s="8">
        <v>1</v>
      </c>
      <c r="E10" s="8">
        <v>0</v>
      </c>
      <c r="F10" s="13"/>
      <c r="G10" s="8">
        <v>20</v>
      </c>
      <c r="H10" s="8">
        <v>7</v>
      </c>
      <c r="I10" s="13"/>
      <c r="J10" s="8">
        <v>0</v>
      </c>
      <c r="K10" s="8">
        <v>3</v>
      </c>
      <c r="L10" s="8">
        <v>2</v>
      </c>
      <c r="M10" s="8">
        <v>2</v>
      </c>
      <c r="N10" s="8">
        <v>5</v>
      </c>
      <c r="O10" s="8">
        <v>4</v>
      </c>
      <c r="P10" s="13"/>
      <c r="Q10" s="8">
        <v>11</v>
      </c>
      <c r="R10" s="8">
        <v>1</v>
      </c>
      <c r="S10" s="8">
        <v>8</v>
      </c>
      <c r="T10" s="8">
        <v>0</v>
      </c>
      <c r="U10" s="8">
        <v>14</v>
      </c>
      <c r="V10" s="8">
        <v>0</v>
      </c>
      <c r="W10" s="13"/>
      <c r="X10" s="8">
        <v>68</v>
      </c>
      <c r="Y10" s="8">
        <v>10</v>
      </c>
      <c r="Z10" s="13">
        <f t="shared" si="3"/>
        <v>78</v>
      </c>
      <c r="AA10" s="12">
        <f t="shared" si="4"/>
        <v>78</v>
      </c>
      <c r="AB10" s="6"/>
      <c r="AX10" s="14"/>
      <c r="AY10" s="15"/>
      <c r="AZ10" s="15"/>
    </row>
    <row r="11" spans="1:52" ht="15" customHeight="1">
      <c r="A11" s="2007"/>
      <c r="B11" s="8" t="s">
        <v>12</v>
      </c>
      <c r="C11" s="3"/>
      <c r="D11" s="8">
        <v>3</v>
      </c>
      <c r="E11" s="8">
        <v>0</v>
      </c>
      <c r="F11" s="13"/>
      <c r="G11" s="8">
        <v>9</v>
      </c>
      <c r="H11" s="8">
        <v>9</v>
      </c>
      <c r="I11" s="13"/>
      <c r="J11" s="8">
        <v>2</v>
      </c>
      <c r="K11" s="8">
        <v>0</v>
      </c>
      <c r="L11" s="8">
        <v>0</v>
      </c>
      <c r="M11" s="8">
        <v>1</v>
      </c>
      <c r="N11" s="8">
        <v>2</v>
      </c>
      <c r="O11" s="8">
        <v>1</v>
      </c>
      <c r="P11" s="13"/>
      <c r="Q11" s="8">
        <v>4</v>
      </c>
      <c r="R11" s="8">
        <v>2</v>
      </c>
      <c r="S11" s="8">
        <v>9</v>
      </c>
      <c r="T11" s="8">
        <v>0</v>
      </c>
      <c r="U11" s="8">
        <v>11</v>
      </c>
      <c r="V11" s="8">
        <v>2</v>
      </c>
      <c r="W11" s="13"/>
      <c r="X11" s="8">
        <v>45</v>
      </c>
      <c r="Y11" s="8">
        <v>10</v>
      </c>
      <c r="Z11" s="13">
        <f t="shared" si="3"/>
        <v>55</v>
      </c>
      <c r="AA11" s="12">
        <f t="shared" si="4"/>
        <v>55</v>
      </c>
      <c r="AB11" s="6"/>
      <c r="AX11" s="14"/>
      <c r="AY11" s="15"/>
      <c r="AZ11" s="15"/>
    </row>
    <row r="12" spans="1:52" ht="15" customHeight="1">
      <c r="A12" s="2007"/>
      <c r="B12" s="8" t="s">
        <v>30</v>
      </c>
      <c r="C12" s="3"/>
      <c r="D12" s="8">
        <v>1</v>
      </c>
      <c r="E12" s="8">
        <v>0</v>
      </c>
      <c r="F12" s="13"/>
      <c r="G12" s="8">
        <v>32</v>
      </c>
      <c r="H12" s="8">
        <v>6</v>
      </c>
      <c r="I12" s="13"/>
      <c r="J12" s="8">
        <v>0</v>
      </c>
      <c r="K12" s="8">
        <v>0</v>
      </c>
      <c r="L12" s="8">
        <v>1</v>
      </c>
      <c r="M12" s="8">
        <v>0</v>
      </c>
      <c r="N12" s="8">
        <v>4</v>
      </c>
      <c r="O12" s="8">
        <v>0</v>
      </c>
      <c r="P12" s="13"/>
      <c r="Q12" s="8">
        <v>1</v>
      </c>
      <c r="R12" s="8">
        <v>0</v>
      </c>
      <c r="S12" s="8">
        <v>0</v>
      </c>
      <c r="T12" s="8">
        <v>0</v>
      </c>
      <c r="U12" s="8">
        <v>0</v>
      </c>
      <c r="V12" s="8">
        <v>0</v>
      </c>
      <c r="W12" s="13"/>
      <c r="X12" s="8">
        <v>29</v>
      </c>
      <c r="Y12" s="8">
        <v>16</v>
      </c>
      <c r="Z12" s="13">
        <f t="shared" si="3"/>
        <v>45</v>
      </c>
      <c r="AA12" s="12">
        <f t="shared" si="4"/>
        <v>45</v>
      </c>
      <c r="AB12" s="6"/>
      <c r="AX12" s="14"/>
      <c r="AY12" s="15"/>
      <c r="AZ12" s="15"/>
    </row>
    <row r="13" spans="1:52" ht="15" customHeight="1">
      <c r="A13" s="2007"/>
      <c r="B13" s="8" t="s">
        <v>31</v>
      </c>
      <c r="C13" s="3"/>
      <c r="D13" s="8">
        <v>0</v>
      </c>
      <c r="E13" s="8">
        <v>0</v>
      </c>
      <c r="F13" s="13"/>
      <c r="G13" s="8">
        <v>15</v>
      </c>
      <c r="H13" s="8">
        <v>0</v>
      </c>
      <c r="I13" s="13"/>
      <c r="J13" s="8">
        <v>0</v>
      </c>
      <c r="K13" s="8">
        <v>0</v>
      </c>
      <c r="L13" s="8">
        <v>0</v>
      </c>
      <c r="M13" s="8">
        <v>0</v>
      </c>
      <c r="N13" s="8">
        <v>0</v>
      </c>
      <c r="O13" s="8">
        <v>0</v>
      </c>
      <c r="P13" s="13"/>
      <c r="Q13" s="8">
        <v>3</v>
      </c>
      <c r="R13" s="8">
        <v>0</v>
      </c>
      <c r="S13" s="8">
        <v>0</v>
      </c>
      <c r="T13" s="8">
        <v>0</v>
      </c>
      <c r="U13" s="8">
        <v>0</v>
      </c>
      <c r="V13" s="8">
        <v>0</v>
      </c>
      <c r="W13" s="13"/>
      <c r="X13" s="8">
        <v>15</v>
      </c>
      <c r="Y13" s="8">
        <v>3</v>
      </c>
      <c r="Z13" s="13">
        <f t="shared" si="3"/>
        <v>18</v>
      </c>
      <c r="AA13" s="12">
        <f t="shared" si="4"/>
        <v>18</v>
      </c>
      <c r="AB13" s="6"/>
      <c r="AX13" s="14"/>
      <c r="AY13" s="15"/>
      <c r="AZ13" s="15"/>
    </row>
    <row r="14" spans="1:52" ht="15" customHeight="1">
      <c r="A14" s="2007"/>
      <c r="B14" s="8" t="s">
        <v>58</v>
      </c>
      <c r="C14" s="3"/>
      <c r="D14" s="8">
        <v>1</v>
      </c>
      <c r="E14" s="8">
        <v>0</v>
      </c>
      <c r="F14" s="13"/>
      <c r="G14" s="8">
        <v>8</v>
      </c>
      <c r="H14" s="8">
        <v>3</v>
      </c>
      <c r="I14" s="13"/>
      <c r="J14" s="8">
        <v>0</v>
      </c>
      <c r="K14" s="8">
        <v>1</v>
      </c>
      <c r="L14" s="8">
        <v>0</v>
      </c>
      <c r="M14" s="8">
        <v>1</v>
      </c>
      <c r="N14" s="8">
        <v>0</v>
      </c>
      <c r="O14" s="8">
        <v>0</v>
      </c>
      <c r="P14" s="13"/>
      <c r="Q14" s="8">
        <v>0</v>
      </c>
      <c r="R14" s="8">
        <v>2</v>
      </c>
      <c r="S14" s="8">
        <v>1</v>
      </c>
      <c r="T14" s="8">
        <v>0</v>
      </c>
      <c r="U14" s="8">
        <v>0</v>
      </c>
      <c r="V14" s="8">
        <v>0</v>
      </c>
      <c r="W14" s="13"/>
      <c r="X14" s="8">
        <v>9</v>
      </c>
      <c r="Y14" s="8">
        <v>8</v>
      </c>
      <c r="Z14" s="13">
        <f t="shared" ref="Z14:Z15" si="5">SUM(X14:Y14)</f>
        <v>17</v>
      </c>
      <c r="AA14" s="12">
        <f t="shared" ref="AA14:AA15" si="6">SUM(Z14)</f>
        <v>17</v>
      </c>
      <c r="AB14" s="6"/>
      <c r="AX14" s="14"/>
      <c r="AY14" s="15"/>
      <c r="AZ14" s="15"/>
    </row>
    <row r="15" spans="1:52" ht="15" customHeight="1">
      <c r="A15" s="2007"/>
      <c r="B15" s="8" t="s">
        <v>64</v>
      </c>
      <c r="C15" s="3"/>
      <c r="D15" s="8">
        <v>0</v>
      </c>
      <c r="E15" s="8">
        <v>0</v>
      </c>
      <c r="F15" s="11"/>
      <c r="G15" s="8">
        <v>0</v>
      </c>
      <c r="H15" s="8">
        <v>0</v>
      </c>
      <c r="I15" s="11"/>
      <c r="J15" s="8">
        <v>0</v>
      </c>
      <c r="K15" s="8">
        <v>0</v>
      </c>
      <c r="L15" s="8">
        <v>0</v>
      </c>
      <c r="M15" s="8">
        <v>0</v>
      </c>
      <c r="N15" s="8">
        <v>0</v>
      </c>
      <c r="O15" s="8">
        <v>0</v>
      </c>
      <c r="P15" s="11"/>
      <c r="Q15" s="8">
        <v>0</v>
      </c>
      <c r="R15" s="8">
        <v>0</v>
      </c>
      <c r="S15" s="8">
        <v>0</v>
      </c>
      <c r="T15" s="8">
        <v>0</v>
      </c>
      <c r="U15" s="8">
        <v>0</v>
      </c>
      <c r="V15" s="8">
        <v>0</v>
      </c>
      <c r="W15" s="11"/>
      <c r="X15" s="8">
        <v>0</v>
      </c>
      <c r="Y15" s="8">
        <v>0</v>
      </c>
      <c r="Z15" s="11">
        <f t="shared" si="5"/>
        <v>0</v>
      </c>
      <c r="AA15" s="12">
        <f t="shared" si="6"/>
        <v>0</v>
      </c>
      <c r="AB15" s="6"/>
      <c r="AX15" s="14"/>
      <c r="AY15" s="15"/>
      <c r="AZ15" s="15"/>
    </row>
    <row r="16" spans="1:52" s="6" customFormat="1" ht="15" customHeight="1">
      <c r="A16" s="2008"/>
      <c r="B16" s="50" t="s">
        <v>67</v>
      </c>
      <c r="C16" s="3"/>
      <c r="D16" s="8">
        <v>0</v>
      </c>
      <c r="E16" s="8">
        <v>0</v>
      </c>
      <c r="F16" s="11"/>
      <c r="G16" s="8">
        <v>0</v>
      </c>
      <c r="H16" s="8">
        <v>0</v>
      </c>
      <c r="I16" s="11"/>
      <c r="J16" s="8">
        <v>0</v>
      </c>
      <c r="K16" s="8">
        <v>0</v>
      </c>
      <c r="L16" s="8">
        <v>0</v>
      </c>
      <c r="M16" s="8">
        <v>0</v>
      </c>
      <c r="N16" s="8">
        <v>1</v>
      </c>
      <c r="O16" s="8">
        <v>0</v>
      </c>
      <c r="P16" s="11"/>
      <c r="Q16" s="8">
        <v>0</v>
      </c>
      <c r="R16" s="8">
        <v>0</v>
      </c>
      <c r="S16" s="8">
        <v>1</v>
      </c>
      <c r="T16" s="8">
        <v>0</v>
      </c>
      <c r="U16" s="8">
        <v>1</v>
      </c>
      <c r="V16" s="8">
        <v>0</v>
      </c>
      <c r="W16" s="11"/>
      <c r="X16" s="8">
        <v>3</v>
      </c>
      <c r="Y16" s="8">
        <v>0</v>
      </c>
      <c r="Z16" s="11">
        <f t="shared" ref="Z16" si="7">SUM(X16:Y16)</f>
        <v>3</v>
      </c>
      <c r="AA16" s="12">
        <f t="shared" ref="AA16" si="8">SUM(Z16)</f>
        <v>3</v>
      </c>
    </row>
    <row r="17" spans="1:52" ht="15" customHeight="1">
      <c r="A17" s="2006">
        <v>1402</v>
      </c>
      <c r="B17" s="35" t="s">
        <v>13</v>
      </c>
      <c r="C17" s="39"/>
      <c r="D17" s="33">
        <f>SUM(D18:D26)</f>
        <v>24</v>
      </c>
      <c r="E17" s="33">
        <f t="shared" ref="E17:Y17" si="9">SUM(E18:E26)</f>
        <v>0</v>
      </c>
      <c r="F17" s="33">
        <f t="shared" si="9"/>
        <v>0</v>
      </c>
      <c r="G17" s="33">
        <f t="shared" si="9"/>
        <v>169</v>
      </c>
      <c r="H17" s="33">
        <f t="shared" si="9"/>
        <v>69</v>
      </c>
      <c r="I17" s="33"/>
      <c r="J17" s="33">
        <f t="shared" si="9"/>
        <v>11</v>
      </c>
      <c r="K17" s="33">
        <f t="shared" si="9"/>
        <v>5</v>
      </c>
      <c r="L17" s="33">
        <f t="shared" si="9"/>
        <v>13</v>
      </c>
      <c r="M17" s="33">
        <f t="shared" si="9"/>
        <v>8</v>
      </c>
      <c r="N17" s="33">
        <f t="shared" si="9"/>
        <v>36</v>
      </c>
      <c r="O17" s="33">
        <f t="shared" si="9"/>
        <v>20</v>
      </c>
      <c r="P17" s="33"/>
      <c r="Q17" s="33">
        <f t="shared" si="9"/>
        <v>56</v>
      </c>
      <c r="R17" s="33">
        <f t="shared" si="9"/>
        <v>26</v>
      </c>
      <c r="S17" s="33">
        <f t="shared" si="9"/>
        <v>26</v>
      </c>
      <c r="T17" s="33">
        <f t="shared" si="9"/>
        <v>1</v>
      </c>
      <c r="U17" s="33">
        <f t="shared" si="9"/>
        <v>55</v>
      </c>
      <c r="V17" s="33">
        <f t="shared" si="9"/>
        <v>1</v>
      </c>
      <c r="W17" s="33"/>
      <c r="X17" s="33">
        <f t="shared" si="9"/>
        <v>330</v>
      </c>
      <c r="Y17" s="33">
        <f t="shared" si="9"/>
        <v>190</v>
      </c>
      <c r="Z17" s="33">
        <f t="shared" ref="Z17:Z23" si="10">SUM(X17:Y17)</f>
        <v>520</v>
      </c>
      <c r="AA17" s="34">
        <f t="shared" ref="AA17:AA23" si="11">SUM(Z17)</f>
        <v>520</v>
      </c>
      <c r="AB17" s="6"/>
      <c r="AX17" s="14"/>
      <c r="AY17" s="15"/>
      <c r="AZ17" s="15"/>
    </row>
    <row r="18" spans="1:52" ht="15" customHeight="1">
      <c r="A18" s="2007"/>
      <c r="B18" s="8" t="s">
        <v>54</v>
      </c>
      <c r="C18" s="3"/>
      <c r="D18" s="8">
        <v>1</v>
      </c>
      <c r="E18" s="8">
        <v>0</v>
      </c>
      <c r="F18" s="13"/>
      <c r="G18" s="8">
        <v>62</v>
      </c>
      <c r="H18" s="8">
        <v>19</v>
      </c>
      <c r="I18" s="13"/>
      <c r="J18" s="8">
        <v>2</v>
      </c>
      <c r="K18" s="8">
        <v>2</v>
      </c>
      <c r="L18" s="8">
        <v>5</v>
      </c>
      <c r="M18" s="8">
        <v>6</v>
      </c>
      <c r="N18" s="8">
        <v>12</v>
      </c>
      <c r="O18" s="8">
        <v>4</v>
      </c>
      <c r="P18" s="13"/>
      <c r="Q18" s="8">
        <v>22</v>
      </c>
      <c r="R18" s="8">
        <v>11</v>
      </c>
      <c r="S18" s="8">
        <v>6</v>
      </c>
      <c r="T18" s="8">
        <v>0</v>
      </c>
      <c r="U18" s="8">
        <v>21</v>
      </c>
      <c r="V18" s="8">
        <v>0</v>
      </c>
      <c r="W18" s="13"/>
      <c r="X18" s="8">
        <v>119</v>
      </c>
      <c r="Y18" s="8">
        <v>54</v>
      </c>
      <c r="Z18" s="13">
        <f t="shared" si="10"/>
        <v>173</v>
      </c>
      <c r="AA18" s="12">
        <f t="shared" si="11"/>
        <v>173</v>
      </c>
      <c r="AB18" s="6"/>
      <c r="AX18" s="14"/>
      <c r="AY18" s="15"/>
      <c r="AZ18" s="15"/>
    </row>
    <row r="19" spans="1:52" ht="15" customHeight="1">
      <c r="A19" s="2007"/>
      <c r="B19" s="8" t="s">
        <v>55</v>
      </c>
      <c r="C19" s="3"/>
      <c r="D19" s="8">
        <v>0</v>
      </c>
      <c r="E19" s="8">
        <v>0</v>
      </c>
      <c r="F19" s="13"/>
      <c r="G19" s="8">
        <v>39</v>
      </c>
      <c r="H19" s="8">
        <v>9</v>
      </c>
      <c r="I19" s="13"/>
      <c r="J19" s="8">
        <v>1</v>
      </c>
      <c r="K19" s="8">
        <v>1</v>
      </c>
      <c r="L19" s="8">
        <v>0</v>
      </c>
      <c r="M19" s="8">
        <v>2</v>
      </c>
      <c r="N19" s="8">
        <v>3</v>
      </c>
      <c r="O19" s="8">
        <v>5</v>
      </c>
      <c r="P19" s="13"/>
      <c r="Q19" s="8">
        <v>7</v>
      </c>
      <c r="R19" s="8">
        <v>2</v>
      </c>
      <c r="S19" s="8">
        <v>8</v>
      </c>
      <c r="T19" s="8">
        <v>0</v>
      </c>
      <c r="U19" s="8">
        <v>12</v>
      </c>
      <c r="V19" s="8">
        <v>0</v>
      </c>
      <c r="W19" s="13"/>
      <c r="X19" s="8">
        <v>64</v>
      </c>
      <c r="Y19" s="8">
        <v>25</v>
      </c>
      <c r="Z19" s="13">
        <f t="shared" si="10"/>
        <v>89</v>
      </c>
      <c r="AA19" s="12">
        <f t="shared" si="11"/>
        <v>89</v>
      </c>
      <c r="AB19" s="6"/>
      <c r="AX19" s="14"/>
      <c r="AY19" s="15"/>
      <c r="AZ19" s="15"/>
    </row>
    <row r="20" spans="1:52" ht="15" customHeight="1">
      <c r="A20" s="2007"/>
      <c r="B20" s="8" t="s">
        <v>56</v>
      </c>
      <c r="C20" s="3"/>
      <c r="D20" s="8">
        <v>1</v>
      </c>
      <c r="E20" s="8">
        <v>0</v>
      </c>
      <c r="F20" s="13"/>
      <c r="G20" s="8">
        <v>8</v>
      </c>
      <c r="H20" s="8">
        <v>23</v>
      </c>
      <c r="I20" s="13"/>
      <c r="J20" s="8">
        <v>2</v>
      </c>
      <c r="K20" s="8">
        <v>2</v>
      </c>
      <c r="L20" s="8">
        <v>4</v>
      </c>
      <c r="M20" s="8">
        <v>0</v>
      </c>
      <c r="N20" s="8">
        <v>10</v>
      </c>
      <c r="O20" s="8">
        <v>3</v>
      </c>
      <c r="P20" s="13"/>
      <c r="Q20" s="8">
        <v>10</v>
      </c>
      <c r="R20" s="8">
        <v>1</v>
      </c>
      <c r="S20" s="8">
        <v>9</v>
      </c>
      <c r="T20" s="8">
        <v>0</v>
      </c>
      <c r="U20" s="8">
        <v>13</v>
      </c>
      <c r="V20" s="8">
        <v>1</v>
      </c>
      <c r="W20" s="13"/>
      <c r="X20" s="8">
        <v>52</v>
      </c>
      <c r="Y20" s="8">
        <v>35</v>
      </c>
      <c r="Z20" s="13">
        <f t="shared" si="10"/>
        <v>87</v>
      </c>
      <c r="AA20" s="12">
        <f t="shared" si="11"/>
        <v>87</v>
      </c>
      <c r="AB20" s="6"/>
      <c r="AX20" s="14"/>
      <c r="AY20" s="15"/>
      <c r="AZ20" s="15"/>
    </row>
    <row r="21" spans="1:52" ht="15" customHeight="1">
      <c r="A21" s="2007"/>
      <c r="B21" s="8" t="s">
        <v>43</v>
      </c>
      <c r="C21" s="3"/>
      <c r="D21" s="8">
        <v>0</v>
      </c>
      <c r="E21" s="8">
        <v>0</v>
      </c>
      <c r="F21" s="13"/>
      <c r="G21" s="8">
        <v>21</v>
      </c>
      <c r="H21" s="8">
        <v>4</v>
      </c>
      <c r="I21" s="13"/>
      <c r="J21" s="8">
        <v>3</v>
      </c>
      <c r="K21" s="8">
        <v>0</v>
      </c>
      <c r="L21" s="8">
        <v>2</v>
      </c>
      <c r="M21" s="8">
        <v>0</v>
      </c>
      <c r="N21" s="8">
        <v>1</v>
      </c>
      <c r="O21" s="8">
        <v>7</v>
      </c>
      <c r="P21" s="13"/>
      <c r="Q21" s="8">
        <v>5</v>
      </c>
      <c r="R21" s="8">
        <v>3</v>
      </c>
      <c r="S21" s="8">
        <v>1</v>
      </c>
      <c r="T21" s="8">
        <v>0</v>
      </c>
      <c r="U21" s="8">
        <v>4</v>
      </c>
      <c r="V21" s="8">
        <v>0</v>
      </c>
      <c r="W21" s="13"/>
      <c r="X21" s="8">
        <v>33</v>
      </c>
      <c r="Y21" s="8">
        <v>18</v>
      </c>
      <c r="Z21" s="13">
        <f t="shared" si="10"/>
        <v>51</v>
      </c>
      <c r="AA21" s="12">
        <f t="shared" si="11"/>
        <v>51</v>
      </c>
      <c r="AB21" s="6"/>
      <c r="AX21" s="14"/>
      <c r="AY21" s="15"/>
      <c r="AZ21" s="15"/>
    </row>
    <row r="22" spans="1:52" ht="15" customHeight="1">
      <c r="A22" s="2007"/>
      <c r="B22" s="8" t="s">
        <v>44</v>
      </c>
      <c r="C22" s="3"/>
      <c r="D22" s="8">
        <v>0</v>
      </c>
      <c r="E22" s="8">
        <v>0</v>
      </c>
      <c r="F22" s="13"/>
      <c r="G22" s="8">
        <v>15</v>
      </c>
      <c r="H22" s="8">
        <v>5</v>
      </c>
      <c r="I22" s="13"/>
      <c r="J22" s="8">
        <v>1</v>
      </c>
      <c r="K22" s="8">
        <v>0</v>
      </c>
      <c r="L22" s="8">
        <v>0</v>
      </c>
      <c r="M22" s="8">
        <v>0</v>
      </c>
      <c r="N22" s="8">
        <v>4</v>
      </c>
      <c r="O22" s="8">
        <v>0</v>
      </c>
      <c r="P22" s="13"/>
      <c r="Q22" s="8">
        <v>3</v>
      </c>
      <c r="R22" s="8">
        <v>4</v>
      </c>
      <c r="S22" s="8">
        <v>0</v>
      </c>
      <c r="T22" s="8">
        <v>0</v>
      </c>
      <c r="U22" s="8">
        <v>0</v>
      </c>
      <c r="V22" s="8">
        <v>0</v>
      </c>
      <c r="W22" s="13"/>
      <c r="X22" s="8">
        <v>19</v>
      </c>
      <c r="Y22" s="8">
        <v>13</v>
      </c>
      <c r="Z22" s="13">
        <f t="shared" si="10"/>
        <v>32</v>
      </c>
      <c r="AA22" s="12">
        <f t="shared" si="11"/>
        <v>32</v>
      </c>
      <c r="AB22" s="6"/>
      <c r="AX22" s="14"/>
      <c r="AY22" s="15"/>
      <c r="AZ22" s="15"/>
    </row>
    <row r="23" spans="1:52" ht="15" customHeight="1">
      <c r="A23" s="2007"/>
      <c r="B23" s="8" t="s">
        <v>53</v>
      </c>
      <c r="C23" s="3"/>
      <c r="D23" s="8">
        <v>1</v>
      </c>
      <c r="E23" s="8">
        <v>0</v>
      </c>
      <c r="F23" s="13"/>
      <c r="G23" s="8">
        <v>5</v>
      </c>
      <c r="H23" s="8">
        <v>4</v>
      </c>
      <c r="I23" s="13"/>
      <c r="J23" s="8">
        <v>0</v>
      </c>
      <c r="K23" s="8">
        <v>0</v>
      </c>
      <c r="L23" s="8">
        <v>0</v>
      </c>
      <c r="M23" s="8">
        <v>0</v>
      </c>
      <c r="N23" s="8">
        <v>2</v>
      </c>
      <c r="O23" s="8">
        <v>1</v>
      </c>
      <c r="P23" s="13"/>
      <c r="Q23" s="8">
        <v>3</v>
      </c>
      <c r="R23" s="8">
        <v>1</v>
      </c>
      <c r="S23" s="8">
        <v>0</v>
      </c>
      <c r="T23" s="8">
        <v>0</v>
      </c>
      <c r="U23" s="8">
        <v>3</v>
      </c>
      <c r="V23" s="8">
        <v>0</v>
      </c>
      <c r="W23" s="13"/>
      <c r="X23" s="8">
        <v>12</v>
      </c>
      <c r="Y23" s="8">
        <v>8</v>
      </c>
      <c r="Z23" s="13">
        <f t="shared" si="10"/>
        <v>20</v>
      </c>
      <c r="AA23" s="12">
        <f t="shared" si="11"/>
        <v>20</v>
      </c>
      <c r="AB23" s="6"/>
      <c r="AX23" s="14"/>
      <c r="AY23" s="15"/>
    </row>
    <row r="24" spans="1:52" ht="15" customHeight="1">
      <c r="A24" s="2007"/>
      <c r="B24" s="8" t="s">
        <v>57</v>
      </c>
      <c r="C24" s="3"/>
      <c r="D24" s="8">
        <v>3</v>
      </c>
      <c r="E24" s="8">
        <v>0</v>
      </c>
      <c r="F24" s="13"/>
      <c r="G24" s="8">
        <v>10</v>
      </c>
      <c r="H24" s="8">
        <v>5</v>
      </c>
      <c r="I24" s="13"/>
      <c r="J24" s="8">
        <v>1</v>
      </c>
      <c r="K24" s="8">
        <v>0</v>
      </c>
      <c r="L24" s="8">
        <v>0</v>
      </c>
      <c r="M24" s="8">
        <v>0</v>
      </c>
      <c r="N24" s="8">
        <v>3</v>
      </c>
      <c r="O24" s="8">
        <v>0</v>
      </c>
      <c r="P24" s="13"/>
      <c r="Q24" s="8">
        <v>5</v>
      </c>
      <c r="R24" s="8">
        <v>4</v>
      </c>
      <c r="S24" s="8">
        <v>1</v>
      </c>
      <c r="T24" s="8">
        <v>1</v>
      </c>
      <c r="U24" s="8">
        <v>0</v>
      </c>
      <c r="V24" s="8">
        <v>0</v>
      </c>
      <c r="W24" s="13"/>
      <c r="X24" s="8">
        <v>19</v>
      </c>
      <c r="Y24" s="8">
        <v>14</v>
      </c>
      <c r="Z24" s="13">
        <f t="shared" ref="Z24" si="12">SUM(X24:Y24)</f>
        <v>33</v>
      </c>
      <c r="AA24" s="12">
        <f t="shared" ref="AA24" si="13">SUM(Z24)</f>
        <v>33</v>
      </c>
      <c r="AB24" s="6"/>
      <c r="AX24" s="14"/>
      <c r="AY24" s="15"/>
    </row>
    <row r="25" spans="1:52" ht="15" customHeight="1">
      <c r="A25" s="2007"/>
      <c r="B25" s="8" t="s">
        <v>32</v>
      </c>
      <c r="C25" s="3"/>
      <c r="D25" s="8">
        <v>17</v>
      </c>
      <c r="E25" s="8">
        <v>0</v>
      </c>
      <c r="F25" s="13"/>
      <c r="G25" s="8">
        <v>9</v>
      </c>
      <c r="H25" s="8">
        <v>0</v>
      </c>
      <c r="I25" s="13"/>
      <c r="J25" s="8">
        <v>1</v>
      </c>
      <c r="K25" s="8">
        <v>0</v>
      </c>
      <c r="L25" s="8">
        <v>2</v>
      </c>
      <c r="M25" s="8">
        <v>0</v>
      </c>
      <c r="N25" s="8">
        <v>1</v>
      </c>
      <c r="O25" s="8">
        <v>0</v>
      </c>
      <c r="P25" s="13"/>
      <c r="Q25" s="8">
        <v>1</v>
      </c>
      <c r="R25" s="8">
        <v>0</v>
      </c>
      <c r="S25" s="8">
        <v>1</v>
      </c>
      <c r="T25" s="8">
        <v>0</v>
      </c>
      <c r="U25" s="8">
        <v>2</v>
      </c>
      <c r="V25" s="8">
        <v>0</v>
      </c>
      <c r="W25" s="13"/>
      <c r="X25" s="8">
        <v>12</v>
      </c>
      <c r="Y25" s="8">
        <v>22</v>
      </c>
      <c r="Z25" s="13">
        <f t="shared" ref="Z25:Z26" si="14">SUM(X25:Y25)</f>
        <v>34</v>
      </c>
      <c r="AA25" s="12">
        <f t="shared" ref="AA25:AA26" si="15">SUM(Z25)</f>
        <v>34</v>
      </c>
      <c r="AB25" s="6"/>
      <c r="AX25" s="14"/>
      <c r="AY25" s="15"/>
      <c r="AZ25" s="15"/>
    </row>
    <row r="26" spans="1:52" ht="15" customHeight="1">
      <c r="A26" s="2008"/>
      <c r="B26" s="8" t="s">
        <v>48</v>
      </c>
      <c r="C26" s="3"/>
      <c r="D26" s="8">
        <v>1</v>
      </c>
      <c r="E26" s="8">
        <v>0</v>
      </c>
      <c r="F26" s="13"/>
      <c r="G26" s="8">
        <v>0</v>
      </c>
      <c r="H26" s="8">
        <v>0</v>
      </c>
      <c r="I26" s="13"/>
      <c r="J26" s="8">
        <v>0</v>
      </c>
      <c r="K26" s="8">
        <v>0</v>
      </c>
      <c r="L26" s="8">
        <v>0</v>
      </c>
      <c r="M26" s="8">
        <v>0</v>
      </c>
      <c r="N26" s="8">
        <v>0</v>
      </c>
      <c r="O26" s="8">
        <v>0</v>
      </c>
      <c r="P26" s="13"/>
      <c r="Q26" s="8">
        <v>0</v>
      </c>
      <c r="R26" s="8">
        <v>0</v>
      </c>
      <c r="S26" s="8">
        <v>0</v>
      </c>
      <c r="T26" s="8">
        <v>0</v>
      </c>
      <c r="U26" s="8">
        <v>0</v>
      </c>
      <c r="V26" s="8">
        <v>0</v>
      </c>
      <c r="W26" s="13"/>
      <c r="X26" s="8">
        <v>0</v>
      </c>
      <c r="Y26" s="8">
        <v>1</v>
      </c>
      <c r="Z26" s="13">
        <f t="shared" si="14"/>
        <v>1</v>
      </c>
      <c r="AA26" s="12">
        <f t="shared" si="15"/>
        <v>1</v>
      </c>
      <c r="AB26" s="6"/>
      <c r="AX26" s="14"/>
      <c r="AY26" s="15"/>
      <c r="AZ26" s="15"/>
    </row>
    <row r="27" spans="1:52" ht="15" customHeight="1">
      <c r="A27" s="2006">
        <v>1403</v>
      </c>
      <c r="B27" s="35" t="s">
        <v>14</v>
      </c>
      <c r="C27" s="39"/>
      <c r="D27" s="33">
        <f>SUM(D28:D30)</f>
        <v>4</v>
      </c>
      <c r="E27" s="33">
        <f t="shared" ref="E27:Y27" si="16">SUM(E28:E30)</f>
        <v>0</v>
      </c>
      <c r="F27" s="33">
        <f t="shared" si="16"/>
        <v>0</v>
      </c>
      <c r="G27" s="33">
        <f t="shared" si="16"/>
        <v>148</v>
      </c>
      <c r="H27" s="33">
        <f t="shared" si="16"/>
        <v>31</v>
      </c>
      <c r="I27" s="33">
        <f t="shared" si="16"/>
        <v>0</v>
      </c>
      <c r="J27" s="33">
        <f t="shared" si="16"/>
        <v>12</v>
      </c>
      <c r="K27" s="33">
        <f t="shared" si="16"/>
        <v>1</v>
      </c>
      <c r="L27" s="33">
        <f t="shared" si="16"/>
        <v>6</v>
      </c>
      <c r="M27" s="33">
        <f t="shared" si="16"/>
        <v>0</v>
      </c>
      <c r="N27" s="33">
        <f t="shared" si="16"/>
        <v>10</v>
      </c>
      <c r="O27" s="33">
        <f t="shared" si="16"/>
        <v>1</v>
      </c>
      <c r="P27" s="33">
        <f t="shared" si="16"/>
        <v>0</v>
      </c>
      <c r="Q27" s="33">
        <f t="shared" si="16"/>
        <v>16</v>
      </c>
      <c r="R27" s="33">
        <f t="shared" si="16"/>
        <v>9</v>
      </c>
      <c r="S27" s="33">
        <f t="shared" si="16"/>
        <v>6</v>
      </c>
      <c r="T27" s="33">
        <f t="shared" si="16"/>
        <v>1</v>
      </c>
      <c r="U27" s="33">
        <f t="shared" si="16"/>
        <v>4</v>
      </c>
      <c r="V27" s="33">
        <f t="shared" si="16"/>
        <v>0</v>
      </c>
      <c r="W27" s="33">
        <f t="shared" si="16"/>
        <v>0</v>
      </c>
      <c r="X27" s="33">
        <f t="shared" si="16"/>
        <v>82</v>
      </c>
      <c r="Y27" s="33">
        <f t="shared" si="16"/>
        <v>167</v>
      </c>
      <c r="Z27" s="33">
        <f>SUM(X27:Y27)</f>
        <v>249</v>
      </c>
      <c r="AA27" s="34">
        <f>SUM(Z27)</f>
        <v>249</v>
      </c>
      <c r="AB27" s="6"/>
      <c r="AX27" s="14"/>
      <c r="AY27" s="15"/>
      <c r="AZ27" s="15"/>
    </row>
    <row r="28" spans="1:52" ht="15" customHeight="1">
      <c r="A28" s="2007"/>
      <c r="B28" s="8" t="s">
        <v>33</v>
      </c>
      <c r="C28" s="3"/>
      <c r="D28" s="8">
        <v>3</v>
      </c>
      <c r="E28" s="8">
        <v>0</v>
      </c>
      <c r="F28" s="13"/>
      <c r="G28" s="8">
        <v>97</v>
      </c>
      <c r="H28" s="8">
        <v>6</v>
      </c>
      <c r="I28" s="13"/>
      <c r="J28" s="8">
        <v>3</v>
      </c>
      <c r="K28" s="8">
        <v>0</v>
      </c>
      <c r="L28" s="8">
        <v>5</v>
      </c>
      <c r="M28" s="8">
        <v>0</v>
      </c>
      <c r="N28" s="8">
        <v>8</v>
      </c>
      <c r="O28" s="8">
        <v>0</v>
      </c>
      <c r="P28" s="13"/>
      <c r="Q28" s="8">
        <v>8</v>
      </c>
      <c r="R28" s="8">
        <v>3</v>
      </c>
      <c r="S28" s="8">
        <v>2</v>
      </c>
      <c r="T28" s="8">
        <v>0</v>
      </c>
      <c r="U28" s="8">
        <v>4</v>
      </c>
      <c r="V28" s="8">
        <v>0</v>
      </c>
      <c r="W28" s="13"/>
      <c r="X28" s="8">
        <v>42</v>
      </c>
      <c r="Y28" s="8">
        <v>97</v>
      </c>
      <c r="Z28" s="13">
        <f>SUM(X28:Y28)</f>
        <v>139</v>
      </c>
      <c r="AA28" s="12">
        <f>SUM(Z28)</f>
        <v>139</v>
      </c>
      <c r="AB28" s="6"/>
      <c r="AX28" s="14"/>
      <c r="AY28" s="15"/>
      <c r="AZ28" s="15"/>
    </row>
    <row r="29" spans="1:52" ht="15" customHeight="1">
      <c r="A29" s="2007"/>
      <c r="B29" s="8" t="s">
        <v>15</v>
      </c>
      <c r="C29" s="3"/>
      <c r="D29" s="8">
        <v>1</v>
      </c>
      <c r="E29" s="8">
        <v>0</v>
      </c>
      <c r="F29" s="13"/>
      <c r="G29" s="8">
        <v>17</v>
      </c>
      <c r="H29" s="8">
        <v>15</v>
      </c>
      <c r="I29" s="13"/>
      <c r="J29" s="8">
        <v>0</v>
      </c>
      <c r="K29" s="8">
        <v>1</v>
      </c>
      <c r="L29" s="8">
        <v>0</v>
      </c>
      <c r="M29" s="8">
        <v>0</v>
      </c>
      <c r="N29" s="8">
        <v>1</v>
      </c>
      <c r="O29" s="8">
        <v>1</v>
      </c>
      <c r="P29" s="13"/>
      <c r="Q29" s="8">
        <v>5</v>
      </c>
      <c r="R29" s="8">
        <v>4</v>
      </c>
      <c r="S29" s="8">
        <v>1</v>
      </c>
      <c r="T29" s="8">
        <v>1</v>
      </c>
      <c r="U29" s="8">
        <v>0</v>
      </c>
      <c r="V29" s="8">
        <v>0</v>
      </c>
      <c r="W29" s="13"/>
      <c r="X29" s="8">
        <v>17</v>
      </c>
      <c r="Y29" s="8">
        <v>30</v>
      </c>
      <c r="Z29" s="13">
        <f t="shared" ref="Z29:Z30" si="17">SUM(X29:Y29)</f>
        <v>47</v>
      </c>
      <c r="AA29" s="12">
        <f t="shared" ref="AA29:AA30" si="18">SUM(Z29)</f>
        <v>47</v>
      </c>
      <c r="AB29" s="6"/>
      <c r="AX29" s="14"/>
      <c r="AY29" s="15"/>
      <c r="AZ29" s="15"/>
    </row>
    <row r="30" spans="1:52" ht="15" customHeight="1">
      <c r="A30" s="2008"/>
      <c r="B30" s="8" t="s">
        <v>16</v>
      </c>
      <c r="C30" s="3"/>
      <c r="D30" s="8">
        <v>0</v>
      </c>
      <c r="E30" s="8">
        <v>0</v>
      </c>
      <c r="F30" s="13"/>
      <c r="G30" s="8">
        <v>34</v>
      </c>
      <c r="H30" s="8">
        <v>10</v>
      </c>
      <c r="I30" s="13"/>
      <c r="J30" s="8">
        <v>9</v>
      </c>
      <c r="K30" s="8">
        <v>0</v>
      </c>
      <c r="L30" s="8">
        <v>1</v>
      </c>
      <c r="M30" s="8">
        <v>0</v>
      </c>
      <c r="N30" s="8">
        <v>1</v>
      </c>
      <c r="O30" s="8">
        <v>0</v>
      </c>
      <c r="P30" s="13"/>
      <c r="Q30" s="8">
        <v>3</v>
      </c>
      <c r="R30" s="8">
        <v>2</v>
      </c>
      <c r="S30" s="8">
        <v>3</v>
      </c>
      <c r="T30" s="8">
        <v>0</v>
      </c>
      <c r="U30" s="8">
        <v>0</v>
      </c>
      <c r="V30" s="8">
        <v>0</v>
      </c>
      <c r="W30" s="13"/>
      <c r="X30" s="8">
        <v>23</v>
      </c>
      <c r="Y30" s="8">
        <v>40</v>
      </c>
      <c r="Z30" s="13">
        <f t="shared" si="17"/>
        <v>63</v>
      </c>
      <c r="AA30" s="12">
        <f t="shared" si="18"/>
        <v>63</v>
      </c>
      <c r="AB30" s="6"/>
      <c r="AX30" s="14"/>
      <c r="AY30" s="15"/>
      <c r="AZ30" s="15"/>
    </row>
    <row r="31" spans="1:52" ht="15" customHeight="1">
      <c r="A31" s="2010">
        <v>1404</v>
      </c>
      <c r="B31" s="35" t="s">
        <v>34</v>
      </c>
      <c r="C31" s="39"/>
      <c r="D31" s="33">
        <f>SUM(D32:D33)</f>
        <v>8</v>
      </c>
      <c r="E31" s="33">
        <f t="shared" ref="E31:Y31" si="19">SUM(E32:E33)</f>
        <v>0</v>
      </c>
      <c r="F31" s="33">
        <f t="shared" si="19"/>
        <v>0</v>
      </c>
      <c r="G31" s="33">
        <f t="shared" si="19"/>
        <v>83</v>
      </c>
      <c r="H31" s="33">
        <f t="shared" si="19"/>
        <v>52</v>
      </c>
      <c r="I31" s="33">
        <f t="shared" si="19"/>
        <v>0</v>
      </c>
      <c r="J31" s="33">
        <f t="shared" si="19"/>
        <v>6</v>
      </c>
      <c r="K31" s="33">
        <f t="shared" si="19"/>
        <v>3</v>
      </c>
      <c r="L31" s="33">
        <f t="shared" si="19"/>
        <v>4</v>
      </c>
      <c r="M31" s="33">
        <f t="shared" si="19"/>
        <v>4</v>
      </c>
      <c r="N31" s="33">
        <f t="shared" si="19"/>
        <v>11</v>
      </c>
      <c r="O31" s="33">
        <f t="shared" si="19"/>
        <v>6</v>
      </c>
      <c r="P31" s="33">
        <f t="shared" si="19"/>
        <v>0</v>
      </c>
      <c r="Q31" s="33">
        <f t="shared" si="19"/>
        <v>18</v>
      </c>
      <c r="R31" s="33">
        <f t="shared" si="19"/>
        <v>4</v>
      </c>
      <c r="S31" s="33">
        <f t="shared" si="19"/>
        <v>15</v>
      </c>
      <c r="T31" s="33">
        <f t="shared" si="19"/>
        <v>3</v>
      </c>
      <c r="U31" s="33">
        <f t="shared" si="19"/>
        <v>24</v>
      </c>
      <c r="V31" s="33">
        <f t="shared" si="19"/>
        <v>1</v>
      </c>
      <c r="W31" s="33">
        <f t="shared" si="19"/>
        <v>0</v>
      </c>
      <c r="X31" s="33">
        <f t="shared" si="19"/>
        <v>194</v>
      </c>
      <c r="Y31" s="33">
        <f t="shared" si="19"/>
        <v>48</v>
      </c>
      <c r="Z31" s="33">
        <f>SUM(X31:Y31)</f>
        <v>242</v>
      </c>
      <c r="AA31" s="34">
        <f>SUM(Z31)</f>
        <v>242</v>
      </c>
      <c r="AB31" s="6"/>
      <c r="AX31" s="14"/>
      <c r="AY31" s="15"/>
      <c r="AZ31" s="15"/>
    </row>
    <row r="32" spans="1:52" ht="15" customHeight="1">
      <c r="A32" s="1981"/>
      <c r="B32" s="8" t="s">
        <v>45</v>
      </c>
      <c r="C32" s="3"/>
      <c r="D32" s="8">
        <v>5</v>
      </c>
      <c r="E32" s="8">
        <v>0</v>
      </c>
      <c r="F32" s="13"/>
      <c r="G32" s="8">
        <v>31</v>
      </c>
      <c r="H32" s="8">
        <v>14</v>
      </c>
      <c r="I32" s="13"/>
      <c r="J32" s="8">
        <v>2</v>
      </c>
      <c r="K32" s="8">
        <v>3</v>
      </c>
      <c r="L32" s="8">
        <v>2</v>
      </c>
      <c r="M32" s="8">
        <v>2</v>
      </c>
      <c r="N32" s="8">
        <v>6</v>
      </c>
      <c r="O32" s="8">
        <v>3</v>
      </c>
      <c r="P32" s="13"/>
      <c r="Q32" s="8">
        <v>11</v>
      </c>
      <c r="R32" s="8">
        <v>2</v>
      </c>
      <c r="S32" s="8">
        <v>11</v>
      </c>
      <c r="T32" s="8">
        <v>2</v>
      </c>
      <c r="U32" s="8">
        <v>14</v>
      </c>
      <c r="V32" s="8">
        <v>0</v>
      </c>
      <c r="W32" s="13"/>
      <c r="X32" s="8">
        <v>93</v>
      </c>
      <c r="Y32" s="8">
        <v>15</v>
      </c>
      <c r="Z32" s="13">
        <f>SUM(X32:Y32)</f>
        <v>108</v>
      </c>
      <c r="AA32" s="12">
        <f>SUM(Z32)</f>
        <v>108</v>
      </c>
      <c r="AB32" s="6"/>
      <c r="AX32" s="14"/>
      <c r="AY32" s="15"/>
      <c r="AZ32" s="15"/>
    </row>
    <row r="33" spans="1:86" ht="15" customHeight="1">
      <c r="A33" s="1982"/>
      <c r="B33" s="8" t="s">
        <v>17</v>
      </c>
      <c r="C33" s="3"/>
      <c r="D33" s="8">
        <v>3</v>
      </c>
      <c r="E33" s="8">
        <v>0</v>
      </c>
      <c r="F33" s="13"/>
      <c r="G33" s="8">
        <v>52</v>
      </c>
      <c r="H33" s="8">
        <v>38</v>
      </c>
      <c r="I33" s="13"/>
      <c r="J33" s="8">
        <v>4</v>
      </c>
      <c r="K33" s="8">
        <v>0</v>
      </c>
      <c r="L33" s="8">
        <v>2</v>
      </c>
      <c r="M33" s="8">
        <v>2</v>
      </c>
      <c r="N33" s="8">
        <v>5</v>
      </c>
      <c r="O33" s="8">
        <v>3</v>
      </c>
      <c r="P33" s="13"/>
      <c r="Q33" s="8">
        <v>7</v>
      </c>
      <c r="R33" s="8">
        <v>2</v>
      </c>
      <c r="S33" s="8">
        <v>4</v>
      </c>
      <c r="T33" s="8">
        <v>1</v>
      </c>
      <c r="U33" s="8">
        <v>10</v>
      </c>
      <c r="V33" s="8">
        <v>1</v>
      </c>
      <c r="W33" s="13"/>
      <c r="X33" s="8">
        <v>101</v>
      </c>
      <c r="Y33" s="8">
        <v>33</v>
      </c>
      <c r="Z33" s="13">
        <f t="shared" ref="Z33" si="20">SUM(X33:Y33)</f>
        <v>134</v>
      </c>
      <c r="AA33" s="12">
        <f t="shared" ref="AA33" si="21">SUM(Z33)</f>
        <v>134</v>
      </c>
      <c r="AB33" s="6"/>
      <c r="AX33" s="14"/>
      <c r="AY33" s="15"/>
      <c r="AZ33" s="15"/>
    </row>
    <row r="34" spans="1:86" ht="15" customHeight="1">
      <c r="A34" s="2006">
        <v>1405</v>
      </c>
      <c r="B34" s="35" t="s">
        <v>18</v>
      </c>
      <c r="C34" s="40"/>
      <c r="D34" s="33">
        <f t="shared" ref="D34:Y34" si="22">SUM(D35:D38)</f>
        <v>5</v>
      </c>
      <c r="E34" s="33">
        <f t="shared" si="22"/>
        <v>0</v>
      </c>
      <c r="F34" s="33">
        <f t="shared" si="22"/>
        <v>0</v>
      </c>
      <c r="G34" s="33">
        <f t="shared" si="22"/>
        <v>159</v>
      </c>
      <c r="H34" s="33">
        <f t="shared" si="22"/>
        <v>65</v>
      </c>
      <c r="I34" s="33">
        <f t="shared" si="22"/>
        <v>0</v>
      </c>
      <c r="J34" s="33">
        <f t="shared" si="22"/>
        <v>11</v>
      </c>
      <c r="K34" s="33">
        <f t="shared" si="22"/>
        <v>6</v>
      </c>
      <c r="L34" s="33">
        <f t="shared" si="22"/>
        <v>6</v>
      </c>
      <c r="M34" s="33">
        <f t="shared" si="22"/>
        <v>7</v>
      </c>
      <c r="N34" s="33">
        <f t="shared" si="22"/>
        <v>16</v>
      </c>
      <c r="O34" s="33">
        <f t="shared" si="22"/>
        <v>15</v>
      </c>
      <c r="P34" s="33">
        <f t="shared" si="22"/>
        <v>0</v>
      </c>
      <c r="Q34" s="33">
        <f t="shared" si="22"/>
        <v>29</v>
      </c>
      <c r="R34" s="33">
        <f t="shared" si="22"/>
        <v>12</v>
      </c>
      <c r="S34" s="33">
        <f t="shared" si="22"/>
        <v>31</v>
      </c>
      <c r="T34" s="33">
        <f t="shared" si="22"/>
        <v>3</v>
      </c>
      <c r="U34" s="33">
        <f t="shared" si="22"/>
        <v>23</v>
      </c>
      <c r="V34" s="33">
        <f t="shared" si="22"/>
        <v>0</v>
      </c>
      <c r="W34" s="33">
        <f t="shared" si="22"/>
        <v>0</v>
      </c>
      <c r="X34" s="33">
        <f t="shared" si="22"/>
        <v>221</v>
      </c>
      <c r="Y34" s="33">
        <f t="shared" si="22"/>
        <v>167</v>
      </c>
      <c r="Z34" s="33">
        <f>SUM(X34:Y34)</f>
        <v>388</v>
      </c>
      <c r="AA34" s="34">
        <f>SUM(Z34)</f>
        <v>388</v>
      </c>
      <c r="AB34" s="6"/>
      <c r="AX34" s="14"/>
      <c r="AY34" s="15"/>
      <c r="AZ34" s="15"/>
    </row>
    <row r="35" spans="1:86" ht="15" customHeight="1">
      <c r="A35" s="2007"/>
      <c r="B35" s="46" t="s">
        <v>21</v>
      </c>
      <c r="C35" s="47"/>
      <c r="D35" s="46">
        <v>0</v>
      </c>
      <c r="E35" s="46">
        <v>0</v>
      </c>
      <c r="F35" s="48"/>
      <c r="G35" s="46">
        <v>41</v>
      </c>
      <c r="H35" s="46">
        <v>18</v>
      </c>
      <c r="I35" s="48"/>
      <c r="J35" s="46">
        <v>7</v>
      </c>
      <c r="K35" s="46">
        <v>2</v>
      </c>
      <c r="L35" s="46">
        <v>1</v>
      </c>
      <c r="M35" s="46">
        <v>3</v>
      </c>
      <c r="N35" s="46">
        <v>6</v>
      </c>
      <c r="O35" s="46">
        <v>7</v>
      </c>
      <c r="P35" s="48"/>
      <c r="Q35" s="46">
        <v>16</v>
      </c>
      <c r="R35" s="46">
        <v>7</v>
      </c>
      <c r="S35" s="46">
        <v>11</v>
      </c>
      <c r="T35" s="46">
        <v>2</v>
      </c>
      <c r="U35" s="46">
        <v>5</v>
      </c>
      <c r="V35" s="46">
        <v>0</v>
      </c>
      <c r="W35" s="48"/>
      <c r="X35" s="46">
        <v>73</v>
      </c>
      <c r="Y35" s="46">
        <v>53</v>
      </c>
      <c r="Z35" s="48">
        <f>SUM(X35:Y35)</f>
        <v>126</v>
      </c>
      <c r="AA35" s="49">
        <f>SUM(Z35)</f>
        <v>126</v>
      </c>
      <c r="AB35" s="6"/>
      <c r="AC35" s="16"/>
      <c r="AD35" s="16"/>
      <c r="AE35" s="16"/>
      <c r="AF35" s="16"/>
      <c r="AG35" s="16"/>
      <c r="AH35" s="16"/>
      <c r="AI35" s="16"/>
      <c r="AJ35" s="16"/>
      <c r="AK35" s="16"/>
      <c r="AL35" s="16"/>
      <c r="AM35" s="16"/>
      <c r="AN35" s="16"/>
      <c r="AO35" s="16"/>
      <c r="AP35" s="16"/>
      <c r="AQ35" s="16"/>
      <c r="AR35" s="16"/>
      <c r="AS35" s="16"/>
      <c r="AT35" s="16"/>
      <c r="AU35" s="16"/>
      <c r="AX35" s="14"/>
      <c r="AY35" s="15"/>
      <c r="AZ35" s="15"/>
    </row>
    <row r="36" spans="1:86" ht="15" customHeight="1">
      <c r="A36" s="2007"/>
      <c r="B36" s="8" t="s">
        <v>19</v>
      </c>
      <c r="C36" s="3"/>
      <c r="D36" s="8">
        <v>5</v>
      </c>
      <c r="E36" s="8">
        <v>0</v>
      </c>
      <c r="F36" s="13"/>
      <c r="G36" s="8">
        <v>109</v>
      </c>
      <c r="H36" s="8">
        <v>44</v>
      </c>
      <c r="I36" s="13"/>
      <c r="J36" s="8">
        <v>4</v>
      </c>
      <c r="K36" s="8">
        <v>4</v>
      </c>
      <c r="L36" s="8">
        <v>5</v>
      </c>
      <c r="M36" s="8">
        <v>4</v>
      </c>
      <c r="N36" s="8">
        <v>9</v>
      </c>
      <c r="O36" s="8">
        <v>8</v>
      </c>
      <c r="P36" s="13"/>
      <c r="Q36" s="8">
        <v>13</v>
      </c>
      <c r="R36" s="8">
        <v>5</v>
      </c>
      <c r="S36" s="8">
        <v>20</v>
      </c>
      <c r="T36" s="8">
        <v>1</v>
      </c>
      <c r="U36" s="8">
        <v>18</v>
      </c>
      <c r="V36" s="8">
        <v>0</v>
      </c>
      <c r="W36" s="13"/>
      <c r="X36" s="8">
        <v>139</v>
      </c>
      <c r="Y36" s="8">
        <v>110</v>
      </c>
      <c r="Z36" s="13">
        <f t="shared" ref="Z36" si="23">SUM(X36:Y36)</f>
        <v>249</v>
      </c>
      <c r="AA36" s="12">
        <f t="shared" ref="AA36" si="24">SUM(Z36)</f>
        <v>249</v>
      </c>
      <c r="AB36" s="6"/>
      <c r="AC36" s="16"/>
      <c r="AD36" s="16"/>
      <c r="AE36" s="16"/>
      <c r="AF36" s="16"/>
      <c r="AG36" s="16"/>
      <c r="AH36" s="16"/>
      <c r="AI36" s="16"/>
      <c r="AJ36" s="16"/>
      <c r="AK36" s="16"/>
      <c r="AL36" s="16"/>
      <c r="AM36" s="16"/>
      <c r="AN36" s="16"/>
      <c r="AO36" s="16"/>
      <c r="AP36" s="16"/>
      <c r="AQ36" s="16"/>
      <c r="AR36" s="16"/>
      <c r="AS36" s="16"/>
      <c r="AT36" s="16"/>
      <c r="AU36" s="16"/>
      <c r="AX36" s="14"/>
      <c r="AY36" s="15"/>
      <c r="AZ36" s="15"/>
    </row>
    <row r="37" spans="1:86" ht="15" customHeight="1">
      <c r="A37" s="2007"/>
      <c r="B37" s="8" t="s">
        <v>65</v>
      </c>
      <c r="C37" s="3"/>
      <c r="D37" s="8">
        <v>0</v>
      </c>
      <c r="E37" s="8">
        <v>0</v>
      </c>
      <c r="F37" s="13"/>
      <c r="G37" s="8">
        <v>0</v>
      </c>
      <c r="H37" s="8">
        <v>0</v>
      </c>
      <c r="I37" s="13"/>
      <c r="J37" s="8">
        <v>0</v>
      </c>
      <c r="K37" s="8">
        <v>0</v>
      </c>
      <c r="L37" s="8">
        <v>0</v>
      </c>
      <c r="M37" s="8">
        <v>0</v>
      </c>
      <c r="N37" s="8">
        <v>0</v>
      </c>
      <c r="O37" s="8">
        <v>0</v>
      </c>
      <c r="P37" s="13"/>
      <c r="Q37" s="8">
        <v>0</v>
      </c>
      <c r="R37" s="8">
        <v>0</v>
      </c>
      <c r="S37" s="8">
        <v>0</v>
      </c>
      <c r="T37" s="8">
        <v>0</v>
      </c>
      <c r="U37" s="8">
        <v>0</v>
      </c>
      <c r="V37" s="8">
        <v>0</v>
      </c>
      <c r="W37" s="13"/>
      <c r="X37" s="8">
        <v>0</v>
      </c>
      <c r="Y37" s="8">
        <v>0</v>
      </c>
      <c r="Z37" s="13">
        <f t="shared" ref="Z37" si="25">SUM(X37:Y37)</f>
        <v>0</v>
      </c>
      <c r="AA37" s="12">
        <f t="shared" ref="AA37" si="26">SUM(Z37)</f>
        <v>0</v>
      </c>
      <c r="AB37" s="6"/>
      <c r="AC37" s="16"/>
      <c r="AD37" s="16"/>
      <c r="AE37" s="16"/>
      <c r="AF37" s="16"/>
      <c r="AG37" s="16"/>
      <c r="AH37" s="16"/>
      <c r="AI37" s="16"/>
      <c r="AJ37" s="16"/>
      <c r="AK37" s="16"/>
      <c r="AL37" s="16"/>
      <c r="AM37" s="16"/>
      <c r="AN37" s="16"/>
      <c r="AO37" s="16"/>
      <c r="AP37" s="16"/>
      <c r="AQ37" s="16"/>
      <c r="AR37" s="16"/>
      <c r="AS37" s="16"/>
      <c r="AT37" s="16"/>
      <c r="AU37" s="16"/>
      <c r="AX37" s="14"/>
      <c r="AY37" s="15"/>
      <c r="AZ37" s="15"/>
    </row>
    <row r="38" spans="1:86" ht="15" customHeight="1">
      <c r="A38" s="2008"/>
      <c r="B38" s="8" t="s">
        <v>49</v>
      </c>
      <c r="C38" s="3"/>
      <c r="D38" s="8">
        <v>0</v>
      </c>
      <c r="E38" s="8">
        <v>0</v>
      </c>
      <c r="F38" s="13"/>
      <c r="G38" s="8">
        <v>9</v>
      </c>
      <c r="H38" s="8">
        <v>3</v>
      </c>
      <c r="I38" s="13"/>
      <c r="J38" s="8">
        <v>0</v>
      </c>
      <c r="K38" s="8">
        <v>0</v>
      </c>
      <c r="L38" s="8">
        <v>0</v>
      </c>
      <c r="M38" s="8">
        <v>0</v>
      </c>
      <c r="N38" s="8">
        <v>1</v>
      </c>
      <c r="O38" s="8">
        <v>0</v>
      </c>
      <c r="P38" s="13"/>
      <c r="Q38" s="8">
        <v>0</v>
      </c>
      <c r="R38" s="8">
        <v>0</v>
      </c>
      <c r="S38" s="8">
        <v>0</v>
      </c>
      <c r="T38" s="8">
        <v>0</v>
      </c>
      <c r="U38" s="8">
        <v>0</v>
      </c>
      <c r="V38" s="8">
        <v>0</v>
      </c>
      <c r="W38" s="13"/>
      <c r="X38" s="8">
        <v>9</v>
      </c>
      <c r="Y38" s="8">
        <v>4</v>
      </c>
      <c r="Z38" s="13">
        <f t="shared" ref="Z38:Z43" si="27">SUM(X38:Y38)</f>
        <v>13</v>
      </c>
      <c r="AA38" s="12">
        <f t="shared" ref="AA38:AA43" si="28">SUM(Z38)</f>
        <v>13</v>
      </c>
      <c r="AB38" s="6"/>
      <c r="AX38" s="14"/>
      <c r="AY38" s="15"/>
      <c r="AZ38" s="15"/>
    </row>
    <row r="39" spans="1:86" ht="15" customHeight="1">
      <c r="A39" s="2006">
        <v>1406</v>
      </c>
      <c r="B39" s="35" t="s">
        <v>22</v>
      </c>
      <c r="C39" s="39"/>
      <c r="D39" s="33">
        <f t="shared" ref="D39:Y39" si="29">SUM(D40:D44)</f>
        <v>20</v>
      </c>
      <c r="E39" s="33">
        <f t="shared" si="29"/>
        <v>0</v>
      </c>
      <c r="F39" s="33">
        <f t="shared" si="29"/>
        <v>0</v>
      </c>
      <c r="G39" s="33">
        <f t="shared" si="29"/>
        <v>202</v>
      </c>
      <c r="H39" s="33">
        <f t="shared" si="29"/>
        <v>30</v>
      </c>
      <c r="I39" s="33">
        <f t="shared" si="29"/>
        <v>0</v>
      </c>
      <c r="J39" s="33">
        <f t="shared" si="29"/>
        <v>3</v>
      </c>
      <c r="K39" s="33">
        <f t="shared" si="29"/>
        <v>2</v>
      </c>
      <c r="L39" s="33">
        <f t="shared" si="29"/>
        <v>5</v>
      </c>
      <c r="M39" s="33">
        <f t="shared" si="29"/>
        <v>3</v>
      </c>
      <c r="N39" s="33">
        <f t="shared" si="29"/>
        <v>15</v>
      </c>
      <c r="O39" s="33">
        <f t="shared" si="29"/>
        <v>6</v>
      </c>
      <c r="P39" s="33">
        <f t="shared" si="29"/>
        <v>0</v>
      </c>
      <c r="Q39" s="33">
        <f t="shared" si="29"/>
        <v>24</v>
      </c>
      <c r="R39" s="33">
        <f t="shared" si="29"/>
        <v>1</v>
      </c>
      <c r="S39" s="33">
        <f t="shared" si="29"/>
        <v>20</v>
      </c>
      <c r="T39" s="33">
        <f t="shared" si="29"/>
        <v>0</v>
      </c>
      <c r="U39" s="33">
        <f t="shared" si="29"/>
        <v>28</v>
      </c>
      <c r="V39" s="33">
        <f t="shared" si="29"/>
        <v>0</v>
      </c>
      <c r="W39" s="33">
        <f t="shared" si="29"/>
        <v>0</v>
      </c>
      <c r="X39" s="33">
        <f t="shared" si="29"/>
        <v>240</v>
      </c>
      <c r="Y39" s="33">
        <f t="shared" si="29"/>
        <v>119</v>
      </c>
      <c r="Z39" s="33">
        <f t="shared" si="27"/>
        <v>359</v>
      </c>
      <c r="AA39" s="34">
        <f t="shared" si="28"/>
        <v>359</v>
      </c>
      <c r="AB39" s="6"/>
      <c r="AC39" s="16"/>
      <c r="AD39" s="16"/>
      <c r="AE39" s="16"/>
      <c r="AF39" s="16"/>
      <c r="AG39" s="16"/>
      <c r="AH39" s="16"/>
      <c r="AI39" s="16"/>
      <c r="AJ39" s="16"/>
      <c r="AK39" s="16"/>
      <c r="AL39" s="16"/>
      <c r="AM39" s="16"/>
      <c r="AN39" s="16"/>
      <c r="AO39" s="16"/>
      <c r="AP39" s="16"/>
      <c r="AQ39" s="16"/>
      <c r="AR39" s="16"/>
      <c r="AS39" s="16"/>
      <c r="AT39" s="16"/>
      <c r="AU39" s="16"/>
      <c r="AX39" s="14"/>
      <c r="AY39" s="15"/>
      <c r="AZ39" s="15"/>
    </row>
    <row r="40" spans="1:86" ht="15" customHeight="1">
      <c r="A40" s="2007"/>
      <c r="B40" s="46" t="s">
        <v>68</v>
      </c>
      <c r="C40" s="47"/>
      <c r="D40" s="46">
        <v>2</v>
      </c>
      <c r="E40" s="46">
        <v>0</v>
      </c>
      <c r="F40" s="48"/>
      <c r="G40" s="46">
        <v>99</v>
      </c>
      <c r="H40" s="46">
        <v>23</v>
      </c>
      <c r="I40" s="48"/>
      <c r="J40" s="46">
        <v>0</v>
      </c>
      <c r="K40" s="46">
        <v>1</v>
      </c>
      <c r="L40" s="46">
        <v>5</v>
      </c>
      <c r="M40" s="46">
        <v>3</v>
      </c>
      <c r="N40" s="46">
        <v>8</v>
      </c>
      <c r="O40" s="46">
        <v>6</v>
      </c>
      <c r="P40" s="48"/>
      <c r="Q40" s="46">
        <v>12</v>
      </c>
      <c r="R40" s="46">
        <v>1</v>
      </c>
      <c r="S40" s="46">
        <v>17</v>
      </c>
      <c r="T40" s="46">
        <v>0</v>
      </c>
      <c r="U40" s="46">
        <v>11</v>
      </c>
      <c r="V40" s="46">
        <v>0</v>
      </c>
      <c r="W40" s="48"/>
      <c r="X40" s="46">
        <v>124</v>
      </c>
      <c r="Y40" s="46">
        <v>64</v>
      </c>
      <c r="Z40" s="48">
        <f t="shared" si="27"/>
        <v>188</v>
      </c>
      <c r="AA40" s="49">
        <f t="shared" si="28"/>
        <v>188</v>
      </c>
      <c r="AB40" s="6"/>
      <c r="AC40" s="16"/>
      <c r="AD40" s="16"/>
      <c r="AE40" s="16"/>
      <c r="AF40" s="16"/>
      <c r="AG40" s="16"/>
      <c r="AH40" s="16"/>
      <c r="AI40" s="16"/>
      <c r="AJ40" s="16"/>
      <c r="AK40" s="16"/>
      <c r="AL40" s="16"/>
      <c r="AM40" s="16"/>
      <c r="AN40" s="16"/>
      <c r="AO40" s="16"/>
      <c r="AP40" s="16"/>
      <c r="AQ40" s="16"/>
      <c r="AR40" s="16"/>
      <c r="AS40" s="16"/>
      <c r="AT40" s="16"/>
      <c r="AU40" s="16"/>
      <c r="AX40" s="14"/>
      <c r="AY40" s="15"/>
      <c r="AZ40" s="15"/>
    </row>
    <row r="41" spans="1:86" ht="15" customHeight="1">
      <c r="A41" s="2007"/>
      <c r="B41" s="8" t="s">
        <v>23</v>
      </c>
      <c r="C41" s="3"/>
      <c r="D41" s="8">
        <v>8</v>
      </c>
      <c r="E41" s="8">
        <v>0</v>
      </c>
      <c r="F41" s="13"/>
      <c r="G41" s="8">
        <v>14</v>
      </c>
      <c r="H41" s="8">
        <v>7</v>
      </c>
      <c r="I41" s="13"/>
      <c r="J41" s="8">
        <v>3</v>
      </c>
      <c r="K41" s="8">
        <v>1</v>
      </c>
      <c r="L41" s="8">
        <v>0</v>
      </c>
      <c r="M41" s="8">
        <v>0</v>
      </c>
      <c r="N41" s="8">
        <v>5</v>
      </c>
      <c r="O41" s="8">
        <v>0</v>
      </c>
      <c r="P41" s="13"/>
      <c r="Q41" s="8">
        <v>7</v>
      </c>
      <c r="R41" s="8">
        <v>0</v>
      </c>
      <c r="S41" s="8">
        <v>2</v>
      </c>
      <c r="T41" s="8">
        <v>0</v>
      </c>
      <c r="U41" s="8">
        <v>9</v>
      </c>
      <c r="V41" s="8">
        <v>0</v>
      </c>
      <c r="W41" s="13"/>
      <c r="X41" s="8">
        <v>36</v>
      </c>
      <c r="Y41" s="8">
        <v>20</v>
      </c>
      <c r="Z41" s="13">
        <f t="shared" si="27"/>
        <v>56</v>
      </c>
      <c r="AA41" s="12">
        <f t="shared" si="28"/>
        <v>56</v>
      </c>
      <c r="AB41" s="6"/>
      <c r="AC41" s="16"/>
      <c r="AD41" s="16"/>
      <c r="AE41" s="16"/>
      <c r="AF41" s="16"/>
      <c r="AG41" s="16"/>
      <c r="AH41" s="16"/>
      <c r="AI41" s="16"/>
      <c r="AJ41" s="16"/>
      <c r="AK41" s="16"/>
      <c r="AL41" s="16"/>
      <c r="AM41" s="16"/>
      <c r="AN41" s="16"/>
      <c r="AO41" s="16"/>
      <c r="AP41" s="16"/>
      <c r="AQ41" s="16"/>
      <c r="AR41" s="16"/>
      <c r="AS41" s="16"/>
      <c r="AT41" s="16"/>
      <c r="AU41" s="16"/>
      <c r="AX41" s="14"/>
      <c r="AY41" s="15"/>
      <c r="AZ41" s="15"/>
    </row>
    <row r="42" spans="1:86" ht="15" customHeight="1">
      <c r="A42" s="2007"/>
      <c r="B42" s="8" t="s">
        <v>66</v>
      </c>
      <c r="C42" s="3"/>
      <c r="D42" s="8">
        <v>2</v>
      </c>
      <c r="E42" s="8">
        <v>0</v>
      </c>
      <c r="F42" s="13"/>
      <c r="G42" s="8">
        <v>14</v>
      </c>
      <c r="H42" s="8">
        <v>0</v>
      </c>
      <c r="I42" s="13"/>
      <c r="J42" s="8">
        <v>0</v>
      </c>
      <c r="K42" s="8">
        <v>0</v>
      </c>
      <c r="L42" s="8">
        <v>0</v>
      </c>
      <c r="M42" s="8">
        <v>0</v>
      </c>
      <c r="N42" s="8">
        <v>1</v>
      </c>
      <c r="O42" s="8">
        <v>0</v>
      </c>
      <c r="P42" s="13"/>
      <c r="Q42" s="8">
        <v>1</v>
      </c>
      <c r="R42" s="8">
        <v>0</v>
      </c>
      <c r="S42" s="8">
        <v>0</v>
      </c>
      <c r="T42" s="8">
        <v>0</v>
      </c>
      <c r="U42" s="8">
        <v>3</v>
      </c>
      <c r="V42" s="8">
        <v>0</v>
      </c>
      <c r="W42" s="13"/>
      <c r="X42" s="8">
        <v>13</v>
      </c>
      <c r="Y42" s="8">
        <v>8</v>
      </c>
      <c r="Z42" s="13">
        <f t="shared" ref="Z42" si="30">SUM(X42:Y42)</f>
        <v>21</v>
      </c>
      <c r="AA42" s="12">
        <f t="shared" ref="AA42" si="31">SUM(Z42)</f>
        <v>21</v>
      </c>
      <c r="AB42" s="6"/>
      <c r="AC42" s="16"/>
      <c r="AD42" s="16"/>
      <c r="AE42" s="16"/>
      <c r="AF42" s="16"/>
      <c r="AG42" s="16"/>
      <c r="AH42" s="16"/>
      <c r="AI42" s="16"/>
      <c r="AJ42" s="16"/>
      <c r="AK42" s="16"/>
      <c r="AL42" s="16"/>
      <c r="AM42" s="16"/>
      <c r="AN42" s="16"/>
      <c r="AO42" s="16"/>
      <c r="AP42" s="16"/>
      <c r="AQ42" s="16"/>
      <c r="AR42" s="16"/>
      <c r="AS42" s="16"/>
      <c r="AT42" s="16"/>
      <c r="AU42" s="16"/>
      <c r="AX42" s="14"/>
      <c r="AY42" s="15"/>
      <c r="AZ42" s="15"/>
    </row>
    <row r="43" spans="1:86" ht="15" customHeight="1">
      <c r="A43" s="2007"/>
      <c r="B43" s="8" t="s">
        <v>36</v>
      </c>
      <c r="C43" s="3"/>
      <c r="D43" s="8">
        <v>1</v>
      </c>
      <c r="E43" s="8">
        <v>0</v>
      </c>
      <c r="F43" s="13"/>
      <c r="G43" s="8">
        <v>73</v>
      </c>
      <c r="H43" s="8">
        <v>0</v>
      </c>
      <c r="I43" s="13"/>
      <c r="J43" s="8">
        <v>0</v>
      </c>
      <c r="K43" s="8">
        <v>0</v>
      </c>
      <c r="L43" s="8">
        <v>0</v>
      </c>
      <c r="M43" s="8">
        <v>0</v>
      </c>
      <c r="N43" s="8">
        <v>0</v>
      </c>
      <c r="O43" s="8">
        <v>0</v>
      </c>
      <c r="P43" s="13"/>
      <c r="Q43" s="8">
        <v>2</v>
      </c>
      <c r="R43" s="8">
        <v>0</v>
      </c>
      <c r="S43" s="8">
        <v>1</v>
      </c>
      <c r="T43" s="8">
        <v>0</v>
      </c>
      <c r="U43" s="8">
        <v>1</v>
      </c>
      <c r="V43" s="8">
        <v>0</v>
      </c>
      <c r="W43" s="13"/>
      <c r="X43" s="8">
        <v>58</v>
      </c>
      <c r="Y43" s="8">
        <v>20</v>
      </c>
      <c r="Z43" s="13">
        <f t="shared" si="27"/>
        <v>78</v>
      </c>
      <c r="AA43" s="12">
        <f t="shared" si="28"/>
        <v>78</v>
      </c>
      <c r="AB43" s="6"/>
      <c r="AC43" s="16"/>
      <c r="AD43" s="16"/>
      <c r="AE43" s="16"/>
      <c r="AF43" s="16"/>
      <c r="AG43" s="16"/>
      <c r="AH43" s="16"/>
      <c r="AI43" s="16"/>
      <c r="AJ43" s="16"/>
      <c r="AK43" s="16"/>
      <c r="AL43" s="16"/>
      <c r="AM43" s="16"/>
      <c r="AN43" s="16"/>
      <c r="AO43" s="16"/>
      <c r="AP43" s="16"/>
      <c r="AQ43" s="16"/>
      <c r="AR43" s="16"/>
      <c r="AS43" s="16"/>
      <c r="AT43" s="16"/>
      <c r="AU43" s="16"/>
      <c r="AX43" s="14"/>
      <c r="AY43" s="15"/>
      <c r="AZ43" s="15"/>
    </row>
    <row r="44" spans="1:86" ht="15" customHeight="1">
      <c r="A44" s="2008"/>
      <c r="B44" s="8" t="s">
        <v>37</v>
      </c>
      <c r="C44" s="3"/>
      <c r="D44" s="8">
        <v>7</v>
      </c>
      <c r="E44" s="8">
        <v>0</v>
      </c>
      <c r="F44" s="13"/>
      <c r="G44" s="8">
        <v>2</v>
      </c>
      <c r="H44" s="8">
        <v>0</v>
      </c>
      <c r="I44" s="13"/>
      <c r="J44" s="8">
        <v>0</v>
      </c>
      <c r="K44" s="8">
        <v>0</v>
      </c>
      <c r="L44" s="8">
        <v>0</v>
      </c>
      <c r="M44" s="8">
        <v>0</v>
      </c>
      <c r="N44" s="8">
        <v>1</v>
      </c>
      <c r="O44" s="8">
        <v>0</v>
      </c>
      <c r="P44" s="13"/>
      <c r="Q44" s="8">
        <v>2</v>
      </c>
      <c r="R44" s="8">
        <v>0</v>
      </c>
      <c r="S44" s="8">
        <v>0</v>
      </c>
      <c r="T44" s="8">
        <v>0</v>
      </c>
      <c r="U44" s="8">
        <v>4</v>
      </c>
      <c r="V44" s="8">
        <v>0</v>
      </c>
      <c r="W44" s="13"/>
      <c r="X44" s="8">
        <v>9</v>
      </c>
      <c r="Y44" s="8">
        <v>7</v>
      </c>
      <c r="Z44" s="13">
        <f t="shared" ref="Z44" si="32">SUM(X44:Y44)</f>
        <v>16</v>
      </c>
      <c r="AA44" s="12">
        <f t="shared" ref="AA44" si="33">SUM(Z44)</f>
        <v>16</v>
      </c>
      <c r="AB44" s="6"/>
      <c r="AC44" s="16"/>
      <c r="AD44" s="16"/>
      <c r="AE44" s="16"/>
      <c r="AF44" s="16"/>
      <c r="AG44" s="16"/>
      <c r="AH44" s="16"/>
      <c r="AI44" s="16"/>
      <c r="AJ44" s="16"/>
      <c r="AK44" s="16"/>
      <c r="AL44" s="16"/>
      <c r="AM44" s="16"/>
      <c r="AN44" s="16"/>
      <c r="AO44" s="16"/>
      <c r="AP44" s="16"/>
      <c r="AQ44" s="16"/>
      <c r="AR44" s="16"/>
      <c r="AS44" s="16"/>
      <c r="AT44" s="16"/>
      <c r="AU44" s="16"/>
      <c r="AX44" s="14"/>
      <c r="AY44" s="15"/>
      <c r="AZ44" s="15"/>
    </row>
    <row r="45" spans="1:86" ht="15" customHeight="1">
      <c r="A45" s="2010">
        <v>1407</v>
      </c>
      <c r="B45" s="41" t="s">
        <v>24</v>
      </c>
      <c r="C45" s="39"/>
      <c r="D45" s="33">
        <f>SUM(D46:D48)</f>
        <v>8</v>
      </c>
      <c r="E45" s="33">
        <f t="shared" ref="E45:Y45" si="34">SUM(E46:E48)</f>
        <v>0</v>
      </c>
      <c r="F45" s="33">
        <f t="shared" si="34"/>
        <v>0</v>
      </c>
      <c r="G45" s="33">
        <f t="shared" si="34"/>
        <v>13</v>
      </c>
      <c r="H45" s="33">
        <f t="shared" si="34"/>
        <v>9</v>
      </c>
      <c r="I45" s="33">
        <f t="shared" si="34"/>
        <v>0</v>
      </c>
      <c r="J45" s="33">
        <f t="shared" si="34"/>
        <v>1</v>
      </c>
      <c r="K45" s="33">
        <f t="shared" si="34"/>
        <v>0</v>
      </c>
      <c r="L45" s="33">
        <f t="shared" si="34"/>
        <v>2</v>
      </c>
      <c r="M45" s="33">
        <f t="shared" si="34"/>
        <v>0</v>
      </c>
      <c r="N45" s="33">
        <f t="shared" si="34"/>
        <v>2</v>
      </c>
      <c r="O45" s="33">
        <f t="shared" si="34"/>
        <v>0</v>
      </c>
      <c r="P45" s="33">
        <f t="shared" si="34"/>
        <v>0</v>
      </c>
      <c r="Q45" s="33">
        <f t="shared" si="34"/>
        <v>12</v>
      </c>
      <c r="R45" s="33">
        <f t="shared" si="34"/>
        <v>0</v>
      </c>
      <c r="S45" s="33">
        <f t="shared" si="34"/>
        <v>18</v>
      </c>
      <c r="T45" s="33">
        <f t="shared" si="34"/>
        <v>0</v>
      </c>
      <c r="U45" s="33">
        <f t="shared" si="34"/>
        <v>2</v>
      </c>
      <c r="V45" s="33">
        <f t="shared" si="34"/>
        <v>0</v>
      </c>
      <c r="W45" s="33">
        <f t="shared" si="34"/>
        <v>0</v>
      </c>
      <c r="X45" s="33">
        <f t="shared" si="34"/>
        <v>49</v>
      </c>
      <c r="Y45" s="33">
        <f t="shared" si="34"/>
        <v>18</v>
      </c>
      <c r="Z45" s="33">
        <f>SUM(X45:Y45)</f>
        <v>67</v>
      </c>
      <c r="AA45" s="34">
        <f>SUM(Z45)</f>
        <v>67</v>
      </c>
      <c r="AB45" s="6"/>
      <c r="AC45" s="16"/>
      <c r="AD45" s="16"/>
      <c r="AE45" s="16"/>
      <c r="AF45" s="16"/>
      <c r="AG45" s="16"/>
      <c r="AH45" s="16"/>
      <c r="AI45" s="16"/>
      <c r="AJ45" s="16"/>
      <c r="AK45" s="16"/>
      <c r="AL45" s="16"/>
      <c r="AM45" s="16"/>
      <c r="AN45" s="16"/>
      <c r="AO45" s="16"/>
      <c r="AP45" s="16"/>
      <c r="AQ45" s="16"/>
      <c r="AR45" s="16"/>
      <c r="AS45" s="16"/>
      <c r="AT45" s="16"/>
      <c r="AU45" s="16"/>
      <c r="AX45" s="14"/>
      <c r="AY45" s="15"/>
      <c r="AZ45" s="15"/>
    </row>
    <row r="46" spans="1:86" ht="15" customHeight="1">
      <c r="A46" s="1981"/>
      <c r="B46" s="8" t="s">
        <v>69</v>
      </c>
      <c r="C46" s="3"/>
      <c r="D46" s="8">
        <v>2</v>
      </c>
      <c r="E46" s="8">
        <v>0</v>
      </c>
      <c r="F46" s="13"/>
      <c r="G46" s="8">
        <v>4</v>
      </c>
      <c r="H46" s="8">
        <v>1</v>
      </c>
      <c r="I46" s="13"/>
      <c r="J46" s="8">
        <v>0</v>
      </c>
      <c r="K46" s="8">
        <v>0</v>
      </c>
      <c r="L46" s="8">
        <v>0</v>
      </c>
      <c r="M46" s="8">
        <v>0</v>
      </c>
      <c r="N46" s="8">
        <v>0</v>
      </c>
      <c r="O46" s="8">
        <v>0</v>
      </c>
      <c r="P46" s="13"/>
      <c r="Q46" s="8">
        <v>5</v>
      </c>
      <c r="R46" s="8">
        <v>0</v>
      </c>
      <c r="S46" s="8">
        <v>16</v>
      </c>
      <c r="T46" s="8">
        <v>0</v>
      </c>
      <c r="U46" s="8">
        <v>1</v>
      </c>
      <c r="V46" s="8">
        <v>0</v>
      </c>
      <c r="W46" s="13"/>
      <c r="X46" s="8">
        <v>25</v>
      </c>
      <c r="Y46" s="8">
        <v>4</v>
      </c>
      <c r="Z46" s="13">
        <f t="shared" ref="Z46:Z47" si="35">SUM(X46:Y46)</f>
        <v>29</v>
      </c>
      <c r="AA46" s="12">
        <f t="shared" ref="AA46:AA47" si="36">SUM(Z46)</f>
        <v>29</v>
      </c>
      <c r="AB46" s="6"/>
      <c r="AC46" s="16"/>
      <c r="AD46" s="16"/>
      <c r="AE46" s="16"/>
      <c r="AF46" s="16"/>
      <c r="AG46" s="16"/>
      <c r="AH46" s="16"/>
      <c r="AI46" s="16"/>
      <c r="AJ46" s="16"/>
      <c r="AK46" s="16"/>
      <c r="AL46" s="16"/>
      <c r="AM46" s="16"/>
      <c r="AN46" s="16"/>
      <c r="AO46" s="16"/>
      <c r="AP46" s="16"/>
      <c r="AQ46" s="16"/>
      <c r="AR46" s="16"/>
      <c r="AS46" s="16"/>
      <c r="AT46" s="16"/>
      <c r="AU46" s="16"/>
      <c r="AX46" s="14"/>
      <c r="AY46" s="15"/>
      <c r="AZ46" s="15"/>
    </row>
    <row r="47" spans="1:86" ht="15" customHeight="1">
      <c r="A47" s="1995"/>
      <c r="B47" s="25" t="s">
        <v>51</v>
      </c>
      <c r="C47" s="3"/>
      <c r="D47" s="8">
        <v>6</v>
      </c>
      <c r="E47" s="8">
        <v>0</v>
      </c>
      <c r="F47" s="13"/>
      <c r="G47" s="8">
        <v>9</v>
      </c>
      <c r="H47" s="8">
        <v>8</v>
      </c>
      <c r="I47" s="13"/>
      <c r="J47" s="8">
        <v>1</v>
      </c>
      <c r="K47" s="8">
        <v>0</v>
      </c>
      <c r="L47" s="8">
        <v>2</v>
      </c>
      <c r="M47" s="8">
        <v>0</v>
      </c>
      <c r="N47" s="8">
        <v>2</v>
      </c>
      <c r="O47" s="8">
        <v>0</v>
      </c>
      <c r="P47" s="13"/>
      <c r="Q47" s="8">
        <v>7</v>
      </c>
      <c r="R47" s="8">
        <v>0</v>
      </c>
      <c r="S47" s="8">
        <v>2</v>
      </c>
      <c r="T47" s="8">
        <v>0</v>
      </c>
      <c r="U47" s="8">
        <v>1</v>
      </c>
      <c r="V47" s="8">
        <v>0</v>
      </c>
      <c r="W47" s="13"/>
      <c r="X47" s="8">
        <v>24</v>
      </c>
      <c r="Y47" s="8">
        <v>14</v>
      </c>
      <c r="Z47" s="13">
        <f t="shared" si="35"/>
        <v>38</v>
      </c>
      <c r="AA47" s="12">
        <f t="shared" si="36"/>
        <v>38</v>
      </c>
      <c r="AB47" s="6"/>
      <c r="AC47" s="16"/>
      <c r="AD47" s="16"/>
      <c r="AE47" s="16"/>
      <c r="AF47" s="16"/>
      <c r="AG47" s="16"/>
      <c r="AH47" s="16"/>
      <c r="AI47" s="16"/>
      <c r="AJ47" s="16"/>
      <c r="AK47" s="16"/>
      <c r="AL47" s="16"/>
      <c r="AM47" s="16"/>
      <c r="AN47" s="16"/>
      <c r="AO47" s="16"/>
      <c r="AP47" s="16"/>
      <c r="AQ47" s="16"/>
      <c r="AR47" s="16"/>
      <c r="AS47" s="16"/>
      <c r="AT47" s="16"/>
      <c r="AU47" s="16"/>
      <c r="AX47" s="14"/>
      <c r="AY47" s="15"/>
      <c r="AZ47" s="15"/>
    </row>
    <row r="48" spans="1:86" s="17" customFormat="1">
      <c r="A48" s="1982"/>
      <c r="B48" s="51" t="s">
        <v>62</v>
      </c>
      <c r="C48" s="24"/>
      <c r="D48" s="22">
        <v>0</v>
      </c>
      <c r="E48" s="22">
        <v>0</v>
      </c>
      <c r="F48" s="22"/>
      <c r="G48" s="22">
        <v>0</v>
      </c>
      <c r="H48" s="22">
        <v>0</v>
      </c>
      <c r="I48" s="22"/>
      <c r="J48" s="22">
        <v>0</v>
      </c>
      <c r="K48" s="22">
        <v>0</v>
      </c>
      <c r="L48" s="22">
        <v>0</v>
      </c>
      <c r="M48" s="22">
        <v>0</v>
      </c>
      <c r="N48" s="22">
        <v>0</v>
      </c>
      <c r="O48" s="22">
        <v>0</v>
      </c>
      <c r="P48" s="22"/>
      <c r="Q48" s="22">
        <v>0</v>
      </c>
      <c r="R48" s="22">
        <v>0</v>
      </c>
      <c r="S48" s="22">
        <v>0</v>
      </c>
      <c r="T48" s="22">
        <v>0</v>
      </c>
      <c r="U48" s="22">
        <v>0</v>
      </c>
      <c r="V48" s="22">
        <v>0</v>
      </c>
      <c r="W48" s="22"/>
      <c r="X48" s="22">
        <v>0</v>
      </c>
      <c r="Y48" s="22">
        <v>0</v>
      </c>
      <c r="Z48" s="22">
        <f>SUM(X48:Y48)</f>
        <v>0</v>
      </c>
      <c r="AA48" s="23">
        <f>SUM(Z48)</f>
        <v>0</v>
      </c>
      <c r="AB48" s="6"/>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row>
    <row r="49" spans="1:52" ht="15" customHeight="1">
      <c r="A49" s="2010">
        <v>1408</v>
      </c>
      <c r="B49" s="35" t="s">
        <v>25</v>
      </c>
      <c r="C49" s="41"/>
      <c r="D49" s="33">
        <f>SUM(D50:D53)</f>
        <v>11</v>
      </c>
      <c r="E49" s="33">
        <f t="shared" ref="E49:Y49" si="37">SUM(E50:E53)</f>
        <v>0</v>
      </c>
      <c r="F49" s="33">
        <f t="shared" si="37"/>
        <v>0</v>
      </c>
      <c r="G49" s="33">
        <f t="shared" si="37"/>
        <v>53</v>
      </c>
      <c r="H49" s="33">
        <f t="shared" si="37"/>
        <v>8</v>
      </c>
      <c r="I49" s="33">
        <f t="shared" si="37"/>
        <v>0</v>
      </c>
      <c r="J49" s="33">
        <f t="shared" si="37"/>
        <v>9</v>
      </c>
      <c r="K49" s="33">
        <f t="shared" si="37"/>
        <v>4</v>
      </c>
      <c r="L49" s="33">
        <f t="shared" si="37"/>
        <v>5</v>
      </c>
      <c r="M49" s="33">
        <f t="shared" si="37"/>
        <v>3</v>
      </c>
      <c r="N49" s="33">
        <f t="shared" si="37"/>
        <v>4</v>
      </c>
      <c r="O49" s="33">
        <f t="shared" si="37"/>
        <v>0</v>
      </c>
      <c r="P49" s="33">
        <f t="shared" si="37"/>
        <v>0</v>
      </c>
      <c r="Q49" s="33">
        <f t="shared" si="37"/>
        <v>8</v>
      </c>
      <c r="R49" s="33">
        <f t="shared" si="37"/>
        <v>1</v>
      </c>
      <c r="S49" s="33">
        <f t="shared" si="37"/>
        <v>6</v>
      </c>
      <c r="T49" s="33">
        <f t="shared" si="37"/>
        <v>2</v>
      </c>
      <c r="U49" s="33">
        <f t="shared" si="37"/>
        <v>14</v>
      </c>
      <c r="V49" s="33">
        <f t="shared" si="37"/>
        <v>0</v>
      </c>
      <c r="W49" s="33">
        <f t="shared" si="37"/>
        <v>0</v>
      </c>
      <c r="X49" s="33">
        <f t="shared" si="37"/>
        <v>90</v>
      </c>
      <c r="Y49" s="33">
        <f t="shared" si="37"/>
        <v>38</v>
      </c>
      <c r="Z49" s="33">
        <f>SUM(X49:Y49)</f>
        <v>128</v>
      </c>
      <c r="AA49" s="34">
        <f>SUM(Z49)</f>
        <v>128</v>
      </c>
      <c r="AB49" s="6"/>
      <c r="AC49" s="16"/>
      <c r="AD49" s="16"/>
      <c r="AE49" s="16"/>
      <c r="AF49" s="16"/>
      <c r="AG49" s="16"/>
      <c r="AH49" s="16"/>
      <c r="AI49" s="16"/>
      <c r="AJ49" s="16"/>
      <c r="AK49" s="16"/>
      <c r="AL49" s="16"/>
      <c r="AM49" s="16"/>
      <c r="AN49" s="16"/>
      <c r="AO49" s="16"/>
      <c r="AP49" s="16"/>
      <c r="AQ49" s="16"/>
      <c r="AR49" s="16"/>
      <c r="AS49" s="16"/>
      <c r="AT49" s="16"/>
      <c r="AU49" s="16"/>
      <c r="AX49" s="14"/>
      <c r="AY49" s="15"/>
      <c r="AZ49" s="15"/>
    </row>
    <row r="50" spans="1:52" ht="15" customHeight="1">
      <c r="A50" s="1981"/>
      <c r="B50" s="8" t="s">
        <v>20</v>
      </c>
      <c r="C50" s="3"/>
      <c r="D50" s="8">
        <v>2</v>
      </c>
      <c r="E50" s="8">
        <v>0</v>
      </c>
      <c r="F50" s="13"/>
      <c r="G50" s="8">
        <v>22</v>
      </c>
      <c r="H50" s="8">
        <v>4</v>
      </c>
      <c r="I50" s="13"/>
      <c r="J50" s="8">
        <v>4</v>
      </c>
      <c r="K50" s="8">
        <v>4</v>
      </c>
      <c r="L50" s="8">
        <v>3</v>
      </c>
      <c r="M50" s="8">
        <v>3</v>
      </c>
      <c r="N50" s="8">
        <v>3</v>
      </c>
      <c r="O50" s="8">
        <v>0</v>
      </c>
      <c r="P50" s="13"/>
      <c r="Q50" s="8">
        <v>1</v>
      </c>
      <c r="R50" s="8">
        <v>1</v>
      </c>
      <c r="S50" s="8">
        <v>3</v>
      </c>
      <c r="T50" s="8">
        <v>1</v>
      </c>
      <c r="U50" s="8">
        <v>6</v>
      </c>
      <c r="V50" s="8">
        <v>0</v>
      </c>
      <c r="W50" s="13"/>
      <c r="X50" s="8">
        <v>38</v>
      </c>
      <c r="Y50" s="8">
        <v>19</v>
      </c>
      <c r="Z50" s="13">
        <f t="shared" ref="Z50:Z51" si="38">SUM(X50:Y50)</f>
        <v>57</v>
      </c>
      <c r="AA50" s="12">
        <f t="shared" ref="AA50:AA51" si="39">SUM(Z50)</f>
        <v>57</v>
      </c>
      <c r="AB50" s="6"/>
      <c r="AC50" s="16"/>
      <c r="AD50" s="16"/>
      <c r="AE50" s="16"/>
      <c r="AF50" s="16"/>
      <c r="AG50" s="16"/>
      <c r="AH50" s="16"/>
      <c r="AI50" s="16"/>
      <c r="AJ50" s="16"/>
      <c r="AK50" s="16"/>
      <c r="AL50" s="16"/>
      <c r="AM50" s="16"/>
      <c r="AN50" s="16"/>
      <c r="AO50" s="16"/>
      <c r="AP50" s="16"/>
      <c r="AQ50" s="16"/>
      <c r="AR50" s="16"/>
      <c r="AS50" s="16"/>
      <c r="AT50" s="16"/>
      <c r="AU50" s="16"/>
      <c r="AX50" s="14"/>
      <c r="AY50" s="15"/>
      <c r="AZ50" s="15"/>
    </row>
    <row r="51" spans="1:52" ht="15" customHeight="1">
      <c r="A51" s="1981"/>
      <c r="B51" s="8" t="s">
        <v>50</v>
      </c>
      <c r="C51" s="3"/>
      <c r="D51" s="8">
        <v>2</v>
      </c>
      <c r="E51" s="8">
        <v>0</v>
      </c>
      <c r="F51" s="13"/>
      <c r="G51" s="8">
        <v>0</v>
      </c>
      <c r="H51" s="8">
        <v>0</v>
      </c>
      <c r="I51" s="13"/>
      <c r="J51" s="8">
        <v>3</v>
      </c>
      <c r="K51" s="8">
        <v>0</v>
      </c>
      <c r="L51" s="8">
        <v>2</v>
      </c>
      <c r="M51" s="8">
        <v>0</v>
      </c>
      <c r="N51" s="8">
        <v>0</v>
      </c>
      <c r="O51" s="8">
        <v>0</v>
      </c>
      <c r="P51" s="13"/>
      <c r="Q51" s="8">
        <v>1</v>
      </c>
      <c r="R51" s="8">
        <v>0</v>
      </c>
      <c r="S51" s="8">
        <v>0</v>
      </c>
      <c r="T51" s="8">
        <v>0</v>
      </c>
      <c r="U51" s="8">
        <v>2</v>
      </c>
      <c r="V51" s="8">
        <v>0</v>
      </c>
      <c r="W51" s="13"/>
      <c r="X51" s="8">
        <v>8</v>
      </c>
      <c r="Y51" s="8">
        <v>2</v>
      </c>
      <c r="Z51" s="13">
        <f t="shared" si="38"/>
        <v>10</v>
      </c>
      <c r="AA51" s="12">
        <f t="shared" si="39"/>
        <v>10</v>
      </c>
      <c r="AB51" s="6"/>
      <c r="AC51" s="16"/>
      <c r="AD51" s="16"/>
      <c r="AE51" s="16"/>
      <c r="AF51" s="16"/>
      <c r="AG51" s="16"/>
      <c r="AH51" s="16"/>
      <c r="AI51" s="16"/>
      <c r="AJ51" s="16"/>
      <c r="AK51" s="16"/>
      <c r="AL51" s="16"/>
      <c r="AM51" s="16"/>
      <c r="AN51" s="16"/>
      <c r="AO51" s="16"/>
      <c r="AP51" s="16"/>
      <c r="AQ51" s="16"/>
      <c r="AR51" s="16"/>
      <c r="AS51" s="16"/>
      <c r="AT51" s="16"/>
      <c r="AU51" s="16"/>
      <c r="AX51" s="14"/>
      <c r="AY51" s="15"/>
      <c r="AZ51" s="15"/>
    </row>
    <row r="52" spans="1:52" ht="15" customHeight="1">
      <c r="A52" s="1981"/>
      <c r="B52" s="8" t="s">
        <v>38</v>
      </c>
      <c r="C52" s="3"/>
      <c r="D52" s="8">
        <v>3</v>
      </c>
      <c r="E52" s="8">
        <v>0</v>
      </c>
      <c r="F52" s="13"/>
      <c r="G52" s="8">
        <v>19</v>
      </c>
      <c r="H52" s="8">
        <v>4</v>
      </c>
      <c r="I52" s="13"/>
      <c r="J52" s="8">
        <v>1</v>
      </c>
      <c r="K52" s="8">
        <v>0</v>
      </c>
      <c r="L52" s="8">
        <v>0</v>
      </c>
      <c r="M52" s="8">
        <v>0</v>
      </c>
      <c r="N52" s="8">
        <v>1</v>
      </c>
      <c r="O52" s="8">
        <v>0</v>
      </c>
      <c r="P52" s="13"/>
      <c r="Q52" s="8">
        <v>5</v>
      </c>
      <c r="R52" s="8">
        <v>0</v>
      </c>
      <c r="S52" s="8">
        <v>2</v>
      </c>
      <c r="T52" s="8">
        <v>0</v>
      </c>
      <c r="U52" s="8">
        <v>1</v>
      </c>
      <c r="V52" s="8">
        <v>0</v>
      </c>
      <c r="W52" s="13"/>
      <c r="X52" s="8">
        <v>24</v>
      </c>
      <c r="Y52" s="8">
        <v>12</v>
      </c>
      <c r="Z52" s="13">
        <f t="shared" ref="Z52:Z53" si="40">SUM(X52:Y52)</f>
        <v>36</v>
      </c>
      <c r="AA52" s="12">
        <f t="shared" ref="AA52:AA53" si="41">SUM(Z52)</f>
        <v>36</v>
      </c>
      <c r="AB52" s="6"/>
      <c r="AC52" s="16"/>
      <c r="AD52" s="16"/>
      <c r="AE52" s="16"/>
      <c r="AF52" s="16"/>
      <c r="AG52" s="16"/>
      <c r="AH52" s="16"/>
      <c r="AI52" s="16"/>
      <c r="AJ52" s="16"/>
      <c r="AK52" s="16"/>
      <c r="AL52" s="16"/>
      <c r="AM52" s="16"/>
      <c r="AN52" s="16"/>
      <c r="AO52" s="16"/>
      <c r="AP52" s="16"/>
      <c r="AQ52" s="16"/>
      <c r="AR52" s="16"/>
      <c r="AS52" s="16"/>
      <c r="AT52" s="16"/>
      <c r="AU52" s="16"/>
      <c r="AX52" s="14"/>
      <c r="AY52" s="15"/>
      <c r="AZ52" s="15"/>
    </row>
    <row r="53" spans="1:52" ht="15" customHeight="1">
      <c r="A53" s="1982"/>
      <c r="B53" s="8" t="s">
        <v>39</v>
      </c>
      <c r="C53" s="3"/>
      <c r="D53" s="8">
        <v>4</v>
      </c>
      <c r="E53" s="8">
        <v>0</v>
      </c>
      <c r="F53" s="13"/>
      <c r="G53" s="8">
        <v>12</v>
      </c>
      <c r="H53" s="8">
        <v>0</v>
      </c>
      <c r="I53" s="13"/>
      <c r="J53" s="8">
        <v>1</v>
      </c>
      <c r="K53" s="8">
        <v>0</v>
      </c>
      <c r="L53" s="8">
        <v>0</v>
      </c>
      <c r="M53" s="8">
        <v>0</v>
      </c>
      <c r="N53" s="8">
        <v>0</v>
      </c>
      <c r="O53" s="8">
        <v>0</v>
      </c>
      <c r="P53" s="13"/>
      <c r="Q53" s="8">
        <v>1</v>
      </c>
      <c r="R53" s="8">
        <v>0</v>
      </c>
      <c r="S53" s="8">
        <v>1</v>
      </c>
      <c r="T53" s="8">
        <v>1</v>
      </c>
      <c r="U53" s="8">
        <v>5</v>
      </c>
      <c r="V53" s="8">
        <v>0</v>
      </c>
      <c r="W53" s="13"/>
      <c r="X53" s="8">
        <v>20</v>
      </c>
      <c r="Y53" s="8">
        <v>5</v>
      </c>
      <c r="Z53" s="13">
        <f t="shared" si="40"/>
        <v>25</v>
      </c>
      <c r="AA53" s="12">
        <f t="shared" si="41"/>
        <v>25</v>
      </c>
      <c r="AB53" s="6"/>
      <c r="AC53" s="16"/>
      <c r="AD53" s="16"/>
      <c r="AE53" s="16"/>
      <c r="AF53" s="16"/>
      <c r="AG53" s="16"/>
      <c r="AH53" s="16"/>
      <c r="AI53" s="16"/>
      <c r="AJ53" s="16"/>
      <c r="AK53" s="16"/>
      <c r="AL53" s="16"/>
      <c r="AM53" s="16"/>
      <c r="AN53" s="16"/>
      <c r="AO53" s="16"/>
      <c r="AP53" s="16"/>
      <c r="AQ53" s="16"/>
      <c r="AR53" s="16"/>
      <c r="AS53" s="16"/>
      <c r="AT53" s="16"/>
      <c r="AU53" s="16"/>
      <c r="AX53" s="14"/>
      <c r="AY53" s="15"/>
      <c r="AZ53" s="15"/>
    </row>
    <row r="54" spans="1:52" ht="15" customHeight="1">
      <c r="A54" s="2010">
        <v>1624</v>
      </c>
      <c r="B54" s="41" t="s">
        <v>47</v>
      </c>
      <c r="C54" s="39"/>
      <c r="D54" s="33">
        <f>SUM(D55:D57)</f>
        <v>4</v>
      </c>
      <c r="E54" s="33">
        <f t="shared" ref="E54:Y54" si="42">SUM(E55:E57)</f>
        <v>0</v>
      </c>
      <c r="F54" s="33">
        <f t="shared" si="42"/>
        <v>0</v>
      </c>
      <c r="G54" s="33">
        <f t="shared" si="42"/>
        <v>14</v>
      </c>
      <c r="H54" s="33">
        <f t="shared" si="42"/>
        <v>1</v>
      </c>
      <c r="I54" s="33">
        <f t="shared" si="42"/>
        <v>0</v>
      </c>
      <c r="J54" s="33">
        <f t="shared" si="42"/>
        <v>0</v>
      </c>
      <c r="K54" s="33">
        <f t="shared" si="42"/>
        <v>0</v>
      </c>
      <c r="L54" s="33">
        <f t="shared" si="42"/>
        <v>0</v>
      </c>
      <c r="M54" s="33">
        <f t="shared" si="42"/>
        <v>0</v>
      </c>
      <c r="N54" s="33">
        <f t="shared" si="42"/>
        <v>4</v>
      </c>
      <c r="O54" s="33">
        <f t="shared" si="42"/>
        <v>0</v>
      </c>
      <c r="P54" s="33">
        <f t="shared" si="42"/>
        <v>0</v>
      </c>
      <c r="Q54" s="33">
        <f t="shared" si="42"/>
        <v>4</v>
      </c>
      <c r="R54" s="33">
        <f t="shared" si="42"/>
        <v>0</v>
      </c>
      <c r="S54" s="33">
        <f t="shared" si="42"/>
        <v>3</v>
      </c>
      <c r="T54" s="33">
        <f t="shared" si="42"/>
        <v>0</v>
      </c>
      <c r="U54" s="33">
        <f t="shared" si="42"/>
        <v>5</v>
      </c>
      <c r="V54" s="33">
        <f t="shared" si="42"/>
        <v>0</v>
      </c>
      <c r="W54" s="33">
        <f t="shared" si="42"/>
        <v>0</v>
      </c>
      <c r="X54" s="33">
        <f t="shared" si="42"/>
        <v>15</v>
      </c>
      <c r="Y54" s="33">
        <f t="shared" si="42"/>
        <v>20</v>
      </c>
      <c r="Z54" s="33">
        <f>SUM(X54:Y54)</f>
        <v>35</v>
      </c>
      <c r="AA54" s="34">
        <f>SUM(Z54)</f>
        <v>35</v>
      </c>
      <c r="AB54" s="6"/>
      <c r="AC54" s="16"/>
      <c r="AD54" s="16"/>
      <c r="AE54" s="16"/>
      <c r="AF54" s="16"/>
      <c r="AG54" s="16"/>
      <c r="AH54" s="16"/>
      <c r="AI54" s="16"/>
      <c r="AJ54" s="16"/>
      <c r="AK54" s="16"/>
      <c r="AL54" s="16"/>
      <c r="AM54" s="16"/>
      <c r="AN54" s="16"/>
      <c r="AO54" s="16"/>
      <c r="AP54" s="16"/>
      <c r="AQ54" s="16"/>
      <c r="AR54" s="16"/>
      <c r="AS54" s="16"/>
      <c r="AT54" s="16"/>
      <c r="AU54" s="16"/>
      <c r="AX54" s="14"/>
      <c r="AY54" s="15"/>
      <c r="AZ54" s="15"/>
    </row>
    <row r="55" spans="1:52" ht="15" customHeight="1">
      <c r="A55" s="1981"/>
      <c r="B55" s="8" t="s">
        <v>35</v>
      </c>
      <c r="C55" s="3"/>
      <c r="D55" s="8">
        <v>0</v>
      </c>
      <c r="E55" s="8">
        <v>0</v>
      </c>
      <c r="F55" s="13"/>
      <c r="G55" s="8">
        <v>6</v>
      </c>
      <c r="H55" s="8">
        <v>1</v>
      </c>
      <c r="I55" s="13"/>
      <c r="J55" s="8">
        <v>0</v>
      </c>
      <c r="K55" s="8">
        <v>0</v>
      </c>
      <c r="L55" s="8">
        <v>0</v>
      </c>
      <c r="M55" s="8">
        <v>0</v>
      </c>
      <c r="N55" s="8">
        <v>1</v>
      </c>
      <c r="O55" s="8">
        <v>0</v>
      </c>
      <c r="P55" s="13"/>
      <c r="Q55" s="8">
        <v>0</v>
      </c>
      <c r="R55" s="8">
        <v>0</v>
      </c>
      <c r="S55" s="8">
        <v>2</v>
      </c>
      <c r="T55" s="8">
        <v>0</v>
      </c>
      <c r="U55" s="8">
        <v>1</v>
      </c>
      <c r="V55" s="8">
        <v>0</v>
      </c>
      <c r="W55" s="13"/>
      <c r="X55" s="8">
        <v>5</v>
      </c>
      <c r="Y55" s="8">
        <v>6</v>
      </c>
      <c r="Z55" s="13">
        <f t="shared" ref="Z55" si="43">SUM(X55:Y55)</f>
        <v>11</v>
      </c>
      <c r="AA55" s="12">
        <f t="shared" ref="AA55" si="44">SUM(Z55)</f>
        <v>11</v>
      </c>
      <c r="AB55" s="6"/>
      <c r="AC55" s="16"/>
      <c r="AD55" s="16"/>
      <c r="AE55" s="16"/>
      <c r="AF55" s="16"/>
      <c r="AG55" s="16"/>
      <c r="AH55" s="16"/>
      <c r="AI55" s="16"/>
      <c r="AJ55" s="16"/>
      <c r="AK55" s="16"/>
      <c r="AL55" s="16"/>
      <c r="AM55" s="16"/>
      <c r="AN55" s="16"/>
      <c r="AO55" s="16"/>
      <c r="AP55" s="16"/>
      <c r="AQ55" s="16"/>
      <c r="AR55" s="16"/>
      <c r="AS55" s="16"/>
      <c r="AT55" s="16"/>
      <c r="AU55" s="16"/>
      <c r="AX55" s="14"/>
      <c r="AY55" s="15"/>
      <c r="AZ55" s="15"/>
    </row>
    <row r="56" spans="1:52" ht="15" customHeight="1">
      <c r="A56" s="1981"/>
      <c r="B56" s="8" t="s">
        <v>46</v>
      </c>
      <c r="C56" s="3"/>
      <c r="D56" s="8">
        <v>3</v>
      </c>
      <c r="E56" s="8">
        <v>0</v>
      </c>
      <c r="F56" s="13"/>
      <c r="G56" s="8">
        <v>0</v>
      </c>
      <c r="H56" s="8">
        <v>0</v>
      </c>
      <c r="I56" s="13"/>
      <c r="J56" s="8">
        <v>0</v>
      </c>
      <c r="K56" s="8">
        <v>0</v>
      </c>
      <c r="L56" s="8">
        <v>0</v>
      </c>
      <c r="M56" s="8">
        <v>0</v>
      </c>
      <c r="N56" s="8">
        <v>1</v>
      </c>
      <c r="O56" s="8">
        <v>0</v>
      </c>
      <c r="P56" s="13"/>
      <c r="Q56" s="8">
        <v>4</v>
      </c>
      <c r="R56" s="8">
        <v>0</v>
      </c>
      <c r="S56" s="8">
        <v>1</v>
      </c>
      <c r="T56" s="8">
        <v>0</v>
      </c>
      <c r="U56" s="8">
        <v>4</v>
      </c>
      <c r="V56" s="8">
        <v>0</v>
      </c>
      <c r="W56" s="13"/>
      <c r="X56" s="8">
        <v>5</v>
      </c>
      <c r="Y56" s="8">
        <v>8</v>
      </c>
      <c r="Z56" s="13">
        <f t="shared" ref="Z56" si="45">SUM(X56:Y56)</f>
        <v>13</v>
      </c>
      <c r="AA56" s="12">
        <f t="shared" ref="AA56" si="46">SUM(Z56)</f>
        <v>13</v>
      </c>
      <c r="AB56" s="6"/>
      <c r="AC56" s="16"/>
      <c r="AD56" s="16"/>
      <c r="AE56" s="16"/>
      <c r="AF56" s="16"/>
      <c r="AG56" s="16"/>
      <c r="AH56" s="16"/>
      <c r="AI56" s="16"/>
      <c r="AJ56" s="16"/>
      <c r="AK56" s="16"/>
      <c r="AL56" s="16"/>
      <c r="AM56" s="16"/>
      <c r="AN56" s="16"/>
      <c r="AO56" s="16"/>
      <c r="AP56" s="16"/>
      <c r="AQ56" s="16"/>
      <c r="AR56" s="16"/>
      <c r="AS56" s="16"/>
      <c r="AT56" s="16"/>
      <c r="AU56" s="16"/>
      <c r="AX56" s="14"/>
      <c r="AY56" s="15"/>
      <c r="AZ56" s="15"/>
    </row>
    <row r="57" spans="1:52" ht="15" customHeight="1">
      <c r="A57" s="1982"/>
      <c r="B57" s="19" t="s">
        <v>52</v>
      </c>
      <c r="C57" s="20"/>
      <c r="D57" s="21">
        <v>1</v>
      </c>
      <c r="E57" s="21">
        <v>0</v>
      </c>
      <c r="F57" s="22"/>
      <c r="G57" s="21">
        <v>8</v>
      </c>
      <c r="H57" s="21">
        <v>0</v>
      </c>
      <c r="I57" s="22"/>
      <c r="J57" s="21">
        <v>0</v>
      </c>
      <c r="K57" s="21">
        <v>0</v>
      </c>
      <c r="L57" s="21">
        <v>0</v>
      </c>
      <c r="M57" s="21">
        <v>0</v>
      </c>
      <c r="N57" s="21">
        <v>2</v>
      </c>
      <c r="O57" s="21">
        <v>0</v>
      </c>
      <c r="P57" s="22"/>
      <c r="Q57" s="21">
        <v>0</v>
      </c>
      <c r="R57" s="21">
        <v>0</v>
      </c>
      <c r="S57" s="21">
        <v>0</v>
      </c>
      <c r="T57" s="21">
        <v>0</v>
      </c>
      <c r="U57" s="21">
        <v>0</v>
      </c>
      <c r="V57" s="21">
        <v>0</v>
      </c>
      <c r="W57" s="22"/>
      <c r="X57" s="21">
        <v>5</v>
      </c>
      <c r="Y57" s="21">
        <v>6</v>
      </c>
      <c r="Z57" s="22">
        <f t="shared" ref="Z57" si="47">SUM(X57:Y57)</f>
        <v>11</v>
      </c>
      <c r="AA57" s="23">
        <f t="shared" ref="AA57" si="48">SUM(Z57)</f>
        <v>11</v>
      </c>
      <c r="AB57" s="6"/>
      <c r="AC57" s="16"/>
      <c r="AD57" s="16"/>
      <c r="AE57" s="16"/>
      <c r="AF57" s="16"/>
      <c r="AG57" s="16"/>
      <c r="AH57" s="16"/>
      <c r="AI57" s="16"/>
      <c r="AJ57" s="16"/>
      <c r="AK57" s="16"/>
      <c r="AL57" s="16"/>
      <c r="AM57" s="16"/>
      <c r="AN57" s="16"/>
      <c r="AO57" s="16"/>
      <c r="AP57" s="16"/>
      <c r="AQ57" s="16"/>
      <c r="AR57" s="16"/>
      <c r="AS57" s="16"/>
      <c r="AT57" s="16"/>
      <c r="AU57" s="16"/>
      <c r="AX57" s="14"/>
      <c r="AY57" s="15"/>
      <c r="AZ57" s="15"/>
    </row>
    <row r="58" spans="1:52">
      <c r="A58" s="32"/>
      <c r="B58" s="42" t="s">
        <v>42</v>
      </c>
      <c r="C58" s="43"/>
      <c r="D58" s="44">
        <v>144</v>
      </c>
      <c r="E58" s="44">
        <v>0</v>
      </c>
      <c r="F58" s="44"/>
      <c r="G58" s="44">
        <v>1</v>
      </c>
      <c r="H58" s="44">
        <v>1</v>
      </c>
      <c r="I58" s="44"/>
      <c r="J58" s="44">
        <v>0</v>
      </c>
      <c r="K58" s="44">
        <v>1</v>
      </c>
      <c r="L58" s="44">
        <v>3</v>
      </c>
      <c r="M58" s="44">
        <v>0</v>
      </c>
      <c r="N58" s="44">
        <v>3</v>
      </c>
      <c r="O58" s="44">
        <v>1</v>
      </c>
      <c r="P58" s="44"/>
      <c r="Q58" s="44">
        <v>7</v>
      </c>
      <c r="R58" s="44">
        <v>2</v>
      </c>
      <c r="S58" s="44">
        <v>5</v>
      </c>
      <c r="T58" s="44">
        <v>0</v>
      </c>
      <c r="U58" s="44">
        <v>12</v>
      </c>
      <c r="V58" s="44">
        <v>0</v>
      </c>
      <c r="W58" s="44"/>
      <c r="X58" s="44">
        <v>96</v>
      </c>
      <c r="Y58" s="44">
        <v>84</v>
      </c>
      <c r="Z58" s="44">
        <f>SUM(X58:Y58)</f>
        <v>180</v>
      </c>
      <c r="AA58" s="45">
        <f>SUM(Z58)</f>
        <v>180</v>
      </c>
      <c r="AB58" s="6"/>
    </row>
    <row r="59" spans="1:52" ht="12.75" customHeight="1">
      <c r="B59" s="2464" t="s">
        <v>5</v>
      </c>
      <c r="C59" s="2465"/>
      <c r="D59" s="33">
        <f>SUM(D8+D17+D27+D31+D34+D39+D45+D49+D54+D58)</f>
        <v>240</v>
      </c>
      <c r="E59" s="33">
        <f>SUM(E8+E17+E27+E31+E34+E39+E45+E49+E54+E58)</f>
        <v>0</v>
      </c>
      <c r="F59" s="33"/>
      <c r="G59" s="33">
        <f>SUM(G8+G17+G27+G31+G34+G39+G45+G49+G54+G58)</f>
        <v>946</v>
      </c>
      <c r="H59" s="33">
        <f>SUM(H8+H17+H27+H31+H34+H39+H45+H49+H54+H58)</f>
        <v>293</v>
      </c>
      <c r="I59" s="33"/>
      <c r="J59" s="33">
        <f t="shared" ref="J59:O59" si="49">SUM(J8+J17+J27+J31+J34+J39+J45+J49+J54+J58)</f>
        <v>57</v>
      </c>
      <c r="K59" s="33">
        <f t="shared" si="49"/>
        <v>27</v>
      </c>
      <c r="L59" s="33">
        <f t="shared" si="49"/>
        <v>48</v>
      </c>
      <c r="M59" s="33">
        <f t="shared" si="49"/>
        <v>29</v>
      </c>
      <c r="N59" s="33">
        <f t="shared" si="49"/>
        <v>127</v>
      </c>
      <c r="O59" s="33">
        <f t="shared" si="49"/>
        <v>54</v>
      </c>
      <c r="P59" s="33"/>
      <c r="Q59" s="33">
        <f t="shared" ref="Q59:V59" si="50">SUM(Q8+Q17+Q27+Q31+Q34+Q39+Q45+Q49+Q54+Q58)</f>
        <v>210</v>
      </c>
      <c r="R59" s="33">
        <f t="shared" si="50"/>
        <v>60</v>
      </c>
      <c r="S59" s="33">
        <f t="shared" si="50"/>
        <v>160</v>
      </c>
      <c r="T59" s="33">
        <f t="shared" si="50"/>
        <v>10</v>
      </c>
      <c r="U59" s="33">
        <f t="shared" si="50"/>
        <v>199</v>
      </c>
      <c r="V59" s="33">
        <f t="shared" si="50"/>
        <v>4</v>
      </c>
      <c r="W59" s="33"/>
      <c r="X59" s="33">
        <f>SUM(X8+X17+X27+X31+X34+X39+X45+X49+X54+X58)</f>
        <v>1547</v>
      </c>
      <c r="Y59" s="33">
        <f>SUM(Y8+Y17+Y27+Y31+Y34+Y39+Y45+Y49+Y54+Y58)</f>
        <v>917</v>
      </c>
      <c r="Z59" s="33">
        <f>SUM(Z8+Z17+Z27+Z31+Z34+Z39+Z45+Z49+Z54+Z58)</f>
        <v>2464</v>
      </c>
      <c r="AA59" s="34">
        <f>SUM(AA8+AA17+AA27+AA31+AA34+AA39+AA45+AA49+AA54+AA58)</f>
        <v>2464</v>
      </c>
    </row>
    <row r="60" spans="1:52" ht="12.75" customHeight="1">
      <c r="B60" s="10" t="s">
        <v>40</v>
      </c>
      <c r="D60" s="18"/>
      <c r="E60" s="18"/>
      <c r="F60" s="18"/>
      <c r="G60" s="18"/>
      <c r="H60" s="18"/>
      <c r="I60" s="18"/>
      <c r="J60" s="18"/>
      <c r="K60" s="18"/>
      <c r="L60" s="18"/>
      <c r="M60" s="18"/>
      <c r="N60" s="18"/>
      <c r="O60" s="18"/>
      <c r="P60" s="18"/>
      <c r="Q60" s="18"/>
      <c r="R60" s="18"/>
      <c r="S60" s="18"/>
      <c r="T60" s="18"/>
      <c r="U60" s="18"/>
      <c r="V60" s="18"/>
      <c r="X60" s="18"/>
      <c r="Y60" s="18"/>
      <c r="Z60" s="18"/>
    </row>
    <row r="61" spans="1:52" ht="12.75" customHeight="1">
      <c r="B61" s="10"/>
      <c r="D61" s="13"/>
      <c r="E61" s="13"/>
      <c r="F61" s="13"/>
      <c r="G61" s="13"/>
      <c r="H61" s="13"/>
      <c r="I61" s="13"/>
      <c r="J61" s="13"/>
      <c r="K61" s="13"/>
      <c r="L61" s="13"/>
      <c r="M61" s="13"/>
      <c r="N61" s="13"/>
      <c r="O61" s="13"/>
      <c r="P61" s="13"/>
      <c r="Q61" s="13"/>
      <c r="R61" s="13"/>
      <c r="S61" s="13"/>
      <c r="T61" s="13"/>
      <c r="U61" s="13"/>
      <c r="V61" s="13"/>
      <c r="X61" s="13"/>
      <c r="Y61" s="13"/>
      <c r="Z61" s="13"/>
    </row>
    <row r="62" spans="1:52" ht="12.75" customHeight="1">
      <c r="B62" s="10"/>
      <c r="D62" s="13"/>
      <c r="E62" s="13"/>
      <c r="F62" s="13"/>
      <c r="G62" s="13"/>
      <c r="H62" s="13"/>
      <c r="I62" s="13"/>
      <c r="J62" s="13"/>
      <c r="K62" s="13"/>
      <c r="L62" s="13"/>
      <c r="M62" s="13"/>
      <c r="N62" s="13"/>
      <c r="O62" s="13"/>
      <c r="P62" s="13"/>
      <c r="Q62" s="13"/>
      <c r="R62" s="13"/>
      <c r="S62" s="13"/>
      <c r="T62" s="13"/>
      <c r="U62" s="13"/>
      <c r="V62" s="13"/>
      <c r="X62" s="13"/>
      <c r="Y62" s="13"/>
      <c r="Z62" s="13"/>
    </row>
    <row r="63" spans="1:52" ht="12.75" customHeight="1">
      <c r="D63" s="13"/>
      <c r="E63" s="13"/>
      <c r="F63" s="13"/>
      <c r="G63" s="13"/>
      <c r="H63" s="13"/>
      <c r="I63" s="13"/>
      <c r="J63" s="13"/>
      <c r="K63" s="13"/>
      <c r="L63" s="13"/>
      <c r="M63" s="13"/>
      <c r="N63" s="13"/>
      <c r="O63" s="13"/>
      <c r="P63" s="13"/>
      <c r="Q63" s="13"/>
      <c r="R63" s="13"/>
      <c r="S63" s="13"/>
      <c r="T63" s="13"/>
      <c r="U63" s="13"/>
      <c r="V63" s="13"/>
      <c r="X63" s="13"/>
      <c r="Y63" s="13"/>
      <c r="Z63" s="13"/>
    </row>
    <row r="64" spans="1:52" ht="15" customHeight="1">
      <c r="D64" s="18"/>
      <c r="E64" s="18"/>
      <c r="F64" s="18"/>
      <c r="G64" s="18"/>
      <c r="H64" s="18"/>
      <c r="I64" s="18"/>
      <c r="J64" s="18"/>
      <c r="K64" s="18"/>
      <c r="L64" s="18"/>
      <c r="M64" s="18"/>
      <c r="N64" s="18"/>
      <c r="O64" s="18"/>
      <c r="P64" s="18"/>
      <c r="Q64" s="18"/>
      <c r="R64" s="18"/>
      <c r="S64" s="18"/>
      <c r="T64" s="18"/>
      <c r="U64" s="18"/>
      <c r="V64" s="18"/>
      <c r="W64" s="18"/>
      <c r="X64" s="18"/>
      <c r="Y64" s="18"/>
      <c r="Z64" s="18"/>
    </row>
    <row r="65" spans="4:47" ht="12" customHeight="1">
      <c r="D65" s="18"/>
      <c r="E65" s="18"/>
      <c r="F65" s="18"/>
      <c r="G65" s="18"/>
      <c r="H65" s="18"/>
      <c r="I65" s="18"/>
      <c r="J65" s="18"/>
      <c r="K65" s="18"/>
      <c r="L65" s="18"/>
      <c r="M65" s="18"/>
      <c r="N65" s="18"/>
      <c r="O65" s="18"/>
      <c r="P65" s="18"/>
      <c r="Q65" s="18"/>
      <c r="R65" s="18"/>
      <c r="S65" s="18"/>
      <c r="T65" s="18"/>
      <c r="U65" s="18"/>
      <c r="V65" s="18"/>
      <c r="X65" s="18"/>
      <c r="Y65" s="18"/>
      <c r="Z65" s="18"/>
    </row>
    <row r="66" spans="4:47" ht="15" customHeight="1">
      <c r="D66" s="18"/>
      <c r="E66" s="18"/>
      <c r="F66" s="18"/>
      <c r="G66" s="18"/>
      <c r="H66" s="18"/>
      <c r="I66" s="18"/>
      <c r="J66" s="18"/>
      <c r="K66" s="18"/>
      <c r="L66" s="18"/>
      <c r="M66" s="18"/>
      <c r="N66" s="18"/>
      <c r="O66" s="18"/>
      <c r="P66" s="18"/>
      <c r="Q66" s="18"/>
      <c r="R66" s="18"/>
      <c r="S66" s="18"/>
      <c r="T66" s="18"/>
      <c r="U66" s="18"/>
      <c r="V66" s="18"/>
      <c r="X66" s="18"/>
      <c r="Y66" s="18"/>
      <c r="Z66" s="18"/>
    </row>
    <row r="67" spans="4:47" ht="15" customHeight="1">
      <c r="D67" s="18"/>
      <c r="E67" s="18"/>
      <c r="F67" s="18"/>
      <c r="G67" s="18"/>
      <c r="H67" s="18"/>
      <c r="I67" s="18"/>
      <c r="J67" s="18"/>
      <c r="K67" s="18"/>
      <c r="L67" s="18"/>
      <c r="M67" s="18"/>
      <c r="N67" s="18"/>
      <c r="O67" s="18"/>
      <c r="P67" s="18"/>
      <c r="Q67" s="18"/>
      <c r="R67" s="18"/>
      <c r="S67" s="18"/>
      <c r="T67" s="18"/>
      <c r="U67" s="18"/>
      <c r="V67" s="18"/>
      <c r="X67" s="18"/>
      <c r="Y67" s="18"/>
      <c r="Z67" s="18"/>
    </row>
    <row r="68" spans="4:47" ht="15" customHeight="1">
      <c r="D68" s="18"/>
      <c r="E68" s="18"/>
      <c r="F68" s="18"/>
      <c r="G68" s="18"/>
      <c r="H68" s="18"/>
      <c r="I68" s="18"/>
      <c r="J68" s="18"/>
      <c r="K68" s="18"/>
      <c r="L68" s="18"/>
      <c r="M68" s="18"/>
      <c r="N68" s="18"/>
      <c r="O68" s="18"/>
      <c r="P68" s="18"/>
      <c r="Q68" s="18"/>
      <c r="R68" s="18"/>
      <c r="S68" s="18"/>
      <c r="T68" s="18"/>
      <c r="U68" s="18"/>
      <c r="V68" s="18"/>
      <c r="X68" s="18"/>
      <c r="Y68" s="18"/>
      <c r="Z68" s="18"/>
    </row>
    <row r="69" spans="4:47" ht="15" customHeight="1">
      <c r="D69" s="18"/>
      <c r="E69" s="18"/>
      <c r="F69" s="18"/>
      <c r="G69" s="18"/>
      <c r="H69" s="18"/>
      <c r="I69" s="18"/>
      <c r="J69" s="18"/>
      <c r="K69" s="18"/>
      <c r="L69" s="18"/>
      <c r="M69" s="18"/>
      <c r="N69" s="18"/>
      <c r="O69" s="18"/>
      <c r="P69" s="18"/>
      <c r="Q69" s="18"/>
      <c r="R69" s="18"/>
      <c r="S69" s="18"/>
      <c r="T69" s="18"/>
      <c r="U69" s="18"/>
      <c r="V69" s="18"/>
      <c r="X69" s="18"/>
      <c r="Y69" s="18"/>
      <c r="Z69" s="18"/>
    </row>
    <row r="70" spans="4:47" ht="14.1" customHeight="1">
      <c r="D70" s="18"/>
      <c r="E70" s="18"/>
      <c r="F70" s="18"/>
      <c r="G70" s="18"/>
      <c r="H70" s="18"/>
      <c r="I70" s="18"/>
      <c r="J70" s="18"/>
      <c r="K70" s="18"/>
      <c r="L70" s="18"/>
      <c r="M70" s="18"/>
      <c r="N70" s="18"/>
      <c r="O70" s="18"/>
      <c r="P70" s="18"/>
      <c r="Q70" s="18"/>
      <c r="R70" s="18"/>
      <c r="S70" s="18"/>
      <c r="T70" s="18"/>
      <c r="U70" s="18"/>
      <c r="V70" s="18"/>
      <c r="X70" s="18"/>
      <c r="Y70" s="18"/>
      <c r="Z70" s="18"/>
    </row>
    <row r="71" spans="4:47" ht="12.75" customHeight="1">
      <c r="D71" s="18"/>
      <c r="E71" s="18"/>
      <c r="F71" s="18"/>
      <c r="G71" s="18"/>
      <c r="H71" s="18"/>
      <c r="I71" s="18"/>
      <c r="J71" s="18"/>
      <c r="K71" s="18"/>
      <c r="L71" s="18"/>
      <c r="M71" s="18"/>
      <c r="N71" s="18"/>
      <c r="O71" s="18"/>
      <c r="P71" s="18"/>
      <c r="Q71" s="18"/>
      <c r="R71" s="18"/>
      <c r="S71" s="18"/>
      <c r="T71" s="18"/>
      <c r="U71" s="18"/>
      <c r="V71" s="18"/>
      <c r="X71" s="18"/>
      <c r="Y71" s="18"/>
      <c r="Z71" s="18"/>
    </row>
    <row r="72" spans="4:47" ht="14.1" customHeight="1">
      <c r="D72" s="18"/>
      <c r="E72" s="18"/>
      <c r="F72" s="18"/>
      <c r="G72" s="18"/>
      <c r="H72" s="18"/>
      <c r="I72" s="18"/>
      <c r="J72" s="18"/>
      <c r="K72" s="18"/>
      <c r="L72" s="18"/>
      <c r="M72" s="18"/>
      <c r="N72" s="18"/>
      <c r="O72" s="18"/>
      <c r="P72" s="18"/>
      <c r="Q72" s="18"/>
      <c r="R72" s="18"/>
      <c r="S72" s="18"/>
      <c r="T72" s="18"/>
      <c r="U72" s="18"/>
      <c r="V72" s="18"/>
      <c r="X72" s="18"/>
      <c r="Y72" s="18"/>
      <c r="Z72" s="18"/>
      <c r="AB72" s="7"/>
      <c r="AC72" s="7"/>
      <c r="AD72" s="7"/>
      <c r="AE72" s="7"/>
      <c r="AF72" s="7"/>
      <c r="AG72" s="7"/>
      <c r="AH72" s="7"/>
      <c r="AI72" s="7"/>
      <c r="AJ72" s="7"/>
      <c r="AK72" s="7"/>
      <c r="AL72" s="7"/>
      <c r="AM72" s="7"/>
      <c r="AN72" s="7"/>
      <c r="AO72" s="7"/>
      <c r="AP72" s="7"/>
      <c r="AQ72" s="7"/>
      <c r="AR72" s="7"/>
      <c r="AS72" s="7"/>
      <c r="AT72" s="7"/>
      <c r="AU72" s="7"/>
    </row>
    <row r="73" spans="4:47">
      <c r="D73" s="18"/>
      <c r="E73" s="18"/>
      <c r="F73" s="18"/>
      <c r="G73" s="18"/>
      <c r="H73" s="18"/>
      <c r="I73" s="18"/>
      <c r="J73" s="18"/>
      <c r="K73" s="18"/>
      <c r="L73" s="18"/>
      <c r="M73" s="18"/>
      <c r="N73" s="18"/>
      <c r="O73" s="18"/>
      <c r="P73" s="18"/>
      <c r="Q73" s="18"/>
      <c r="R73" s="18"/>
      <c r="S73" s="18"/>
      <c r="T73" s="18"/>
      <c r="U73" s="18"/>
      <c r="V73" s="18"/>
      <c r="X73" s="18"/>
      <c r="Y73" s="18"/>
      <c r="Z73" s="18"/>
    </row>
    <row r="74" spans="4:47">
      <c r="D74" s="18"/>
      <c r="E74" s="18"/>
      <c r="F74" s="18"/>
      <c r="G74" s="18"/>
      <c r="H74" s="18"/>
      <c r="I74" s="18"/>
      <c r="J74" s="18"/>
      <c r="K74" s="18"/>
      <c r="L74" s="18"/>
      <c r="M74" s="18"/>
      <c r="N74" s="18"/>
      <c r="O74" s="18"/>
      <c r="P74" s="18"/>
      <c r="Q74" s="18"/>
      <c r="R74" s="18"/>
      <c r="S74" s="18"/>
      <c r="T74" s="18"/>
      <c r="U74" s="18"/>
      <c r="V74" s="18"/>
      <c r="X74" s="18"/>
      <c r="Y74" s="18"/>
      <c r="Z74" s="18"/>
    </row>
    <row r="75" spans="4:47">
      <c r="D75" s="18"/>
      <c r="E75" s="18"/>
      <c r="F75" s="18"/>
      <c r="G75" s="18"/>
      <c r="H75" s="18"/>
      <c r="I75" s="18"/>
      <c r="J75" s="18"/>
      <c r="K75" s="18"/>
      <c r="L75" s="18"/>
      <c r="M75" s="18"/>
      <c r="N75" s="18"/>
      <c r="O75" s="18"/>
      <c r="P75" s="18"/>
      <c r="Q75" s="18"/>
      <c r="R75" s="18"/>
      <c r="S75" s="18"/>
      <c r="T75" s="18"/>
      <c r="U75" s="18"/>
      <c r="V75" s="18"/>
      <c r="X75" s="18"/>
      <c r="Y75" s="18"/>
      <c r="Z75" s="18"/>
    </row>
    <row r="128" spans="2:3">
      <c r="B128" s="10"/>
      <c r="C128" s="10"/>
    </row>
  </sheetData>
  <mergeCells count="20">
    <mergeCell ref="A17:A26"/>
    <mergeCell ref="A27:A30"/>
    <mergeCell ref="A31:A33"/>
    <mergeCell ref="A39:A44"/>
    <mergeCell ref="A8:A16"/>
    <mergeCell ref="A2:AA2"/>
    <mergeCell ref="A3:AA4"/>
    <mergeCell ref="G5:H5"/>
    <mergeCell ref="G6:H6"/>
    <mergeCell ref="X5:Z6"/>
    <mergeCell ref="A5:A7"/>
    <mergeCell ref="J5:O5"/>
    <mergeCell ref="Q5:V5"/>
    <mergeCell ref="B5:C7"/>
    <mergeCell ref="AA5:AA7"/>
    <mergeCell ref="A45:A48"/>
    <mergeCell ref="A49:A53"/>
    <mergeCell ref="A54:A57"/>
    <mergeCell ref="A34:A38"/>
    <mergeCell ref="B59:C59"/>
  </mergeCells>
  <phoneticPr fontId="0" type="noConversion"/>
  <printOptions horizontalCentered="1"/>
  <pageMargins left="0.86614173228346458" right="0.78740157480314965" top="0.86614173228346458" bottom="0.94488188976377963" header="0.51181102362204722" footer="0.51181102362204722"/>
  <pageSetup scale="59" orientation="portrait" r:id="rId1"/>
  <headerFooter alignWithMargins="0"/>
  <ignoredErrors>
    <ignoredError sqref="D54:Y54" formulaRange="1"/>
  </ignoredError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82AF8-52AB-4E5E-ACE4-49C3AC213CE7}">
  <dimension ref="A1:CD128"/>
  <sheetViews>
    <sheetView view="pageBreakPreview" zoomScaleNormal="100" zoomScaleSheetLayoutView="100" workbookViewId="0">
      <selection sqref="A1:C1048576"/>
    </sheetView>
  </sheetViews>
  <sheetFormatPr baseColWidth="10" defaultRowHeight="12.75"/>
  <cols>
    <col min="1" max="1" width="6.140625" style="9" customWidth="1"/>
    <col min="2" max="2" width="4.7109375" style="9" customWidth="1"/>
    <col min="3" max="3" width="53" style="9" customWidth="1"/>
    <col min="4" max="5" width="3.5703125" style="4" customWidth="1"/>
    <col min="6" max="7" width="3.85546875" style="4" customWidth="1"/>
    <col min="8" max="10" width="3.5703125" style="4" customWidth="1"/>
    <col min="11" max="12" width="3.7109375" style="4" customWidth="1"/>
    <col min="13" max="13" width="3.140625" style="4" customWidth="1"/>
    <col min="14" max="14" width="3.5703125" style="4" customWidth="1"/>
    <col min="15" max="15" width="4" style="4" customWidth="1"/>
    <col min="16" max="16" width="3.7109375" style="4" customWidth="1"/>
    <col min="17" max="17" width="3.5703125" style="4" customWidth="1"/>
    <col min="18" max="18" width="3.42578125" style="4" customWidth="1"/>
    <col min="19" max="19" width="3.28515625" style="4" customWidth="1"/>
    <col min="20" max="23" width="4.85546875" style="4" customWidth="1"/>
    <col min="24" max="24" width="9.5703125" style="4" bestFit="1" customWidth="1"/>
    <col min="25" max="37" width="4.5703125" style="4" customWidth="1"/>
    <col min="38" max="43" width="5.42578125" style="4" customWidth="1"/>
    <col min="44" max="44" width="6" style="4" customWidth="1"/>
    <col min="45" max="45" width="12.28515625" style="4" bestFit="1" customWidth="1"/>
    <col min="46" max="16384" width="11.42578125" style="4"/>
  </cols>
  <sheetData>
    <row r="1" spans="1:48" ht="3.75" customHeight="1"/>
    <row r="2" spans="1:48" ht="12" customHeight="1">
      <c r="A2" s="2503" t="s">
        <v>41</v>
      </c>
      <c r="B2" s="2503"/>
      <c r="C2" s="2503"/>
      <c r="D2" s="2503"/>
      <c r="E2" s="2503"/>
      <c r="F2" s="2503"/>
      <c r="G2" s="2503"/>
      <c r="H2" s="2503"/>
      <c r="I2" s="2503"/>
      <c r="J2" s="2503"/>
      <c r="K2" s="2503"/>
      <c r="L2" s="2503"/>
      <c r="M2" s="2503"/>
      <c r="N2" s="2503"/>
      <c r="O2" s="2503"/>
      <c r="P2" s="2503"/>
      <c r="Q2" s="2503"/>
      <c r="R2" s="2503"/>
      <c r="S2" s="2503"/>
      <c r="T2" s="2503"/>
      <c r="U2" s="2503"/>
      <c r="V2" s="2503"/>
      <c r="W2" s="2503"/>
      <c r="X2" s="5"/>
      <c r="Y2" s="5"/>
      <c r="Z2" s="5"/>
      <c r="AA2" s="5"/>
      <c r="AB2" s="5"/>
      <c r="AC2" s="5"/>
      <c r="AD2" s="5"/>
      <c r="AE2" s="5"/>
      <c r="AF2" s="5"/>
      <c r="AG2" s="5"/>
      <c r="AH2" s="5"/>
      <c r="AI2" s="5"/>
      <c r="AJ2" s="5"/>
      <c r="AK2" s="5"/>
      <c r="AL2" s="5"/>
      <c r="AM2" s="5"/>
      <c r="AN2" s="5"/>
      <c r="AO2" s="5"/>
      <c r="AP2" s="5"/>
      <c r="AQ2" s="5"/>
    </row>
    <row r="3" spans="1:48" ht="12" customHeight="1">
      <c r="A3" s="2502" t="s">
        <v>74</v>
      </c>
      <c r="B3" s="2502"/>
      <c r="C3" s="2502"/>
      <c r="D3" s="2502"/>
      <c r="E3" s="2502"/>
      <c r="F3" s="2502"/>
      <c r="G3" s="2502"/>
      <c r="H3" s="2502"/>
      <c r="I3" s="2502"/>
      <c r="J3" s="2502"/>
      <c r="K3" s="2502"/>
      <c r="L3" s="2502"/>
      <c r="M3" s="2502"/>
      <c r="N3" s="2502"/>
      <c r="O3" s="2502"/>
      <c r="P3" s="2502"/>
      <c r="Q3" s="2502"/>
      <c r="R3" s="2502"/>
      <c r="S3" s="2502"/>
      <c r="T3" s="2502"/>
      <c r="U3" s="2502"/>
      <c r="V3" s="2502"/>
      <c r="W3" s="2502"/>
      <c r="X3" s="5"/>
      <c r="Y3" s="5"/>
      <c r="Z3" s="5"/>
      <c r="AA3" s="5"/>
      <c r="AB3" s="5"/>
      <c r="AC3" s="5"/>
      <c r="AD3" s="5"/>
      <c r="AE3" s="5"/>
      <c r="AF3" s="5"/>
      <c r="AG3" s="5"/>
      <c r="AH3" s="5"/>
      <c r="AI3" s="5"/>
      <c r="AJ3" s="5"/>
      <c r="AK3" s="5"/>
      <c r="AL3" s="5"/>
      <c r="AM3" s="5"/>
      <c r="AN3" s="5"/>
      <c r="AO3" s="5"/>
      <c r="AP3" s="5"/>
      <c r="AQ3" s="5"/>
    </row>
    <row r="4" spans="1:48" ht="3.75" customHeight="1">
      <c r="A4" s="2516"/>
      <c r="B4" s="2516"/>
      <c r="C4" s="2516"/>
      <c r="D4" s="2516"/>
      <c r="E4" s="2516"/>
      <c r="F4" s="2516"/>
      <c r="G4" s="2516"/>
      <c r="H4" s="2516"/>
      <c r="I4" s="2516"/>
      <c r="J4" s="2516"/>
      <c r="K4" s="2516"/>
      <c r="L4" s="2516"/>
      <c r="M4" s="2516"/>
      <c r="N4" s="2516"/>
      <c r="O4" s="2516"/>
      <c r="P4" s="2516"/>
      <c r="Q4" s="2516"/>
      <c r="R4" s="2516"/>
      <c r="S4" s="2516"/>
      <c r="T4" s="2516"/>
      <c r="U4" s="2516"/>
      <c r="V4" s="2516"/>
      <c r="W4" s="2516"/>
    </row>
    <row r="5" spans="1:48" ht="10.5" customHeight="1">
      <c r="A5" s="2477" t="s">
        <v>29</v>
      </c>
      <c r="B5" s="2199" t="s">
        <v>73</v>
      </c>
      <c r="C5" s="2199"/>
      <c r="D5" s="26" t="s">
        <v>2</v>
      </c>
      <c r="E5" s="26"/>
      <c r="F5" s="2517"/>
      <c r="G5" s="2517"/>
      <c r="H5" s="2513" t="s">
        <v>72</v>
      </c>
      <c r="I5" s="2513"/>
      <c r="J5" s="2513"/>
      <c r="K5" s="2513"/>
      <c r="L5" s="2513"/>
      <c r="M5" s="2513"/>
      <c r="N5" s="2513" t="s">
        <v>71</v>
      </c>
      <c r="O5" s="2513"/>
      <c r="P5" s="2513"/>
      <c r="Q5" s="2513"/>
      <c r="R5" s="2513"/>
      <c r="S5" s="2513"/>
      <c r="T5" s="2517" t="s">
        <v>28</v>
      </c>
      <c r="U5" s="2517"/>
      <c r="V5" s="2517"/>
      <c r="W5" s="72"/>
    </row>
    <row r="6" spans="1:48" ht="10.5" customHeight="1">
      <c r="A6" s="2477"/>
      <c r="B6" s="2200"/>
      <c r="C6" s="2200"/>
      <c r="D6" s="28" t="s">
        <v>3</v>
      </c>
      <c r="E6" s="28"/>
      <c r="F6" s="2501" t="s">
        <v>4</v>
      </c>
      <c r="G6" s="2501"/>
      <c r="H6" s="28" t="s">
        <v>1</v>
      </c>
      <c r="I6" s="28"/>
      <c r="J6" s="28" t="s">
        <v>8</v>
      </c>
      <c r="K6" s="28"/>
      <c r="L6" s="28" t="s">
        <v>0</v>
      </c>
      <c r="M6" s="28"/>
      <c r="N6" s="28" t="s">
        <v>1</v>
      </c>
      <c r="O6" s="28"/>
      <c r="P6" s="28" t="s">
        <v>8</v>
      </c>
      <c r="Q6" s="28"/>
      <c r="R6" s="28" t="s">
        <v>0</v>
      </c>
      <c r="S6" s="28"/>
      <c r="T6" s="2501"/>
      <c r="U6" s="2501"/>
      <c r="V6" s="2501"/>
      <c r="W6" s="71" t="s">
        <v>5</v>
      </c>
    </row>
    <row r="7" spans="1:48" ht="11.25" customHeight="1">
      <c r="A7" s="2442"/>
      <c r="B7" s="2201"/>
      <c r="C7" s="2201"/>
      <c r="D7" s="29" t="s">
        <v>6</v>
      </c>
      <c r="E7" s="29" t="s">
        <v>7</v>
      </c>
      <c r="F7" s="29" t="s">
        <v>1</v>
      </c>
      <c r="G7" s="29" t="s">
        <v>8</v>
      </c>
      <c r="H7" s="30" t="s">
        <v>6</v>
      </c>
      <c r="I7" s="30" t="s">
        <v>7</v>
      </c>
      <c r="J7" s="30" t="s">
        <v>6</v>
      </c>
      <c r="K7" s="30" t="s">
        <v>7</v>
      </c>
      <c r="L7" s="30" t="s">
        <v>6</v>
      </c>
      <c r="M7" s="30" t="s">
        <v>7</v>
      </c>
      <c r="N7" s="30" t="s">
        <v>6</v>
      </c>
      <c r="O7" s="30" t="s">
        <v>7</v>
      </c>
      <c r="P7" s="30" t="s">
        <v>6</v>
      </c>
      <c r="Q7" s="30" t="s">
        <v>7</v>
      </c>
      <c r="R7" s="30" t="s">
        <v>6</v>
      </c>
      <c r="S7" s="30" t="s">
        <v>7</v>
      </c>
      <c r="T7" s="30" t="s">
        <v>26</v>
      </c>
      <c r="U7" s="30" t="s">
        <v>27</v>
      </c>
      <c r="V7" s="30" t="s">
        <v>5</v>
      </c>
      <c r="W7" s="70"/>
    </row>
    <row r="8" spans="1:48" ht="15" customHeight="1">
      <c r="A8" s="2006">
        <v>1401</v>
      </c>
      <c r="B8" s="35" t="s">
        <v>9</v>
      </c>
      <c r="C8" s="36"/>
      <c r="D8" s="37">
        <f t="shared" ref="D8:U8" si="0">SUM(D9:D16)</f>
        <v>14</v>
      </c>
      <c r="E8" s="37">
        <f t="shared" si="0"/>
        <v>0</v>
      </c>
      <c r="F8" s="37">
        <f t="shared" si="0"/>
        <v>112</v>
      </c>
      <c r="G8" s="37">
        <f t="shared" si="0"/>
        <v>26</v>
      </c>
      <c r="H8" s="37">
        <f t="shared" si="0"/>
        <v>9</v>
      </c>
      <c r="I8" s="37">
        <f t="shared" si="0"/>
        <v>6</v>
      </c>
      <c r="J8" s="37">
        <f t="shared" si="0"/>
        <v>3</v>
      </c>
      <c r="K8" s="37">
        <f t="shared" si="0"/>
        <v>2</v>
      </c>
      <c r="L8" s="37">
        <f t="shared" si="0"/>
        <v>23</v>
      </c>
      <c r="M8" s="37">
        <f t="shared" si="0"/>
        <v>6</v>
      </c>
      <c r="N8" s="37">
        <f t="shared" si="0"/>
        <v>35</v>
      </c>
      <c r="O8" s="37">
        <f t="shared" si="0"/>
        <v>3</v>
      </c>
      <c r="P8" s="37">
        <f t="shared" si="0"/>
        <v>26</v>
      </c>
      <c r="Q8" s="37">
        <f t="shared" si="0"/>
        <v>0</v>
      </c>
      <c r="R8" s="37">
        <f t="shared" si="0"/>
        <v>41</v>
      </c>
      <c r="S8" s="37">
        <f t="shared" si="0"/>
        <v>2</v>
      </c>
      <c r="T8" s="37">
        <f t="shared" si="0"/>
        <v>237</v>
      </c>
      <c r="U8" s="37">
        <f t="shared" si="0"/>
        <v>71</v>
      </c>
      <c r="V8" s="37">
        <f t="shared" ref="V8:V39" si="1">SUM(T8:U8)</f>
        <v>308</v>
      </c>
      <c r="W8" s="69">
        <f t="shared" ref="W8:W39" si="2">SUM(V8)</f>
        <v>308</v>
      </c>
    </row>
    <row r="9" spans="1:48" ht="15" customHeight="1">
      <c r="A9" s="2007"/>
      <c r="B9" s="8" t="s">
        <v>10</v>
      </c>
      <c r="C9" s="3"/>
      <c r="D9" s="67">
        <v>6</v>
      </c>
      <c r="E9" s="67">
        <v>0</v>
      </c>
      <c r="F9" s="67">
        <v>21</v>
      </c>
      <c r="G9" s="67">
        <v>2</v>
      </c>
      <c r="H9" s="67">
        <v>2</v>
      </c>
      <c r="I9" s="67">
        <v>1</v>
      </c>
      <c r="J9" s="67">
        <v>1</v>
      </c>
      <c r="K9" s="67">
        <v>0</v>
      </c>
      <c r="L9" s="67">
        <v>12</v>
      </c>
      <c r="M9" s="67">
        <v>0</v>
      </c>
      <c r="N9" s="67">
        <v>16</v>
      </c>
      <c r="O9" s="67">
        <v>0</v>
      </c>
      <c r="P9" s="67">
        <v>13</v>
      </c>
      <c r="Q9" s="67">
        <v>0</v>
      </c>
      <c r="R9" s="67">
        <v>6</v>
      </c>
      <c r="S9" s="67">
        <v>0</v>
      </c>
      <c r="T9" s="67">
        <v>62</v>
      </c>
      <c r="U9" s="67">
        <v>18</v>
      </c>
      <c r="V9" s="11">
        <f t="shared" si="1"/>
        <v>80</v>
      </c>
      <c r="W9" s="66">
        <f t="shared" si="2"/>
        <v>80</v>
      </c>
      <c r="X9" s="6"/>
      <c r="AT9" s="14"/>
      <c r="AU9" s="15"/>
      <c r="AV9" s="15"/>
    </row>
    <row r="10" spans="1:48" ht="15" customHeight="1">
      <c r="A10" s="2007"/>
      <c r="B10" s="8" t="s">
        <v>11</v>
      </c>
      <c r="C10" s="3"/>
      <c r="D10" s="67">
        <v>1</v>
      </c>
      <c r="E10" s="67">
        <v>0</v>
      </c>
      <c r="F10" s="67">
        <v>23</v>
      </c>
      <c r="G10" s="67">
        <v>6</v>
      </c>
      <c r="H10" s="67">
        <v>1</v>
      </c>
      <c r="I10" s="67">
        <v>2</v>
      </c>
      <c r="J10" s="67">
        <v>1</v>
      </c>
      <c r="K10" s="67">
        <v>2</v>
      </c>
      <c r="L10" s="67">
        <v>5</v>
      </c>
      <c r="M10" s="67">
        <v>4</v>
      </c>
      <c r="N10" s="67">
        <v>10</v>
      </c>
      <c r="O10" s="67">
        <v>1</v>
      </c>
      <c r="P10" s="67">
        <v>6</v>
      </c>
      <c r="Q10" s="67">
        <v>0</v>
      </c>
      <c r="R10" s="67">
        <v>18</v>
      </c>
      <c r="S10" s="67">
        <v>0</v>
      </c>
      <c r="T10" s="67">
        <v>70</v>
      </c>
      <c r="U10" s="67">
        <v>10</v>
      </c>
      <c r="V10" s="11">
        <f t="shared" si="1"/>
        <v>80</v>
      </c>
      <c r="W10" s="66">
        <f t="shared" si="2"/>
        <v>80</v>
      </c>
      <c r="X10" s="6"/>
      <c r="AT10" s="14"/>
      <c r="AU10" s="15"/>
      <c r="AV10" s="15"/>
    </row>
    <row r="11" spans="1:48" ht="15" customHeight="1">
      <c r="A11" s="2007"/>
      <c r="B11" s="8" t="s">
        <v>12</v>
      </c>
      <c r="C11" s="3"/>
      <c r="D11" s="67">
        <v>3</v>
      </c>
      <c r="E11" s="67">
        <v>0</v>
      </c>
      <c r="F11" s="67">
        <v>15</v>
      </c>
      <c r="G11" s="67">
        <v>8</v>
      </c>
      <c r="H11" s="67">
        <v>3</v>
      </c>
      <c r="I11" s="67">
        <v>1</v>
      </c>
      <c r="J11" s="67">
        <v>0</v>
      </c>
      <c r="K11" s="67">
        <v>0</v>
      </c>
      <c r="L11" s="67">
        <v>2</v>
      </c>
      <c r="M11" s="67">
        <v>2</v>
      </c>
      <c r="N11" s="67">
        <v>4</v>
      </c>
      <c r="O11" s="67">
        <v>1</v>
      </c>
      <c r="P11" s="67">
        <v>6</v>
      </c>
      <c r="Q11" s="67">
        <v>0</v>
      </c>
      <c r="R11" s="67">
        <v>15</v>
      </c>
      <c r="S11" s="67">
        <v>2</v>
      </c>
      <c r="T11" s="67">
        <v>48</v>
      </c>
      <c r="U11" s="67">
        <v>14</v>
      </c>
      <c r="V11" s="11">
        <f t="shared" si="1"/>
        <v>62</v>
      </c>
      <c r="W11" s="66">
        <f t="shared" si="2"/>
        <v>62</v>
      </c>
      <c r="X11" s="6"/>
      <c r="AT11" s="14"/>
      <c r="AU11" s="15"/>
      <c r="AV11" s="15"/>
    </row>
    <row r="12" spans="1:48" ht="15" customHeight="1">
      <c r="A12" s="2007"/>
      <c r="B12" s="8" t="s">
        <v>30</v>
      </c>
      <c r="C12" s="3"/>
      <c r="D12" s="67">
        <v>2</v>
      </c>
      <c r="E12" s="67">
        <v>0</v>
      </c>
      <c r="F12" s="67">
        <v>32</v>
      </c>
      <c r="G12" s="67">
        <v>6</v>
      </c>
      <c r="H12" s="67">
        <v>0</v>
      </c>
      <c r="I12" s="67">
        <v>0</v>
      </c>
      <c r="J12" s="67">
        <v>1</v>
      </c>
      <c r="K12" s="67">
        <v>0</v>
      </c>
      <c r="L12" s="67">
        <v>4</v>
      </c>
      <c r="M12" s="67">
        <v>0</v>
      </c>
      <c r="N12" s="67">
        <v>1</v>
      </c>
      <c r="O12" s="67">
        <v>0</v>
      </c>
      <c r="P12" s="67">
        <v>0</v>
      </c>
      <c r="Q12" s="67">
        <v>0</v>
      </c>
      <c r="R12" s="67">
        <v>0</v>
      </c>
      <c r="S12" s="67">
        <v>0</v>
      </c>
      <c r="T12" s="67">
        <v>29</v>
      </c>
      <c r="U12" s="67">
        <v>17</v>
      </c>
      <c r="V12" s="11">
        <f t="shared" si="1"/>
        <v>46</v>
      </c>
      <c r="W12" s="66">
        <f t="shared" si="2"/>
        <v>46</v>
      </c>
      <c r="X12" s="6"/>
      <c r="AT12" s="14"/>
      <c r="AU12" s="15"/>
      <c r="AV12" s="15"/>
    </row>
    <row r="13" spans="1:48" ht="15" customHeight="1">
      <c r="A13" s="2007"/>
      <c r="B13" s="8" t="s">
        <v>31</v>
      </c>
      <c r="C13" s="3"/>
      <c r="D13" s="67">
        <v>0</v>
      </c>
      <c r="E13" s="67">
        <v>0</v>
      </c>
      <c r="F13" s="67">
        <v>15</v>
      </c>
      <c r="G13" s="67">
        <v>0</v>
      </c>
      <c r="H13" s="67">
        <v>0</v>
      </c>
      <c r="I13" s="67">
        <v>0</v>
      </c>
      <c r="J13" s="67">
        <v>0</v>
      </c>
      <c r="K13" s="67">
        <v>0</v>
      </c>
      <c r="L13" s="67">
        <v>0</v>
      </c>
      <c r="M13" s="67">
        <v>0</v>
      </c>
      <c r="N13" s="67">
        <v>3</v>
      </c>
      <c r="O13" s="67">
        <v>0</v>
      </c>
      <c r="P13" s="67">
        <v>0</v>
      </c>
      <c r="Q13" s="67">
        <v>0</v>
      </c>
      <c r="R13" s="67">
        <v>0</v>
      </c>
      <c r="S13" s="67">
        <v>0</v>
      </c>
      <c r="T13" s="67">
        <v>14</v>
      </c>
      <c r="U13" s="67">
        <v>4</v>
      </c>
      <c r="V13" s="11">
        <f t="shared" si="1"/>
        <v>18</v>
      </c>
      <c r="W13" s="66">
        <f t="shared" si="2"/>
        <v>18</v>
      </c>
      <c r="X13" s="6"/>
      <c r="AT13" s="14"/>
      <c r="AU13" s="15"/>
      <c r="AV13" s="15"/>
    </row>
    <row r="14" spans="1:48" ht="15" customHeight="1">
      <c r="A14" s="2007"/>
      <c r="B14" s="8" t="s">
        <v>58</v>
      </c>
      <c r="C14" s="3"/>
      <c r="D14" s="67">
        <v>2</v>
      </c>
      <c r="E14" s="67">
        <v>0</v>
      </c>
      <c r="F14" s="67">
        <v>4</v>
      </c>
      <c r="G14" s="67">
        <v>4</v>
      </c>
      <c r="H14" s="67">
        <v>3</v>
      </c>
      <c r="I14" s="67">
        <v>2</v>
      </c>
      <c r="J14" s="67">
        <v>0</v>
      </c>
      <c r="K14" s="67">
        <v>0</v>
      </c>
      <c r="L14" s="67">
        <v>0</v>
      </c>
      <c r="M14" s="67">
        <v>0</v>
      </c>
      <c r="N14" s="67">
        <v>0</v>
      </c>
      <c r="O14" s="67">
        <v>1</v>
      </c>
      <c r="P14" s="67">
        <v>0</v>
      </c>
      <c r="Q14" s="67">
        <v>0</v>
      </c>
      <c r="R14" s="67">
        <v>1</v>
      </c>
      <c r="S14" s="67">
        <v>0</v>
      </c>
      <c r="T14" s="67">
        <v>9</v>
      </c>
      <c r="U14" s="67">
        <v>8</v>
      </c>
      <c r="V14" s="11">
        <f t="shared" si="1"/>
        <v>17</v>
      </c>
      <c r="W14" s="66">
        <f t="shared" si="2"/>
        <v>17</v>
      </c>
      <c r="X14" s="6"/>
      <c r="AT14" s="14"/>
      <c r="AU14" s="15"/>
      <c r="AV14" s="15"/>
    </row>
    <row r="15" spans="1:48" ht="15" customHeight="1">
      <c r="A15" s="2007"/>
      <c r="B15" s="8" t="s">
        <v>64</v>
      </c>
      <c r="C15" s="3"/>
      <c r="D15" s="67">
        <v>0</v>
      </c>
      <c r="E15" s="67">
        <v>0</v>
      </c>
      <c r="F15" s="67">
        <v>2</v>
      </c>
      <c r="G15" s="67">
        <v>0</v>
      </c>
      <c r="H15" s="67">
        <v>0</v>
      </c>
      <c r="I15" s="67">
        <v>0</v>
      </c>
      <c r="J15" s="67">
        <v>0</v>
      </c>
      <c r="K15" s="67">
        <v>0</v>
      </c>
      <c r="L15" s="67">
        <v>0</v>
      </c>
      <c r="M15" s="67">
        <v>0</v>
      </c>
      <c r="N15" s="67">
        <v>0</v>
      </c>
      <c r="O15" s="67">
        <v>0</v>
      </c>
      <c r="P15" s="67">
        <v>0</v>
      </c>
      <c r="Q15" s="67">
        <v>0</v>
      </c>
      <c r="R15" s="67">
        <v>0</v>
      </c>
      <c r="S15" s="67">
        <v>0</v>
      </c>
      <c r="T15" s="67">
        <v>2</v>
      </c>
      <c r="U15" s="67">
        <v>0</v>
      </c>
      <c r="V15" s="11">
        <f t="shared" si="1"/>
        <v>2</v>
      </c>
      <c r="W15" s="66">
        <f t="shared" si="2"/>
        <v>2</v>
      </c>
      <c r="X15" s="6"/>
      <c r="AT15" s="14"/>
      <c r="AU15" s="15"/>
      <c r="AV15" s="15"/>
    </row>
    <row r="16" spans="1:48" s="6" customFormat="1" ht="15" customHeight="1">
      <c r="A16" s="2008"/>
      <c r="B16" s="8" t="s">
        <v>67</v>
      </c>
      <c r="C16" s="3"/>
      <c r="D16" s="67">
        <v>0</v>
      </c>
      <c r="E16" s="67">
        <v>0</v>
      </c>
      <c r="F16" s="67">
        <v>0</v>
      </c>
      <c r="G16" s="67">
        <v>0</v>
      </c>
      <c r="H16" s="67">
        <v>0</v>
      </c>
      <c r="I16" s="67">
        <v>0</v>
      </c>
      <c r="J16" s="67">
        <v>0</v>
      </c>
      <c r="K16" s="67">
        <v>0</v>
      </c>
      <c r="L16" s="67">
        <v>0</v>
      </c>
      <c r="M16" s="67">
        <v>0</v>
      </c>
      <c r="N16" s="67">
        <v>1</v>
      </c>
      <c r="O16" s="67">
        <v>0</v>
      </c>
      <c r="P16" s="67">
        <v>1</v>
      </c>
      <c r="Q16" s="67">
        <v>0</v>
      </c>
      <c r="R16" s="67">
        <v>1</v>
      </c>
      <c r="S16" s="67">
        <v>0</v>
      </c>
      <c r="T16" s="67">
        <v>3</v>
      </c>
      <c r="U16" s="67">
        <v>0</v>
      </c>
      <c r="V16" s="11">
        <f t="shared" si="1"/>
        <v>3</v>
      </c>
      <c r="W16" s="66">
        <f t="shared" si="2"/>
        <v>3</v>
      </c>
    </row>
    <row r="17" spans="1:48" ht="15" customHeight="1">
      <c r="A17" s="2006">
        <v>1402</v>
      </c>
      <c r="B17" s="35" t="s">
        <v>13</v>
      </c>
      <c r="C17" s="39"/>
      <c r="D17" s="63">
        <f t="shared" ref="D17:U17" si="3">SUM(D18:D26)</f>
        <v>22</v>
      </c>
      <c r="E17" s="63">
        <f t="shared" si="3"/>
        <v>0</v>
      </c>
      <c r="F17" s="63">
        <f t="shared" si="3"/>
        <v>170</v>
      </c>
      <c r="G17" s="63">
        <f t="shared" si="3"/>
        <v>65</v>
      </c>
      <c r="H17" s="63">
        <f t="shared" si="3"/>
        <v>13</v>
      </c>
      <c r="I17" s="63">
        <f t="shared" si="3"/>
        <v>9</v>
      </c>
      <c r="J17" s="63">
        <f t="shared" si="3"/>
        <v>15</v>
      </c>
      <c r="K17" s="63">
        <f t="shared" si="3"/>
        <v>6</v>
      </c>
      <c r="L17" s="63">
        <f t="shared" si="3"/>
        <v>20</v>
      </c>
      <c r="M17" s="63">
        <f t="shared" si="3"/>
        <v>20</v>
      </c>
      <c r="N17" s="63">
        <f t="shared" si="3"/>
        <v>68</v>
      </c>
      <c r="O17" s="63">
        <f t="shared" si="3"/>
        <v>24</v>
      </c>
      <c r="P17" s="63">
        <f t="shared" si="3"/>
        <v>22</v>
      </c>
      <c r="Q17" s="63">
        <f t="shared" si="3"/>
        <v>0</v>
      </c>
      <c r="R17" s="63">
        <f t="shared" si="3"/>
        <v>63</v>
      </c>
      <c r="S17" s="63">
        <f t="shared" si="3"/>
        <v>1</v>
      </c>
      <c r="T17" s="63">
        <f t="shared" si="3"/>
        <v>327</v>
      </c>
      <c r="U17" s="63">
        <f t="shared" si="3"/>
        <v>191</v>
      </c>
      <c r="V17" s="63">
        <f t="shared" si="1"/>
        <v>518</v>
      </c>
      <c r="W17" s="62">
        <f t="shared" si="2"/>
        <v>518</v>
      </c>
      <c r="X17" s="6"/>
      <c r="AT17" s="14"/>
      <c r="AU17" s="15"/>
      <c r="AV17" s="15"/>
    </row>
    <row r="18" spans="1:48" ht="15" customHeight="1">
      <c r="A18" s="2007"/>
      <c r="B18" s="8" t="s">
        <v>54</v>
      </c>
      <c r="C18" s="3"/>
      <c r="D18" s="67">
        <v>0</v>
      </c>
      <c r="E18" s="67">
        <v>0</v>
      </c>
      <c r="F18" s="67">
        <v>68</v>
      </c>
      <c r="G18" s="67">
        <v>18</v>
      </c>
      <c r="H18" s="67">
        <v>4</v>
      </c>
      <c r="I18" s="67">
        <v>2</v>
      </c>
      <c r="J18" s="67">
        <v>4</v>
      </c>
      <c r="K18" s="67">
        <v>5</v>
      </c>
      <c r="L18" s="67">
        <v>9</v>
      </c>
      <c r="M18" s="67">
        <v>4</v>
      </c>
      <c r="N18" s="67">
        <v>23</v>
      </c>
      <c r="O18" s="67">
        <v>11</v>
      </c>
      <c r="P18" s="67">
        <v>4</v>
      </c>
      <c r="Q18" s="67">
        <v>0</v>
      </c>
      <c r="R18" s="67">
        <v>24</v>
      </c>
      <c r="S18" s="67">
        <v>0</v>
      </c>
      <c r="T18" s="67">
        <v>117</v>
      </c>
      <c r="U18" s="67">
        <v>59</v>
      </c>
      <c r="V18" s="11">
        <f t="shared" si="1"/>
        <v>176</v>
      </c>
      <c r="W18" s="66">
        <f t="shared" si="2"/>
        <v>176</v>
      </c>
      <c r="X18" s="6"/>
      <c r="AT18" s="14"/>
      <c r="AU18" s="15"/>
      <c r="AV18" s="15"/>
    </row>
    <row r="19" spans="1:48" ht="15" customHeight="1">
      <c r="A19" s="2007"/>
      <c r="B19" s="8" t="s">
        <v>55</v>
      </c>
      <c r="C19" s="3"/>
      <c r="D19" s="67">
        <v>0</v>
      </c>
      <c r="E19" s="67">
        <v>0</v>
      </c>
      <c r="F19" s="67">
        <v>40</v>
      </c>
      <c r="G19" s="67">
        <v>8</v>
      </c>
      <c r="H19" s="67">
        <v>0</v>
      </c>
      <c r="I19" s="67">
        <v>1</v>
      </c>
      <c r="J19" s="67">
        <v>1</v>
      </c>
      <c r="K19" s="67">
        <v>1</v>
      </c>
      <c r="L19" s="67">
        <v>1</v>
      </c>
      <c r="M19" s="67">
        <v>6</v>
      </c>
      <c r="N19" s="67">
        <v>9</v>
      </c>
      <c r="O19" s="67">
        <v>2</v>
      </c>
      <c r="P19" s="67">
        <v>6</v>
      </c>
      <c r="Q19" s="67">
        <v>0</v>
      </c>
      <c r="R19" s="67">
        <v>14</v>
      </c>
      <c r="S19" s="67">
        <v>0</v>
      </c>
      <c r="T19" s="67">
        <v>64</v>
      </c>
      <c r="U19" s="67">
        <v>25</v>
      </c>
      <c r="V19" s="11">
        <f t="shared" si="1"/>
        <v>89</v>
      </c>
      <c r="W19" s="66">
        <f t="shared" si="2"/>
        <v>89</v>
      </c>
      <c r="X19" s="6"/>
      <c r="AT19" s="14"/>
      <c r="AU19" s="15"/>
      <c r="AV19" s="15"/>
    </row>
    <row r="20" spans="1:48" ht="15" customHeight="1">
      <c r="A20" s="2007"/>
      <c r="B20" s="8" t="s">
        <v>70</v>
      </c>
      <c r="C20" s="3"/>
      <c r="D20" s="67">
        <v>1</v>
      </c>
      <c r="E20" s="67">
        <v>0</v>
      </c>
      <c r="F20" s="67">
        <v>6</v>
      </c>
      <c r="G20" s="67">
        <v>22</v>
      </c>
      <c r="H20" s="67">
        <v>2</v>
      </c>
      <c r="I20" s="67">
        <v>4</v>
      </c>
      <c r="J20" s="67">
        <v>4</v>
      </c>
      <c r="K20" s="67">
        <v>0</v>
      </c>
      <c r="L20" s="67">
        <v>6</v>
      </c>
      <c r="M20" s="67">
        <v>3</v>
      </c>
      <c r="N20" s="67">
        <v>14</v>
      </c>
      <c r="O20" s="67">
        <v>0</v>
      </c>
      <c r="P20" s="67">
        <v>8</v>
      </c>
      <c r="Q20" s="67">
        <v>0</v>
      </c>
      <c r="R20" s="67">
        <v>14</v>
      </c>
      <c r="S20" s="67">
        <v>1</v>
      </c>
      <c r="T20" s="67">
        <v>51</v>
      </c>
      <c r="U20" s="67">
        <v>34</v>
      </c>
      <c r="V20" s="11">
        <f t="shared" si="1"/>
        <v>85</v>
      </c>
      <c r="W20" s="66">
        <f t="shared" si="2"/>
        <v>85</v>
      </c>
      <c r="X20" s="6"/>
      <c r="AT20" s="14"/>
      <c r="AU20" s="15"/>
      <c r="AV20" s="15"/>
    </row>
    <row r="21" spans="1:48" ht="15" customHeight="1">
      <c r="A21" s="2007"/>
      <c r="B21" s="8" t="s">
        <v>43</v>
      </c>
      <c r="C21" s="3"/>
      <c r="D21" s="67">
        <v>0</v>
      </c>
      <c r="E21" s="67">
        <v>0</v>
      </c>
      <c r="F21" s="67">
        <v>17</v>
      </c>
      <c r="G21" s="67">
        <v>3</v>
      </c>
      <c r="H21" s="67">
        <v>3</v>
      </c>
      <c r="I21" s="67">
        <v>2</v>
      </c>
      <c r="J21" s="67">
        <v>2</v>
      </c>
      <c r="K21" s="67">
        <v>0</v>
      </c>
      <c r="L21" s="67">
        <v>0</v>
      </c>
      <c r="M21" s="67">
        <v>6</v>
      </c>
      <c r="N21" s="67">
        <v>5</v>
      </c>
      <c r="O21" s="67">
        <v>4</v>
      </c>
      <c r="P21" s="67">
        <v>2</v>
      </c>
      <c r="Q21" s="67">
        <v>0</v>
      </c>
      <c r="R21" s="67">
        <v>4</v>
      </c>
      <c r="S21" s="67">
        <v>0</v>
      </c>
      <c r="T21" s="67">
        <v>31</v>
      </c>
      <c r="U21" s="67">
        <v>17</v>
      </c>
      <c r="V21" s="11">
        <f t="shared" si="1"/>
        <v>48</v>
      </c>
      <c r="W21" s="66">
        <f t="shared" si="2"/>
        <v>48</v>
      </c>
      <c r="X21" s="6"/>
      <c r="AT21" s="14"/>
      <c r="AU21" s="15"/>
      <c r="AV21" s="15"/>
    </row>
    <row r="22" spans="1:48" ht="15" customHeight="1">
      <c r="A22" s="2007"/>
      <c r="B22" s="8" t="s">
        <v>44</v>
      </c>
      <c r="C22" s="3"/>
      <c r="D22" s="67">
        <v>0</v>
      </c>
      <c r="E22" s="67">
        <v>0</v>
      </c>
      <c r="F22" s="67">
        <v>15</v>
      </c>
      <c r="G22" s="67">
        <v>5</v>
      </c>
      <c r="H22" s="67">
        <v>2</v>
      </c>
      <c r="I22" s="67">
        <v>0</v>
      </c>
      <c r="J22" s="67">
        <v>0</v>
      </c>
      <c r="K22" s="67">
        <v>0</v>
      </c>
      <c r="L22" s="67">
        <v>3</v>
      </c>
      <c r="M22" s="67">
        <v>0</v>
      </c>
      <c r="N22" s="67">
        <v>3</v>
      </c>
      <c r="O22" s="67">
        <v>3</v>
      </c>
      <c r="P22" s="67">
        <v>1</v>
      </c>
      <c r="Q22" s="67">
        <v>0</v>
      </c>
      <c r="R22" s="67">
        <v>0</v>
      </c>
      <c r="S22" s="67">
        <v>0</v>
      </c>
      <c r="T22" s="67">
        <v>21</v>
      </c>
      <c r="U22" s="67">
        <v>11</v>
      </c>
      <c r="V22" s="11">
        <f t="shared" si="1"/>
        <v>32</v>
      </c>
      <c r="W22" s="66">
        <f t="shared" si="2"/>
        <v>32</v>
      </c>
      <c r="X22" s="6"/>
      <c r="AT22" s="14"/>
      <c r="AU22" s="15"/>
      <c r="AV22" s="15"/>
    </row>
    <row r="23" spans="1:48" ht="15" customHeight="1">
      <c r="A23" s="2007"/>
      <c r="B23" s="8" t="s">
        <v>53</v>
      </c>
      <c r="C23" s="3"/>
      <c r="D23" s="67">
        <v>1</v>
      </c>
      <c r="E23" s="67">
        <v>0</v>
      </c>
      <c r="F23" s="67">
        <v>5</v>
      </c>
      <c r="G23" s="67">
        <v>4</v>
      </c>
      <c r="H23" s="67">
        <v>0</v>
      </c>
      <c r="I23" s="67">
        <v>0</v>
      </c>
      <c r="J23" s="67">
        <v>0</v>
      </c>
      <c r="K23" s="67">
        <v>0</v>
      </c>
      <c r="L23" s="67">
        <v>1</v>
      </c>
      <c r="M23" s="67">
        <v>1</v>
      </c>
      <c r="N23" s="67">
        <v>4</v>
      </c>
      <c r="O23" s="67">
        <v>1</v>
      </c>
      <c r="P23" s="67">
        <v>0</v>
      </c>
      <c r="Q23" s="67">
        <v>0</v>
      </c>
      <c r="R23" s="67">
        <v>3</v>
      </c>
      <c r="S23" s="67">
        <v>0</v>
      </c>
      <c r="T23" s="67">
        <v>12</v>
      </c>
      <c r="U23" s="67">
        <v>8</v>
      </c>
      <c r="V23" s="11">
        <f t="shared" si="1"/>
        <v>20</v>
      </c>
      <c r="W23" s="66">
        <f t="shared" si="2"/>
        <v>20</v>
      </c>
      <c r="X23" s="6"/>
      <c r="AT23" s="14"/>
      <c r="AU23" s="15"/>
    </row>
    <row r="24" spans="1:48" ht="15" customHeight="1">
      <c r="A24" s="2007"/>
      <c r="B24" s="8" t="s">
        <v>57</v>
      </c>
      <c r="C24" s="3"/>
      <c r="D24" s="67">
        <v>3</v>
      </c>
      <c r="E24" s="67">
        <v>0</v>
      </c>
      <c r="F24" s="67">
        <v>10</v>
      </c>
      <c r="G24" s="67">
        <v>5</v>
      </c>
      <c r="H24" s="67">
        <v>1</v>
      </c>
      <c r="I24" s="67">
        <v>0</v>
      </c>
      <c r="J24" s="67">
        <v>1</v>
      </c>
      <c r="K24" s="67">
        <v>0</v>
      </c>
      <c r="L24" s="67">
        <v>0</v>
      </c>
      <c r="M24" s="67">
        <v>0</v>
      </c>
      <c r="N24" s="67">
        <v>8</v>
      </c>
      <c r="O24" s="67">
        <v>3</v>
      </c>
      <c r="P24" s="67">
        <v>1</v>
      </c>
      <c r="Q24" s="67">
        <v>0</v>
      </c>
      <c r="R24" s="67">
        <v>0</v>
      </c>
      <c r="S24" s="67">
        <v>0</v>
      </c>
      <c r="T24" s="67">
        <v>18</v>
      </c>
      <c r="U24" s="67">
        <v>14</v>
      </c>
      <c r="V24" s="11">
        <f t="shared" si="1"/>
        <v>32</v>
      </c>
      <c r="W24" s="66">
        <f t="shared" si="2"/>
        <v>32</v>
      </c>
      <c r="X24" s="6"/>
      <c r="AT24" s="14"/>
      <c r="AU24" s="15"/>
    </row>
    <row r="25" spans="1:48" ht="15" customHeight="1">
      <c r="A25" s="2007"/>
      <c r="B25" s="8" t="s">
        <v>32</v>
      </c>
      <c r="C25" s="3"/>
      <c r="D25" s="67">
        <v>16</v>
      </c>
      <c r="E25" s="67">
        <v>0</v>
      </c>
      <c r="F25" s="67">
        <v>9</v>
      </c>
      <c r="G25" s="67">
        <v>0</v>
      </c>
      <c r="H25" s="67">
        <v>1</v>
      </c>
      <c r="I25" s="67">
        <v>0</v>
      </c>
      <c r="J25" s="67">
        <v>3</v>
      </c>
      <c r="K25" s="67">
        <v>0</v>
      </c>
      <c r="L25" s="67">
        <v>0</v>
      </c>
      <c r="M25" s="67">
        <v>0</v>
      </c>
      <c r="N25" s="67">
        <v>2</v>
      </c>
      <c r="O25" s="67">
        <v>0</v>
      </c>
      <c r="P25" s="67">
        <v>0</v>
      </c>
      <c r="Q25" s="67">
        <v>0</v>
      </c>
      <c r="R25" s="67">
        <v>4</v>
      </c>
      <c r="S25" s="67">
        <v>0</v>
      </c>
      <c r="T25" s="67">
        <v>13</v>
      </c>
      <c r="U25" s="67">
        <v>22</v>
      </c>
      <c r="V25" s="11">
        <f t="shared" si="1"/>
        <v>35</v>
      </c>
      <c r="W25" s="66">
        <f t="shared" si="2"/>
        <v>35</v>
      </c>
      <c r="X25" s="6"/>
      <c r="AT25" s="14"/>
      <c r="AU25" s="15"/>
      <c r="AV25" s="15"/>
    </row>
    <row r="26" spans="1:48" ht="15" customHeight="1">
      <c r="A26" s="2008"/>
      <c r="B26" s="8" t="s">
        <v>48</v>
      </c>
      <c r="C26" s="3"/>
      <c r="D26" s="67">
        <v>1</v>
      </c>
      <c r="E26" s="67">
        <v>0</v>
      </c>
      <c r="F26" s="67">
        <v>0</v>
      </c>
      <c r="G26" s="67">
        <v>0</v>
      </c>
      <c r="H26" s="67">
        <v>0</v>
      </c>
      <c r="I26" s="67">
        <v>0</v>
      </c>
      <c r="J26" s="67">
        <v>0</v>
      </c>
      <c r="K26" s="67">
        <v>0</v>
      </c>
      <c r="L26" s="67">
        <v>0</v>
      </c>
      <c r="M26" s="67">
        <v>0</v>
      </c>
      <c r="N26" s="67">
        <v>0</v>
      </c>
      <c r="O26" s="67">
        <v>0</v>
      </c>
      <c r="P26" s="67">
        <v>0</v>
      </c>
      <c r="Q26" s="67">
        <v>0</v>
      </c>
      <c r="R26" s="67">
        <v>0</v>
      </c>
      <c r="S26" s="67">
        <v>0</v>
      </c>
      <c r="T26" s="67">
        <v>0</v>
      </c>
      <c r="U26" s="67">
        <v>1</v>
      </c>
      <c r="V26" s="11">
        <f t="shared" si="1"/>
        <v>1</v>
      </c>
      <c r="W26" s="66">
        <f t="shared" si="2"/>
        <v>1</v>
      </c>
      <c r="X26" s="6"/>
      <c r="AT26" s="14"/>
      <c r="AU26" s="15"/>
      <c r="AV26" s="15"/>
    </row>
    <row r="27" spans="1:48" ht="15" customHeight="1">
      <c r="A27" s="2006">
        <v>1403</v>
      </c>
      <c r="B27" s="35" t="s">
        <v>14</v>
      </c>
      <c r="C27" s="39"/>
      <c r="D27" s="63">
        <f t="shared" ref="D27:U27" si="4">SUM(D28:D30)</f>
        <v>4</v>
      </c>
      <c r="E27" s="63">
        <f t="shared" si="4"/>
        <v>0</v>
      </c>
      <c r="F27" s="63">
        <f t="shared" si="4"/>
        <v>164</v>
      </c>
      <c r="G27" s="63">
        <f t="shared" si="4"/>
        <v>33</v>
      </c>
      <c r="H27" s="63">
        <f t="shared" si="4"/>
        <v>11</v>
      </c>
      <c r="I27" s="63">
        <f t="shared" si="4"/>
        <v>0</v>
      </c>
      <c r="J27" s="63">
        <f t="shared" si="4"/>
        <v>7</v>
      </c>
      <c r="K27" s="63">
        <f t="shared" si="4"/>
        <v>1</v>
      </c>
      <c r="L27" s="63">
        <f t="shared" si="4"/>
        <v>8</v>
      </c>
      <c r="M27" s="63">
        <f t="shared" si="4"/>
        <v>1</v>
      </c>
      <c r="N27" s="63">
        <f t="shared" si="4"/>
        <v>15</v>
      </c>
      <c r="O27" s="63">
        <f t="shared" si="4"/>
        <v>8</v>
      </c>
      <c r="P27" s="63">
        <f t="shared" si="4"/>
        <v>8</v>
      </c>
      <c r="Q27" s="63">
        <f t="shared" si="4"/>
        <v>1</v>
      </c>
      <c r="R27" s="63">
        <f t="shared" si="4"/>
        <v>6</v>
      </c>
      <c r="S27" s="63">
        <f t="shared" si="4"/>
        <v>0</v>
      </c>
      <c r="T27" s="63">
        <f t="shared" si="4"/>
        <v>90</v>
      </c>
      <c r="U27" s="63">
        <f t="shared" si="4"/>
        <v>177</v>
      </c>
      <c r="V27" s="63">
        <f t="shared" si="1"/>
        <v>267</v>
      </c>
      <c r="W27" s="62">
        <f t="shared" si="2"/>
        <v>267</v>
      </c>
      <c r="X27" s="6"/>
      <c r="AT27" s="14"/>
      <c r="AU27" s="15"/>
      <c r="AV27" s="15"/>
    </row>
    <row r="28" spans="1:48" ht="15" customHeight="1">
      <c r="A28" s="2007"/>
      <c r="B28" s="8" t="s">
        <v>33</v>
      </c>
      <c r="C28" s="3"/>
      <c r="D28" s="67">
        <v>3</v>
      </c>
      <c r="E28" s="67">
        <v>0</v>
      </c>
      <c r="F28" s="67">
        <v>101</v>
      </c>
      <c r="G28" s="67">
        <v>10</v>
      </c>
      <c r="H28" s="67">
        <v>2</v>
      </c>
      <c r="I28" s="67">
        <v>0</v>
      </c>
      <c r="J28" s="67">
        <v>5</v>
      </c>
      <c r="K28" s="67">
        <v>0</v>
      </c>
      <c r="L28" s="67">
        <v>7</v>
      </c>
      <c r="M28" s="67">
        <v>0</v>
      </c>
      <c r="N28" s="67">
        <v>9</v>
      </c>
      <c r="O28" s="67">
        <v>3</v>
      </c>
      <c r="P28" s="67">
        <v>3</v>
      </c>
      <c r="Q28" s="67">
        <v>0</v>
      </c>
      <c r="R28" s="67">
        <v>4</v>
      </c>
      <c r="S28" s="67">
        <v>0</v>
      </c>
      <c r="T28" s="67">
        <v>49</v>
      </c>
      <c r="U28" s="67">
        <v>98</v>
      </c>
      <c r="V28" s="11">
        <f t="shared" si="1"/>
        <v>147</v>
      </c>
      <c r="W28" s="66">
        <f t="shared" si="2"/>
        <v>147</v>
      </c>
      <c r="X28" s="6"/>
      <c r="AT28" s="14"/>
      <c r="AU28" s="15"/>
      <c r="AV28" s="15"/>
    </row>
    <row r="29" spans="1:48" ht="15" customHeight="1">
      <c r="A29" s="2007"/>
      <c r="B29" s="8" t="s">
        <v>15</v>
      </c>
      <c r="C29" s="3"/>
      <c r="D29" s="67">
        <v>1</v>
      </c>
      <c r="E29" s="67">
        <v>0</v>
      </c>
      <c r="F29" s="67">
        <v>20</v>
      </c>
      <c r="G29" s="67">
        <v>14</v>
      </c>
      <c r="H29" s="67">
        <v>1</v>
      </c>
      <c r="I29" s="67">
        <v>0</v>
      </c>
      <c r="J29" s="67">
        <v>0</v>
      </c>
      <c r="K29" s="67">
        <v>1</v>
      </c>
      <c r="L29" s="67">
        <v>1</v>
      </c>
      <c r="M29" s="67">
        <v>1</v>
      </c>
      <c r="N29" s="67">
        <v>2</v>
      </c>
      <c r="O29" s="67">
        <v>3</v>
      </c>
      <c r="P29" s="67">
        <v>3</v>
      </c>
      <c r="Q29" s="67">
        <v>1</v>
      </c>
      <c r="R29" s="67">
        <v>1</v>
      </c>
      <c r="S29" s="67">
        <v>0</v>
      </c>
      <c r="T29" s="67">
        <v>17</v>
      </c>
      <c r="U29" s="67">
        <v>32</v>
      </c>
      <c r="V29" s="11">
        <f t="shared" si="1"/>
        <v>49</v>
      </c>
      <c r="W29" s="66">
        <f t="shared" si="2"/>
        <v>49</v>
      </c>
      <c r="X29" s="6"/>
      <c r="AT29" s="14"/>
      <c r="AU29" s="15"/>
      <c r="AV29" s="15"/>
    </row>
    <row r="30" spans="1:48" ht="15" customHeight="1">
      <c r="A30" s="2008"/>
      <c r="B30" s="8" t="s">
        <v>16</v>
      </c>
      <c r="C30" s="3"/>
      <c r="D30" s="67">
        <v>0</v>
      </c>
      <c r="E30" s="67">
        <v>0</v>
      </c>
      <c r="F30" s="67">
        <v>43</v>
      </c>
      <c r="G30" s="67">
        <v>9</v>
      </c>
      <c r="H30" s="67">
        <v>8</v>
      </c>
      <c r="I30" s="67">
        <v>0</v>
      </c>
      <c r="J30" s="67">
        <v>2</v>
      </c>
      <c r="K30" s="67">
        <v>0</v>
      </c>
      <c r="L30" s="67">
        <v>0</v>
      </c>
      <c r="M30" s="67">
        <v>0</v>
      </c>
      <c r="N30" s="67">
        <v>4</v>
      </c>
      <c r="O30" s="67">
        <v>2</v>
      </c>
      <c r="P30" s="67">
        <v>2</v>
      </c>
      <c r="Q30" s="67">
        <v>0</v>
      </c>
      <c r="R30" s="67">
        <v>1</v>
      </c>
      <c r="S30" s="67">
        <v>0</v>
      </c>
      <c r="T30" s="67">
        <v>24</v>
      </c>
      <c r="U30" s="67">
        <v>47</v>
      </c>
      <c r="V30" s="11">
        <f t="shared" si="1"/>
        <v>71</v>
      </c>
      <c r="W30" s="66">
        <f t="shared" si="2"/>
        <v>71</v>
      </c>
      <c r="X30" s="6"/>
      <c r="AT30" s="14"/>
      <c r="AU30" s="15"/>
      <c r="AV30" s="15"/>
    </row>
    <row r="31" spans="1:48" ht="15" customHeight="1">
      <c r="A31" s="2010">
        <v>1404</v>
      </c>
      <c r="B31" s="35" t="s">
        <v>34</v>
      </c>
      <c r="C31" s="39"/>
      <c r="D31" s="63">
        <f t="shared" ref="D31:U31" si="5">SUM(D32:D33)</f>
        <v>8</v>
      </c>
      <c r="E31" s="63">
        <f t="shared" si="5"/>
        <v>0</v>
      </c>
      <c r="F31" s="63">
        <f t="shared" si="5"/>
        <v>79</v>
      </c>
      <c r="G31" s="63">
        <f t="shared" si="5"/>
        <v>53</v>
      </c>
      <c r="H31" s="63">
        <f t="shared" si="5"/>
        <v>7</v>
      </c>
      <c r="I31" s="63">
        <f t="shared" si="5"/>
        <v>3</v>
      </c>
      <c r="J31" s="63">
        <f t="shared" si="5"/>
        <v>2</v>
      </c>
      <c r="K31" s="63">
        <f t="shared" si="5"/>
        <v>4</v>
      </c>
      <c r="L31" s="63">
        <f t="shared" si="5"/>
        <v>11</v>
      </c>
      <c r="M31" s="63">
        <f t="shared" si="5"/>
        <v>4</v>
      </c>
      <c r="N31" s="63">
        <f t="shared" si="5"/>
        <v>18</v>
      </c>
      <c r="O31" s="63">
        <f t="shared" si="5"/>
        <v>7</v>
      </c>
      <c r="P31" s="63">
        <f t="shared" si="5"/>
        <v>13</v>
      </c>
      <c r="Q31" s="63">
        <f t="shared" si="5"/>
        <v>2</v>
      </c>
      <c r="R31" s="63">
        <f t="shared" si="5"/>
        <v>27</v>
      </c>
      <c r="S31" s="63">
        <f t="shared" si="5"/>
        <v>1</v>
      </c>
      <c r="T31" s="63">
        <f t="shared" si="5"/>
        <v>190</v>
      </c>
      <c r="U31" s="63">
        <f t="shared" si="5"/>
        <v>49</v>
      </c>
      <c r="V31" s="63">
        <f t="shared" si="1"/>
        <v>239</v>
      </c>
      <c r="W31" s="62">
        <f t="shared" si="2"/>
        <v>239</v>
      </c>
      <c r="X31" s="6"/>
      <c r="AT31" s="14"/>
      <c r="AU31" s="15"/>
      <c r="AV31" s="15"/>
    </row>
    <row r="32" spans="1:48" ht="15" customHeight="1">
      <c r="A32" s="1981"/>
      <c r="B32" s="8" t="s">
        <v>45</v>
      </c>
      <c r="C32" s="3"/>
      <c r="D32" s="67">
        <v>5</v>
      </c>
      <c r="E32" s="67">
        <v>0</v>
      </c>
      <c r="F32" s="67">
        <v>25</v>
      </c>
      <c r="G32" s="67">
        <v>17</v>
      </c>
      <c r="H32" s="67">
        <v>1</v>
      </c>
      <c r="I32" s="67">
        <v>3</v>
      </c>
      <c r="J32" s="67">
        <v>1</v>
      </c>
      <c r="K32" s="67">
        <v>2</v>
      </c>
      <c r="L32" s="67">
        <v>7</v>
      </c>
      <c r="M32" s="67">
        <v>3</v>
      </c>
      <c r="N32" s="67">
        <v>12</v>
      </c>
      <c r="O32" s="67">
        <v>2</v>
      </c>
      <c r="P32" s="67">
        <v>8</v>
      </c>
      <c r="Q32" s="67">
        <v>2</v>
      </c>
      <c r="R32" s="67">
        <v>17</v>
      </c>
      <c r="S32" s="67">
        <v>0</v>
      </c>
      <c r="T32" s="67">
        <v>90</v>
      </c>
      <c r="U32" s="67">
        <v>15</v>
      </c>
      <c r="V32" s="11">
        <f t="shared" si="1"/>
        <v>105</v>
      </c>
      <c r="W32" s="66">
        <f t="shared" si="2"/>
        <v>105</v>
      </c>
      <c r="X32" s="6"/>
      <c r="AT32" s="14"/>
      <c r="AU32" s="15"/>
      <c r="AV32" s="15"/>
    </row>
    <row r="33" spans="1:82" ht="15" customHeight="1">
      <c r="A33" s="1982"/>
      <c r="B33" s="8" t="s">
        <v>17</v>
      </c>
      <c r="C33" s="3"/>
      <c r="D33" s="67">
        <v>3</v>
      </c>
      <c r="E33" s="67">
        <v>0</v>
      </c>
      <c r="F33" s="67">
        <v>54</v>
      </c>
      <c r="G33" s="67">
        <v>36</v>
      </c>
      <c r="H33" s="67">
        <v>6</v>
      </c>
      <c r="I33" s="67">
        <v>0</v>
      </c>
      <c r="J33" s="67">
        <v>1</v>
      </c>
      <c r="K33" s="67">
        <v>2</v>
      </c>
      <c r="L33" s="67">
        <v>4</v>
      </c>
      <c r="M33" s="67">
        <v>1</v>
      </c>
      <c r="N33" s="67">
        <v>6</v>
      </c>
      <c r="O33" s="67">
        <v>5</v>
      </c>
      <c r="P33" s="67">
        <v>5</v>
      </c>
      <c r="Q33" s="67">
        <v>0</v>
      </c>
      <c r="R33" s="67">
        <v>10</v>
      </c>
      <c r="S33" s="67">
        <v>1</v>
      </c>
      <c r="T33" s="67">
        <v>100</v>
      </c>
      <c r="U33" s="67">
        <v>34</v>
      </c>
      <c r="V33" s="11">
        <f t="shared" si="1"/>
        <v>134</v>
      </c>
      <c r="W33" s="66">
        <f t="shared" si="2"/>
        <v>134</v>
      </c>
      <c r="X33" s="6"/>
      <c r="AT33" s="14"/>
      <c r="AU33" s="15"/>
      <c r="AV33" s="15"/>
    </row>
    <row r="34" spans="1:82" ht="15" customHeight="1">
      <c r="A34" s="2006">
        <v>1405</v>
      </c>
      <c r="B34" s="35" t="s">
        <v>18</v>
      </c>
      <c r="C34" s="40"/>
      <c r="D34" s="63">
        <f t="shared" ref="D34:U34" si="6">SUM(D35:D38)</f>
        <v>5</v>
      </c>
      <c r="E34" s="63">
        <f t="shared" si="6"/>
        <v>0</v>
      </c>
      <c r="F34" s="63">
        <f t="shared" si="6"/>
        <v>151</v>
      </c>
      <c r="G34" s="63">
        <f t="shared" si="6"/>
        <v>63</v>
      </c>
      <c r="H34" s="63">
        <f t="shared" si="6"/>
        <v>10</v>
      </c>
      <c r="I34" s="63">
        <f t="shared" si="6"/>
        <v>7</v>
      </c>
      <c r="J34" s="63">
        <f t="shared" si="6"/>
        <v>7</v>
      </c>
      <c r="K34" s="63">
        <f t="shared" si="6"/>
        <v>8</v>
      </c>
      <c r="L34" s="63">
        <f t="shared" si="6"/>
        <v>13</v>
      </c>
      <c r="M34" s="63">
        <f t="shared" si="6"/>
        <v>16</v>
      </c>
      <c r="N34" s="63">
        <f t="shared" si="6"/>
        <v>30</v>
      </c>
      <c r="O34" s="63">
        <f t="shared" si="6"/>
        <v>15</v>
      </c>
      <c r="P34" s="63">
        <f t="shared" si="6"/>
        <v>32</v>
      </c>
      <c r="Q34" s="63">
        <f t="shared" si="6"/>
        <v>3</v>
      </c>
      <c r="R34" s="63">
        <f t="shared" si="6"/>
        <v>26</v>
      </c>
      <c r="S34" s="63">
        <f t="shared" si="6"/>
        <v>0</v>
      </c>
      <c r="T34" s="63">
        <f t="shared" si="6"/>
        <v>219</v>
      </c>
      <c r="U34" s="63">
        <f t="shared" si="6"/>
        <v>167</v>
      </c>
      <c r="V34" s="63">
        <f t="shared" si="1"/>
        <v>386</v>
      </c>
      <c r="W34" s="62">
        <f t="shared" si="2"/>
        <v>386</v>
      </c>
      <c r="X34" s="6"/>
      <c r="AT34" s="14"/>
      <c r="AU34" s="15"/>
      <c r="AV34" s="15"/>
    </row>
    <row r="35" spans="1:82" ht="15" customHeight="1">
      <c r="A35" s="2007"/>
      <c r="B35" s="8" t="s">
        <v>21</v>
      </c>
      <c r="C35" s="3"/>
      <c r="D35" s="67">
        <v>0</v>
      </c>
      <c r="E35" s="67">
        <v>0</v>
      </c>
      <c r="F35" s="67">
        <v>36</v>
      </c>
      <c r="G35" s="67">
        <v>19</v>
      </c>
      <c r="H35" s="67">
        <v>6</v>
      </c>
      <c r="I35" s="67">
        <v>4</v>
      </c>
      <c r="J35" s="67">
        <v>2</v>
      </c>
      <c r="K35" s="67">
        <v>3</v>
      </c>
      <c r="L35" s="67">
        <v>6</v>
      </c>
      <c r="M35" s="67">
        <v>7</v>
      </c>
      <c r="N35" s="67">
        <v>14</v>
      </c>
      <c r="O35" s="67">
        <v>7</v>
      </c>
      <c r="P35" s="67">
        <v>12</v>
      </c>
      <c r="Q35" s="67">
        <v>2</v>
      </c>
      <c r="R35" s="67">
        <v>7</v>
      </c>
      <c r="S35" s="67">
        <v>0</v>
      </c>
      <c r="T35" s="67">
        <v>71</v>
      </c>
      <c r="U35" s="67">
        <v>54</v>
      </c>
      <c r="V35" s="11">
        <f t="shared" si="1"/>
        <v>125</v>
      </c>
      <c r="W35" s="66">
        <f t="shared" si="2"/>
        <v>125</v>
      </c>
      <c r="X35" s="6"/>
      <c r="Y35" s="16"/>
      <c r="Z35" s="16"/>
      <c r="AA35" s="16"/>
      <c r="AB35" s="16"/>
      <c r="AC35" s="16"/>
      <c r="AD35" s="16"/>
      <c r="AE35" s="16"/>
      <c r="AF35" s="16"/>
      <c r="AG35" s="16"/>
      <c r="AH35" s="16"/>
      <c r="AI35" s="16"/>
      <c r="AJ35" s="16"/>
      <c r="AK35" s="16"/>
      <c r="AL35" s="16"/>
      <c r="AM35" s="16"/>
      <c r="AN35" s="16"/>
      <c r="AO35" s="16"/>
      <c r="AP35" s="16"/>
      <c r="AQ35" s="16"/>
      <c r="AT35" s="14"/>
      <c r="AU35" s="15"/>
      <c r="AV35" s="15"/>
    </row>
    <row r="36" spans="1:82" ht="15" customHeight="1">
      <c r="A36" s="2007"/>
      <c r="B36" s="8" t="s">
        <v>19</v>
      </c>
      <c r="C36" s="3"/>
      <c r="D36" s="67">
        <v>5</v>
      </c>
      <c r="E36" s="67">
        <v>0</v>
      </c>
      <c r="F36" s="67">
        <v>105</v>
      </c>
      <c r="G36" s="67">
        <v>42</v>
      </c>
      <c r="H36" s="67">
        <v>4</v>
      </c>
      <c r="I36" s="67">
        <v>3</v>
      </c>
      <c r="J36" s="67">
        <v>5</v>
      </c>
      <c r="K36" s="67">
        <v>4</v>
      </c>
      <c r="L36" s="67">
        <v>6</v>
      </c>
      <c r="M36" s="67">
        <v>9</v>
      </c>
      <c r="N36" s="67">
        <v>16</v>
      </c>
      <c r="O36" s="67">
        <v>8</v>
      </c>
      <c r="P36" s="67">
        <v>20</v>
      </c>
      <c r="Q36" s="67">
        <v>1</v>
      </c>
      <c r="R36" s="67">
        <v>19</v>
      </c>
      <c r="S36" s="67">
        <v>0</v>
      </c>
      <c r="T36" s="67">
        <v>139</v>
      </c>
      <c r="U36" s="67">
        <v>108</v>
      </c>
      <c r="V36" s="11">
        <f t="shared" si="1"/>
        <v>247</v>
      </c>
      <c r="W36" s="66">
        <f t="shared" si="2"/>
        <v>247</v>
      </c>
      <c r="X36" s="6"/>
      <c r="Y36" s="16"/>
      <c r="Z36" s="16"/>
      <c r="AA36" s="16"/>
      <c r="AB36" s="16"/>
      <c r="AC36" s="16"/>
      <c r="AD36" s="16"/>
      <c r="AE36" s="16"/>
      <c r="AF36" s="16"/>
      <c r="AG36" s="16"/>
      <c r="AH36" s="16"/>
      <c r="AI36" s="16"/>
      <c r="AJ36" s="16"/>
      <c r="AK36" s="16"/>
      <c r="AL36" s="16"/>
      <c r="AM36" s="16"/>
      <c r="AN36" s="16"/>
      <c r="AO36" s="16"/>
      <c r="AP36" s="16"/>
      <c r="AQ36" s="16"/>
      <c r="AT36" s="14"/>
      <c r="AU36" s="15"/>
      <c r="AV36" s="15"/>
    </row>
    <row r="37" spans="1:82" ht="15" customHeight="1">
      <c r="A37" s="2007"/>
      <c r="B37" s="8" t="s">
        <v>65</v>
      </c>
      <c r="C37" s="3"/>
      <c r="D37" s="67">
        <v>0</v>
      </c>
      <c r="E37" s="67">
        <v>0</v>
      </c>
      <c r="F37" s="67">
        <v>0</v>
      </c>
      <c r="G37" s="67">
        <v>0</v>
      </c>
      <c r="H37" s="67">
        <v>0</v>
      </c>
      <c r="I37" s="67">
        <v>0</v>
      </c>
      <c r="J37" s="67">
        <v>0</v>
      </c>
      <c r="K37" s="67">
        <v>0</v>
      </c>
      <c r="L37" s="67">
        <v>0</v>
      </c>
      <c r="M37" s="67">
        <v>0</v>
      </c>
      <c r="N37" s="67">
        <v>0</v>
      </c>
      <c r="O37" s="67">
        <v>0</v>
      </c>
      <c r="P37" s="67">
        <v>0</v>
      </c>
      <c r="Q37" s="67">
        <v>0</v>
      </c>
      <c r="R37" s="67">
        <v>0</v>
      </c>
      <c r="S37" s="67">
        <v>0</v>
      </c>
      <c r="T37" s="67">
        <v>0</v>
      </c>
      <c r="U37" s="67">
        <v>0</v>
      </c>
      <c r="V37" s="11">
        <f t="shared" si="1"/>
        <v>0</v>
      </c>
      <c r="W37" s="66">
        <f t="shared" si="2"/>
        <v>0</v>
      </c>
      <c r="X37" s="6"/>
      <c r="Y37" s="16"/>
      <c r="Z37" s="16"/>
      <c r="AA37" s="16"/>
      <c r="AB37" s="16"/>
      <c r="AC37" s="16"/>
      <c r="AD37" s="16"/>
      <c r="AE37" s="16"/>
      <c r="AF37" s="16"/>
      <c r="AG37" s="16"/>
      <c r="AH37" s="16"/>
      <c r="AI37" s="16"/>
      <c r="AJ37" s="16"/>
      <c r="AK37" s="16"/>
      <c r="AL37" s="16"/>
      <c r="AM37" s="16"/>
      <c r="AN37" s="16"/>
      <c r="AO37" s="16"/>
      <c r="AP37" s="16"/>
      <c r="AQ37" s="16"/>
      <c r="AT37" s="14"/>
      <c r="AU37" s="15"/>
      <c r="AV37" s="15"/>
    </row>
    <row r="38" spans="1:82" ht="15" customHeight="1">
      <c r="A38" s="2008"/>
      <c r="B38" s="8" t="s">
        <v>49</v>
      </c>
      <c r="C38" s="3"/>
      <c r="D38" s="67">
        <v>0</v>
      </c>
      <c r="E38" s="67">
        <v>0</v>
      </c>
      <c r="F38" s="67">
        <v>10</v>
      </c>
      <c r="G38" s="67">
        <v>2</v>
      </c>
      <c r="H38" s="67">
        <v>0</v>
      </c>
      <c r="I38" s="67">
        <v>0</v>
      </c>
      <c r="J38" s="67">
        <v>0</v>
      </c>
      <c r="K38" s="67">
        <v>1</v>
      </c>
      <c r="L38" s="67">
        <v>1</v>
      </c>
      <c r="M38" s="67">
        <v>0</v>
      </c>
      <c r="N38" s="67">
        <v>0</v>
      </c>
      <c r="O38" s="67">
        <v>0</v>
      </c>
      <c r="P38" s="67">
        <v>0</v>
      </c>
      <c r="Q38" s="67">
        <v>0</v>
      </c>
      <c r="R38" s="67">
        <v>0</v>
      </c>
      <c r="S38" s="67">
        <v>0</v>
      </c>
      <c r="T38" s="67">
        <v>9</v>
      </c>
      <c r="U38" s="67">
        <v>5</v>
      </c>
      <c r="V38" s="11">
        <f t="shared" si="1"/>
        <v>14</v>
      </c>
      <c r="W38" s="66">
        <f t="shared" si="2"/>
        <v>14</v>
      </c>
      <c r="X38" s="6"/>
      <c r="AT38" s="14"/>
      <c r="AU38" s="15"/>
      <c r="AV38" s="15"/>
    </row>
    <row r="39" spans="1:82" ht="15" customHeight="1">
      <c r="A39" s="2006">
        <v>1406</v>
      </c>
      <c r="B39" s="35" t="s">
        <v>22</v>
      </c>
      <c r="C39" s="39"/>
      <c r="D39" s="63">
        <f t="shared" ref="D39:U39" si="7">SUM(D40:D44)</f>
        <v>21</v>
      </c>
      <c r="E39" s="63">
        <f t="shared" si="7"/>
        <v>0</v>
      </c>
      <c r="F39" s="63">
        <f t="shared" si="7"/>
        <v>200</v>
      </c>
      <c r="G39" s="63">
        <f t="shared" si="7"/>
        <v>27</v>
      </c>
      <c r="H39" s="63">
        <f t="shared" si="7"/>
        <v>3</v>
      </c>
      <c r="I39" s="63">
        <f t="shared" si="7"/>
        <v>2</v>
      </c>
      <c r="J39" s="63">
        <f t="shared" si="7"/>
        <v>6</v>
      </c>
      <c r="K39" s="63">
        <f t="shared" si="7"/>
        <v>3</v>
      </c>
      <c r="L39" s="63">
        <f t="shared" si="7"/>
        <v>13</v>
      </c>
      <c r="M39" s="63">
        <f t="shared" si="7"/>
        <v>7</v>
      </c>
      <c r="N39" s="63">
        <f t="shared" si="7"/>
        <v>22</v>
      </c>
      <c r="O39" s="63">
        <f t="shared" si="7"/>
        <v>2</v>
      </c>
      <c r="P39" s="63">
        <f t="shared" si="7"/>
        <v>18</v>
      </c>
      <c r="Q39" s="63">
        <f t="shared" si="7"/>
        <v>0</v>
      </c>
      <c r="R39" s="63">
        <f t="shared" si="7"/>
        <v>32</v>
      </c>
      <c r="S39" s="63">
        <f t="shared" si="7"/>
        <v>0</v>
      </c>
      <c r="T39" s="63">
        <f t="shared" si="7"/>
        <v>238</v>
      </c>
      <c r="U39" s="63">
        <f t="shared" si="7"/>
        <v>118</v>
      </c>
      <c r="V39" s="63">
        <f t="shared" si="1"/>
        <v>356</v>
      </c>
      <c r="W39" s="62">
        <f t="shared" si="2"/>
        <v>356</v>
      </c>
      <c r="X39" s="6"/>
      <c r="Y39" s="16"/>
      <c r="Z39" s="16"/>
      <c r="AA39" s="16"/>
      <c r="AB39" s="16"/>
      <c r="AC39" s="16"/>
      <c r="AD39" s="16"/>
      <c r="AE39" s="16"/>
      <c r="AF39" s="16"/>
      <c r="AG39" s="16"/>
      <c r="AH39" s="16"/>
      <c r="AI39" s="16"/>
      <c r="AJ39" s="16"/>
      <c r="AK39" s="16"/>
      <c r="AL39" s="16"/>
      <c r="AM39" s="16"/>
      <c r="AN39" s="16"/>
      <c r="AO39" s="16"/>
      <c r="AP39" s="16"/>
      <c r="AQ39" s="16"/>
      <c r="AT39" s="14"/>
      <c r="AU39" s="15"/>
      <c r="AV39" s="15"/>
    </row>
    <row r="40" spans="1:82" ht="15" customHeight="1">
      <c r="A40" s="2007"/>
      <c r="B40" s="8" t="s">
        <v>68</v>
      </c>
      <c r="C40" s="3"/>
      <c r="D40" s="67">
        <v>3</v>
      </c>
      <c r="E40" s="67">
        <v>0</v>
      </c>
      <c r="F40" s="67">
        <v>99</v>
      </c>
      <c r="G40" s="67">
        <v>21</v>
      </c>
      <c r="H40" s="67">
        <v>0</v>
      </c>
      <c r="I40" s="67">
        <v>1</v>
      </c>
      <c r="J40" s="67">
        <v>5</v>
      </c>
      <c r="K40" s="67">
        <v>3</v>
      </c>
      <c r="L40" s="67">
        <v>8</v>
      </c>
      <c r="M40" s="67">
        <v>7</v>
      </c>
      <c r="N40" s="67">
        <v>11</v>
      </c>
      <c r="O40" s="67">
        <v>2</v>
      </c>
      <c r="P40" s="67">
        <v>12</v>
      </c>
      <c r="Q40" s="67">
        <v>0</v>
      </c>
      <c r="R40" s="67">
        <v>16</v>
      </c>
      <c r="S40" s="67">
        <v>0</v>
      </c>
      <c r="T40" s="67">
        <v>122</v>
      </c>
      <c r="U40" s="67">
        <v>66</v>
      </c>
      <c r="V40" s="11">
        <f t="shared" ref="V40:V58" si="8">SUM(T40:U40)</f>
        <v>188</v>
      </c>
      <c r="W40" s="66">
        <f t="shared" ref="W40:W58" si="9">SUM(V40)</f>
        <v>188</v>
      </c>
      <c r="X40" s="6"/>
      <c r="Y40" s="16"/>
      <c r="Z40" s="16"/>
      <c r="AA40" s="16"/>
      <c r="AB40" s="16"/>
      <c r="AC40" s="16"/>
      <c r="AD40" s="16"/>
      <c r="AE40" s="16"/>
      <c r="AF40" s="16"/>
      <c r="AG40" s="16"/>
      <c r="AH40" s="16"/>
      <c r="AI40" s="16"/>
      <c r="AJ40" s="16"/>
      <c r="AK40" s="16"/>
      <c r="AL40" s="16"/>
      <c r="AM40" s="16"/>
      <c r="AN40" s="16"/>
      <c r="AO40" s="16"/>
      <c r="AP40" s="16"/>
      <c r="AQ40" s="16"/>
      <c r="AT40" s="14"/>
      <c r="AU40" s="15"/>
      <c r="AV40" s="15"/>
    </row>
    <row r="41" spans="1:82" ht="15" customHeight="1">
      <c r="A41" s="2007"/>
      <c r="B41" s="8" t="s">
        <v>23</v>
      </c>
      <c r="C41" s="3"/>
      <c r="D41" s="67">
        <v>8</v>
      </c>
      <c r="E41" s="67">
        <v>0</v>
      </c>
      <c r="F41" s="67">
        <v>17</v>
      </c>
      <c r="G41" s="67">
        <v>6</v>
      </c>
      <c r="H41" s="67">
        <v>3</v>
      </c>
      <c r="I41" s="67">
        <v>1</v>
      </c>
      <c r="J41" s="67">
        <v>1</v>
      </c>
      <c r="K41" s="67">
        <v>0</v>
      </c>
      <c r="L41" s="67">
        <v>3</v>
      </c>
      <c r="M41" s="67">
        <v>0</v>
      </c>
      <c r="N41" s="67">
        <v>6</v>
      </c>
      <c r="O41" s="67">
        <v>0</v>
      </c>
      <c r="P41" s="67">
        <v>5</v>
      </c>
      <c r="Q41" s="67">
        <v>0</v>
      </c>
      <c r="R41" s="67">
        <v>9</v>
      </c>
      <c r="S41" s="67">
        <v>0</v>
      </c>
      <c r="T41" s="67">
        <v>38</v>
      </c>
      <c r="U41" s="67">
        <v>21</v>
      </c>
      <c r="V41" s="11">
        <f t="shared" si="8"/>
        <v>59</v>
      </c>
      <c r="W41" s="66">
        <f t="shared" si="9"/>
        <v>59</v>
      </c>
      <c r="X41" s="6"/>
      <c r="Y41" s="16"/>
      <c r="Z41" s="16"/>
      <c r="AA41" s="16"/>
      <c r="AB41" s="16"/>
      <c r="AC41" s="16"/>
      <c r="AD41" s="16"/>
      <c r="AE41" s="16"/>
      <c r="AF41" s="16"/>
      <c r="AG41" s="16"/>
      <c r="AH41" s="16"/>
      <c r="AI41" s="16"/>
      <c r="AJ41" s="16"/>
      <c r="AK41" s="16"/>
      <c r="AL41" s="16"/>
      <c r="AM41" s="16"/>
      <c r="AN41" s="16"/>
      <c r="AO41" s="16"/>
      <c r="AP41" s="16"/>
      <c r="AQ41" s="16"/>
      <c r="AT41" s="14"/>
      <c r="AU41" s="15"/>
      <c r="AV41" s="15"/>
    </row>
    <row r="42" spans="1:82" ht="15" customHeight="1">
      <c r="A42" s="2007"/>
      <c r="B42" s="8" t="s">
        <v>66</v>
      </c>
      <c r="C42" s="3"/>
      <c r="D42" s="67">
        <v>2</v>
      </c>
      <c r="E42" s="67">
        <v>0</v>
      </c>
      <c r="F42" s="67">
        <v>14</v>
      </c>
      <c r="G42" s="67">
        <v>0</v>
      </c>
      <c r="H42" s="67">
        <v>0</v>
      </c>
      <c r="I42" s="67">
        <v>0</v>
      </c>
      <c r="J42" s="67">
        <v>0</v>
      </c>
      <c r="K42" s="67">
        <v>0</v>
      </c>
      <c r="L42" s="67">
        <v>1</v>
      </c>
      <c r="M42" s="67">
        <v>0</v>
      </c>
      <c r="N42" s="67">
        <v>1</v>
      </c>
      <c r="O42" s="67">
        <v>0</v>
      </c>
      <c r="P42" s="67">
        <v>0</v>
      </c>
      <c r="Q42" s="67">
        <v>0</v>
      </c>
      <c r="R42" s="67">
        <v>3</v>
      </c>
      <c r="S42" s="67">
        <v>0</v>
      </c>
      <c r="T42" s="67">
        <v>13</v>
      </c>
      <c r="U42" s="67">
        <v>8</v>
      </c>
      <c r="V42" s="11">
        <f t="shared" si="8"/>
        <v>21</v>
      </c>
      <c r="W42" s="66">
        <f t="shared" si="9"/>
        <v>21</v>
      </c>
      <c r="X42" s="6"/>
      <c r="Y42" s="16"/>
      <c r="Z42" s="16"/>
      <c r="AA42" s="16"/>
      <c r="AB42" s="16"/>
      <c r="AC42" s="16"/>
      <c r="AD42" s="16"/>
      <c r="AE42" s="16"/>
      <c r="AF42" s="16"/>
      <c r="AG42" s="16"/>
      <c r="AH42" s="16"/>
      <c r="AI42" s="16"/>
      <c r="AJ42" s="16"/>
      <c r="AK42" s="16"/>
      <c r="AL42" s="16"/>
      <c r="AM42" s="16"/>
      <c r="AN42" s="16"/>
      <c r="AO42" s="16"/>
      <c r="AP42" s="16"/>
      <c r="AQ42" s="16"/>
      <c r="AT42" s="14"/>
      <c r="AU42" s="15"/>
      <c r="AV42" s="15"/>
    </row>
    <row r="43" spans="1:82" ht="15" customHeight="1">
      <c r="A43" s="2007"/>
      <c r="B43" s="8" t="s">
        <v>36</v>
      </c>
      <c r="C43" s="3"/>
      <c r="D43" s="67">
        <v>1</v>
      </c>
      <c r="E43" s="67">
        <v>0</v>
      </c>
      <c r="F43" s="67">
        <v>70</v>
      </c>
      <c r="G43" s="67">
        <v>0</v>
      </c>
      <c r="H43" s="67">
        <v>0</v>
      </c>
      <c r="I43" s="67">
        <v>0</v>
      </c>
      <c r="J43" s="67">
        <v>0</v>
      </c>
      <c r="K43" s="67">
        <v>0</v>
      </c>
      <c r="L43" s="67">
        <v>0</v>
      </c>
      <c r="M43" s="67">
        <v>0</v>
      </c>
      <c r="N43" s="67">
        <v>2</v>
      </c>
      <c r="O43" s="67">
        <v>0</v>
      </c>
      <c r="P43" s="67">
        <v>1</v>
      </c>
      <c r="Q43" s="67">
        <v>0</v>
      </c>
      <c r="R43" s="67">
        <v>1</v>
      </c>
      <c r="S43" s="67">
        <v>0</v>
      </c>
      <c r="T43" s="67">
        <v>57</v>
      </c>
      <c r="U43" s="67">
        <v>18</v>
      </c>
      <c r="V43" s="11">
        <f t="shared" si="8"/>
        <v>75</v>
      </c>
      <c r="W43" s="66">
        <f t="shared" si="9"/>
        <v>75</v>
      </c>
      <c r="X43" s="6"/>
      <c r="Y43" s="16"/>
      <c r="Z43" s="16"/>
      <c r="AA43" s="16"/>
      <c r="AB43" s="16"/>
      <c r="AC43" s="16"/>
      <c r="AD43" s="16"/>
      <c r="AE43" s="16"/>
      <c r="AF43" s="16"/>
      <c r="AG43" s="16"/>
      <c r="AH43" s="16"/>
      <c r="AI43" s="16"/>
      <c r="AJ43" s="16"/>
      <c r="AK43" s="16"/>
      <c r="AL43" s="16"/>
      <c r="AM43" s="16"/>
      <c r="AN43" s="16"/>
      <c r="AO43" s="16"/>
      <c r="AP43" s="16"/>
      <c r="AQ43" s="16"/>
      <c r="AT43" s="14"/>
      <c r="AU43" s="15"/>
      <c r="AV43" s="15"/>
    </row>
    <row r="44" spans="1:82" ht="15" customHeight="1">
      <c r="A44" s="2008"/>
      <c r="B44" s="8" t="s">
        <v>37</v>
      </c>
      <c r="C44" s="3"/>
      <c r="D44" s="67">
        <v>7</v>
      </c>
      <c r="E44" s="67">
        <v>0</v>
      </c>
      <c r="F44" s="67">
        <v>0</v>
      </c>
      <c r="G44" s="67">
        <v>0</v>
      </c>
      <c r="H44" s="67">
        <v>0</v>
      </c>
      <c r="I44" s="67">
        <v>0</v>
      </c>
      <c r="J44" s="67">
        <v>0</v>
      </c>
      <c r="K44" s="67">
        <v>0</v>
      </c>
      <c r="L44" s="67">
        <v>1</v>
      </c>
      <c r="M44" s="67">
        <v>0</v>
      </c>
      <c r="N44" s="67">
        <v>2</v>
      </c>
      <c r="O44" s="67">
        <v>0</v>
      </c>
      <c r="P44" s="67">
        <v>0</v>
      </c>
      <c r="Q44" s="67">
        <v>0</v>
      </c>
      <c r="R44" s="67">
        <v>3</v>
      </c>
      <c r="S44" s="67">
        <v>0</v>
      </c>
      <c r="T44" s="67">
        <v>8</v>
      </c>
      <c r="U44" s="67">
        <v>5</v>
      </c>
      <c r="V44" s="11">
        <f t="shared" si="8"/>
        <v>13</v>
      </c>
      <c r="W44" s="66">
        <f t="shared" si="9"/>
        <v>13</v>
      </c>
      <c r="X44" s="6"/>
      <c r="Y44" s="16"/>
      <c r="Z44" s="16"/>
      <c r="AA44" s="16"/>
      <c r="AB44" s="16"/>
      <c r="AC44" s="16"/>
      <c r="AD44" s="16"/>
      <c r="AE44" s="16"/>
      <c r="AF44" s="16"/>
      <c r="AG44" s="16"/>
      <c r="AH44" s="16"/>
      <c r="AI44" s="16"/>
      <c r="AJ44" s="16"/>
      <c r="AK44" s="16"/>
      <c r="AL44" s="16"/>
      <c r="AM44" s="16"/>
      <c r="AN44" s="16"/>
      <c r="AO44" s="16"/>
      <c r="AP44" s="16"/>
      <c r="AQ44" s="16"/>
      <c r="AT44" s="14"/>
      <c r="AU44" s="15"/>
      <c r="AV44" s="15"/>
    </row>
    <row r="45" spans="1:82" ht="15" customHeight="1">
      <c r="A45" s="2010">
        <v>1407</v>
      </c>
      <c r="B45" s="41" t="s">
        <v>24</v>
      </c>
      <c r="C45" s="39"/>
      <c r="D45" s="63">
        <f t="shared" ref="D45:U45" si="10">SUM(D46:D48)</f>
        <v>8</v>
      </c>
      <c r="E45" s="63">
        <f t="shared" si="10"/>
        <v>0</v>
      </c>
      <c r="F45" s="63">
        <f t="shared" si="10"/>
        <v>17</v>
      </c>
      <c r="G45" s="63">
        <f t="shared" si="10"/>
        <v>8</v>
      </c>
      <c r="H45" s="63">
        <f t="shared" si="10"/>
        <v>1</v>
      </c>
      <c r="I45" s="63">
        <f t="shared" si="10"/>
        <v>0</v>
      </c>
      <c r="J45" s="63">
        <f t="shared" si="10"/>
        <v>2</v>
      </c>
      <c r="K45" s="63">
        <f t="shared" si="10"/>
        <v>0</v>
      </c>
      <c r="L45" s="63">
        <f t="shared" si="10"/>
        <v>2</v>
      </c>
      <c r="M45" s="63">
        <f t="shared" si="10"/>
        <v>0</v>
      </c>
      <c r="N45" s="63">
        <f t="shared" si="10"/>
        <v>11</v>
      </c>
      <c r="O45" s="63">
        <f t="shared" si="10"/>
        <v>0</v>
      </c>
      <c r="P45" s="63">
        <f t="shared" si="10"/>
        <v>20</v>
      </c>
      <c r="Q45" s="63">
        <f t="shared" si="10"/>
        <v>0</v>
      </c>
      <c r="R45" s="63">
        <f t="shared" si="10"/>
        <v>2</v>
      </c>
      <c r="S45" s="63">
        <f t="shared" si="10"/>
        <v>0</v>
      </c>
      <c r="T45" s="63">
        <f t="shared" si="10"/>
        <v>50</v>
      </c>
      <c r="U45" s="63">
        <f t="shared" si="10"/>
        <v>21</v>
      </c>
      <c r="V45" s="63">
        <f t="shared" si="8"/>
        <v>71</v>
      </c>
      <c r="W45" s="62">
        <f t="shared" si="9"/>
        <v>71</v>
      </c>
      <c r="X45" s="6"/>
      <c r="Y45" s="16"/>
      <c r="Z45" s="16"/>
      <c r="AA45" s="16"/>
      <c r="AB45" s="16"/>
      <c r="AC45" s="16"/>
      <c r="AD45" s="16"/>
      <c r="AE45" s="16"/>
      <c r="AF45" s="16"/>
      <c r="AG45" s="16"/>
      <c r="AH45" s="16"/>
      <c r="AI45" s="16"/>
      <c r="AJ45" s="16"/>
      <c r="AK45" s="16"/>
      <c r="AL45" s="16"/>
      <c r="AM45" s="16"/>
      <c r="AN45" s="16"/>
      <c r="AO45" s="16"/>
      <c r="AP45" s="16"/>
      <c r="AQ45" s="16"/>
      <c r="AT45" s="14"/>
      <c r="AU45" s="15"/>
      <c r="AV45" s="15"/>
    </row>
    <row r="46" spans="1:82" ht="15" customHeight="1">
      <c r="A46" s="1981"/>
      <c r="B46" s="8" t="s">
        <v>69</v>
      </c>
      <c r="C46" s="3"/>
      <c r="D46" s="67">
        <v>2</v>
      </c>
      <c r="E46" s="67">
        <v>0</v>
      </c>
      <c r="F46" s="67">
        <v>6</v>
      </c>
      <c r="G46" s="67">
        <v>1</v>
      </c>
      <c r="H46" s="67">
        <v>0</v>
      </c>
      <c r="I46" s="67">
        <v>0</v>
      </c>
      <c r="J46" s="67">
        <v>0</v>
      </c>
      <c r="K46" s="67">
        <v>0</v>
      </c>
      <c r="L46" s="67">
        <v>0</v>
      </c>
      <c r="M46" s="67">
        <v>0</v>
      </c>
      <c r="N46" s="67">
        <v>4</v>
      </c>
      <c r="O46" s="67">
        <v>0</v>
      </c>
      <c r="P46" s="67">
        <v>18</v>
      </c>
      <c r="Q46" s="67">
        <v>0</v>
      </c>
      <c r="R46" s="67">
        <v>1</v>
      </c>
      <c r="S46" s="67">
        <v>0</v>
      </c>
      <c r="T46" s="67">
        <v>27</v>
      </c>
      <c r="U46" s="67">
        <v>5</v>
      </c>
      <c r="V46" s="11">
        <f t="shared" si="8"/>
        <v>32</v>
      </c>
      <c r="W46" s="66">
        <f t="shared" si="9"/>
        <v>32</v>
      </c>
      <c r="X46" s="6"/>
      <c r="Y46" s="16"/>
      <c r="Z46" s="16"/>
      <c r="AA46" s="16"/>
      <c r="AB46" s="16"/>
      <c r="AC46" s="16"/>
      <c r="AD46" s="16"/>
      <c r="AE46" s="16"/>
      <c r="AF46" s="16"/>
      <c r="AG46" s="16"/>
      <c r="AH46" s="16"/>
      <c r="AI46" s="16"/>
      <c r="AJ46" s="16"/>
      <c r="AK46" s="16"/>
      <c r="AL46" s="16"/>
      <c r="AM46" s="16"/>
      <c r="AN46" s="16"/>
      <c r="AO46" s="16"/>
      <c r="AP46" s="16"/>
      <c r="AQ46" s="16"/>
      <c r="AT46" s="14"/>
      <c r="AU46" s="15"/>
      <c r="AV46" s="15"/>
    </row>
    <row r="47" spans="1:82" ht="15" customHeight="1">
      <c r="A47" s="1981"/>
      <c r="B47" s="25" t="s">
        <v>51</v>
      </c>
      <c r="C47" s="3"/>
      <c r="D47" s="67">
        <v>6</v>
      </c>
      <c r="E47" s="67">
        <v>0</v>
      </c>
      <c r="F47" s="67">
        <v>11</v>
      </c>
      <c r="G47" s="67">
        <v>7</v>
      </c>
      <c r="H47" s="67">
        <v>1</v>
      </c>
      <c r="I47" s="67">
        <v>0</v>
      </c>
      <c r="J47" s="67">
        <v>2</v>
      </c>
      <c r="K47" s="67">
        <v>0</v>
      </c>
      <c r="L47" s="67">
        <v>2</v>
      </c>
      <c r="M47" s="67">
        <v>0</v>
      </c>
      <c r="N47" s="67">
        <v>7</v>
      </c>
      <c r="O47" s="67">
        <v>0</v>
      </c>
      <c r="P47" s="67">
        <v>2</v>
      </c>
      <c r="Q47" s="67">
        <v>0</v>
      </c>
      <c r="R47" s="67">
        <v>1</v>
      </c>
      <c r="S47" s="67">
        <v>0</v>
      </c>
      <c r="T47" s="67">
        <v>23</v>
      </c>
      <c r="U47" s="67">
        <v>16</v>
      </c>
      <c r="V47" s="11">
        <f t="shared" si="8"/>
        <v>39</v>
      </c>
      <c r="W47" s="66">
        <f t="shared" si="9"/>
        <v>39</v>
      </c>
      <c r="X47" s="6"/>
      <c r="Y47" s="16"/>
      <c r="Z47" s="16"/>
      <c r="AA47" s="16"/>
      <c r="AB47" s="16"/>
      <c r="AC47" s="16"/>
      <c r="AD47" s="16"/>
      <c r="AE47" s="16"/>
      <c r="AF47" s="16"/>
      <c r="AG47" s="16"/>
      <c r="AH47" s="16"/>
      <c r="AI47" s="16"/>
      <c r="AJ47" s="16"/>
      <c r="AK47" s="16"/>
      <c r="AL47" s="16"/>
      <c r="AM47" s="16"/>
      <c r="AN47" s="16"/>
      <c r="AO47" s="16"/>
      <c r="AP47" s="16"/>
      <c r="AQ47" s="16"/>
      <c r="AT47" s="14"/>
      <c r="AU47" s="15"/>
      <c r="AV47" s="15"/>
    </row>
    <row r="48" spans="1:82" s="17" customFormat="1">
      <c r="A48" s="1982"/>
      <c r="B48" s="50" t="s">
        <v>62</v>
      </c>
      <c r="C48" s="68"/>
      <c r="D48" s="67">
        <v>0</v>
      </c>
      <c r="E48" s="67">
        <v>0</v>
      </c>
      <c r="F48" s="67">
        <v>0</v>
      </c>
      <c r="G48" s="67">
        <v>0</v>
      </c>
      <c r="H48" s="67">
        <v>0</v>
      </c>
      <c r="I48" s="67">
        <v>0</v>
      </c>
      <c r="J48" s="67">
        <v>0</v>
      </c>
      <c r="K48" s="67">
        <v>0</v>
      </c>
      <c r="L48" s="67">
        <v>0</v>
      </c>
      <c r="M48" s="67">
        <v>0</v>
      </c>
      <c r="N48" s="67">
        <v>0</v>
      </c>
      <c r="O48" s="67">
        <v>0</v>
      </c>
      <c r="P48" s="67">
        <v>0</v>
      </c>
      <c r="Q48" s="67">
        <v>0</v>
      </c>
      <c r="R48" s="67">
        <v>0</v>
      </c>
      <c r="S48" s="67">
        <v>0</v>
      </c>
      <c r="T48" s="67">
        <v>0</v>
      </c>
      <c r="U48" s="67">
        <v>0</v>
      </c>
      <c r="V48" s="11">
        <f t="shared" si="8"/>
        <v>0</v>
      </c>
      <c r="W48" s="66">
        <f t="shared" si="9"/>
        <v>0</v>
      </c>
      <c r="X48" s="6"/>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row>
    <row r="49" spans="1:48" ht="15" customHeight="1">
      <c r="A49" s="2010">
        <v>1408</v>
      </c>
      <c r="B49" s="35" t="s">
        <v>25</v>
      </c>
      <c r="C49" s="41"/>
      <c r="D49" s="63">
        <f t="shared" ref="D49:U49" si="11">SUM(D50:D53)</f>
        <v>12</v>
      </c>
      <c r="E49" s="63">
        <f t="shared" si="11"/>
        <v>0</v>
      </c>
      <c r="F49" s="63">
        <f t="shared" si="11"/>
        <v>50</v>
      </c>
      <c r="G49" s="63">
        <f t="shared" si="11"/>
        <v>7</v>
      </c>
      <c r="H49" s="63">
        <f t="shared" si="11"/>
        <v>6</v>
      </c>
      <c r="I49" s="63">
        <f t="shared" si="11"/>
        <v>4</v>
      </c>
      <c r="J49" s="63">
        <f t="shared" si="11"/>
        <v>6</v>
      </c>
      <c r="K49" s="63">
        <f t="shared" si="11"/>
        <v>3</v>
      </c>
      <c r="L49" s="63">
        <f t="shared" si="11"/>
        <v>5</v>
      </c>
      <c r="M49" s="63">
        <f t="shared" si="11"/>
        <v>1</v>
      </c>
      <c r="N49" s="63">
        <f t="shared" si="11"/>
        <v>7</v>
      </c>
      <c r="O49" s="63">
        <f t="shared" si="11"/>
        <v>1</v>
      </c>
      <c r="P49" s="63">
        <f t="shared" si="11"/>
        <v>8</v>
      </c>
      <c r="Q49" s="63">
        <f t="shared" si="11"/>
        <v>2</v>
      </c>
      <c r="R49" s="63">
        <f t="shared" si="11"/>
        <v>16</v>
      </c>
      <c r="S49" s="63">
        <f t="shared" si="11"/>
        <v>0</v>
      </c>
      <c r="T49" s="63">
        <f t="shared" si="11"/>
        <v>87</v>
      </c>
      <c r="U49" s="63">
        <f t="shared" si="11"/>
        <v>41</v>
      </c>
      <c r="V49" s="63">
        <f t="shared" si="8"/>
        <v>128</v>
      </c>
      <c r="W49" s="62">
        <f t="shared" si="9"/>
        <v>128</v>
      </c>
      <c r="X49" s="6"/>
      <c r="Y49" s="16"/>
      <c r="Z49" s="16"/>
      <c r="AA49" s="16"/>
      <c r="AB49" s="16"/>
      <c r="AC49" s="16"/>
      <c r="AD49" s="16"/>
      <c r="AE49" s="16"/>
      <c r="AF49" s="16"/>
      <c r="AG49" s="16"/>
      <c r="AH49" s="16"/>
      <c r="AI49" s="16"/>
      <c r="AJ49" s="16"/>
      <c r="AK49" s="16"/>
      <c r="AL49" s="16"/>
      <c r="AM49" s="16"/>
      <c r="AN49" s="16"/>
      <c r="AO49" s="16"/>
      <c r="AP49" s="16"/>
      <c r="AQ49" s="16"/>
      <c r="AT49" s="14"/>
      <c r="AU49" s="15"/>
      <c r="AV49" s="15"/>
    </row>
    <row r="50" spans="1:48" ht="15" customHeight="1">
      <c r="A50" s="1981"/>
      <c r="B50" s="8" t="s">
        <v>20</v>
      </c>
      <c r="C50" s="3"/>
      <c r="D50" s="67">
        <v>3</v>
      </c>
      <c r="E50" s="67">
        <v>0</v>
      </c>
      <c r="F50" s="67">
        <v>21</v>
      </c>
      <c r="G50" s="67">
        <v>3</v>
      </c>
      <c r="H50" s="67">
        <v>3</v>
      </c>
      <c r="I50" s="67">
        <v>4</v>
      </c>
      <c r="J50" s="67">
        <v>3</v>
      </c>
      <c r="K50" s="67">
        <v>3</v>
      </c>
      <c r="L50" s="67">
        <v>4</v>
      </c>
      <c r="M50" s="67">
        <v>1</v>
      </c>
      <c r="N50" s="67">
        <v>1</v>
      </c>
      <c r="O50" s="67">
        <v>1</v>
      </c>
      <c r="P50" s="67">
        <v>2</v>
      </c>
      <c r="Q50" s="67">
        <v>1</v>
      </c>
      <c r="R50" s="67">
        <v>7</v>
      </c>
      <c r="S50" s="67">
        <v>0</v>
      </c>
      <c r="T50" s="67">
        <v>37</v>
      </c>
      <c r="U50" s="67">
        <v>20</v>
      </c>
      <c r="V50" s="11">
        <f t="shared" si="8"/>
        <v>57</v>
      </c>
      <c r="W50" s="66">
        <f t="shared" si="9"/>
        <v>57</v>
      </c>
      <c r="X50" s="6"/>
      <c r="Y50" s="16"/>
      <c r="Z50" s="16"/>
      <c r="AA50" s="16"/>
      <c r="AB50" s="16"/>
      <c r="AC50" s="16"/>
      <c r="AD50" s="16"/>
      <c r="AE50" s="16"/>
      <c r="AF50" s="16"/>
      <c r="AG50" s="16"/>
      <c r="AH50" s="16"/>
      <c r="AI50" s="16"/>
      <c r="AJ50" s="16"/>
      <c r="AK50" s="16"/>
      <c r="AL50" s="16"/>
      <c r="AM50" s="16"/>
      <c r="AN50" s="16"/>
      <c r="AO50" s="16"/>
      <c r="AP50" s="16"/>
      <c r="AQ50" s="16"/>
      <c r="AT50" s="14"/>
      <c r="AU50" s="15"/>
      <c r="AV50" s="15"/>
    </row>
    <row r="51" spans="1:48" ht="15" customHeight="1">
      <c r="A51" s="1981"/>
      <c r="B51" s="8" t="s">
        <v>50</v>
      </c>
      <c r="C51" s="3"/>
      <c r="D51" s="67">
        <v>2</v>
      </c>
      <c r="E51" s="67">
        <v>0</v>
      </c>
      <c r="F51" s="67">
        <v>0</v>
      </c>
      <c r="G51" s="67">
        <v>0</v>
      </c>
      <c r="H51" s="67">
        <v>3</v>
      </c>
      <c r="I51" s="67">
        <v>0</v>
      </c>
      <c r="J51" s="67">
        <v>1</v>
      </c>
      <c r="K51" s="67">
        <v>0</v>
      </c>
      <c r="L51" s="67">
        <v>0</v>
      </c>
      <c r="M51" s="67">
        <v>0</v>
      </c>
      <c r="N51" s="67">
        <v>1</v>
      </c>
      <c r="O51" s="67">
        <v>0</v>
      </c>
      <c r="P51" s="67">
        <v>2</v>
      </c>
      <c r="Q51" s="67">
        <v>0</v>
      </c>
      <c r="R51" s="67">
        <v>2</v>
      </c>
      <c r="S51" s="67">
        <v>0</v>
      </c>
      <c r="T51" s="67">
        <v>7</v>
      </c>
      <c r="U51" s="67">
        <v>4</v>
      </c>
      <c r="V51" s="11">
        <f t="shared" si="8"/>
        <v>11</v>
      </c>
      <c r="W51" s="66">
        <f t="shared" si="9"/>
        <v>11</v>
      </c>
      <c r="X51" s="6"/>
      <c r="Y51" s="16"/>
      <c r="Z51" s="16"/>
      <c r="AA51" s="16"/>
      <c r="AB51" s="16"/>
      <c r="AC51" s="16"/>
      <c r="AD51" s="16"/>
      <c r="AE51" s="16"/>
      <c r="AF51" s="16"/>
      <c r="AG51" s="16"/>
      <c r="AH51" s="16"/>
      <c r="AI51" s="16"/>
      <c r="AJ51" s="16"/>
      <c r="AK51" s="16"/>
      <c r="AL51" s="16"/>
      <c r="AM51" s="16"/>
      <c r="AN51" s="16"/>
      <c r="AO51" s="16"/>
      <c r="AP51" s="16"/>
      <c r="AQ51" s="16"/>
      <c r="AT51" s="14"/>
      <c r="AU51" s="15"/>
      <c r="AV51" s="15"/>
    </row>
    <row r="52" spans="1:48" ht="15" customHeight="1">
      <c r="A52" s="1981"/>
      <c r="B52" s="8" t="s">
        <v>38</v>
      </c>
      <c r="C52" s="3"/>
      <c r="D52" s="67">
        <v>3</v>
      </c>
      <c r="E52" s="67">
        <v>0</v>
      </c>
      <c r="F52" s="67">
        <v>18</v>
      </c>
      <c r="G52" s="67">
        <v>4</v>
      </c>
      <c r="H52" s="67">
        <v>0</v>
      </c>
      <c r="I52" s="67">
        <v>0</v>
      </c>
      <c r="J52" s="67">
        <v>1</v>
      </c>
      <c r="K52" s="67">
        <v>0</v>
      </c>
      <c r="L52" s="67">
        <v>1</v>
      </c>
      <c r="M52" s="67">
        <v>0</v>
      </c>
      <c r="N52" s="67">
        <v>4</v>
      </c>
      <c r="O52" s="67">
        <v>0</v>
      </c>
      <c r="P52" s="67">
        <v>2</v>
      </c>
      <c r="Q52" s="67">
        <v>0</v>
      </c>
      <c r="R52" s="67">
        <v>2</v>
      </c>
      <c r="S52" s="67">
        <v>0</v>
      </c>
      <c r="T52" s="67">
        <v>23</v>
      </c>
      <c r="U52" s="67">
        <v>12</v>
      </c>
      <c r="V52" s="11">
        <f t="shared" si="8"/>
        <v>35</v>
      </c>
      <c r="W52" s="66">
        <f t="shared" si="9"/>
        <v>35</v>
      </c>
      <c r="X52" s="6"/>
      <c r="Y52" s="16"/>
      <c r="Z52" s="16"/>
      <c r="AA52" s="16"/>
      <c r="AB52" s="16"/>
      <c r="AC52" s="16"/>
      <c r="AD52" s="16"/>
      <c r="AE52" s="16"/>
      <c r="AF52" s="16"/>
      <c r="AG52" s="16"/>
      <c r="AH52" s="16"/>
      <c r="AI52" s="16"/>
      <c r="AJ52" s="16"/>
      <c r="AK52" s="16"/>
      <c r="AL52" s="16"/>
      <c r="AM52" s="16"/>
      <c r="AN52" s="16"/>
      <c r="AO52" s="16"/>
      <c r="AP52" s="16"/>
      <c r="AQ52" s="16"/>
      <c r="AT52" s="14"/>
      <c r="AU52" s="15"/>
      <c r="AV52" s="15"/>
    </row>
    <row r="53" spans="1:48" ht="15" customHeight="1">
      <c r="A53" s="1982"/>
      <c r="B53" s="8" t="s">
        <v>39</v>
      </c>
      <c r="C53" s="3"/>
      <c r="D53" s="67">
        <v>4</v>
      </c>
      <c r="E53" s="67">
        <v>0</v>
      </c>
      <c r="F53" s="67">
        <v>11</v>
      </c>
      <c r="G53" s="67">
        <v>0</v>
      </c>
      <c r="H53" s="67">
        <v>0</v>
      </c>
      <c r="I53" s="67">
        <v>0</v>
      </c>
      <c r="J53" s="67">
        <v>1</v>
      </c>
      <c r="K53" s="67">
        <v>0</v>
      </c>
      <c r="L53" s="67">
        <v>0</v>
      </c>
      <c r="M53" s="67">
        <v>0</v>
      </c>
      <c r="N53" s="67">
        <v>1</v>
      </c>
      <c r="O53" s="67">
        <v>0</v>
      </c>
      <c r="P53" s="67">
        <v>2</v>
      </c>
      <c r="Q53" s="67">
        <v>1</v>
      </c>
      <c r="R53" s="67">
        <v>5</v>
      </c>
      <c r="S53" s="67">
        <v>0</v>
      </c>
      <c r="T53" s="67">
        <v>20</v>
      </c>
      <c r="U53" s="67">
        <v>5</v>
      </c>
      <c r="V53" s="11">
        <f t="shared" si="8"/>
        <v>25</v>
      </c>
      <c r="W53" s="66">
        <f t="shared" si="9"/>
        <v>25</v>
      </c>
      <c r="X53" s="6"/>
      <c r="Y53" s="16"/>
      <c r="Z53" s="16"/>
      <c r="AA53" s="16"/>
      <c r="AB53" s="16"/>
      <c r="AC53" s="16"/>
      <c r="AD53" s="16"/>
      <c r="AE53" s="16"/>
      <c r="AF53" s="16"/>
      <c r="AG53" s="16"/>
      <c r="AH53" s="16"/>
      <c r="AI53" s="16"/>
      <c r="AJ53" s="16"/>
      <c r="AK53" s="16"/>
      <c r="AL53" s="16"/>
      <c r="AM53" s="16"/>
      <c r="AN53" s="16"/>
      <c r="AO53" s="16"/>
      <c r="AP53" s="16"/>
      <c r="AQ53" s="16"/>
      <c r="AT53" s="14"/>
      <c r="AU53" s="15"/>
      <c r="AV53" s="15"/>
    </row>
    <row r="54" spans="1:48" ht="15" customHeight="1">
      <c r="A54" s="2010">
        <v>1624</v>
      </c>
      <c r="B54" s="41" t="s">
        <v>47</v>
      </c>
      <c r="C54" s="39"/>
      <c r="D54" s="63">
        <f t="shared" ref="D54:U54" si="12">SUM(D55:D57)</f>
        <v>4</v>
      </c>
      <c r="E54" s="63">
        <f t="shared" si="12"/>
        <v>0</v>
      </c>
      <c r="F54" s="63">
        <f t="shared" si="12"/>
        <v>17</v>
      </c>
      <c r="G54" s="63">
        <f t="shared" si="12"/>
        <v>2</v>
      </c>
      <c r="H54" s="63">
        <f t="shared" si="12"/>
        <v>0</v>
      </c>
      <c r="I54" s="63">
        <f t="shared" si="12"/>
        <v>0</v>
      </c>
      <c r="J54" s="63">
        <f t="shared" si="12"/>
        <v>0</v>
      </c>
      <c r="K54" s="63">
        <f t="shared" si="12"/>
        <v>0</v>
      </c>
      <c r="L54" s="63">
        <f t="shared" si="12"/>
        <v>0</v>
      </c>
      <c r="M54" s="63">
        <f t="shared" si="12"/>
        <v>0</v>
      </c>
      <c r="N54" s="63">
        <f t="shared" si="12"/>
        <v>5</v>
      </c>
      <c r="O54" s="63">
        <f t="shared" si="12"/>
        <v>0</v>
      </c>
      <c r="P54" s="63">
        <f t="shared" si="12"/>
        <v>5</v>
      </c>
      <c r="Q54" s="63">
        <f t="shared" si="12"/>
        <v>0</v>
      </c>
      <c r="R54" s="63">
        <f t="shared" si="12"/>
        <v>5</v>
      </c>
      <c r="S54" s="63">
        <f t="shared" si="12"/>
        <v>0</v>
      </c>
      <c r="T54" s="63">
        <f t="shared" si="12"/>
        <v>16</v>
      </c>
      <c r="U54" s="63">
        <f t="shared" si="12"/>
        <v>22</v>
      </c>
      <c r="V54" s="63">
        <f t="shared" si="8"/>
        <v>38</v>
      </c>
      <c r="W54" s="62">
        <f t="shared" si="9"/>
        <v>38</v>
      </c>
      <c r="X54" s="6"/>
      <c r="Y54" s="16"/>
      <c r="Z54" s="16"/>
      <c r="AA54" s="16"/>
      <c r="AB54" s="16"/>
      <c r="AC54" s="16"/>
      <c r="AD54" s="16"/>
      <c r="AE54" s="16"/>
      <c r="AF54" s="16"/>
      <c r="AG54" s="16"/>
      <c r="AH54" s="16"/>
      <c r="AI54" s="16"/>
      <c r="AJ54" s="16"/>
      <c r="AK54" s="16"/>
      <c r="AL54" s="16"/>
      <c r="AM54" s="16"/>
      <c r="AN54" s="16"/>
      <c r="AO54" s="16"/>
      <c r="AP54" s="16"/>
      <c r="AQ54" s="16"/>
      <c r="AT54" s="14"/>
      <c r="AU54" s="15"/>
      <c r="AV54" s="15"/>
    </row>
    <row r="55" spans="1:48" ht="15" customHeight="1">
      <c r="A55" s="1981"/>
      <c r="B55" s="8" t="s">
        <v>35</v>
      </c>
      <c r="C55" s="3"/>
      <c r="D55" s="67">
        <v>0</v>
      </c>
      <c r="E55" s="67">
        <v>0</v>
      </c>
      <c r="F55" s="67">
        <v>5</v>
      </c>
      <c r="G55" s="67">
        <v>2</v>
      </c>
      <c r="H55" s="67">
        <v>0</v>
      </c>
      <c r="I55" s="67">
        <v>0</v>
      </c>
      <c r="J55" s="67">
        <v>0</v>
      </c>
      <c r="K55" s="67">
        <v>0</v>
      </c>
      <c r="L55" s="67">
        <v>0</v>
      </c>
      <c r="M55" s="67">
        <v>0</v>
      </c>
      <c r="N55" s="67">
        <v>0</v>
      </c>
      <c r="O55" s="67">
        <v>0</v>
      </c>
      <c r="P55" s="67">
        <v>2</v>
      </c>
      <c r="Q55" s="67">
        <v>0</v>
      </c>
      <c r="R55" s="67">
        <v>1</v>
      </c>
      <c r="S55" s="67">
        <v>0</v>
      </c>
      <c r="T55" s="67">
        <v>5</v>
      </c>
      <c r="U55" s="67">
        <v>5</v>
      </c>
      <c r="V55" s="11">
        <f t="shared" si="8"/>
        <v>10</v>
      </c>
      <c r="W55" s="66">
        <f t="shared" si="9"/>
        <v>10</v>
      </c>
      <c r="X55" s="6"/>
      <c r="Y55" s="16"/>
      <c r="Z55" s="16"/>
      <c r="AA55" s="16"/>
      <c r="AB55" s="16"/>
      <c r="AC55" s="16"/>
      <c r="AD55" s="16"/>
      <c r="AE55" s="16"/>
      <c r="AF55" s="16"/>
      <c r="AG55" s="16"/>
      <c r="AH55" s="16"/>
      <c r="AI55" s="16"/>
      <c r="AJ55" s="16"/>
      <c r="AK55" s="16"/>
      <c r="AL55" s="16"/>
      <c r="AM55" s="16"/>
      <c r="AN55" s="16"/>
      <c r="AO55" s="16"/>
      <c r="AP55" s="16"/>
      <c r="AQ55" s="16"/>
      <c r="AT55" s="14"/>
      <c r="AU55" s="15"/>
      <c r="AV55" s="15"/>
    </row>
    <row r="56" spans="1:48" ht="15" customHeight="1">
      <c r="A56" s="1981"/>
      <c r="B56" s="8" t="s">
        <v>46</v>
      </c>
      <c r="C56" s="3"/>
      <c r="D56" s="67">
        <v>3</v>
      </c>
      <c r="E56" s="67">
        <v>0</v>
      </c>
      <c r="F56" s="67">
        <v>0</v>
      </c>
      <c r="G56" s="67">
        <v>0</v>
      </c>
      <c r="H56" s="67">
        <v>0</v>
      </c>
      <c r="I56" s="67">
        <v>0</v>
      </c>
      <c r="J56" s="67">
        <v>0</v>
      </c>
      <c r="K56" s="67">
        <v>0</v>
      </c>
      <c r="L56" s="67">
        <v>0</v>
      </c>
      <c r="M56" s="67">
        <v>0</v>
      </c>
      <c r="N56" s="67">
        <v>4</v>
      </c>
      <c r="O56" s="67">
        <v>0</v>
      </c>
      <c r="P56" s="67">
        <v>3</v>
      </c>
      <c r="Q56" s="67">
        <v>0</v>
      </c>
      <c r="R56" s="67">
        <v>4</v>
      </c>
      <c r="S56" s="67">
        <v>0</v>
      </c>
      <c r="T56" s="67">
        <v>5</v>
      </c>
      <c r="U56" s="67">
        <v>9</v>
      </c>
      <c r="V56" s="11">
        <f t="shared" si="8"/>
        <v>14</v>
      </c>
      <c r="W56" s="66">
        <f t="shared" si="9"/>
        <v>14</v>
      </c>
      <c r="X56" s="6"/>
      <c r="Y56" s="16"/>
      <c r="Z56" s="16"/>
      <c r="AA56" s="16"/>
      <c r="AB56" s="16"/>
      <c r="AC56" s="16"/>
      <c r="AD56" s="16"/>
      <c r="AE56" s="16"/>
      <c r="AF56" s="16"/>
      <c r="AG56" s="16"/>
      <c r="AH56" s="16"/>
      <c r="AI56" s="16"/>
      <c r="AJ56" s="16"/>
      <c r="AK56" s="16"/>
      <c r="AL56" s="16"/>
      <c r="AM56" s="16"/>
      <c r="AN56" s="16"/>
      <c r="AO56" s="16"/>
      <c r="AP56" s="16"/>
      <c r="AQ56" s="16"/>
      <c r="AT56" s="14"/>
      <c r="AU56" s="15"/>
      <c r="AV56" s="15"/>
    </row>
    <row r="57" spans="1:48" ht="15" customHeight="1">
      <c r="A57" s="1982"/>
      <c r="B57" s="8" t="s">
        <v>52</v>
      </c>
      <c r="C57" s="3"/>
      <c r="D57" s="67">
        <v>1</v>
      </c>
      <c r="E57" s="67">
        <v>0</v>
      </c>
      <c r="F57" s="67">
        <v>12</v>
      </c>
      <c r="G57" s="67">
        <v>0</v>
      </c>
      <c r="H57" s="67">
        <v>0</v>
      </c>
      <c r="I57" s="67">
        <v>0</v>
      </c>
      <c r="J57" s="67">
        <v>0</v>
      </c>
      <c r="K57" s="67">
        <v>0</v>
      </c>
      <c r="L57" s="67">
        <v>0</v>
      </c>
      <c r="M57" s="67">
        <v>0</v>
      </c>
      <c r="N57" s="67">
        <v>1</v>
      </c>
      <c r="O57" s="67">
        <v>0</v>
      </c>
      <c r="P57" s="67">
        <v>0</v>
      </c>
      <c r="Q57" s="67">
        <v>0</v>
      </c>
      <c r="R57" s="67">
        <v>0</v>
      </c>
      <c r="S57" s="67">
        <v>0</v>
      </c>
      <c r="T57" s="67">
        <v>6</v>
      </c>
      <c r="U57" s="67">
        <v>8</v>
      </c>
      <c r="V57" s="11">
        <f t="shared" si="8"/>
        <v>14</v>
      </c>
      <c r="W57" s="66">
        <f t="shared" si="9"/>
        <v>14</v>
      </c>
      <c r="X57" s="6"/>
      <c r="Y57" s="16"/>
      <c r="Z57" s="16"/>
      <c r="AA57" s="16"/>
      <c r="AB57" s="16"/>
      <c r="AC57" s="16"/>
      <c r="AD57" s="16"/>
      <c r="AE57" s="16"/>
      <c r="AF57" s="16"/>
      <c r="AG57" s="16"/>
      <c r="AH57" s="16"/>
      <c r="AI57" s="16"/>
      <c r="AJ57" s="16"/>
      <c r="AK57" s="16"/>
      <c r="AL57" s="16"/>
      <c r="AM57" s="16"/>
      <c r="AN57" s="16"/>
      <c r="AO57" s="16"/>
      <c r="AP57" s="16"/>
      <c r="AQ57" s="16"/>
      <c r="AT57" s="14"/>
      <c r="AU57" s="15"/>
      <c r="AV57" s="15"/>
    </row>
    <row r="58" spans="1:48">
      <c r="A58" s="32"/>
      <c r="B58" s="35" t="s">
        <v>42</v>
      </c>
      <c r="C58" s="65"/>
      <c r="D58" s="64">
        <v>141</v>
      </c>
      <c r="E58" s="64">
        <v>0</v>
      </c>
      <c r="F58" s="64">
        <v>1</v>
      </c>
      <c r="G58" s="64">
        <v>0</v>
      </c>
      <c r="H58" s="64">
        <v>0</v>
      </c>
      <c r="I58" s="64">
        <v>1</v>
      </c>
      <c r="J58" s="64">
        <v>3</v>
      </c>
      <c r="K58" s="64">
        <v>0</v>
      </c>
      <c r="L58" s="64">
        <v>1</v>
      </c>
      <c r="M58" s="64">
        <v>0</v>
      </c>
      <c r="N58" s="64">
        <v>7</v>
      </c>
      <c r="O58" s="64">
        <v>2</v>
      </c>
      <c r="P58" s="64">
        <v>5</v>
      </c>
      <c r="Q58" s="64">
        <v>0</v>
      </c>
      <c r="R58" s="64">
        <v>11</v>
      </c>
      <c r="S58" s="64">
        <v>0</v>
      </c>
      <c r="T58" s="64">
        <v>89</v>
      </c>
      <c r="U58" s="64">
        <v>83</v>
      </c>
      <c r="V58" s="63">
        <f t="shared" si="8"/>
        <v>172</v>
      </c>
      <c r="W58" s="62">
        <f t="shared" si="9"/>
        <v>172</v>
      </c>
      <c r="X58" s="6"/>
    </row>
    <row r="59" spans="1:48" ht="12.75" customHeight="1">
      <c r="B59" s="2464" t="s">
        <v>5</v>
      </c>
      <c r="C59" s="2465"/>
      <c r="D59" s="63">
        <f t="shared" ref="D59:W59" si="13">SUM(D8+D17+D27+D31+D34+D39+D45+D49+D54+D58)</f>
        <v>239</v>
      </c>
      <c r="E59" s="63">
        <f t="shared" si="13"/>
        <v>0</v>
      </c>
      <c r="F59" s="63">
        <f t="shared" si="13"/>
        <v>961</v>
      </c>
      <c r="G59" s="63">
        <f t="shared" si="13"/>
        <v>284</v>
      </c>
      <c r="H59" s="63">
        <f t="shared" si="13"/>
        <v>60</v>
      </c>
      <c r="I59" s="63">
        <f t="shared" si="13"/>
        <v>32</v>
      </c>
      <c r="J59" s="63">
        <f t="shared" si="13"/>
        <v>51</v>
      </c>
      <c r="K59" s="63">
        <f t="shared" si="13"/>
        <v>27</v>
      </c>
      <c r="L59" s="63">
        <f t="shared" si="13"/>
        <v>96</v>
      </c>
      <c r="M59" s="63">
        <f t="shared" si="13"/>
        <v>55</v>
      </c>
      <c r="N59" s="63">
        <f t="shared" si="13"/>
        <v>218</v>
      </c>
      <c r="O59" s="63">
        <f t="shared" si="13"/>
        <v>62</v>
      </c>
      <c r="P59" s="63">
        <f t="shared" si="13"/>
        <v>157</v>
      </c>
      <c r="Q59" s="63">
        <f t="shared" si="13"/>
        <v>8</v>
      </c>
      <c r="R59" s="63">
        <f t="shared" si="13"/>
        <v>229</v>
      </c>
      <c r="S59" s="63">
        <f t="shared" si="13"/>
        <v>4</v>
      </c>
      <c r="T59" s="63">
        <f t="shared" si="13"/>
        <v>1543</v>
      </c>
      <c r="U59" s="63">
        <f t="shared" si="13"/>
        <v>940</v>
      </c>
      <c r="V59" s="63">
        <f t="shared" si="13"/>
        <v>2483</v>
      </c>
      <c r="W59" s="62">
        <f t="shared" si="13"/>
        <v>2483</v>
      </c>
    </row>
    <row r="60" spans="1:48" ht="12.75" customHeight="1">
      <c r="B60" s="10" t="s">
        <v>40</v>
      </c>
      <c r="D60" s="18"/>
      <c r="E60" s="18"/>
      <c r="F60" s="18"/>
      <c r="G60" s="18"/>
      <c r="H60" s="18"/>
      <c r="I60" s="18"/>
      <c r="J60" s="18"/>
      <c r="K60" s="18"/>
      <c r="L60" s="18"/>
      <c r="M60" s="18"/>
      <c r="N60" s="18"/>
      <c r="O60" s="18"/>
      <c r="P60" s="18"/>
      <c r="Q60" s="18"/>
      <c r="R60" s="18"/>
      <c r="S60" s="18"/>
      <c r="T60" s="18"/>
      <c r="U60" s="18"/>
      <c r="V60" s="18"/>
    </row>
    <row r="61" spans="1:48" ht="12.75" customHeight="1">
      <c r="B61" s="10"/>
      <c r="D61" s="13"/>
      <c r="E61" s="13"/>
      <c r="F61" s="13"/>
      <c r="G61" s="13"/>
      <c r="H61" s="13"/>
      <c r="I61" s="13"/>
      <c r="J61" s="13"/>
      <c r="K61" s="13"/>
      <c r="L61" s="13"/>
      <c r="M61" s="13"/>
      <c r="N61" s="13"/>
      <c r="O61" s="13"/>
      <c r="P61" s="13"/>
      <c r="Q61" s="13"/>
      <c r="R61" s="13"/>
      <c r="S61" s="13"/>
      <c r="T61" s="13"/>
      <c r="U61" s="13"/>
      <c r="V61" s="13"/>
    </row>
    <row r="62" spans="1:48" ht="12.75" customHeight="1">
      <c r="B62" s="10"/>
      <c r="D62" s="13"/>
      <c r="E62" s="13"/>
      <c r="F62" s="13"/>
      <c r="G62" s="13"/>
      <c r="H62" s="13"/>
      <c r="I62" s="13"/>
      <c r="J62" s="13"/>
      <c r="K62" s="13"/>
      <c r="L62" s="13"/>
      <c r="M62" s="13"/>
      <c r="N62" s="13"/>
      <c r="O62" s="13"/>
      <c r="P62" s="13"/>
      <c r="Q62" s="13"/>
      <c r="R62" s="13"/>
      <c r="S62" s="13"/>
      <c r="T62" s="13"/>
      <c r="U62" s="13"/>
      <c r="V62" s="13"/>
    </row>
    <row r="63" spans="1:48" ht="12.75" customHeight="1">
      <c r="D63" s="13"/>
      <c r="E63" s="13"/>
      <c r="F63" s="13"/>
      <c r="G63" s="13"/>
      <c r="H63" s="13"/>
      <c r="I63" s="13"/>
      <c r="J63" s="13"/>
      <c r="K63" s="13"/>
      <c r="L63" s="13"/>
      <c r="M63" s="13"/>
      <c r="N63" s="13"/>
      <c r="O63" s="13"/>
      <c r="P63" s="13"/>
      <c r="Q63" s="13"/>
      <c r="R63" s="13"/>
      <c r="S63" s="13"/>
      <c r="T63" s="13"/>
      <c r="U63" s="13"/>
      <c r="V63" s="13"/>
    </row>
    <row r="64" spans="1:48" ht="15" customHeight="1">
      <c r="D64" s="18"/>
      <c r="E64" s="18"/>
      <c r="F64" s="18"/>
      <c r="G64" s="18"/>
      <c r="H64" s="18"/>
      <c r="I64" s="18"/>
      <c r="J64" s="18"/>
      <c r="K64" s="18"/>
      <c r="L64" s="18"/>
      <c r="M64" s="18"/>
      <c r="N64" s="18"/>
      <c r="O64" s="18"/>
      <c r="P64" s="18"/>
      <c r="Q64" s="18"/>
      <c r="R64" s="18"/>
      <c r="S64" s="18"/>
      <c r="T64" s="18"/>
      <c r="U64" s="18"/>
      <c r="V64" s="18"/>
    </row>
    <row r="65" spans="4:43" ht="12" customHeight="1">
      <c r="D65" s="18"/>
      <c r="E65" s="18"/>
      <c r="F65" s="18"/>
      <c r="G65" s="18"/>
      <c r="H65" s="18"/>
      <c r="I65" s="18"/>
      <c r="J65" s="18"/>
      <c r="K65" s="18"/>
      <c r="L65" s="18"/>
      <c r="M65" s="18"/>
      <c r="N65" s="18"/>
      <c r="O65" s="18"/>
      <c r="P65" s="18"/>
      <c r="Q65" s="18"/>
      <c r="R65" s="18"/>
      <c r="S65" s="18"/>
      <c r="T65" s="18"/>
      <c r="U65" s="18"/>
      <c r="V65" s="18"/>
    </row>
    <row r="66" spans="4:43" ht="15" customHeight="1">
      <c r="D66" s="18"/>
      <c r="E66" s="18"/>
      <c r="F66" s="18"/>
      <c r="G66" s="18"/>
      <c r="H66" s="18"/>
      <c r="I66" s="18"/>
      <c r="J66" s="18"/>
      <c r="K66" s="18"/>
      <c r="L66" s="18"/>
      <c r="M66" s="18"/>
      <c r="N66" s="18"/>
      <c r="O66" s="18"/>
      <c r="P66" s="18"/>
      <c r="Q66" s="18"/>
      <c r="R66" s="18"/>
      <c r="S66" s="18"/>
      <c r="T66" s="18"/>
      <c r="U66" s="18"/>
      <c r="V66" s="18"/>
    </row>
    <row r="67" spans="4:43" ht="15" customHeight="1">
      <c r="D67" s="18"/>
      <c r="E67" s="18"/>
      <c r="F67" s="18"/>
      <c r="G67" s="18"/>
      <c r="H67" s="18"/>
      <c r="I67" s="18"/>
      <c r="J67" s="18"/>
      <c r="K67" s="18"/>
      <c r="L67" s="18"/>
      <c r="M67" s="18"/>
      <c r="N67" s="18"/>
      <c r="O67" s="18"/>
      <c r="P67" s="18"/>
      <c r="Q67" s="18"/>
      <c r="R67" s="18"/>
      <c r="S67" s="18"/>
      <c r="T67" s="18"/>
      <c r="U67" s="18"/>
      <c r="V67" s="18"/>
    </row>
    <row r="68" spans="4:43" ht="15" customHeight="1">
      <c r="D68" s="18"/>
      <c r="E68" s="18"/>
      <c r="F68" s="18"/>
      <c r="G68" s="18"/>
      <c r="H68" s="18"/>
      <c r="I68" s="18"/>
      <c r="J68" s="18"/>
      <c r="K68" s="18"/>
      <c r="L68" s="18"/>
      <c r="M68" s="18"/>
      <c r="N68" s="18"/>
      <c r="O68" s="18"/>
      <c r="P68" s="18"/>
      <c r="Q68" s="18"/>
      <c r="R68" s="18"/>
      <c r="S68" s="18"/>
      <c r="T68" s="18"/>
      <c r="U68" s="18"/>
      <c r="V68" s="18"/>
    </row>
    <row r="69" spans="4:43" ht="15" customHeight="1">
      <c r="D69" s="18"/>
      <c r="E69" s="18"/>
      <c r="F69" s="18"/>
      <c r="G69" s="18"/>
      <c r="H69" s="18"/>
      <c r="I69" s="18"/>
      <c r="J69" s="18"/>
      <c r="K69" s="18"/>
      <c r="L69" s="18"/>
      <c r="M69" s="18"/>
      <c r="N69" s="18"/>
      <c r="O69" s="18"/>
      <c r="P69" s="18"/>
      <c r="Q69" s="18"/>
      <c r="R69" s="18"/>
      <c r="S69" s="18"/>
      <c r="T69" s="18"/>
      <c r="U69" s="18"/>
      <c r="V69" s="18"/>
    </row>
    <row r="70" spans="4:43" ht="14.1" customHeight="1">
      <c r="D70" s="18"/>
      <c r="E70" s="18"/>
      <c r="F70" s="18"/>
      <c r="G70" s="18"/>
      <c r="H70" s="18"/>
      <c r="I70" s="18"/>
      <c r="J70" s="18"/>
      <c r="K70" s="18"/>
      <c r="L70" s="18"/>
      <c r="M70" s="18"/>
      <c r="N70" s="18"/>
      <c r="O70" s="18"/>
      <c r="P70" s="18"/>
      <c r="Q70" s="18"/>
      <c r="R70" s="18"/>
      <c r="S70" s="18"/>
      <c r="T70" s="18"/>
      <c r="U70" s="18"/>
      <c r="V70" s="18"/>
    </row>
    <row r="71" spans="4:43" ht="12.75" customHeight="1">
      <c r="D71" s="18"/>
      <c r="E71" s="18"/>
      <c r="F71" s="18"/>
      <c r="G71" s="18"/>
      <c r="H71" s="18"/>
      <c r="I71" s="18"/>
      <c r="J71" s="18"/>
      <c r="K71" s="18"/>
      <c r="L71" s="18"/>
      <c r="M71" s="18"/>
      <c r="N71" s="18"/>
      <c r="O71" s="18"/>
      <c r="P71" s="18"/>
      <c r="Q71" s="18"/>
      <c r="R71" s="18"/>
      <c r="S71" s="18"/>
      <c r="T71" s="18"/>
      <c r="U71" s="18"/>
      <c r="V71" s="18"/>
    </row>
    <row r="72" spans="4:43" ht="14.1" customHeight="1">
      <c r="D72" s="18"/>
      <c r="E72" s="18"/>
      <c r="F72" s="18"/>
      <c r="G72" s="18"/>
      <c r="H72" s="18"/>
      <c r="I72" s="18"/>
      <c r="J72" s="18"/>
      <c r="K72" s="18"/>
      <c r="L72" s="18"/>
      <c r="M72" s="18"/>
      <c r="N72" s="18"/>
      <c r="O72" s="18"/>
      <c r="P72" s="18"/>
      <c r="Q72" s="18"/>
      <c r="R72" s="18"/>
      <c r="S72" s="18"/>
      <c r="T72" s="18"/>
      <c r="U72" s="18"/>
      <c r="V72" s="18"/>
      <c r="X72" s="7"/>
      <c r="Y72" s="7"/>
      <c r="Z72" s="7"/>
      <c r="AA72" s="7"/>
      <c r="AB72" s="7"/>
      <c r="AC72" s="7"/>
      <c r="AD72" s="7"/>
      <c r="AE72" s="7"/>
      <c r="AF72" s="7"/>
      <c r="AG72" s="7"/>
      <c r="AH72" s="7"/>
      <c r="AI72" s="7"/>
      <c r="AJ72" s="7"/>
      <c r="AK72" s="7"/>
      <c r="AL72" s="7"/>
      <c r="AM72" s="7"/>
      <c r="AN72" s="7"/>
      <c r="AO72" s="7"/>
      <c r="AP72" s="7"/>
      <c r="AQ72" s="7"/>
    </row>
    <row r="73" spans="4:43">
      <c r="D73" s="18"/>
      <c r="E73" s="18"/>
      <c r="F73" s="18"/>
      <c r="G73" s="18"/>
      <c r="H73" s="18"/>
      <c r="I73" s="18"/>
      <c r="J73" s="18"/>
      <c r="K73" s="18"/>
      <c r="L73" s="18"/>
      <c r="M73" s="18"/>
      <c r="N73" s="18"/>
      <c r="O73" s="18"/>
      <c r="P73" s="18"/>
      <c r="Q73" s="18"/>
      <c r="R73" s="18"/>
      <c r="S73" s="18"/>
      <c r="T73" s="18"/>
      <c r="U73" s="18"/>
      <c r="V73" s="18"/>
    </row>
    <row r="74" spans="4:43">
      <c r="D74" s="18"/>
      <c r="E74" s="18"/>
      <c r="F74" s="18"/>
      <c r="G74" s="18"/>
      <c r="H74" s="18"/>
      <c r="I74" s="18"/>
      <c r="J74" s="18"/>
      <c r="K74" s="18"/>
      <c r="L74" s="18"/>
      <c r="M74" s="18"/>
      <c r="N74" s="18"/>
      <c r="O74" s="18"/>
      <c r="P74" s="18"/>
      <c r="Q74" s="18"/>
      <c r="R74" s="18"/>
      <c r="S74" s="18"/>
      <c r="T74" s="18"/>
      <c r="U74" s="18"/>
      <c r="V74" s="18"/>
    </row>
    <row r="75" spans="4:43">
      <c r="D75" s="18"/>
      <c r="E75" s="18"/>
      <c r="F75" s="18"/>
      <c r="G75" s="18"/>
      <c r="H75" s="18"/>
      <c r="I75" s="18"/>
      <c r="J75" s="18"/>
      <c r="K75" s="18"/>
      <c r="L75" s="18"/>
      <c r="M75" s="18"/>
      <c r="N75" s="18"/>
      <c r="O75" s="18"/>
      <c r="P75" s="18"/>
      <c r="Q75" s="18"/>
      <c r="R75" s="18"/>
      <c r="S75" s="18"/>
      <c r="T75" s="18"/>
      <c r="U75" s="18"/>
      <c r="V75" s="18"/>
    </row>
    <row r="128" spans="2:3">
      <c r="B128" s="10"/>
      <c r="C128" s="10"/>
    </row>
  </sheetData>
  <mergeCells count="19">
    <mergeCell ref="A8:A16"/>
    <mergeCell ref="A17:A26"/>
    <mergeCell ref="A27:A30"/>
    <mergeCell ref="A31:A33"/>
    <mergeCell ref="A34:A38"/>
    <mergeCell ref="A39:A44"/>
    <mergeCell ref="A49:A53"/>
    <mergeCell ref="A54:A57"/>
    <mergeCell ref="A45:A48"/>
    <mergeCell ref="B59:C59"/>
    <mergeCell ref="A2:W2"/>
    <mergeCell ref="A3:W4"/>
    <mergeCell ref="F5:G5"/>
    <mergeCell ref="F6:G6"/>
    <mergeCell ref="T5:V6"/>
    <mergeCell ref="A5:A7"/>
    <mergeCell ref="H5:M5"/>
    <mergeCell ref="N5:S5"/>
    <mergeCell ref="B5:C7"/>
  </mergeCells>
  <printOptions horizontalCentered="1"/>
  <pageMargins left="0.86614173228346458" right="0.78740157480314965" top="0.86614173228346458" bottom="0.94488188976377963" header="0.51181102362204722" footer="0.51181102362204722"/>
  <pageSetup scale="5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6786-1FC4-4AAE-9922-0749B21A953A}">
  <dimension ref="A1:IO518"/>
  <sheetViews>
    <sheetView view="pageBreakPreview" zoomScaleNormal="115" zoomScaleSheetLayoutView="100" workbookViewId="0">
      <selection activeCell="D41" sqref="D41"/>
    </sheetView>
  </sheetViews>
  <sheetFormatPr baseColWidth="10" defaultRowHeight="12.75"/>
  <cols>
    <col min="1" max="1" width="1" style="243" customWidth="1"/>
    <col min="2" max="2" width="6.140625" style="73" customWidth="1"/>
    <col min="3" max="3" width="1.5703125" style="73" customWidth="1"/>
    <col min="4" max="4" width="63.85546875" style="9" customWidth="1"/>
    <col min="5" max="5" width="5.42578125" style="214" customWidth="1"/>
    <col min="6" max="6" width="5.42578125" style="182" customWidth="1"/>
    <col min="7" max="7" width="6.140625" style="214" customWidth="1"/>
    <col min="8" max="8" width="0.28515625" style="214" customWidth="1"/>
    <col min="9" max="10" width="5.42578125" style="214" customWidth="1"/>
    <col min="11" max="11" width="6.140625" style="214" customWidth="1"/>
    <col min="12" max="12" width="0.28515625" style="214" customWidth="1"/>
    <col min="13" max="14" width="5.42578125" style="214" customWidth="1"/>
    <col min="15" max="15" width="7.5703125" style="214" bestFit="1" customWidth="1"/>
    <col min="16" max="17" width="11.42578125" style="73"/>
    <col min="18" max="18" width="4.7109375" style="73" customWidth="1"/>
    <col min="19" max="19" width="5" style="73" customWidth="1"/>
    <col min="20" max="20" width="2.28515625" style="73" customWidth="1"/>
    <col min="21" max="21" width="26" style="73" customWidth="1"/>
    <col min="22" max="22" width="8" style="73" customWidth="1"/>
    <col min="23" max="23" width="1" style="73" customWidth="1"/>
    <col min="24" max="24" width="6.7109375" style="73" customWidth="1"/>
    <col min="25" max="25" width="1" style="73" customWidth="1"/>
    <col min="26" max="26" width="6.7109375" style="73" customWidth="1"/>
    <col min="27" max="27" width="1" style="73" customWidth="1"/>
    <col min="28" max="28" width="6.7109375" style="73" customWidth="1"/>
    <col min="29" max="29" width="1" style="73" customWidth="1"/>
    <col min="30" max="30" width="6.7109375" style="73" customWidth="1"/>
    <col min="31" max="31" width="1" style="73" customWidth="1"/>
    <col min="32" max="32" width="6.7109375" style="73" customWidth="1"/>
    <col min="33" max="33" width="1" style="73" customWidth="1"/>
    <col min="34" max="35" width="6.7109375" style="73" customWidth="1"/>
    <col min="36" max="16384" width="11.42578125" style="73"/>
  </cols>
  <sheetData>
    <row r="1" spans="1:37" ht="3.75" customHeight="1">
      <c r="E1" s="213"/>
      <c r="F1" s="1903"/>
      <c r="G1" s="213"/>
      <c r="H1" s="213"/>
      <c r="I1" s="213"/>
      <c r="J1" s="213"/>
      <c r="K1" s="213"/>
      <c r="L1" s="213"/>
      <c r="M1" s="213"/>
      <c r="N1" s="213"/>
      <c r="O1" s="213"/>
      <c r="P1" s="92"/>
      <c r="Q1" s="92"/>
    </row>
    <row r="2" spans="1:37" ht="12.75" customHeight="1">
      <c r="A2" s="345"/>
      <c r="B2" s="2016" t="s">
        <v>1648</v>
      </c>
      <c r="C2" s="2016"/>
      <c r="D2" s="2016"/>
      <c r="E2" s="2016"/>
      <c r="F2" s="2016"/>
      <c r="G2" s="2016"/>
      <c r="H2" s="2016"/>
      <c r="I2" s="2016"/>
      <c r="J2" s="2016"/>
      <c r="K2" s="2016"/>
      <c r="L2" s="2016"/>
      <c r="M2" s="2016"/>
      <c r="N2" s="2016"/>
      <c r="O2" s="2016"/>
      <c r="P2" s="92"/>
      <c r="Q2" s="92"/>
      <c r="T2" s="1983"/>
      <c r="U2" s="1983"/>
      <c r="V2" s="1983"/>
      <c r="W2" s="1983"/>
      <c r="X2" s="1983"/>
      <c r="Y2" s="1983"/>
      <c r="Z2" s="1983"/>
      <c r="AA2" s="1983"/>
      <c r="AB2" s="1983"/>
      <c r="AC2" s="1983"/>
      <c r="AD2" s="1983"/>
      <c r="AE2" s="1983"/>
      <c r="AF2" s="1983"/>
      <c r="AG2" s="1983"/>
      <c r="AH2" s="1983"/>
    </row>
    <row r="3" spans="1:37" ht="12.75" customHeight="1">
      <c r="A3" s="1533"/>
      <c r="B3" s="2016" t="s">
        <v>74</v>
      </c>
      <c r="C3" s="2016"/>
      <c r="D3" s="2016"/>
      <c r="E3" s="2016"/>
      <c r="F3" s="2016"/>
      <c r="G3" s="2016"/>
      <c r="H3" s="2016"/>
      <c r="I3" s="2016"/>
      <c r="J3" s="2016"/>
      <c r="K3" s="2016"/>
      <c r="L3" s="2016"/>
      <c r="M3" s="2016"/>
      <c r="N3" s="2016"/>
      <c r="O3" s="2016"/>
      <c r="P3" s="298"/>
      <c r="Q3" s="92"/>
      <c r="R3" s="106"/>
      <c r="S3" s="106"/>
      <c r="T3" s="105"/>
      <c r="AJ3" s="104"/>
      <c r="AK3" s="104"/>
    </row>
    <row r="4" spans="1:37" ht="3" customHeight="1">
      <c r="C4" s="274"/>
      <c r="D4" s="124"/>
      <c r="E4" s="534"/>
      <c r="F4" s="1902"/>
      <c r="G4" s="1081"/>
      <c r="H4" s="534"/>
      <c r="I4" s="534"/>
      <c r="J4" s="534"/>
      <c r="K4" s="534"/>
      <c r="L4" s="97"/>
      <c r="M4" s="97"/>
      <c r="N4" s="97"/>
      <c r="O4" s="213"/>
      <c r="P4" s="92"/>
      <c r="S4" s="99"/>
    </row>
    <row r="5" spans="1:37" ht="12.75" customHeight="1">
      <c r="B5" s="2001" t="s">
        <v>29</v>
      </c>
      <c r="C5" s="752"/>
      <c r="D5" s="752"/>
      <c r="E5" s="2004" t="s">
        <v>1647</v>
      </c>
      <c r="F5" s="2004"/>
      <c r="G5" s="2004"/>
      <c r="H5" s="1893"/>
      <c r="I5" s="2012" t="s">
        <v>1646</v>
      </c>
      <c r="J5" s="2012"/>
      <c r="K5" s="2012"/>
      <c r="L5" s="1892"/>
      <c r="M5" s="1892"/>
      <c r="N5" s="1892"/>
      <c r="O5" s="1891"/>
      <c r="P5" s="92"/>
      <c r="S5" s="99"/>
    </row>
    <row r="6" spans="1:37" ht="12.75" customHeight="1">
      <c r="B6" s="1990"/>
      <c r="C6" s="748"/>
      <c r="D6" s="744" t="s">
        <v>336</v>
      </c>
      <c r="E6" s="2005"/>
      <c r="F6" s="2005"/>
      <c r="G6" s="2005"/>
      <c r="H6" s="1890"/>
      <c r="I6" s="2011"/>
      <c r="J6" s="2011"/>
      <c r="K6" s="2011"/>
      <c r="L6" s="1890"/>
      <c r="M6" s="2011" t="s">
        <v>93</v>
      </c>
      <c r="N6" s="2011"/>
      <c r="O6" s="2002" t="s">
        <v>5</v>
      </c>
      <c r="P6" s="92"/>
      <c r="Q6" s="97"/>
    </row>
    <row r="7" spans="1:37">
      <c r="B7" s="1991"/>
      <c r="C7" s="746"/>
      <c r="D7" s="745"/>
      <c r="E7" s="837" t="s">
        <v>26</v>
      </c>
      <c r="F7" s="837" t="s">
        <v>27</v>
      </c>
      <c r="G7" s="1889" t="s">
        <v>5</v>
      </c>
      <c r="H7" s="837"/>
      <c r="I7" s="837" t="s">
        <v>26</v>
      </c>
      <c r="J7" s="837" t="s">
        <v>27</v>
      </c>
      <c r="K7" s="1889" t="s">
        <v>5</v>
      </c>
      <c r="L7" s="837"/>
      <c r="M7" s="837" t="s">
        <v>26</v>
      </c>
      <c r="N7" s="837" t="s">
        <v>27</v>
      </c>
      <c r="O7" s="2003"/>
      <c r="P7" s="92"/>
    </row>
    <row r="8" spans="1:37" ht="12" customHeight="1">
      <c r="B8" s="2006">
        <v>1401</v>
      </c>
      <c r="C8" s="271" t="s">
        <v>9</v>
      </c>
      <c r="D8" s="432"/>
      <c r="E8" s="793">
        <f>SUM(E9+E13+E16+E20+E27+E30+E32)</f>
        <v>450</v>
      </c>
      <c r="F8" s="793">
        <f>SUM(F9+F13+F16+F20+F27+F30+F32)</f>
        <v>171</v>
      </c>
      <c r="G8" s="793">
        <f t="shared" ref="G8:G33" si="0">SUM(E8:F8)</f>
        <v>621</v>
      </c>
      <c r="H8" s="793"/>
      <c r="I8" s="793">
        <f>SUM(I9+I13+I16+I20+I27+I30+I32)</f>
        <v>1544</v>
      </c>
      <c r="J8" s="793">
        <f>SUM(J9+J13+J16+J20+J27+J30+J32)</f>
        <v>545</v>
      </c>
      <c r="K8" s="793">
        <f t="shared" ref="K8:K33" si="1">SUM(I8:J8)</f>
        <v>2089</v>
      </c>
      <c r="L8" s="793"/>
      <c r="M8" s="793">
        <f t="shared" ref="M8:M39" si="2">SUM(E8+I8)</f>
        <v>1994</v>
      </c>
      <c r="N8" s="793">
        <f t="shared" ref="N8:N39" si="3">SUM(F8+J8)</f>
        <v>716</v>
      </c>
      <c r="O8" s="792">
        <f>SUM(M8+N8)</f>
        <v>2710</v>
      </c>
      <c r="P8" s="92"/>
    </row>
    <row r="9" spans="1:37" ht="10.5" customHeight="1">
      <c r="B9" s="2007"/>
      <c r="C9" s="525" t="s">
        <v>10</v>
      </c>
      <c r="D9" s="758"/>
      <c r="E9" s="1888">
        <f>SUM(E10:E12)</f>
        <v>90</v>
      </c>
      <c r="F9" s="1901">
        <f>SUM(F10:F12)</f>
        <v>36</v>
      </c>
      <c r="G9" s="1888">
        <f t="shared" si="0"/>
        <v>126</v>
      </c>
      <c r="H9" s="1888"/>
      <c r="I9" s="1888">
        <f>SUM(I10:I12)</f>
        <v>482</v>
      </c>
      <c r="J9" s="1888">
        <f>SUM(J10:J12)</f>
        <v>241</v>
      </c>
      <c r="K9" s="1888">
        <f t="shared" si="1"/>
        <v>723</v>
      </c>
      <c r="L9" s="1888"/>
      <c r="M9" s="1888">
        <f t="shared" si="2"/>
        <v>572</v>
      </c>
      <c r="N9" s="1888">
        <f t="shared" si="3"/>
        <v>277</v>
      </c>
      <c r="O9" s="1900">
        <f>SUM(M9+N9)</f>
        <v>849</v>
      </c>
      <c r="P9" s="92"/>
      <c r="Q9" s="92"/>
    </row>
    <row r="10" spans="1:37" ht="9.9499999999999993" customHeight="1">
      <c r="B10" s="2014"/>
      <c r="C10" s="487"/>
      <c r="D10" s="10" t="s">
        <v>342</v>
      </c>
      <c r="E10" s="1750">
        <v>0</v>
      </c>
      <c r="F10" s="1896">
        <v>0</v>
      </c>
      <c r="G10" s="1750">
        <f t="shared" si="0"/>
        <v>0</v>
      </c>
      <c r="H10" s="1750"/>
      <c r="I10" s="1750">
        <v>70</v>
      </c>
      <c r="J10" s="1750">
        <v>31</v>
      </c>
      <c r="K10" s="341">
        <f t="shared" si="1"/>
        <v>101</v>
      </c>
      <c r="L10" s="341"/>
      <c r="M10" s="341">
        <f t="shared" si="2"/>
        <v>70</v>
      </c>
      <c r="N10" s="341">
        <f t="shared" si="3"/>
        <v>31</v>
      </c>
      <c r="O10" s="772">
        <f>SUM(M10+N10)</f>
        <v>101</v>
      </c>
      <c r="P10" s="92"/>
      <c r="Q10" s="92"/>
    </row>
    <row r="11" spans="1:37" ht="9.9499999999999993" customHeight="1">
      <c r="B11" s="2014"/>
      <c r="C11" s="487"/>
      <c r="D11" s="10" t="s">
        <v>237</v>
      </c>
      <c r="E11" s="1750">
        <v>45</v>
      </c>
      <c r="F11" s="1896">
        <v>26</v>
      </c>
      <c r="G11" s="1750">
        <f t="shared" si="0"/>
        <v>71</v>
      </c>
      <c r="H11" s="1750"/>
      <c r="I11" s="1750">
        <v>268</v>
      </c>
      <c r="J11" s="1750">
        <v>170</v>
      </c>
      <c r="K11" s="341">
        <f t="shared" si="1"/>
        <v>438</v>
      </c>
      <c r="L11" s="341"/>
      <c r="M11" s="341">
        <f t="shared" si="2"/>
        <v>313</v>
      </c>
      <c r="N11" s="341">
        <f t="shared" si="3"/>
        <v>196</v>
      </c>
      <c r="O11" s="772">
        <f>SUM(M11+N11)</f>
        <v>509</v>
      </c>
      <c r="P11" s="92"/>
      <c r="Q11" s="92"/>
    </row>
    <row r="12" spans="1:37" ht="9.9499999999999993" customHeight="1">
      <c r="B12" s="2007"/>
      <c r="C12" s="487"/>
      <c r="D12" s="10" t="s">
        <v>1405</v>
      </c>
      <c r="E12" s="1750">
        <v>45</v>
      </c>
      <c r="F12" s="1896">
        <v>10</v>
      </c>
      <c r="G12" s="1750">
        <f t="shared" si="0"/>
        <v>55</v>
      </c>
      <c r="H12" s="1750"/>
      <c r="I12" s="1750">
        <v>144</v>
      </c>
      <c r="J12" s="1750">
        <v>40</v>
      </c>
      <c r="K12" s="341">
        <f t="shared" si="1"/>
        <v>184</v>
      </c>
      <c r="L12" s="341"/>
      <c r="M12" s="341">
        <f t="shared" si="2"/>
        <v>189</v>
      </c>
      <c r="N12" s="341">
        <f t="shared" si="3"/>
        <v>50</v>
      </c>
      <c r="O12" s="772">
        <f>SUM(M12+N12)</f>
        <v>239</v>
      </c>
      <c r="P12" s="92"/>
      <c r="Q12" s="92"/>
    </row>
    <row r="13" spans="1:37" ht="11.1" customHeight="1">
      <c r="B13" s="2007"/>
      <c r="C13" s="488" t="s">
        <v>11</v>
      </c>
      <c r="D13" s="3"/>
      <c r="E13" s="1758">
        <f>E14+E15</f>
        <v>118</v>
      </c>
      <c r="F13" s="1758">
        <f>F14+F15</f>
        <v>37</v>
      </c>
      <c r="G13" s="1749">
        <f t="shared" si="0"/>
        <v>155</v>
      </c>
      <c r="H13" s="1758"/>
      <c r="I13" s="1758">
        <f>I14+I15</f>
        <v>437</v>
      </c>
      <c r="J13" s="1758">
        <f>J14+J15</f>
        <v>100</v>
      </c>
      <c r="K13" s="1749">
        <f t="shared" si="1"/>
        <v>537</v>
      </c>
      <c r="L13" s="1758"/>
      <c r="M13" s="1749">
        <f t="shared" si="2"/>
        <v>555</v>
      </c>
      <c r="N13" s="1749">
        <f t="shared" si="3"/>
        <v>137</v>
      </c>
      <c r="O13" s="1897">
        <f t="shared" ref="O13:O34" si="4">SUM(M13:N13)</f>
        <v>692</v>
      </c>
      <c r="P13" s="92"/>
      <c r="Q13" s="92"/>
    </row>
    <row r="14" spans="1:37" ht="9.75" customHeight="1">
      <c r="B14" s="2007"/>
      <c r="C14" s="487"/>
      <c r="D14" s="10" t="s">
        <v>248</v>
      </c>
      <c r="E14" s="1750">
        <v>111</v>
      </c>
      <c r="F14" s="1896">
        <v>29</v>
      </c>
      <c r="G14" s="1750">
        <f t="shared" si="0"/>
        <v>140</v>
      </c>
      <c r="H14" s="1750"/>
      <c r="I14" s="1750">
        <v>362</v>
      </c>
      <c r="J14" s="1750">
        <v>78</v>
      </c>
      <c r="K14" s="341">
        <f t="shared" si="1"/>
        <v>440</v>
      </c>
      <c r="L14" s="341"/>
      <c r="M14" s="341">
        <f t="shared" si="2"/>
        <v>473</v>
      </c>
      <c r="N14" s="341">
        <f t="shared" si="3"/>
        <v>107</v>
      </c>
      <c r="O14" s="772">
        <f t="shared" si="4"/>
        <v>580</v>
      </c>
      <c r="P14" s="92"/>
      <c r="Q14" s="92"/>
    </row>
    <row r="15" spans="1:37" ht="9.9499999999999993" customHeight="1">
      <c r="B15" s="2007"/>
      <c r="C15" s="487"/>
      <c r="D15" s="10" t="s">
        <v>247</v>
      </c>
      <c r="E15" s="1750">
        <v>7</v>
      </c>
      <c r="F15" s="1896">
        <v>8</v>
      </c>
      <c r="G15" s="1750">
        <f t="shared" si="0"/>
        <v>15</v>
      </c>
      <c r="H15" s="1750"/>
      <c r="I15" s="1750">
        <v>75</v>
      </c>
      <c r="J15" s="1750">
        <v>22</v>
      </c>
      <c r="K15" s="341">
        <f t="shared" si="1"/>
        <v>97</v>
      </c>
      <c r="L15" s="341"/>
      <c r="M15" s="341">
        <f t="shared" si="2"/>
        <v>82</v>
      </c>
      <c r="N15" s="341">
        <f t="shared" si="3"/>
        <v>30</v>
      </c>
      <c r="O15" s="772">
        <f t="shared" si="4"/>
        <v>112</v>
      </c>
      <c r="P15" s="92"/>
      <c r="Q15" s="92"/>
    </row>
    <row r="16" spans="1:37" ht="9.75" customHeight="1">
      <c r="B16" s="2007"/>
      <c r="C16" s="488" t="s">
        <v>12</v>
      </c>
      <c r="D16" s="3"/>
      <c r="E16" s="1758">
        <f>SUM(E17:E19)</f>
        <v>96</v>
      </c>
      <c r="F16" s="1758">
        <f>SUM(F17:F19)</f>
        <v>22</v>
      </c>
      <c r="G16" s="1749">
        <f t="shared" si="0"/>
        <v>118</v>
      </c>
      <c r="H16" s="1758"/>
      <c r="I16" s="1758">
        <f>SUM(I17:I19)</f>
        <v>301</v>
      </c>
      <c r="J16" s="1758">
        <f>SUM(J17:J19)</f>
        <v>54</v>
      </c>
      <c r="K16" s="1749">
        <f t="shared" si="1"/>
        <v>355</v>
      </c>
      <c r="L16" s="1758"/>
      <c r="M16" s="1749">
        <f t="shared" si="2"/>
        <v>397</v>
      </c>
      <c r="N16" s="1749">
        <f t="shared" si="3"/>
        <v>76</v>
      </c>
      <c r="O16" s="1897">
        <f t="shared" si="4"/>
        <v>473</v>
      </c>
      <c r="P16" s="92"/>
      <c r="Q16" s="92"/>
    </row>
    <row r="17" spans="2:17" ht="9.9499999999999993" customHeight="1">
      <c r="B17" s="2007"/>
      <c r="C17" s="487"/>
      <c r="D17" s="10" t="s">
        <v>246</v>
      </c>
      <c r="E17" s="1750">
        <v>69</v>
      </c>
      <c r="F17" s="1896">
        <v>16</v>
      </c>
      <c r="G17" s="1750">
        <f t="shared" si="0"/>
        <v>85</v>
      </c>
      <c r="H17" s="1750"/>
      <c r="I17" s="1750">
        <v>301</v>
      </c>
      <c r="J17" s="1750">
        <v>54</v>
      </c>
      <c r="K17" s="341">
        <f t="shared" si="1"/>
        <v>355</v>
      </c>
      <c r="L17" s="341"/>
      <c r="M17" s="341">
        <f t="shared" si="2"/>
        <v>370</v>
      </c>
      <c r="N17" s="341">
        <f t="shared" si="3"/>
        <v>70</v>
      </c>
      <c r="O17" s="772">
        <f t="shared" si="4"/>
        <v>440</v>
      </c>
      <c r="P17" s="92"/>
      <c r="Q17" s="92"/>
    </row>
    <row r="18" spans="2:17" ht="9.9499999999999993" customHeight="1">
      <c r="B18" s="2007"/>
      <c r="C18" s="487"/>
      <c r="D18" s="10" t="s">
        <v>245</v>
      </c>
      <c r="E18" s="1750">
        <v>22</v>
      </c>
      <c r="F18" s="1896">
        <v>2</v>
      </c>
      <c r="G18" s="1750">
        <f t="shared" si="0"/>
        <v>24</v>
      </c>
      <c r="H18" s="1750"/>
      <c r="I18" s="1750">
        <v>0</v>
      </c>
      <c r="J18" s="1750">
        <v>0</v>
      </c>
      <c r="K18" s="341">
        <f t="shared" si="1"/>
        <v>0</v>
      </c>
      <c r="L18" s="341"/>
      <c r="M18" s="341">
        <f t="shared" si="2"/>
        <v>22</v>
      </c>
      <c r="N18" s="341">
        <f t="shared" si="3"/>
        <v>2</v>
      </c>
      <c r="O18" s="772">
        <f t="shared" si="4"/>
        <v>24</v>
      </c>
      <c r="P18" s="92"/>
      <c r="Q18" s="92"/>
    </row>
    <row r="19" spans="2:17" ht="9.9499999999999993" customHeight="1">
      <c r="B19" s="2007"/>
      <c r="C19" s="487"/>
      <c r="D19" s="10" t="s">
        <v>262</v>
      </c>
      <c r="E19" s="1750">
        <v>5</v>
      </c>
      <c r="F19" s="1896">
        <v>4</v>
      </c>
      <c r="G19" s="1750">
        <f t="shared" si="0"/>
        <v>9</v>
      </c>
      <c r="H19" s="1750"/>
      <c r="I19" s="1750">
        <v>0</v>
      </c>
      <c r="J19" s="1750">
        <v>0</v>
      </c>
      <c r="K19" s="341">
        <f t="shared" si="1"/>
        <v>0</v>
      </c>
      <c r="L19" s="341"/>
      <c r="M19" s="341">
        <f t="shared" si="2"/>
        <v>5</v>
      </c>
      <c r="N19" s="341">
        <f t="shared" si="3"/>
        <v>4</v>
      </c>
      <c r="O19" s="772">
        <f t="shared" si="4"/>
        <v>9</v>
      </c>
      <c r="P19" s="92"/>
      <c r="Q19" s="92"/>
    </row>
    <row r="20" spans="2:17" ht="11.1" customHeight="1">
      <c r="B20" s="2007"/>
      <c r="C20" s="524" t="s">
        <v>30</v>
      </c>
      <c r="D20" s="125"/>
      <c r="E20" s="1758">
        <f>SUM(E21:E26)</f>
        <v>75</v>
      </c>
      <c r="F20" s="1758">
        <f>SUM(F21:F26)</f>
        <v>39</v>
      </c>
      <c r="G20" s="1749">
        <f t="shared" si="0"/>
        <v>114</v>
      </c>
      <c r="H20" s="1758"/>
      <c r="I20" s="1758">
        <f>SUM(I21:I26)</f>
        <v>194</v>
      </c>
      <c r="J20" s="1758">
        <f>SUM(J21:J26)</f>
        <v>68</v>
      </c>
      <c r="K20" s="1749">
        <f t="shared" si="1"/>
        <v>262</v>
      </c>
      <c r="L20" s="1758"/>
      <c r="M20" s="1749">
        <f t="shared" si="2"/>
        <v>269</v>
      </c>
      <c r="N20" s="1749">
        <f t="shared" si="3"/>
        <v>107</v>
      </c>
      <c r="O20" s="1897">
        <f t="shared" si="4"/>
        <v>376</v>
      </c>
      <c r="P20" s="92"/>
      <c r="Q20" s="92"/>
    </row>
    <row r="21" spans="2:17" ht="9.9499999999999993" customHeight="1">
      <c r="B21" s="2007"/>
      <c r="C21" s="487"/>
      <c r="D21" s="10" t="s">
        <v>238</v>
      </c>
      <c r="E21" s="1750">
        <v>18</v>
      </c>
      <c r="F21" s="1896">
        <v>8</v>
      </c>
      <c r="G21" s="1750">
        <f t="shared" si="0"/>
        <v>26</v>
      </c>
      <c r="H21" s="1750"/>
      <c r="I21" s="1750">
        <v>48</v>
      </c>
      <c r="J21" s="1750">
        <v>7</v>
      </c>
      <c r="K21" s="341">
        <f t="shared" si="1"/>
        <v>55</v>
      </c>
      <c r="L21" s="341"/>
      <c r="M21" s="341">
        <f t="shared" si="2"/>
        <v>66</v>
      </c>
      <c r="N21" s="341">
        <f t="shared" si="3"/>
        <v>15</v>
      </c>
      <c r="O21" s="772">
        <f t="shared" si="4"/>
        <v>81</v>
      </c>
      <c r="P21" s="92"/>
      <c r="Q21" s="92"/>
    </row>
    <row r="22" spans="2:17" ht="9.9499999999999993" customHeight="1">
      <c r="B22" s="2007"/>
      <c r="C22" s="487"/>
      <c r="D22" s="10" t="s">
        <v>243</v>
      </c>
      <c r="E22" s="1750">
        <v>8</v>
      </c>
      <c r="F22" s="1896">
        <v>1</v>
      </c>
      <c r="G22" s="1750">
        <f t="shared" si="0"/>
        <v>9</v>
      </c>
      <c r="H22" s="1750"/>
      <c r="I22" s="1750">
        <v>6</v>
      </c>
      <c r="J22" s="1750">
        <v>7</v>
      </c>
      <c r="K22" s="341">
        <f t="shared" si="1"/>
        <v>13</v>
      </c>
      <c r="L22" s="341"/>
      <c r="M22" s="341">
        <f t="shared" si="2"/>
        <v>14</v>
      </c>
      <c r="N22" s="341">
        <f t="shared" si="3"/>
        <v>8</v>
      </c>
      <c r="O22" s="772">
        <f t="shared" si="4"/>
        <v>22</v>
      </c>
      <c r="P22" s="92"/>
      <c r="Q22" s="92"/>
    </row>
    <row r="23" spans="2:17" ht="9.9499999999999993" customHeight="1">
      <c r="B23" s="2007"/>
      <c r="C23" s="487"/>
      <c r="D23" s="10" t="s">
        <v>1404</v>
      </c>
      <c r="E23" s="1750">
        <v>11</v>
      </c>
      <c r="F23" s="1896">
        <v>7</v>
      </c>
      <c r="G23" s="1750">
        <f t="shared" si="0"/>
        <v>18</v>
      </c>
      <c r="H23" s="1750"/>
      <c r="I23" s="1750">
        <v>11</v>
      </c>
      <c r="J23" s="1750">
        <v>13</v>
      </c>
      <c r="K23" s="341">
        <f t="shared" si="1"/>
        <v>24</v>
      </c>
      <c r="L23" s="341"/>
      <c r="M23" s="341">
        <f t="shared" si="2"/>
        <v>22</v>
      </c>
      <c r="N23" s="341">
        <f t="shared" si="3"/>
        <v>20</v>
      </c>
      <c r="O23" s="772">
        <f t="shared" si="4"/>
        <v>42</v>
      </c>
      <c r="P23" s="92"/>
      <c r="Q23" s="92"/>
    </row>
    <row r="24" spans="2:17" ht="9.9499999999999993" customHeight="1">
      <c r="B24" s="2007"/>
      <c r="C24" s="487"/>
      <c r="D24" s="10" t="s">
        <v>241</v>
      </c>
      <c r="E24" s="1750">
        <v>9</v>
      </c>
      <c r="F24" s="1896">
        <v>3</v>
      </c>
      <c r="G24" s="1750">
        <f t="shared" si="0"/>
        <v>12</v>
      </c>
      <c r="H24" s="1750"/>
      <c r="I24" s="1750">
        <v>28</v>
      </c>
      <c r="J24" s="1750">
        <v>13</v>
      </c>
      <c r="K24" s="341">
        <f t="shared" si="1"/>
        <v>41</v>
      </c>
      <c r="L24" s="341"/>
      <c r="M24" s="341">
        <f t="shared" si="2"/>
        <v>37</v>
      </c>
      <c r="N24" s="341">
        <f t="shared" si="3"/>
        <v>16</v>
      </c>
      <c r="O24" s="772">
        <f t="shared" si="4"/>
        <v>53</v>
      </c>
      <c r="P24" s="92"/>
      <c r="Q24" s="92"/>
    </row>
    <row r="25" spans="2:17" ht="9.9499999999999993" customHeight="1">
      <c r="B25" s="2007"/>
      <c r="C25" s="487"/>
      <c r="D25" s="10" t="s">
        <v>240</v>
      </c>
      <c r="E25" s="1750">
        <v>29</v>
      </c>
      <c r="F25" s="1896">
        <v>20</v>
      </c>
      <c r="G25" s="1750">
        <f t="shared" si="0"/>
        <v>49</v>
      </c>
      <c r="H25" s="1750"/>
      <c r="I25" s="1750">
        <v>96</v>
      </c>
      <c r="J25" s="1750">
        <v>22</v>
      </c>
      <c r="K25" s="341">
        <f t="shared" si="1"/>
        <v>118</v>
      </c>
      <c r="L25" s="341"/>
      <c r="M25" s="341">
        <f t="shared" si="2"/>
        <v>125</v>
      </c>
      <c r="N25" s="341">
        <f t="shared" si="3"/>
        <v>42</v>
      </c>
      <c r="O25" s="772">
        <f t="shared" si="4"/>
        <v>167</v>
      </c>
      <c r="P25" s="92"/>
      <c r="Q25" s="92"/>
    </row>
    <row r="26" spans="2:17" ht="9.9499999999999993" customHeight="1">
      <c r="B26" s="2007"/>
      <c r="C26" s="487"/>
      <c r="D26" s="10" t="s">
        <v>239</v>
      </c>
      <c r="E26" s="1750">
        <v>0</v>
      </c>
      <c r="F26" s="1896">
        <v>0</v>
      </c>
      <c r="G26" s="1750">
        <f t="shared" si="0"/>
        <v>0</v>
      </c>
      <c r="H26" s="1750"/>
      <c r="I26" s="1750">
        <v>5</v>
      </c>
      <c r="J26" s="1750">
        <v>6</v>
      </c>
      <c r="K26" s="341">
        <f t="shared" si="1"/>
        <v>11</v>
      </c>
      <c r="L26" s="341"/>
      <c r="M26" s="341">
        <f t="shared" si="2"/>
        <v>5</v>
      </c>
      <c r="N26" s="341">
        <f t="shared" si="3"/>
        <v>6</v>
      </c>
      <c r="O26" s="772">
        <f t="shared" si="4"/>
        <v>11</v>
      </c>
      <c r="P26" s="92"/>
      <c r="Q26" s="92"/>
    </row>
    <row r="27" spans="2:17" ht="11.1" customHeight="1">
      <c r="B27" s="2007"/>
      <c r="C27" s="524" t="s">
        <v>31</v>
      </c>
      <c r="D27" s="10"/>
      <c r="E27" s="1758">
        <f>SUM(E28:E29)</f>
        <v>41</v>
      </c>
      <c r="F27" s="1758">
        <f>SUM(F28:F29)</f>
        <v>19</v>
      </c>
      <c r="G27" s="1749">
        <f t="shared" si="0"/>
        <v>60</v>
      </c>
      <c r="H27" s="1758"/>
      <c r="I27" s="1758">
        <f>SUM(I28:I29)</f>
        <v>66</v>
      </c>
      <c r="J27" s="1758">
        <f>SUM(J28:J29)</f>
        <v>42</v>
      </c>
      <c r="K27" s="1749">
        <f t="shared" si="1"/>
        <v>108</v>
      </c>
      <c r="L27" s="1758"/>
      <c r="M27" s="1749">
        <f t="shared" si="2"/>
        <v>107</v>
      </c>
      <c r="N27" s="1749">
        <f t="shared" si="3"/>
        <v>61</v>
      </c>
      <c r="O27" s="1897">
        <f t="shared" si="4"/>
        <v>168</v>
      </c>
      <c r="P27" s="92"/>
      <c r="Q27" s="92"/>
    </row>
    <row r="28" spans="2:17" ht="9.9499999999999993" customHeight="1">
      <c r="B28" s="2007"/>
      <c r="C28" s="487"/>
      <c r="D28" s="10" t="s">
        <v>238</v>
      </c>
      <c r="E28" s="1750">
        <v>12</v>
      </c>
      <c r="F28" s="1896">
        <v>4</v>
      </c>
      <c r="G28" s="1750">
        <f t="shared" si="0"/>
        <v>16</v>
      </c>
      <c r="H28" s="1750"/>
      <c r="I28" s="1750">
        <v>26</v>
      </c>
      <c r="J28" s="1750">
        <v>25</v>
      </c>
      <c r="K28" s="341">
        <f t="shared" si="1"/>
        <v>51</v>
      </c>
      <c r="L28" s="341"/>
      <c r="M28" s="341">
        <f t="shared" si="2"/>
        <v>38</v>
      </c>
      <c r="N28" s="341">
        <f t="shared" si="3"/>
        <v>29</v>
      </c>
      <c r="O28" s="772">
        <f t="shared" si="4"/>
        <v>67</v>
      </c>
      <c r="P28" s="92"/>
      <c r="Q28" s="92"/>
    </row>
    <row r="29" spans="2:17" ht="9.9499999999999993" customHeight="1">
      <c r="B29" s="2007"/>
      <c r="C29" s="487"/>
      <c r="D29" s="10" t="s">
        <v>237</v>
      </c>
      <c r="E29" s="1750">
        <v>29</v>
      </c>
      <c r="F29" s="1896">
        <v>15</v>
      </c>
      <c r="G29" s="1750">
        <f t="shared" si="0"/>
        <v>44</v>
      </c>
      <c r="H29" s="1750"/>
      <c r="I29" s="1750">
        <v>40</v>
      </c>
      <c r="J29" s="1750">
        <v>17</v>
      </c>
      <c r="K29" s="341">
        <f t="shared" si="1"/>
        <v>57</v>
      </c>
      <c r="L29" s="341"/>
      <c r="M29" s="341">
        <f t="shared" si="2"/>
        <v>69</v>
      </c>
      <c r="N29" s="341">
        <f t="shared" si="3"/>
        <v>32</v>
      </c>
      <c r="O29" s="772">
        <f t="shared" si="4"/>
        <v>101</v>
      </c>
      <c r="P29" s="92"/>
      <c r="Q29" s="92"/>
    </row>
    <row r="30" spans="2:17" ht="11.1" customHeight="1">
      <c r="B30" s="2007"/>
      <c r="C30" s="488" t="s">
        <v>58</v>
      </c>
      <c r="D30" s="3"/>
      <c r="E30" s="1758">
        <f>E31</f>
        <v>19</v>
      </c>
      <c r="F30" s="1758">
        <f>F31</f>
        <v>11</v>
      </c>
      <c r="G30" s="1749">
        <f t="shared" si="0"/>
        <v>30</v>
      </c>
      <c r="H30" s="1758"/>
      <c r="I30" s="1758">
        <f>I31</f>
        <v>64</v>
      </c>
      <c r="J30" s="1758">
        <f>J31</f>
        <v>40</v>
      </c>
      <c r="K30" s="1749">
        <f t="shared" si="1"/>
        <v>104</v>
      </c>
      <c r="L30" s="1758"/>
      <c r="M30" s="1749">
        <f t="shared" si="2"/>
        <v>83</v>
      </c>
      <c r="N30" s="1749">
        <f t="shared" si="3"/>
        <v>51</v>
      </c>
      <c r="O30" s="1897">
        <f t="shared" si="4"/>
        <v>134</v>
      </c>
      <c r="P30" s="92"/>
      <c r="Q30" s="92"/>
    </row>
    <row r="31" spans="2:17" ht="11.1" customHeight="1">
      <c r="B31" s="2007"/>
      <c r="C31" s="487"/>
      <c r="D31" s="10" t="s">
        <v>236</v>
      </c>
      <c r="E31" s="1750">
        <v>19</v>
      </c>
      <c r="F31" s="1896">
        <v>11</v>
      </c>
      <c r="G31" s="1750">
        <f t="shared" si="0"/>
        <v>30</v>
      </c>
      <c r="H31" s="1750"/>
      <c r="I31" s="1750">
        <v>64</v>
      </c>
      <c r="J31" s="1750">
        <v>40</v>
      </c>
      <c r="K31" s="341">
        <f t="shared" si="1"/>
        <v>104</v>
      </c>
      <c r="L31" s="341"/>
      <c r="M31" s="341">
        <f t="shared" si="2"/>
        <v>83</v>
      </c>
      <c r="N31" s="341">
        <f t="shared" si="3"/>
        <v>51</v>
      </c>
      <c r="O31" s="772">
        <f t="shared" si="4"/>
        <v>134</v>
      </c>
      <c r="P31" s="92"/>
      <c r="Q31" s="92"/>
    </row>
    <row r="32" spans="2:17" ht="11.1" customHeight="1">
      <c r="B32" s="2007"/>
      <c r="C32" s="488" t="s">
        <v>1654</v>
      </c>
      <c r="D32" s="10"/>
      <c r="E32" s="1758">
        <f>E33</f>
        <v>11</v>
      </c>
      <c r="F32" s="1758">
        <f>F33</f>
        <v>7</v>
      </c>
      <c r="G32" s="1749">
        <f t="shared" si="0"/>
        <v>18</v>
      </c>
      <c r="H32" s="1758"/>
      <c r="I32" s="1758">
        <f>I33</f>
        <v>0</v>
      </c>
      <c r="J32" s="1758">
        <f>J33</f>
        <v>0</v>
      </c>
      <c r="K32" s="1749">
        <f t="shared" si="1"/>
        <v>0</v>
      </c>
      <c r="L32" s="1758"/>
      <c r="M32" s="1749">
        <f t="shared" si="2"/>
        <v>11</v>
      </c>
      <c r="N32" s="1749">
        <f t="shared" si="3"/>
        <v>7</v>
      </c>
      <c r="O32" s="1897">
        <f t="shared" si="4"/>
        <v>18</v>
      </c>
      <c r="P32" s="92"/>
      <c r="Q32" s="92"/>
    </row>
    <row r="33" spans="2:17" ht="11.1" customHeight="1">
      <c r="B33" s="2007"/>
      <c r="C33" s="487"/>
      <c r="D33" s="10" t="s">
        <v>1653</v>
      </c>
      <c r="E33" s="1750">
        <v>11</v>
      </c>
      <c r="F33" s="1896">
        <v>7</v>
      </c>
      <c r="G33" s="1750">
        <f t="shared" si="0"/>
        <v>18</v>
      </c>
      <c r="H33" s="1750"/>
      <c r="I33" s="1750">
        <v>0</v>
      </c>
      <c r="J33" s="1750">
        <v>0</v>
      </c>
      <c r="K33" s="341">
        <f t="shared" si="1"/>
        <v>0</v>
      </c>
      <c r="L33" s="341"/>
      <c r="M33" s="341">
        <f t="shared" si="2"/>
        <v>11</v>
      </c>
      <c r="N33" s="341">
        <f t="shared" si="3"/>
        <v>7</v>
      </c>
      <c r="O33" s="772">
        <f t="shared" si="4"/>
        <v>18</v>
      </c>
      <c r="P33" s="92"/>
      <c r="Q33" s="92"/>
    </row>
    <row r="34" spans="2:17" ht="12" customHeight="1">
      <c r="B34" s="2006">
        <v>1402</v>
      </c>
      <c r="C34" s="1832" t="s">
        <v>13</v>
      </c>
      <c r="D34" s="1831"/>
      <c r="E34" s="1886">
        <f>SUM(E35+E44+E48+E55+E60+E66+E71+E77)</f>
        <v>735</v>
      </c>
      <c r="F34" s="1886">
        <f>SUM(F35+F44+F48+F55+F60+F66+F71+F77)</f>
        <v>711</v>
      </c>
      <c r="G34" s="1886">
        <f>SUM(E34+F34)</f>
        <v>1446</v>
      </c>
      <c r="H34" s="1886"/>
      <c r="I34" s="1886">
        <f>SUM(I35+I44+I48+I55+I60+I66+I71+I77)</f>
        <v>3027</v>
      </c>
      <c r="J34" s="1886">
        <f>SUM(J35+J44+J48+J55+J60+J66+J71+J77)</f>
        <v>3303</v>
      </c>
      <c r="K34" s="1886">
        <f>SUM(I34+J34)</f>
        <v>6330</v>
      </c>
      <c r="L34" s="1886"/>
      <c r="M34" s="1877">
        <f t="shared" si="2"/>
        <v>3762</v>
      </c>
      <c r="N34" s="1877">
        <f t="shared" si="3"/>
        <v>4014</v>
      </c>
      <c r="O34" s="1898">
        <f t="shared" si="4"/>
        <v>7776</v>
      </c>
      <c r="P34" s="92"/>
      <c r="Q34" s="10"/>
    </row>
    <row r="35" spans="2:17">
      <c r="B35" s="2007"/>
      <c r="C35" s="488" t="s">
        <v>92</v>
      </c>
      <c r="D35" s="10"/>
      <c r="E35" s="1758">
        <f>SUM(E36:E43)</f>
        <v>298</v>
      </c>
      <c r="F35" s="1758">
        <f>SUM(F36:F43)</f>
        <v>245</v>
      </c>
      <c r="G35" s="1758">
        <f>SUM(E35:F35)</f>
        <v>543</v>
      </c>
      <c r="H35" s="1758"/>
      <c r="I35" s="1758">
        <f>SUM(I36:I43)</f>
        <v>1488</v>
      </c>
      <c r="J35" s="1758">
        <f>SUM(J36:J43)</f>
        <v>1561</v>
      </c>
      <c r="K35" s="1758">
        <f t="shared" ref="K35:K80" si="5">SUM(I35:J35)</f>
        <v>3049</v>
      </c>
      <c r="L35" s="1758"/>
      <c r="M35" s="1758">
        <f t="shared" si="2"/>
        <v>1786</v>
      </c>
      <c r="N35" s="1758">
        <f t="shared" si="3"/>
        <v>1806</v>
      </c>
      <c r="O35" s="1887">
        <f t="shared" ref="O35:O43" si="6">SUM(M35+N35)</f>
        <v>3592</v>
      </c>
      <c r="P35" s="92"/>
      <c r="Q35" s="92"/>
    </row>
    <row r="36" spans="2:17">
      <c r="B36" s="2007"/>
      <c r="C36" s="488"/>
      <c r="D36" s="10" t="s">
        <v>1652</v>
      </c>
      <c r="E36" s="341">
        <v>0</v>
      </c>
      <c r="F36" s="341">
        <v>0</v>
      </c>
      <c r="G36" s="341">
        <f>SUM(E36:F36)</f>
        <v>0</v>
      </c>
      <c r="H36" s="1758"/>
      <c r="I36" s="341">
        <v>453</v>
      </c>
      <c r="J36" s="341">
        <v>508</v>
      </c>
      <c r="K36" s="341">
        <f t="shared" si="5"/>
        <v>961</v>
      </c>
      <c r="L36" s="1758"/>
      <c r="M36" s="341">
        <f t="shared" si="2"/>
        <v>453</v>
      </c>
      <c r="N36" s="341">
        <f t="shared" si="3"/>
        <v>508</v>
      </c>
      <c r="O36" s="772">
        <f t="shared" si="6"/>
        <v>961</v>
      </c>
      <c r="P36" s="92"/>
      <c r="Q36" s="92"/>
    </row>
    <row r="37" spans="2:17" ht="9.9499999999999993" customHeight="1">
      <c r="B37" s="2007"/>
      <c r="C37" s="487"/>
      <c r="D37" s="10" t="s">
        <v>228</v>
      </c>
      <c r="E37" s="1750">
        <v>73</v>
      </c>
      <c r="F37" s="1896">
        <v>64</v>
      </c>
      <c r="G37" s="341">
        <f>SUM(E37:F37)</f>
        <v>137</v>
      </c>
      <c r="H37" s="1750"/>
      <c r="I37" s="1750">
        <v>0</v>
      </c>
      <c r="J37" s="1750">
        <v>0</v>
      </c>
      <c r="K37" s="1750">
        <f t="shared" si="5"/>
        <v>0</v>
      </c>
      <c r="L37" s="341"/>
      <c r="M37" s="341">
        <f t="shared" si="2"/>
        <v>73</v>
      </c>
      <c r="N37" s="341">
        <f t="shared" si="3"/>
        <v>64</v>
      </c>
      <c r="O37" s="772">
        <f t="shared" si="6"/>
        <v>137</v>
      </c>
      <c r="P37" s="92"/>
      <c r="Q37" s="92"/>
    </row>
    <row r="38" spans="2:17" ht="9.9499999999999993" customHeight="1">
      <c r="B38" s="2007"/>
      <c r="C38" s="487"/>
      <c r="D38" s="10" t="s">
        <v>1651</v>
      </c>
      <c r="E38" s="1750">
        <v>0</v>
      </c>
      <c r="F38" s="1896">
        <v>0</v>
      </c>
      <c r="G38" s="341">
        <f>SUM(E38:F38)</f>
        <v>0</v>
      </c>
      <c r="H38" s="1750"/>
      <c r="I38" s="1750">
        <v>465</v>
      </c>
      <c r="J38" s="1750">
        <v>479</v>
      </c>
      <c r="K38" s="1750">
        <f t="shared" si="5"/>
        <v>944</v>
      </c>
      <c r="L38" s="341"/>
      <c r="M38" s="341">
        <f t="shared" si="2"/>
        <v>465</v>
      </c>
      <c r="N38" s="341">
        <f t="shared" si="3"/>
        <v>479</v>
      </c>
      <c r="O38" s="772">
        <f t="shared" si="6"/>
        <v>944</v>
      </c>
      <c r="P38" s="92"/>
      <c r="Q38" s="92"/>
    </row>
    <row r="39" spans="2:17" ht="9.9499999999999993" customHeight="1">
      <c r="B39" s="2007"/>
      <c r="C39" s="487"/>
      <c r="D39" s="10" t="s">
        <v>227</v>
      </c>
      <c r="E39" s="1750">
        <v>64</v>
      </c>
      <c r="F39" s="1896">
        <v>82</v>
      </c>
      <c r="G39" s="341">
        <f t="shared" ref="G39:G78" si="7">E39+F39</f>
        <v>146</v>
      </c>
      <c r="H39" s="1750"/>
      <c r="I39" s="1750">
        <v>0</v>
      </c>
      <c r="J39" s="1750">
        <v>0</v>
      </c>
      <c r="K39" s="1750">
        <f t="shared" si="5"/>
        <v>0</v>
      </c>
      <c r="L39" s="341"/>
      <c r="M39" s="341">
        <f t="shared" si="2"/>
        <v>64</v>
      </c>
      <c r="N39" s="341">
        <f t="shared" si="3"/>
        <v>82</v>
      </c>
      <c r="O39" s="772">
        <f t="shared" si="6"/>
        <v>146</v>
      </c>
      <c r="P39" s="92"/>
      <c r="Q39" s="92"/>
    </row>
    <row r="40" spans="2:17" ht="9.9499999999999993" customHeight="1">
      <c r="B40" s="2007"/>
      <c r="C40" s="487"/>
      <c r="D40" s="10" t="s">
        <v>338</v>
      </c>
      <c r="E40" s="1750">
        <v>0</v>
      </c>
      <c r="F40" s="1896">
        <v>0</v>
      </c>
      <c r="G40" s="341">
        <f t="shared" si="7"/>
        <v>0</v>
      </c>
      <c r="H40" s="1750"/>
      <c r="I40" s="1750">
        <v>116</v>
      </c>
      <c r="J40" s="1750">
        <v>309</v>
      </c>
      <c r="K40" s="1750">
        <f t="shared" si="5"/>
        <v>425</v>
      </c>
      <c r="L40" s="341"/>
      <c r="M40" s="341">
        <f t="shared" ref="M40:M71" si="8">SUM(E40+I40)</f>
        <v>116</v>
      </c>
      <c r="N40" s="341">
        <f t="shared" ref="N40:N71" si="9">SUM(F40+J40)</f>
        <v>309</v>
      </c>
      <c r="O40" s="772">
        <f t="shared" si="6"/>
        <v>425</v>
      </c>
      <c r="P40" s="92"/>
      <c r="Q40" s="92"/>
    </row>
    <row r="41" spans="2:17" ht="9.9499999999999993" customHeight="1">
      <c r="B41" s="2007"/>
      <c r="C41" s="487"/>
      <c r="D41" s="10" t="s">
        <v>234</v>
      </c>
      <c r="E41" s="1750">
        <v>35</v>
      </c>
      <c r="F41" s="1896">
        <v>75</v>
      </c>
      <c r="G41" s="341">
        <f t="shared" si="7"/>
        <v>110</v>
      </c>
      <c r="H41" s="1750"/>
      <c r="I41" s="1750">
        <v>108</v>
      </c>
      <c r="J41" s="1750">
        <v>170</v>
      </c>
      <c r="K41" s="1750">
        <f t="shared" si="5"/>
        <v>278</v>
      </c>
      <c r="L41" s="341"/>
      <c r="M41" s="341">
        <f t="shared" si="8"/>
        <v>143</v>
      </c>
      <c r="N41" s="341">
        <f t="shared" si="9"/>
        <v>245</v>
      </c>
      <c r="O41" s="772">
        <f t="shared" si="6"/>
        <v>388</v>
      </c>
      <c r="P41" s="92"/>
      <c r="Q41" s="92"/>
    </row>
    <row r="42" spans="2:17" ht="9.9499999999999993" customHeight="1">
      <c r="B42" s="2007"/>
      <c r="C42" s="487"/>
      <c r="D42" s="10" t="s">
        <v>233</v>
      </c>
      <c r="E42" s="1750">
        <v>44</v>
      </c>
      <c r="F42" s="1896">
        <v>1</v>
      </c>
      <c r="G42" s="341">
        <f t="shared" si="7"/>
        <v>45</v>
      </c>
      <c r="H42" s="1750"/>
      <c r="I42" s="1750">
        <v>59</v>
      </c>
      <c r="J42" s="1750">
        <v>19</v>
      </c>
      <c r="K42" s="1750">
        <f t="shared" si="5"/>
        <v>78</v>
      </c>
      <c r="L42" s="341"/>
      <c r="M42" s="341">
        <f t="shared" si="8"/>
        <v>103</v>
      </c>
      <c r="N42" s="341">
        <f t="shared" si="9"/>
        <v>20</v>
      </c>
      <c r="O42" s="772">
        <f t="shared" si="6"/>
        <v>123</v>
      </c>
      <c r="P42" s="92"/>
      <c r="Q42" s="92"/>
    </row>
    <row r="43" spans="2:17" ht="9.9499999999999993" customHeight="1">
      <c r="B43" s="2007"/>
      <c r="C43" s="487"/>
      <c r="D43" s="10" t="s">
        <v>232</v>
      </c>
      <c r="E43" s="1750">
        <v>82</v>
      </c>
      <c r="F43" s="1896">
        <v>23</v>
      </c>
      <c r="G43" s="341">
        <f t="shared" si="7"/>
        <v>105</v>
      </c>
      <c r="H43" s="1750"/>
      <c r="I43" s="1750">
        <v>287</v>
      </c>
      <c r="J43" s="1750">
        <v>76</v>
      </c>
      <c r="K43" s="1750">
        <f t="shared" si="5"/>
        <v>363</v>
      </c>
      <c r="L43" s="341"/>
      <c r="M43" s="341">
        <f t="shared" si="8"/>
        <v>369</v>
      </c>
      <c r="N43" s="341">
        <f t="shared" si="9"/>
        <v>99</v>
      </c>
      <c r="O43" s="772">
        <f t="shared" si="6"/>
        <v>468</v>
      </c>
      <c r="P43" s="92"/>
      <c r="Q43" s="92"/>
    </row>
    <row r="44" spans="2:17" ht="11.1" customHeight="1">
      <c r="B44" s="2007"/>
      <c r="C44" s="488" t="s">
        <v>110</v>
      </c>
      <c r="D44" s="10"/>
      <c r="E44" s="1758">
        <f>SUM(E45:E47)</f>
        <v>94</v>
      </c>
      <c r="F44" s="1758">
        <f>SUM(F45:F47)</f>
        <v>75</v>
      </c>
      <c r="G44" s="1749">
        <f t="shared" si="7"/>
        <v>169</v>
      </c>
      <c r="H44" s="1758"/>
      <c r="I44" s="1758">
        <f>SUM(I45:I47)</f>
        <v>425</v>
      </c>
      <c r="J44" s="1758">
        <f>SUM(J45:J47)</f>
        <v>349</v>
      </c>
      <c r="K44" s="1749">
        <f t="shared" si="5"/>
        <v>774</v>
      </c>
      <c r="L44" s="1758"/>
      <c r="M44" s="1749">
        <f t="shared" si="8"/>
        <v>519</v>
      </c>
      <c r="N44" s="1749">
        <f t="shared" si="9"/>
        <v>424</v>
      </c>
      <c r="O44" s="1897">
        <f t="shared" ref="O44:O86" si="10">SUM(M44:N44)</f>
        <v>943</v>
      </c>
      <c r="P44" s="1899"/>
      <c r="Q44" s="92"/>
    </row>
    <row r="45" spans="2:17" ht="11.1" customHeight="1">
      <c r="B45" s="2007"/>
      <c r="C45" s="488"/>
      <c r="D45" s="10" t="s">
        <v>1651</v>
      </c>
      <c r="E45" s="341">
        <v>0</v>
      </c>
      <c r="F45" s="341">
        <v>0</v>
      </c>
      <c r="G45" s="341">
        <f t="shared" si="7"/>
        <v>0</v>
      </c>
      <c r="H45" s="341"/>
      <c r="I45" s="341">
        <v>272</v>
      </c>
      <c r="J45" s="341">
        <v>309</v>
      </c>
      <c r="K45" s="341">
        <f t="shared" si="5"/>
        <v>581</v>
      </c>
      <c r="L45" s="341"/>
      <c r="M45" s="341">
        <f t="shared" si="8"/>
        <v>272</v>
      </c>
      <c r="N45" s="341">
        <f t="shared" si="9"/>
        <v>309</v>
      </c>
      <c r="O45" s="772">
        <f t="shared" si="10"/>
        <v>581</v>
      </c>
      <c r="P45" s="1899"/>
      <c r="Q45" s="92"/>
    </row>
    <row r="46" spans="2:17" ht="9.9499999999999993" customHeight="1">
      <c r="B46" s="2007"/>
      <c r="C46" s="487"/>
      <c r="D46" s="10" t="s">
        <v>227</v>
      </c>
      <c r="E46" s="1750">
        <v>58</v>
      </c>
      <c r="F46" s="1896">
        <v>65</v>
      </c>
      <c r="G46" s="341">
        <f t="shared" si="7"/>
        <v>123</v>
      </c>
      <c r="H46" s="1750"/>
      <c r="I46" s="1750">
        <v>0</v>
      </c>
      <c r="J46" s="1750">
        <v>0</v>
      </c>
      <c r="K46" s="1750">
        <f t="shared" si="5"/>
        <v>0</v>
      </c>
      <c r="L46" s="341"/>
      <c r="M46" s="341">
        <f t="shared" si="8"/>
        <v>58</v>
      </c>
      <c r="N46" s="341">
        <f t="shared" si="9"/>
        <v>65</v>
      </c>
      <c r="O46" s="772">
        <f t="shared" si="10"/>
        <v>123</v>
      </c>
      <c r="P46" s="92"/>
      <c r="Q46" s="92"/>
    </row>
    <row r="47" spans="2:17" ht="9.9499999999999993" customHeight="1">
      <c r="B47" s="2007"/>
      <c r="C47" s="487"/>
      <c r="D47" s="10" t="s">
        <v>232</v>
      </c>
      <c r="E47" s="1750">
        <v>36</v>
      </c>
      <c r="F47" s="1896">
        <v>10</v>
      </c>
      <c r="G47" s="341">
        <f t="shared" si="7"/>
        <v>46</v>
      </c>
      <c r="H47" s="1750"/>
      <c r="I47" s="1750">
        <v>153</v>
      </c>
      <c r="J47" s="1750">
        <v>40</v>
      </c>
      <c r="K47" s="1750">
        <f t="shared" si="5"/>
        <v>193</v>
      </c>
      <c r="L47" s="341"/>
      <c r="M47" s="341">
        <f t="shared" si="8"/>
        <v>189</v>
      </c>
      <c r="N47" s="341">
        <f t="shared" si="9"/>
        <v>50</v>
      </c>
      <c r="O47" s="772">
        <f t="shared" si="10"/>
        <v>239</v>
      </c>
      <c r="P47" s="92"/>
      <c r="Q47" s="92"/>
    </row>
    <row r="48" spans="2:17" ht="11.1" customHeight="1">
      <c r="B48" s="2007"/>
      <c r="C48" s="488" t="s">
        <v>56</v>
      </c>
      <c r="D48" s="10"/>
      <c r="E48" s="1758">
        <f>SUM(E49:E54)</f>
        <v>82</v>
      </c>
      <c r="F48" s="1758">
        <f>SUM(F49:F54)</f>
        <v>134</v>
      </c>
      <c r="G48" s="1749">
        <f t="shared" si="7"/>
        <v>216</v>
      </c>
      <c r="H48" s="1758"/>
      <c r="I48" s="1758">
        <f>SUM(I49:I54)</f>
        <v>385</v>
      </c>
      <c r="J48" s="1758">
        <f>SUM(J49:J54)</f>
        <v>561</v>
      </c>
      <c r="K48" s="1749">
        <f t="shared" si="5"/>
        <v>946</v>
      </c>
      <c r="L48" s="1758"/>
      <c r="M48" s="1749">
        <f t="shared" si="8"/>
        <v>467</v>
      </c>
      <c r="N48" s="1749">
        <f t="shared" si="9"/>
        <v>695</v>
      </c>
      <c r="O48" s="1897">
        <f t="shared" si="10"/>
        <v>1162</v>
      </c>
      <c r="P48" s="92"/>
      <c r="Q48" s="92"/>
    </row>
    <row r="49" spans="2:17" ht="11.1" customHeight="1">
      <c r="B49" s="2007"/>
      <c r="C49" s="488"/>
      <c r="D49" s="10" t="s">
        <v>1652</v>
      </c>
      <c r="E49" s="341">
        <v>0</v>
      </c>
      <c r="F49" s="341">
        <v>0</v>
      </c>
      <c r="G49" s="341">
        <f t="shared" si="7"/>
        <v>0</v>
      </c>
      <c r="H49" s="341"/>
      <c r="I49" s="341">
        <v>189</v>
      </c>
      <c r="J49" s="341">
        <v>215</v>
      </c>
      <c r="K49" s="341">
        <f t="shared" si="5"/>
        <v>404</v>
      </c>
      <c r="L49" s="341"/>
      <c r="M49" s="341">
        <f t="shared" si="8"/>
        <v>189</v>
      </c>
      <c r="N49" s="341">
        <f t="shared" si="9"/>
        <v>215</v>
      </c>
      <c r="O49" s="772">
        <f t="shared" si="10"/>
        <v>404</v>
      </c>
      <c r="P49" s="92"/>
      <c r="Q49" s="92"/>
    </row>
    <row r="50" spans="2:17" ht="9.9499999999999993" customHeight="1">
      <c r="B50" s="2007"/>
      <c r="C50" s="487"/>
      <c r="D50" s="10" t="s">
        <v>228</v>
      </c>
      <c r="E50" s="1750">
        <v>37</v>
      </c>
      <c r="F50" s="1896">
        <v>40</v>
      </c>
      <c r="G50" s="341">
        <f t="shared" si="7"/>
        <v>77</v>
      </c>
      <c r="H50" s="1750"/>
      <c r="I50" s="1750">
        <v>0</v>
      </c>
      <c r="J50" s="1750">
        <v>0</v>
      </c>
      <c r="K50" s="1750">
        <f t="shared" si="5"/>
        <v>0</v>
      </c>
      <c r="L50" s="1758"/>
      <c r="M50" s="341">
        <f t="shared" si="8"/>
        <v>37</v>
      </c>
      <c r="N50" s="341">
        <f t="shared" si="9"/>
        <v>40</v>
      </c>
      <c r="O50" s="772">
        <f t="shared" si="10"/>
        <v>77</v>
      </c>
      <c r="P50" s="92"/>
      <c r="Q50" s="92"/>
    </row>
    <row r="51" spans="2:17" ht="9.9499999999999993" customHeight="1">
      <c r="B51" s="2007"/>
      <c r="C51" s="487"/>
      <c r="D51" s="10" t="s">
        <v>231</v>
      </c>
      <c r="E51" s="1750">
        <v>14</v>
      </c>
      <c r="F51" s="1896">
        <v>10</v>
      </c>
      <c r="G51" s="341">
        <f t="shared" si="7"/>
        <v>24</v>
      </c>
      <c r="H51" s="1750"/>
      <c r="I51" s="1750">
        <v>30</v>
      </c>
      <c r="J51" s="1750">
        <v>39</v>
      </c>
      <c r="K51" s="1750">
        <f t="shared" si="5"/>
        <v>69</v>
      </c>
      <c r="L51" s="1758"/>
      <c r="M51" s="341">
        <f t="shared" si="8"/>
        <v>44</v>
      </c>
      <c r="N51" s="341">
        <f t="shared" si="9"/>
        <v>49</v>
      </c>
      <c r="O51" s="772">
        <f t="shared" si="10"/>
        <v>93</v>
      </c>
      <c r="P51" s="92"/>
      <c r="Q51" s="92"/>
    </row>
    <row r="52" spans="2:17" ht="9.9499999999999993" customHeight="1">
      <c r="B52" s="2007"/>
      <c r="C52" s="487"/>
      <c r="D52" s="10" t="s">
        <v>230</v>
      </c>
      <c r="E52" s="1750">
        <v>12</v>
      </c>
      <c r="F52" s="1896">
        <v>25</v>
      </c>
      <c r="G52" s="341">
        <f t="shared" si="7"/>
        <v>37</v>
      </c>
      <c r="H52" s="1750"/>
      <c r="I52" s="1750">
        <v>78</v>
      </c>
      <c r="J52" s="1750">
        <v>89</v>
      </c>
      <c r="K52" s="1750">
        <f t="shared" si="5"/>
        <v>167</v>
      </c>
      <c r="L52" s="1758"/>
      <c r="M52" s="341">
        <f t="shared" si="8"/>
        <v>90</v>
      </c>
      <c r="N52" s="341">
        <f t="shared" si="9"/>
        <v>114</v>
      </c>
      <c r="O52" s="772">
        <f t="shared" si="10"/>
        <v>204</v>
      </c>
      <c r="P52" s="92"/>
      <c r="Q52" s="92"/>
    </row>
    <row r="53" spans="2:17" ht="9.9499999999999993" customHeight="1">
      <c r="B53" s="2007"/>
      <c r="C53" s="487"/>
      <c r="D53" s="10" t="s">
        <v>338</v>
      </c>
      <c r="E53" s="1750">
        <v>0</v>
      </c>
      <c r="F53" s="1896">
        <v>0</v>
      </c>
      <c r="G53" s="341">
        <f t="shared" si="7"/>
        <v>0</v>
      </c>
      <c r="H53" s="1750"/>
      <c r="I53" s="1750">
        <v>61</v>
      </c>
      <c r="J53" s="1750">
        <v>123</v>
      </c>
      <c r="K53" s="1750">
        <f t="shared" si="5"/>
        <v>184</v>
      </c>
      <c r="L53" s="1758"/>
      <c r="M53" s="341">
        <f t="shared" si="8"/>
        <v>61</v>
      </c>
      <c r="N53" s="341">
        <f t="shared" si="9"/>
        <v>123</v>
      </c>
      <c r="O53" s="772">
        <f t="shared" si="10"/>
        <v>184</v>
      </c>
      <c r="P53" s="92"/>
      <c r="Q53" s="92"/>
    </row>
    <row r="54" spans="2:17" ht="9.9499999999999993" customHeight="1">
      <c r="B54" s="2007"/>
      <c r="C54" s="487"/>
      <c r="D54" s="10" t="s">
        <v>226</v>
      </c>
      <c r="E54" s="1750">
        <v>19</v>
      </c>
      <c r="F54" s="1896">
        <v>59</v>
      </c>
      <c r="G54" s="341">
        <f t="shared" si="7"/>
        <v>78</v>
      </c>
      <c r="H54" s="1750"/>
      <c r="I54" s="1750">
        <v>27</v>
      </c>
      <c r="J54" s="1750">
        <v>95</v>
      </c>
      <c r="K54" s="1750">
        <f t="shared" si="5"/>
        <v>122</v>
      </c>
      <c r="L54" s="1758"/>
      <c r="M54" s="341">
        <f t="shared" si="8"/>
        <v>46</v>
      </c>
      <c r="N54" s="341">
        <f t="shared" si="9"/>
        <v>154</v>
      </c>
      <c r="O54" s="772">
        <f t="shared" si="10"/>
        <v>200</v>
      </c>
      <c r="P54" s="92"/>
      <c r="Q54" s="92"/>
    </row>
    <row r="55" spans="2:17" ht="11.1" customHeight="1">
      <c r="B55" s="2007"/>
      <c r="C55" s="488" t="s">
        <v>125</v>
      </c>
      <c r="D55" s="10"/>
      <c r="E55" s="1758">
        <f>SUM(E56:E59)</f>
        <v>78</v>
      </c>
      <c r="F55" s="1758">
        <f>SUM(F56:F59)</f>
        <v>94</v>
      </c>
      <c r="G55" s="1749">
        <f t="shared" si="7"/>
        <v>172</v>
      </c>
      <c r="H55" s="1758"/>
      <c r="I55" s="1758">
        <f>SUM(I56:I59)</f>
        <v>345</v>
      </c>
      <c r="J55" s="1758">
        <f>SUM(J56:J59)</f>
        <v>408</v>
      </c>
      <c r="K55" s="1749">
        <f t="shared" si="5"/>
        <v>753</v>
      </c>
      <c r="L55" s="1758"/>
      <c r="M55" s="1749">
        <f t="shared" si="8"/>
        <v>423</v>
      </c>
      <c r="N55" s="1749">
        <f t="shared" si="9"/>
        <v>502</v>
      </c>
      <c r="O55" s="1897">
        <f t="shared" si="10"/>
        <v>925</v>
      </c>
      <c r="P55" s="92"/>
      <c r="Q55" s="92"/>
    </row>
    <row r="56" spans="2:17" ht="11.1" customHeight="1">
      <c r="B56" s="2007"/>
      <c r="C56" s="488"/>
      <c r="D56" s="10" t="s">
        <v>1652</v>
      </c>
      <c r="E56" s="341">
        <v>0</v>
      </c>
      <c r="F56" s="341">
        <v>0</v>
      </c>
      <c r="G56" s="341">
        <f t="shared" si="7"/>
        <v>0</v>
      </c>
      <c r="H56" s="341"/>
      <c r="I56" s="341">
        <v>130</v>
      </c>
      <c r="J56" s="341">
        <v>178</v>
      </c>
      <c r="K56" s="341">
        <f t="shared" si="5"/>
        <v>308</v>
      </c>
      <c r="L56" s="341"/>
      <c r="M56" s="341">
        <f t="shared" si="8"/>
        <v>130</v>
      </c>
      <c r="N56" s="341">
        <f t="shared" si="9"/>
        <v>178</v>
      </c>
      <c r="O56" s="772">
        <f t="shared" si="10"/>
        <v>308</v>
      </c>
      <c r="P56" s="92"/>
      <c r="Q56" s="92"/>
    </row>
    <row r="57" spans="2:17" ht="9.9499999999999993" customHeight="1">
      <c r="B57" s="2007"/>
      <c r="C57" s="487"/>
      <c r="D57" s="10" t="s">
        <v>228</v>
      </c>
      <c r="E57" s="341">
        <v>38</v>
      </c>
      <c r="F57" s="1905">
        <v>45</v>
      </c>
      <c r="G57" s="341">
        <f t="shared" si="7"/>
        <v>83</v>
      </c>
      <c r="H57" s="341"/>
      <c r="I57" s="341">
        <v>0</v>
      </c>
      <c r="J57" s="341">
        <v>0</v>
      </c>
      <c r="K57" s="341">
        <f t="shared" si="5"/>
        <v>0</v>
      </c>
      <c r="L57" s="341"/>
      <c r="M57" s="341">
        <f t="shared" si="8"/>
        <v>38</v>
      </c>
      <c r="N57" s="341">
        <f t="shared" si="9"/>
        <v>45</v>
      </c>
      <c r="O57" s="772">
        <f t="shared" si="10"/>
        <v>83</v>
      </c>
      <c r="P57" s="92"/>
      <c r="Q57" s="92"/>
    </row>
    <row r="58" spans="2:17" ht="9.9499999999999993" customHeight="1">
      <c r="B58" s="2007"/>
      <c r="C58" s="487"/>
      <c r="D58" s="10" t="s">
        <v>1651</v>
      </c>
      <c r="E58" s="341">
        <v>0</v>
      </c>
      <c r="F58" s="1905">
        <v>0</v>
      </c>
      <c r="G58" s="341">
        <f t="shared" si="7"/>
        <v>0</v>
      </c>
      <c r="H58" s="341"/>
      <c r="I58" s="341">
        <v>215</v>
      </c>
      <c r="J58" s="341">
        <v>230</v>
      </c>
      <c r="K58" s="341">
        <f t="shared" si="5"/>
        <v>445</v>
      </c>
      <c r="L58" s="341"/>
      <c r="M58" s="341">
        <f t="shared" si="8"/>
        <v>215</v>
      </c>
      <c r="N58" s="341">
        <f t="shared" si="9"/>
        <v>230</v>
      </c>
      <c r="O58" s="772">
        <f t="shared" si="10"/>
        <v>445</v>
      </c>
      <c r="P58" s="92"/>
      <c r="Q58" s="92"/>
    </row>
    <row r="59" spans="2:17" ht="9.9499999999999993" customHeight="1">
      <c r="B59" s="2007"/>
      <c r="C59" s="487"/>
      <c r="D59" s="10" t="s">
        <v>227</v>
      </c>
      <c r="E59" s="341">
        <v>40</v>
      </c>
      <c r="F59" s="1905">
        <v>49</v>
      </c>
      <c r="G59" s="341">
        <f t="shared" si="7"/>
        <v>89</v>
      </c>
      <c r="H59" s="341"/>
      <c r="I59" s="341">
        <v>0</v>
      </c>
      <c r="J59" s="341">
        <v>0</v>
      </c>
      <c r="K59" s="341">
        <f t="shared" si="5"/>
        <v>0</v>
      </c>
      <c r="L59" s="341"/>
      <c r="M59" s="341">
        <f t="shared" si="8"/>
        <v>40</v>
      </c>
      <c r="N59" s="341">
        <f t="shared" si="9"/>
        <v>49</v>
      </c>
      <c r="O59" s="772">
        <f t="shared" si="10"/>
        <v>89</v>
      </c>
      <c r="P59" s="92"/>
      <c r="Q59" s="92"/>
    </row>
    <row r="60" spans="2:17" ht="11.1" customHeight="1">
      <c r="B60" s="2007"/>
      <c r="C60" s="488" t="s">
        <v>124</v>
      </c>
      <c r="D60" s="10"/>
      <c r="E60" s="1758">
        <f>SUM(E61:E65)</f>
        <v>41</v>
      </c>
      <c r="F60" s="1758">
        <f>SUM(F61:F65)</f>
        <v>44</v>
      </c>
      <c r="G60" s="1749">
        <f t="shared" si="7"/>
        <v>85</v>
      </c>
      <c r="H60" s="1758"/>
      <c r="I60" s="1758">
        <f>SUM(I61:I65)</f>
        <v>123</v>
      </c>
      <c r="J60" s="1758">
        <f>SUM(J61:J65)</f>
        <v>142</v>
      </c>
      <c r="K60" s="1749">
        <f t="shared" si="5"/>
        <v>265</v>
      </c>
      <c r="L60" s="1758"/>
      <c r="M60" s="1749">
        <f t="shared" si="8"/>
        <v>164</v>
      </c>
      <c r="N60" s="1749">
        <f t="shared" si="9"/>
        <v>186</v>
      </c>
      <c r="O60" s="1897">
        <f t="shared" si="10"/>
        <v>350</v>
      </c>
      <c r="P60" s="92"/>
      <c r="Q60" s="92"/>
    </row>
    <row r="61" spans="2:17" ht="11.1" customHeight="1">
      <c r="B61" s="2007"/>
      <c r="C61" s="488"/>
      <c r="D61" s="10" t="s">
        <v>1652</v>
      </c>
      <c r="E61" s="341">
        <v>0</v>
      </c>
      <c r="F61" s="341">
        <v>0</v>
      </c>
      <c r="G61" s="341">
        <f t="shared" si="7"/>
        <v>0</v>
      </c>
      <c r="H61" s="341"/>
      <c r="I61" s="341">
        <v>51</v>
      </c>
      <c r="J61" s="341">
        <v>63</v>
      </c>
      <c r="K61" s="341">
        <f t="shared" si="5"/>
        <v>114</v>
      </c>
      <c r="L61" s="341"/>
      <c r="M61" s="341">
        <f t="shared" si="8"/>
        <v>51</v>
      </c>
      <c r="N61" s="341">
        <f t="shared" si="9"/>
        <v>63</v>
      </c>
      <c r="O61" s="772">
        <f t="shared" si="10"/>
        <v>114</v>
      </c>
      <c r="P61" s="92"/>
      <c r="Q61" s="92"/>
    </row>
    <row r="62" spans="2:17" ht="9.9499999999999993" customHeight="1">
      <c r="B62" s="2007"/>
      <c r="C62" s="487"/>
      <c r="D62" s="10" t="s">
        <v>228</v>
      </c>
      <c r="E62" s="1750">
        <v>17</v>
      </c>
      <c r="F62" s="1896">
        <v>23</v>
      </c>
      <c r="G62" s="341">
        <f t="shared" si="7"/>
        <v>40</v>
      </c>
      <c r="H62" s="1750"/>
      <c r="I62" s="1750">
        <v>0</v>
      </c>
      <c r="J62" s="1750">
        <v>0</v>
      </c>
      <c r="K62" s="1750">
        <f t="shared" si="5"/>
        <v>0</v>
      </c>
      <c r="L62" s="1758"/>
      <c r="M62" s="341">
        <f t="shared" si="8"/>
        <v>17</v>
      </c>
      <c r="N62" s="341">
        <f t="shared" si="9"/>
        <v>23</v>
      </c>
      <c r="O62" s="772">
        <f t="shared" si="10"/>
        <v>40</v>
      </c>
      <c r="P62" s="92"/>
      <c r="Q62" s="92"/>
    </row>
    <row r="63" spans="2:17" ht="9.9499999999999993" customHeight="1">
      <c r="B63" s="2007"/>
      <c r="C63" s="487"/>
      <c r="D63" s="10" t="s">
        <v>229</v>
      </c>
      <c r="E63" s="1750">
        <v>0</v>
      </c>
      <c r="F63" s="1896">
        <v>0</v>
      </c>
      <c r="G63" s="341">
        <f t="shared" si="7"/>
        <v>0</v>
      </c>
      <c r="H63" s="1750"/>
      <c r="I63" s="1750">
        <v>3</v>
      </c>
      <c r="J63" s="1750">
        <v>2</v>
      </c>
      <c r="K63" s="1750">
        <f t="shared" si="5"/>
        <v>5</v>
      </c>
      <c r="L63" s="1758"/>
      <c r="M63" s="341">
        <f t="shared" si="8"/>
        <v>3</v>
      </c>
      <c r="N63" s="341">
        <f t="shared" si="9"/>
        <v>2</v>
      </c>
      <c r="O63" s="772">
        <f t="shared" si="10"/>
        <v>5</v>
      </c>
      <c r="P63" s="92"/>
      <c r="Q63" s="92"/>
    </row>
    <row r="64" spans="2:17" ht="9.9499999999999993" customHeight="1">
      <c r="B64" s="2007"/>
      <c r="C64" s="487"/>
      <c r="D64" s="10" t="s">
        <v>1651</v>
      </c>
      <c r="E64" s="1750">
        <v>0</v>
      </c>
      <c r="F64" s="1896">
        <v>0</v>
      </c>
      <c r="G64" s="341">
        <f t="shared" si="7"/>
        <v>0</v>
      </c>
      <c r="H64" s="1750"/>
      <c r="I64" s="1750">
        <v>69</v>
      </c>
      <c r="J64" s="1750">
        <v>77</v>
      </c>
      <c r="K64" s="1750">
        <f t="shared" si="5"/>
        <v>146</v>
      </c>
      <c r="L64" s="1758"/>
      <c r="M64" s="341">
        <f t="shared" si="8"/>
        <v>69</v>
      </c>
      <c r="N64" s="341">
        <f t="shared" si="9"/>
        <v>77</v>
      </c>
      <c r="O64" s="772">
        <f t="shared" si="10"/>
        <v>146</v>
      </c>
      <c r="P64" s="92"/>
      <c r="Q64" s="92"/>
    </row>
    <row r="65" spans="2:17" ht="9.9499999999999993" customHeight="1">
      <c r="B65" s="2007"/>
      <c r="C65" s="487"/>
      <c r="D65" s="10" t="s">
        <v>227</v>
      </c>
      <c r="E65" s="1750">
        <v>24</v>
      </c>
      <c r="F65" s="1896">
        <v>21</v>
      </c>
      <c r="G65" s="341">
        <f t="shared" si="7"/>
        <v>45</v>
      </c>
      <c r="H65" s="1750"/>
      <c r="I65" s="1750">
        <v>0</v>
      </c>
      <c r="J65" s="1750">
        <v>0</v>
      </c>
      <c r="K65" s="1750">
        <f t="shared" si="5"/>
        <v>0</v>
      </c>
      <c r="L65" s="1758"/>
      <c r="M65" s="341">
        <f t="shared" si="8"/>
        <v>24</v>
      </c>
      <c r="N65" s="341">
        <f t="shared" si="9"/>
        <v>21</v>
      </c>
      <c r="O65" s="772">
        <f t="shared" si="10"/>
        <v>45</v>
      </c>
      <c r="P65" s="92"/>
      <c r="Q65" s="92"/>
    </row>
    <row r="66" spans="2:17" ht="11.1" customHeight="1">
      <c r="B66" s="2007"/>
      <c r="C66" s="488" t="s">
        <v>53</v>
      </c>
      <c r="D66" s="10"/>
      <c r="E66" s="1758">
        <f>SUM(E67:E70)</f>
        <v>36</v>
      </c>
      <c r="F66" s="1758">
        <f>SUM(F67:F70)</f>
        <v>31</v>
      </c>
      <c r="G66" s="1749">
        <f t="shared" si="7"/>
        <v>67</v>
      </c>
      <c r="H66" s="1758"/>
      <c r="I66" s="1758">
        <f>SUM(I67:I70)</f>
        <v>86</v>
      </c>
      <c r="J66" s="1758">
        <f>SUM(J67:J70)</f>
        <v>112</v>
      </c>
      <c r="K66" s="1749">
        <f t="shared" si="5"/>
        <v>198</v>
      </c>
      <c r="L66" s="1758"/>
      <c r="M66" s="1749">
        <f t="shared" si="8"/>
        <v>122</v>
      </c>
      <c r="N66" s="1749">
        <f t="shared" si="9"/>
        <v>143</v>
      </c>
      <c r="O66" s="1897">
        <f t="shared" si="10"/>
        <v>265</v>
      </c>
      <c r="P66" s="92"/>
      <c r="Q66" s="92"/>
    </row>
    <row r="67" spans="2:17" ht="11.1" customHeight="1">
      <c r="B67" s="2007"/>
      <c r="C67" s="488"/>
      <c r="D67" s="10" t="s">
        <v>1652</v>
      </c>
      <c r="E67" s="341">
        <v>0</v>
      </c>
      <c r="F67" s="341">
        <v>0</v>
      </c>
      <c r="G67" s="341">
        <f t="shared" si="7"/>
        <v>0</v>
      </c>
      <c r="H67" s="341"/>
      <c r="I67" s="341">
        <v>50</v>
      </c>
      <c r="J67" s="341">
        <v>60</v>
      </c>
      <c r="K67" s="341">
        <f t="shared" si="5"/>
        <v>110</v>
      </c>
      <c r="L67" s="1758"/>
      <c r="M67" s="341">
        <f t="shared" si="8"/>
        <v>50</v>
      </c>
      <c r="N67" s="341">
        <f t="shared" si="9"/>
        <v>60</v>
      </c>
      <c r="O67" s="772">
        <f t="shared" si="10"/>
        <v>110</v>
      </c>
      <c r="P67" s="92"/>
      <c r="Q67" s="92"/>
    </row>
    <row r="68" spans="2:17" ht="9.9499999999999993" customHeight="1">
      <c r="B68" s="2007"/>
      <c r="C68" s="487"/>
      <c r="D68" s="10" t="s">
        <v>228</v>
      </c>
      <c r="E68" s="341">
        <v>21</v>
      </c>
      <c r="F68" s="1905">
        <v>11</v>
      </c>
      <c r="G68" s="341">
        <f t="shared" si="7"/>
        <v>32</v>
      </c>
      <c r="H68" s="341"/>
      <c r="I68" s="341">
        <v>0</v>
      </c>
      <c r="J68" s="341">
        <v>0</v>
      </c>
      <c r="K68" s="341">
        <f t="shared" si="5"/>
        <v>0</v>
      </c>
      <c r="L68" s="1758"/>
      <c r="M68" s="341">
        <f t="shared" si="8"/>
        <v>21</v>
      </c>
      <c r="N68" s="341">
        <f t="shared" si="9"/>
        <v>11</v>
      </c>
      <c r="O68" s="772">
        <f t="shared" si="10"/>
        <v>32</v>
      </c>
      <c r="P68" s="92"/>
      <c r="Q68" s="92"/>
    </row>
    <row r="69" spans="2:17" ht="9.9499999999999993" customHeight="1">
      <c r="B69" s="2007"/>
      <c r="C69" s="487"/>
      <c r="D69" s="10" t="s">
        <v>1651</v>
      </c>
      <c r="E69" s="341">
        <v>0</v>
      </c>
      <c r="F69" s="1905">
        <v>0</v>
      </c>
      <c r="G69" s="341">
        <f t="shared" si="7"/>
        <v>0</v>
      </c>
      <c r="H69" s="341"/>
      <c r="I69" s="341">
        <v>36</v>
      </c>
      <c r="J69" s="341">
        <v>52</v>
      </c>
      <c r="K69" s="341">
        <f t="shared" si="5"/>
        <v>88</v>
      </c>
      <c r="L69" s="1758"/>
      <c r="M69" s="341">
        <f t="shared" si="8"/>
        <v>36</v>
      </c>
      <c r="N69" s="341">
        <f t="shared" si="9"/>
        <v>52</v>
      </c>
      <c r="O69" s="772">
        <f t="shared" si="10"/>
        <v>88</v>
      </c>
      <c r="P69" s="92"/>
      <c r="Q69" s="92"/>
    </row>
    <row r="70" spans="2:17" ht="9.9499999999999993" customHeight="1">
      <c r="B70" s="2007"/>
      <c r="C70" s="487"/>
      <c r="D70" s="10" t="s">
        <v>227</v>
      </c>
      <c r="E70" s="341">
        <v>15</v>
      </c>
      <c r="F70" s="1905">
        <v>20</v>
      </c>
      <c r="G70" s="341">
        <f t="shared" si="7"/>
        <v>35</v>
      </c>
      <c r="H70" s="341"/>
      <c r="I70" s="341">
        <v>0</v>
      </c>
      <c r="J70" s="341">
        <v>0</v>
      </c>
      <c r="K70" s="341">
        <f t="shared" si="5"/>
        <v>0</v>
      </c>
      <c r="L70" s="1758"/>
      <c r="M70" s="341">
        <f t="shared" si="8"/>
        <v>15</v>
      </c>
      <c r="N70" s="341">
        <f t="shared" si="9"/>
        <v>20</v>
      </c>
      <c r="O70" s="772">
        <f t="shared" si="10"/>
        <v>35</v>
      </c>
      <c r="P70" s="92"/>
      <c r="Q70" s="92"/>
    </row>
    <row r="71" spans="2:17" ht="11.1" customHeight="1">
      <c r="B71" s="2007"/>
      <c r="C71" s="488" t="s">
        <v>123</v>
      </c>
      <c r="D71" s="10"/>
      <c r="E71" s="1758">
        <f>SUM(E72:E76)</f>
        <v>72</v>
      </c>
      <c r="F71" s="1758">
        <f>SUM(F72:F76)</f>
        <v>65</v>
      </c>
      <c r="G71" s="1749">
        <f t="shared" si="7"/>
        <v>137</v>
      </c>
      <c r="H71" s="1758"/>
      <c r="I71" s="1758">
        <f>SUM(I72:I76)</f>
        <v>146</v>
      </c>
      <c r="J71" s="1758">
        <f>SUM(J72:J76)</f>
        <v>129</v>
      </c>
      <c r="K71" s="1749">
        <f t="shared" si="5"/>
        <v>275</v>
      </c>
      <c r="L71" s="1758"/>
      <c r="M71" s="1749">
        <f t="shared" si="8"/>
        <v>218</v>
      </c>
      <c r="N71" s="1749">
        <f t="shared" si="9"/>
        <v>194</v>
      </c>
      <c r="O71" s="1897">
        <f t="shared" si="10"/>
        <v>412</v>
      </c>
      <c r="P71" s="92"/>
      <c r="Q71" s="92"/>
    </row>
    <row r="72" spans="2:17" ht="11.1" customHeight="1">
      <c r="B72" s="2007"/>
      <c r="C72" s="488"/>
      <c r="D72" s="10" t="s">
        <v>1652</v>
      </c>
      <c r="E72" s="341">
        <v>0</v>
      </c>
      <c r="F72" s="341">
        <v>0</v>
      </c>
      <c r="G72" s="341">
        <f t="shared" si="7"/>
        <v>0</v>
      </c>
      <c r="H72" s="341"/>
      <c r="I72" s="341">
        <v>71</v>
      </c>
      <c r="J72" s="341">
        <v>75</v>
      </c>
      <c r="K72" s="341">
        <f t="shared" si="5"/>
        <v>146</v>
      </c>
      <c r="L72" s="1758"/>
      <c r="M72" s="341">
        <f t="shared" ref="M72:M86" si="11">SUM(E72+I72)</f>
        <v>71</v>
      </c>
      <c r="N72" s="341">
        <f t="shared" ref="N72:N86" si="12">SUM(F72+J72)</f>
        <v>75</v>
      </c>
      <c r="O72" s="772">
        <f t="shared" si="10"/>
        <v>146</v>
      </c>
      <c r="P72" s="92"/>
      <c r="Q72" s="92"/>
    </row>
    <row r="73" spans="2:17" ht="9.75" customHeight="1">
      <c r="B73" s="2007"/>
      <c r="C73" s="244"/>
      <c r="D73" s="10" t="s">
        <v>228</v>
      </c>
      <c r="E73" s="341">
        <v>35</v>
      </c>
      <c r="F73" s="1905">
        <v>37</v>
      </c>
      <c r="G73" s="341">
        <f t="shared" si="7"/>
        <v>72</v>
      </c>
      <c r="H73" s="341"/>
      <c r="I73" s="341">
        <v>0</v>
      </c>
      <c r="J73" s="341">
        <v>0</v>
      </c>
      <c r="K73" s="341">
        <f t="shared" si="5"/>
        <v>0</v>
      </c>
      <c r="L73" s="1758"/>
      <c r="M73" s="341">
        <f t="shared" si="11"/>
        <v>35</v>
      </c>
      <c r="N73" s="341">
        <f t="shared" si="12"/>
        <v>37</v>
      </c>
      <c r="O73" s="772">
        <f t="shared" si="10"/>
        <v>72</v>
      </c>
      <c r="P73" s="92"/>
      <c r="Q73" s="92"/>
    </row>
    <row r="74" spans="2:17" ht="9.75" customHeight="1">
      <c r="B74" s="2007"/>
      <c r="C74" s="244"/>
      <c r="D74" s="10" t="s">
        <v>1651</v>
      </c>
      <c r="E74" s="341">
        <v>0</v>
      </c>
      <c r="F74" s="1905">
        <v>0</v>
      </c>
      <c r="G74" s="341">
        <f t="shared" si="7"/>
        <v>0</v>
      </c>
      <c r="H74" s="341"/>
      <c r="I74" s="341">
        <v>75</v>
      </c>
      <c r="J74" s="341">
        <v>54</v>
      </c>
      <c r="K74" s="341">
        <f t="shared" si="5"/>
        <v>129</v>
      </c>
      <c r="L74" s="1758"/>
      <c r="M74" s="341">
        <f t="shared" si="11"/>
        <v>75</v>
      </c>
      <c r="N74" s="341">
        <f t="shared" si="12"/>
        <v>54</v>
      </c>
      <c r="O74" s="772">
        <f t="shared" si="10"/>
        <v>129</v>
      </c>
      <c r="P74" s="92"/>
      <c r="Q74" s="92"/>
    </row>
    <row r="75" spans="2:17" ht="9.9499999999999993" customHeight="1">
      <c r="B75" s="2007"/>
      <c r="C75" s="244"/>
      <c r="D75" s="10" t="s">
        <v>227</v>
      </c>
      <c r="E75" s="341">
        <v>29</v>
      </c>
      <c r="F75" s="1905">
        <v>16</v>
      </c>
      <c r="G75" s="341">
        <f t="shared" si="7"/>
        <v>45</v>
      </c>
      <c r="H75" s="341"/>
      <c r="I75" s="341">
        <v>0</v>
      </c>
      <c r="J75" s="341">
        <v>0</v>
      </c>
      <c r="K75" s="341">
        <f t="shared" si="5"/>
        <v>0</v>
      </c>
      <c r="L75" s="1758"/>
      <c r="M75" s="341">
        <f t="shared" si="11"/>
        <v>29</v>
      </c>
      <c r="N75" s="341">
        <f t="shared" si="12"/>
        <v>16</v>
      </c>
      <c r="O75" s="772">
        <f t="shared" si="10"/>
        <v>45</v>
      </c>
      <c r="P75" s="92"/>
      <c r="Q75" s="92"/>
    </row>
    <row r="76" spans="2:17" ht="9.9499999999999993" customHeight="1">
      <c r="B76" s="2007"/>
      <c r="C76" s="244"/>
      <c r="D76" s="10" t="s">
        <v>226</v>
      </c>
      <c r="E76" s="341">
        <v>8</v>
      </c>
      <c r="F76" s="1905">
        <v>12</v>
      </c>
      <c r="G76" s="341">
        <f t="shared" si="7"/>
        <v>20</v>
      </c>
      <c r="H76" s="341"/>
      <c r="I76" s="341">
        <v>0</v>
      </c>
      <c r="J76" s="341">
        <v>0</v>
      </c>
      <c r="K76" s="341">
        <f t="shared" si="5"/>
        <v>0</v>
      </c>
      <c r="L76" s="1758"/>
      <c r="M76" s="341">
        <f t="shared" si="11"/>
        <v>8</v>
      </c>
      <c r="N76" s="341">
        <f t="shared" si="12"/>
        <v>12</v>
      </c>
      <c r="O76" s="772">
        <f t="shared" si="10"/>
        <v>20</v>
      </c>
      <c r="P76" s="92"/>
      <c r="Q76" s="92"/>
    </row>
    <row r="77" spans="2:17" ht="11.1" customHeight="1">
      <c r="B77" s="2007"/>
      <c r="C77" s="488" t="s">
        <v>32</v>
      </c>
      <c r="D77" s="3"/>
      <c r="E77" s="1758">
        <f>SUM(E78)</f>
        <v>34</v>
      </c>
      <c r="F77" s="1758">
        <f>SUM(F78)</f>
        <v>23</v>
      </c>
      <c r="G77" s="1749">
        <f t="shared" si="7"/>
        <v>57</v>
      </c>
      <c r="H77" s="1758"/>
      <c r="I77" s="1758">
        <f>SUM(I78)</f>
        <v>29</v>
      </c>
      <c r="J77" s="1758">
        <f>SUM(J78)</f>
        <v>41</v>
      </c>
      <c r="K77" s="1749">
        <f t="shared" si="5"/>
        <v>70</v>
      </c>
      <c r="L77" s="1758"/>
      <c r="M77" s="1749">
        <f t="shared" si="11"/>
        <v>63</v>
      </c>
      <c r="N77" s="1749">
        <f t="shared" si="12"/>
        <v>64</v>
      </c>
      <c r="O77" s="1897">
        <f t="shared" si="10"/>
        <v>127</v>
      </c>
      <c r="P77" s="92"/>
      <c r="Q77" s="92"/>
    </row>
    <row r="78" spans="2:17" ht="9.9499999999999993" customHeight="1">
      <c r="B78" s="2007"/>
      <c r="C78" s="487"/>
      <c r="D78" s="10" t="s">
        <v>225</v>
      </c>
      <c r="E78" s="1750">
        <v>34</v>
      </c>
      <c r="F78" s="1896">
        <v>23</v>
      </c>
      <c r="G78" s="341">
        <f t="shared" si="7"/>
        <v>57</v>
      </c>
      <c r="H78" s="1750"/>
      <c r="I78" s="1750">
        <v>29</v>
      </c>
      <c r="J78" s="1750">
        <v>41</v>
      </c>
      <c r="K78" s="1750">
        <f t="shared" si="5"/>
        <v>70</v>
      </c>
      <c r="L78" s="1758"/>
      <c r="M78" s="341">
        <f t="shared" si="11"/>
        <v>63</v>
      </c>
      <c r="N78" s="341">
        <f t="shared" si="12"/>
        <v>64</v>
      </c>
      <c r="O78" s="772">
        <f t="shared" si="10"/>
        <v>127</v>
      </c>
      <c r="P78" s="92"/>
      <c r="Q78" s="92"/>
    </row>
    <row r="79" spans="2:17" ht="12" customHeight="1">
      <c r="B79" s="2006">
        <v>1403</v>
      </c>
      <c r="C79" s="1832" t="s">
        <v>14</v>
      </c>
      <c r="D79" s="1831"/>
      <c r="E79" s="1886">
        <f>SUM(E80+E82+E84)</f>
        <v>97</v>
      </c>
      <c r="F79" s="1886">
        <f>SUM(F80+F82+F84)</f>
        <v>125</v>
      </c>
      <c r="G79" s="1886">
        <f t="shared" ref="G79:G86" si="13">SUM(E79:F79)</f>
        <v>222</v>
      </c>
      <c r="H79" s="1886"/>
      <c r="I79" s="1886">
        <f>SUM(I80+I82+I84)</f>
        <v>254</v>
      </c>
      <c r="J79" s="1886">
        <f>SUM(J80+J82+J84)</f>
        <v>413</v>
      </c>
      <c r="K79" s="1886">
        <f t="shared" si="5"/>
        <v>667</v>
      </c>
      <c r="L79" s="1886"/>
      <c r="M79" s="1877">
        <f t="shared" si="11"/>
        <v>351</v>
      </c>
      <c r="N79" s="1877">
        <f t="shared" si="12"/>
        <v>538</v>
      </c>
      <c r="O79" s="1898">
        <f t="shared" si="10"/>
        <v>889</v>
      </c>
      <c r="P79" s="92"/>
      <c r="Q79" s="92"/>
    </row>
    <row r="80" spans="2:17" ht="11.1" customHeight="1">
      <c r="B80" s="2007"/>
      <c r="C80" s="488" t="s">
        <v>33</v>
      </c>
      <c r="D80" s="10"/>
      <c r="E80" s="1758">
        <f>SUM(E81:E81)</f>
        <v>26</v>
      </c>
      <c r="F80" s="1758">
        <f>SUM(F81:F81)</f>
        <v>26</v>
      </c>
      <c r="G80" s="1758">
        <f t="shared" si="13"/>
        <v>52</v>
      </c>
      <c r="H80" s="1758"/>
      <c r="I80" s="1758">
        <f>SUM(I81:I81)</f>
        <v>84</v>
      </c>
      <c r="J80" s="1758">
        <f>SUM(J81:J81)</f>
        <v>141</v>
      </c>
      <c r="K80" s="1758">
        <f t="shared" si="5"/>
        <v>225</v>
      </c>
      <c r="L80" s="1758"/>
      <c r="M80" s="1749">
        <f t="shared" si="11"/>
        <v>110</v>
      </c>
      <c r="N80" s="1749">
        <f t="shared" si="12"/>
        <v>167</v>
      </c>
      <c r="O80" s="1897">
        <f t="shared" si="10"/>
        <v>277</v>
      </c>
      <c r="P80" s="92"/>
      <c r="Q80" s="92"/>
    </row>
    <row r="81" spans="1:249" ht="9.9499999999999993" customHeight="1">
      <c r="B81" s="2007"/>
      <c r="C81" s="487"/>
      <c r="D81" s="10" t="s">
        <v>224</v>
      </c>
      <c r="E81" s="1750">
        <v>26</v>
      </c>
      <c r="F81" s="1896">
        <v>26</v>
      </c>
      <c r="G81" s="341">
        <f t="shared" si="13"/>
        <v>52</v>
      </c>
      <c r="H81" s="1750"/>
      <c r="I81" s="1750">
        <v>84</v>
      </c>
      <c r="J81" s="1750">
        <v>141</v>
      </c>
      <c r="K81" s="1750">
        <f t="shared" ref="K81:K86" si="14">I81+J81</f>
        <v>225</v>
      </c>
      <c r="L81" s="341"/>
      <c r="M81" s="341">
        <f t="shared" si="11"/>
        <v>110</v>
      </c>
      <c r="N81" s="341">
        <f t="shared" si="12"/>
        <v>167</v>
      </c>
      <c r="O81" s="772">
        <f t="shared" si="10"/>
        <v>277</v>
      </c>
      <c r="P81" s="92"/>
      <c r="Q81" s="92"/>
    </row>
    <row r="82" spans="1:249" ht="11.1" customHeight="1">
      <c r="B82" s="2007"/>
      <c r="C82" s="488" t="s">
        <v>15</v>
      </c>
      <c r="D82" s="10"/>
      <c r="E82" s="1758">
        <f>SUM(E83:E83)</f>
        <v>23</v>
      </c>
      <c r="F82" s="1758">
        <f>SUM(F83:F83)</f>
        <v>22</v>
      </c>
      <c r="G82" s="1749">
        <f t="shared" si="13"/>
        <v>45</v>
      </c>
      <c r="H82" s="1758"/>
      <c r="I82" s="1758">
        <f>SUM(I83:I83)</f>
        <v>62</v>
      </c>
      <c r="J82" s="1758">
        <f>SUM(J83:J83)</f>
        <v>90</v>
      </c>
      <c r="K82" s="1749">
        <f t="shared" si="14"/>
        <v>152</v>
      </c>
      <c r="L82" s="1758"/>
      <c r="M82" s="1749">
        <f t="shared" si="11"/>
        <v>85</v>
      </c>
      <c r="N82" s="1749">
        <f t="shared" si="12"/>
        <v>112</v>
      </c>
      <c r="O82" s="1897">
        <f t="shared" si="10"/>
        <v>197</v>
      </c>
      <c r="P82" s="92"/>
      <c r="Q82" s="92"/>
    </row>
    <row r="83" spans="1:249" ht="9.75" customHeight="1">
      <c r="B83" s="2007"/>
      <c r="C83" s="487"/>
      <c r="D83" s="10" t="s">
        <v>337</v>
      </c>
      <c r="E83" s="1750">
        <v>23</v>
      </c>
      <c r="F83" s="1896">
        <v>22</v>
      </c>
      <c r="G83" s="341">
        <f t="shared" si="13"/>
        <v>45</v>
      </c>
      <c r="H83" s="1750"/>
      <c r="I83" s="1750">
        <v>62</v>
      </c>
      <c r="J83" s="1750">
        <v>90</v>
      </c>
      <c r="K83" s="1750">
        <f t="shared" si="14"/>
        <v>152</v>
      </c>
      <c r="L83" s="341"/>
      <c r="M83" s="341">
        <f t="shared" si="11"/>
        <v>85</v>
      </c>
      <c r="N83" s="341">
        <f t="shared" si="12"/>
        <v>112</v>
      </c>
      <c r="O83" s="772">
        <f t="shared" si="10"/>
        <v>197</v>
      </c>
      <c r="P83" s="92"/>
      <c r="Q83" s="92"/>
    </row>
    <row r="84" spans="1:249" ht="11.1" customHeight="1">
      <c r="B84" s="2007"/>
      <c r="C84" s="488" t="s">
        <v>16</v>
      </c>
      <c r="D84" s="10"/>
      <c r="E84" s="1758">
        <f>SUM(E85:E86)</f>
        <v>48</v>
      </c>
      <c r="F84" s="1758">
        <f>SUM(F85:F86)</f>
        <v>77</v>
      </c>
      <c r="G84" s="1749">
        <f t="shared" si="13"/>
        <v>125</v>
      </c>
      <c r="H84" s="1758"/>
      <c r="I84" s="1758">
        <f>SUM(I85:I86)</f>
        <v>108</v>
      </c>
      <c r="J84" s="1758">
        <f>SUM(J85:J86)</f>
        <v>182</v>
      </c>
      <c r="K84" s="1749">
        <f t="shared" si="14"/>
        <v>290</v>
      </c>
      <c r="L84" s="1758"/>
      <c r="M84" s="1749">
        <f t="shared" si="11"/>
        <v>156</v>
      </c>
      <c r="N84" s="1749">
        <f t="shared" si="12"/>
        <v>259</v>
      </c>
      <c r="O84" s="1897">
        <f t="shared" si="10"/>
        <v>415</v>
      </c>
      <c r="P84" s="92"/>
      <c r="Q84" s="92"/>
    </row>
    <row r="85" spans="1:249" ht="9.9499999999999993" customHeight="1">
      <c r="B85" s="2014"/>
      <c r="C85" s="487"/>
      <c r="D85" s="10" t="s">
        <v>224</v>
      </c>
      <c r="E85" s="1750">
        <v>39</v>
      </c>
      <c r="F85" s="1896">
        <v>63</v>
      </c>
      <c r="G85" s="341">
        <f t="shared" si="13"/>
        <v>102</v>
      </c>
      <c r="H85" s="1750"/>
      <c r="I85" s="1750">
        <v>93</v>
      </c>
      <c r="J85" s="1750">
        <v>153</v>
      </c>
      <c r="K85" s="1750">
        <f t="shared" si="14"/>
        <v>246</v>
      </c>
      <c r="L85" s="341"/>
      <c r="M85" s="341">
        <f t="shared" si="11"/>
        <v>132</v>
      </c>
      <c r="N85" s="341">
        <f t="shared" si="12"/>
        <v>216</v>
      </c>
      <c r="O85" s="772">
        <f t="shared" si="10"/>
        <v>348</v>
      </c>
      <c r="P85" s="92"/>
      <c r="Q85" s="92"/>
    </row>
    <row r="86" spans="1:249" ht="9.9499999999999993" customHeight="1">
      <c r="B86" s="2015"/>
      <c r="C86" s="518"/>
      <c r="D86" s="124" t="s">
        <v>223</v>
      </c>
      <c r="E86" s="1747">
        <v>9</v>
      </c>
      <c r="F86" s="1895">
        <v>14</v>
      </c>
      <c r="G86" s="341">
        <f t="shared" si="13"/>
        <v>23</v>
      </c>
      <c r="H86" s="1747"/>
      <c r="I86" s="1747">
        <v>15</v>
      </c>
      <c r="J86" s="1747">
        <v>29</v>
      </c>
      <c r="K86" s="804">
        <f t="shared" si="14"/>
        <v>44</v>
      </c>
      <c r="L86" s="804"/>
      <c r="M86" s="804">
        <f t="shared" si="11"/>
        <v>24</v>
      </c>
      <c r="N86" s="804">
        <f t="shared" si="12"/>
        <v>43</v>
      </c>
      <c r="O86" s="803">
        <f t="shared" si="10"/>
        <v>67</v>
      </c>
      <c r="P86" s="92"/>
      <c r="Q86" s="92"/>
    </row>
    <row r="87" spans="1:249" ht="9.9499999999999993" customHeight="1">
      <c r="B87" s="754"/>
      <c r="C87" s="99"/>
      <c r="D87" s="10"/>
      <c r="E87" s="97"/>
      <c r="F87" s="173"/>
      <c r="G87" s="849"/>
      <c r="H87" s="1741"/>
      <c r="I87" s="97"/>
      <c r="J87" s="97"/>
      <c r="K87" s="1772"/>
      <c r="L87" s="1772"/>
      <c r="M87" s="1772"/>
      <c r="N87" s="1772"/>
      <c r="O87" s="1453" t="s">
        <v>222</v>
      </c>
      <c r="P87" s="92"/>
      <c r="Q87" s="92"/>
    </row>
    <row r="88" spans="1:249" ht="9.9499999999999993" customHeight="1">
      <c r="B88" s="754"/>
      <c r="C88" s="99"/>
      <c r="D88" s="10"/>
      <c r="E88" s="97"/>
      <c r="F88" s="210"/>
      <c r="G88" s="1894"/>
      <c r="H88" s="97"/>
      <c r="I88" s="97"/>
      <c r="J88" s="97"/>
      <c r="K88" s="471"/>
      <c r="L88" s="471"/>
      <c r="M88" s="471"/>
      <c r="N88" s="471" t="s">
        <v>221</v>
      </c>
      <c r="O88" s="471"/>
    </row>
    <row r="89" spans="1:249" ht="12.75" customHeight="1">
      <c r="B89" s="2001" t="s">
        <v>29</v>
      </c>
      <c r="C89" s="752"/>
      <c r="D89" s="752"/>
      <c r="E89" s="2004" t="s">
        <v>1647</v>
      </c>
      <c r="F89" s="2004"/>
      <c r="G89" s="2004"/>
      <c r="H89" s="1893"/>
      <c r="I89" s="2012" t="s">
        <v>1646</v>
      </c>
      <c r="J89" s="2012"/>
      <c r="K89" s="2012"/>
      <c r="L89" s="1892"/>
      <c r="M89" s="1892"/>
      <c r="N89" s="1892"/>
      <c r="O89" s="1891"/>
      <c r="P89" s="92"/>
      <c r="S89" s="99"/>
    </row>
    <row r="90" spans="1:249" ht="12.75" customHeight="1">
      <c r="B90" s="1990"/>
      <c r="C90" s="748"/>
      <c r="D90" s="744" t="s">
        <v>336</v>
      </c>
      <c r="E90" s="2005"/>
      <c r="F90" s="2005"/>
      <c r="G90" s="2005"/>
      <c r="H90" s="1890"/>
      <c r="I90" s="2011"/>
      <c r="J90" s="2011"/>
      <c r="K90" s="2011"/>
      <c r="L90" s="1890"/>
      <c r="M90" s="2011" t="s">
        <v>93</v>
      </c>
      <c r="N90" s="2011"/>
      <c r="O90" s="2002" t="s">
        <v>5</v>
      </c>
      <c r="P90" s="92"/>
      <c r="Q90" s="97"/>
    </row>
    <row r="91" spans="1:249">
      <c r="B91" s="1991"/>
      <c r="C91" s="746"/>
      <c r="D91" s="745"/>
      <c r="E91" s="837" t="s">
        <v>26</v>
      </c>
      <c r="F91" s="837" t="s">
        <v>27</v>
      </c>
      <c r="G91" s="1889" t="s">
        <v>5</v>
      </c>
      <c r="H91" s="837"/>
      <c r="I91" s="837" t="s">
        <v>26</v>
      </c>
      <c r="J91" s="837" t="s">
        <v>27</v>
      </c>
      <c r="K91" s="1889" t="s">
        <v>5</v>
      </c>
      <c r="L91" s="837"/>
      <c r="M91" s="837" t="s">
        <v>26</v>
      </c>
      <c r="N91" s="837" t="s">
        <v>27</v>
      </c>
      <c r="O91" s="2003"/>
      <c r="P91" s="92"/>
    </row>
    <row r="92" spans="1:249" ht="12" customHeight="1">
      <c r="B92" s="2010">
        <v>1404</v>
      </c>
      <c r="C92" s="1832" t="s">
        <v>34</v>
      </c>
      <c r="D92" s="1831"/>
      <c r="E92" s="793">
        <f>SUM(E93+E98)</f>
        <v>182</v>
      </c>
      <c r="F92" s="793">
        <f>SUM(F93+F98)</f>
        <v>47</v>
      </c>
      <c r="G92" s="793">
        <f>SUM(E92:F92)</f>
        <v>229</v>
      </c>
      <c r="H92" s="793"/>
      <c r="I92" s="793">
        <f>SUM(I93+I98)</f>
        <v>1555</v>
      </c>
      <c r="J92" s="793">
        <f>SUM(J93+J98)</f>
        <v>629</v>
      </c>
      <c r="K92" s="793">
        <f>SUM(I92:J92)</f>
        <v>2184</v>
      </c>
      <c r="L92" s="793"/>
      <c r="M92" s="1886">
        <f t="shared" ref="M92:M123" si="15">SUM(E92+I92)</f>
        <v>1737</v>
      </c>
      <c r="N92" s="1886">
        <f t="shared" ref="N92:N123" si="16">SUM(F92+J92)</f>
        <v>676</v>
      </c>
      <c r="O92" s="1885">
        <f t="shared" ref="O92:O123" si="17">SUM(M92:N92)</f>
        <v>2413</v>
      </c>
    </row>
    <row r="93" spans="1:249" ht="11.1" customHeight="1">
      <c r="B93" s="1981"/>
      <c r="C93" s="488" t="s">
        <v>109</v>
      </c>
      <c r="D93" s="10"/>
      <c r="E93" s="1888">
        <f>SUM(E94:E97)</f>
        <v>103</v>
      </c>
      <c r="F93" s="1888">
        <f>SUM(F94:F97)</f>
        <v>26</v>
      </c>
      <c r="G93" s="1888">
        <f>SUM(E93:F93)</f>
        <v>129</v>
      </c>
      <c r="H93" s="1888"/>
      <c r="I93" s="1888">
        <f>SUM(I94:I97)</f>
        <v>1035</v>
      </c>
      <c r="J93" s="1888">
        <f>SUM(J94:J97)</f>
        <v>268</v>
      </c>
      <c r="K93" s="1888">
        <f>SUM(I93:J93)</f>
        <v>1303</v>
      </c>
      <c r="L93" s="1888"/>
      <c r="M93" s="1758">
        <f t="shared" si="15"/>
        <v>1138</v>
      </c>
      <c r="N93" s="1758">
        <f t="shared" si="16"/>
        <v>294</v>
      </c>
      <c r="O93" s="1887">
        <f t="shared" si="17"/>
        <v>1432</v>
      </c>
    </row>
    <row r="94" spans="1:249" ht="9.9499999999999993" customHeight="1">
      <c r="B94" s="1995"/>
      <c r="C94" s="487"/>
      <c r="D94" s="10" t="s">
        <v>345</v>
      </c>
      <c r="E94" s="1872">
        <v>0</v>
      </c>
      <c r="F94" s="1873">
        <v>0</v>
      </c>
      <c r="G94" s="341">
        <f t="shared" ref="G94:G125" si="18">E94+F94</f>
        <v>0</v>
      </c>
      <c r="H94" s="1872"/>
      <c r="I94" s="1872">
        <v>781</v>
      </c>
      <c r="J94" s="1872">
        <v>211</v>
      </c>
      <c r="K94" s="1750">
        <f t="shared" ref="K94:K125" si="19">I94+J94</f>
        <v>992</v>
      </c>
      <c r="L94" s="341"/>
      <c r="M94" s="341">
        <f t="shared" si="15"/>
        <v>781</v>
      </c>
      <c r="N94" s="341">
        <f t="shared" si="16"/>
        <v>211</v>
      </c>
      <c r="O94" s="772">
        <f t="shared" si="17"/>
        <v>992</v>
      </c>
    </row>
    <row r="95" spans="1:249" ht="9.9499999999999993" customHeight="1">
      <c r="A95" s="10"/>
      <c r="B95" s="1995"/>
      <c r="C95" s="1904"/>
      <c r="D95" s="10" t="s">
        <v>212</v>
      </c>
      <c r="E95" s="173">
        <v>103</v>
      </c>
      <c r="F95" s="173">
        <v>26</v>
      </c>
      <c r="G95" s="341">
        <f t="shared" si="18"/>
        <v>129</v>
      </c>
      <c r="H95" s="10"/>
      <c r="I95" s="173">
        <v>254</v>
      </c>
      <c r="J95" s="173">
        <v>57</v>
      </c>
      <c r="K95" s="1750">
        <f t="shared" si="19"/>
        <v>311</v>
      </c>
      <c r="L95" s="10"/>
      <c r="M95" s="341">
        <f t="shared" si="15"/>
        <v>357</v>
      </c>
      <c r="N95" s="341">
        <f t="shared" si="16"/>
        <v>83</v>
      </c>
      <c r="O95" s="772">
        <f t="shared" si="17"/>
        <v>440</v>
      </c>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row>
    <row r="96" spans="1:249" ht="9.9499999999999993" customHeight="1">
      <c r="A96" s="10"/>
      <c r="B96" s="1995"/>
      <c r="C96" s="1904"/>
      <c r="D96" s="10" t="s">
        <v>332</v>
      </c>
      <c r="E96" s="173">
        <v>0</v>
      </c>
      <c r="F96" s="173">
        <v>0</v>
      </c>
      <c r="G96" s="341">
        <f t="shared" si="18"/>
        <v>0</v>
      </c>
      <c r="H96" s="10"/>
      <c r="I96" s="173">
        <v>0</v>
      </c>
      <c r="J96" s="173">
        <v>0</v>
      </c>
      <c r="K96" s="1750">
        <f t="shared" si="19"/>
        <v>0</v>
      </c>
      <c r="L96" s="10"/>
      <c r="M96" s="341">
        <f t="shared" si="15"/>
        <v>0</v>
      </c>
      <c r="N96" s="341">
        <f t="shared" si="16"/>
        <v>0</v>
      </c>
      <c r="O96" s="772">
        <f t="shared" si="17"/>
        <v>0</v>
      </c>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c r="IL96" s="10"/>
      <c r="IM96" s="10"/>
      <c r="IN96" s="10"/>
      <c r="IO96" s="10"/>
    </row>
    <row r="97" spans="1:249" ht="9.9499999999999993" customHeight="1">
      <c r="A97" s="10"/>
      <c r="B97" s="1995"/>
      <c r="C97" s="1904"/>
      <c r="D97" s="10" t="s">
        <v>331</v>
      </c>
      <c r="E97" s="173">
        <v>0</v>
      </c>
      <c r="F97" s="173">
        <v>0</v>
      </c>
      <c r="G97" s="341">
        <f t="shared" si="18"/>
        <v>0</v>
      </c>
      <c r="H97" s="10"/>
      <c r="I97" s="173">
        <v>0</v>
      </c>
      <c r="J97" s="173">
        <v>0</v>
      </c>
      <c r="K97" s="1750">
        <f t="shared" si="19"/>
        <v>0</v>
      </c>
      <c r="L97" s="10"/>
      <c r="M97" s="341">
        <f t="shared" si="15"/>
        <v>0</v>
      </c>
      <c r="N97" s="341">
        <f t="shared" si="16"/>
        <v>0</v>
      </c>
      <c r="O97" s="772">
        <f t="shared" si="17"/>
        <v>0</v>
      </c>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c r="IK97" s="10"/>
      <c r="IL97" s="10"/>
      <c r="IM97" s="10"/>
      <c r="IN97" s="10"/>
      <c r="IO97" s="10"/>
    </row>
    <row r="98" spans="1:249" ht="11.1" customHeight="1">
      <c r="B98" s="1981"/>
      <c r="C98" s="488" t="s">
        <v>17</v>
      </c>
      <c r="D98" s="10"/>
      <c r="E98" s="1875">
        <f>SUM(E99:E100)</f>
        <v>79</v>
      </c>
      <c r="F98" s="1875">
        <f>SUM(F99:F100)</f>
        <v>21</v>
      </c>
      <c r="G98" s="1749">
        <f t="shared" si="18"/>
        <v>100</v>
      </c>
      <c r="H98" s="1875"/>
      <c r="I98" s="1875">
        <f>SUM(I99:I100)</f>
        <v>520</v>
      </c>
      <c r="J98" s="1875">
        <f>SUM(J99:J100)</f>
        <v>361</v>
      </c>
      <c r="K98" s="1749">
        <f t="shared" si="19"/>
        <v>881</v>
      </c>
      <c r="L98" s="1875"/>
      <c r="M98" s="1758">
        <f t="shared" si="15"/>
        <v>599</v>
      </c>
      <c r="N98" s="1758">
        <f t="shared" si="16"/>
        <v>382</v>
      </c>
      <c r="O98" s="1887">
        <f t="shared" si="17"/>
        <v>981</v>
      </c>
    </row>
    <row r="99" spans="1:249" ht="9.9499999999999993" customHeight="1">
      <c r="B99" s="1995"/>
      <c r="C99" s="487"/>
      <c r="D99" s="10" t="s">
        <v>330</v>
      </c>
      <c r="E99" s="1872">
        <v>0</v>
      </c>
      <c r="F99" s="1873">
        <v>0</v>
      </c>
      <c r="G99" s="341">
        <f t="shared" si="18"/>
        <v>0</v>
      </c>
      <c r="H99" s="1872"/>
      <c r="I99" s="1872">
        <v>123</v>
      </c>
      <c r="J99" s="1872">
        <v>78</v>
      </c>
      <c r="K99" s="1750">
        <f t="shared" si="19"/>
        <v>201</v>
      </c>
      <c r="L99" s="341"/>
      <c r="M99" s="341">
        <f t="shared" si="15"/>
        <v>123</v>
      </c>
      <c r="N99" s="341">
        <f t="shared" si="16"/>
        <v>78</v>
      </c>
      <c r="O99" s="772">
        <f t="shared" si="17"/>
        <v>201</v>
      </c>
    </row>
    <row r="100" spans="1:249" ht="9.9499999999999993" customHeight="1">
      <c r="B100" s="60"/>
      <c r="C100" s="487"/>
      <c r="D100" s="10" t="s">
        <v>329</v>
      </c>
      <c r="E100" s="1872">
        <v>79</v>
      </c>
      <c r="F100" s="1873">
        <v>21</v>
      </c>
      <c r="G100" s="804">
        <f t="shared" si="18"/>
        <v>100</v>
      </c>
      <c r="H100" s="1872"/>
      <c r="I100" s="1872">
        <v>397</v>
      </c>
      <c r="J100" s="1872">
        <v>283</v>
      </c>
      <c r="K100" s="1747">
        <f t="shared" si="19"/>
        <v>680</v>
      </c>
      <c r="L100" s="341"/>
      <c r="M100" s="341">
        <f t="shared" si="15"/>
        <v>476</v>
      </c>
      <c r="N100" s="341">
        <f t="shared" si="16"/>
        <v>304</v>
      </c>
      <c r="O100" s="772">
        <f t="shared" si="17"/>
        <v>780</v>
      </c>
    </row>
    <row r="101" spans="1:249" ht="12" customHeight="1">
      <c r="B101" s="2013">
        <v>1405</v>
      </c>
      <c r="C101" s="1832" t="s">
        <v>18</v>
      </c>
      <c r="D101" s="1836"/>
      <c r="E101" s="1881">
        <f>SUM(E102+E111+E125+E128)</f>
        <v>246</v>
      </c>
      <c r="F101" s="1881">
        <f>SUM(F102+F111+F125+F128)</f>
        <v>368</v>
      </c>
      <c r="G101" s="310">
        <f t="shared" si="18"/>
        <v>614</v>
      </c>
      <c r="H101" s="1881"/>
      <c r="I101" s="1881">
        <f>SUM(I102+I111+I125+I128)</f>
        <v>1079</v>
      </c>
      <c r="J101" s="1881">
        <f>SUM(J102+J111+J125+J128)</f>
        <v>1629</v>
      </c>
      <c r="K101" s="1877">
        <f t="shared" si="19"/>
        <v>2708</v>
      </c>
      <c r="L101" s="1881"/>
      <c r="M101" s="1886">
        <f t="shared" si="15"/>
        <v>1325</v>
      </c>
      <c r="N101" s="1886">
        <f t="shared" si="16"/>
        <v>1997</v>
      </c>
      <c r="O101" s="1885">
        <f t="shared" si="17"/>
        <v>3322</v>
      </c>
    </row>
    <row r="102" spans="1:249" ht="11.1" customHeight="1">
      <c r="B102" s="2014"/>
      <c r="C102" s="488" t="s">
        <v>21</v>
      </c>
      <c r="D102" s="10"/>
      <c r="E102" s="1875">
        <f>SUM(E103:E110)</f>
        <v>70</v>
      </c>
      <c r="F102" s="1875">
        <f>SUM(F103:F110)</f>
        <v>74</v>
      </c>
      <c r="G102" s="1749">
        <f t="shared" si="18"/>
        <v>144</v>
      </c>
      <c r="H102" s="1875"/>
      <c r="I102" s="1875">
        <f>SUM(I103:I110)</f>
        <v>222</v>
      </c>
      <c r="J102" s="1875">
        <f>SUM(J103:J110)</f>
        <v>202</v>
      </c>
      <c r="K102" s="1749">
        <f t="shared" si="19"/>
        <v>424</v>
      </c>
      <c r="L102" s="1875"/>
      <c r="M102" s="1875">
        <f t="shared" si="15"/>
        <v>292</v>
      </c>
      <c r="N102" s="1875">
        <f t="shared" si="16"/>
        <v>276</v>
      </c>
      <c r="O102" s="1880">
        <f t="shared" si="17"/>
        <v>568</v>
      </c>
    </row>
    <row r="103" spans="1:249" ht="9.9499999999999993" customHeight="1">
      <c r="B103" s="2014"/>
      <c r="C103" s="487"/>
      <c r="D103" s="10" t="s">
        <v>328</v>
      </c>
      <c r="E103" s="1872">
        <v>0</v>
      </c>
      <c r="F103" s="1873">
        <v>0</v>
      </c>
      <c r="G103" s="341">
        <f t="shared" si="18"/>
        <v>0</v>
      </c>
      <c r="H103" s="1872"/>
      <c r="I103" s="1872">
        <v>0</v>
      </c>
      <c r="J103" s="1872">
        <v>1</v>
      </c>
      <c r="K103" s="1750">
        <f t="shared" si="19"/>
        <v>1</v>
      </c>
      <c r="L103" s="341"/>
      <c r="M103" s="1084">
        <f t="shared" si="15"/>
        <v>0</v>
      </c>
      <c r="N103" s="1084">
        <f t="shared" si="16"/>
        <v>1</v>
      </c>
      <c r="O103" s="769">
        <f t="shared" si="17"/>
        <v>1</v>
      </c>
    </row>
    <row r="104" spans="1:249" ht="9.9499999999999993" customHeight="1">
      <c r="B104" s="2014"/>
      <c r="C104" s="487"/>
      <c r="D104" s="10" t="s">
        <v>208</v>
      </c>
      <c r="E104" s="1872">
        <v>8</v>
      </c>
      <c r="F104" s="1873">
        <v>14</v>
      </c>
      <c r="G104" s="341">
        <f t="shared" si="18"/>
        <v>22</v>
      </c>
      <c r="H104" s="1872"/>
      <c r="I104" s="1872">
        <v>30</v>
      </c>
      <c r="J104" s="1872">
        <v>26</v>
      </c>
      <c r="K104" s="1750">
        <f t="shared" si="19"/>
        <v>56</v>
      </c>
      <c r="L104" s="341"/>
      <c r="M104" s="1084">
        <f t="shared" si="15"/>
        <v>38</v>
      </c>
      <c r="N104" s="1084">
        <f t="shared" si="16"/>
        <v>40</v>
      </c>
      <c r="O104" s="769">
        <f t="shared" si="17"/>
        <v>78</v>
      </c>
    </row>
    <row r="105" spans="1:249" ht="9.9499999999999993" customHeight="1">
      <c r="B105" s="2014"/>
      <c r="C105" s="487"/>
      <c r="D105" s="10" t="s">
        <v>327</v>
      </c>
      <c r="E105" s="1872">
        <v>0</v>
      </c>
      <c r="F105" s="1873">
        <v>0</v>
      </c>
      <c r="G105" s="341">
        <f t="shared" si="18"/>
        <v>0</v>
      </c>
      <c r="H105" s="1872"/>
      <c r="I105" s="1872">
        <v>0</v>
      </c>
      <c r="J105" s="1872">
        <v>0</v>
      </c>
      <c r="K105" s="1750">
        <f t="shared" si="19"/>
        <v>0</v>
      </c>
      <c r="L105" s="341"/>
      <c r="M105" s="1084">
        <f t="shared" si="15"/>
        <v>0</v>
      </c>
      <c r="N105" s="1084">
        <f t="shared" si="16"/>
        <v>0</v>
      </c>
      <c r="O105" s="769">
        <f t="shared" si="17"/>
        <v>0</v>
      </c>
    </row>
    <row r="106" spans="1:249" ht="9.9499999999999993" customHeight="1">
      <c r="B106" s="2014"/>
      <c r="C106" s="487"/>
      <c r="D106" s="10" t="s">
        <v>207</v>
      </c>
      <c r="E106" s="1872">
        <v>40</v>
      </c>
      <c r="F106" s="1873">
        <v>27</v>
      </c>
      <c r="G106" s="341">
        <f t="shared" si="18"/>
        <v>67</v>
      </c>
      <c r="H106" s="1872"/>
      <c r="I106" s="1872">
        <v>120</v>
      </c>
      <c r="J106" s="1872">
        <v>107</v>
      </c>
      <c r="K106" s="1750">
        <f t="shared" si="19"/>
        <v>227</v>
      </c>
      <c r="L106" s="341"/>
      <c r="M106" s="1084">
        <f t="shared" si="15"/>
        <v>160</v>
      </c>
      <c r="N106" s="1084">
        <f t="shared" si="16"/>
        <v>134</v>
      </c>
      <c r="O106" s="769">
        <f t="shared" si="17"/>
        <v>294</v>
      </c>
    </row>
    <row r="107" spans="1:249" ht="9.9499999999999993" customHeight="1">
      <c r="B107" s="2014"/>
      <c r="C107" s="487"/>
      <c r="D107" s="10" t="s">
        <v>1650</v>
      </c>
      <c r="E107" s="1872">
        <v>0</v>
      </c>
      <c r="F107" s="1873">
        <v>0</v>
      </c>
      <c r="G107" s="341">
        <f t="shared" si="18"/>
        <v>0</v>
      </c>
      <c r="H107" s="1872"/>
      <c r="I107" s="1872">
        <v>0</v>
      </c>
      <c r="J107" s="1872">
        <v>1</v>
      </c>
      <c r="K107" s="1750">
        <f t="shared" si="19"/>
        <v>1</v>
      </c>
      <c r="L107" s="341"/>
      <c r="M107" s="1084">
        <f t="shared" si="15"/>
        <v>0</v>
      </c>
      <c r="N107" s="1084">
        <f t="shared" si="16"/>
        <v>1</v>
      </c>
      <c r="O107" s="769">
        <f t="shared" si="17"/>
        <v>1</v>
      </c>
    </row>
    <row r="108" spans="1:249" ht="9.9499999999999993" customHeight="1">
      <c r="B108" s="2014"/>
      <c r="C108" s="487"/>
      <c r="D108" s="10" t="s">
        <v>206</v>
      </c>
      <c r="E108" s="1872">
        <v>8</v>
      </c>
      <c r="F108" s="1873">
        <v>7</v>
      </c>
      <c r="G108" s="341">
        <f t="shared" si="18"/>
        <v>15</v>
      </c>
      <c r="H108" s="1872"/>
      <c r="I108" s="1872">
        <v>31</v>
      </c>
      <c r="J108" s="1872">
        <v>17</v>
      </c>
      <c r="K108" s="1750">
        <f t="shared" si="19"/>
        <v>48</v>
      </c>
      <c r="L108" s="341"/>
      <c r="M108" s="1084">
        <f t="shared" si="15"/>
        <v>39</v>
      </c>
      <c r="N108" s="1084">
        <f t="shared" si="16"/>
        <v>24</v>
      </c>
      <c r="O108" s="769">
        <f t="shared" si="17"/>
        <v>63</v>
      </c>
    </row>
    <row r="109" spans="1:249" ht="9.9499999999999993" customHeight="1">
      <c r="B109" s="2014"/>
      <c r="C109" s="487"/>
      <c r="D109" s="10" t="s">
        <v>326</v>
      </c>
      <c r="E109" s="1872">
        <v>0</v>
      </c>
      <c r="F109" s="1873">
        <v>0</v>
      </c>
      <c r="G109" s="341">
        <f t="shared" si="18"/>
        <v>0</v>
      </c>
      <c r="H109" s="1872"/>
      <c r="I109" s="1872">
        <v>1</v>
      </c>
      <c r="J109" s="1872">
        <v>0</v>
      </c>
      <c r="K109" s="1750">
        <f t="shared" si="19"/>
        <v>1</v>
      </c>
      <c r="L109" s="341"/>
      <c r="M109" s="1084">
        <f t="shared" si="15"/>
        <v>1</v>
      </c>
      <c r="N109" s="1084">
        <f t="shared" si="16"/>
        <v>0</v>
      </c>
      <c r="O109" s="769">
        <f t="shared" si="17"/>
        <v>1</v>
      </c>
    </row>
    <row r="110" spans="1:249" ht="9.9499999999999993" customHeight="1">
      <c r="B110" s="2014"/>
      <c r="C110" s="487"/>
      <c r="D110" s="10" t="s">
        <v>205</v>
      </c>
      <c r="E110" s="1872">
        <v>14</v>
      </c>
      <c r="F110" s="1873">
        <v>26</v>
      </c>
      <c r="G110" s="341">
        <f t="shared" si="18"/>
        <v>40</v>
      </c>
      <c r="H110" s="1872"/>
      <c r="I110" s="1872">
        <v>40</v>
      </c>
      <c r="J110" s="1872">
        <v>50</v>
      </c>
      <c r="K110" s="1750">
        <f t="shared" si="19"/>
        <v>90</v>
      </c>
      <c r="L110" s="341"/>
      <c r="M110" s="1084">
        <f t="shared" si="15"/>
        <v>54</v>
      </c>
      <c r="N110" s="1084">
        <f t="shared" si="16"/>
        <v>76</v>
      </c>
      <c r="O110" s="769">
        <f t="shared" si="17"/>
        <v>130</v>
      </c>
    </row>
    <row r="111" spans="1:249" ht="11.1" customHeight="1">
      <c r="B111" s="2014"/>
      <c r="C111" s="488" t="s">
        <v>19</v>
      </c>
      <c r="D111" s="3"/>
      <c r="E111" s="1875">
        <f>SUM(E112:E124)</f>
        <v>142</v>
      </c>
      <c r="F111" s="1875">
        <f>SUM(F112:F124)</f>
        <v>200</v>
      </c>
      <c r="G111" s="1749">
        <f t="shared" si="18"/>
        <v>342</v>
      </c>
      <c r="H111" s="1875"/>
      <c r="I111" s="1875">
        <f>SUM(I112:I124)</f>
        <v>666</v>
      </c>
      <c r="J111" s="1875">
        <f>SUM(J112:J124)</f>
        <v>992</v>
      </c>
      <c r="K111" s="1749">
        <f t="shared" si="19"/>
        <v>1658</v>
      </c>
      <c r="L111" s="1875"/>
      <c r="M111" s="1875">
        <f t="shared" si="15"/>
        <v>808</v>
      </c>
      <c r="N111" s="1875">
        <f t="shared" si="16"/>
        <v>1192</v>
      </c>
      <c r="O111" s="1880">
        <f t="shared" si="17"/>
        <v>2000</v>
      </c>
    </row>
    <row r="112" spans="1:249" ht="9.9499999999999993" customHeight="1">
      <c r="B112" s="2014"/>
      <c r="C112" s="488"/>
      <c r="D112" s="10" t="s">
        <v>325</v>
      </c>
      <c r="E112" s="1872">
        <v>0</v>
      </c>
      <c r="F112" s="1873">
        <v>0</v>
      </c>
      <c r="G112" s="341">
        <f t="shared" si="18"/>
        <v>0</v>
      </c>
      <c r="H112" s="1872"/>
      <c r="I112" s="1872">
        <v>0</v>
      </c>
      <c r="J112" s="1872">
        <v>0</v>
      </c>
      <c r="K112" s="1750">
        <f t="shared" si="19"/>
        <v>0</v>
      </c>
      <c r="L112" s="341"/>
      <c r="M112" s="1084">
        <f t="shared" si="15"/>
        <v>0</v>
      </c>
      <c r="N112" s="1084">
        <f t="shared" si="16"/>
        <v>0</v>
      </c>
      <c r="O112" s="769">
        <f t="shared" si="17"/>
        <v>0</v>
      </c>
    </row>
    <row r="113" spans="2:15" ht="9.9499999999999993" customHeight="1">
      <c r="B113" s="2014"/>
      <c r="C113" s="487"/>
      <c r="D113" s="10" t="s">
        <v>204</v>
      </c>
      <c r="E113" s="1872">
        <v>3</v>
      </c>
      <c r="F113" s="1873">
        <v>4</v>
      </c>
      <c r="G113" s="341">
        <f t="shared" si="18"/>
        <v>7</v>
      </c>
      <c r="H113" s="1872"/>
      <c r="I113" s="1872">
        <v>18</v>
      </c>
      <c r="J113" s="1872">
        <v>29</v>
      </c>
      <c r="K113" s="1750">
        <f t="shared" si="19"/>
        <v>47</v>
      </c>
      <c r="L113" s="341"/>
      <c r="M113" s="1084">
        <f t="shared" si="15"/>
        <v>21</v>
      </c>
      <c r="N113" s="1084">
        <f t="shared" si="16"/>
        <v>33</v>
      </c>
      <c r="O113" s="769">
        <f t="shared" si="17"/>
        <v>54</v>
      </c>
    </row>
    <row r="114" spans="2:15" ht="9.9499999999999993" customHeight="1">
      <c r="B114" s="2014"/>
      <c r="C114" s="487"/>
      <c r="D114" s="10" t="s">
        <v>324</v>
      </c>
      <c r="E114" s="1872">
        <v>0</v>
      </c>
      <c r="F114" s="1873">
        <v>0</v>
      </c>
      <c r="G114" s="341">
        <f t="shared" si="18"/>
        <v>0</v>
      </c>
      <c r="H114" s="1872"/>
      <c r="I114" s="1872">
        <v>108</v>
      </c>
      <c r="J114" s="1872">
        <v>118</v>
      </c>
      <c r="K114" s="1750">
        <f t="shared" si="19"/>
        <v>226</v>
      </c>
      <c r="L114" s="341"/>
      <c r="M114" s="1084">
        <f t="shared" si="15"/>
        <v>108</v>
      </c>
      <c r="N114" s="1084">
        <f t="shared" si="16"/>
        <v>118</v>
      </c>
      <c r="O114" s="769">
        <f t="shared" si="17"/>
        <v>226</v>
      </c>
    </row>
    <row r="115" spans="2:15" ht="9.9499999999999993" customHeight="1">
      <c r="B115" s="2014"/>
      <c r="C115" s="487"/>
      <c r="D115" s="10" t="s">
        <v>203</v>
      </c>
      <c r="E115" s="1872">
        <v>58</v>
      </c>
      <c r="F115" s="1873">
        <v>52</v>
      </c>
      <c r="G115" s="341">
        <f t="shared" si="18"/>
        <v>110</v>
      </c>
      <c r="H115" s="1872"/>
      <c r="I115" s="1872">
        <v>202</v>
      </c>
      <c r="J115" s="1872">
        <v>207</v>
      </c>
      <c r="K115" s="1750">
        <f t="shared" si="19"/>
        <v>409</v>
      </c>
      <c r="L115" s="341"/>
      <c r="M115" s="1084">
        <f t="shared" si="15"/>
        <v>260</v>
      </c>
      <c r="N115" s="1084">
        <f t="shared" si="16"/>
        <v>259</v>
      </c>
      <c r="O115" s="769">
        <f t="shared" si="17"/>
        <v>519</v>
      </c>
    </row>
    <row r="116" spans="2:15" ht="9.9499999999999993" customHeight="1">
      <c r="B116" s="2014"/>
      <c r="C116" s="487"/>
      <c r="D116" s="10" t="s">
        <v>323</v>
      </c>
      <c r="E116" s="1872">
        <v>0</v>
      </c>
      <c r="F116" s="1873">
        <v>0</v>
      </c>
      <c r="G116" s="341">
        <f t="shared" si="18"/>
        <v>0</v>
      </c>
      <c r="H116" s="1872"/>
      <c r="I116" s="1872">
        <v>0</v>
      </c>
      <c r="J116" s="1872">
        <v>0</v>
      </c>
      <c r="K116" s="1750">
        <f t="shared" si="19"/>
        <v>0</v>
      </c>
      <c r="L116" s="341"/>
      <c r="M116" s="1084">
        <f t="shared" si="15"/>
        <v>0</v>
      </c>
      <c r="N116" s="1084">
        <f t="shared" si="16"/>
        <v>0</v>
      </c>
      <c r="O116" s="769">
        <f t="shared" si="17"/>
        <v>0</v>
      </c>
    </row>
    <row r="117" spans="2:15" ht="9.9499999999999993" customHeight="1">
      <c r="B117" s="2014"/>
      <c r="C117" s="487"/>
      <c r="D117" s="10" t="s">
        <v>202</v>
      </c>
      <c r="E117" s="1872">
        <v>10</v>
      </c>
      <c r="F117" s="1873">
        <v>4</v>
      </c>
      <c r="G117" s="341">
        <f t="shared" si="18"/>
        <v>14</v>
      </c>
      <c r="H117" s="1872"/>
      <c r="I117" s="1872">
        <v>25</v>
      </c>
      <c r="J117" s="1872">
        <v>6</v>
      </c>
      <c r="K117" s="1750">
        <f t="shared" si="19"/>
        <v>31</v>
      </c>
      <c r="L117" s="341"/>
      <c r="M117" s="1084">
        <f t="shared" si="15"/>
        <v>35</v>
      </c>
      <c r="N117" s="1084">
        <f t="shared" si="16"/>
        <v>10</v>
      </c>
      <c r="O117" s="769">
        <f t="shared" si="17"/>
        <v>45</v>
      </c>
    </row>
    <row r="118" spans="2:15" ht="9.9499999999999993" customHeight="1">
      <c r="B118" s="2014"/>
      <c r="C118" s="487"/>
      <c r="D118" s="10" t="s">
        <v>1649</v>
      </c>
      <c r="E118" s="1872">
        <v>0</v>
      </c>
      <c r="F118" s="1873">
        <v>0</v>
      </c>
      <c r="G118" s="341">
        <f t="shared" si="18"/>
        <v>0</v>
      </c>
      <c r="H118" s="1872"/>
      <c r="I118" s="1872">
        <v>1</v>
      </c>
      <c r="J118" s="1872">
        <v>0</v>
      </c>
      <c r="K118" s="1750">
        <f t="shared" si="19"/>
        <v>1</v>
      </c>
      <c r="L118" s="341"/>
      <c r="M118" s="1084">
        <f t="shared" si="15"/>
        <v>1</v>
      </c>
      <c r="N118" s="1084">
        <f t="shared" si="16"/>
        <v>0</v>
      </c>
      <c r="O118" s="769">
        <f t="shared" si="17"/>
        <v>1</v>
      </c>
    </row>
    <row r="119" spans="2:15" ht="9.9499999999999993" customHeight="1">
      <c r="B119" s="2014"/>
      <c r="C119" s="487"/>
      <c r="D119" s="10" t="s">
        <v>322</v>
      </c>
      <c r="E119" s="1872">
        <v>0</v>
      </c>
      <c r="F119" s="1873">
        <v>0</v>
      </c>
      <c r="G119" s="341">
        <f t="shared" si="18"/>
        <v>0</v>
      </c>
      <c r="H119" s="1872"/>
      <c r="I119" s="1872">
        <v>2</v>
      </c>
      <c r="J119" s="1872">
        <v>4</v>
      </c>
      <c r="K119" s="1750">
        <f t="shared" si="19"/>
        <v>6</v>
      </c>
      <c r="L119" s="341"/>
      <c r="M119" s="1084">
        <f t="shared" si="15"/>
        <v>2</v>
      </c>
      <c r="N119" s="1084">
        <f t="shared" si="16"/>
        <v>4</v>
      </c>
      <c r="O119" s="769">
        <f t="shared" si="17"/>
        <v>6</v>
      </c>
    </row>
    <row r="120" spans="2:15" ht="9.9499999999999993" customHeight="1">
      <c r="B120" s="2014"/>
      <c r="C120" s="487"/>
      <c r="D120" s="10" t="s">
        <v>322</v>
      </c>
      <c r="E120" s="1872">
        <v>0</v>
      </c>
      <c r="F120" s="1873">
        <v>0</v>
      </c>
      <c r="G120" s="341">
        <f t="shared" si="18"/>
        <v>0</v>
      </c>
      <c r="H120" s="1872"/>
      <c r="I120" s="1872">
        <v>37</v>
      </c>
      <c r="J120" s="1872">
        <v>68</v>
      </c>
      <c r="K120" s="1750">
        <f t="shared" si="19"/>
        <v>105</v>
      </c>
      <c r="L120" s="341"/>
      <c r="M120" s="1084">
        <f t="shared" si="15"/>
        <v>37</v>
      </c>
      <c r="N120" s="1084">
        <f t="shared" si="16"/>
        <v>68</v>
      </c>
      <c r="O120" s="769">
        <f t="shared" si="17"/>
        <v>105</v>
      </c>
    </row>
    <row r="121" spans="2:15" ht="9.9499999999999993" customHeight="1">
      <c r="B121" s="2014"/>
      <c r="C121" s="487"/>
      <c r="D121" s="10" t="s">
        <v>321</v>
      </c>
      <c r="E121" s="1872">
        <v>17</v>
      </c>
      <c r="F121" s="1873">
        <v>29</v>
      </c>
      <c r="G121" s="341">
        <f t="shared" si="18"/>
        <v>46</v>
      </c>
      <c r="H121" s="1872"/>
      <c r="I121" s="1872">
        <v>6</v>
      </c>
      <c r="J121" s="1872">
        <v>17</v>
      </c>
      <c r="K121" s="1750">
        <f t="shared" si="19"/>
        <v>23</v>
      </c>
      <c r="L121" s="341"/>
      <c r="M121" s="1084">
        <f t="shared" si="15"/>
        <v>23</v>
      </c>
      <c r="N121" s="1084">
        <f t="shared" si="16"/>
        <v>46</v>
      </c>
      <c r="O121" s="769">
        <f t="shared" si="17"/>
        <v>69</v>
      </c>
    </row>
    <row r="122" spans="2:15" ht="9.9499999999999993" customHeight="1">
      <c r="B122" s="2014"/>
      <c r="C122" s="487"/>
      <c r="D122" s="10" t="s">
        <v>320</v>
      </c>
      <c r="E122" s="1872">
        <v>0</v>
      </c>
      <c r="F122" s="1873">
        <v>0</v>
      </c>
      <c r="G122" s="341">
        <f t="shared" si="18"/>
        <v>0</v>
      </c>
      <c r="H122" s="1872"/>
      <c r="I122" s="1872">
        <v>0</v>
      </c>
      <c r="J122" s="1872">
        <v>0</v>
      </c>
      <c r="K122" s="1750">
        <f t="shared" si="19"/>
        <v>0</v>
      </c>
      <c r="L122" s="341"/>
      <c r="M122" s="1084">
        <f t="shared" si="15"/>
        <v>0</v>
      </c>
      <c r="N122" s="1084">
        <f t="shared" si="16"/>
        <v>0</v>
      </c>
      <c r="O122" s="769">
        <f t="shared" si="17"/>
        <v>0</v>
      </c>
    </row>
    <row r="123" spans="2:15" ht="9.9499999999999993" customHeight="1">
      <c r="B123" s="2014"/>
      <c r="C123" s="487"/>
      <c r="D123" s="10" t="s">
        <v>319</v>
      </c>
      <c r="E123" s="1872">
        <v>39</v>
      </c>
      <c r="F123" s="1873">
        <v>96</v>
      </c>
      <c r="G123" s="341">
        <f t="shared" si="18"/>
        <v>135</v>
      </c>
      <c r="H123" s="1872"/>
      <c r="I123" s="1872">
        <v>252</v>
      </c>
      <c r="J123" s="1872">
        <v>533</v>
      </c>
      <c r="K123" s="1750">
        <f t="shared" si="19"/>
        <v>785</v>
      </c>
      <c r="L123" s="341"/>
      <c r="M123" s="1084">
        <f t="shared" si="15"/>
        <v>291</v>
      </c>
      <c r="N123" s="1084">
        <f t="shared" si="16"/>
        <v>629</v>
      </c>
      <c r="O123" s="769">
        <f t="shared" si="17"/>
        <v>920</v>
      </c>
    </row>
    <row r="124" spans="2:15" ht="9.75" customHeight="1">
      <c r="B124" s="2014"/>
      <c r="C124" s="487"/>
      <c r="D124" s="10" t="s">
        <v>200</v>
      </c>
      <c r="E124" s="1872">
        <v>15</v>
      </c>
      <c r="F124" s="1873">
        <v>15</v>
      </c>
      <c r="G124" s="341">
        <f t="shared" si="18"/>
        <v>30</v>
      </c>
      <c r="H124" s="1872"/>
      <c r="I124" s="1872">
        <v>15</v>
      </c>
      <c r="J124" s="1872">
        <v>10</v>
      </c>
      <c r="K124" s="1750">
        <f t="shared" si="19"/>
        <v>25</v>
      </c>
      <c r="L124" s="341"/>
      <c r="M124" s="1084">
        <f t="shared" ref="M124:M140" si="20">SUM(E124+I124)</f>
        <v>30</v>
      </c>
      <c r="N124" s="1084">
        <f t="shared" ref="N124:N140" si="21">SUM(F124+J124)</f>
        <v>25</v>
      </c>
      <c r="O124" s="769">
        <f t="shared" ref="O124:O155" si="22">SUM(M124:N124)</f>
        <v>55</v>
      </c>
    </row>
    <row r="125" spans="2:15" ht="9.75" customHeight="1">
      <c r="B125" s="2014"/>
      <c r="C125" s="499" t="s">
        <v>65</v>
      </c>
      <c r="E125" s="1875">
        <f>SUM(E126:E127)</f>
        <v>20</v>
      </c>
      <c r="F125" s="1875">
        <f>SUM(F126:F127)</f>
        <v>62</v>
      </c>
      <c r="G125" s="1749">
        <f t="shared" si="18"/>
        <v>82</v>
      </c>
      <c r="H125" s="1875"/>
      <c r="I125" s="1875">
        <f>SUM(I126:I127)</f>
        <v>146</v>
      </c>
      <c r="J125" s="1875">
        <f>SUM(J126:J127)</f>
        <v>339</v>
      </c>
      <c r="K125" s="1749">
        <f t="shared" si="19"/>
        <v>485</v>
      </c>
      <c r="L125" s="1875"/>
      <c r="M125" s="1749">
        <f t="shared" si="20"/>
        <v>166</v>
      </c>
      <c r="N125" s="1749">
        <f t="shared" si="21"/>
        <v>401</v>
      </c>
      <c r="O125" s="1874">
        <f t="shared" si="22"/>
        <v>567</v>
      </c>
    </row>
    <row r="126" spans="2:15" ht="9.9499999999999993" customHeight="1">
      <c r="B126" s="2014"/>
      <c r="C126" s="487"/>
      <c r="D126" s="10" t="s">
        <v>320</v>
      </c>
      <c r="E126" s="1872">
        <v>0</v>
      </c>
      <c r="F126" s="1873">
        <v>0</v>
      </c>
      <c r="G126" s="341">
        <f t="shared" ref="G126:G157" si="23">E126+F126</f>
        <v>0</v>
      </c>
      <c r="H126" s="1872"/>
      <c r="I126" s="1872">
        <v>0</v>
      </c>
      <c r="J126" s="1872">
        <v>0</v>
      </c>
      <c r="K126" s="1750">
        <f t="shared" ref="K126:K157" si="24">I126+J126</f>
        <v>0</v>
      </c>
      <c r="L126" s="341"/>
      <c r="M126" s="341">
        <f t="shared" si="20"/>
        <v>0</v>
      </c>
      <c r="N126" s="341">
        <f t="shared" si="21"/>
        <v>0</v>
      </c>
      <c r="O126" s="769">
        <f t="shared" si="22"/>
        <v>0</v>
      </c>
    </row>
    <row r="127" spans="2:15" ht="9.9499999999999993" customHeight="1">
      <c r="B127" s="2014"/>
      <c r="C127" s="487"/>
      <c r="D127" s="10" t="s">
        <v>306</v>
      </c>
      <c r="E127" s="1872">
        <v>20</v>
      </c>
      <c r="F127" s="1873">
        <v>62</v>
      </c>
      <c r="G127" s="341">
        <f t="shared" si="23"/>
        <v>82</v>
      </c>
      <c r="H127" s="1872"/>
      <c r="I127" s="1872">
        <v>146</v>
      </c>
      <c r="J127" s="1872">
        <v>339</v>
      </c>
      <c r="K127" s="1750">
        <f t="shared" si="24"/>
        <v>485</v>
      </c>
      <c r="L127" s="341"/>
      <c r="M127" s="341">
        <f t="shared" si="20"/>
        <v>166</v>
      </c>
      <c r="N127" s="341">
        <f t="shared" si="21"/>
        <v>401</v>
      </c>
      <c r="O127" s="769">
        <f t="shared" si="22"/>
        <v>567</v>
      </c>
    </row>
    <row r="128" spans="2:15" ht="9.9499999999999993" customHeight="1">
      <c r="B128" s="2014"/>
      <c r="C128" s="499" t="s">
        <v>49</v>
      </c>
      <c r="E128" s="1875">
        <f>SUM(E129:E131)</f>
        <v>14</v>
      </c>
      <c r="F128" s="1875">
        <f>SUM(F129:F131)</f>
        <v>32</v>
      </c>
      <c r="G128" s="1749">
        <f t="shared" si="23"/>
        <v>46</v>
      </c>
      <c r="H128" s="1875"/>
      <c r="I128" s="1875">
        <f>SUM(I129:I131)</f>
        <v>45</v>
      </c>
      <c r="J128" s="1875">
        <f>SUM(J129:J131)</f>
        <v>96</v>
      </c>
      <c r="K128" s="1749">
        <f t="shared" si="24"/>
        <v>141</v>
      </c>
      <c r="L128" s="1875"/>
      <c r="M128" s="1749">
        <f t="shared" si="20"/>
        <v>59</v>
      </c>
      <c r="N128" s="1749">
        <f t="shared" si="21"/>
        <v>128</v>
      </c>
      <c r="O128" s="1874">
        <f t="shared" si="22"/>
        <v>187</v>
      </c>
    </row>
    <row r="129" spans="2:17" ht="9.9499999999999993" customHeight="1">
      <c r="B129" s="2014"/>
      <c r="C129" s="487"/>
      <c r="D129" s="10" t="s">
        <v>320</v>
      </c>
      <c r="E129" s="1084">
        <v>0</v>
      </c>
      <c r="F129" s="1089">
        <v>0</v>
      </c>
      <c r="G129" s="341">
        <f t="shared" si="23"/>
        <v>0</v>
      </c>
      <c r="H129" s="1084"/>
      <c r="I129" s="1084">
        <v>0</v>
      </c>
      <c r="J129" s="1084">
        <v>0</v>
      </c>
      <c r="K129" s="1750">
        <f t="shared" si="24"/>
        <v>0</v>
      </c>
      <c r="L129" s="341"/>
      <c r="M129" s="341">
        <f t="shared" si="20"/>
        <v>0</v>
      </c>
      <c r="N129" s="341">
        <f t="shared" si="21"/>
        <v>0</v>
      </c>
      <c r="O129" s="769">
        <f t="shared" si="22"/>
        <v>0</v>
      </c>
    </row>
    <row r="130" spans="2:17" ht="9.9499999999999993" customHeight="1">
      <c r="B130" s="2014"/>
      <c r="C130" s="487"/>
      <c r="D130" s="10" t="s">
        <v>319</v>
      </c>
      <c r="E130" s="1084">
        <v>12</v>
      </c>
      <c r="F130" s="1089">
        <v>15</v>
      </c>
      <c r="G130" s="341">
        <f t="shared" si="23"/>
        <v>27</v>
      </c>
      <c r="H130" s="1084"/>
      <c r="I130" s="1084">
        <v>41</v>
      </c>
      <c r="J130" s="1084">
        <v>65</v>
      </c>
      <c r="K130" s="1750">
        <f t="shared" si="24"/>
        <v>106</v>
      </c>
      <c r="L130" s="341"/>
      <c r="M130" s="341">
        <f t="shared" si="20"/>
        <v>53</v>
      </c>
      <c r="N130" s="341">
        <f t="shared" si="21"/>
        <v>80</v>
      </c>
      <c r="O130" s="769">
        <f t="shared" si="22"/>
        <v>133</v>
      </c>
    </row>
    <row r="131" spans="2:17" ht="9.9499999999999993" customHeight="1">
      <c r="B131" s="846"/>
      <c r="C131" s="518"/>
      <c r="D131" s="124" t="s">
        <v>198</v>
      </c>
      <c r="E131" s="1883">
        <v>2</v>
      </c>
      <c r="F131" s="1884">
        <v>17</v>
      </c>
      <c r="G131" s="341">
        <f t="shared" si="23"/>
        <v>19</v>
      </c>
      <c r="H131" s="1883"/>
      <c r="I131" s="1883">
        <v>4</v>
      </c>
      <c r="J131" s="1883">
        <v>31</v>
      </c>
      <c r="K131" s="1750">
        <f t="shared" si="24"/>
        <v>35</v>
      </c>
      <c r="L131" s="804"/>
      <c r="M131" s="341">
        <f t="shared" si="20"/>
        <v>6</v>
      </c>
      <c r="N131" s="341">
        <f t="shared" si="21"/>
        <v>48</v>
      </c>
      <c r="O131" s="769">
        <f t="shared" si="22"/>
        <v>54</v>
      </c>
    </row>
    <row r="132" spans="2:17" ht="12" customHeight="1">
      <c r="B132" s="2006">
        <v>1406</v>
      </c>
      <c r="C132" s="1832" t="s">
        <v>22</v>
      </c>
      <c r="D132" s="1831"/>
      <c r="E132" s="1881">
        <f>SUM(E133+E137+E140+E142)</f>
        <v>154</v>
      </c>
      <c r="F132" s="1881">
        <f>SUM(F133+F137+F140+F142)</f>
        <v>159</v>
      </c>
      <c r="G132" s="1877">
        <f t="shared" si="23"/>
        <v>313</v>
      </c>
      <c r="H132" s="1881"/>
      <c r="I132" s="1881">
        <f>SUM(I133+I137+I140+I142)</f>
        <v>1319</v>
      </c>
      <c r="J132" s="1881">
        <f>SUM(J133+J137+J140+J142)</f>
        <v>1362</v>
      </c>
      <c r="K132" s="1877">
        <f t="shared" si="24"/>
        <v>2681</v>
      </c>
      <c r="L132" s="1881"/>
      <c r="M132" s="1877">
        <f t="shared" si="20"/>
        <v>1473</v>
      </c>
      <c r="N132" s="1877">
        <f t="shared" si="21"/>
        <v>1521</v>
      </c>
      <c r="O132" s="1876">
        <f t="shared" si="22"/>
        <v>2994</v>
      </c>
    </row>
    <row r="133" spans="2:17" ht="11.1" customHeight="1">
      <c r="B133" s="2007"/>
      <c r="C133" s="488" t="s">
        <v>121</v>
      </c>
      <c r="D133" s="10"/>
      <c r="E133" s="1882">
        <f>SUM(E134:E136)</f>
        <v>78</v>
      </c>
      <c r="F133" s="1882">
        <f>SUM(F134:F136)</f>
        <v>109</v>
      </c>
      <c r="G133" s="1749">
        <f t="shared" si="23"/>
        <v>187</v>
      </c>
      <c r="H133" s="1875"/>
      <c r="I133" s="1875">
        <f>SUM(I134:I136)</f>
        <v>789</v>
      </c>
      <c r="J133" s="1875">
        <f>SUM(J134:J136)</f>
        <v>816</v>
      </c>
      <c r="K133" s="1749">
        <f t="shared" si="24"/>
        <v>1605</v>
      </c>
      <c r="L133" s="1875"/>
      <c r="M133" s="1749">
        <f t="shared" si="20"/>
        <v>867</v>
      </c>
      <c r="N133" s="1749">
        <f t="shared" si="21"/>
        <v>925</v>
      </c>
      <c r="O133" s="1874">
        <f t="shared" si="22"/>
        <v>1792</v>
      </c>
    </row>
    <row r="134" spans="2:17" ht="9.9499999999999993" customHeight="1">
      <c r="B134" s="2007"/>
      <c r="C134" s="497"/>
      <c r="D134" s="10" t="s">
        <v>197</v>
      </c>
      <c r="E134" s="1872">
        <v>16</v>
      </c>
      <c r="F134" s="1873">
        <v>37</v>
      </c>
      <c r="G134" s="341">
        <f t="shared" si="23"/>
        <v>53</v>
      </c>
      <c r="H134" s="1872"/>
      <c r="I134" s="1872">
        <v>54</v>
      </c>
      <c r="J134" s="1872">
        <v>149</v>
      </c>
      <c r="K134" s="1750">
        <f t="shared" si="24"/>
        <v>203</v>
      </c>
      <c r="L134" s="341"/>
      <c r="M134" s="341">
        <f t="shared" si="20"/>
        <v>70</v>
      </c>
      <c r="N134" s="341">
        <f t="shared" si="21"/>
        <v>186</v>
      </c>
      <c r="O134" s="769">
        <f t="shared" si="22"/>
        <v>256</v>
      </c>
    </row>
    <row r="135" spans="2:17" ht="9.9499999999999993" customHeight="1">
      <c r="B135" s="2007"/>
      <c r="C135" s="497"/>
      <c r="D135" s="10" t="s">
        <v>318</v>
      </c>
      <c r="E135" s="1872">
        <v>0</v>
      </c>
      <c r="F135" s="1873">
        <v>0</v>
      </c>
      <c r="G135" s="341">
        <f t="shared" si="23"/>
        <v>0</v>
      </c>
      <c r="H135" s="1872"/>
      <c r="I135" s="1872">
        <v>180</v>
      </c>
      <c r="J135" s="1872">
        <v>136</v>
      </c>
      <c r="K135" s="1750">
        <f t="shared" si="24"/>
        <v>316</v>
      </c>
      <c r="L135" s="341"/>
      <c r="M135" s="341">
        <f t="shared" si="20"/>
        <v>180</v>
      </c>
      <c r="N135" s="341">
        <f t="shared" si="21"/>
        <v>136</v>
      </c>
      <c r="O135" s="769">
        <f t="shared" si="22"/>
        <v>316</v>
      </c>
      <c r="Q135" s="335"/>
    </row>
    <row r="136" spans="2:17" ht="9.9499999999999993" customHeight="1">
      <c r="B136" s="2007"/>
      <c r="C136" s="497"/>
      <c r="D136" s="10" t="s">
        <v>196</v>
      </c>
      <c r="E136" s="1872">
        <v>62</v>
      </c>
      <c r="F136" s="1873">
        <v>72</v>
      </c>
      <c r="G136" s="341">
        <f t="shared" si="23"/>
        <v>134</v>
      </c>
      <c r="H136" s="1872"/>
      <c r="I136" s="1872">
        <v>555</v>
      </c>
      <c r="J136" s="1872">
        <v>531</v>
      </c>
      <c r="K136" s="1750">
        <f t="shared" si="24"/>
        <v>1086</v>
      </c>
      <c r="L136" s="341"/>
      <c r="M136" s="341">
        <f t="shared" si="20"/>
        <v>617</v>
      </c>
      <c r="N136" s="341">
        <f t="shared" si="21"/>
        <v>603</v>
      </c>
      <c r="O136" s="769">
        <f t="shared" si="22"/>
        <v>1220</v>
      </c>
    </row>
    <row r="137" spans="2:17" ht="11.1" customHeight="1">
      <c r="B137" s="2007"/>
      <c r="C137" s="488" t="s">
        <v>23</v>
      </c>
      <c r="D137" s="10"/>
      <c r="E137" s="1875">
        <f>SUM(E138+E139)</f>
        <v>40</v>
      </c>
      <c r="F137" s="1875">
        <f>SUM(F138+F139)</f>
        <v>33</v>
      </c>
      <c r="G137" s="1749">
        <f t="shared" si="23"/>
        <v>73</v>
      </c>
      <c r="H137" s="1875"/>
      <c r="I137" s="1875">
        <f>SUM(I138+I139)</f>
        <v>312</v>
      </c>
      <c r="J137" s="1875">
        <f>SUM(J138+J139)</f>
        <v>330</v>
      </c>
      <c r="K137" s="1749">
        <f t="shared" si="24"/>
        <v>642</v>
      </c>
      <c r="L137" s="1875"/>
      <c r="M137" s="1749">
        <f t="shared" si="20"/>
        <v>352</v>
      </c>
      <c r="N137" s="1749">
        <f t="shared" si="21"/>
        <v>363</v>
      </c>
      <c r="O137" s="1874">
        <f t="shared" si="22"/>
        <v>715</v>
      </c>
    </row>
    <row r="138" spans="2:17" ht="9.9499999999999993" customHeight="1">
      <c r="B138" s="2007"/>
      <c r="C138" s="487"/>
      <c r="D138" s="10" t="s">
        <v>195</v>
      </c>
      <c r="E138" s="1872">
        <v>20</v>
      </c>
      <c r="F138" s="1873">
        <v>17</v>
      </c>
      <c r="G138" s="341">
        <f t="shared" si="23"/>
        <v>37</v>
      </c>
      <c r="H138" s="1872"/>
      <c r="I138" s="1872">
        <v>191</v>
      </c>
      <c r="J138" s="1872">
        <v>205</v>
      </c>
      <c r="K138" s="1750">
        <f t="shared" si="24"/>
        <v>396</v>
      </c>
      <c r="L138" s="341"/>
      <c r="M138" s="341">
        <f t="shared" si="20"/>
        <v>211</v>
      </c>
      <c r="N138" s="341">
        <f t="shared" si="21"/>
        <v>222</v>
      </c>
      <c r="O138" s="769">
        <f t="shared" si="22"/>
        <v>433</v>
      </c>
    </row>
    <row r="139" spans="2:17" ht="9.9499999999999993" customHeight="1">
      <c r="B139" s="2007"/>
      <c r="C139" s="487"/>
      <c r="D139" s="10" t="s">
        <v>1403</v>
      </c>
      <c r="E139" s="1872">
        <v>20</v>
      </c>
      <c r="F139" s="1873">
        <v>16</v>
      </c>
      <c r="G139" s="341">
        <f t="shared" si="23"/>
        <v>36</v>
      </c>
      <c r="H139" s="1872"/>
      <c r="I139" s="1872">
        <v>121</v>
      </c>
      <c r="J139" s="1872">
        <v>125</v>
      </c>
      <c r="K139" s="1750">
        <f t="shared" si="24"/>
        <v>246</v>
      </c>
      <c r="L139" s="341"/>
      <c r="M139" s="341">
        <f t="shared" si="20"/>
        <v>141</v>
      </c>
      <c r="N139" s="341">
        <f t="shared" si="21"/>
        <v>141</v>
      </c>
      <c r="O139" s="769">
        <f t="shared" si="22"/>
        <v>282</v>
      </c>
    </row>
    <row r="140" spans="2:17" ht="9.75" customHeight="1">
      <c r="B140" s="2007"/>
      <c r="C140" s="488" t="s">
        <v>36</v>
      </c>
      <c r="D140" s="10"/>
      <c r="E140" s="1875">
        <f>SUM(E141:E141)</f>
        <v>36</v>
      </c>
      <c r="F140" s="1875">
        <f>SUM(F141:F141)</f>
        <v>17</v>
      </c>
      <c r="G140" s="1749">
        <f t="shared" si="23"/>
        <v>53</v>
      </c>
      <c r="H140" s="1875"/>
      <c r="I140" s="1875">
        <f>SUM(I141:I141)</f>
        <v>212</v>
      </c>
      <c r="J140" s="1875">
        <f>SUM(J141:J141)</f>
        <v>214</v>
      </c>
      <c r="K140" s="1749">
        <f t="shared" si="24"/>
        <v>426</v>
      </c>
      <c r="L140" s="1875"/>
      <c r="M140" s="1749">
        <f t="shared" si="20"/>
        <v>248</v>
      </c>
      <c r="N140" s="1749">
        <f t="shared" si="21"/>
        <v>231</v>
      </c>
      <c r="O140" s="1874">
        <f t="shared" si="22"/>
        <v>479</v>
      </c>
    </row>
    <row r="141" spans="2:17" ht="9.9499999999999993" customHeight="1">
      <c r="B141" s="2007"/>
      <c r="C141" s="497"/>
      <c r="D141" s="10" t="s">
        <v>193</v>
      </c>
      <c r="E141" s="1872">
        <v>36</v>
      </c>
      <c r="F141" s="1873">
        <v>17</v>
      </c>
      <c r="G141" s="341">
        <f t="shared" si="23"/>
        <v>53</v>
      </c>
      <c r="H141" s="1872"/>
      <c r="I141" s="1872">
        <v>212</v>
      </c>
      <c r="J141" s="1872">
        <v>214</v>
      </c>
      <c r="K141" s="1750">
        <f t="shared" si="24"/>
        <v>426</v>
      </c>
      <c r="L141" s="341"/>
      <c r="M141" s="341">
        <v>248</v>
      </c>
      <c r="N141" s="341">
        <f t="shared" ref="N141:N171" si="25">SUM(F141+J141)</f>
        <v>231</v>
      </c>
      <c r="O141" s="769">
        <f t="shared" si="22"/>
        <v>479</v>
      </c>
    </row>
    <row r="142" spans="2:17" ht="11.1" customHeight="1">
      <c r="B142" s="2007"/>
      <c r="C142" s="488" t="s">
        <v>37</v>
      </c>
      <c r="D142" s="10"/>
      <c r="E142" s="1875">
        <f>SUM(E143)</f>
        <v>0</v>
      </c>
      <c r="F142" s="1875">
        <f>SUM(F143)</f>
        <v>0</v>
      </c>
      <c r="G142" s="1749">
        <f t="shared" si="23"/>
        <v>0</v>
      </c>
      <c r="H142" s="1875"/>
      <c r="I142" s="1875">
        <f>SUM(I143)</f>
        <v>6</v>
      </c>
      <c r="J142" s="1875">
        <f>SUM(J143)</f>
        <v>2</v>
      </c>
      <c r="K142" s="1749">
        <f t="shared" si="24"/>
        <v>8</v>
      </c>
      <c r="L142" s="1875"/>
      <c r="M142" s="1749">
        <f t="shared" ref="M142:M171" si="26">SUM(E142+I142)</f>
        <v>6</v>
      </c>
      <c r="N142" s="1749">
        <f t="shared" si="25"/>
        <v>2</v>
      </c>
      <c r="O142" s="1874">
        <f t="shared" si="22"/>
        <v>8</v>
      </c>
    </row>
    <row r="143" spans="2:17" ht="9.9499999999999993" customHeight="1">
      <c r="B143" s="2008"/>
      <c r="C143" s="487"/>
      <c r="D143" s="10" t="s">
        <v>192</v>
      </c>
      <c r="E143" s="1872">
        <v>0</v>
      </c>
      <c r="F143" s="1873">
        <v>0</v>
      </c>
      <c r="G143" s="804">
        <f t="shared" si="23"/>
        <v>0</v>
      </c>
      <c r="H143" s="1872"/>
      <c r="I143" s="1872">
        <v>6</v>
      </c>
      <c r="J143" s="1872">
        <v>2</v>
      </c>
      <c r="K143" s="1747">
        <f t="shared" si="24"/>
        <v>8</v>
      </c>
      <c r="L143" s="341"/>
      <c r="M143" s="341">
        <f t="shared" si="26"/>
        <v>6</v>
      </c>
      <c r="N143" s="341">
        <f t="shared" si="25"/>
        <v>2</v>
      </c>
      <c r="O143" s="769">
        <f t="shared" si="22"/>
        <v>8</v>
      </c>
    </row>
    <row r="144" spans="2:17" ht="12" customHeight="1">
      <c r="B144" s="2010">
        <v>1407</v>
      </c>
      <c r="C144" s="1832" t="s">
        <v>24</v>
      </c>
      <c r="D144" s="1831"/>
      <c r="E144" s="1881">
        <f>SUM(E145+E152)</f>
        <v>109</v>
      </c>
      <c r="F144" s="1881">
        <f>SUM(F145+F152)</f>
        <v>61</v>
      </c>
      <c r="G144" s="1877">
        <f t="shared" si="23"/>
        <v>170</v>
      </c>
      <c r="H144" s="1881">
        <f>SUM(H145+H152)</f>
        <v>0</v>
      </c>
      <c r="I144" s="1881">
        <f>SUM(I145+I152)</f>
        <v>161</v>
      </c>
      <c r="J144" s="1881">
        <f>SUM(J145+J152)</f>
        <v>138</v>
      </c>
      <c r="K144" s="1877">
        <f t="shared" si="24"/>
        <v>299</v>
      </c>
      <c r="L144" s="1881"/>
      <c r="M144" s="1877">
        <f t="shared" si="26"/>
        <v>270</v>
      </c>
      <c r="N144" s="1877">
        <f t="shared" si="25"/>
        <v>199</v>
      </c>
      <c r="O144" s="1876">
        <f t="shared" si="22"/>
        <v>469</v>
      </c>
    </row>
    <row r="145" spans="2:15" ht="11.1" customHeight="1">
      <c r="B145" s="1981"/>
      <c r="C145" s="488" t="s">
        <v>69</v>
      </c>
      <c r="D145" s="10"/>
      <c r="E145" s="1875">
        <f>SUM(E146:E151)</f>
        <v>65</v>
      </c>
      <c r="F145" s="1875">
        <f>SUM(F146:F151)</f>
        <v>23</v>
      </c>
      <c r="G145" s="1749">
        <f t="shared" si="23"/>
        <v>88</v>
      </c>
      <c r="H145" s="1875"/>
      <c r="I145" s="1875">
        <f>SUM(I146:I151)</f>
        <v>63</v>
      </c>
      <c r="J145" s="1875">
        <f>SUM(J146:J151)</f>
        <v>44</v>
      </c>
      <c r="K145" s="1749">
        <f t="shared" si="24"/>
        <v>107</v>
      </c>
      <c r="L145" s="1875"/>
      <c r="M145" s="1749">
        <f t="shared" si="26"/>
        <v>128</v>
      </c>
      <c r="N145" s="1749">
        <f t="shared" si="25"/>
        <v>67</v>
      </c>
      <c r="O145" s="1874">
        <f t="shared" si="22"/>
        <v>195</v>
      </c>
    </row>
    <row r="146" spans="2:15" ht="11.1" customHeight="1">
      <c r="B146" s="1981"/>
      <c r="C146" s="488"/>
      <c r="D146" s="10" t="s">
        <v>317</v>
      </c>
      <c r="E146" s="1084">
        <v>0</v>
      </c>
      <c r="F146" s="1089">
        <v>0</v>
      </c>
      <c r="G146" s="341">
        <f t="shared" si="23"/>
        <v>0</v>
      </c>
      <c r="H146" s="1875"/>
      <c r="I146" s="1084">
        <v>5</v>
      </c>
      <c r="J146" s="1084">
        <v>2</v>
      </c>
      <c r="K146" s="1750">
        <f t="shared" si="24"/>
        <v>7</v>
      </c>
      <c r="L146" s="1875"/>
      <c r="M146" s="341">
        <f t="shared" si="26"/>
        <v>5</v>
      </c>
      <c r="N146" s="341">
        <f t="shared" si="25"/>
        <v>2</v>
      </c>
      <c r="O146" s="769">
        <f t="shared" si="22"/>
        <v>7</v>
      </c>
    </row>
    <row r="147" spans="2:15" ht="9.9499999999999993" customHeight="1">
      <c r="B147" s="1981"/>
      <c r="C147" s="488"/>
      <c r="D147" s="10" t="s">
        <v>190</v>
      </c>
      <c r="E147" s="1872">
        <v>28</v>
      </c>
      <c r="F147" s="1873">
        <v>2</v>
      </c>
      <c r="G147" s="341">
        <f t="shared" si="23"/>
        <v>30</v>
      </c>
      <c r="H147" s="1872"/>
      <c r="I147" s="1872">
        <v>27</v>
      </c>
      <c r="J147" s="1872">
        <v>9</v>
      </c>
      <c r="K147" s="1750">
        <f t="shared" si="24"/>
        <v>36</v>
      </c>
      <c r="L147" s="341"/>
      <c r="M147" s="341">
        <f t="shared" si="26"/>
        <v>55</v>
      </c>
      <c r="N147" s="341">
        <f t="shared" si="25"/>
        <v>11</v>
      </c>
      <c r="O147" s="769">
        <f t="shared" si="22"/>
        <v>66</v>
      </c>
    </row>
    <row r="148" spans="2:15" ht="9.9499999999999993" customHeight="1">
      <c r="B148" s="1981"/>
      <c r="C148" s="488"/>
      <c r="D148" s="10" t="s">
        <v>189</v>
      </c>
      <c r="E148" s="1872">
        <v>13</v>
      </c>
      <c r="F148" s="1873">
        <v>7</v>
      </c>
      <c r="G148" s="341">
        <f t="shared" si="23"/>
        <v>20</v>
      </c>
      <c r="H148" s="1872"/>
      <c r="I148" s="1872">
        <v>10</v>
      </c>
      <c r="J148" s="1872">
        <v>5</v>
      </c>
      <c r="K148" s="1750">
        <f t="shared" si="24"/>
        <v>15</v>
      </c>
      <c r="L148" s="341"/>
      <c r="M148" s="341">
        <f t="shared" si="26"/>
        <v>23</v>
      </c>
      <c r="N148" s="341">
        <f t="shared" si="25"/>
        <v>12</v>
      </c>
      <c r="O148" s="769">
        <f t="shared" si="22"/>
        <v>35</v>
      </c>
    </row>
    <row r="149" spans="2:15" ht="9.9499999999999993" customHeight="1">
      <c r="B149" s="1981"/>
      <c r="C149" s="488"/>
      <c r="D149" s="10" t="s">
        <v>316</v>
      </c>
      <c r="E149" s="1872">
        <v>0</v>
      </c>
      <c r="F149" s="1873">
        <v>0</v>
      </c>
      <c r="G149" s="341">
        <f t="shared" si="23"/>
        <v>0</v>
      </c>
      <c r="H149" s="1872"/>
      <c r="I149" s="1872">
        <v>6</v>
      </c>
      <c r="J149" s="1872">
        <v>7</v>
      </c>
      <c r="K149" s="1750">
        <f t="shared" si="24"/>
        <v>13</v>
      </c>
      <c r="L149" s="341"/>
      <c r="M149" s="341">
        <f t="shared" si="26"/>
        <v>6</v>
      </c>
      <c r="N149" s="341">
        <f t="shared" si="25"/>
        <v>7</v>
      </c>
      <c r="O149" s="769">
        <f t="shared" si="22"/>
        <v>13</v>
      </c>
    </row>
    <row r="150" spans="2:15" ht="9.9499999999999993" customHeight="1">
      <c r="B150" s="1981"/>
      <c r="C150" s="487"/>
      <c r="D150" s="10" t="s">
        <v>256</v>
      </c>
      <c r="E150" s="1872">
        <v>17</v>
      </c>
      <c r="F150" s="1873">
        <v>6</v>
      </c>
      <c r="G150" s="341">
        <f t="shared" si="23"/>
        <v>23</v>
      </c>
      <c r="H150" s="1872"/>
      <c r="I150" s="1872">
        <v>15</v>
      </c>
      <c r="J150" s="1872">
        <v>21</v>
      </c>
      <c r="K150" s="1750">
        <f t="shared" si="24"/>
        <v>36</v>
      </c>
      <c r="L150" s="341"/>
      <c r="M150" s="341">
        <f t="shared" si="26"/>
        <v>32</v>
      </c>
      <c r="N150" s="341">
        <f t="shared" si="25"/>
        <v>27</v>
      </c>
      <c r="O150" s="769">
        <f t="shared" si="22"/>
        <v>59</v>
      </c>
    </row>
    <row r="151" spans="2:15" ht="9.9499999999999993" customHeight="1">
      <c r="B151" s="1981"/>
      <c r="C151" s="487"/>
      <c r="D151" s="10" t="s">
        <v>187</v>
      </c>
      <c r="E151" s="1872">
        <v>7</v>
      </c>
      <c r="F151" s="1873">
        <v>8</v>
      </c>
      <c r="G151" s="341">
        <f t="shared" si="23"/>
        <v>15</v>
      </c>
      <c r="H151" s="1872"/>
      <c r="I151" s="1872">
        <v>0</v>
      </c>
      <c r="J151" s="1872">
        <v>0</v>
      </c>
      <c r="K151" s="1750">
        <f t="shared" si="24"/>
        <v>0</v>
      </c>
      <c r="L151" s="341"/>
      <c r="M151" s="341">
        <f t="shared" si="26"/>
        <v>7</v>
      </c>
      <c r="N151" s="341">
        <f t="shared" si="25"/>
        <v>8</v>
      </c>
      <c r="O151" s="769">
        <f t="shared" si="22"/>
        <v>15</v>
      </c>
    </row>
    <row r="152" spans="2:15" ht="11.1" customHeight="1">
      <c r="B152" s="1981"/>
      <c r="C152" s="488" t="s">
        <v>51</v>
      </c>
      <c r="D152" s="3"/>
      <c r="E152" s="1875">
        <f>SUM(E153:E154)</f>
        <v>44</v>
      </c>
      <c r="F152" s="1875">
        <f>SUM(F153:F154)</f>
        <v>38</v>
      </c>
      <c r="G152" s="1749">
        <f t="shared" si="23"/>
        <v>82</v>
      </c>
      <c r="H152" s="1875"/>
      <c r="I152" s="1875">
        <f>SUM(I153:I154)</f>
        <v>98</v>
      </c>
      <c r="J152" s="1875">
        <f>SUM(J153:J154)</f>
        <v>94</v>
      </c>
      <c r="K152" s="1749">
        <f t="shared" si="24"/>
        <v>192</v>
      </c>
      <c r="L152" s="1875"/>
      <c r="M152" s="1749">
        <f t="shared" si="26"/>
        <v>142</v>
      </c>
      <c r="N152" s="1749">
        <f t="shared" si="25"/>
        <v>132</v>
      </c>
      <c r="O152" s="1874">
        <f t="shared" si="22"/>
        <v>274</v>
      </c>
    </row>
    <row r="153" spans="2:15" ht="9.9499999999999993" customHeight="1">
      <c r="B153" s="1981"/>
      <c r="C153" s="487"/>
      <c r="D153" s="10" t="s">
        <v>186</v>
      </c>
      <c r="E153" s="1872">
        <v>26</v>
      </c>
      <c r="F153" s="1873">
        <v>19</v>
      </c>
      <c r="G153" s="341">
        <f t="shared" si="23"/>
        <v>45</v>
      </c>
      <c r="H153" s="1872"/>
      <c r="I153" s="1872">
        <v>79</v>
      </c>
      <c r="J153" s="1872">
        <v>79</v>
      </c>
      <c r="K153" s="1750">
        <f t="shared" si="24"/>
        <v>158</v>
      </c>
      <c r="L153" s="341"/>
      <c r="M153" s="341">
        <f t="shared" si="26"/>
        <v>105</v>
      </c>
      <c r="N153" s="341">
        <f t="shared" si="25"/>
        <v>98</v>
      </c>
      <c r="O153" s="769">
        <f t="shared" si="22"/>
        <v>203</v>
      </c>
    </row>
    <row r="154" spans="2:15" ht="9.9499999999999993" customHeight="1">
      <c r="B154" s="1981"/>
      <c r="C154" s="487"/>
      <c r="D154" s="10" t="s">
        <v>185</v>
      </c>
      <c r="E154" s="1872">
        <v>18</v>
      </c>
      <c r="F154" s="1873">
        <v>19</v>
      </c>
      <c r="G154" s="804">
        <f t="shared" si="23"/>
        <v>37</v>
      </c>
      <c r="H154" s="1872"/>
      <c r="I154" s="1872">
        <v>19</v>
      </c>
      <c r="J154" s="1872">
        <v>15</v>
      </c>
      <c r="K154" s="1747">
        <f t="shared" si="24"/>
        <v>34</v>
      </c>
      <c r="L154" s="341"/>
      <c r="M154" s="341">
        <f t="shared" si="26"/>
        <v>37</v>
      </c>
      <c r="N154" s="341">
        <f t="shared" si="25"/>
        <v>34</v>
      </c>
      <c r="O154" s="769">
        <f t="shared" si="22"/>
        <v>71</v>
      </c>
    </row>
    <row r="155" spans="2:15" ht="12" customHeight="1">
      <c r="B155" s="2010">
        <v>1408</v>
      </c>
      <c r="C155" s="1832" t="s">
        <v>25</v>
      </c>
      <c r="D155" s="1835"/>
      <c r="E155" s="1881">
        <f>SUM(E156+E158+E161+E165)</f>
        <v>168</v>
      </c>
      <c r="F155" s="1881">
        <f>SUM(F156+F158+F161+F165)</f>
        <v>186</v>
      </c>
      <c r="G155" s="1877">
        <f t="shared" si="23"/>
        <v>354</v>
      </c>
      <c r="H155" s="1881"/>
      <c r="I155" s="1881">
        <f>SUM(I156+I158+I161+I165)</f>
        <v>607</v>
      </c>
      <c r="J155" s="1881">
        <f>SUM(J156+J158+J161+J165)</f>
        <v>670</v>
      </c>
      <c r="K155" s="1877">
        <f t="shared" si="24"/>
        <v>1277</v>
      </c>
      <c r="L155" s="1881"/>
      <c r="M155" s="1877">
        <f t="shared" si="26"/>
        <v>775</v>
      </c>
      <c r="N155" s="1877">
        <f t="shared" si="25"/>
        <v>856</v>
      </c>
      <c r="O155" s="1876">
        <f t="shared" si="22"/>
        <v>1631</v>
      </c>
    </row>
    <row r="156" spans="2:15" ht="12" customHeight="1">
      <c r="B156" s="1981"/>
      <c r="C156" s="488" t="s">
        <v>20</v>
      </c>
      <c r="D156" s="10"/>
      <c r="E156" s="1875">
        <f>SUM(E157:E157)</f>
        <v>72</v>
      </c>
      <c r="F156" s="1875">
        <f>SUM(F157:F157)</f>
        <v>66</v>
      </c>
      <c r="G156" s="1749">
        <f t="shared" si="23"/>
        <v>138</v>
      </c>
      <c r="H156" s="1875"/>
      <c r="I156" s="1875">
        <f>SUM(I157:I157)</f>
        <v>500</v>
      </c>
      <c r="J156" s="1875">
        <f>SUM(J157:J157)</f>
        <v>574</v>
      </c>
      <c r="K156" s="1749">
        <f t="shared" si="24"/>
        <v>1074</v>
      </c>
      <c r="L156" s="1875"/>
      <c r="M156" s="1875">
        <f t="shared" si="26"/>
        <v>572</v>
      </c>
      <c r="N156" s="1875">
        <f t="shared" si="25"/>
        <v>640</v>
      </c>
      <c r="O156" s="1880">
        <f t="shared" ref="O156:O171" si="27">SUM(M156:N156)</f>
        <v>1212</v>
      </c>
    </row>
    <row r="157" spans="2:15" ht="12" customHeight="1">
      <c r="B157" s="1981"/>
      <c r="C157" s="487"/>
      <c r="D157" s="10" t="s">
        <v>183</v>
      </c>
      <c r="E157" s="1872">
        <v>72</v>
      </c>
      <c r="F157" s="1873">
        <v>66</v>
      </c>
      <c r="G157" s="341">
        <f t="shared" si="23"/>
        <v>138</v>
      </c>
      <c r="H157" s="1872"/>
      <c r="I157" s="1872">
        <v>500</v>
      </c>
      <c r="J157" s="1872">
        <v>574</v>
      </c>
      <c r="K157" s="1750">
        <f t="shared" si="24"/>
        <v>1074</v>
      </c>
      <c r="L157" s="341"/>
      <c r="M157" s="1084">
        <f t="shared" si="26"/>
        <v>572</v>
      </c>
      <c r="N157" s="1084">
        <f t="shared" si="25"/>
        <v>640</v>
      </c>
      <c r="O157" s="769">
        <f t="shared" si="27"/>
        <v>1212</v>
      </c>
    </row>
    <row r="158" spans="2:15" ht="12" customHeight="1">
      <c r="B158" s="1981"/>
      <c r="C158" s="138" t="s">
        <v>50</v>
      </c>
      <c r="D158" s="3"/>
      <c r="E158" s="855">
        <f>SUM(E159:E160)</f>
        <v>40</v>
      </c>
      <c r="F158" s="855">
        <f>SUM(F159:F160)</f>
        <v>47</v>
      </c>
      <c r="G158" s="1749">
        <f t="shared" ref="G158:G171" si="28">E158+F158</f>
        <v>87</v>
      </c>
      <c r="H158" s="855"/>
      <c r="I158" s="855">
        <f>SUM(I159:I160)</f>
        <v>14</v>
      </c>
      <c r="J158" s="855">
        <f>SUM(J159:J160)</f>
        <v>13</v>
      </c>
      <c r="K158" s="1749">
        <f t="shared" ref="K158:K171" si="29">I158+J158</f>
        <v>27</v>
      </c>
      <c r="L158" s="1749"/>
      <c r="M158" s="1749">
        <f t="shared" si="26"/>
        <v>54</v>
      </c>
      <c r="N158" s="1749">
        <f t="shared" si="25"/>
        <v>60</v>
      </c>
      <c r="O158" s="1874">
        <f t="shared" si="27"/>
        <v>114</v>
      </c>
    </row>
    <row r="159" spans="2:15" ht="12" customHeight="1">
      <c r="B159" s="1981"/>
      <c r="C159" s="138"/>
      <c r="D159" s="50" t="s">
        <v>182</v>
      </c>
      <c r="E159" s="260">
        <v>40</v>
      </c>
      <c r="F159" s="260">
        <v>47</v>
      </c>
      <c r="G159" s="341">
        <f t="shared" si="28"/>
        <v>87</v>
      </c>
      <c r="H159" s="260"/>
      <c r="I159" s="260">
        <v>14</v>
      </c>
      <c r="J159" s="260">
        <v>13</v>
      </c>
      <c r="K159" s="341">
        <f t="shared" si="29"/>
        <v>27</v>
      </c>
      <c r="L159" s="1749"/>
      <c r="M159" s="341">
        <f t="shared" si="26"/>
        <v>54</v>
      </c>
      <c r="N159" s="341">
        <f t="shared" si="25"/>
        <v>60</v>
      </c>
      <c r="O159" s="769">
        <f t="shared" si="27"/>
        <v>114</v>
      </c>
    </row>
    <row r="160" spans="2:15" ht="12" customHeight="1">
      <c r="B160" s="1981"/>
      <c r="C160" s="138"/>
      <c r="D160" s="50" t="s">
        <v>314</v>
      </c>
      <c r="E160" s="260">
        <v>0</v>
      </c>
      <c r="F160" s="260">
        <v>0</v>
      </c>
      <c r="G160" s="341">
        <f t="shared" si="28"/>
        <v>0</v>
      </c>
      <c r="H160" s="260"/>
      <c r="I160" s="260">
        <v>0</v>
      </c>
      <c r="J160" s="260">
        <v>0</v>
      </c>
      <c r="K160" s="341">
        <f t="shared" si="29"/>
        <v>0</v>
      </c>
      <c r="L160" s="1749"/>
      <c r="M160" s="341">
        <f t="shared" si="26"/>
        <v>0</v>
      </c>
      <c r="N160" s="341">
        <f t="shared" si="25"/>
        <v>0</v>
      </c>
      <c r="O160" s="769">
        <f t="shared" si="27"/>
        <v>0</v>
      </c>
    </row>
    <row r="161" spans="1:17" ht="11.1" customHeight="1">
      <c r="B161" s="1981"/>
      <c r="C161" s="488" t="s">
        <v>38</v>
      </c>
      <c r="D161" s="10"/>
      <c r="E161" s="1875">
        <f>SUM(E162:E164)</f>
        <v>35</v>
      </c>
      <c r="F161" s="1875">
        <f>SUM(F162:F164)</f>
        <v>33</v>
      </c>
      <c r="G161" s="1749">
        <f t="shared" si="28"/>
        <v>68</v>
      </c>
      <c r="H161" s="1875"/>
      <c r="I161" s="1875">
        <f>SUM(I162:I164)</f>
        <v>51</v>
      </c>
      <c r="J161" s="1875">
        <f>SUM(J162:J164)</f>
        <v>31</v>
      </c>
      <c r="K161" s="1749">
        <f t="shared" si="29"/>
        <v>82</v>
      </c>
      <c r="L161" s="1875"/>
      <c r="M161" s="1749">
        <f t="shared" si="26"/>
        <v>86</v>
      </c>
      <c r="N161" s="1749">
        <f t="shared" si="25"/>
        <v>64</v>
      </c>
      <c r="O161" s="1874">
        <f t="shared" si="27"/>
        <v>150</v>
      </c>
    </row>
    <row r="162" spans="1:17" ht="9.9499999999999993" customHeight="1">
      <c r="B162" s="1981"/>
      <c r="C162" s="488"/>
      <c r="D162" s="10" t="s">
        <v>180</v>
      </c>
      <c r="E162" s="1872">
        <v>16</v>
      </c>
      <c r="F162" s="1873">
        <v>11</v>
      </c>
      <c r="G162" s="341">
        <f t="shared" si="28"/>
        <v>27</v>
      </c>
      <c r="H162" s="1872"/>
      <c r="I162" s="1872">
        <v>20</v>
      </c>
      <c r="J162" s="1872">
        <v>11</v>
      </c>
      <c r="K162" s="1750">
        <f t="shared" si="29"/>
        <v>31</v>
      </c>
      <c r="L162" s="341"/>
      <c r="M162" s="341">
        <f t="shared" si="26"/>
        <v>36</v>
      </c>
      <c r="N162" s="341">
        <f t="shared" si="25"/>
        <v>22</v>
      </c>
      <c r="O162" s="769">
        <f t="shared" si="27"/>
        <v>58</v>
      </c>
    </row>
    <row r="163" spans="1:17" ht="9.9499999999999993" customHeight="1">
      <c r="B163" s="1981"/>
      <c r="C163" s="488"/>
      <c r="D163" s="10" t="s">
        <v>313</v>
      </c>
      <c r="E163" s="1872">
        <v>10</v>
      </c>
      <c r="F163" s="1873">
        <v>11</v>
      </c>
      <c r="G163" s="341">
        <f t="shared" si="28"/>
        <v>21</v>
      </c>
      <c r="H163" s="1872"/>
      <c r="I163" s="1872">
        <v>22</v>
      </c>
      <c r="J163" s="1872">
        <v>11</v>
      </c>
      <c r="K163" s="1750">
        <f t="shared" si="29"/>
        <v>33</v>
      </c>
      <c r="L163" s="341"/>
      <c r="M163" s="341">
        <f t="shared" si="26"/>
        <v>32</v>
      </c>
      <c r="N163" s="341">
        <f t="shared" si="25"/>
        <v>22</v>
      </c>
      <c r="O163" s="769">
        <f t="shared" si="27"/>
        <v>54</v>
      </c>
    </row>
    <row r="164" spans="1:17" ht="9.9499999999999993" customHeight="1">
      <c r="B164" s="1981"/>
      <c r="C164" s="488"/>
      <c r="D164" s="10" t="s">
        <v>312</v>
      </c>
      <c r="E164" s="1872">
        <v>9</v>
      </c>
      <c r="F164" s="1873">
        <v>11</v>
      </c>
      <c r="G164" s="341">
        <f t="shared" si="28"/>
        <v>20</v>
      </c>
      <c r="H164" s="1872"/>
      <c r="I164" s="1872">
        <v>9</v>
      </c>
      <c r="J164" s="1872">
        <v>9</v>
      </c>
      <c r="K164" s="1750">
        <f t="shared" si="29"/>
        <v>18</v>
      </c>
      <c r="L164" s="341"/>
      <c r="M164" s="341">
        <f t="shared" si="26"/>
        <v>18</v>
      </c>
      <c r="N164" s="341">
        <f t="shared" si="25"/>
        <v>20</v>
      </c>
      <c r="O164" s="769">
        <f t="shared" si="27"/>
        <v>38</v>
      </c>
    </row>
    <row r="165" spans="1:17" ht="11.1" customHeight="1">
      <c r="B165" s="1981"/>
      <c r="C165" s="488" t="s">
        <v>39</v>
      </c>
      <c r="D165" s="3"/>
      <c r="E165" s="1875">
        <f>SUM(E166)</f>
        <v>21</v>
      </c>
      <c r="F165" s="1875">
        <f>SUM(F166)</f>
        <v>40</v>
      </c>
      <c r="G165" s="1749">
        <f t="shared" si="28"/>
        <v>61</v>
      </c>
      <c r="H165" s="1875"/>
      <c r="I165" s="1875">
        <f>SUM(I166)</f>
        <v>42</v>
      </c>
      <c r="J165" s="1875">
        <f>SUM(J166)</f>
        <v>52</v>
      </c>
      <c r="K165" s="1749">
        <f t="shared" si="29"/>
        <v>94</v>
      </c>
      <c r="L165" s="1875"/>
      <c r="M165" s="1749">
        <f t="shared" si="26"/>
        <v>63</v>
      </c>
      <c r="N165" s="1749">
        <f t="shared" si="25"/>
        <v>92</v>
      </c>
      <c r="O165" s="1874">
        <f t="shared" si="27"/>
        <v>155</v>
      </c>
    </row>
    <row r="166" spans="1:17" ht="9.9499999999999993" customHeight="1">
      <c r="B166" s="1981"/>
      <c r="C166" s="487"/>
      <c r="D166" s="10" t="s">
        <v>177</v>
      </c>
      <c r="E166" s="1872">
        <v>21</v>
      </c>
      <c r="F166" s="1873">
        <v>40</v>
      </c>
      <c r="G166" s="804">
        <f t="shared" si="28"/>
        <v>61</v>
      </c>
      <c r="H166" s="1872"/>
      <c r="I166" s="1872">
        <v>42</v>
      </c>
      <c r="J166" s="1872">
        <v>52</v>
      </c>
      <c r="K166" s="1747">
        <f t="shared" si="29"/>
        <v>94</v>
      </c>
      <c r="L166" s="341"/>
      <c r="M166" s="341">
        <f t="shared" si="26"/>
        <v>63</v>
      </c>
      <c r="N166" s="341">
        <f t="shared" si="25"/>
        <v>92</v>
      </c>
      <c r="O166" s="769">
        <f t="shared" si="27"/>
        <v>155</v>
      </c>
    </row>
    <row r="167" spans="1:17" ht="12" customHeight="1">
      <c r="B167" s="2010">
        <v>1624</v>
      </c>
      <c r="C167" s="1835" t="s">
        <v>47</v>
      </c>
      <c r="D167" s="1879"/>
      <c r="E167" s="1878">
        <f>SUM(E168+E170)</f>
        <v>4</v>
      </c>
      <c r="F167" s="1878">
        <f>SUM(F168+F170)</f>
        <v>5</v>
      </c>
      <c r="G167" s="1877">
        <f t="shared" si="28"/>
        <v>9</v>
      </c>
      <c r="H167" s="1878"/>
      <c r="I167" s="1878">
        <f>SUM(I168+I170)</f>
        <v>37</v>
      </c>
      <c r="J167" s="1878">
        <f>SUM(J168+J170)</f>
        <v>51</v>
      </c>
      <c r="K167" s="1877">
        <f t="shared" si="29"/>
        <v>88</v>
      </c>
      <c r="L167" s="1878"/>
      <c r="M167" s="1877">
        <f t="shared" si="26"/>
        <v>41</v>
      </c>
      <c r="N167" s="1877">
        <f t="shared" si="25"/>
        <v>56</v>
      </c>
      <c r="O167" s="1876">
        <f t="shared" si="27"/>
        <v>97</v>
      </c>
    </row>
    <row r="168" spans="1:17" ht="10.5" customHeight="1">
      <c r="B168" s="1981"/>
      <c r="C168" s="499" t="s">
        <v>35</v>
      </c>
      <c r="D168" s="10"/>
      <c r="E168" s="1875">
        <f>SUM(E169)</f>
        <v>4</v>
      </c>
      <c r="F168" s="1875">
        <f>SUM(F169)</f>
        <v>5</v>
      </c>
      <c r="G168" s="1749">
        <f t="shared" si="28"/>
        <v>9</v>
      </c>
      <c r="H168" s="1875"/>
      <c r="I168" s="1875">
        <f>SUM(I169)</f>
        <v>12</v>
      </c>
      <c r="J168" s="1875">
        <f>SUM(J169)</f>
        <v>16</v>
      </c>
      <c r="K168" s="1749">
        <f t="shared" si="29"/>
        <v>28</v>
      </c>
      <c r="L168" s="1875"/>
      <c r="M168" s="1749">
        <f t="shared" si="26"/>
        <v>16</v>
      </c>
      <c r="N168" s="1749">
        <f t="shared" si="25"/>
        <v>21</v>
      </c>
      <c r="O168" s="1874">
        <f t="shared" si="27"/>
        <v>37</v>
      </c>
    </row>
    <row r="169" spans="1:17" ht="10.5" customHeight="1">
      <c r="B169" s="1981"/>
      <c r="C169" s="487"/>
      <c r="D169" s="10" t="s">
        <v>175</v>
      </c>
      <c r="E169" s="1872">
        <v>4</v>
      </c>
      <c r="F169" s="1873">
        <v>5</v>
      </c>
      <c r="G169" s="341">
        <f t="shared" si="28"/>
        <v>9</v>
      </c>
      <c r="H169" s="1872"/>
      <c r="I169" s="1872">
        <v>12</v>
      </c>
      <c r="J169" s="1872">
        <v>16</v>
      </c>
      <c r="K169" s="1750">
        <f t="shared" si="29"/>
        <v>28</v>
      </c>
      <c r="L169" s="341"/>
      <c r="M169" s="341">
        <f t="shared" si="26"/>
        <v>16</v>
      </c>
      <c r="N169" s="341">
        <f t="shared" si="25"/>
        <v>21</v>
      </c>
      <c r="O169" s="769">
        <f t="shared" si="27"/>
        <v>37</v>
      </c>
      <c r="Q169" s="335"/>
    </row>
    <row r="170" spans="1:17" ht="10.5" customHeight="1">
      <c r="B170" s="1981"/>
      <c r="C170" s="488" t="s">
        <v>52</v>
      </c>
      <c r="D170" s="10"/>
      <c r="E170" s="1875">
        <f>SUM(E171)</f>
        <v>0</v>
      </c>
      <c r="F170" s="1875">
        <f>SUM(F171)</f>
        <v>0</v>
      </c>
      <c r="G170" s="1749">
        <f t="shared" si="28"/>
        <v>0</v>
      </c>
      <c r="H170" s="1875"/>
      <c r="I170" s="1875">
        <f>SUM(I171)</f>
        <v>25</v>
      </c>
      <c r="J170" s="1875">
        <f>SUM(J171)</f>
        <v>35</v>
      </c>
      <c r="K170" s="1749">
        <f t="shared" si="29"/>
        <v>60</v>
      </c>
      <c r="L170" s="1875"/>
      <c r="M170" s="1749">
        <f t="shared" si="26"/>
        <v>25</v>
      </c>
      <c r="N170" s="1749">
        <f t="shared" si="25"/>
        <v>35</v>
      </c>
      <c r="O170" s="1874">
        <f t="shared" si="27"/>
        <v>60</v>
      </c>
    </row>
    <row r="171" spans="1:17" ht="10.5" customHeight="1">
      <c r="B171" s="1982"/>
      <c r="C171" s="487"/>
      <c r="D171" s="10" t="s">
        <v>174</v>
      </c>
      <c r="E171" s="1872">
        <v>0</v>
      </c>
      <c r="F171" s="1873">
        <v>0</v>
      </c>
      <c r="G171" s="341">
        <f t="shared" si="28"/>
        <v>0</v>
      </c>
      <c r="H171" s="1872"/>
      <c r="I171" s="1872">
        <v>25</v>
      </c>
      <c r="J171" s="1872">
        <v>35</v>
      </c>
      <c r="K171" s="341">
        <f t="shared" si="29"/>
        <v>60</v>
      </c>
      <c r="L171" s="341"/>
      <c r="M171" s="341">
        <f t="shared" si="26"/>
        <v>25</v>
      </c>
      <c r="N171" s="341">
        <f t="shared" si="25"/>
        <v>35</v>
      </c>
      <c r="O171" s="769">
        <f t="shared" si="27"/>
        <v>60</v>
      </c>
    </row>
    <row r="172" spans="1:17" ht="12" customHeight="1">
      <c r="A172" s="73"/>
      <c r="C172" s="1999" t="s">
        <v>5</v>
      </c>
      <c r="D172" s="2000"/>
      <c r="E172" s="1871">
        <f>SUM(E8+E34+E79+E92+E101+E132+E144+E155+E167)</f>
        <v>2145</v>
      </c>
      <c r="F172" s="1871">
        <f>SUM(F8+F34+F79+F92+F101+F132+F144+F155+F167)</f>
        <v>1833</v>
      </c>
      <c r="G172" s="1871">
        <f>SUM(G8+G34+G79+G92+G101+G132+G144+G155+G167)</f>
        <v>3978</v>
      </c>
      <c r="H172" s="1871"/>
      <c r="I172" s="1871">
        <f>SUM(I8+I34+I79+I92+I101+I132+I144+I155+I167)</f>
        <v>9583</v>
      </c>
      <c r="J172" s="1871">
        <f>SUM(J8+J34+J79+J92+J101+J132+J144+J155+J167)</f>
        <v>8740</v>
      </c>
      <c r="K172" s="1871">
        <f>SUM(K8+K34+K79+K92+K101+K132+K144+K155+K167)</f>
        <v>18323</v>
      </c>
      <c r="L172" s="1871"/>
      <c r="M172" s="1871">
        <f>SUM(M8+M34+M79+M92+M101+M132+M144+M155+M167)</f>
        <v>11728</v>
      </c>
      <c r="N172" s="1871">
        <f>SUM(N8+N34+N79+N92+N101+N132+N144+N155+N167)</f>
        <v>10573</v>
      </c>
      <c r="O172" s="1870">
        <f>SUM(O8+O34+O79+O92+O101+O132+O144+O155+O167)</f>
        <v>22301</v>
      </c>
    </row>
    <row r="173" spans="1:17" ht="9.9499999999999993" customHeight="1">
      <c r="A173" s="73"/>
      <c r="C173" s="99" t="s">
        <v>1329</v>
      </c>
      <c r="D173" s="730"/>
      <c r="E173" s="1772"/>
      <c r="F173" s="1869"/>
      <c r="G173" s="1772"/>
      <c r="H173" s="1772"/>
      <c r="I173" s="1772"/>
      <c r="J173" s="1772"/>
      <c r="K173" s="1772"/>
      <c r="L173" s="1772"/>
      <c r="M173" s="1772"/>
      <c r="N173" s="1772"/>
      <c r="O173" s="1772"/>
    </row>
    <row r="174" spans="1:17" ht="9.9499999999999993" customHeight="1">
      <c r="A174" s="73"/>
      <c r="C174" s="99" t="s">
        <v>1402</v>
      </c>
      <c r="D174" s="730"/>
      <c r="E174" s="1772"/>
      <c r="F174" s="1869"/>
      <c r="G174" s="1772"/>
      <c r="H174" s="1772"/>
      <c r="I174" s="1772"/>
      <c r="J174" s="1772"/>
      <c r="K174" s="1772"/>
      <c r="L174" s="1772"/>
      <c r="M174" s="1772"/>
      <c r="N174" s="1772"/>
      <c r="O174" s="1772"/>
    </row>
    <row r="175" spans="1:17" ht="9" customHeight="1">
      <c r="A175" s="73"/>
    </row>
    <row r="176" spans="1:17" ht="9" customHeight="1">
      <c r="A176" s="73"/>
    </row>
    <row r="177" spans="1:1" ht="9" customHeight="1">
      <c r="A177" s="73"/>
    </row>
    <row r="178" spans="1:1" ht="9" customHeight="1">
      <c r="A178" s="73"/>
    </row>
    <row r="179" spans="1:1" ht="9" customHeight="1">
      <c r="A179" s="73"/>
    </row>
    <row r="180" spans="1:1" ht="9" customHeight="1">
      <c r="A180" s="73"/>
    </row>
    <row r="181" spans="1:1" ht="9" customHeight="1">
      <c r="A181" s="73"/>
    </row>
    <row r="182" spans="1:1" ht="9" customHeight="1">
      <c r="A182" s="73"/>
    </row>
    <row r="183" spans="1:1" ht="9" customHeight="1">
      <c r="A183" s="73"/>
    </row>
    <row r="184" spans="1:1" ht="9" customHeight="1">
      <c r="A184" s="73"/>
    </row>
    <row r="185" spans="1:1" ht="9" customHeight="1">
      <c r="A185" s="73"/>
    </row>
    <row r="186" spans="1:1" ht="9" customHeight="1">
      <c r="A186" s="73"/>
    </row>
    <row r="187" spans="1:1" ht="9" customHeight="1">
      <c r="A187" s="73"/>
    </row>
    <row r="188" spans="1:1" ht="9" customHeight="1">
      <c r="A188" s="73"/>
    </row>
    <row r="189" spans="1:1" ht="9" customHeight="1">
      <c r="A189" s="73"/>
    </row>
    <row r="190" spans="1:1" ht="9" customHeight="1">
      <c r="A190" s="73"/>
    </row>
    <row r="191" spans="1:1" ht="9" customHeight="1">
      <c r="A191" s="73"/>
    </row>
    <row r="192" spans="1:1" ht="9" customHeight="1">
      <c r="A192" s="73"/>
    </row>
    <row r="193" spans="1:1" ht="9" customHeight="1">
      <c r="A193" s="73"/>
    </row>
    <row r="194" spans="1:1" ht="9" customHeight="1">
      <c r="A194" s="73"/>
    </row>
    <row r="195" spans="1:1" ht="9" customHeight="1">
      <c r="A195" s="73"/>
    </row>
    <row r="196" spans="1:1" ht="9" customHeight="1">
      <c r="A196" s="73"/>
    </row>
    <row r="197" spans="1:1" ht="9" customHeight="1">
      <c r="A197" s="73"/>
    </row>
    <row r="198" spans="1:1" ht="9" customHeight="1">
      <c r="A198" s="73"/>
    </row>
    <row r="199" spans="1:1" ht="9" customHeight="1">
      <c r="A199" s="73"/>
    </row>
    <row r="200" spans="1:1" ht="9" customHeight="1">
      <c r="A200" s="73"/>
    </row>
    <row r="201" spans="1:1" ht="9" customHeight="1">
      <c r="A201" s="73"/>
    </row>
    <row r="202" spans="1:1" ht="9" customHeight="1">
      <c r="A202" s="73"/>
    </row>
    <row r="203" spans="1:1" ht="9" customHeight="1">
      <c r="A203" s="73"/>
    </row>
    <row r="204" spans="1:1" ht="9" customHeight="1">
      <c r="A204" s="73"/>
    </row>
    <row r="205" spans="1:1" ht="9" customHeight="1">
      <c r="A205" s="73"/>
    </row>
    <row r="206" spans="1:1" ht="9" customHeight="1">
      <c r="A206" s="73"/>
    </row>
    <row r="207" spans="1:1" ht="9" customHeight="1">
      <c r="A207" s="73"/>
    </row>
    <row r="208" spans="1:1" ht="9" customHeight="1">
      <c r="A208" s="73"/>
    </row>
    <row r="209" spans="1:1" ht="9" customHeight="1">
      <c r="A209" s="73"/>
    </row>
    <row r="210" spans="1:1" ht="9" customHeight="1">
      <c r="A210" s="73"/>
    </row>
    <row r="211" spans="1:1" ht="9" customHeight="1">
      <c r="A211" s="73"/>
    </row>
    <row r="212" spans="1:1" ht="9" customHeight="1">
      <c r="A212" s="73"/>
    </row>
    <row r="213" spans="1:1" ht="9" customHeight="1">
      <c r="A213" s="73"/>
    </row>
    <row r="214" spans="1:1" ht="9" customHeight="1">
      <c r="A214" s="73"/>
    </row>
    <row r="215" spans="1:1" ht="9" customHeight="1">
      <c r="A215" s="73"/>
    </row>
    <row r="216" spans="1:1" ht="9" customHeight="1">
      <c r="A216" s="73"/>
    </row>
    <row r="217" spans="1:1" ht="9" customHeight="1">
      <c r="A217" s="73"/>
    </row>
    <row r="218" spans="1:1" ht="9" customHeight="1">
      <c r="A218" s="73"/>
    </row>
    <row r="219" spans="1:1" ht="9" customHeight="1">
      <c r="A219" s="73"/>
    </row>
    <row r="220" spans="1:1" ht="9" customHeight="1">
      <c r="A220" s="73"/>
    </row>
    <row r="221" spans="1:1" ht="9" customHeight="1">
      <c r="A221" s="73"/>
    </row>
    <row r="222" spans="1:1" ht="9" customHeight="1">
      <c r="A222" s="73"/>
    </row>
    <row r="223" spans="1:1" ht="9" customHeight="1">
      <c r="A223" s="73"/>
    </row>
    <row r="224" spans="1:1" ht="9" customHeight="1">
      <c r="A224" s="73"/>
    </row>
    <row r="225" spans="1:1" ht="9" customHeight="1">
      <c r="A225" s="73"/>
    </row>
    <row r="226" spans="1:1" ht="9" customHeight="1">
      <c r="A226" s="73"/>
    </row>
    <row r="227" spans="1:1" ht="9" customHeight="1">
      <c r="A227" s="73"/>
    </row>
    <row r="228" spans="1:1" ht="9" customHeight="1">
      <c r="A228" s="73"/>
    </row>
    <row r="229" spans="1:1" ht="9" customHeight="1">
      <c r="A229" s="73"/>
    </row>
    <row r="230" spans="1:1" ht="9" customHeight="1">
      <c r="A230" s="73"/>
    </row>
    <row r="231" spans="1:1" ht="9" customHeight="1">
      <c r="A231" s="73"/>
    </row>
    <row r="232" spans="1:1" ht="9" customHeight="1">
      <c r="A232" s="73"/>
    </row>
    <row r="233" spans="1:1" ht="9" customHeight="1">
      <c r="A233" s="73"/>
    </row>
    <row r="234" spans="1:1" ht="9" customHeight="1">
      <c r="A234" s="73"/>
    </row>
    <row r="235" spans="1:1" ht="9" customHeight="1">
      <c r="A235" s="73"/>
    </row>
    <row r="236" spans="1:1" ht="9" customHeight="1">
      <c r="A236" s="73"/>
    </row>
    <row r="237" spans="1:1" ht="9" customHeight="1">
      <c r="A237" s="73"/>
    </row>
    <row r="238" spans="1:1" ht="9" customHeight="1">
      <c r="A238" s="73"/>
    </row>
    <row r="239" spans="1:1" ht="9" customHeight="1">
      <c r="A239" s="73"/>
    </row>
    <row r="240" spans="1:1" ht="9" customHeight="1">
      <c r="A240" s="73"/>
    </row>
    <row r="241" spans="1:14" ht="9" customHeight="1">
      <c r="A241" s="73"/>
    </row>
    <row r="242" spans="1:14" ht="9" customHeight="1">
      <c r="A242" s="73"/>
    </row>
    <row r="243" spans="1:14" ht="9" customHeight="1">
      <c r="A243" s="73"/>
    </row>
    <row r="244" spans="1:14" ht="9" customHeight="1">
      <c r="A244" s="73"/>
    </row>
    <row r="245" spans="1:14" ht="9" customHeight="1">
      <c r="A245" s="73"/>
    </row>
    <row r="246" spans="1:14" ht="9" customHeight="1">
      <c r="A246" s="73"/>
    </row>
    <row r="247" spans="1:14" ht="9" customHeight="1">
      <c r="A247" s="73"/>
    </row>
    <row r="248" spans="1:14" ht="9" customHeight="1">
      <c r="A248" s="73"/>
    </row>
    <row r="249" spans="1:14" ht="9" customHeight="1">
      <c r="A249" s="73"/>
    </row>
    <row r="250" spans="1:14" ht="9" customHeight="1">
      <c r="A250" s="73"/>
    </row>
    <row r="251" spans="1:14" ht="9" customHeight="1">
      <c r="A251" s="73"/>
    </row>
    <row r="252" spans="1:14" ht="9" customHeight="1">
      <c r="A252" s="73"/>
    </row>
    <row r="253" spans="1:14" ht="9" customHeight="1">
      <c r="A253" s="73"/>
      <c r="C253" s="99"/>
      <c r="D253" s="10"/>
      <c r="E253" s="215"/>
      <c r="F253" s="183"/>
      <c r="G253" s="216"/>
      <c r="H253" s="215"/>
      <c r="I253" s="215"/>
      <c r="J253" s="215"/>
      <c r="K253" s="216"/>
      <c r="L253" s="216"/>
      <c r="M253" s="216"/>
      <c r="N253" s="216"/>
    </row>
    <row r="254" spans="1:14" ht="9" customHeight="1">
      <c r="A254" s="73"/>
    </row>
    <row r="255" spans="1:14" ht="9" customHeight="1">
      <c r="A255" s="73"/>
    </row>
    <row r="256" spans="1:14" ht="9" customHeight="1">
      <c r="A256" s="73"/>
    </row>
    <row r="257" spans="1:1" ht="9" customHeight="1">
      <c r="A257" s="73"/>
    </row>
    <row r="258" spans="1:1" ht="9" customHeight="1">
      <c r="A258" s="73"/>
    </row>
    <row r="259" spans="1:1" ht="9" customHeight="1">
      <c r="A259" s="73"/>
    </row>
    <row r="260" spans="1:1" ht="9" customHeight="1">
      <c r="A260" s="73"/>
    </row>
    <row r="261" spans="1:1" ht="9" customHeight="1">
      <c r="A261" s="73"/>
    </row>
    <row r="262" spans="1:1" ht="9" customHeight="1">
      <c r="A262" s="73"/>
    </row>
    <row r="263" spans="1:1" ht="9" customHeight="1">
      <c r="A263" s="73"/>
    </row>
    <row r="264" spans="1:1" ht="9" customHeight="1">
      <c r="A264" s="73"/>
    </row>
    <row r="265" spans="1:1" ht="9" customHeight="1">
      <c r="A265" s="73"/>
    </row>
    <row r="266" spans="1:1" ht="9" customHeight="1">
      <c r="A266" s="73"/>
    </row>
    <row r="267" spans="1:1" ht="9" customHeight="1">
      <c r="A267" s="73"/>
    </row>
    <row r="268" spans="1:1" ht="9" customHeight="1">
      <c r="A268" s="73"/>
    </row>
    <row r="269" spans="1:1" ht="9" customHeight="1">
      <c r="A269" s="73"/>
    </row>
    <row r="270" spans="1:1" ht="9" customHeight="1">
      <c r="A270" s="73"/>
    </row>
    <row r="271" spans="1:1" ht="9" customHeight="1">
      <c r="A271" s="73"/>
    </row>
    <row r="272" spans="1:1" ht="9" customHeight="1">
      <c r="A272" s="73"/>
    </row>
    <row r="273" spans="1:1" ht="9" customHeight="1">
      <c r="A273" s="73"/>
    </row>
    <row r="274" spans="1:1" ht="9" customHeight="1">
      <c r="A274" s="73"/>
    </row>
    <row r="275" spans="1:1" ht="9" customHeight="1">
      <c r="A275" s="73"/>
    </row>
    <row r="276" spans="1:1" ht="9" customHeight="1">
      <c r="A276" s="73"/>
    </row>
    <row r="277" spans="1:1" ht="9" customHeight="1">
      <c r="A277" s="73"/>
    </row>
    <row r="278" spans="1:1" ht="9" customHeight="1">
      <c r="A278" s="73"/>
    </row>
    <row r="279" spans="1:1" ht="9" customHeight="1">
      <c r="A279" s="73"/>
    </row>
    <row r="280" spans="1:1" ht="9" customHeight="1">
      <c r="A280" s="73"/>
    </row>
    <row r="281" spans="1:1" ht="9" customHeight="1">
      <c r="A281" s="73"/>
    </row>
    <row r="282" spans="1:1" ht="9" customHeight="1">
      <c r="A282" s="73"/>
    </row>
    <row r="283" spans="1:1" ht="9" customHeight="1">
      <c r="A283" s="73"/>
    </row>
    <row r="284" spans="1:1" ht="9" customHeight="1">
      <c r="A284" s="73"/>
    </row>
    <row r="285" spans="1:1" ht="9" customHeight="1">
      <c r="A285" s="73"/>
    </row>
    <row r="286" spans="1:1" ht="9" customHeight="1">
      <c r="A286" s="73"/>
    </row>
    <row r="287" spans="1:1" ht="9" customHeight="1">
      <c r="A287" s="73"/>
    </row>
    <row r="288" spans="1:1" ht="9" customHeight="1">
      <c r="A288" s="73"/>
    </row>
    <row r="289" spans="1:1" ht="9" customHeight="1">
      <c r="A289" s="73"/>
    </row>
    <row r="290" spans="1:1" ht="9" customHeight="1">
      <c r="A290" s="73"/>
    </row>
    <row r="291" spans="1:1" ht="9" customHeight="1">
      <c r="A291" s="73"/>
    </row>
    <row r="292" spans="1:1" ht="9" customHeight="1">
      <c r="A292" s="73"/>
    </row>
    <row r="293" spans="1:1" ht="9" customHeight="1">
      <c r="A293" s="73"/>
    </row>
    <row r="294" spans="1:1" ht="9" customHeight="1">
      <c r="A294" s="73"/>
    </row>
    <row r="295" spans="1:1" ht="9" customHeight="1">
      <c r="A295" s="73"/>
    </row>
    <row r="296" spans="1:1" ht="9" customHeight="1">
      <c r="A296" s="73"/>
    </row>
    <row r="297" spans="1:1" ht="9" customHeight="1">
      <c r="A297" s="73"/>
    </row>
    <row r="298" spans="1:1" ht="9" customHeight="1">
      <c r="A298" s="73"/>
    </row>
    <row r="299" spans="1:1" ht="9" customHeight="1">
      <c r="A299" s="73"/>
    </row>
    <row r="300" spans="1:1" ht="9" customHeight="1">
      <c r="A300" s="73"/>
    </row>
    <row r="301" spans="1:1" ht="9" customHeight="1">
      <c r="A301" s="73"/>
    </row>
    <row r="302" spans="1:1" ht="9" customHeight="1">
      <c r="A302" s="73"/>
    </row>
    <row r="303" spans="1:1" ht="9" customHeight="1">
      <c r="A303" s="73"/>
    </row>
    <row r="304" spans="1:1" ht="9" customHeight="1">
      <c r="A304" s="73"/>
    </row>
    <row r="305" spans="1:1" ht="9" customHeight="1">
      <c r="A305" s="73"/>
    </row>
    <row r="306" spans="1:1" ht="9" customHeight="1">
      <c r="A306" s="73"/>
    </row>
    <row r="307" spans="1:1" ht="9" customHeight="1">
      <c r="A307" s="73"/>
    </row>
    <row r="308" spans="1:1" ht="9" customHeight="1">
      <c r="A308" s="73"/>
    </row>
    <row r="309" spans="1:1" ht="9" customHeight="1">
      <c r="A309" s="73"/>
    </row>
    <row r="310" spans="1:1" ht="9" customHeight="1">
      <c r="A310" s="73"/>
    </row>
    <row r="311" spans="1:1" ht="9" customHeight="1">
      <c r="A311" s="73"/>
    </row>
    <row r="312" spans="1:1" ht="9" customHeight="1">
      <c r="A312" s="73"/>
    </row>
    <row r="313" spans="1:1" ht="9" customHeight="1">
      <c r="A313" s="73"/>
    </row>
    <row r="314" spans="1:1" ht="9" customHeight="1">
      <c r="A314" s="73"/>
    </row>
    <row r="315" spans="1:1" ht="9" customHeight="1">
      <c r="A315" s="73"/>
    </row>
    <row r="316" spans="1:1" ht="9" customHeight="1">
      <c r="A316" s="73"/>
    </row>
    <row r="317" spans="1:1" ht="9" customHeight="1">
      <c r="A317" s="73"/>
    </row>
    <row r="318" spans="1:1" ht="9" customHeight="1">
      <c r="A318" s="73"/>
    </row>
    <row r="319" spans="1:1" ht="9" customHeight="1">
      <c r="A319" s="73"/>
    </row>
    <row r="320" spans="1:1" ht="9" customHeight="1">
      <c r="A320" s="73"/>
    </row>
    <row r="321" spans="1:1" ht="9" customHeight="1">
      <c r="A321" s="73"/>
    </row>
    <row r="322" spans="1:1" ht="9" customHeight="1">
      <c r="A322" s="73"/>
    </row>
    <row r="323" spans="1:1" ht="9" customHeight="1">
      <c r="A323" s="73"/>
    </row>
    <row r="324" spans="1:1" ht="9" customHeight="1">
      <c r="A324" s="73"/>
    </row>
    <row r="325" spans="1:1" ht="9" customHeight="1">
      <c r="A325" s="73"/>
    </row>
    <row r="326" spans="1:1" ht="9" customHeight="1">
      <c r="A326" s="73"/>
    </row>
    <row r="327" spans="1:1" ht="9" customHeight="1">
      <c r="A327" s="73"/>
    </row>
    <row r="328" spans="1:1" ht="9" customHeight="1">
      <c r="A328" s="73"/>
    </row>
    <row r="329" spans="1:1" ht="9" customHeight="1">
      <c r="A329" s="73"/>
    </row>
    <row r="330" spans="1:1" ht="9" customHeight="1">
      <c r="A330" s="73"/>
    </row>
    <row r="331" spans="1:1" ht="9" customHeight="1">
      <c r="A331" s="73"/>
    </row>
    <row r="332" spans="1:1" ht="9" customHeight="1">
      <c r="A332" s="73"/>
    </row>
    <row r="333" spans="1:1" ht="9" customHeight="1">
      <c r="A333" s="73"/>
    </row>
    <row r="334" spans="1:1" ht="9" customHeight="1">
      <c r="A334" s="73"/>
    </row>
    <row r="335" spans="1:1" ht="9" customHeight="1">
      <c r="A335" s="73"/>
    </row>
    <row r="336" spans="1:1" ht="9" customHeight="1">
      <c r="A336" s="73"/>
    </row>
    <row r="337" spans="1:1" ht="9" customHeight="1">
      <c r="A337" s="73"/>
    </row>
    <row r="338" spans="1:1" ht="9" customHeight="1">
      <c r="A338" s="73"/>
    </row>
    <row r="339" spans="1:1" ht="9" customHeight="1">
      <c r="A339" s="73"/>
    </row>
    <row r="340" spans="1:1" ht="9" customHeight="1">
      <c r="A340" s="73"/>
    </row>
    <row r="341" spans="1:1" ht="9" customHeight="1">
      <c r="A341" s="73"/>
    </row>
    <row r="342" spans="1:1" ht="9" customHeight="1">
      <c r="A342" s="73"/>
    </row>
    <row r="343" spans="1:1" ht="9" customHeight="1">
      <c r="A343" s="73"/>
    </row>
    <row r="344" spans="1:1" ht="9" customHeight="1">
      <c r="A344" s="73"/>
    </row>
    <row r="345" spans="1:1" ht="9" customHeight="1">
      <c r="A345" s="73"/>
    </row>
    <row r="346" spans="1:1" ht="9" customHeight="1">
      <c r="A346" s="73"/>
    </row>
    <row r="347" spans="1:1" ht="9" customHeight="1">
      <c r="A347" s="73"/>
    </row>
    <row r="348" spans="1:1" ht="9" customHeight="1">
      <c r="A348" s="73"/>
    </row>
    <row r="349" spans="1:1" ht="9" customHeight="1">
      <c r="A349" s="73"/>
    </row>
    <row r="350" spans="1:1" ht="9" customHeight="1">
      <c r="A350" s="73"/>
    </row>
    <row r="351" spans="1:1" ht="9" customHeight="1">
      <c r="A351" s="73"/>
    </row>
    <row r="352" spans="1:1" ht="9" customHeight="1">
      <c r="A352" s="73"/>
    </row>
    <row r="353" spans="1:1" ht="9" customHeight="1">
      <c r="A353" s="73"/>
    </row>
    <row r="354" spans="1:1" ht="9" customHeight="1">
      <c r="A354" s="73"/>
    </row>
    <row r="355" spans="1:1" ht="9" customHeight="1">
      <c r="A355" s="73"/>
    </row>
    <row r="356" spans="1:1" ht="9" customHeight="1">
      <c r="A356" s="73"/>
    </row>
    <row r="357" spans="1:1" ht="9" customHeight="1">
      <c r="A357" s="73"/>
    </row>
    <row r="358" spans="1:1" ht="9" customHeight="1">
      <c r="A358" s="73"/>
    </row>
    <row r="359" spans="1:1" ht="9" customHeight="1">
      <c r="A359" s="73"/>
    </row>
    <row r="360" spans="1:1" ht="9" customHeight="1">
      <c r="A360" s="73"/>
    </row>
    <row r="361" spans="1:1" ht="9" customHeight="1">
      <c r="A361" s="73"/>
    </row>
    <row r="362" spans="1:1" ht="9" customHeight="1">
      <c r="A362" s="73"/>
    </row>
    <row r="363" spans="1:1" ht="9" customHeight="1">
      <c r="A363" s="73"/>
    </row>
    <row r="364" spans="1:1" ht="9" customHeight="1">
      <c r="A364" s="73"/>
    </row>
    <row r="365" spans="1:1" ht="9" customHeight="1">
      <c r="A365" s="73"/>
    </row>
    <row r="366" spans="1:1" ht="9" customHeight="1">
      <c r="A366" s="73"/>
    </row>
    <row r="367" spans="1:1" ht="9" customHeight="1">
      <c r="A367" s="73"/>
    </row>
    <row r="368" spans="1:1" ht="9" customHeight="1">
      <c r="A368" s="73"/>
    </row>
    <row r="369" spans="1:1" ht="9" customHeight="1">
      <c r="A369" s="73"/>
    </row>
    <row r="370" spans="1:1" ht="9" customHeight="1">
      <c r="A370" s="73"/>
    </row>
    <row r="371" spans="1:1" ht="9" customHeight="1">
      <c r="A371" s="73"/>
    </row>
    <row r="372" spans="1:1" ht="9" customHeight="1">
      <c r="A372" s="73"/>
    </row>
    <row r="373" spans="1:1" ht="9" customHeight="1">
      <c r="A373" s="73"/>
    </row>
    <row r="374" spans="1:1" ht="9" customHeight="1">
      <c r="A374" s="73"/>
    </row>
    <row r="375" spans="1:1" ht="9" customHeight="1">
      <c r="A375" s="73"/>
    </row>
    <row r="376" spans="1:1" ht="9" customHeight="1">
      <c r="A376" s="73"/>
    </row>
    <row r="377" spans="1:1" ht="9" customHeight="1">
      <c r="A377" s="73"/>
    </row>
    <row r="378" spans="1:1" ht="9" customHeight="1">
      <c r="A378" s="73"/>
    </row>
    <row r="379" spans="1:1" ht="9" customHeight="1">
      <c r="A379" s="73"/>
    </row>
    <row r="380" spans="1:1" ht="9" customHeight="1">
      <c r="A380" s="73"/>
    </row>
    <row r="381" spans="1:1" ht="9" customHeight="1">
      <c r="A381" s="73"/>
    </row>
    <row r="382" spans="1:1" ht="9" customHeight="1">
      <c r="A382" s="73"/>
    </row>
    <row r="383" spans="1:1" ht="9" customHeight="1">
      <c r="A383" s="73"/>
    </row>
    <row r="384" spans="1:1" ht="9" customHeight="1">
      <c r="A384" s="73"/>
    </row>
    <row r="385" spans="1:1" ht="9" customHeight="1">
      <c r="A385" s="73"/>
    </row>
    <row r="386" spans="1:1" ht="9" customHeight="1">
      <c r="A386" s="73"/>
    </row>
    <row r="387" spans="1:1" ht="9" customHeight="1">
      <c r="A387" s="73"/>
    </row>
    <row r="388" spans="1:1" ht="9" customHeight="1">
      <c r="A388" s="73"/>
    </row>
    <row r="389" spans="1:1" ht="9" customHeight="1">
      <c r="A389" s="73"/>
    </row>
    <row r="390" spans="1:1" ht="9" customHeight="1">
      <c r="A390" s="73"/>
    </row>
    <row r="391" spans="1:1" ht="9" customHeight="1">
      <c r="A391" s="73"/>
    </row>
    <row r="392" spans="1:1" ht="9" customHeight="1">
      <c r="A392" s="73"/>
    </row>
    <row r="393" spans="1:1" ht="9" customHeight="1">
      <c r="A393" s="73"/>
    </row>
    <row r="394" spans="1:1" ht="9" customHeight="1">
      <c r="A394" s="73"/>
    </row>
    <row r="395" spans="1:1" ht="9" customHeight="1">
      <c r="A395" s="73"/>
    </row>
    <row r="396" spans="1:1" ht="9" customHeight="1">
      <c r="A396" s="73"/>
    </row>
    <row r="397" spans="1:1" ht="9" customHeight="1">
      <c r="A397" s="73"/>
    </row>
    <row r="398" spans="1:1" ht="9" customHeight="1">
      <c r="A398" s="73"/>
    </row>
    <row r="399" spans="1:1" ht="9" customHeight="1">
      <c r="A399" s="73"/>
    </row>
    <row r="400" spans="1:1" ht="9" customHeight="1">
      <c r="A400" s="73"/>
    </row>
    <row r="401" spans="1:1" ht="9" customHeight="1">
      <c r="A401" s="73"/>
    </row>
    <row r="402" spans="1:1" ht="9" customHeight="1">
      <c r="A402" s="73"/>
    </row>
    <row r="403" spans="1:1" ht="9" customHeight="1">
      <c r="A403" s="73"/>
    </row>
    <row r="404" spans="1:1" ht="9" customHeight="1">
      <c r="A404" s="73"/>
    </row>
    <row r="405" spans="1:1" ht="9" customHeight="1">
      <c r="A405" s="73"/>
    </row>
    <row r="406" spans="1:1" ht="9" customHeight="1">
      <c r="A406" s="73"/>
    </row>
    <row r="407" spans="1:1" ht="9" customHeight="1">
      <c r="A407" s="73"/>
    </row>
    <row r="408" spans="1:1" ht="9" customHeight="1">
      <c r="A408" s="73"/>
    </row>
    <row r="409" spans="1:1" ht="9" customHeight="1">
      <c r="A409" s="73"/>
    </row>
    <row r="410" spans="1:1" ht="9" customHeight="1">
      <c r="A410" s="73"/>
    </row>
    <row r="411" spans="1:1" ht="9" customHeight="1">
      <c r="A411" s="73"/>
    </row>
    <row r="412" spans="1:1" ht="9" customHeight="1">
      <c r="A412" s="73"/>
    </row>
    <row r="413" spans="1:1" ht="9" customHeight="1">
      <c r="A413" s="73"/>
    </row>
    <row r="414" spans="1:1" ht="9" customHeight="1">
      <c r="A414" s="73"/>
    </row>
    <row r="415" spans="1:1" ht="9" customHeight="1">
      <c r="A415" s="73"/>
    </row>
    <row r="416" spans="1:1" ht="9" customHeight="1">
      <c r="A416" s="73"/>
    </row>
    <row r="417" spans="1:1" ht="9" customHeight="1">
      <c r="A417" s="73"/>
    </row>
    <row r="418" spans="1:1" ht="9" customHeight="1">
      <c r="A418" s="73"/>
    </row>
    <row r="419" spans="1:1" ht="9" customHeight="1">
      <c r="A419" s="73"/>
    </row>
    <row r="420" spans="1:1" ht="9" customHeight="1">
      <c r="A420" s="73"/>
    </row>
    <row r="421" spans="1:1" ht="9" customHeight="1">
      <c r="A421" s="73"/>
    </row>
    <row r="422" spans="1:1" ht="9" customHeight="1">
      <c r="A422" s="73"/>
    </row>
    <row r="423" spans="1:1" ht="9" customHeight="1">
      <c r="A423" s="73"/>
    </row>
    <row r="424" spans="1:1" ht="9" customHeight="1">
      <c r="A424" s="73"/>
    </row>
    <row r="425" spans="1:1" ht="9" customHeight="1">
      <c r="A425" s="73"/>
    </row>
    <row r="426" spans="1:1" ht="9" customHeight="1">
      <c r="A426" s="73"/>
    </row>
    <row r="427" spans="1:1" ht="9" customHeight="1">
      <c r="A427" s="73"/>
    </row>
    <row r="428" spans="1:1" ht="9" customHeight="1">
      <c r="A428" s="73"/>
    </row>
    <row r="429" spans="1:1" ht="9" customHeight="1">
      <c r="A429" s="73"/>
    </row>
    <row r="430" spans="1:1" ht="9" customHeight="1">
      <c r="A430" s="73"/>
    </row>
    <row r="431" spans="1:1" ht="9" customHeight="1">
      <c r="A431" s="73"/>
    </row>
    <row r="432" spans="1:1" ht="9" customHeight="1">
      <c r="A432" s="73"/>
    </row>
    <row r="433" spans="1:1" ht="9" customHeight="1">
      <c r="A433" s="73"/>
    </row>
    <row r="434" spans="1:1" ht="9" customHeight="1">
      <c r="A434" s="73"/>
    </row>
    <row r="435" spans="1:1" ht="9" customHeight="1">
      <c r="A435" s="73"/>
    </row>
    <row r="436" spans="1:1" ht="9" customHeight="1">
      <c r="A436" s="73"/>
    </row>
    <row r="437" spans="1:1" ht="9" customHeight="1">
      <c r="A437" s="73"/>
    </row>
    <row r="438" spans="1:1" ht="9" customHeight="1">
      <c r="A438" s="73"/>
    </row>
    <row r="439" spans="1:1" ht="9" customHeight="1">
      <c r="A439" s="73"/>
    </row>
    <row r="440" spans="1:1" ht="9" customHeight="1">
      <c r="A440" s="73"/>
    </row>
    <row r="441" spans="1:1" ht="9" customHeight="1">
      <c r="A441" s="73"/>
    </row>
    <row r="442" spans="1:1" ht="9" customHeight="1">
      <c r="A442" s="73"/>
    </row>
    <row r="443" spans="1:1" ht="9" customHeight="1">
      <c r="A443" s="73"/>
    </row>
    <row r="444" spans="1:1" ht="9" customHeight="1">
      <c r="A444" s="73"/>
    </row>
    <row r="445" spans="1:1" ht="9" customHeight="1">
      <c r="A445" s="73"/>
    </row>
    <row r="446" spans="1:1" ht="9" customHeight="1">
      <c r="A446" s="73"/>
    </row>
    <row r="447" spans="1:1" ht="9" customHeight="1">
      <c r="A447" s="73"/>
    </row>
    <row r="448" spans="1:1" ht="9" customHeight="1">
      <c r="A448" s="73"/>
    </row>
    <row r="449" spans="1:1" ht="9" customHeight="1">
      <c r="A449" s="73"/>
    </row>
    <row r="450" spans="1:1" ht="9" customHeight="1">
      <c r="A450" s="73"/>
    </row>
    <row r="451" spans="1:1" ht="9" customHeight="1">
      <c r="A451" s="73"/>
    </row>
    <row r="452" spans="1:1" ht="9" customHeight="1">
      <c r="A452" s="73"/>
    </row>
    <row r="453" spans="1:1" ht="9" customHeight="1">
      <c r="A453" s="73"/>
    </row>
    <row r="454" spans="1:1" ht="9" customHeight="1">
      <c r="A454" s="73"/>
    </row>
    <row r="455" spans="1:1" ht="9" customHeight="1">
      <c r="A455" s="73"/>
    </row>
    <row r="456" spans="1:1" ht="9" customHeight="1">
      <c r="A456" s="73"/>
    </row>
    <row r="457" spans="1:1" ht="9" customHeight="1">
      <c r="A457" s="73"/>
    </row>
    <row r="458" spans="1:1" ht="9" customHeight="1">
      <c r="A458" s="73"/>
    </row>
    <row r="459" spans="1:1" ht="9" customHeight="1">
      <c r="A459" s="73"/>
    </row>
    <row r="460" spans="1:1" ht="9" customHeight="1">
      <c r="A460" s="73"/>
    </row>
    <row r="461" spans="1:1" ht="9" customHeight="1">
      <c r="A461" s="73"/>
    </row>
    <row r="462" spans="1:1" ht="9" customHeight="1">
      <c r="A462" s="73"/>
    </row>
    <row r="463" spans="1:1" ht="9" customHeight="1">
      <c r="A463" s="73"/>
    </row>
    <row r="464" spans="1:1" ht="9" customHeight="1">
      <c r="A464" s="73"/>
    </row>
    <row r="465" spans="1:1" ht="9" customHeight="1">
      <c r="A465" s="73"/>
    </row>
    <row r="466" spans="1:1" ht="9" customHeight="1">
      <c r="A466" s="73"/>
    </row>
    <row r="467" spans="1:1" ht="9" customHeight="1">
      <c r="A467" s="73"/>
    </row>
    <row r="468" spans="1:1" ht="9" customHeight="1">
      <c r="A468" s="73"/>
    </row>
    <row r="469" spans="1:1" ht="9" customHeight="1">
      <c r="A469" s="73"/>
    </row>
    <row r="470" spans="1:1" ht="9" customHeight="1">
      <c r="A470" s="73"/>
    </row>
    <row r="471" spans="1:1" ht="9" customHeight="1">
      <c r="A471" s="73"/>
    </row>
    <row r="472" spans="1:1" ht="9" customHeight="1">
      <c r="A472" s="73"/>
    </row>
    <row r="473" spans="1:1" ht="9" customHeight="1">
      <c r="A473" s="73"/>
    </row>
    <row r="474" spans="1:1" ht="9" customHeight="1">
      <c r="A474" s="73"/>
    </row>
    <row r="475" spans="1:1" ht="9" customHeight="1">
      <c r="A475" s="73"/>
    </row>
    <row r="476" spans="1:1" ht="9" customHeight="1">
      <c r="A476" s="73"/>
    </row>
    <row r="477" spans="1:1" ht="9" customHeight="1">
      <c r="A477" s="73"/>
    </row>
    <row r="478" spans="1:1" ht="9" customHeight="1">
      <c r="A478" s="73"/>
    </row>
    <row r="479" spans="1:1" ht="9" customHeight="1">
      <c r="A479" s="73"/>
    </row>
    <row r="480" spans="1:1" ht="9" customHeight="1">
      <c r="A480" s="73"/>
    </row>
    <row r="481" spans="1:1" ht="9" customHeight="1">
      <c r="A481" s="73"/>
    </row>
    <row r="482" spans="1:1" ht="9" customHeight="1">
      <c r="A482" s="73"/>
    </row>
    <row r="483" spans="1:1" ht="9" customHeight="1">
      <c r="A483" s="73"/>
    </row>
    <row r="484" spans="1:1" ht="9" customHeight="1">
      <c r="A484" s="73"/>
    </row>
    <row r="485" spans="1:1" ht="9" customHeight="1">
      <c r="A485" s="73"/>
    </row>
    <row r="486" spans="1:1" ht="9" customHeight="1">
      <c r="A486" s="73"/>
    </row>
    <row r="487" spans="1:1" ht="9" customHeight="1">
      <c r="A487" s="73"/>
    </row>
    <row r="488" spans="1:1" ht="9" customHeight="1">
      <c r="A488" s="73"/>
    </row>
    <row r="489" spans="1:1" ht="9" customHeight="1">
      <c r="A489" s="73"/>
    </row>
    <row r="490" spans="1:1" ht="9" customHeight="1">
      <c r="A490" s="73"/>
    </row>
    <row r="491" spans="1:1" ht="9" customHeight="1">
      <c r="A491" s="73"/>
    </row>
    <row r="492" spans="1:1" ht="9" customHeight="1">
      <c r="A492" s="73"/>
    </row>
    <row r="493" spans="1:1" ht="9" customHeight="1">
      <c r="A493" s="73"/>
    </row>
    <row r="494" spans="1:1" ht="9" customHeight="1">
      <c r="A494" s="73"/>
    </row>
    <row r="495" spans="1:1" ht="9" customHeight="1">
      <c r="A495" s="73"/>
    </row>
    <row r="496" spans="1:1" ht="9" customHeight="1">
      <c r="A496" s="73"/>
    </row>
    <row r="497" spans="1:1" ht="9" customHeight="1">
      <c r="A497" s="73"/>
    </row>
    <row r="498" spans="1:1" ht="9" customHeight="1">
      <c r="A498" s="73"/>
    </row>
    <row r="499" spans="1:1" ht="9" customHeight="1">
      <c r="A499" s="73"/>
    </row>
    <row r="500" spans="1:1" ht="9" customHeight="1">
      <c r="A500" s="73"/>
    </row>
    <row r="501" spans="1:1" ht="9" customHeight="1">
      <c r="A501" s="73"/>
    </row>
    <row r="502" spans="1:1" ht="9" customHeight="1">
      <c r="A502" s="73"/>
    </row>
    <row r="503" spans="1:1" ht="9" customHeight="1">
      <c r="A503" s="73"/>
    </row>
    <row r="504" spans="1:1" ht="9" customHeight="1">
      <c r="A504" s="73"/>
    </row>
    <row r="505" spans="1:1" ht="9" customHeight="1">
      <c r="A505" s="73"/>
    </row>
    <row r="506" spans="1:1" ht="9" customHeight="1">
      <c r="A506" s="73"/>
    </row>
    <row r="507" spans="1:1" ht="9" customHeight="1">
      <c r="A507" s="73"/>
    </row>
    <row r="508" spans="1:1" ht="9" customHeight="1">
      <c r="A508" s="73"/>
    </row>
    <row r="509" spans="1:1" ht="9" customHeight="1">
      <c r="A509" s="73"/>
    </row>
    <row r="510" spans="1:1" ht="9" customHeight="1">
      <c r="A510" s="73"/>
    </row>
    <row r="511" spans="1:1" ht="9" customHeight="1">
      <c r="A511" s="73"/>
    </row>
    <row r="512" spans="1:1" ht="9" customHeight="1">
      <c r="A512" s="73"/>
    </row>
    <row r="513" spans="1:1" ht="9" customHeight="1">
      <c r="A513" s="73"/>
    </row>
    <row r="514" spans="1:1" ht="9" customHeight="1">
      <c r="A514" s="73"/>
    </row>
    <row r="515" spans="1:1" ht="9" customHeight="1">
      <c r="A515" s="73"/>
    </row>
    <row r="516" spans="1:1" ht="9" customHeight="1">
      <c r="A516" s="73"/>
    </row>
    <row r="517" spans="1:1" ht="9" customHeight="1">
      <c r="A517" s="73"/>
    </row>
    <row r="518" spans="1:1" ht="9" customHeight="1">
      <c r="A518" s="73"/>
    </row>
  </sheetData>
  <mergeCells count="23">
    <mergeCell ref="O6:O7"/>
    <mergeCell ref="T2:AH2"/>
    <mergeCell ref="B2:O2"/>
    <mergeCell ref="B3:O3"/>
    <mergeCell ref="B5:B7"/>
    <mergeCell ref="E5:G6"/>
    <mergeCell ref="I5:K6"/>
    <mergeCell ref="M6:N6"/>
    <mergeCell ref="B155:B166"/>
    <mergeCell ref="B167:B171"/>
    <mergeCell ref="C172:D172"/>
    <mergeCell ref="M90:N90"/>
    <mergeCell ref="B8:B33"/>
    <mergeCell ref="B34:B78"/>
    <mergeCell ref="B79:B86"/>
    <mergeCell ref="B89:B91"/>
    <mergeCell ref="E89:G90"/>
    <mergeCell ref="O90:O91"/>
    <mergeCell ref="B92:B99"/>
    <mergeCell ref="B101:B130"/>
    <mergeCell ref="B132:B143"/>
    <mergeCell ref="B144:B154"/>
    <mergeCell ref="I89:K90"/>
  </mergeCells>
  <printOptions horizontalCentered="1"/>
  <pageMargins left="0.51" right="0.43" top="0.52" bottom="0.94488188976377963" header="0.51181102362204722" footer="0.51181102362204722"/>
  <pageSetup scale="63" orientation="portrait" r:id="rId1"/>
  <headerFooter alignWithMargins="0">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5096-C97A-4C31-B440-0F1C256DAE1D}">
  <dimension ref="A1:AB482"/>
  <sheetViews>
    <sheetView view="pageBreakPreview" zoomScaleNormal="115" zoomScaleSheetLayoutView="100" workbookViewId="0">
      <selection sqref="A1:G65536"/>
    </sheetView>
  </sheetViews>
  <sheetFormatPr baseColWidth="10" defaultRowHeight="12.75"/>
  <cols>
    <col min="1" max="1" width="2.5703125" style="97" customWidth="1"/>
    <col min="2" max="2" width="6.85546875" style="240" customWidth="1"/>
    <col min="3" max="3" width="2.28515625" style="73" customWidth="1"/>
    <col min="4" max="4" width="63.85546875" style="73" customWidth="1"/>
    <col min="5" max="6" width="6.28515625" style="1819" customWidth="1"/>
    <col min="7" max="7" width="6.7109375" style="214" bestFit="1" customWidth="1"/>
    <col min="8" max="9" width="11.42578125" style="73"/>
    <col min="10" max="10" width="4.7109375" style="73" customWidth="1"/>
    <col min="11" max="11" width="7.5703125" style="73" bestFit="1" customWidth="1"/>
    <col min="12" max="12" width="2.28515625" style="73" customWidth="1"/>
    <col min="13" max="13" width="26" style="73" customWidth="1"/>
    <col min="14" max="14" width="8" style="73" customWidth="1"/>
    <col min="15" max="15" width="1" style="73" customWidth="1"/>
    <col min="16" max="16" width="6.7109375" style="73" customWidth="1"/>
    <col min="17" max="17" width="1" style="73" customWidth="1"/>
    <col min="18" max="18" width="6.7109375" style="73" customWidth="1"/>
    <col min="19" max="19" width="1" style="73" customWidth="1"/>
    <col min="20" max="20" width="6.7109375" style="73" customWidth="1"/>
    <col min="21" max="21" width="1" style="73" customWidth="1"/>
    <col min="22" max="22" width="6.7109375" style="73" customWidth="1"/>
    <col min="23" max="23" width="1" style="73" customWidth="1"/>
    <col min="24" max="24" width="6.7109375" style="73" customWidth="1"/>
    <col min="25" max="25" width="1" style="73" customWidth="1"/>
    <col min="26" max="27" width="6.7109375" style="73" customWidth="1"/>
    <col min="28" max="16384" width="11.42578125" style="73"/>
  </cols>
  <sheetData>
    <row r="1" spans="1:28" ht="12.75" customHeight="1">
      <c r="B1" s="1983" t="s">
        <v>1641</v>
      </c>
      <c r="C1" s="1983"/>
      <c r="D1" s="1983"/>
      <c r="E1" s="1983"/>
      <c r="F1" s="1983"/>
      <c r="G1" s="1983"/>
      <c r="H1" s="92"/>
      <c r="K1" s="1983"/>
      <c r="L1" s="1983"/>
      <c r="M1" s="1983"/>
      <c r="N1" s="1983"/>
      <c r="O1" s="1983"/>
      <c r="P1" s="1983"/>
      <c r="Q1" s="1983"/>
      <c r="R1" s="1983"/>
      <c r="S1" s="1983"/>
      <c r="T1" s="1983"/>
      <c r="U1" s="1983"/>
      <c r="V1" s="1983"/>
      <c r="W1" s="1983"/>
      <c r="X1" s="1983"/>
      <c r="Y1" s="1983"/>
    </row>
    <row r="2" spans="1:28" ht="12.75" customHeight="1">
      <c r="A2" s="831"/>
      <c r="B2" s="1983" t="s">
        <v>63</v>
      </c>
      <c r="C2" s="1983"/>
      <c r="D2" s="1983"/>
      <c r="E2" s="1983"/>
      <c r="F2" s="1983"/>
      <c r="G2" s="1983"/>
      <c r="H2" s="92"/>
      <c r="I2" s="106"/>
      <c r="J2" s="106"/>
      <c r="K2" s="105"/>
      <c r="AA2" s="104"/>
      <c r="AB2" s="104"/>
    </row>
    <row r="3" spans="1:28" ht="3" customHeight="1">
      <c r="D3" s="99"/>
      <c r="E3" s="1861"/>
      <c r="F3" s="1860"/>
      <c r="G3" s="239"/>
      <c r="H3" s="92"/>
      <c r="K3" s="99"/>
    </row>
    <row r="4" spans="1:28" ht="4.5" customHeight="1">
      <c r="B4" s="2001" t="s">
        <v>29</v>
      </c>
      <c r="C4" s="2018" t="s">
        <v>336</v>
      </c>
      <c r="D4" s="2018"/>
      <c r="E4" s="2019" t="s">
        <v>26</v>
      </c>
      <c r="F4" s="2019" t="s">
        <v>27</v>
      </c>
      <c r="G4" s="2021" t="s">
        <v>5</v>
      </c>
      <c r="H4" s="92"/>
      <c r="K4" s="99"/>
    </row>
    <row r="5" spans="1:28" ht="12" customHeight="1">
      <c r="B5" s="1990"/>
      <c r="C5" s="1972"/>
      <c r="D5" s="1972"/>
      <c r="E5" s="1975"/>
      <c r="F5" s="1975"/>
      <c r="G5" s="1978"/>
      <c r="H5" s="92"/>
      <c r="I5" s="97"/>
    </row>
    <row r="6" spans="1:28" ht="12" customHeight="1">
      <c r="B6" s="1991"/>
      <c r="C6" s="1973"/>
      <c r="D6" s="1973"/>
      <c r="E6" s="1976"/>
      <c r="F6" s="1976"/>
      <c r="G6" s="1979"/>
      <c r="H6" s="92"/>
    </row>
    <row r="7" spans="1:28" ht="12" customHeight="1">
      <c r="B7" s="2006">
        <v>1401</v>
      </c>
      <c r="C7" s="271" t="s">
        <v>9</v>
      </c>
      <c r="D7" s="432"/>
      <c r="E7" s="1859">
        <f>SUM(E8,E11,E14,E16,E23,E26)</f>
        <v>211</v>
      </c>
      <c r="F7" s="1858">
        <f>SUM(F8,F11,F14,F16,F23,F26)</f>
        <v>55</v>
      </c>
      <c r="G7" s="1857">
        <f t="shared" ref="G7:G32" si="0">SUM(E7:F7)</f>
        <v>266</v>
      </c>
      <c r="H7" s="92"/>
    </row>
    <row r="8" spans="1:28" ht="12" customHeight="1">
      <c r="A8" s="1856"/>
      <c r="B8" s="2007"/>
      <c r="C8" s="525" t="s">
        <v>10</v>
      </c>
      <c r="D8" s="481"/>
      <c r="E8" s="1850">
        <f>SUM(E9:E10)</f>
        <v>30</v>
      </c>
      <c r="F8" s="1855">
        <f>SUM(F9:F10)</f>
        <v>10</v>
      </c>
      <c r="G8" s="1854">
        <f t="shared" si="0"/>
        <v>40</v>
      </c>
      <c r="H8" s="92"/>
      <c r="I8" s="92"/>
    </row>
    <row r="9" spans="1:28" ht="12" customHeight="1">
      <c r="A9" s="1822"/>
      <c r="B9" s="2014"/>
      <c r="C9" s="487"/>
      <c r="D9" s="77" t="s">
        <v>237</v>
      </c>
      <c r="E9" s="1849">
        <v>30</v>
      </c>
      <c r="F9" s="1849">
        <v>10</v>
      </c>
      <c r="G9" s="1845">
        <f t="shared" si="0"/>
        <v>40</v>
      </c>
      <c r="H9" s="92"/>
      <c r="I9" s="1853"/>
    </row>
    <row r="10" spans="1:28" ht="12" customHeight="1">
      <c r="A10" s="1822"/>
      <c r="B10" s="2007"/>
      <c r="C10" s="487"/>
      <c r="D10" s="10" t="s">
        <v>249</v>
      </c>
      <c r="E10" s="1849">
        <v>0</v>
      </c>
      <c r="F10" s="1849">
        <v>0</v>
      </c>
      <c r="G10" s="1845">
        <f t="shared" si="0"/>
        <v>0</v>
      </c>
      <c r="H10" s="92"/>
      <c r="I10" s="1853"/>
    </row>
    <row r="11" spans="1:28" ht="12" customHeight="1">
      <c r="A11" s="1822"/>
      <c r="B11" s="2007"/>
      <c r="C11" s="488" t="s">
        <v>11</v>
      </c>
      <c r="D11" s="99"/>
      <c r="E11" s="1850">
        <f>SUM(E12:E13)</f>
        <v>53</v>
      </c>
      <c r="F11" s="1850">
        <f>SUM(F12:F13)</f>
        <v>9</v>
      </c>
      <c r="G11" s="1847">
        <f t="shared" si="0"/>
        <v>62</v>
      </c>
      <c r="H11" s="92"/>
      <c r="I11" s="1853"/>
    </row>
    <row r="12" spans="1:28" ht="12" customHeight="1">
      <c r="A12" s="1822"/>
      <c r="B12" s="2007"/>
      <c r="C12" s="487"/>
      <c r="D12" s="99" t="s">
        <v>248</v>
      </c>
      <c r="E12" s="1849">
        <v>41</v>
      </c>
      <c r="F12" s="1849">
        <v>7</v>
      </c>
      <c r="G12" s="1845">
        <f t="shared" si="0"/>
        <v>48</v>
      </c>
      <c r="H12" s="92"/>
      <c r="I12" s="1853"/>
      <c r="K12" s="1"/>
    </row>
    <row r="13" spans="1:28" ht="12" customHeight="1">
      <c r="A13" s="1822"/>
      <c r="B13" s="2007"/>
      <c r="C13" s="487"/>
      <c r="D13" s="99" t="s">
        <v>247</v>
      </c>
      <c r="E13" s="1849">
        <v>12</v>
      </c>
      <c r="F13" s="1849">
        <v>2</v>
      </c>
      <c r="G13" s="1845">
        <f t="shared" si="0"/>
        <v>14</v>
      </c>
      <c r="H13" s="92"/>
      <c r="I13" s="1853"/>
    </row>
    <row r="14" spans="1:28" ht="12" customHeight="1">
      <c r="A14" s="1822"/>
      <c r="B14" s="2007"/>
      <c r="C14" s="488" t="s">
        <v>12</v>
      </c>
      <c r="D14" s="99"/>
      <c r="E14" s="1850">
        <f>SUM(E15:E15)</f>
        <v>25</v>
      </c>
      <c r="F14" s="1850">
        <f>SUM(F15:F15)</f>
        <v>4</v>
      </c>
      <c r="G14" s="1847">
        <f t="shared" si="0"/>
        <v>29</v>
      </c>
      <c r="H14" s="92"/>
      <c r="I14" s="92"/>
    </row>
    <row r="15" spans="1:28" ht="12" customHeight="1">
      <c r="A15" s="1822"/>
      <c r="B15" s="2007"/>
      <c r="C15" s="487"/>
      <c r="D15" s="99" t="s">
        <v>246</v>
      </c>
      <c r="E15" s="1849">
        <v>25</v>
      </c>
      <c r="F15" s="1849">
        <v>4</v>
      </c>
      <c r="G15" s="1845">
        <f t="shared" si="0"/>
        <v>29</v>
      </c>
      <c r="H15" s="92"/>
      <c r="I15" s="92"/>
    </row>
    <row r="16" spans="1:28" ht="12" customHeight="1">
      <c r="A16" s="1822"/>
      <c r="B16" s="2007"/>
      <c r="C16" s="524" t="s">
        <v>30</v>
      </c>
      <c r="D16" s="142"/>
      <c r="E16" s="1850">
        <f>SUM(E17:E22)</f>
        <v>62</v>
      </c>
      <c r="F16" s="1850">
        <f>SUM(F17:F22)</f>
        <v>14</v>
      </c>
      <c r="G16" s="1847">
        <f t="shared" si="0"/>
        <v>76</v>
      </c>
      <c r="H16" s="92"/>
      <c r="I16" s="92"/>
    </row>
    <row r="17" spans="1:9" ht="12" customHeight="1">
      <c r="A17" s="1822"/>
      <c r="B17" s="2007"/>
      <c r="C17" s="487"/>
      <c r="D17" s="99" t="s">
        <v>238</v>
      </c>
      <c r="E17" s="1849">
        <v>20</v>
      </c>
      <c r="F17" s="1849">
        <v>5</v>
      </c>
      <c r="G17" s="1845">
        <f t="shared" si="0"/>
        <v>25</v>
      </c>
      <c r="H17" s="92"/>
      <c r="I17" s="92"/>
    </row>
    <row r="18" spans="1:9" ht="12" customHeight="1">
      <c r="A18" s="1822"/>
      <c r="B18" s="2007"/>
      <c r="C18" s="487"/>
      <c r="D18" s="99" t="s">
        <v>243</v>
      </c>
      <c r="E18" s="1849">
        <v>4</v>
      </c>
      <c r="F18" s="1849">
        <v>1</v>
      </c>
      <c r="G18" s="1845">
        <f t="shared" si="0"/>
        <v>5</v>
      </c>
      <c r="H18" s="92"/>
      <c r="I18" s="92"/>
    </row>
    <row r="19" spans="1:9" ht="12" customHeight="1">
      <c r="A19" s="1822"/>
      <c r="B19" s="2007"/>
      <c r="C19" s="487"/>
      <c r="D19" s="99" t="s">
        <v>242</v>
      </c>
      <c r="E19" s="1849">
        <v>4</v>
      </c>
      <c r="F19" s="1849">
        <v>3</v>
      </c>
      <c r="G19" s="1845">
        <f t="shared" si="0"/>
        <v>7</v>
      </c>
      <c r="H19" s="92"/>
      <c r="I19" s="92"/>
    </row>
    <row r="20" spans="1:9" ht="12" customHeight="1">
      <c r="A20" s="1822"/>
      <c r="B20" s="2007"/>
      <c r="C20" s="487"/>
      <c r="D20" s="99" t="s">
        <v>241</v>
      </c>
      <c r="E20" s="1849">
        <v>9</v>
      </c>
      <c r="F20" s="1849">
        <v>1</v>
      </c>
      <c r="G20" s="1845">
        <f t="shared" si="0"/>
        <v>10</v>
      </c>
      <c r="H20" s="92"/>
      <c r="I20" s="92"/>
    </row>
    <row r="21" spans="1:9" ht="12" customHeight="1">
      <c r="A21" s="1822"/>
      <c r="B21" s="2007"/>
      <c r="C21" s="487"/>
      <c r="D21" s="99" t="s">
        <v>240</v>
      </c>
      <c r="E21" s="1849">
        <v>25</v>
      </c>
      <c r="F21" s="1849">
        <v>2</v>
      </c>
      <c r="G21" s="1845">
        <f t="shared" si="0"/>
        <v>27</v>
      </c>
      <c r="H21" s="92"/>
      <c r="I21" s="92"/>
    </row>
    <row r="22" spans="1:9" ht="12" customHeight="1">
      <c r="A22" s="1822"/>
      <c r="B22" s="2007"/>
      <c r="C22" s="487"/>
      <c r="D22" s="10" t="s">
        <v>340</v>
      </c>
      <c r="E22" s="1849">
        <v>0</v>
      </c>
      <c r="F22" s="1849">
        <v>2</v>
      </c>
      <c r="G22" s="1845">
        <f t="shared" si="0"/>
        <v>2</v>
      </c>
      <c r="H22" s="92"/>
      <c r="I22" s="92"/>
    </row>
    <row r="23" spans="1:9" ht="12" customHeight="1">
      <c r="A23" s="1822"/>
      <c r="B23" s="2007"/>
      <c r="C23" s="524" t="s">
        <v>31</v>
      </c>
      <c r="D23" s="99"/>
      <c r="E23" s="1850">
        <f>SUM(E24:E25)</f>
        <v>24</v>
      </c>
      <c r="F23" s="1850">
        <f>SUM(F24:F25)</f>
        <v>7</v>
      </c>
      <c r="G23" s="1847">
        <f t="shared" si="0"/>
        <v>31</v>
      </c>
      <c r="H23" s="92"/>
      <c r="I23" s="92"/>
    </row>
    <row r="24" spans="1:9" ht="12" customHeight="1">
      <c r="A24" s="1822"/>
      <c r="B24" s="2007"/>
      <c r="C24" s="487"/>
      <c r="D24" s="99" t="s">
        <v>238</v>
      </c>
      <c r="E24" s="1849">
        <v>6</v>
      </c>
      <c r="F24" s="1849">
        <v>5</v>
      </c>
      <c r="G24" s="1845">
        <f t="shared" si="0"/>
        <v>11</v>
      </c>
      <c r="H24" s="92"/>
      <c r="I24" s="92"/>
    </row>
    <row r="25" spans="1:9" ht="12" customHeight="1">
      <c r="A25" s="1822"/>
      <c r="B25" s="2007"/>
      <c r="C25" s="487"/>
      <c r="D25" s="10" t="s">
        <v>237</v>
      </c>
      <c r="E25" s="1849">
        <v>18</v>
      </c>
      <c r="F25" s="1849">
        <v>2</v>
      </c>
      <c r="G25" s="1845">
        <f t="shared" si="0"/>
        <v>20</v>
      </c>
      <c r="H25" s="92"/>
      <c r="I25" s="92"/>
    </row>
    <row r="26" spans="1:9" ht="12.75" customHeight="1">
      <c r="A26" s="1822"/>
      <c r="B26" s="2007"/>
      <c r="C26" s="488" t="s">
        <v>58</v>
      </c>
      <c r="D26" s="99"/>
      <c r="E26" s="1850">
        <f>SUM(E27)</f>
        <v>17</v>
      </c>
      <c r="F26" s="1850">
        <f>SUM(F27)</f>
        <v>11</v>
      </c>
      <c r="G26" s="1847">
        <f t="shared" si="0"/>
        <v>28</v>
      </c>
      <c r="H26" s="92"/>
      <c r="I26" s="92"/>
    </row>
    <row r="27" spans="1:9" ht="12.75" customHeight="1">
      <c r="A27" s="1822"/>
      <c r="B27" s="2007"/>
      <c r="C27" s="487"/>
      <c r="D27" s="99" t="s">
        <v>236</v>
      </c>
      <c r="E27" s="1849">
        <v>17</v>
      </c>
      <c r="F27" s="1849">
        <v>11</v>
      </c>
      <c r="G27" s="1845">
        <f t="shared" si="0"/>
        <v>28</v>
      </c>
      <c r="H27" s="92"/>
      <c r="I27" s="92"/>
    </row>
    <row r="28" spans="1:9" ht="12.75" customHeight="1">
      <c r="A28" s="1822"/>
      <c r="B28" s="2006">
        <v>1402</v>
      </c>
      <c r="C28" s="1832" t="s">
        <v>13</v>
      </c>
      <c r="D28" s="1831"/>
      <c r="E28" s="1852">
        <f>SUM(E29,E34,E37,E42,E45,E49,E52,E56)</f>
        <v>281</v>
      </c>
      <c r="F28" s="1852">
        <f>SUM(F29,F34,F37,F42,F45,F49,F52,F56)</f>
        <v>261</v>
      </c>
      <c r="G28" s="1851">
        <f t="shared" si="0"/>
        <v>542</v>
      </c>
      <c r="H28" s="92"/>
      <c r="I28" s="92"/>
    </row>
    <row r="29" spans="1:9" ht="12" customHeight="1">
      <c r="A29" s="1822"/>
      <c r="B29" s="2007"/>
      <c r="C29" s="488" t="s">
        <v>92</v>
      </c>
      <c r="D29" s="99"/>
      <c r="E29" s="1848">
        <f>SUM(E30:E33)</f>
        <v>165</v>
      </c>
      <c r="F29" s="1848">
        <f>SUM(F30:F33)</f>
        <v>147</v>
      </c>
      <c r="G29" s="1847">
        <f t="shared" si="0"/>
        <v>312</v>
      </c>
      <c r="H29" s="92"/>
      <c r="I29" s="92"/>
    </row>
    <row r="30" spans="1:9" ht="12" customHeight="1">
      <c r="A30" s="1822"/>
      <c r="B30" s="2007"/>
      <c r="C30" s="487"/>
      <c r="D30" s="99" t="s">
        <v>228</v>
      </c>
      <c r="E30" s="1846">
        <v>63</v>
      </c>
      <c r="F30" s="1846">
        <v>57</v>
      </c>
      <c r="G30" s="1845">
        <f t="shared" si="0"/>
        <v>120</v>
      </c>
      <c r="H30" s="92"/>
      <c r="I30" s="92"/>
    </row>
    <row r="31" spans="1:9" ht="12" customHeight="1">
      <c r="A31" s="1822"/>
      <c r="B31" s="2007"/>
      <c r="C31" s="487"/>
      <c r="D31" s="99" t="s">
        <v>227</v>
      </c>
      <c r="E31" s="1846">
        <v>50</v>
      </c>
      <c r="F31" s="1846">
        <v>34</v>
      </c>
      <c r="G31" s="1845">
        <f t="shared" si="0"/>
        <v>84</v>
      </c>
      <c r="H31" s="92"/>
      <c r="I31" s="92"/>
    </row>
    <row r="32" spans="1:9" ht="12" customHeight="1">
      <c r="A32" s="1822"/>
      <c r="B32" s="2007"/>
      <c r="C32" s="487"/>
      <c r="D32" s="99" t="s">
        <v>234</v>
      </c>
      <c r="E32" s="1846">
        <v>25</v>
      </c>
      <c r="F32" s="1846">
        <v>52</v>
      </c>
      <c r="G32" s="1845">
        <f t="shared" si="0"/>
        <v>77</v>
      </c>
      <c r="H32" s="92"/>
      <c r="I32" s="92"/>
    </row>
    <row r="33" spans="1:9" ht="12" customHeight="1">
      <c r="A33" s="1822"/>
      <c r="B33" s="2007"/>
      <c r="C33" s="487"/>
      <c r="D33" s="99" t="s">
        <v>232</v>
      </c>
      <c r="E33" s="1846">
        <v>27</v>
      </c>
      <c r="F33" s="1846">
        <v>4</v>
      </c>
      <c r="G33" s="1845">
        <v>31</v>
      </c>
      <c r="H33" s="92"/>
      <c r="I33" s="92"/>
    </row>
    <row r="34" spans="1:9" ht="12" customHeight="1">
      <c r="A34" s="1822"/>
      <c r="B34" s="2007"/>
      <c r="C34" s="488" t="s">
        <v>110</v>
      </c>
      <c r="D34" s="99"/>
      <c r="E34" s="1848">
        <f>SUM(E35:E36)</f>
        <v>26</v>
      </c>
      <c r="F34" s="1848">
        <f>SUM(F35:F36)</f>
        <v>29</v>
      </c>
      <c r="G34" s="1847">
        <f t="shared" ref="G34:G65" si="1">SUM(E34:F34)</f>
        <v>55</v>
      </c>
      <c r="H34" s="92"/>
      <c r="I34" s="92"/>
    </row>
    <row r="35" spans="1:9" ht="12" customHeight="1">
      <c r="A35" s="1822"/>
      <c r="B35" s="2007"/>
      <c r="C35" s="487"/>
      <c r="D35" s="99" t="s">
        <v>227</v>
      </c>
      <c r="E35" s="1846">
        <v>12</v>
      </c>
      <c r="F35" s="1846">
        <v>24</v>
      </c>
      <c r="G35" s="1845">
        <f t="shared" si="1"/>
        <v>36</v>
      </c>
      <c r="H35" s="92"/>
      <c r="I35" s="92"/>
    </row>
    <row r="36" spans="1:9" ht="12" customHeight="1">
      <c r="A36" s="1822"/>
      <c r="B36" s="2007"/>
      <c r="C36" s="487"/>
      <c r="D36" s="99" t="s">
        <v>232</v>
      </c>
      <c r="E36" s="1846">
        <v>14</v>
      </c>
      <c r="F36" s="1846">
        <v>5</v>
      </c>
      <c r="G36" s="1845">
        <f t="shared" si="1"/>
        <v>19</v>
      </c>
      <c r="H36" s="92"/>
      <c r="I36" s="92"/>
    </row>
    <row r="37" spans="1:9" ht="12" customHeight="1">
      <c r="A37" s="1822"/>
      <c r="B37" s="2007"/>
      <c r="C37" s="488" t="s">
        <v>56</v>
      </c>
      <c r="D37" s="99"/>
      <c r="E37" s="1848">
        <f>SUM(E38:E41)</f>
        <v>62</v>
      </c>
      <c r="F37" s="1848">
        <f>SUM(F38:F41)</f>
        <v>54</v>
      </c>
      <c r="G37" s="1847">
        <f t="shared" si="1"/>
        <v>116</v>
      </c>
      <c r="H37" s="92"/>
      <c r="I37" s="92"/>
    </row>
    <row r="38" spans="1:9" ht="12" customHeight="1">
      <c r="A38" s="1822"/>
      <c r="B38" s="2007"/>
      <c r="C38" s="487"/>
      <c r="D38" s="99" t="s">
        <v>228</v>
      </c>
      <c r="E38" s="1846">
        <v>36</v>
      </c>
      <c r="F38" s="1846">
        <v>25</v>
      </c>
      <c r="G38" s="1845">
        <f t="shared" si="1"/>
        <v>61</v>
      </c>
      <c r="H38" s="92"/>
      <c r="I38" s="92"/>
    </row>
    <row r="39" spans="1:9" ht="12" customHeight="1">
      <c r="A39" s="1822"/>
      <c r="B39" s="2007"/>
      <c r="C39" s="487"/>
      <c r="D39" s="99" t="s">
        <v>231</v>
      </c>
      <c r="E39" s="1846">
        <v>15</v>
      </c>
      <c r="F39" s="1846">
        <v>6</v>
      </c>
      <c r="G39" s="1845">
        <f t="shared" si="1"/>
        <v>21</v>
      </c>
      <c r="H39" s="92"/>
      <c r="I39" s="92"/>
    </row>
    <row r="40" spans="1:9" ht="12" customHeight="1">
      <c r="A40" s="1822"/>
      <c r="B40" s="2007"/>
      <c r="C40" s="487"/>
      <c r="D40" s="99" t="s">
        <v>230</v>
      </c>
      <c r="E40" s="1846">
        <v>5</v>
      </c>
      <c r="F40" s="1846">
        <v>9</v>
      </c>
      <c r="G40" s="1845">
        <f t="shared" si="1"/>
        <v>14</v>
      </c>
      <c r="H40" s="92"/>
      <c r="I40" s="92"/>
    </row>
    <row r="41" spans="1:9" ht="12" customHeight="1">
      <c r="A41" s="1822"/>
      <c r="B41" s="2007"/>
      <c r="C41" s="487"/>
      <c r="D41" s="99" t="s">
        <v>226</v>
      </c>
      <c r="E41" s="1846">
        <v>6</v>
      </c>
      <c r="F41" s="1846">
        <v>14</v>
      </c>
      <c r="G41" s="1845">
        <f t="shared" si="1"/>
        <v>20</v>
      </c>
      <c r="H41" s="92"/>
      <c r="I41" s="92"/>
    </row>
    <row r="42" spans="1:9" ht="12" customHeight="1">
      <c r="A42" s="1822"/>
      <c r="B42" s="2007"/>
      <c r="C42" s="488" t="s">
        <v>125</v>
      </c>
      <c r="D42" s="99"/>
      <c r="E42" s="1848">
        <f>SUM(E43:E44)</f>
        <v>17</v>
      </c>
      <c r="F42" s="1848">
        <f>SUM(F43:F44)</f>
        <v>18</v>
      </c>
      <c r="G42" s="1847">
        <f t="shared" si="1"/>
        <v>35</v>
      </c>
      <c r="H42" s="92"/>
      <c r="I42" s="92"/>
    </row>
    <row r="43" spans="1:9" ht="12" customHeight="1">
      <c r="A43" s="1822"/>
      <c r="B43" s="2007"/>
      <c r="C43" s="487"/>
      <c r="D43" s="99" t="s">
        <v>228</v>
      </c>
      <c r="E43" s="1846">
        <v>8</v>
      </c>
      <c r="F43" s="1846">
        <v>15</v>
      </c>
      <c r="G43" s="1845">
        <f t="shared" si="1"/>
        <v>23</v>
      </c>
      <c r="H43" s="92"/>
      <c r="I43" s="92"/>
    </row>
    <row r="44" spans="1:9" ht="12" customHeight="1">
      <c r="A44" s="1822"/>
      <c r="B44" s="2007"/>
      <c r="C44" s="487"/>
      <c r="D44" s="99" t="s">
        <v>227</v>
      </c>
      <c r="E44" s="1846">
        <v>9</v>
      </c>
      <c r="F44" s="1846">
        <v>3</v>
      </c>
      <c r="G44" s="1845">
        <f t="shared" si="1"/>
        <v>12</v>
      </c>
      <c r="H44" s="92"/>
      <c r="I44" s="92"/>
    </row>
    <row r="45" spans="1:9" ht="12" customHeight="1">
      <c r="A45" s="1822"/>
      <c r="B45" s="2007"/>
      <c r="C45" s="488" t="s">
        <v>124</v>
      </c>
      <c r="D45" s="99"/>
      <c r="E45" s="1848">
        <f>SUM(E46:E48)</f>
        <v>4</v>
      </c>
      <c r="F45" s="1848">
        <f>SUM(F46:F48)</f>
        <v>8</v>
      </c>
      <c r="G45" s="1847">
        <f t="shared" si="1"/>
        <v>12</v>
      </c>
      <c r="H45" s="92"/>
      <c r="I45" s="92"/>
    </row>
    <row r="46" spans="1:9" ht="12" customHeight="1">
      <c r="A46" s="1822"/>
      <c r="B46" s="2007"/>
      <c r="C46" s="487"/>
      <c r="D46" s="99" t="s">
        <v>228</v>
      </c>
      <c r="E46" s="1846">
        <v>0</v>
      </c>
      <c r="F46" s="1846">
        <v>0</v>
      </c>
      <c r="G46" s="1845">
        <f t="shared" si="1"/>
        <v>0</v>
      </c>
      <c r="H46" s="92"/>
      <c r="I46" s="92"/>
    </row>
    <row r="47" spans="1:9" ht="12" customHeight="1">
      <c r="A47" s="1822"/>
      <c r="B47" s="2007"/>
      <c r="C47" s="487"/>
      <c r="D47" s="99" t="s">
        <v>1640</v>
      </c>
      <c r="E47" s="1846">
        <v>0</v>
      </c>
      <c r="F47" s="1846">
        <v>0</v>
      </c>
      <c r="G47" s="1845">
        <f t="shared" si="1"/>
        <v>0</v>
      </c>
      <c r="H47" s="92"/>
      <c r="I47" s="92"/>
    </row>
    <row r="48" spans="1:9" ht="12" customHeight="1">
      <c r="A48" s="1822"/>
      <c r="B48" s="2007"/>
      <c r="C48" s="487"/>
      <c r="D48" s="99" t="s">
        <v>227</v>
      </c>
      <c r="E48" s="1846">
        <v>4</v>
      </c>
      <c r="F48" s="1846">
        <v>8</v>
      </c>
      <c r="G48" s="1845">
        <f t="shared" si="1"/>
        <v>12</v>
      </c>
      <c r="H48" s="92"/>
      <c r="I48" s="92"/>
    </row>
    <row r="49" spans="1:9" ht="12" customHeight="1">
      <c r="A49" s="1822"/>
      <c r="B49" s="2007"/>
      <c r="C49" s="488" t="s">
        <v>53</v>
      </c>
      <c r="D49" s="99"/>
      <c r="E49" s="1848">
        <f>SUM(E50:E51)</f>
        <v>2</v>
      </c>
      <c r="F49" s="1848">
        <f>SUM(F50:F51)</f>
        <v>2</v>
      </c>
      <c r="G49" s="1847">
        <f t="shared" si="1"/>
        <v>4</v>
      </c>
      <c r="H49" s="92"/>
      <c r="I49" s="92"/>
    </row>
    <row r="50" spans="1:9" ht="12" customHeight="1">
      <c r="A50" s="1822"/>
      <c r="B50" s="2007"/>
      <c r="C50" s="487"/>
      <c r="D50" s="99" t="s">
        <v>228</v>
      </c>
      <c r="E50" s="1846">
        <v>0</v>
      </c>
      <c r="F50" s="1846">
        <v>2</v>
      </c>
      <c r="G50" s="1845">
        <f t="shared" si="1"/>
        <v>2</v>
      </c>
      <c r="H50" s="92"/>
      <c r="I50" s="92"/>
    </row>
    <row r="51" spans="1:9" ht="12" customHeight="1">
      <c r="A51" s="1822"/>
      <c r="B51" s="2007"/>
      <c r="C51" s="487"/>
      <c r="D51" s="99" t="s">
        <v>227</v>
      </c>
      <c r="E51" s="1846">
        <v>2</v>
      </c>
      <c r="F51" s="1846">
        <v>0</v>
      </c>
      <c r="G51" s="1845">
        <f t="shared" si="1"/>
        <v>2</v>
      </c>
      <c r="H51" s="92"/>
      <c r="I51" s="92"/>
    </row>
    <row r="52" spans="1:9" ht="12" customHeight="1">
      <c r="A52" s="1822"/>
      <c r="B52" s="2007"/>
      <c r="C52" s="488" t="s">
        <v>123</v>
      </c>
      <c r="D52" s="99"/>
      <c r="E52" s="1848">
        <f>SUM(E53:E55)</f>
        <v>1</v>
      </c>
      <c r="F52" s="1848">
        <f>SUM(F53:F55)</f>
        <v>0</v>
      </c>
      <c r="G52" s="1847">
        <f t="shared" si="1"/>
        <v>1</v>
      </c>
      <c r="H52" s="92"/>
      <c r="I52" s="92"/>
    </row>
    <row r="53" spans="1:9" ht="12" customHeight="1">
      <c r="A53" s="1822"/>
      <c r="B53" s="2007"/>
      <c r="C53" s="244"/>
      <c r="D53" s="99" t="s">
        <v>228</v>
      </c>
      <c r="E53" s="1846">
        <v>1</v>
      </c>
      <c r="F53" s="1846">
        <v>0</v>
      </c>
      <c r="G53" s="1845">
        <f t="shared" si="1"/>
        <v>1</v>
      </c>
      <c r="H53" s="92"/>
      <c r="I53" s="92"/>
    </row>
    <row r="54" spans="1:9" ht="12" customHeight="1">
      <c r="A54" s="1822"/>
      <c r="B54" s="2007"/>
      <c r="C54" s="244"/>
      <c r="D54" s="99" t="s">
        <v>227</v>
      </c>
      <c r="E54" s="1846">
        <v>0</v>
      </c>
      <c r="F54" s="1846">
        <v>0</v>
      </c>
      <c r="G54" s="1845">
        <f t="shared" si="1"/>
        <v>0</v>
      </c>
      <c r="H54" s="92"/>
      <c r="I54" s="92"/>
    </row>
    <row r="55" spans="1:9" ht="12" customHeight="1">
      <c r="A55" s="1822"/>
      <c r="B55" s="2007"/>
      <c r="C55" s="244"/>
      <c r="D55" s="99" t="s">
        <v>226</v>
      </c>
      <c r="E55" s="1846">
        <v>0</v>
      </c>
      <c r="F55" s="1846">
        <v>0</v>
      </c>
      <c r="G55" s="1845">
        <f t="shared" si="1"/>
        <v>0</v>
      </c>
      <c r="H55" s="92"/>
      <c r="I55" s="92"/>
    </row>
    <row r="56" spans="1:9" ht="12" customHeight="1">
      <c r="A56" s="1822"/>
      <c r="B56" s="2007"/>
      <c r="C56" s="488" t="s">
        <v>32</v>
      </c>
      <c r="D56" s="138"/>
      <c r="E56" s="1848">
        <f>SUM(E57)</f>
        <v>4</v>
      </c>
      <c r="F56" s="1848">
        <f>SUM(F57)</f>
        <v>3</v>
      </c>
      <c r="G56" s="1847">
        <f t="shared" si="1"/>
        <v>7</v>
      </c>
      <c r="H56" s="92"/>
      <c r="I56" s="92"/>
    </row>
    <row r="57" spans="1:9" ht="12" customHeight="1">
      <c r="A57" s="1822"/>
      <c r="B57" s="2008"/>
      <c r="C57" s="487"/>
      <c r="D57" s="99" t="s">
        <v>225</v>
      </c>
      <c r="E57" s="1846">
        <v>4</v>
      </c>
      <c r="F57" s="1846">
        <v>3</v>
      </c>
      <c r="G57" s="1845">
        <f t="shared" si="1"/>
        <v>7</v>
      </c>
      <c r="H57" s="92"/>
      <c r="I57" s="92"/>
    </row>
    <row r="58" spans="1:9" ht="12.75" customHeight="1">
      <c r="A58" s="1822"/>
      <c r="B58" s="2006">
        <v>1403</v>
      </c>
      <c r="C58" s="1832" t="s">
        <v>14</v>
      </c>
      <c r="D58" s="1831"/>
      <c r="E58" s="1852">
        <f>SUM(E59+E61+E63)</f>
        <v>27</v>
      </c>
      <c r="F58" s="1852">
        <f>SUM(F59+F61+F63)</f>
        <v>30</v>
      </c>
      <c r="G58" s="1851">
        <f t="shared" si="1"/>
        <v>57</v>
      </c>
      <c r="H58" s="92"/>
      <c r="I58" s="92"/>
    </row>
    <row r="59" spans="1:9" ht="12" customHeight="1">
      <c r="A59" s="1822"/>
      <c r="B59" s="2007"/>
      <c r="C59" s="488" t="s">
        <v>33</v>
      </c>
      <c r="D59" s="99"/>
      <c r="E59" s="1850">
        <f>SUM(E60:E60)</f>
        <v>11</v>
      </c>
      <c r="F59" s="1850">
        <f>SUM(F60:F60)</f>
        <v>12</v>
      </c>
      <c r="G59" s="1847">
        <f t="shared" si="1"/>
        <v>23</v>
      </c>
      <c r="H59" s="92"/>
      <c r="I59" s="92"/>
    </row>
    <row r="60" spans="1:9" ht="12" customHeight="1">
      <c r="A60" s="1822"/>
      <c r="B60" s="2007"/>
      <c r="C60" s="487"/>
      <c r="D60" s="99" t="s">
        <v>224</v>
      </c>
      <c r="E60" s="1849">
        <v>11</v>
      </c>
      <c r="F60" s="1849">
        <v>12</v>
      </c>
      <c r="G60" s="1845">
        <f t="shared" si="1"/>
        <v>23</v>
      </c>
      <c r="H60" s="92"/>
      <c r="I60" s="92"/>
    </row>
    <row r="61" spans="1:9" ht="12" customHeight="1">
      <c r="A61" s="1822"/>
      <c r="B61" s="2007"/>
      <c r="C61" s="488" t="s">
        <v>15</v>
      </c>
      <c r="D61" s="99"/>
      <c r="E61" s="1848">
        <f>SUM(E62)</f>
        <v>6</v>
      </c>
      <c r="F61" s="1848">
        <f>SUM(F62)</f>
        <v>6</v>
      </c>
      <c r="G61" s="1847">
        <f t="shared" si="1"/>
        <v>12</v>
      </c>
      <c r="H61" s="92"/>
      <c r="I61" s="92"/>
    </row>
    <row r="62" spans="1:9" ht="12" customHeight="1">
      <c r="A62" s="1822"/>
      <c r="B62" s="2007"/>
      <c r="C62" s="487"/>
      <c r="D62" s="99" t="s">
        <v>224</v>
      </c>
      <c r="E62" s="1849">
        <v>6</v>
      </c>
      <c r="F62" s="1849">
        <v>6</v>
      </c>
      <c r="G62" s="1845">
        <f t="shared" si="1"/>
        <v>12</v>
      </c>
      <c r="H62" s="92"/>
      <c r="I62" s="92"/>
    </row>
    <row r="63" spans="1:9" ht="12" customHeight="1">
      <c r="A63" s="1822"/>
      <c r="B63" s="2007"/>
      <c r="C63" s="488" t="s">
        <v>16</v>
      </c>
      <c r="D63" s="99"/>
      <c r="E63" s="1848">
        <f>SUM(E64:E65)</f>
        <v>10</v>
      </c>
      <c r="F63" s="1848">
        <f>SUM(F64:F65)</f>
        <v>12</v>
      </c>
      <c r="G63" s="1847">
        <f t="shared" si="1"/>
        <v>22</v>
      </c>
      <c r="H63" s="92"/>
      <c r="I63" s="92"/>
    </row>
    <row r="64" spans="1:9" ht="12" customHeight="1">
      <c r="A64" s="1822"/>
      <c r="B64" s="2014"/>
      <c r="C64" s="487"/>
      <c r="D64" s="99" t="s">
        <v>224</v>
      </c>
      <c r="E64" s="1846">
        <v>9</v>
      </c>
      <c r="F64" s="1846">
        <v>9</v>
      </c>
      <c r="G64" s="1845">
        <f t="shared" si="1"/>
        <v>18</v>
      </c>
      <c r="H64" s="92"/>
      <c r="I64" s="92"/>
    </row>
    <row r="65" spans="1:11" ht="12" customHeight="1">
      <c r="A65" s="1822"/>
      <c r="B65" s="2015"/>
      <c r="C65" s="518"/>
      <c r="D65" s="274" t="s">
        <v>223</v>
      </c>
      <c r="E65" s="1844">
        <v>1</v>
      </c>
      <c r="F65" s="1844">
        <v>3</v>
      </c>
      <c r="G65" s="1843">
        <f t="shared" si="1"/>
        <v>4</v>
      </c>
      <c r="H65" s="92"/>
      <c r="I65" s="92"/>
    </row>
    <row r="66" spans="1:11" ht="12" customHeight="1">
      <c r="A66" s="1822"/>
      <c r="C66" s="754"/>
      <c r="D66" s="99"/>
      <c r="E66" s="1842"/>
      <c r="F66" s="1842"/>
      <c r="G66" s="104" t="s">
        <v>222</v>
      </c>
      <c r="H66" s="92"/>
      <c r="I66" s="92"/>
    </row>
    <row r="67" spans="1:11" ht="12" customHeight="1">
      <c r="A67" s="1822"/>
      <c r="C67" s="754"/>
      <c r="D67" s="99"/>
      <c r="E67" s="1842"/>
      <c r="F67" s="1841"/>
      <c r="G67" s="1841" t="s">
        <v>261</v>
      </c>
    </row>
    <row r="68" spans="1:11" ht="4.5" customHeight="1">
      <c r="B68" s="2001" t="s">
        <v>29</v>
      </c>
      <c r="C68" s="2018" t="s">
        <v>336</v>
      </c>
      <c r="D68" s="2018"/>
      <c r="E68" s="2019" t="s">
        <v>26</v>
      </c>
      <c r="F68" s="2019" t="s">
        <v>27</v>
      </c>
      <c r="G68" s="2021" t="s">
        <v>5</v>
      </c>
      <c r="H68" s="92"/>
      <c r="K68" s="99"/>
    </row>
    <row r="69" spans="1:11" ht="12" customHeight="1">
      <c r="B69" s="1990"/>
      <c r="C69" s="1972"/>
      <c r="D69" s="1972"/>
      <c r="E69" s="1975"/>
      <c r="F69" s="1975"/>
      <c r="G69" s="1978"/>
      <c r="H69" s="92"/>
      <c r="I69" s="97"/>
    </row>
    <row r="70" spans="1:11" ht="12" customHeight="1">
      <c r="B70" s="1991"/>
      <c r="C70" s="1973"/>
      <c r="D70" s="1973"/>
      <c r="E70" s="1976"/>
      <c r="F70" s="1976"/>
      <c r="G70" s="1979"/>
      <c r="H70" s="92"/>
    </row>
    <row r="71" spans="1:11">
      <c r="A71" s="1822"/>
      <c r="B71" s="2010">
        <v>1404</v>
      </c>
      <c r="C71" s="1832" t="s">
        <v>34</v>
      </c>
      <c r="D71" s="1831"/>
      <c r="E71" s="1840">
        <f>SUM(E72,E75)</f>
        <v>135</v>
      </c>
      <c r="F71" s="1840">
        <f>SUM(F72,F75)</f>
        <v>65</v>
      </c>
      <c r="G71" s="1839">
        <f t="shared" ref="G71:G102" si="2">SUM(E71:F71)</f>
        <v>200</v>
      </c>
    </row>
    <row r="72" spans="1:11" ht="12" customHeight="1">
      <c r="A72" s="1822"/>
      <c r="B72" s="1981"/>
      <c r="C72" s="488" t="s">
        <v>109</v>
      </c>
      <c r="D72" s="99"/>
      <c r="E72" s="1838">
        <f>SUM(E73:E74)</f>
        <v>90</v>
      </c>
      <c r="F72" s="1838">
        <f>SUM(F73:F74)</f>
        <v>31</v>
      </c>
      <c r="G72" s="1837">
        <f t="shared" si="2"/>
        <v>121</v>
      </c>
    </row>
    <row r="73" spans="1:11" ht="12" customHeight="1">
      <c r="A73" s="1822"/>
      <c r="B73" s="1995"/>
      <c r="C73" s="488"/>
      <c r="D73" s="99" t="s">
        <v>345</v>
      </c>
      <c r="E73" s="1833">
        <v>90</v>
      </c>
      <c r="F73" s="1833">
        <v>31</v>
      </c>
      <c r="G73" s="1508">
        <f t="shared" si="2"/>
        <v>121</v>
      </c>
    </row>
    <row r="74" spans="1:11" ht="12" customHeight="1">
      <c r="A74" s="1822"/>
      <c r="B74" s="1995"/>
      <c r="C74" s="487"/>
      <c r="D74" s="99" t="s">
        <v>212</v>
      </c>
      <c r="E74" s="1828">
        <v>0</v>
      </c>
      <c r="F74" s="1828">
        <v>0</v>
      </c>
      <c r="G74" s="1825">
        <f t="shared" si="2"/>
        <v>0</v>
      </c>
    </row>
    <row r="75" spans="1:11" ht="12" customHeight="1">
      <c r="A75" s="1822"/>
      <c r="B75" s="1981"/>
      <c r="C75" s="488" t="s">
        <v>17</v>
      </c>
      <c r="D75" s="99"/>
      <c r="E75" s="1829">
        <f>SUM(E76)</f>
        <v>45</v>
      </c>
      <c r="F75" s="1829">
        <f>SUM(F76)</f>
        <v>34</v>
      </c>
      <c r="G75" s="913">
        <f t="shared" si="2"/>
        <v>79</v>
      </c>
    </row>
    <row r="76" spans="1:11" ht="12" customHeight="1">
      <c r="A76" s="1822"/>
      <c r="B76" s="1995"/>
      <c r="C76" s="487"/>
      <c r="D76" s="99" t="s">
        <v>209</v>
      </c>
      <c r="E76" s="1828">
        <v>45</v>
      </c>
      <c r="F76" s="1828">
        <v>34</v>
      </c>
      <c r="G76" s="1825">
        <f t="shared" si="2"/>
        <v>79</v>
      </c>
    </row>
    <row r="77" spans="1:11" ht="12.75" customHeight="1">
      <c r="A77" s="1822"/>
      <c r="B77" s="2006">
        <v>1405</v>
      </c>
      <c r="C77" s="1832" t="s">
        <v>18</v>
      </c>
      <c r="D77" s="1836"/>
      <c r="E77" s="1834">
        <f>SUM(E78,E86,E97+E100)</f>
        <v>151</v>
      </c>
      <c r="F77" s="1834">
        <f>SUM(F78,F86,F97+F100)</f>
        <v>228</v>
      </c>
      <c r="G77" s="1830">
        <f t="shared" si="2"/>
        <v>379</v>
      </c>
    </row>
    <row r="78" spans="1:11" ht="12" customHeight="1">
      <c r="A78" s="1822"/>
      <c r="B78" s="2007"/>
      <c r="C78" s="488" t="s">
        <v>21</v>
      </c>
      <c r="D78" s="99"/>
      <c r="E78" s="1829">
        <f>SUM(E79:E85)</f>
        <v>40</v>
      </c>
      <c r="F78" s="1829">
        <f>SUM(F79:F85)</f>
        <v>42</v>
      </c>
      <c r="G78" s="913">
        <f t="shared" si="2"/>
        <v>82</v>
      </c>
    </row>
    <row r="79" spans="1:11" ht="12" customHeight="1">
      <c r="A79" s="1822"/>
      <c r="B79" s="2007"/>
      <c r="C79" s="487"/>
      <c r="D79" s="99" t="s">
        <v>328</v>
      </c>
      <c r="E79" s="1828">
        <v>4</v>
      </c>
      <c r="F79" s="1828">
        <v>2</v>
      </c>
      <c r="G79" s="1825">
        <f t="shared" si="2"/>
        <v>6</v>
      </c>
    </row>
    <row r="80" spans="1:11" ht="12" customHeight="1">
      <c r="A80" s="1822"/>
      <c r="B80" s="2007"/>
      <c r="C80" s="487"/>
      <c r="D80" s="99" t="s">
        <v>208</v>
      </c>
      <c r="E80" s="1828">
        <v>0</v>
      </c>
      <c r="F80" s="1828">
        <v>0</v>
      </c>
      <c r="G80" s="1825">
        <f t="shared" si="2"/>
        <v>0</v>
      </c>
    </row>
    <row r="81" spans="1:7" ht="12" customHeight="1">
      <c r="A81" s="1822"/>
      <c r="B81" s="2007"/>
      <c r="C81" s="487"/>
      <c r="D81" s="99" t="s">
        <v>327</v>
      </c>
      <c r="E81" s="1828">
        <v>1</v>
      </c>
      <c r="F81" s="1828">
        <v>0</v>
      </c>
      <c r="G81" s="1825">
        <f t="shared" si="2"/>
        <v>1</v>
      </c>
    </row>
    <row r="82" spans="1:7" ht="12" customHeight="1">
      <c r="A82" s="1822"/>
      <c r="B82" s="2007"/>
      <c r="C82" s="487"/>
      <c r="D82" s="99" t="s">
        <v>207</v>
      </c>
      <c r="E82" s="1828">
        <v>22</v>
      </c>
      <c r="F82" s="1828">
        <v>24</v>
      </c>
      <c r="G82" s="1825">
        <f t="shared" si="2"/>
        <v>46</v>
      </c>
    </row>
    <row r="83" spans="1:7" ht="12" customHeight="1">
      <c r="A83" s="1822"/>
      <c r="B83" s="2007"/>
      <c r="C83" s="487"/>
      <c r="D83" s="99" t="s">
        <v>206</v>
      </c>
      <c r="E83" s="1828">
        <v>6</v>
      </c>
      <c r="F83" s="1828">
        <v>3</v>
      </c>
      <c r="G83" s="1825">
        <f t="shared" si="2"/>
        <v>9</v>
      </c>
    </row>
    <row r="84" spans="1:7" ht="12" customHeight="1">
      <c r="A84" s="1822"/>
      <c r="B84" s="2007"/>
      <c r="C84" s="487"/>
      <c r="D84" s="99" t="s">
        <v>326</v>
      </c>
      <c r="E84" s="1828">
        <v>7</v>
      </c>
      <c r="F84" s="1828">
        <v>13</v>
      </c>
      <c r="G84" s="1825">
        <f t="shared" si="2"/>
        <v>20</v>
      </c>
    </row>
    <row r="85" spans="1:7" ht="12" customHeight="1">
      <c r="A85" s="1822"/>
      <c r="B85" s="2007"/>
      <c r="C85" s="487"/>
      <c r="D85" s="99" t="s">
        <v>205</v>
      </c>
      <c r="E85" s="1828">
        <v>0</v>
      </c>
      <c r="F85" s="1828">
        <v>0</v>
      </c>
      <c r="G85" s="1825">
        <f t="shared" si="2"/>
        <v>0</v>
      </c>
    </row>
    <row r="86" spans="1:7" ht="12" customHeight="1">
      <c r="A86" s="1822"/>
      <c r="B86" s="2007"/>
      <c r="C86" s="488" t="s">
        <v>19</v>
      </c>
      <c r="D86" s="99"/>
      <c r="E86" s="1829">
        <f>SUM(E87:E96)</f>
        <v>90</v>
      </c>
      <c r="F86" s="1829">
        <f>SUM(F87:F96)</f>
        <v>130</v>
      </c>
      <c r="G86" s="913">
        <f t="shared" si="2"/>
        <v>220</v>
      </c>
    </row>
    <row r="87" spans="1:7" ht="12" customHeight="1">
      <c r="A87" s="1822"/>
      <c r="B87" s="2007"/>
      <c r="C87" s="487"/>
      <c r="D87" s="99" t="s">
        <v>204</v>
      </c>
      <c r="E87" s="1828">
        <v>0</v>
      </c>
      <c r="F87" s="1828">
        <v>3</v>
      </c>
      <c r="G87" s="1825">
        <f t="shared" si="2"/>
        <v>3</v>
      </c>
    </row>
    <row r="88" spans="1:7" ht="12" customHeight="1">
      <c r="A88" s="1822"/>
      <c r="B88" s="2007"/>
      <c r="C88" s="487"/>
      <c r="D88" s="99" t="s">
        <v>324</v>
      </c>
      <c r="E88" s="1828">
        <v>7</v>
      </c>
      <c r="F88" s="1828">
        <v>14</v>
      </c>
      <c r="G88" s="1825">
        <f t="shared" si="2"/>
        <v>21</v>
      </c>
    </row>
    <row r="89" spans="1:7" ht="12" customHeight="1">
      <c r="A89" s="1822"/>
      <c r="B89" s="2007"/>
      <c r="C89" s="487"/>
      <c r="D89" s="99" t="s">
        <v>203</v>
      </c>
      <c r="E89" s="1828">
        <v>17</v>
      </c>
      <c r="F89" s="1828">
        <v>17</v>
      </c>
      <c r="G89" s="1825">
        <f t="shared" si="2"/>
        <v>34</v>
      </c>
    </row>
    <row r="90" spans="1:7" ht="12" customHeight="1">
      <c r="A90" s="1822"/>
      <c r="B90" s="2007"/>
      <c r="C90" s="487"/>
      <c r="D90" s="99" t="s">
        <v>323</v>
      </c>
      <c r="E90" s="1828">
        <v>1</v>
      </c>
      <c r="F90" s="1828">
        <v>0</v>
      </c>
      <c r="G90" s="1825">
        <f t="shared" si="2"/>
        <v>1</v>
      </c>
    </row>
    <row r="91" spans="1:7" ht="12" customHeight="1">
      <c r="A91" s="1822"/>
      <c r="B91" s="2007"/>
      <c r="C91" s="487"/>
      <c r="D91" s="99" t="s">
        <v>202</v>
      </c>
      <c r="E91" s="1828">
        <v>12</v>
      </c>
      <c r="F91" s="1828">
        <v>5</v>
      </c>
      <c r="G91" s="1825">
        <f t="shared" si="2"/>
        <v>17</v>
      </c>
    </row>
    <row r="92" spans="1:7" ht="12" customHeight="1">
      <c r="A92" s="1822"/>
      <c r="B92" s="2007"/>
      <c r="C92" s="487"/>
      <c r="D92" s="99" t="s">
        <v>322</v>
      </c>
      <c r="E92" s="1828">
        <v>8</v>
      </c>
      <c r="F92" s="1828">
        <v>6</v>
      </c>
      <c r="G92" s="1825">
        <f t="shared" si="2"/>
        <v>14</v>
      </c>
    </row>
    <row r="93" spans="1:7" ht="12" customHeight="1">
      <c r="A93" s="1822"/>
      <c r="B93" s="2007"/>
      <c r="C93" s="487"/>
      <c r="D93" s="99" t="s">
        <v>201</v>
      </c>
      <c r="E93" s="1828">
        <v>3</v>
      </c>
      <c r="F93" s="1828">
        <v>2</v>
      </c>
      <c r="G93" s="1825">
        <f t="shared" si="2"/>
        <v>5</v>
      </c>
    </row>
    <row r="94" spans="1:7" ht="12" customHeight="1">
      <c r="A94" s="1822"/>
      <c r="B94" s="2007"/>
      <c r="C94" s="487"/>
      <c r="D94" s="99" t="s">
        <v>320</v>
      </c>
      <c r="E94" s="1828">
        <v>1</v>
      </c>
      <c r="F94" s="1828">
        <v>1</v>
      </c>
      <c r="G94" s="1825">
        <f t="shared" si="2"/>
        <v>2</v>
      </c>
    </row>
    <row r="95" spans="1:7" ht="12" customHeight="1">
      <c r="A95" s="1822"/>
      <c r="B95" s="2007"/>
      <c r="C95" s="487"/>
      <c r="D95" s="99" t="s">
        <v>199</v>
      </c>
      <c r="E95" s="1828">
        <v>38</v>
      </c>
      <c r="F95" s="1828">
        <v>78</v>
      </c>
      <c r="G95" s="1825">
        <f t="shared" si="2"/>
        <v>116</v>
      </c>
    </row>
    <row r="96" spans="1:7" ht="12" customHeight="1">
      <c r="A96" s="1822"/>
      <c r="B96" s="2007"/>
      <c r="C96" s="487"/>
      <c r="D96" s="77" t="s">
        <v>200</v>
      </c>
      <c r="E96" s="1828">
        <v>3</v>
      </c>
      <c r="F96" s="1828">
        <v>4</v>
      </c>
      <c r="G96" s="1825">
        <f t="shared" si="2"/>
        <v>7</v>
      </c>
    </row>
    <row r="97" spans="1:7" ht="12" customHeight="1">
      <c r="A97" s="1822"/>
      <c r="B97" s="2007"/>
      <c r="C97" s="3" t="s">
        <v>65</v>
      </c>
      <c r="D97" s="9"/>
      <c r="E97" s="1827">
        <f>SUM(E98:E99)</f>
        <v>14</v>
      </c>
      <c r="F97" s="1827">
        <f>SUM(F98:F99)</f>
        <v>45</v>
      </c>
      <c r="G97" s="913">
        <f t="shared" si="2"/>
        <v>59</v>
      </c>
    </row>
    <row r="98" spans="1:7" ht="12" customHeight="1">
      <c r="A98" s="1822"/>
      <c r="B98" s="2007"/>
      <c r="C98" s="3"/>
      <c r="D98" s="99" t="s">
        <v>320</v>
      </c>
      <c r="E98" s="1833">
        <v>1</v>
      </c>
      <c r="F98" s="1833">
        <v>0</v>
      </c>
      <c r="G98" s="1825">
        <f t="shared" si="2"/>
        <v>1</v>
      </c>
    </row>
    <row r="99" spans="1:7" ht="12" customHeight="1">
      <c r="A99" s="1822"/>
      <c r="B99" s="2007"/>
      <c r="C99" s="487"/>
      <c r="D99" s="99" t="s">
        <v>306</v>
      </c>
      <c r="E99" s="1833">
        <v>13</v>
      </c>
      <c r="F99" s="1833">
        <v>45</v>
      </c>
      <c r="G99" s="1825">
        <f t="shared" si="2"/>
        <v>58</v>
      </c>
    </row>
    <row r="100" spans="1:7" ht="12" customHeight="1">
      <c r="A100" s="1822"/>
      <c r="B100" s="2007"/>
      <c r="C100" s="3" t="s">
        <v>49</v>
      </c>
      <c r="D100" s="9"/>
      <c r="E100" s="1827">
        <f>SUM(E101)</f>
        <v>7</v>
      </c>
      <c r="F100" s="1827">
        <f>SUM(F101)</f>
        <v>11</v>
      </c>
      <c r="G100" s="913">
        <f t="shared" si="2"/>
        <v>18</v>
      </c>
    </row>
    <row r="101" spans="1:7" ht="12" customHeight="1">
      <c r="A101" s="1822"/>
      <c r="B101" s="2007"/>
      <c r="C101" s="487"/>
      <c r="D101" s="99" t="s">
        <v>306</v>
      </c>
      <c r="E101" s="1833">
        <v>7</v>
      </c>
      <c r="F101" s="1833">
        <v>11</v>
      </c>
      <c r="G101" s="1825">
        <f t="shared" si="2"/>
        <v>18</v>
      </c>
    </row>
    <row r="102" spans="1:7" ht="12.75" customHeight="1">
      <c r="A102" s="1822"/>
      <c r="B102" s="2006">
        <v>1406</v>
      </c>
      <c r="C102" s="1832" t="s">
        <v>22</v>
      </c>
      <c r="D102" s="1831"/>
      <c r="E102" s="1834">
        <f>SUM(E103,E106,E109,E111)</f>
        <v>148</v>
      </c>
      <c r="F102" s="1834">
        <f>SUM(F103,F106,F109,F111)</f>
        <v>122</v>
      </c>
      <c r="G102" s="1830">
        <f t="shared" si="2"/>
        <v>270</v>
      </c>
    </row>
    <row r="103" spans="1:7" ht="12" customHeight="1">
      <c r="A103" s="1822"/>
      <c r="B103" s="2007"/>
      <c r="C103" s="488" t="s">
        <v>68</v>
      </c>
      <c r="D103" s="99"/>
      <c r="E103" s="1829">
        <f>SUM(E104:E105)</f>
        <v>109</v>
      </c>
      <c r="F103" s="1829">
        <f>SUM(F104:F105)</f>
        <v>85</v>
      </c>
      <c r="G103" s="913">
        <f t="shared" ref="G103:G134" si="3">SUM(E103:F103)</f>
        <v>194</v>
      </c>
    </row>
    <row r="104" spans="1:7" ht="12" customHeight="1">
      <c r="A104" s="1822"/>
      <c r="B104" s="2007"/>
      <c r="C104" s="488"/>
      <c r="D104" s="99" t="s">
        <v>297</v>
      </c>
      <c r="E104" s="1828">
        <v>10</v>
      </c>
      <c r="F104" s="1828">
        <v>12</v>
      </c>
      <c r="G104" s="1825">
        <f t="shared" si="3"/>
        <v>22</v>
      </c>
    </row>
    <row r="105" spans="1:7" ht="12" customHeight="1">
      <c r="A105" s="1822"/>
      <c r="B105" s="2007"/>
      <c r="C105" s="497"/>
      <c r="D105" s="99" t="s">
        <v>196</v>
      </c>
      <c r="E105" s="1828">
        <v>99</v>
      </c>
      <c r="F105" s="1828">
        <v>73</v>
      </c>
      <c r="G105" s="1825">
        <f t="shared" si="3"/>
        <v>172</v>
      </c>
    </row>
    <row r="106" spans="1:7" ht="12" customHeight="1">
      <c r="A106" s="1822"/>
      <c r="B106" s="2007"/>
      <c r="C106" s="488" t="s">
        <v>23</v>
      </c>
      <c r="D106" s="99"/>
      <c r="E106" s="1829">
        <f>SUM(E107:E108)</f>
        <v>34</v>
      </c>
      <c r="F106" s="1829">
        <f>SUM(F107:F108)</f>
        <v>36</v>
      </c>
      <c r="G106" s="913">
        <f t="shared" si="3"/>
        <v>70</v>
      </c>
    </row>
    <row r="107" spans="1:7" ht="12" customHeight="1">
      <c r="A107" s="1822"/>
      <c r="B107" s="2007"/>
      <c r="C107" s="487"/>
      <c r="D107" s="99" t="s">
        <v>195</v>
      </c>
      <c r="E107" s="1828">
        <v>23</v>
      </c>
      <c r="F107" s="1828">
        <v>22</v>
      </c>
      <c r="G107" s="1825">
        <f t="shared" si="3"/>
        <v>45</v>
      </c>
    </row>
    <row r="108" spans="1:7" ht="12" customHeight="1">
      <c r="A108" s="1822"/>
      <c r="B108" s="2007"/>
      <c r="C108" s="487"/>
      <c r="D108" s="99" t="s">
        <v>194</v>
      </c>
      <c r="E108" s="1828">
        <v>11</v>
      </c>
      <c r="F108" s="1828">
        <v>14</v>
      </c>
      <c r="G108" s="1825">
        <f t="shared" si="3"/>
        <v>25</v>
      </c>
    </row>
    <row r="109" spans="1:7" ht="12" customHeight="1">
      <c r="A109" s="1822"/>
      <c r="B109" s="2007"/>
      <c r="C109" s="488" t="s">
        <v>36</v>
      </c>
      <c r="D109" s="99"/>
      <c r="E109" s="1827">
        <f>SUM(E110)</f>
        <v>0</v>
      </c>
      <c r="F109" s="1827">
        <f>SUM(F110)</f>
        <v>0</v>
      </c>
      <c r="G109" s="913">
        <f t="shared" si="3"/>
        <v>0</v>
      </c>
    </row>
    <row r="110" spans="1:7" ht="12" customHeight="1">
      <c r="A110" s="1822"/>
      <c r="B110" s="2007"/>
      <c r="C110" s="497"/>
      <c r="D110" s="99" t="s">
        <v>193</v>
      </c>
      <c r="E110" s="1828">
        <v>0</v>
      </c>
      <c r="F110" s="1828">
        <v>0</v>
      </c>
      <c r="G110" s="1825">
        <f t="shared" si="3"/>
        <v>0</v>
      </c>
    </row>
    <row r="111" spans="1:7" ht="12" customHeight="1">
      <c r="A111" s="1822"/>
      <c r="B111" s="2007"/>
      <c r="C111" s="488" t="s">
        <v>37</v>
      </c>
      <c r="D111" s="99"/>
      <c r="E111" s="1829">
        <f>SUM(E112)</f>
        <v>5</v>
      </c>
      <c r="F111" s="1829">
        <f>SUM(F112)</f>
        <v>1</v>
      </c>
      <c r="G111" s="913">
        <f t="shared" si="3"/>
        <v>6</v>
      </c>
    </row>
    <row r="112" spans="1:7" ht="12" customHeight="1">
      <c r="A112" s="1822"/>
      <c r="B112" s="2008"/>
      <c r="C112" s="487"/>
      <c r="D112" s="99" t="s">
        <v>192</v>
      </c>
      <c r="E112" s="1828">
        <v>5</v>
      </c>
      <c r="F112" s="1828">
        <v>1</v>
      </c>
      <c r="G112" s="1825">
        <f t="shared" si="3"/>
        <v>6</v>
      </c>
    </row>
    <row r="113" spans="1:7" ht="12.75" customHeight="1">
      <c r="A113" s="1822"/>
      <c r="B113" s="2010">
        <v>1407</v>
      </c>
      <c r="C113" s="1832" t="s">
        <v>24</v>
      </c>
      <c r="D113" s="1831"/>
      <c r="E113" s="1834">
        <f>SUM(E114+E118)</f>
        <v>14</v>
      </c>
      <c r="F113" s="1834">
        <f>SUM(F114+F118)</f>
        <v>12</v>
      </c>
      <c r="G113" s="1830">
        <f t="shared" si="3"/>
        <v>26</v>
      </c>
    </row>
    <row r="114" spans="1:7" ht="12" customHeight="1">
      <c r="A114" s="1822"/>
      <c r="B114" s="1981"/>
      <c r="C114" s="488" t="s">
        <v>69</v>
      </c>
      <c r="D114" s="99"/>
      <c r="E114" s="1829">
        <f>SUM(E115:E117)</f>
        <v>7</v>
      </c>
      <c r="F114" s="1829">
        <f>SUM(F115:F117)</f>
        <v>2</v>
      </c>
      <c r="G114" s="913">
        <f t="shared" si="3"/>
        <v>9</v>
      </c>
    </row>
    <row r="115" spans="1:7" ht="12" customHeight="1">
      <c r="A115" s="1822"/>
      <c r="B115" s="1981"/>
      <c r="C115" s="488"/>
      <c r="D115" s="99" t="s">
        <v>190</v>
      </c>
      <c r="E115" s="1828">
        <v>5</v>
      </c>
      <c r="F115" s="1828">
        <v>1</v>
      </c>
      <c r="G115" s="1825">
        <f t="shared" si="3"/>
        <v>6</v>
      </c>
    </row>
    <row r="116" spans="1:7" ht="12" customHeight="1">
      <c r="A116" s="1822"/>
      <c r="B116" s="1981"/>
      <c r="C116" s="488"/>
      <c r="D116" s="99" t="s">
        <v>316</v>
      </c>
      <c r="E116" s="1828">
        <v>2</v>
      </c>
      <c r="F116" s="1828">
        <v>0</v>
      </c>
      <c r="G116" s="1825">
        <f t="shared" si="3"/>
        <v>2</v>
      </c>
    </row>
    <row r="117" spans="1:7" ht="12" customHeight="1">
      <c r="A117" s="1822"/>
      <c r="B117" s="1981"/>
      <c r="C117" s="487"/>
      <c r="D117" s="99" t="s">
        <v>256</v>
      </c>
      <c r="E117" s="1833">
        <v>0</v>
      </c>
      <c r="F117" s="1833">
        <v>1</v>
      </c>
      <c r="G117" s="1825">
        <f t="shared" si="3"/>
        <v>1</v>
      </c>
    </row>
    <row r="118" spans="1:7" ht="12" customHeight="1">
      <c r="A118" s="1822"/>
      <c r="B118" s="1981"/>
      <c r="C118" s="488" t="s">
        <v>51</v>
      </c>
      <c r="D118" s="138"/>
      <c r="E118" s="1829">
        <f>SUM(E119:E120)</f>
        <v>7</v>
      </c>
      <c r="F118" s="1829">
        <f>SUM(F119:F120)</f>
        <v>10</v>
      </c>
      <c r="G118" s="913">
        <f t="shared" si="3"/>
        <v>17</v>
      </c>
    </row>
    <row r="119" spans="1:7" ht="12" customHeight="1">
      <c r="A119" s="1822"/>
      <c r="B119" s="1981"/>
      <c r="C119" s="487"/>
      <c r="D119" s="99" t="s">
        <v>186</v>
      </c>
      <c r="E119" s="1828">
        <v>5</v>
      </c>
      <c r="F119" s="1828">
        <v>7</v>
      </c>
      <c r="G119" s="1825">
        <f t="shared" si="3"/>
        <v>12</v>
      </c>
    </row>
    <row r="120" spans="1:7" ht="12" customHeight="1">
      <c r="A120" s="1822"/>
      <c r="B120" s="1981"/>
      <c r="C120" s="487"/>
      <c r="D120" s="99" t="s">
        <v>185</v>
      </c>
      <c r="E120" s="1828">
        <v>2</v>
      </c>
      <c r="F120" s="1828">
        <v>3</v>
      </c>
      <c r="G120" s="1825">
        <f t="shared" si="3"/>
        <v>5</v>
      </c>
    </row>
    <row r="121" spans="1:7" ht="12.75" customHeight="1">
      <c r="A121" s="1822"/>
      <c r="B121" s="2010">
        <v>1408</v>
      </c>
      <c r="C121" s="1832" t="s">
        <v>25</v>
      </c>
      <c r="D121" s="1835"/>
      <c r="E121" s="1834">
        <f>SUM(E126,E130,E122+E124)</f>
        <v>68</v>
      </c>
      <c r="F121" s="1834">
        <f>SUM(F126,F130,F122+F124)</f>
        <v>69</v>
      </c>
      <c r="G121" s="1830">
        <f t="shared" si="3"/>
        <v>137</v>
      </c>
    </row>
    <row r="122" spans="1:7" ht="12" customHeight="1">
      <c r="A122" s="1822"/>
      <c r="B122" s="1981"/>
      <c r="C122" s="488" t="s">
        <v>20</v>
      </c>
      <c r="D122" s="99"/>
      <c r="E122" s="1827">
        <f>SUM(E123)</f>
        <v>50</v>
      </c>
      <c r="F122" s="1827">
        <f>SUM(F123)</f>
        <v>54</v>
      </c>
      <c r="G122" s="913">
        <f t="shared" si="3"/>
        <v>104</v>
      </c>
    </row>
    <row r="123" spans="1:7" ht="12" customHeight="1">
      <c r="A123" s="1822"/>
      <c r="B123" s="1981"/>
      <c r="C123" s="487"/>
      <c r="D123" s="99" t="s">
        <v>183</v>
      </c>
      <c r="E123" s="1828">
        <v>50</v>
      </c>
      <c r="F123" s="1828">
        <v>54</v>
      </c>
      <c r="G123" s="1825">
        <f t="shared" si="3"/>
        <v>104</v>
      </c>
    </row>
    <row r="124" spans="1:7" ht="12" customHeight="1">
      <c r="A124" s="1822"/>
      <c r="B124" s="1981"/>
      <c r="C124" s="488" t="s">
        <v>50</v>
      </c>
      <c r="D124" s="138"/>
      <c r="E124" s="1829">
        <f>SUM(E125)</f>
        <v>0</v>
      </c>
      <c r="F124" s="1829">
        <f>SUM(F125)</f>
        <v>0</v>
      </c>
      <c r="G124" s="913">
        <f t="shared" si="3"/>
        <v>0</v>
      </c>
    </row>
    <row r="125" spans="1:7" ht="12" customHeight="1">
      <c r="A125" s="1822"/>
      <c r="B125" s="1981"/>
      <c r="C125" s="487"/>
      <c r="D125" s="99" t="s">
        <v>314</v>
      </c>
      <c r="E125" s="1828">
        <v>0</v>
      </c>
      <c r="F125" s="1828">
        <v>0</v>
      </c>
      <c r="G125" s="1825">
        <f t="shared" si="3"/>
        <v>0</v>
      </c>
    </row>
    <row r="126" spans="1:7" ht="12" customHeight="1">
      <c r="A126" s="1822"/>
      <c r="B126" s="1981"/>
      <c r="C126" s="488" t="s">
        <v>38</v>
      </c>
      <c r="D126" s="99"/>
      <c r="E126" s="1827">
        <f>SUM(E127:E129)</f>
        <v>9</v>
      </c>
      <c r="F126" s="1829">
        <f>SUM(F127:F129)</f>
        <v>7</v>
      </c>
      <c r="G126" s="913">
        <f t="shared" si="3"/>
        <v>16</v>
      </c>
    </row>
    <row r="127" spans="1:7" ht="12" customHeight="1">
      <c r="A127" s="1822"/>
      <c r="B127" s="1981"/>
      <c r="C127" s="488"/>
      <c r="D127" s="99" t="s">
        <v>180</v>
      </c>
      <c r="E127" s="1833">
        <v>5</v>
      </c>
      <c r="F127" s="1828">
        <v>2</v>
      </c>
      <c r="G127" s="1825">
        <f t="shared" si="3"/>
        <v>7</v>
      </c>
    </row>
    <row r="128" spans="1:7" ht="12" customHeight="1">
      <c r="A128" s="1822"/>
      <c r="B128" s="1981"/>
      <c r="C128" s="488"/>
      <c r="D128" s="99" t="s">
        <v>179</v>
      </c>
      <c r="E128" s="1833">
        <v>1</v>
      </c>
      <c r="F128" s="1828">
        <v>2</v>
      </c>
      <c r="G128" s="1825">
        <f t="shared" si="3"/>
        <v>3</v>
      </c>
    </row>
    <row r="129" spans="1:7" ht="12" customHeight="1">
      <c r="A129" s="1822"/>
      <c r="B129" s="1981"/>
      <c r="C129" s="488"/>
      <c r="D129" s="99" t="s">
        <v>178</v>
      </c>
      <c r="E129" s="1833">
        <v>3</v>
      </c>
      <c r="F129" s="1828">
        <v>3</v>
      </c>
      <c r="G129" s="1825">
        <f t="shared" si="3"/>
        <v>6</v>
      </c>
    </row>
    <row r="130" spans="1:7" ht="12" customHeight="1">
      <c r="A130" s="1822"/>
      <c r="B130" s="1981"/>
      <c r="C130" s="488" t="s">
        <v>39</v>
      </c>
      <c r="D130" s="138"/>
      <c r="E130" s="1827">
        <f>SUM(E131)</f>
        <v>9</v>
      </c>
      <c r="F130" s="1829">
        <f>SUM(F131)</f>
        <v>8</v>
      </c>
      <c r="G130" s="913">
        <f t="shared" si="3"/>
        <v>17</v>
      </c>
    </row>
    <row r="131" spans="1:7" ht="12" customHeight="1">
      <c r="A131" s="1822"/>
      <c r="B131" s="1981"/>
      <c r="C131" s="487"/>
      <c r="D131" s="99" t="s">
        <v>177</v>
      </c>
      <c r="E131" s="1833">
        <v>9</v>
      </c>
      <c r="F131" s="1833">
        <v>8</v>
      </c>
      <c r="G131" s="1825">
        <f t="shared" si="3"/>
        <v>17</v>
      </c>
    </row>
    <row r="132" spans="1:7" ht="12.75" customHeight="1">
      <c r="A132" s="1822"/>
      <c r="B132" s="2010">
        <v>1624</v>
      </c>
      <c r="C132" s="1832" t="s">
        <v>47</v>
      </c>
      <c r="D132" s="1831"/>
      <c r="E132" s="1824">
        <f>SUM(E133+E135)</f>
        <v>0</v>
      </c>
      <c r="F132" s="1824">
        <f>SUM(F133+F135)</f>
        <v>0</v>
      </c>
      <c r="G132" s="1830">
        <f t="shared" si="3"/>
        <v>0</v>
      </c>
    </row>
    <row r="133" spans="1:7" ht="12" customHeight="1">
      <c r="A133" s="1822"/>
      <c r="B133" s="1981"/>
      <c r="C133" s="499" t="s">
        <v>35</v>
      </c>
      <c r="D133" s="10"/>
      <c r="E133" s="1829">
        <f>SUM(E134)</f>
        <v>0</v>
      </c>
      <c r="F133" s="1829">
        <f>SUM(F134)</f>
        <v>0</v>
      </c>
      <c r="G133" s="913">
        <f t="shared" si="3"/>
        <v>0</v>
      </c>
    </row>
    <row r="134" spans="1:7" ht="12" customHeight="1">
      <c r="A134" s="1822"/>
      <c r="B134" s="1981"/>
      <c r="C134" s="487"/>
      <c r="D134" s="99" t="s">
        <v>175</v>
      </c>
      <c r="E134" s="1828">
        <v>0</v>
      </c>
      <c r="F134" s="1828">
        <v>0</v>
      </c>
      <c r="G134" s="1825">
        <f t="shared" si="3"/>
        <v>0</v>
      </c>
    </row>
    <row r="135" spans="1:7" ht="12" customHeight="1">
      <c r="A135" s="1822"/>
      <c r="B135" s="1981"/>
      <c r="C135" s="488" t="s">
        <v>52</v>
      </c>
      <c r="D135" s="99"/>
      <c r="E135" s="1827">
        <f>SUM(E136)</f>
        <v>0</v>
      </c>
      <c r="F135" s="1827">
        <f>SUM(F136)</f>
        <v>0</v>
      </c>
      <c r="G135" s="913">
        <f t="shared" ref="G135:G137" si="4">SUM(E135:F135)</f>
        <v>0</v>
      </c>
    </row>
    <row r="136" spans="1:7" ht="12" customHeight="1">
      <c r="A136" s="1822"/>
      <c r="B136" s="1982"/>
      <c r="C136" s="518"/>
      <c r="D136" s="274" t="s">
        <v>174</v>
      </c>
      <c r="E136" s="1826">
        <v>0</v>
      </c>
      <c r="F136" s="1826">
        <v>0</v>
      </c>
      <c r="G136" s="1825">
        <f t="shared" si="4"/>
        <v>0</v>
      </c>
    </row>
    <row r="137" spans="1:7">
      <c r="A137" s="1822"/>
      <c r="B137" s="73"/>
      <c r="C137" s="1999" t="s">
        <v>5</v>
      </c>
      <c r="D137" s="2000"/>
      <c r="E137" s="1824">
        <f>SUM(E7+E28+E58+E71+E77+E102+E113+E121+E132)</f>
        <v>1035</v>
      </c>
      <c r="F137" s="1824">
        <f>SUM(F7+F28+F58+F71+F77+F102+F113+F121+F132)</f>
        <v>842</v>
      </c>
      <c r="G137" s="1823">
        <f t="shared" si="4"/>
        <v>1877</v>
      </c>
    </row>
    <row r="138" spans="1:7" ht="12" customHeight="1">
      <c r="A138" s="1822"/>
      <c r="B138" s="73"/>
      <c r="C138" s="2020" t="s">
        <v>1639</v>
      </c>
      <c r="D138" s="2020"/>
      <c r="E138" s="2020"/>
      <c r="F138" s="2020"/>
      <c r="G138" s="2020"/>
    </row>
    <row r="139" spans="1:7" ht="9.75" customHeight="1">
      <c r="A139" s="1822"/>
      <c r="B139" s="73"/>
      <c r="C139" s="2017" t="s">
        <v>1402</v>
      </c>
      <c r="D139" s="2017"/>
      <c r="E139" s="2017"/>
      <c r="F139" s="2017"/>
      <c r="G139" s="2017"/>
    </row>
    <row r="140" spans="1:7" ht="9" customHeight="1">
      <c r="C140" s="74"/>
      <c r="D140" s="74"/>
      <c r="E140" s="1821"/>
      <c r="F140" s="1821"/>
      <c r="G140" s="241"/>
    </row>
    <row r="141" spans="1:7" ht="9" customHeight="1">
      <c r="C141" s="74"/>
      <c r="D141" s="74"/>
      <c r="E141" s="1821"/>
      <c r="F141" s="1821"/>
      <c r="G141" s="241"/>
    </row>
    <row r="142" spans="1:7" ht="9" customHeight="1">
      <c r="C142" s="74"/>
      <c r="D142" s="74"/>
      <c r="E142" s="1821"/>
      <c r="F142" s="1821"/>
      <c r="G142" s="241"/>
    </row>
    <row r="143" spans="1:7" ht="9" customHeight="1">
      <c r="C143" s="74"/>
      <c r="D143" s="74"/>
      <c r="E143" s="1821"/>
      <c r="F143" s="1821"/>
      <c r="G143" s="241"/>
    </row>
    <row r="144" spans="1:7" ht="9" customHeight="1">
      <c r="C144" s="74"/>
      <c r="D144" s="74"/>
      <c r="E144" s="1821"/>
      <c r="F144" s="1821"/>
      <c r="G144" s="241"/>
    </row>
    <row r="145" spans="3:7" ht="9" customHeight="1">
      <c r="C145" s="74"/>
      <c r="D145" s="74"/>
      <c r="E145" s="1821"/>
      <c r="F145" s="1821"/>
      <c r="G145" s="241"/>
    </row>
    <row r="146" spans="3:7" ht="9" customHeight="1">
      <c r="C146" s="74"/>
      <c r="D146" s="74"/>
      <c r="E146" s="1821"/>
      <c r="F146" s="1821"/>
      <c r="G146" s="241"/>
    </row>
    <row r="147" spans="3:7" ht="9" customHeight="1">
      <c r="C147" s="74"/>
      <c r="D147" s="74"/>
      <c r="E147" s="1821"/>
      <c r="F147" s="1821"/>
      <c r="G147" s="241"/>
    </row>
    <row r="148" spans="3:7" ht="9" customHeight="1">
      <c r="C148" s="74"/>
      <c r="D148" s="74"/>
      <c r="E148" s="1821"/>
      <c r="F148" s="1821"/>
      <c r="G148" s="241"/>
    </row>
    <row r="149" spans="3:7" ht="9" customHeight="1">
      <c r="C149" s="74"/>
      <c r="D149" s="74"/>
      <c r="E149" s="1821"/>
      <c r="F149" s="1821"/>
      <c r="G149" s="241"/>
    </row>
    <row r="150" spans="3:7" ht="9" customHeight="1">
      <c r="C150" s="74"/>
      <c r="D150" s="74"/>
      <c r="E150" s="1821"/>
      <c r="F150" s="1821"/>
      <c r="G150" s="241"/>
    </row>
    <row r="151" spans="3:7" ht="9" customHeight="1">
      <c r="C151" s="74"/>
      <c r="D151" s="74"/>
      <c r="E151" s="1821"/>
      <c r="F151" s="1821"/>
      <c r="G151" s="241"/>
    </row>
    <row r="152" spans="3:7" ht="9" customHeight="1">
      <c r="C152" s="74"/>
      <c r="D152" s="74"/>
      <c r="E152" s="1821"/>
      <c r="F152" s="1821"/>
      <c r="G152" s="241"/>
    </row>
    <row r="153" spans="3:7" ht="9" customHeight="1"/>
    <row r="154" spans="3:7" ht="9" customHeight="1"/>
    <row r="155" spans="3:7" ht="9" customHeight="1"/>
    <row r="156" spans="3:7" ht="9" customHeight="1"/>
    <row r="157" spans="3:7" ht="9" customHeight="1"/>
    <row r="158" spans="3:7" ht="9" customHeight="1"/>
    <row r="159" spans="3:7" ht="9" customHeight="1"/>
    <row r="160" spans="3: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4:7" ht="9" customHeight="1"/>
    <row r="210" spans="4:7" ht="9" customHeight="1"/>
    <row r="211" spans="4:7" ht="9" customHeight="1"/>
    <row r="212" spans="4:7" ht="9" customHeight="1"/>
    <row r="213" spans="4:7" ht="9" customHeight="1"/>
    <row r="214" spans="4:7" ht="9" customHeight="1"/>
    <row r="215" spans="4:7" ht="9" customHeight="1"/>
    <row r="216" spans="4:7" ht="9" customHeight="1"/>
    <row r="217" spans="4:7" ht="9" customHeight="1">
      <c r="D217" s="99"/>
      <c r="E217" s="1820"/>
      <c r="F217" s="1820"/>
      <c r="G217" s="216"/>
    </row>
    <row r="218" spans="4:7" ht="9" customHeight="1"/>
    <row r="219" spans="4:7" ht="9" customHeight="1"/>
    <row r="220" spans="4:7" ht="9" customHeight="1"/>
    <row r="221" spans="4:7" ht="9" customHeight="1"/>
    <row r="222" spans="4:7" ht="9" customHeight="1"/>
    <row r="223" spans="4:7" ht="9" customHeight="1"/>
    <row r="224" spans="4:7"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sheetData>
  <mergeCells count="25">
    <mergeCell ref="C139:G139"/>
    <mergeCell ref="C4:D6"/>
    <mergeCell ref="E4:E6"/>
    <mergeCell ref="F4:F6"/>
    <mergeCell ref="B132:B136"/>
    <mergeCell ref="C137:D137"/>
    <mergeCell ref="B28:B57"/>
    <mergeCell ref="C138:G138"/>
    <mergeCell ref="B102:B112"/>
    <mergeCell ref="B113:B120"/>
    <mergeCell ref="B121:B131"/>
    <mergeCell ref="B77:B101"/>
    <mergeCell ref="G4:G6"/>
    <mergeCell ref="C68:D70"/>
    <mergeCell ref="E68:E70"/>
    <mergeCell ref="F68:F70"/>
    <mergeCell ref="K1:Y1"/>
    <mergeCell ref="B68:B70"/>
    <mergeCell ref="B71:B76"/>
    <mergeCell ref="B7:B27"/>
    <mergeCell ref="B1:G1"/>
    <mergeCell ref="B2:G2"/>
    <mergeCell ref="B4:B6"/>
    <mergeCell ref="B58:B65"/>
    <mergeCell ref="G68:G70"/>
  </mergeCells>
  <printOptions horizontalCentered="1"/>
  <pageMargins left="0.51181102362204722" right="0.43307086614173229" top="0.31496062992125984" bottom="0.74803149606299213" header="0.51181102362204722" footer="0.51181102362204722"/>
  <pageSetup scale="75" orientation="portrait" r:id="rId1"/>
  <headerFooter alignWithMargins="0">
    <oddFooter>&amp;F</oddFooter>
  </headerFooter>
  <rowBreaks count="1" manualBreakCount="1">
    <brk id="6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71FC1-FA2D-4734-B4C9-F7A988527DEF}">
  <dimension ref="A1:AB478"/>
  <sheetViews>
    <sheetView view="pageBreakPreview" zoomScaleNormal="115" zoomScaleSheetLayoutView="100" workbookViewId="0">
      <selection sqref="A1:G65536"/>
    </sheetView>
  </sheetViews>
  <sheetFormatPr baseColWidth="10" defaultRowHeight="12.75"/>
  <cols>
    <col min="1" max="1" width="2.5703125" style="97" customWidth="1"/>
    <col min="2" max="2" width="8" style="240" customWidth="1"/>
    <col min="3" max="3" width="2.28515625" style="73" customWidth="1"/>
    <col min="4" max="4" width="63.85546875" style="73" customWidth="1"/>
    <col min="5" max="6" width="6.28515625" style="1819" customWidth="1"/>
    <col min="7" max="7" width="6.7109375" style="214" bestFit="1" customWidth="1"/>
    <col min="8" max="9" width="11.42578125" style="73"/>
    <col min="10" max="10" width="4.7109375" style="73" customWidth="1"/>
    <col min="11" max="11" width="7.5703125" style="73" bestFit="1" customWidth="1"/>
    <col min="12" max="12" width="2.28515625" style="73" customWidth="1"/>
    <col min="13" max="13" width="26" style="73" customWidth="1"/>
    <col min="14" max="14" width="8" style="73" customWidth="1"/>
    <col min="15" max="15" width="1" style="73" customWidth="1"/>
    <col min="16" max="16" width="6.7109375" style="73" customWidth="1"/>
    <col min="17" max="17" width="1" style="73" customWidth="1"/>
    <col min="18" max="18" width="6.7109375" style="73" customWidth="1"/>
    <col min="19" max="19" width="1" style="73" customWidth="1"/>
    <col min="20" max="20" width="6.7109375" style="73" customWidth="1"/>
    <col min="21" max="21" width="1" style="73" customWidth="1"/>
    <col min="22" max="22" width="6.7109375" style="73" customWidth="1"/>
    <col min="23" max="23" width="1" style="73" customWidth="1"/>
    <col min="24" max="24" width="6.7109375" style="73" customWidth="1"/>
    <col min="25" max="25" width="1" style="73" customWidth="1"/>
    <col min="26" max="27" width="6.7109375" style="73" customWidth="1"/>
    <col min="28" max="16384" width="11.42578125" style="73"/>
  </cols>
  <sheetData>
    <row r="1" spans="1:28" ht="12.75" customHeight="1">
      <c r="B1" s="1983" t="s">
        <v>1641</v>
      </c>
      <c r="C1" s="1983"/>
      <c r="D1" s="1983"/>
      <c r="E1" s="1983"/>
      <c r="F1" s="1983"/>
      <c r="G1" s="1983"/>
      <c r="H1" s="92"/>
      <c r="K1" s="1983"/>
      <c r="L1" s="1983"/>
      <c r="M1" s="1983"/>
      <c r="N1" s="1983"/>
      <c r="O1" s="1983"/>
      <c r="P1" s="1983"/>
      <c r="Q1" s="1983"/>
      <c r="R1" s="1983"/>
      <c r="S1" s="1983"/>
      <c r="T1" s="1983"/>
      <c r="U1" s="1983"/>
      <c r="V1" s="1983"/>
      <c r="W1" s="1983"/>
      <c r="X1" s="1983"/>
      <c r="Y1" s="1983"/>
    </row>
    <row r="2" spans="1:28" ht="12.75" customHeight="1">
      <c r="A2" s="831"/>
      <c r="B2" s="1983" t="s">
        <v>74</v>
      </c>
      <c r="C2" s="1983"/>
      <c r="D2" s="1983"/>
      <c r="E2" s="1983"/>
      <c r="F2" s="1983"/>
      <c r="G2" s="1983"/>
      <c r="H2" s="92"/>
      <c r="I2" s="106"/>
      <c r="J2" s="106"/>
      <c r="K2" s="105"/>
      <c r="AA2" s="104"/>
      <c r="AB2" s="104"/>
    </row>
    <row r="3" spans="1:28" ht="3" customHeight="1">
      <c r="D3" s="99"/>
      <c r="E3" s="1861"/>
      <c r="F3" s="1860"/>
      <c r="G3" s="239"/>
      <c r="H3" s="92"/>
      <c r="K3" s="99"/>
    </row>
    <row r="4" spans="1:28" ht="4.5" customHeight="1">
      <c r="B4" s="2001" t="s">
        <v>29</v>
      </c>
      <c r="C4" s="2018" t="s">
        <v>336</v>
      </c>
      <c r="D4" s="2018"/>
      <c r="E4" s="2019" t="s">
        <v>26</v>
      </c>
      <c r="F4" s="2019" t="s">
        <v>27</v>
      </c>
      <c r="G4" s="2021" t="s">
        <v>5</v>
      </c>
      <c r="H4" s="92"/>
      <c r="K4" s="99"/>
    </row>
    <row r="5" spans="1:28" ht="12" customHeight="1">
      <c r="B5" s="1990"/>
      <c r="C5" s="1972"/>
      <c r="D5" s="1972"/>
      <c r="E5" s="1975"/>
      <c r="F5" s="1975"/>
      <c r="G5" s="1978"/>
      <c r="H5" s="92"/>
      <c r="I5" s="97"/>
    </row>
    <row r="6" spans="1:28" ht="12" customHeight="1">
      <c r="B6" s="1991"/>
      <c r="C6" s="1973"/>
      <c r="D6" s="1973"/>
      <c r="E6" s="1976"/>
      <c r="F6" s="1976"/>
      <c r="G6" s="1979"/>
      <c r="H6" s="92"/>
    </row>
    <row r="7" spans="1:28" ht="12.75" customHeight="1">
      <c r="B7" s="2006">
        <v>1401</v>
      </c>
      <c r="C7" s="271" t="s">
        <v>9</v>
      </c>
      <c r="D7" s="432"/>
      <c r="E7" s="1824">
        <f>SUM(E8,E11,E14,E16,E23,E26)</f>
        <v>110</v>
      </c>
      <c r="F7" s="1824">
        <f>SUM(F8,F11,F14,F16,F23,F26)</f>
        <v>33</v>
      </c>
      <c r="G7" s="1862">
        <f>SUM(G8,G11,G14,G16,G23,G26)</f>
        <v>143</v>
      </c>
      <c r="H7" s="92"/>
    </row>
    <row r="8" spans="1:28" ht="12" customHeight="1">
      <c r="A8" s="1856"/>
      <c r="B8" s="2007"/>
      <c r="C8" s="525" t="s">
        <v>10</v>
      </c>
      <c r="D8" s="481"/>
      <c r="E8" s="1868">
        <f>SUM(E9:E10)</f>
        <v>37</v>
      </c>
      <c r="F8" s="1855">
        <f>SUM(F9:F10)</f>
        <v>19</v>
      </c>
      <c r="G8" s="1854">
        <f t="shared" ref="G8:G39" si="0">SUM(E8:F8)</f>
        <v>56</v>
      </c>
      <c r="H8" s="92"/>
      <c r="I8" s="92"/>
    </row>
    <row r="9" spans="1:28" ht="12" customHeight="1">
      <c r="A9" s="1822"/>
      <c r="B9" s="2014"/>
      <c r="C9" s="487"/>
      <c r="D9" s="77" t="s">
        <v>237</v>
      </c>
      <c r="E9" s="1849">
        <v>37</v>
      </c>
      <c r="F9" s="1849">
        <v>19</v>
      </c>
      <c r="G9" s="1845">
        <f t="shared" si="0"/>
        <v>56</v>
      </c>
      <c r="H9" s="92"/>
      <c r="I9" s="1853"/>
    </row>
    <row r="10" spans="1:28" ht="12" customHeight="1">
      <c r="A10" s="1822"/>
      <c r="B10" s="2007"/>
      <c r="C10" s="487"/>
      <c r="D10" s="10" t="s">
        <v>249</v>
      </c>
      <c r="E10" s="1849">
        <v>0</v>
      </c>
      <c r="F10" s="1849">
        <v>0</v>
      </c>
      <c r="G10" s="1845">
        <f t="shared" si="0"/>
        <v>0</v>
      </c>
      <c r="H10" s="92"/>
      <c r="I10" s="1853"/>
    </row>
    <row r="11" spans="1:28" ht="12" customHeight="1">
      <c r="A11" s="1822"/>
      <c r="B11" s="2007"/>
      <c r="C11" s="488" t="s">
        <v>11</v>
      </c>
      <c r="D11" s="99"/>
      <c r="E11" s="1827">
        <f>SUM(E12:E13)</f>
        <v>23</v>
      </c>
      <c r="F11" s="1827">
        <f>SUM(F12:F13)</f>
        <v>6</v>
      </c>
      <c r="G11" s="1866">
        <f t="shared" si="0"/>
        <v>29</v>
      </c>
      <c r="H11" s="92"/>
      <c r="I11" s="1853"/>
    </row>
    <row r="12" spans="1:28" ht="12" customHeight="1">
      <c r="A12" s="1822"/>
      <c r="B12" s="2007"/>
      <c r="C12" s="487"/>
      <c r="D12" s="99" t="s">
        <v>248</v>
      </c>
      <c r="E12" s="1849">
        <v>23</v>
      </c>
      <c r="F12" s="1849">
        <v>6</v>
      </c>
      <c r="G12" s="1845">
        <f t="shared" si="0"/>
        <v>29</v>
      </c>
      <c r="H12" s="92"/>
      <c r="I12" s="1853"/>
      <c r="K12" s="1"/>
    </row>
    <row r="13" spans="1:28" ht="12" customHeight="1">
      <c r="A13" s="1822"/>
      <c r="B13" s="2007"/>
      <c r="C13" s="487"/>
      <c r="D13" s="99" t="s">
        <v>247</v>
      </c>
      <c r="E13" s="1849">
        <v>0</v>
      </c>
      <c r="F13" s="1849">
        <v>0</v>
      </c>
      <c r="G13" s="1845">
        <f t="shared" si="0"/>
        <v>0</v>
      </c>
      <c r="H13" s="92"/>
      <c r="I13" s="1853"/>
    </row>
    <row r="14" spans="1:28" ht="12" customHeight="1">
      <c r="A14" s="1822"/>
      <c r="B14" s="2007"/>
      <c r="C14" s="488" t="s">
        <v>12</v>
      </c>
      <c r="D14" s="99"/>
      <c r="E14" s="1827">
        <f>SUM(E15:E15)</f>
        <v>44</v>
      </c>
      <c r="F14" s="1827">
        <f>SUM(F15:F15)</f>
        <v>7</v>
      </c>
      <c r="G14" s="1866">
        <f t="shared" si="0"/>
        <v>51</v>
      </c>
      <c r="H14" s="92"/>
      <c r="I14" s="92"/>
    </row>
    <row r="15" spans="1:28" ht="12" customHeight="1">
      <c r="A15" s="1822"/>
      <c r="B15" s="2007"/>
      <c r="C15" s="487"/>
      <c r="D15" s="99" t="s">
        <v>246</v>
      </c>
      <c r="E15" s="1849">
        <v>44</v>
      </c>
      <c r="F15" s="1849">
        <v>7</v>
      </c>
      <c r="G15" s="1845">
        <f t="shared" si="0"/>
        <v>51</v>
      </c>
      <c r="H15" s="92"/>
      <c r="I15" s="92"/>
    </row>
    <row r="16" spans="1:28" ht="12" customHeight="1">
      <c r="A16" s="1822"/>
      <c r="B16" s="2007"/>
      <c r="C16" s="524" t="s">
        <v>30</v>
      </c>
      <c r="D16" s="142"/>
      <c r="E16" s="1827">
        <f>SUM(E17:E22)</f>
        <v>2</v>
      </c>
      <c r="F16" s="1827">
        <f>SUM(F17:F22)</f>
        <v>1</v>
      </c>
      <c r="G16" s="1866">
        <f t="shared" si="0"/>
        <v>3</v>
      </c>
      <c r="H16" s="92"/>
      <c r="I16" s="92"/>
    </row>
    <row r="17" spans="1:9" ht="12" customHeight="1">
      <c r="A17" s="1822"/>
      <c r="B17" s="2007"/>
      <c r="C17" s="487"/>
      <c r="D17" s="99" t="s">
        <v>238</v>
      </c>
      <c r="E17" s="1849">
        <v>0</v>
      </c>
      <c r="F17" s="1849">
        <v>0</v>
      </c>
      <c r="G17" s="1845">
        <f t="shared" si="0"/>
        <v>0</v>
      </c>
      <c r="H17" s="92"/>
      <c r="I17" s="92"/>
    </row>
    <row r="18" spans="1:9" ht="12" customHeight="1">
      <c r="A18" s="1822"/>
      <c r="B18" s="2007"/>
      <c r="C18" s="487"/>
      <c r="D18" s="99" t="s">
        <v>243</v>
      </c>
      <c r="E18" s="1849">
        <v>0</v>
      </c>
      <c r="F18" s="1849">
        <v>0</v>
      </c>
      <c r="G18" s="1845">
        <f t="shared" si="0"/>
        <v>0</v>
      </c>
      <c r="H18" s="92"/>
      <c r="I18" s="92"/>
    </row>
    <row r="19" spans="1:9" ht="12" customHeight="1">
      <c r="A19" s="1822"/>
      <c r="B19" s="2007"/>
      <c r="C19" s="487"/>
      <c r="D19" s="99" t="s">
        <v>242</v>
      </c>
      <c r="E19" s="1849">
        <v>1</v>
      </c>
      <c r="F19" s="1849">
        <v>0</v>
      </c>
      <c r="G19" s="1845">
        <f t="shared" si="0"/>
        <v>1</v>
      </c>
      <c r="H19" s="92"/>
      <c r="I19" s="92"/>
    </row>
    <row r="20" spans="1:9" ht="12" customHeight="1">
      <c r="A20" s="1822"/>
      <c r="B20" s="2007"/>
      <c r="C20" s="487"/>
      <c r="D20" s="99" t="s">
        <v>241</v>
      </c>
      <c r="E20" s="1849">
        <v>0</v>
      </c>
      <c r="F20" s="1849">
        <v>0</v>
      </c>
      <c r="G20" s="1845">
        <f t="shared" si="0"/>
        <v>0</v>
      </c>
      <c r="H20" s="92"/>
      <c r="I20" s="92"/>
    </row>
    <row r="21" spans="1:9" ht="12" customHeight="1">
      <c r="A21" s="1822"/>
      <c r="B21" s="2007"/>
      <c r="C21" s="487"/>
      <c r="D21" s="99" t="s">
        <v>240</v>
      </c>
      <c r="E21" s="1849">
        <v>1</v>
      </c>
      <c r="F21" s="1849">
        <v>0</v>
      </c>
      <c r="G21" s="1845">
        <f t="shared" si="0"/>
        <v>1</v>
      </c>
      <c r="H21" s="92"/>
      <c r="I21" s="92"/>
    </row>
    <row r="22" spans="1:9" ht="12" customHeight="1">
      <c r="A22" s="1822"/>
      <c r="B22" s="2007"/>
      <c r="C22" s="487"/>
      <c r="D22" s="10" t="s">
        <v>340</v>
      </c>
      <c r="E22" s="1849">
        <v>0</v>
      </c>
      <c r="F22" s="1849">
        <v>1</v>
      </c>
      <c r="G22" s="1845">
        <f t="shared" si="0"/>
        <v>1</v>
      </c>
      <c r="H22" s="92"/>
      <c r="I22" s="92"/>
    </row>
    <row r="23" spans="1:9" ht="12" customHeight="1">
      <c r="A23" s="1822"/>
      <c r="B23" s="2007"/>
      <c r="C23" s="524" t="s">
        <v>31</v>
      </c>
      <c r="D23" s="99"/>
      <c r="E23" s="1827">
        <f>SUM(E24:E25)</f>
        <v>0</v>
      </c>
      <c r="F23" s="1827">
        <f>SUM(F24:F25)</f>
        <v>0</v>
      </c>
      <c r="G23" s="1866">
        <f t="shared" si="0"/>
        <v>0</v>
      </c>
      <c r="H23" s="92"/>
      <c r="I23" s="92"/>
    </row>
    <row r="24" spans="1:9" ht="12" customHeight="1">
      <c r="A24" s="1822"/>
      <c r="B24" s="2007"/>
      <c r="C24" s="487"/>
      <c r="D24" s="99" t="s">
        <v>238</v>
      </c>
      <c r="E24" s="1849">
        <v>0</v>
      </c>
      <c r="F24" s="1849">
        <v>0</v>
      </c>
      <c r="G24" s="1845">
        <f t="shared" si="0"/>
        <v>0</v>
      </c>
      <c r="H24" s="92"/>
      <c r="I24" s="92"/>
    </row>
    <row r="25" spans="1:9" ht="12" customHeight="1">
      <c r="A25" s="1822"/>
      <c r="B25" s="2007"/>
      <c r="C25" s="487"/>
      <c r="D25" s="10" t="s">
        <v>237</v>
      </c>
      <c r="E25" s="1849">
        <v>0</v>
      </c>
      <c r="F25" s="1849">
        <v>0</v>
      </c>
      <c r="G25" s="1845">
        <f t="shared" si="0"/>
        <v>0</v>
      </c>
      <c r="H25" s="92"/>
      <c r="I25" s="92"/>
    </row>
    <row r="26" spans="1:9" ht="12.75" customHeight="1">
      <c r="A26" s="1822"/>
      <c r="B26" s="2007"/>
      <c r="C26" s="488" t="s">
        <v>58</v>
      </c>
      <c r="D26" s="99"/>
      <c r="E26" s="1827">
        <f>SUM(E27)</f>
        <v>4</v>
      </c>
      <c r="F26" s="1827">
        <f>SUM(F27)</f>
        <v>0</v>
      </c>
      <c r="G26" s="1866">
        <f t="shared" si="0"/>
        <v>4</v>
      </c>
      <c r="H26" s="92"/>
      <c r="I26" s="92"/>
    </row>
    <row r="27" spans="1:9" ht="12.75" customHeight="1">
      <c r="A27" s="1822"/>
      <c r="B27" s="2007"/>
      <c r="C27" s="487"/>
      <c r="D27" s="99" t="s">
        <v>236</v>
      </c>
      <c r="E27" s="1849">
        <v>4</v>
      </c>
      <c r="F27" s="1849">
        <v>0</v>
      </c>
      <c r="G27" s="1845">
        <f t="shared" si="0"/>
        <v>4</v>
      </c>
      <c r="H27" s="92"/>
      <c r="I27" s="92"/>
    </row>
    <row r="28" spans="1:9" ht="12.75" customHeight="1">
      <c r="A28" s="1822"/>
      <c r="B28" s="2006">
        <v>1402</v>
      </c>
      <c r="C28" s="1832" t="s">
        <v>13</v>
      </c>
      <c r="D28" s="1831"/>
      <c r="E28" s="1834">
        <f>SUM(E29+E34+E37+E42+E45+E49+E52+E56)</f>
        <v>369</v>
      </c>
      <c r="F28" s="1834">
        <f>SUM(F29,F34,F37,F42,F45,F49,F52,F56)</f>
        <v>445</v>
      </c>
      <c r="G28" s="1867">
        <f t="shared" si="0"/>
        <v>814</v>
      </c>
      <c r="H28" s="92"/>
      <c r="I28" s="92"/>
    </row>
    <row r="29" spans="1:9" ht="12" customHeight="1">
      <c r="A29" s="1822"/>
      <c r="B29" s="2007"/>
      <c r="C29" s="488" t="s">
        <v>92</v>
      </c>
      <c r="D29" s="99"/>
      <c r="E29" s="1829">
        <f>SUM(E30:E33)</f>
        <v>179</v>
      </c>
      <c r="F29" s="1829">
        <f>SUM(F30:F33)</f>
        <v>220</v>
      </c>
      <c r="G29" s="1866">
        <f t="shared" si="0"/>
        <v>399</v>
      </c>
      <c r="H29" s="92"/>
      <c r="I29" s="92"/>
    </row>
    <row r="30" spans="1:9" ht="12" customHeight="1">
      <c r="A30" s="1822"/>
      <c r="B30" s="2007"/>
      <c r="C30" s="487"/>
      <c r="D30" s="99" t="s">
        <v>228</v>
      </c>
      <c r="E30" s="1846">
        <v>62</v>
      </c>
      <c r="F30" s="1846">
        <v>67</v>
      </c>
      <c r="G30" s="1845">
        <f t="shared" si="0"/>
        <v>129</v>
      </c>
      <c r="H30" s="92"/>
      <c r="I30" s="92"/>
    </row>
    <row r="31" spans="1:9" ht="12" customHeight="1">
      <c r="A31" s="1822"/>
      <c r="B31" s="2007"/>
      <c r="C31" s="487"/>
      <c r="D31" s="99" t="s">
        <v>227</v>
      </c>
      <c r="E31" s="1846">
        <v>61</v>
      </c>
      <c r="F31" s="1846">
        <v>60</v>
      </c>
      <c r="G31" s="1845">
        <f t="shared" si="0"/>
        <v>121</v>
      </c>
      <c r="H31" s="92"/>
      <c r="I31" s="92"/>
    </row>
    <row r="32" spans="1:9" ht="12" customHeight="1">
      <c r="A32" s="1822"/>
      <c r="B32" s="2007"/>
      <c r="C32" s="487"/>
      <c r="D32" s="99" t="s">
        <v>234</v>
      </c>
      <c r="E32" s="1846">
        <v>23</v>
      </c>
      <c r="F32" s="1846">
        <v>79</v>
      </c>
      <c r="G32" s="1845">
        <f t="shared" si="0"/>
        <v>102</v>
      </c>
      <c r="H32" s="92"/>
      <c r="I32" s="92"/>
    </row>
    <row r="33" spans="1:9" ht="12" customHeight="1">
      <c r="A33" s="1822"/>
      <c r="B33" s="2007"/>
      <c r="C33" s="487"/>
      <c r="D33" s="99" t="s">
        <v>232</v>
      </c>
      <c r="E33" s="1846">
        <v>33</v>
      </c>
      <c r="F33" s="1846">
        <v>14</v>
      </c>
      <c r="G33" s="1845">
        <f t="shared" si="0"/>
        <v>47</v>
      </c>
      <c r="H33" s="92"/>
      <c r="I33" s="92"/>
    </row>
    <row r="34" spans="1:9" ht="12" customHeight="1">
      <c r="A34" s="1822"/>
      <c r="B34" s="2007"/>
      <c r="C34" s="488" t="s">
        <v>110</v>
      </c>
      <c r="D34" s="99"/>
      <c r="E34" s="1829">
        <f>SUM(E35:E36)</f>
        <v>48</v>
      </c>
      <c r="F34" s="1829">
        <f>SUM(F35:F36)</f>
        <v>45</v>
      </c>
      <c r="G34" s="1866">
        <f t="shared" si="0"/>
        <v>93</v>
      </c>
      <c r="H34" s="92"/>
      <c r="I34" s="92"/>
    </row>
    <row r="35" spans="1:9" ht="12" customHeight="1">
      <c r="A35" s="1822"/>
      <c r="B35" s="2007"/>
      <c r="C35" s="487"/>
      <c r="D35" s="99" t="s">
        <v>227</v>
      </c>
      <c r="E35" s="1846">
        <v>33</v>
      </c>
      <c r="F35" s="1846">
        <v>42</v>
      </c>
      <c r="G35" s="1845">
        <f t="shared" si="0"/>
        <v>75</v>
      </c>
      <c r="H35" s="92"/>
      <c r="I35" s="92"/>
    </row>
    <row r="36" spans="1:9" ht="12" customHeight="1">
      <c r="A36" s="1822"/>
      <c r="B36" s="2007"/>
      <c r="C36" s="487"/>
      <c r="D36" s="99" t="s">
        <v>232</v>
      </c>
      <c r="E36" s="1846">
        <v>15</v>
      </c>
      <c r="F36" s="1846">
        <v>3</v>
      </c>
      <c r="G36" s="1845">
        <f t="shared" si="0"/>
        <v>18</v>
      </c>
      <c r="H36" s="92"/>
      <c r="I36" s="92"/>
    </row>
    <row r="37" spans="1:9" ht="12" customHeight="1">
      <c r="A37" s="1822"/>
      <c r="B37" s="2007"/>
      <c r="C37" s="488" t="s">
        <v>56</v>
      </c>
      <c r="D37" s="99"/>
      <c r="E37" s="1829">
        <f>SUM(E38:E41)</f>
        <v>28</v>
      </c>
      <c r="F37" s="1829">
        <f>SUM(F38:F41)</f>
        <v>41</v>
      </c>
      <c r="G37" s="1866">
        <f t="shared" si="0"/>
        <v>69</v>
      </c>
      <c r="H37" s="92"/>
      <c r="I37" s="92"/>
    </row>
    <row r="38" spans="1:9" ht="12" customHeight="1">
      <c r="A38" s="1822"/>
      <c r="B38" s="2007"/>
      <c r="C38" s="487"/>
      <c r="D38" s="99" t="s">
        <v>228</v>
      </c>
      <c r="E38" s="1846">
        <v>1</v>
      </c>
      <c r="F38" s="1846">
        <v>0</v>
      </c>
      <c r="G38" s="1845">
        <f t="shared" si="0"/>
        <v>1</v>
      </c>
      <c r="H38" s="92"/>
      <c r="I38" s="92"/>
    </row>
    <row r="39" spans="1:9" ht="12" customHeight="1">
      <c r="A39" s="1822"/>
      <c r="B39" s="2007"/>
      <c r="C39" s="487"/>
      <c r="D39" s="99" t="s">
        <v>231</v>
      </c>
      <c r="E39" s="1846">
        <v>2</v>
      </c>
      <c r="F39" s="1846">
        <v>2</v>
      </c>
      <c r="G39" s="1845">
        <f t="shared" si="0"/>
        <v>4</v>
      </c>
      <c r="H39" s="92"/>
      <c r="I39" s="92"/>
    </row>
    <row r="40" spans="1:9" ht="12" customHeight="1">
      <c r="A40" s="1822"/>
      <c r="B40" s="2007"/>
      <c r="C40" s="487"/>
      <c r="D40" s="99" t="s">
        <v>230</v>
      </c>
      <c r="E40" s="1846">
        <v>10</v>
      </c>
      <c r="F40" s="1846">
        <v>10</v>
      </c>
      <c r="G40" s="1845">
        <f t="shared" ref="G40:G65" si="1">SUM(E40:F40)</f>
        <v>20</v>
      </c>
      <c r="H40" s="92"/>
      <c r="I40" s="92"/>
    </row>
    <row r="41" spans="1:9" ht="12" customHeight="1">
      <c r="A41" s="1822"/>
      <c r="B41" s="2007"/>
      <c r="C41" s="487"/>
      <c r="D41" s="99" t="s">
        <v>226</v>
      </c>
      <c r="E41" s="1846">
        <v>15</v>
      </c>
      <c r="F41" s="1846">
        <v>29</v>
      </c>
      <c r="G41" s="1845">
        <f t="shared" si="1"/>
        <v>44</v>
      </c>
      <c r="H41" s="92"/>
      <c r="I41" s="92"/>
    </row>
    <row r="42" spans="1:9" ht="12" customHeight="1">
      <c r="A42" s="1822"/>
      <c r="B42" s="2007"/>
      <c r="C42" s="488" t="s">
        <v>125</v>
      </c>
      <c r="D42" s="99"/>
      <c r="E42" s="1829">
        <f>SUM(E43:E44)</f>
        <v>60</v>
      </c>
      <c r="F42" s="1829">
        <f>SUM(F43:F44)</f>
        <v>62</v>
      </c>
      <c r="G42" s="1866">
        <f t="shared" si="1"/>
        <v>122</v>
      </c>
      <c r="H42" s="92"/>
      <c r="I42" s="92"/>
    </row>
    <row r="43" spans="1:9" ht="12" customHeight="1">
      <c r="A43" s="1822"/>
      <c r="B43" s="2007"/>
      <c r="C43" s="487"/>
      <c r="D43" s="99" t="s">
        <v>228</v>
      </c>
      <c r="E43" s="1846">
        <v>27</v>
      </c>
      <c r="F43" s="1846">
        <v>32</v>
      </c>
      <c r="G43" s="1845">
        <f t="shared" si="1"/>
        <v>59</v>
      </c>
      <c r="H43" s="92"/>
      <c r="I43" s="92"/>
    </row>
    <row r="44" spans="1:9" ht="12" customHeight="1">
      <c r="A44" s="1822"/>
      <c r="B44" s="2007"/>
      <c r="C44" s="487"/>
      <c r="D44" s="99" t="s">
        <v>227</v>
      </c>
      <c r="E44" s="1846">
        <v>33</v>
      </c>
      <c r="F44" s="1846">
        <v>30</v>
      </c>
      <c r="G44" s="1845">
        <f t="shared" si="1"/>
        <v>63</v>
      </c>
      <c r="H44" s="92"/>
      <c r="I44" s="92"/>
    </row>
    <row r="45" spans="1:9" ht="12" customHeight="1">
      <c r="A45" s="1822"/>
      <c r="B45" s="2007"/>
      <c r="C45" s="488" t="s">
        <v>124</v>
      </c>
      <c r="D45" s="99"/>
      <c r="E45" s="1829">
        <f>SUM(E46:E48)</f>
        <v>10</v>
      </c>
      <c r="F45" s="1829">
        <f>SUM(F46:F48)</f>
        <v>27</v>
      </c>
      <c r="G45" s="1866">
        <f t="shared" si="1"/>
        <v>37</v>
      </c>
      <c r="H45" s="92"/>
      <c r="I45" s="92"/>
    </row>
    <row r="46" spans="1:9" ht="12" customHeight="1">
      <c r="A46" s="1822"/>
      <c r="B46" s="2007"/>
      <c r="C46" s="487"/>
      <c r="D46" s="99" t="s">
        <v>228</v>
      </c>
      <c r="E46" s="1846">
        <v>7</v>
      </c>
      <c r="F46" s="1846">
        <v>14</v>
      </c>
      <c r="G46" s="1845">
        <f t="shared" si="1"/>
        <v>21</v>
      </c>
      <c r="H46" s="92"/>
      <c r="I46" s="92"/>
    </row>
    <row r="47" spans="1:9" ht="12" customHeight="1">
      <c r="A47" s="1822"/>
      <c r="B47" s="2007"/>
      <c r="C47" s="487"/>
      <c r="D47" s="99" t="s">
        <v>229</v>
      </c>
      <c r="E47" s="1846">
        <v>0</v>
      </c>
      <c r="F47" s="1846">
        <v>0</v>
      </c>
      <c r="G47" s="1845">
        <f t="shared" si="1"/>
        <v>0</v>
      </c>
      <c r="H47" s="92"/>
      <c r="I47" s="92"/>
    </row>
    <row r="48" spans="1:9" ht="12" customHeight="1">
      <c r="A48" s="1822"/>
      <c r="B48" s="2007"/>
      <c r="C48" s="487"/>
      <c r="D48" s="99" t="s">
        <v>227</v>
      </c>
      <c r="E48" s="1846">
        <v>3</v>
      </c>
      <c r="F48" s="1846">
        <v>13</v>
      </c>
      <c r="G48" s="1845">
        <f t="shared" si="1"/>
        <v>16</v>
      </c>
      <c r="H48" s="92"/>
      <c r="I48" s="92"/>
    </row>
    <row r="49" spans="1:9" ht="12" customHeight="1">
      <c r="A49" s="1822"/>
      <c r="B49" s="2007"/>
      <c r="C49" s="488" t="s">
        <v>53</v>
      </c>
      <c r="D49" s="99"/>
      <c r="E49" s="1829">
        <f>SUM(E50:E51)</f>
        <v>17</v>
      </c>
      <c r="F49" s="1829">
        <f>SUM(F50:F51)</f>
        <v>17</v>
      </c>
      <c r="G49" s="1866">
        <f t="shared" si="1"/>
        <v>34</v>
      </c>
      <c r="H49" s="92"/>
      <c r="I49" s="92"/>
    </row>
    <row r="50" spans="1:9" ht="12" customHeight="1">
      <c r="A50" s="1822"/>
      <c r="B50" s="2007"/>
      <c r="C50" s="487"/>
      <c r="D50" s="99" t="s">
        <v>228</v>
      </c>
      <c r="E50" s="1846">
        <v>10</v>
      </c>
      <c r="F50" s="1846">
        <v>7</v>
      </c>
      <c r="G50" s="1845">
        <f t="shared" si="1"/>
        <v>17</v>
      </c>
      <c r="H50" s="92"/>
      <c r="I50" s="92"/>
    </row>
    <row r="51" spans="1:9" ht="12" customHeight="1">
      <c r="A51" s="1822"/>
      <c r="B51" s="2007"/>
      <c r="C51" s="487"/>
      <c r="D51" s="99" t="s">
        <v>227</v>
      </c>
      <c r="E51" s="1846">
        <v>7</v>
      </c>
      <c r="F51" s="1846">
        <v>10</v>
      </c>
      <c r="G51" s="1845">
        <f t="shared" si="1"/>
        <v>17</v>
      </c>
      <c r="H51" s="92"/>
      <c r="I51" s="92"/>
    </row>
    <row r="52" spans="1:9" ht="12" customHeight="1">
      <c r="A52" s="1822"/>
      <c r="B52" s="2007"/>
      <c r="C52" s="488" t="s">
        <v>1642</v>
      </c>
      <c r="D52" s="99"/>
      <c r="E52" s="1829">
        <f>SUM(E53:E55)</f>
        <v>22</v>
      </c>
      <c r="F52" s="1829">
        <f>SUM(F53:F55)</f>
        <v>28</v>
      </c>
      <c r="G52" s="1866">
        <f t="shared" si="1"/>
        <v>50</v>
      </c>
      <c r="H52" s="92"/>
      <c r="I52" s="92"/>
    </row>
    <row r="53" spans="1:9" ht="12" customHeight="1">
      <c r="A53" s="1822"/>
      <c r="B53" s="2007"/>
      <c r="C53" s="244"/>
      <c r="D53" s="99" t="s">
        <v>228</v>
      </c>
      <c r="E53" s="1846">
        <v>9</v>
      </c>
      <c r="F53" s="1846">
        <v>16</v>
      </c>
      <c r="G53" s="1845">
        <f t="shared" si="1"/>
        <v>25</v>
      </c>
      <c r="H53" s="92"/>
      <c r="I53" s="92"/>
    </row>
    <row r="54" spans="1:9" ht="12" customHeight="1">
      <c r="A54" s="1822"/>
      <c r="B54" s="2007"/>
      <c r="C54" s="244"/>
      <c r="D54" s="99" t="s">
        <v>227</v>
      </c>
      <c r="E54" s="1846">
        <v>13</v>
      </c>
      <c r="F54" s="1846">
        <v>12</v>
      </c>
      <c r="G54" s="1845">
        <f t="shared" si="1"/>
        <v>25</v>
      </c>
      <c r="H54" s="92"/>
      <c r="I54" s="92"/>
    </row>
    <row r="55" spans="1:9" ht="12" customHeight="1">
      <c r="A55" s="1822"/>
      <c r="B55" s="2007"/>
      <c r="C55" s="244"/>
      <c r="D55" s="99" t="s">
        <v>226</v>
      </c>
      <c r="E55" s="1846">
        <v>0</v>
      </c>
      <c r="F55" s="1846">
        <v>0</v>
      </c>
      <c r="G55" s="1845">
        <f t="shared" si="1"/>
        <v>0</v>
      </c>
      <c r="H55" s="92"/>
      <c r="I55" s="92"/>
    </row>
    <row r="56" spans="1:9" ht="12" customHeight="1">
      <c r="A56" s="1822"/>
      <c r="B56" s="2007"/>
      <c r="C56" s="488" t="s">
        <v>32</v>
      </c>
      <c r="D56" s="138"/>
      <c r="E56" s="1829">
        <f>SUM(E57)</f>
        <v>5</v>
      </c>
      <c r="F56" s="1829">
        <f>SUM(F57)</f>
        <v>5</v>
      </c>
      <c r="G56" s="1866">
        <f t="shared" si="1"/>
        <v>10</v>
      </c>
      <c r="H56" s="92"/>
      <c r="I56" s="92"/>
    </row>
    <row r="57" spans="1:9" ht="12" customHeight="1">
      <c r="A57" s="1822"/>
      <c r="B57" s="2008"/>
      <c r="C57" s="487"/>
      <c r="D57" s="99" t="s">
        <v>225</v>
      </c>
      <c r="E57" s="1828">
        <v>5</v>
      </c>
      <c r="F57" s="1828">
        <v>5</v>
      </c>
      <c r="G57" s="1845">
        <f t="shared" si="1"/>
        <v>10</v>
      </c>
      <c r="H57" s="92"/>
      <c r="I57" s="92"/>
    </row>
    <row r="58" spans="1:9" ht="12.75" customHeight="1">
      <c r="A58" s="1822"/>
      <c r="B58" s="2006">
        <v>1403</v>
      </c>
      <c r="C58" s="1832" t="s">
        <v>14</v>
      </c>
      <c r="D58" s="1831"/>
      <c r="E58" s="1834">
        <f>SUM(E59+E61+E63)</f>
        <v>33</v>
      </c>
      <c r="F58" s="1834">
        <f>SUM(F59+F61+F63)</f>
        <v>46</v>
      </c>
      <c r="G58" s="1867">
        <f t="shared" si="1"/>
        <v>79</v>
      </c>
      <c r="H58" s="92"/>
      <c r="I58" s="92"/>
    </row>
    <row r="59" spans="1:9" ht="12" customHeight="1">
      <c r="A59" s="1822"/>
      <c r="B59" s="2007"/>
      <c r="C59" s="488" t="s">
        <v>33</v>
      </c>
      <c r="D59" s="99"/>
      <c r="E59" s="1827">
        <f>SUM(E60:E60)</f>
        <v>14</v>
      </c>
      <c r="F59" s="1827">
        <f>SUM(F60:F60)</f>
        <v>11</v>
      </c>
      <c r="G59" s="1866">
        <f t="shared" si="1"/>
        <v>25</v>
      </c>
      <c r="H59" s="92"/>
      <c r="I59" s="92"/>
    </row>
    <row r="60" spans="1:9" ht="12" customHeight="1">
      <c r="A60" s="1822"/>
      <c r="B60" s="2007"/>
      <c r="C60" s="487"/>
      <c r="D60" s="99" t="s">
        <v>224</v>
      </c>
      <c r="E60" s="1833">
        <v>14</v>
      </c>
      <c r="F60" s="1833">
        <v>11</v>
      </c>
      <c r="G60" s="1845">
        <f t="shared" si="1"/>
        <v>25</v>
      </c>
      <c r="H60" s="92"/>
      <c r="I60" s="92"/>
    </row>
    <row r="61" spans="1:9" ht="12" customHeight="1">
      <c r="A61" s="1822"/>
      <c r="B61" s="2007"/>
      <c r="C61" s="488" t="s">
        <v>15</v>
      </c>
      <c r="D61" s="99"/>
      <c r="E61" s="1829">
        <f>SUM(E62)</f>
        <v>8</v>
      </c>
      <c r="F61" s="1829">
        <f>SUM(F62)</f>
        <v>14</v>
      </c>
      <c r="G61" s="1866">
        <f t="shared" si="1"/>
        <v>22</v>
      </c>
      <c r="H61" s="92"/>
      <c r="I61" s="92"/>
    </row>
    <row r="62" spans="1:9" ht="12" customHeight="1">
      <c r="A62" s="1822"/>
      <c r="B62" s="2007"/>
      <c r="C62" s="487"/>
      <c r="D62" s="99" t="s">
        <v>224</v>
      </c>
      <c r="E62" s="1833">
        <v>8</v>
      </c>
      <c r="F62" s="1833">
        <v>14</v>
      </c>
      <c r="G62" s="1845">
        <f t="shared" si="1"/>
        <v>22</v>
      </c>
      <c r="H62" s="92"/>
      <c r="I62" s="92"/>
    </row>
    <row r="63" spans="1:9" ht="12" customHeight="1">
      <c r="A63" s="1822"/>
      <c r="B63" s="2007"/>
      <c r="C63" s="488" t="s">
        <v>16</v>
      </c>
      <c r="D63" s="99"/>
      <c r="E63" s="1829">
        <f>SUM(E64:E65)</f>
        <v>11</v>
      </c>
      <c r="F63" s="1829">
        <f>SUM(F64:F65)</f>
        <v>21</v>
      </c>
      <c r="G63" s="1866">
        <f t="shared" si="1"/>
        <v>32</v>
      </c>
      <c r="H63" s="92"/>
      <c r="I63" s="92"/>
    </row>
    <row r="64" spans="1:9" ht="12" customHeight="1">
      <c r="A64" s="1822"/>
      <c r="B64" s="2014"/>
      <c r="C64" s="487"/>
      <c r="D64" s="99" t="s">
        <v>224</v>
      </c>
      <c r="E64" s="1828">
        <v>10</v>
      </c>
      <c r="F64" s="1828">
        <v>18</v>
      </c>
      <c r="G64" s="1845">
        <f t="shared" si="1"/>
        <v>28</v>
      </c>
      <c r="H64" s="92"/>
      <c r="I64" s="92"/>
    </row>
    <row r="65" spans="1:11" ht="12" customHeight="1">
      <c r="A65" s="1822"/>
      <c r="B65" s="2015"/>
      <c r="C65" s="518"/>
      <c r="D65" s="274" t="s">
        <v>223</v>
      </c>
      <c r="E65" s="1865">
        <v>1</v>
      </c>
      <c r="F65" s="1865">
        <v>3</v>
      </c>
      <c r="G65" s="1843">
        <f t="shared" si="1"/>
        <v>4</v>
      </c>
      <c r="H65" s="92"/>
      <c r="I65" s="92"/>
    </row>
    <row r="66" spans="1:11" ht="12" customHeight="1">
      <c r="A66" s="1822"/>
      <c r="C66" s="754"/>
      <c r="D66" s="99"/>
      <c r="E66" s="1842"/>
      <c r="F66" s="1842"/>
      <c r="G66" s="104" t="s">
        <v>222</v>
      </c>
      <c r="H66" s="92"/>
      <c r="I66" s="92"/>
    </row>
    <row r="67" spans="1:11" ht="12" customHeight="1">
      <c r="A67" s="1822"/>
      <c r="C67" s="754"/>
      <c r="D67" s="99"/>
      <c r="E67" s="1842"/>
      <c r="F67" s="1841"/>
      <c r="G67" s="1841" t="s">
        <v>261</v>
      </c>
    </row>
    <row r="68" spans="1:11" ht="4.5" customHeight="1">
      <c r="B68" s="2001" t="s">
        <v>29</v>
      </c>
      <c r="C68" s="2018" t="s">
        <v>336</v>
      </c>
      <c r="D68" s="2018"/>
      <c r="E68" s="2019" t="s">
        <v>26</v>
      </c>
      <c r="F68" s="2019" t="s">
        <v>27</v>
      </c>
      <c r="G68" s="2021" t="s">
        <v>5</v>
      </c>
      <c r="H68" s="92"/>
      <c r="K68" s="99"/>
    </row>
    <row r="69" spans="1:11" ht="12" customHeight="1">
      <c r="B69" s="1990"/>
      <c r="C69" s="1972"/>
      <c r="D69" s="1972"/>
      <c r="E69" s="1975"/>
      <c r="F69" s="1975"/>
      <c r="G69" s="1978"/>
      <c r="H69" s="92"/>
      <c r="I69" s="97"/>
    </row>
    <row r="70" spans="1:11" ht="12" customHeight="1">
      <c r="B70" s="1991"/>
      <c r="C70" s="1973"/>
      <c r="D70" s="1973"/>
      <c r="E70" s="1976"/>
      <c r="F70" s="1976"/>
      <c r="G70" s="1979"/>
      <c r="H70" s="92"/>
    </row>
    <row r="71" spans="1:11" ht="12.75" customHeight="1">
      <c r="A71" s="1822"/>
      <c r="B71" s="2010">
        <v>1404</v>
      </c>
      <c r="C71" s="1832" t="s">
        <v>34</v>
      </c>
      <c r="D71" s="1831"/>
      <c r="E71" s="1840">
        <f>SUM(E72,E75)</f>
        <v>152</v>
      </c>
      <c r="F71" s="1840">
        <f>SUM(F72,F75)</f>
        <v>61</v>
      </c>
      <c r="G71" s="1839">
        <f t="shared" ref="G71:G102" si="2">SUM(E71:F71)</f>
        <v>213</v>
      </c>
    </row>
    <row r="72" spans="1:11" ht="12" customHeight="1">
      <c r="A72" s="1822"/>
      <c r="B72" s="1981"/>
      <c r="C72" s="488" t="s">
        <v>109</v>
      </c>
      <c r="D72" s="99"/>
      <c r="E72" s="1838">
        <f>SUM(E73:E74)</f>
        <v>102</v>
      </c>
      <c r="F72" s="1838">
        <f>SUM(F73:F74)</f>
        <v>27</v>
      </c>
      <c r="G72" s="1837">
        <f t="shared" si="2"/>
        <v>129</v>
      </c>
    </row>
    <row r="73" spans="1:11" ht="12" customHeight="1">
      <c r="A73" s="1822"/>
      <c r="B73" s="1995"/>
      <c r="C73" s="487"/>
      <c r="D73" s="99" t="s">
        <v>345</v>
      </c>
      <c r="E73" s="1846">
        <v>102</v>
      </c>
      <c r="F73" s="1846">
        <v>27</v>
      </c>
      <c r="G73" s="912">
        <f t="shared" si="2"/>
        <v>129</v>
      </c>
    </row>
    <row r="74" spans="1:11" ht="12" customHeight="1">
      <c r="A74" s="1822"/>
      <c r="B74" s="1995"/>
      <c r="C74" s="487"/>
      <c r="D74" s="99" t="s">
        <v>212</v>
      </c>
      <c r="E74" s="1846">
        <v>0</v>
      </c>
      <c r="F74" s="1846">
        <v>0</v>
      </c>
      <c r="G74" s="912">
        <f t="shared" si="2"/>
        <v>0</v>
      </c>
    </row>
    <row r="75" spans="1:11" ht="12" customHeight="1">
      <c r="A75" s="1822"/>
      <c r="B75" s="1981"/>
      <c r="C75" s="488" t="s">
        <v>17</v>
      </c>
      <c r="D75" s="99"/>
      <c r="E75" s="1829">
        <f>SUM(E76)</f>
        <v>50</v>
      </c>
      <c r="F75" s="1829">
        <f>SUM(F76)</f>
        <v>34</v>
      </c>
      <c r="G75" s="913">
        <f t="shared" si="2"/>
        <v>84</v>
      </c>
    </row>
    <row r="76" spans="1:11" ht="12" customHeight="1">
      <c r="A76" s="1822"/>
      <c r="B76" s="1995"/>
      <c r="C76" s="487"/>
      <c r="D76" s="99" t="s">
        <v>209</v>
      </c>
      <c r="E76" s="1846">
        <v>50</v>
      </c>
      <c r="F76" s="1846">
        <v>34</v>
      </c>
      <c r="G76" s="912">
        <f t="shared" si="2"/>
        <v>84</v>
      </c>
    </row>
    <row r="77" spans="1:11">
      <c r="A77" s="1822"/>
      <c r="B77" s="2006">
        <v>1405</v>
      </c>
      <c r="C77" s="1832" t="s">
        <v>18</v>
      </c>
      <c r="D77" s="1836"/>
      <c r="E77" s="1834">
        <f>SUM(E78,E83,E92+E94)</f>
        <v>114</v>
      </c>
      <c r="F77" s="1834">
        <f>SUM(F78,F83,F92+F94)</f>
        <v>193</v>
      </c>
      <c r="G77" s="1830">
        <f t="shared" si="2"/>
        <v>307</v>
      </c>
    </row>
    <row r="78" spans="1:11" ht="12" customHeight="1">
      <c r="A78" s="1822"/>
      <c r="B78" s="2007"/>
      <c r="C78" s="488" t="s">
        <v>21</v>
      </c>
      <c r="D78" s="99"/>
      <c r="E78" s="1829">
        <f>SUM(E79:E82)</f>
        <v>13</v>
      </c>
      <c r="F78" s="1829">
        <f>SUM(F79:F82)</f>
        <v>19</v>
      </c>
      <c r="G78" s="913">
        <f t="shared" si="2"/>
        <v>32</v>
      </c>
    </row>
    <row r="79" spans="1:11" ht="12" customHeight="1">
      <c r="A79" s="1822"/>
      <c r="B79" s="2007"/>
      <c r="C79" s="487"/>
      <c r="D79" s="99" t="s">
        <v>208</v>
      </c>
      <c r="E79" s="1846">
        <v>2</v>
      </c>
      <c r="F79" s="1846">
        <v>0</v>
      </c>
      <c r="G79" s="912">
        <f t="shared" si="2"/>
        <v>2</v>
      </c>
    </row>
    <row r="80" spans="1:11" ht="12" customHeight="1">
      <c r="A80" s="1822"/>
      <c r="B80" s="2007"/>
      <c r="C80" s="487"/>
      <c r="D80" s="99" t="s">
        <v>207</v>
      </c>
      <c r="E80" s="1846">
        <v>8</v>
      </c>
      <c r="F80" s="1846">
        <v>13</v>
      </c>
      <c r="G80" s="912">
        <f t="shared" si="2"/>
        <v>21</v>
      </c>
    </row>
    <row r="81" spans="1:7" ht="12" customHeight="1">
      <c r="A81" s="1822"/>
      <c r="B81" s="2007"/>
      <c r="C81" s="487"/>
      <c r="D81" s="99" t="s">
        <v>206</v>
      </c>
      <c r="E81" s="1846">
        <v>2</v>
      </c>
      <c r="F81" s="1846">
        <v>3</v>
      </c>
      <c r="G81" s="912">
        <f t="shared" si="2"/>
        <v>5</v>
      </c>
    </row>
    <row r="82" spans="1:7" ht="12" customHeight="1">
      <c r="A82" s="1822"/>
      <c r="B82" s="2007"/>
      <c r="C82" s="487"/>
      <c r="D82" s="99" t="s">
        <v>205</v>
      </c>
      <c r="E82" s="1846">
        <v>1</v>
      </c>
      <c r="F82" s="1846">
        <v>3</v>
      </c>
      <c r="G82" s="912">
        <f t="shared" si="2"/>
        <v>4</v>
      </c>
    </row>
    <row r="83" spans="1:7" ht="12" customHeight="1">
      <c r="A83" s="1822"/>
      <c r="B83" s="2007"/>
      <c r="C83" s="488" t="s">
        <v>19</v>
      </c>
      <c r="D83" s="99"/>
      <c r="E83" s="1829">
        <f>SUM(E84:E91)</f>
        <v>76</v>
      </c>
      <c r="F83" s="1829">
        <f>SUM(F84:F91)</f>
        <v>118</v>
      </c>
      <c r="G83" s="913">
        <f t="shared" si="2"/>
        <v>194</v>
      </c>
    </row>
    <row r="84" spans="1:7" ht="12" customHeight="1">
      <c r="A84" s="1822"/>
      <c r="B84" s="2007"/>
      <c r="C84" s="487"/>
      <c r="D84" s="99" t="s">
        <v>204</v>
      </c>
      <c r="E84" s="1846">
        <v>7</v>
      </c>
      <c r="F84" s="1846">
        <v>1</v>
      </c>
      <c r="G84" s="912">
        <f t="shared" si="2"/>
        <v>8</v>
      </c>
    </row>
    <row r="85" spans="1:7" ht="12" customHeight="1">
      <c r="A85" s="1822"/>
      <c r="B85" s="2007"/>
      <c r="C85" s="487"/>
      <c r="D85" s="99" t="s">
        <v>324</v>
      </c>
      <c r="E85" s="1846">
        <v>26</v>
      </c>
      <c r="F85" s="1846">
        <v>27</v>
      </c>
      <c r="G85" s="912">
        <f t="shared" si="2"/>
        <v>53</v>
      </c>
    </row>
    <row r="86" spans="1:7" ht="12" customHeight="1">
      <c r="A86" s="1822"/>
      <c r="B86" s="2007"/>
      <c r="C86" s="487"/>
      <c r="D86" s="99" t="s">
        <v>203</v>
      </c>
      <c r="E86" s="1846">
        <v>4</v>
      </c>
      <c r="F86" s="1846">
        <v>6</v>
      </c>
      <c r="G86" s="912">
        <f t="shared" si="2"/>
        <v>10</v>
      </c>
    </row>
    <row r="87" spans="1:7" ht="12" customHeight="1">
      <c r="A87" s="1822"/>
      <c r="B87" s="2007"/>
      <c r="C87" s="487"/>
      <c r="D87" s="99" t="s">
        <v>202</v>
      </c>
      <c r="E87" s="1846">
        <v>0</v>
      </c>
      <c r="F87" s="1846">
        <v>0</v>
      </c>
      <c r="G87" s="912">
        <f t="shared" si="2"/>
        <v>0</v>
      </c>
    </row>
    <row r="88" spans="1:7" ht="12" customHeight="1">
      <c r="A88" s="1822"/>
      <c r="B88" s="2007"/>
      <c r="C88" s="487"/>
      <c r="D88" s="99" t="s">
        <v>322</v>
      </c>
      <c r="E88" s="1846">
        <v>0</v>
      </c>
      <c r="F88" s="1846">
        <v>3</v>
      </c>
      <c r="G88" s="912">
        <f t="shared" si="2"/>
        <v>3</v>
      </c>
    </row>
    <row r="89" spans="1:7" ht="12" customHeight="1">
      <c r="A89" s="1822"/>
      <c r="B89" s="2007"/>
      <c r="C89" s="487"/>
      <c r="D89" s="99" t="s">
        <v>201</v>
      </c>
      <c r="E89" s="1846">
        <v>6</v>
      </c>
      <c r="F89" s="1846">
        <v>11</v>
      </c>
      <c r="G89" s="912">
        <f t="shared" si="2"/>
        <v>17</v>
      </c>
    </row>
    <row r="90" spans="1:7" ht="12" customHeight="1">
      <c r="A90" s="1822"/>
      <c r="B90" s="2007"/>
      <c r="C90" s="487"/>
      <c r="D90" s="99" t="s">
        <v>199</v>
      </c>
      <c r="E90" s="1846">
        <v>31</v>
      </c>
      <c r="F90" s="1846">
        <v>69</v>
      </c>
      <c r="G90" s="912">
        <f t="shared" si="2"/>
        <v>100</v>
      </c>
    </row>
    <row r="91" spans="1:7" ht="12" customHeight="1">
      <c r="A91" s="1822"/>
      <c r="B91" s="2007"/>
      <c r="C91" s="487"/>
      <c r="D91" s="77" t="s">
        <v>200</v>
      </c>
      <c r="E91" s="1846">
        <v>2</v>
      </c>
      <c r="F91" s="1846">
        <v>1</v>
      </c>
      <c r="G91" s="912">
        <f t="shared" si="2"/>
        <v>3</v>
      </c>
    </row>
    <row r="92" spans="1:7" ht="12" customHeight="1">
      <c r="A92" s="1822"/>
      <c r="B92" s="2007"/>
      <c r="C92" s="3" t="s">
        <v>65</v>
      </c>
      <c r="D92" s="9"/>
      <c r="E92" s="1827">
        <f>SUM(E93)</f>
        <v>20</v>
      </c>
      <c r="F92" s="1827">
        <f>SUM(F93)</f>
        <v>41</v>
      </c>
      <c r="G92" s="913">
        <f t="shared" si="2"/>
        <v>61</v>
      </c>
    </row>
    <row r="93" spans="1:7" ht="12" customHeight="1">
      <c r="A93" s="1822"/>
      <c r="B93" s="2007"/>
      <c r="C93" s="487"/>
      <c r="D93" s="99" t="s">
        <v>306</v>
      </c>
      <c r="E93" s="1849">
        <v>20</v>
      </c>
      <c r="F93" s="1849">
        <v>41</v>
      </c>
      <c r="G93" s="912">
        <f t="shared" si="2"/>
        <v>61</v>
      </c>
    </row>
    <row r="94" spans="1:7" ht="12" customHeight="1">
      <c r="A94" s="1822"/>
      <c r="B94" s="2007"/>
      <c r="C94" s="3" t="s">
        <v>49</v>
      </c>
      <c r="D94" s="9"/>
      <c r="E94" s="1827">
        <f>SUM(E95)</f>
        <v>5</v>
      </c>
      <c r="F94" s="1827">
        <f>SUM(F95)</f>
        <v>15</v>
      </c>
      <c r="G94" s="913">
        <f t="shared" si="2"/>
        <v>20</v>
      </c>
    </row>
    <row r="95" spans="1:7" ht="12" customHeight="1">
      <c r="A95" s="1822"/>
      <c r="B95" s="2007"/>
      <c r="C95" s="487"/>
      <c r="D95" s="99" t="s">
        <v>306</v>
      </c>
      <c r="E95" s="1849">
        <v>5</v>
      </c>
      <c r="F95" s="1849">
        <v>15</v>
      </c>
      <c r="G95" s="912">
        <f t="shared" si="2"/>
        <v>20</v>
      </c>
    </row>
    <row r="96" spans="1:7" ht="12.75" customHeight="1">
      <c r="A96" s="1822"/>
      <c r="B96" s="2006">
        <v>1406</v>
      </c>
      <c r="C96" s="1832" t="s">
        <v>22</v>
      </c>
      <c r="D96" s="1831"/>
      <c r="E96" s="1834">
        <f>SUM(E97,E101,E104,E106)</f>
        <v>184</v>
      </c>
      <c r="F96" s="1834">
        <f>SUM(F97,F101,F104,F106)</f>
        <v>176</v>
      </c>
      <c r="G96" s="1830">
        <f t="shared" si="2"/>
        <v>360</v>
      </c>
    </row>
    <row r="97" spans="1:7" ht="12" customHeight="1">
      <c r="A97" s="1822"/>
      <c r="B97" s="2007"/>
      <c r="C97" s="488" t="s">
        <v>68</v>
      </c>
      <c r="D97" s="99"/>
      <c r="E97" s="1829">
        <f>SUM(E98:E100)</f>
        <v>155</v>
      </c>
      <c r="F97" s="1829">
        <f>SUM(F98:F100)</f>
        <v>149</v>
      </c>
      <c r="G97" s="913">
        <f t="shared" si="2"/>
        <v>304</v>
      </c>
    </row>
    <row r="98" spans="1:7" ht="12" customHeight="1">
      <c r="A98" s="1822"/>
      <c r="B98" s="2007"/>
      <c r="C98" s="488"/>
      <c r="D98" s="99" t="s">
        <v>297</v>
      </c>
      <c r="E98" s="1828">
        <v>2</v>
      </c>
      <c r="F98" s="1828">
        <v>17</v>
      </c>
      <c r="G98" s="912">
        <f t="shared" si="2"/>
        <v>19</v>
      </c>
    </row>
    <row r="99" spans="1:7" ht="12" customHeight="1">
      <c r="A99" s="1822"/>
      <c r="B99" s="2007"/>
      <c r="C99" s="488"/>
      <c r="D99" s="99" t="s">
        <v>318</v>
      </c>
      <c r="E99" s="1828">
        <v>74</v>
      </c>
      <c r="F99" s="1828">
        <v>59</v>
      </c>
      <c r="G99" s="912">
        <f t="shared" si="2"/>
        <v>133</v>
      </c>
    </row>
    <row r="100" spans="1:7" ht="12" customHeight="1">
      <c r="A100" s="1822"/>
      <c r="B100" s="2007"/>
      <c r="C100" s="497"/>
      <c r="D100" s="99" t="s">
        <v>196</v>
      </c>
      <c r="E100" s="1846">
        <v>79</v>
      </c>
      <c r="F100" s="1846">
        <v>73</v>
      </c>
      <c r="G100" s="912">
        <f t="shared" si="2"/>
        <v>152</v>
      </c>
    </row>
    <row r="101" spans="1:7" ht="12" customHeight="1">
      <c r="A101" s="1822"/>
      <c r="B101" s="2007"/>
      <c r="C101" s="488" t="s">
        <v>23</v>
      </c>
      <c r="D101" s="99"/>
      <c r="E101" s="1829">
        <f>SUM(E102:E103)</f>
        <v>26</v>
      </c>
      <c r="F101" s="1829">
        <f>SUM(F102:F103)</f>
        <v>26</v>
      </c>
      <c r="G101" s="913">
        <f t="shared" si="2"/>
        <v>52</v>
      </c>
    </row>
    <row r="102" spans="1:7" ht="12" customHeight="1">
      <c r="A102" s="1822"/>
      <c r="B102" s="2007"/>
      <c r="C102" s="487"/>
      <c r="D102" s="99" t="s">
        <v>195</v>
      </c>
      <c r="E102" s="1828">
        <v>18</v>
      </c>
      <c r="F102" s="1828">
        <v>16</v>
      </c>
      <c r="G102" s="912">
        <f t="shared" si="2"/>
        <v>34</v>
      </c>
    </row>
    <row r="103" spans="1:7" ht="12" customHeight="1">
      <c r="A103" s="1822"/>
      <c r="B103" s="2007"/>
      <c r="C103" s="487"/>
      <c r="D103" s="99" t="s">
        <v>194</v>
      </c>
      <c r="E103" s="1828">
        <v>8</v>
      </c>
      <c r="F103" s="1828">
        <v>10</v>
      </c>
      <c r="G103" s="912">
        <f t="shared" ref="G103:G133" si="3">SUM(E103:F103)</f>
        <v>18</v>
      </c>
    </row>
    <row r="104" spans="1:7" ht="12" customHeight="1">
      <c r="A104" s="1822"/>
      <c r="B104" s="2007"/>
      <c r="C104" s="488" t="s">
        <v>36</v>
      </c>
      <c r="D104" s="99"/>
      <c r="E104" s="1827">
        <f>SUM(E105)</f>
        <v>0</v>
      </c>
      <c r="F104" s="1827">
        <f>SUM(F105)</f>
        <v>0</v>
      </c>
      <c r="G104" s="913">
        <f t="shared" si="3"/>
        <v>0</v>
      </c>
    </row>
    <row r="105" spans="1:7" ht="12" customHeight="1">
      <c r="A105" s="1822"/>
      <c r="B105" s="2007"/>
      <c r="C105" s="497"/>
      <c r="D105" s="99" t="s">
        <v>193</v>
      </c>
      <c r="E105" s="1828">
        <v>0</v>
      </c>
      <c r="F105" s="1828">
        <v>0</v>
      </c>
      <c r="G105" s="912">
        <f t="shared" si="3"/>
        <v>0</v>
      </c>
    </row>
    <row r="106" spans="1:7" ht="12" customHeight="1">
      <c r="A106" s="1822"/>
      <c r="B106" s="2007"/>
      <c r="C106" s="488" t="s">
        <v>37</v>
      </c>
      <c r="D106" s="99"/>
      <c r="E106" s="1829">
        <f>SUM(E107)</f>
        <v>3</v>
      </c>
      <c r="F106" s="1829">
        <f>SUM(F107)</f>
        <v>1</v>
      </c>
      <c r="G106" s="913">
        <f t="shared" si="3"/>
        <v>4</v>
      </c>
    </row>
    <row r="107" spans="1:7" ht="12" customHeight="1">
      <c r="A107" s="1822"/>
      <c r="B107" s="2008"/>
      <c r="C107" s="487"/>
      <c r="D107" s="99" t="s">
        <v>192</v>
      </c>
      <c r="E107" s="1828">
        <v>3</v>
      </c>
      <c r="F107" s="1828">
        <v>1</v>
      </c>
      <c r="G107" s="912">
        <f t="shared" si="3"/>
        <v>4</v>
      </c>
    </row>
    <row r="108" spans="1:7" ht="12.75" customHeight="1">
      <c r="A108" s="1822"/>
      <c r="B108" s="2010">
        <v>1407</v>
      </c>
      <c r="C108" s="1832" t="s">
        <v>24</v>
      </c>
      <c r="D108" s="1831"/>
      <c r="E108" s="1834">
        <f>SUM(E109+E114)</f>
        <v>22</v>
      </c>
      <c r="F108" s="1834">
        <f>SUM(F109+F114)</f>
        <v>18</v>
      </c>
      <c r="G108" s="1864">
        <f t="shared" si="3"/>
        <v>40</v>
      </c>
    </row>
    <row r="109" spans="1:7" ht="12" customHeight="1">
      <c r="A109" s="1822"/>
      <c r="B109" s="1981"/>
      <c r="C109" s="488" t="s">
        <v>69</v>
      </c>
      <c r="D109" s="99"/>
      <c r="E109" s="1829">
        <f>SUM(E110:E113)</f>
        <v>7</v>
      </c>
      <c r="F109" s="1829">
        <f>SUM(F110:F113)</f>
        <v>7</v>
      </c>
      <c r="G109" s="912">
        <f t="shared" si="3"/>
        <v>14</v>
      </c>
    </row>
    <row r="110" spans="1:7" ht="12" customHeight="1">
      <c r="A110" s="1822"/>
      <c r="B110" s="1981"/>
      <c r="C110" s="488"/>
      <c r="D110" s="99" t="s">
        <v>317</v>
      </c>
      <c r="E110" s="1828">
        <v>4</v>
      </c>
      <c r="F110" s="1828">
        <v>2</v>
      </c>
      <c r="G110" s="912">
        <f t="shared" si="3"/>
        <v>6</v>
      </c>
    </row>
    <row r="111" spans="1:7" ht="12" customHeight="1">
      <c r="A111" s="1822"/>
      <c r="B111" s="1981"/>
      <c r="C111" s="488"/>
      <c r="D111" s="99" t="s">
        <v>190</v>
      </c>
      <c r="E111" s="1828">
        <v>0</v>
      </c>
      <c r="F111" s="1828">
        <v>0</v>
      </c>
      <c r="G111" s="912">
        <f t="shared" si="3"/>
        <v>0</v>
      </c>
    </row>
    <row r="112" spans="1:7" ht="12" customHeight="1">
      <c r="A112" s="1822"/>
      <c r="B112" s="1981"/>
      <c r="C112" s="488"/>
      <c r="D112" s="99" t="s">
        <v>316</v>
      </c>
      <c r="E112" s="1828">
        <v>3</v>
      </c>
      <c r="F112" s="1828">
        <v>5</v>
      </c>
      <c r="G112" s="912">
        <f t="shared" si="3"/>
        <v>8</v>
      </c>
    </row>
    <row r="113" spans="1:7" ht="12" customHeight="1">
      <c r="A113" s="1822"/>
      <c r="B113" s="1981"/>
      <c r="C113" s="487"/>
      <c r="D113" s="99" t="s">
        <v>256</v>
      </c>
      <c r="E113" s="1833">
        <v>0</v>
      </c>
      <c r="F113" s="1833">
        <v>0</v>
      </c>
      <c r="G113" s="912">
        <f t="shared" si="3"/>
        <v>0</v>
      </c>
    </row>
    <row r="114" spans="1:7" ht="12" customHeight="1">
      <c r="A114" s="1822"/>
      <c r="B114" s="1981"/>
      <c r="C114" s="488" t="s">
        <v>51</v>
      </c>
      <c r="D114" s="138"/>
      <c r="E114" s="1829">
        <f>SUM(E115:E116)</f>
        <v>15</v>
      </c>
      <c r="F114" s="1829">
        <f>SUM(F115:F116)</f>
        <v>11</v>
      </c>
      <c r="G114" s="912">
        <f t="shared" si="3"/>
        <v>26</v>
      </c>
    </row>
    <row r="115" spans="1:7" ht="12" customHeight="1">
      <c r="A115" s="1822"/>
      <c r="B115" s="1981"/>
      <c r="C115" s="487"/>
      <c r="D115" s="99" t="s">
        <v>186</v>
      </c>
      <c r="E115" s="1828">
        <v>15</v>
      </c>
      <c r="F115" s="1828">
        <v>11</v>
      </c>
      <c r="G115" s="912">
        <f t="shared" si="3"/>
        <v>26</v>
      </c>
    </row>
    <row r="116" spans="1:7" ht="12.75" customHeight="1">
      <c r="A116" s="1822"/>
      <c r="B116" s="1981"/>
      <c r="C116" s="487"/>
      <c r="D116" s="99" t="s">
        <v>185</v>
      </c>
      <c r="E116" s="1828">
        <v>0</v>
      </c>
      <c r="F116" s="1828">
        <v>0</v>
      </c>
      <c r="G116" s="912">
        <f t="shared" si="3"/>
        <v>0</v>
      </c>
    </row>
    <row r="117" spans="1:7" ht="12" customHeight="1">
      <c r="A117" s="1822"/>
      <c r="B117" s="2010">
        <v>1408</v>
      </c>
      <c r="C117" s="1832" t="s">
        <v>25</v>
      </c>
      <c r="D117" s="1835"/>
      <c r="E117" s="1834">
        <f>SUM(E122,E126,E118+E120)</f>
        <v>67</v>
      </c>
      <c r="F117" s="1834">
        <f>SUM(F122,F126,F118+F120)</f>
        <v>68</v>
      </c>
      <c r="G117" s="1830">
        <f t="shared" si="3"/>
        <v>135</v>
      </c>
    </row>
    <row r="118" spans="1:7" ht="12" customHeight="1">
      <c r="A118" s="1822"/>
      <c r="B118" s="1981"/>
      <c r="C118" s="488" t="s">
        <v>20</v>
      </c>
      <c r="D118" s="99"/>
      <c r="E118" s="1827">
        <f>SUM(E119)</f>
        <v>52</v>
      </c>
      <c r="F118" s="1827">
        <f>SUM(F119)</f>
        <v>52</v>
      </c>
      <c r="G118" s="913">
        <f t="shared" si="3"/>
        <v>104</v>
      </c>
    </row>
    <row r="119" spans="1:7" ht="12" customHeight="1">
      <c r="A119" s="1822"/>
      <c r="B119" s="1981"/>
      <c r="C119" s="487"/>
      <c r="D119" s="99" t="s">
        <v>183</v>
      </c>
      <c r="E119" s="1846">
        <v>52</v>
      </c>
      <c r="F119" s="1846">
        <v>52</v>
      </c>
      <c r="G119" s="912">
        <f t="shared" si="3"/>
        <v>104</v>
      </c>
    </row>
    <row r="120" spans="1:7" ht="12" customHeight="1">
      <c r="A120" s="1822"/>
      <c r="B120" s="1981"/>
      <c r="C120" s="488" t="s">
        <v>50</v>
      </c>
      <c r="D120" s="138"/>
      <c r="E120" s="1829">
        <f>SUM(E121)</f>
        <v>0</v>
      </c>
      <c r="F120" s="1829">
        <f>SUM(F121)</f>
        <v>0</v>
      </c>
      <c r="G120" s="913">
        <f t="shared" si="3"/>
        <v>0</v>
      </c>
    </row>
    <row r="121" spans="1:7" ht="12" customHeight="1">
      <c r="A121" s="1822"/>
      <c r="B121" s="1981"/>
      <c r="C121" s="487"/>
      <c r="D121" s="99" t="s">
        <v>314</v>
      </c>
      <c r="E121" s="1846">
        <v>0</v>
      </c>
      <c r="F121" s="1846">
        <v>0</v>
      </c>
      <c r="G121" s="912">
        <f t="shared" si="3"/>
        <v>0</v>
      </c>
    </row>
    <row r="122" spans="1:7" ht="12" customHeight="1">
      <c r="A122" s="1822"/>
      <c r="B122" s="1981"/>
      <c r="C122" s="488" t="s">
        <v>38</v>
      </c>
      <c r="D122" s="99"/>
      <c r="E122" s="1827">
        <f>SUM(E123:E125)</f>
        <v>10</v>
      </c>
      <c r="F122" s="1829">
        <f>SUM(F123:F125)</f>
        <v>2</v>
      </c>
      <c r="G122" s="913">
        <f t="shared" si="3"/>
        <v>12</v>
      </c>
    </row>
    <row r="123" spans="1:7" ht="12" customHeight="1">
      <c r="A123" s="1822"/>
      <c r="B123" s="1981"/>
      <c r="C123" s="488"/>
      <c r="D123" s="99" t="s">
        <v>180</v>
      </c>
      <c r="E123" s="1833">
        <v>5</v>
      </c>
      <c r="F123" s="1828">
        <v>1</v>
      </c>
      <c r="G123" s="912">
        <f t="shared" si="3"/>
        <v>6</v>
      </c>
    </row>
    <row r="124" spans="1:7" ht="12" customHeight="1">
      <c r="A124" s="1822"/>
      <c r="B124" s="1981"/>
      <c r="C124" s="488"/>
      <c r="D124" s="99" t="s">
        <v>179</v>
      </c>
      <c r="E124" s="1833">
        <v>3</v>
      </c>
      <c r="F124" s="1828">
        <v>0</v>
      </c>
      <c r="G124" s="912">
        <f t="shared" si="3"/>
        <v>3</v>
      </c>
    </row>
    <row r="125" spans="1:7" ht="12" customHeight="1">
      <c r="A125" s="1822"/>
      <c r="B125" s="1981"/>
      <c r="C125" s="488"/>
      <c r="D125" s="99" t="s">
        <v>178</v>
      </c>
      <c r="E125" s="1833">
        <v>2</v>
      </c>
      <c r="F125" s="1828">
        <v>1</v>
      </c>
      <c r="G125" s="912">
        <f t="shared" si="3"/>
        <v>3</v>
      </c>
    </row>
    <row r="126" spans="1:7" ht="12" customHeight="1">
      <c r="A126" s="1822"/>
      <c r="B126" s="1981"/>
      <c r="C126" s="488" t="s">
        <v>39</v>
      </c>
      <c r="D126" s="138"/>
      <c r="E126" s="1827">
        <f>SUM(E127)</f>
        <v>5</v>
      </c>
      <c r="F126" s="1829">
        <f>SUM(F127)</f>
        <v>14</v>
      </c>
      <c r="G126" s="913">
        <f t="shared" si="3"/>
        <v>19</v>
      </c>
    </row>
    <row r="127" spans="1:7" ht="12" customHeight="1">
      <c r="A127" s="1822"/>
      <c r="B127" s="1981"/>
      <c r="C127" s="487"/>
      <c r="D127" s="99" t="s">
        <v>177</v>
      </c>
      <c r="E127" s="1833">
        <v>5</v>
      </c>
      <c r="F127" s="1833">
        <v>14</v>
      </c>
      <c r="G127" s="912">
        <f t="shared" si="3"/>
        <v>19</v>
      </c>
    </row>
    <row r="128" spans="1:7" ht="12.75" customHeight="1">
      <c r="A128" s="1822"/>
      <c r="B128" s="2010">
        <v>1624</v>
      </c>
      <c r="C128" s="1832" t="s">
        <v>47</v>
      </c>
      <c r="D128" s="1831"/>
      <c r="E128" s="1824">
        <f>SUM(E129+E131)</f>
        <v>10</v>
      </c>
      <c r="F128" s="1824">
        <f>SUM(F129+F131)</f>
        <v>12</v>
      </c>
      <c r="G128" s="1830">
        <f t="shared" si="3"/>
        <v>22</v>
      </c>
    </row>
    <row r="129" spans="1:7" ht="12" customHeight="1">
      <c r="A129" s="1822"/>
      <c r="B129" s="1981"/>
      <c r="C129" s="499" t="s">
        <v>35</v>
      </c>
      <c r="D129" s="10"/>
      <c r="E129" s="1829">
        <f>SUM(E130)</f>
        <v>0</v>
      </c>
      <c r="F129" s="1829">
        <f>SUM(F130)</f>
        <v>4</v>
      </c>
      <c r="G129" s="913">
        <f t="shared" si="3"/>
        <v>4</v>
      </c>
    </row>
    <row r="130" spans="1:7" ht="12" customHeight="1">
      <c r="A130" s="1822"/>
      <c r="B130" s="1981"/>
      <c r="C130" s="487"/>
      <c r="D130" s="99" t="s">
        <v>175</v>
      </c>
      <c r="E130" s="1846">
        <v>0</v>
      </c>
      <c r="F130" s="1846">
        <v>4</v>
      </c>
      <c r="G130" s="912">
        <f t="shared" si="3"/>
        <v>4</v>
      </c>
    </row>
    <row r="131" spans="1:7" ht="12" customHeight="1">
      <c r="A131" s="1822"/>
      <c r="B131" s="1981"/>
      <c r="C131" s="488" t="s">
        <v>52</v>
      </c>
      <c r="D131" s="99"/>
      <c r="E131" s="1827">
        <f>SUM(E132)</f>
        <v>10</v>
      </c>
      <c r="F131" s="1827">
        <f>SUM(F132)</f>
        <v>8</v>
      </c>
      <c r="G131" s="913">
        <f t="shared" si="3"/>
        <v>18</v>
      </c>
    </row>
    <row r="132" spans="1:7" ht="12" customHeight="1">
      <c r="A132" s="1822"/>
      <c r="B132" s="1982"/>
      <c r="C132" s="518"/>
      <c r="D132" s="274" t="s">
        <v>174</v>
      </c>
      <c r="E132" s="1863">
        <v>10</v>
      </c>
      <c r="F132" s="1863">
        <v>8</v>
      </c>
      <c r="G132" s="912">
        <f t="shared" si="3"/>
        <v>18</v>
      </c>
    </row>
    <row r="133" spans="1:7">
      <c r="A133" s="1822"/>
      <c r="B133" s="73"/>
      <c r="C133" s="1999" t="s">
        <v>5</v>
      </c>
      <c r="D133" s="2000"/>
      <c r="E133" s="1824">
        <f>SUM(E7+E28+E58+E71+E77+E96+E108+E117+E128)</f>
        <v>1061</v>
      </c>
      <c r="F133" s="1824">
        <f>SUM(F7+F28+F58+F71+F77+F96+F108+F117+F128)</f>
        <v>1052</v>
      </c>
      <c r="G133" s="1862">
        <f t="shared" si="3"/>
        <v>2113</v>
      </c>
    </row>
    <row r="134" spans="1:7" ht="12" customHeight="1">
      <c r="A134" s="1822"/>
      <c r="B134" s="73"/>
      <c r="C134" s="2020" t="s">
        <v>1639</v>
      </c>
      <c r="D134" s="2020"/>
      <c r="E134" s="2020"/>
      <c r="F134" s="2020"/>
      <c r="G134" s="2020"/>
    </row>
    <row r="135" spans="1:7" ht="9.75" customHeight="1">
      <c r="A135" s="1822"/>
      <c r="B135" s="73"/>
      <c r="C135" s="2017" t="s">
        <v>1402</v>
      </c>
      <c r="D135" s="2017"/>
      <c r="E135" s="2017"/>
      <c r="F135" s="2017"/>
      <c r="G135" s="2017"/>
    </row>
    <row r="136" spans="1:7" ht="9" customHeight="1">
      <c r="C136" s="74"/>
      <c r="D136" s="74"/>
      <c r="E136" s="1821"/>
      <c r="F136" s="1821"/>
      <c r="G136" s="241"/>
    </row>
    <row r="137" spans="1:7" ht="9" customHeight="1">
      <c r="C137" s="74"/>
      <c r="D137" s="74"/>
      <c r="E137" s="1821"/>
      <c r="F137" s="1821"/>
      <c r="G137" s="241"/>
    </row>
    <row r="138" spans="1:7" ht="9" customHeight="1">
      <c r="C138" s="74"/>
      <c r="D138" s="74"/>
      <c r="E138" s="1821"/>
      <c r="F138" s="1821"/>
      <c r="G138" s="241"/>
    </row>
    <row r="139" spans="1:7" ht="9" customHeight="1">
      <c r="C139" s="74"/>
      <c r="D139" s="74"/>
      <c r="E139" s="1821"/>
      <c r="F139" s="1821"/>
      <c r="G139" s="241"/>
    </row>
    <row r="140" spans="1:7" ht="9" customHeight="1">
      <c r="C140" s="74"/>
      <c r="D140" s="74"/>
      <c r="E140" s="1821"/>
      <c r="F140" s="1821"/>
      <c r="G140" s="241"/>
    </row>
    <row r="141" spans="1:7" ht="9" customHeight="1">
      <c r="C141" s="74"/>
      <c r="D141" s="74"/>
      <c r="E141" s="1821"/>
      <c r="F141" s="1821"/>
      <c r="G141" s="241"/>
    </row>
    <row r="142" spans="1:7" ht="9" customHeight="1">
      <c r="C142" s="74"/>
      <c r="D142" s="74"/>
      <c r="E142" s="1821"/>
      <c r="F142" s="1821"/>
      <c r="G142" s="241"/>
    </row>
    <row r="143" spans="1:7" ht="9" customHeight="1">
      <c r="C143" s="74"/>
      <c r="D143" s="74"/>
      <c r="E143" s="1821"/>
      <c r="F143" s="1821"/>
      <c r="G143" s="241"/>
    </row>
    <row r="144" spans="1:7" ht="9" customHeight="1">
      <c r="C144" s="74"/>
      <c r="D144" s="74"/>
      <c r="E144" s="1821"/>
      <c r="F144" s="1821"/>
      <c r="G144" s="241"/>
    </row>
    <row r="145" spans="3:7" ht="9" customHeight="1">
      <c r="C145" s="74"/>
      <c r="D145" s="74"/>
      <c r="E145" s="1821"/>
      <c r="F145" s="1821"/>
      <c r="G145" s="241"/>
    </row>
    <row r="146" spans="3:7" ht="9" customHeight="1">
      <c r="C146" s="74"/>
      <c r="D146" s="74"/>
      <c r="E146" s="1821"/>
      <c r="F146" s="1821"/>
      <c r="G146" s="241"/>
    </row>
    <row r="147" spans="3:7" ht="9" customHeight="1">
      <c r="C147" s="74"/>
      <c r="D147" s="74"/>
      <c r="E147" s="1821"/>
      <c r="F147" s="1821"/>
      <c r="G147" s="241"/>
    </row>
    <row r="148" spans="3:7" ht="9" customHeight="1">
      <c r="C148" s="74"/>
      <c r="D148" s="74"/>
      <c r="E148" s="1821"/>
      <c r="F148" s="1821"/>
      <c r="G148" s="241"/>
    </row>
    <row r="149" spans="3:7" ht="9" customHeight="1"/>
    <row r="150" spans="3:7" ht="9" customHeight="1"/>
    <row r="151" spans="3:7" ht="9" customHeight="1"/>
    <row r="152" spans="3:7" ht="9" customHeight="1"/>
    <row r="153" spans="3:7" ht="9" customHeight="1"/>
    <row r="154" spans="3:7" ht="9" customHeight="1"/>
    <row r="155" spans="3:7" ht="9" customHeight="1"/>
    <row r="156" spans="3:7" ht="9" customHeight="1"/>
    <row r="157" spans="3:7" ht="9" customHeight="1"/>
    <row r="158" spans="3:7" ht="9" customHeight="1"/>
    <row r="159" spans="3:7" ht="9" customHeight="1"/>
    <row r="160" spans="3: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4:7" ht="9" customHeight="1"/>
    <row r="210" spans="4:7" ht="9" customHeight="1"/>
    <row r="211" spans="4:7" ht="9" customHeight="1"/>
    <row r="212" spans="4:7" ht="9" customHeight="1"/>
    <row r="213" spans="4:7" ht="9" customHeight="1">
      <c r="D213" s="99"/>
      <c r="E213" s="1820"/>
      <c r="F213" s="1820"/>
      <c r="G213" s="216"/>
    </row>
    <row r="214" spans="4:7" ht="9" customHeight="1"/>
    <row r="215" spans="4:7" ht="9" customHeight="1"/>
    <row r="216" spans="4:7" ht="9" customHeight="1"/>
    <row r="217" spans="4:7" ht="9" customHeight="1"/>
    <row r="218" spans="4:7" ht="9" customHeight="1"/>
    <row r="219" spans="4:7" ht="9" customHeight="1"/>
    <row r="220" spans="4:7" ht="9" customHeight="1"/>
    <row r="221" spans="4:7" ht="9" customHeight="1"/>
    <row r="222" spans="4:7" ht="9" customHeight="1"/>
    <row r="223" spans="4:7" ht="9" customHeight="1"/>
    <row r="224" spans="4:7"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sheetData>
  <mergeCells count="25">
    <mergeCell ref="K1:Y1"/>
    <mergeCell ref="B68:B70"/>
    <mergeCell ref="B71:B76"/>
    <mergeCell ref="B7:B27"/>
    <mergeCell ref="B1:G1"/>
    <mergeCell ref="B2:G2"/>
    <mergeCell ref="G4:G6"/>
    <mergeCell ref="C68:D70"/>
    <mergeCell ref="E68:E70"/>
    <mergeCell ref="F68:F70"/>
    <mergeCell ref="G68:G70"/>
    <mergeCell ref="B4:B6"/>
    <mergeCell ref="B58:B65"/>
    <mergeCell ref="C135:G135"/>
    <mergeCell ref="C4:D6"/>
    <mergeCell ref="E4:E6"/>
    <mergeCell ref="F4:F6"/>
    <mergeCell ref="B128:B132"/>
    <mergeCell ref="C133:D133"/>
    <mergeCell ref="B28:B57"/>
    <mergeCell ref="C134:G134"/>
    <mergeCell ref="B96:B107"/>
    <mergeCell ref="B108:B116"/>
    <mergeCell ref="B117:B127"/>
    <mergeCell ref="B77:B95"/>
  </mergeCells>
  <printOptions horizontalCentered="1"/>
  <pageMargins left="0.51181102362204722" right="0.43307086614173229" top="0.31496062992125984" bottom="0.74803149606299213" header="0.51181102362204722" footer="0.51181102362204722"/>
  <pageSetup scale="79" orientation="portrait" r:id="rId1"/>
  <headerFooter alignWithMargins="0">
    <oddFooter>&amp;F</oddFooter>
  </headerFooter>
  <rowBreaks count="1" manualBreakCount="1">
    <brk id="6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AE4C7-BB30-4100-B42A-BF11E6F9D5F7}">
  <dimension ref="B1:Z146"/>
  <sheetViews>
    <sheetView view="pageBreakPreview" zoomScaleNormal="80" zoomScaleSheetLayoutView="100" workbookViewId="0">
      <selection activeCell="V14" sqref="V14"/>
    </sheetView>
  </sheetViews>
  <sheetFormatPr baseColWidth="10" defaultRowHeight="15"/>
  <cols>
    <col min="1" max="1" width="0.85546875" style="1779" customWidth="1"/>
    <col min="2" max="2" width="7" style="1780" customWidth="1"/>
    <col min="3" max="3" width="81.85546875" style="1779" customWidth="1"/>
    <col min="4" max="6" width="6.7109375" style="8" customWidth="1"/>
    <col min="7" max="7" width="0.85546875" style="8" customWidth="1"/>
    <col min="8" max="10" width="6.7109375" style="8" customWidth="1"/>
    <col min="11" max="11" width="0.85546875" style="8" customWidth="1"/>
    <col min="12" max="14" width="6.7109375" style="8" customWidth="1"/>
    <col min="15" max="15" width="0.85546875" style="8" customWidth="1"/>
    <col min="16" max="18" width="6.7109375" style="8" customWidth="1"/>
    <col min="19" max="19" width="0.85546875" style="8" customWidth="1"/>
    <col min="20" max="22" width="6.7109375" style="8" customWidth="1"/>
    <col min="23" max="23" width="0.85546875" style="8" customWidth="1"/>
    <col min="24" max="25" width="6.7109375" style="8" customWidth="1"/>
    <col min="26" max="26" width="8" style="8" customWidth="1"/>
    <col min="27" max="16384" width="11.42578125" style="1779"/>
  </cols>
  <sheetData>
    <row r="1" spans="2:26" s="1780" customFormat="1">
      <c r="B1" s="2022" t="s">
        <v>1637</v>
      </c>
      <c r="C1" s="2022"/>
      <c r="D1" s="2022"/>
      <c r="E1" s="2022"/>
      <c r="F1" s="2022"/>
      <c r="G1" s="2022"/>
      <c r="H1" s="2022"/>
      <c r="I1" s="2022"/>
      <c r="J1" s="2022"/>
      <c r="K1" s="2022"/>
      <c r="L1" s="2022"/>
      <c r="M1" s="2022"/>
      <c r="N1" s="2022"/>
      <c r="O1" s="2022"/>
      <c r="P1" s="2022"/>
      <c r="Q1" s="2022"/>
      <c r="R1" s="2022"/>
      <c r="S1" s="2022"/>
      <c r="T1" s="2022"/>
      <c r="U1" s="2022"/>
      <c r="V1" s="2022"/>
      <c r="W1" s="2022"/>
      <c r="X1" s="2022"/>
      <c r="Y1" s="2022"/>
      <c r="Z1" s="2022"/>
    </row>
    <row r="2" spans="2:26" s="1780" customFormat="1">
      <c r="B2" s="2022" t="s">
        <v>63</v>
      </c>
      <c r="C2" s="2022"/>
      <c r="D2" s="2022"/>
      <c r="E2" s="2022"/>
      <c r="F2" s="2022"/>
      <c r="G2" s="2022"/>
      <c r="H2" s="2022"/>
      <c r="I2" s="2022"/>
      <c r="J2" s="2022"/>
      <c r="K2" s="2022"/>
      <c r="L2" s="2022"/>
      <c r="M2" s="2022"/>
      <c r="N2" s="2022"/>
      <c r="O2" s="2022"/>
      <c r="P2" s="2022"/>
      <c r="Q2" s="2022"/>
      <c r="R2" s="2022"/>
      <c r="S2" s="2022"/>
      <c r="T2" s="2022"/>
      <c r="U2" s="2022"/>
      <c r="V2" s="2022"/>
      <c r="W2" s="2022"/>
      <c r="X2" s="2022"/>
      <c r="Y2" s="2022"/>
      <c r="Z2" s="2022"/>
    </row>
    <row r="3" spans="2:26">
      <c r="C3" s="1807"/>
      <c r="D3" s="1788"/>
      <c r="E3" s="1788"/>
      <c r="F3" s="1788"/>
      <c r="G3" s="1788"/>
      <c r="H3" s="1788"/>
      <c r="I3" s="1788"/>
      <c r="J3" s="1788"/>
      <c r="K3" s="1788"/>
      <c r="L3" s="1788"/>
      <c r="M3" s="1788"/>
      <c r="N3" s="1788"/>
      <c r="O3" s="1788"/>
      <c r="P3" s="1788"/>
      <c r="Q3" s="1788"/>
      <c r="R3" s="1788"/>
      <c r="S3" s="1788"/>
      <c r="T3" s="1788"/>
      <c r="U3" s="1788"/>
      <c r="V3" s="1788"/>
      <c r="W3" s="1788"/>
      <c r="X3" s="1788"/>
      <c r="Y3" s="1788"/>
      <c r="Z3" s="1788"/>
    </row>
    <row r="4" spans="2:26" s="1799" customFormat="1" ht="14.25" customHeight="1">
      <c r="B4" s="2023" t="s">
        <v>115</v>
      </c>
      <c r="C4" s="2025" t="s">
        <v>336</v>
      </c>
      <c r="D4" s="2026" t="s">
        <v>290</v>
      </c>
      <c r="E4" s="2026"/>
      <c r="F4" s="2026"/>
      <c r="G4" s="1802"/>
      <c r="H4" s="2026" t="s">
        <v>1623</v>
      </c>
      <c r="I4" s="2026"/>
      <c r="J4" s="2026"/>
      <c r="K4" s="1802"/>
      <c r="L4" s="2026" t="s">
        <v>1622</v>
      </c>
      <c r="M4" s="2026"/>
      <c r="N4" s="2026"/>
      <c r="O4" s="1802"/>
      <c r="P4" s="2026" t="s">
        <v>1621</v>
      </c>
      <c r="Q4" s="2026"/>
      <c r="R4" s="2026"/>
      <c r="S4" s="1802"/>
      <c r="T4" s="2026" t="s">
        <v>1620</v>
      </c>
      <c r="U4" s="2026"/>
      <c r="V4" s="2026"/>
      <c r="W4" s="1802"/>
      <c r="X4" s="2026" t="s">
        <v>5</v>
      </c>
      <c r="Y4" s="2026"/>
      <c r="Z4" s="2027"/>
    </row>
    <row r="5" spans="2:26" s="1799" customFormat="1" ht="14.25" customHeight="1">
      <c r="B5" s="2024"/>
      <c r="C5" s="2025"/>
      <c r="D5" s="1801" t="s">
        <v>26</v>
      </c>
      <c r="E5" s="1801" t="s">
        <v>27</v>
      </c>
      <c r="F5" s="1801" t="s">
        <v>5</v>
      </c>
      <c r="G5" s="1801"/>
      <c r="H5" s="1801" t="s">
        <v>26</v>
      </c>
      <c r="I5" s="1801" t="s">
        <v>27</v>
      </c>
      <c r="J5" s="1801" t="s">
        <v>5</v>
      </c>
      <c r="K5" s="1801"/>
      <c r="L5" s="1801" t="s">
        <v>26</v>
      </c>
      <c r="M5" s="1801" t="s">
        <v>27</v>
      </c>
      <c r="N5" s="1801" t="s">
        <v>5</v>
      </c>
      <c r="O5" s="1801"/>
      <c r="P5" s="1801" t="s">
        <v>26</v>
      </c>
      <c r="Q5" s="1801" t="s">
        <v>27</v>
      </c>
      <c r="R5" s="1801" t="s">
        <v>5</v>
      </c>
      <c r="S5" s="1801"/>
      <c r="T5" s="1801" t="s">
        <v>26</v>
      </c>
      <c r="U5" s="1801" t="s">
        <v>27</v>
      </c>
      <c r="V5" s="1801" t="s">
        <v>5</v>
      </c>
      <c r="W5" s="1801"/>
      <c r="X5" s="1801" t="s">
        <v>26</v>
      </c>
      <c r="Y5" s="1801" t="s">
        <v>27</v>
      </c>
      <c r="Z5" s="1800" t="s">
        <v>5</v>
      </c>
    </row>
    <row r="6" spans="2:26" s="1780" customFormat="1" ht="14.25" customHeight="1">
      <c r="B6" s="2029">
        <v>1401</v>
      </c>
      <c r="C6" s="1795" t="s">
        <v>9</v>
      </c>
      <c r="D6" s="1794">
        <f>SUM(D7+D10+D15+D20+D27+D30)</f>
        <v>76</v>
      </c>
      <c r="E6" s="1794">
        <f>SUM(E7+E10+E15+E20+E27+E30)</f>
        <v>23</v>
      </c>
      <c r="F6" s="1794">
        <f t="shared" ref="F6:F37" si="0">SUM(D6:E6)</f>
        <v>99</v>
      </c>
      <c r="G6" s="1794"/>
      <c r="H6" s="1794">
        <f>SUM(H7+H10+H15+H20+H27+H30)</f>
        <v>29</v>
      </c>
      <c r="I6" s="1794">
        <f>SUM(I7+I10+I15+I20+I27+I30)</f>
        <v>14</v>
      </c>
      <c r="J6" s="1794">
        <f t="shared" ref="J6:J37" si="1">SUM(H6:I6)</f>
        <v>43</v>
      </c>
      <c r="K6" s="1794"/>
      <c r="L6" s="1794">
        <f>SUM(L7+L10+L15+L20+L27+L30)</f>
        <v>12</v>
      </c>
      <c r="M6" s="1794">
        <f>SUM(M7+M10+M15+M20+M27+M30)</f>
        <v>0</v>
      </c>
      <c r="N6" s="1794">
        <f t="shared" ref="N6:N37" si="2">SUM(L6:M6)</f>
        <v>12</v>
      </c>
      <c r="O6" s="1794"/>
      <c r="P6" s="1794">
        <f>SUM(P7+P10+P15+P20+P27+P30)</f>
        <v>1</v>
      </c>
      <c r="Q6" s="1794">
        <f>SUM(Q7+Q10+Q15+Q20+Q27+Q30)</f>
        <v>0</v>
      </c>
      <c r="R6" s="1794">
        <f t="shared" ref="R6:R37" si="3">SUM(P6:Q6)</f>
        <v>1</v>
      </c>
      <c r="S6" s="1794"/>
      <c r="T6" s="1794">
        <f>SUM(T7+T10+T15+T20+T27+T30)</f>
        <v>5</v>
      </c>
      <c r="U6" s="1794">
        <f>SUM(U7+U10+U15+U20+U27+U30)</f>
        <v>0</v>
      </c>
      <c r="V6" s="1794">
        <f t="shared" ref="V6:V37" si="4">SUM(T6:U6)</f>
        <v>5</v>
      </c>
      <c r="W6" s="1794"/>
      <c r="X6" s="1794">
        <f t="shared" ref="X6:X37" si="5">SUM(D6+H6+L6+P6+T6)</f>
        <v>123</v>
      </c>
      <c r="Y6" s="1794">
        <f t="shared" ref="Y6:Y37" si="6">SUM(E6+I6+M6+Q6+U6)</f>
        <v>37</v>
      </c>
      <c r="Z6" s="1793">
        <f t="shared" ref="Z6:Z37" si="7">SUM(F6+J6+N6+R6+V6)</f>
        <v>160</v>
      </c>
    </row>
    <row r="7" spans="2:26" s="1780" customFormat="1" ht="14.25" customHeight="1">
      <c r="B7" s="2029"/>
      <c r="C7" s="1792" t="s">
        <v>10</v>
      </c>
      <c r="D7" s="1791">
        <f>SUM(D8:D9)</f>
        <v>16</v>
      </c>
      <c r="E7" s="1791">
        <f>SUM(E8:E9)</f>
        <v>7</v>
      </c>
      <c r="F7" s="1791">
        <f t="shared" si="0"/>
        <v>23</v>
      </c>
      <c r="G7" s="1791"/>
      <c r="H7" s="1791">
        <f>SUM(H8:H9)</f>
        <v>20</v>
      </c>
      <c r="I7" s="1791">
        <f>SUM(I8:I9)</f>
        <v>10</v>
      </c>
      <c r="J7" s="1791">
        <f t="shared" si="1"/>
        <v>30</v>
      </c>
      <c r="K7" s="1791"/>
      <c r="L7" s="1791">
        <f>SUM(L8:L9)</f>
        <v>0</v>
      </c>
      <c r="M7" s="1791">
        <f>SUM(M8:M9)</f>
        <v>0</v>
      </c>
      <c r="N7" s="1791">
        <f t="shared" si="2"/>
        <v>0</v>
      </c>
      <c r="O7" s="1791"/>
      <c r="P7" s="1791">
        <f>SUM(P8:P9)</f>
        <v>0</v>
      </c>
      <c r="Q7" s="1791">
        <f>SUM(Q8:Q9)</f>
        <v>0</v>
      </c>
      <c r="R7" s="1791">
        <f t="shared" si="3"/>
        <v>0</v>
      </c>
      <c r="S7" s="1791"/>
      <c r="T7" s="1791">
        <f>SUM(T8:T9)</f>
        <v>0</v>
      </c>
      <c r="U7" s="1791">
        <f>SUM(U8:U9)</f>
        <v>0</v>
      </c>
      <c r="V7" s="1791">
        <f t="shared" si="4"/>
        <v>0</v>
      </c>
      <c r="W7" s="1791"/>
      <c r="X7" s="1791">
        <f t="shared" si="5"/>
        <v>36</v>
      </c>
      <c r="Y7" s="1791">
        <f t="shared" si="6"/>
        <v>17</v>
      </c>
      <c r="Z7" s="1790">
        <f t="shared" si="7"/>
        <v>53</v>
      </c>
    </row>
    <row r="8" spans="2:26" ht="14.25" customHeight="1">
      <c r="B8" s="2029"/>
      <c r="C8" s="1789" t="s">
        <v>1631</v>
      </c>
      <c r="D8" s="1788">
        <v>16</v>
      </c>
      <c r="E8" s="1788">
        <v>7</v>
      </c>
      <c r="F8" s="1788">
        <f t="shared" si="0"/>
        <v>23</v>
      </c>
      <c r="G8" s="1788"/>
      <c r="H8" s="1788">
        <v>20</v>
      </c>
      <c r="I8" s="1788">
        <v>10</v>
      </c>
      <c r="J8" s="1788">
        <f t="shared" si="1"/>
        <v>30</v>
      </c>
      <c r="K8" s="1788"/>
      <c r="L8" s="1788">
        <v>0</v>
      </c>
      <c r="M8" s="1788">
        <v>0</v>
      </c>
      <c r="N8" s="1788">
        <f t="shared" si="2"/>
        <v>0</v>
      </c>
      <c r="O8" s="1788"/>
      <c r="P8" s="1788">
        <v>0</v>
      </c>
      <c r="Q8" s="1788">
        <v>0</v>
      </c>
      <c r="R8" s="1788">
        <f t="shared" si="3"/>
        <v>0</v>
      </c>
      <c r="S8" s="1788"/>
      <c r="T8" s="1788">
        <v>0</v>
      </c>
      <c r="U8" s="1788">
        <v>0</v>
      </c>
      <c r="V8" s="1788">
        <f t="shared" si="4"/>
        <v>0</v>
      </c>
      <c r="W8" s="1788"/>
      <c r="X8" s="1788">
        <f t="shared" si="5"/>
        <v>36</v>
      </c>
      <c r="Y8" s="1788">
        <f t="shared" si="6"/>
        <v>17</v>
      </c>
      <c r="Z8" s="1787">
        <f t="shared" si="7"/>
        <v>53</v>
      </c>
    </row>
    <row r="9" spans="2:26" ht="14.25" customHeight="1">
      <c r="B9" s="2029"/>
      <c r="C9" s="1789" t="s">
        <v>1636</v>
      </c>
      <c r="D9" s="1788">
        <v>0</v>
      </c>
      <c r="E9" s="1788">
        <v>0</v>
      </c>
      <c r="F9" s="1788">
        <f t="shared" si="0"/>
        <v>0</v>
      </c>
      <c r="G9" s="1788"/>
      <c r="H9" s="1788">
        <v>0</v>
      </c>
      <c r="I9" s="1788">
        <v>0</v>
      </c>
      <c r="J9" s="1788">
        <f t="shared" si="1"/>
        <v>0</v>
      </c>
      <c r="K9" s="1788"/>
      <c r="L9" s="1788">
        <v>0</v>
      </c>
      <c r="M9" s="1788">
        <v>0</v>
      </c>
      <c r="N9" s="1788">
        <f t="shared" si="2"/>
        <v>0</v>
      </c>
      <c r="O9" s="1788"/>
      <c r="P9" s="1788">
        <v>0</v>
      </c>
      <c r="Q9" s="1788">
        <v>0</v>
      </c>
      <c r="R9" s="1788">
        <f t="shared" si="3"/>
        <v>0</v>
      </c>
      <c r="S9" s="1788"/>
      <c r="T9" s="1788">
        <v>0</v>
      </c>
      <c r="U9" s="1788">
        <v>0</v>
      </c>
      <c r="V9" s="1788">
        <f t="shared" si="4"/>
        <v>0</v>
      </c>
      <c r="W9" s="1788"/>
      <c r="X9" s="1788">
        <f t="shared" si="5"/>
        <v>0</v>
      </c>
      <c r="Y9" s="1788">
        <f t="shared" si="6"/>
        <v>0</v>
      </c>
      <c r="Z9" s="1787">
        <f t="shared" si="7"/>
        <v>0</v>
      </c>
    </row>
    <row r="10" spans="2:26" s="1780" customFormat="1" ht="14.25" customHeight="1">
      <c r="B10" s="2029"/>
      <c r="C10" s="1792" t="s">
        <v>11</v>
      </c>
      <c r="D10" s="1791">
        <f>SUM(D11:D14)</f>
        <v>19</v>
      </c>
      <c r="E10" s="1791">
        <f>SUM(E11:E14)</f>
        <v>7</v>
      </c>
      <c r="F10" s="1791">
        <f t="shared" si="0"/>
        <v>26</v>
      </c>
      <c r="G10" s="1791"/>
      <c r="H10" s="1791">
        <f>SUM(H11:H14)</f>
        <v>0</v>
      </c>
      <c r="I10" s="1791">
        <f>SUM(I11:I14)</f>
        <v>0</v>
      </c>
      <c r="J10" s="1791">
        <f t="shared" si="1"/>
        <v>0</v>
      </c>
      <c r="K10" s="1791"/>
      <c r="L10" s="1791">
        <f>SUM(L11:L14)</f>
        <v>3</v>
      </c>
      <c r="M10" s="1791">
        <f>SUM(M11:M14)</f>
        <v>0</v>
      </c>
      <c r="N10" s="1791">
        <f t="shared" si="2"/>
        <v>3</v>
      </c>
      <c r="O10" s="1791"/>
      <c r="P10" s="1791">
        <f>SUM(P11:P14)</f>
        <v>0</v>
      </c>
      <c r="Q10" s="1791">
        <f>SUM(Q11:Q14)</f>
        <v>0</v>
      </c>
      <c r="R10" s="1791">
        <f t="shared" si="3"/>
        <v>0</v>
      </c>
      <c r="S10" s="1791"/>
      <c r="T10" s="1791">
        <f>SUM(T11:T14)</f>
        <v>2</v>
      </c>
      <c r="U10" s="1791">
        <f>SUM(U11:U14)</f>
        <v>0</v>
      </c>
      <c r="V10" s="1791">
        <f t="shared" si="4"/>
        <v>2</v>
      </c>
      <c r="W10" s="1791"/>
      <c r="X10" s="1791">
        <f t="shared" si="5"/>
        <v>24</v>
      </c>
      <c r="Y10" s="1791">
        <f t="shared" si="6"/>
        <v>7</v>
      </c>
      <c r="Z10" s="1790">
        <f t="shared" si="7"/>
        <v>31</v>
      </c>
    </row>
    <row r="11" spans="2:26" ht="14.25" customHeight="1">
      <c r="B11" s="2029"/>
      <c r="C11" s="1789" t="s">
        <v>1632</v>
      </c>
      <c r="D11" s="1788">
        <v>0</v>
      </c>
      <c r="E11" s="1788">
        <v>0</v>
      </c>
      <c r="F11" s="1788">
        <f t="shared" si="0"/>
        <v>0</v>
      </c>
      <c r="G11" s="1788"/>
      <c r="H11" s="1788">
        <v>0</v>
      </c>
      <c r="I11" s="1788">
        <v>0</v>
      </c>
      <c r="J11" s="1788">
        <f t="shared" si="1"/>
        <v>0</v>
      </c>
      <c r="K11" s="1788"/>
      <c r="L11" s="1788">
        <v>0</v>
      </c>
      <c r="M11" s="1788">
        <v>0</v>
      </c>
      <c r="N11" s="1788">
        <f t="shared" si="2"/>
        <v>0</v>
      </c>
      <c r="O11" s="1788"/>
      <c r="P11" s="1788">
        <v>0</v>
      </c>
      <c r="Q11" s="1788">
        <v>0</v>
      </c>
      <c r="R11" s="1788">
        <f t="shared" si="3"/>
        <v>0</v>
      </c>
      <c r="S11" s="1788"/>
      <c r="T11" s="1788">
        <v>1</v>
      </c>
      <c r="U11" s="1788">
        <v>0</v>
      </c>
      <c r="V11" s="1788">
        <f t="shared" si="4"/>
        <v>1</v>
      </c>
      <c r="W11" s="1788"/>
      <c r="X11" s="1788">
        <f t="shared" si="5"/>
        <v>1</v>
      </c>
      <c r="Y11" s="1788">
        <f t="shared" si="6"/>
        <v>0</v>
      </c>
      <c r="Z11" s="1787">
        <f t="shared" si="7"/>
        <v>1</v>
      </c>
    </row>
    <row r="12" spans="2:26" ht="14.25" customHeight="1">
      <c r="B12" s="2029"/>
      <c r="C12" s="1789" t="s">
        <v>248</v>
      </c>
      <c r="D12" s="1788">
        <v>14</v>
      </c>
      <c r="E12" s="1788">
        <v>7</v>
      </c>
      <c r="F12" s="1788">
        <f t="shared" si="0"/>
        <v>21</v>
      </c>
      <c r="G12" s="1788"/>
      <c r="H12" s="1788">
        <v>0</v>
      </c>
      <c r="I12" s="1788">
        <v>0</v>
      </c>
      <c r="J12" s="1788">
        <f t="shared" si="1"/>
        <v>0</v>
      </c>
      <c r="K12" s="1788"/>
      <c r="L12" s="1788">
        <v>3</v>
      </c>
      <c r="M12" s="1788">
        <v>0</v>
      </c>
      <c r="N12" s="1788">
        <f t="shared" si="2"/>
        <v>3</v>
      </c>
      <c r="O12" s="1788"/>
      <c r="P12" s="1788">
        <v>0</v>
      </c>
      <c r="Q12" s="1788">
        <v>0</v>
      </c>
      <c r="R12" s="1788">
        <f t="shared" si="3"/>
        <v>0</v>
      </c>
      <c r="S12" s="1788"/>
      <c r="T12" s="1788">
        <v>1</v>
      </c>
      <c r="U12" s="1788">
        <v>0</v>
      </c>
      <c r="V12" s="1788">
        <f t="shared" si="4"/>
        <v>1</v>
      </c>
      <c r="W12" s="1788"/>
      <c r="X12" s="1788">
        <f t="shared" si="5"/>
        <v>18</v>
      </c>
      <c r="Y12" s="1788">
        <f t="shared" si="6"/>
        <v>7</v>
      </c>
      <c r="Z12" s="1787">
        <f t="shared" si="7"/>
        <v>25</v>
      </c>
    </row>
    <row r="13" spans="2:26" ht="14.25" customHeight="1">
      <c r="B13" s="2029"/>
      <c r="C13" s="1789" t="s">
        <v>1635</v>
      </c>
      <c r="D13" s="1788">
        <v>1</v>
      </c>
      <c r="E13" s="1788">
        <v>0</v>
      </c>
      <c r="F13" s="1788">
        <f t="shared" si="0"/>
        <v>1</v>
      </c>
      <c r="G13" s="1788"/>
      <c r="H13" s="1788">
        <v>0</v>
      </c>
      <c r="I13" s="1788">
        <v>0</v>
      </c>
      <c r="J13" s="1788">
        <f t="shared" si="1"/>
        <v>0</v>
      </c>
      <c r="K13" s="1788"/>
      <c r="L13" s="1788">
        <v>0</v>
      </c>
      <c r="M13" s="1788">
        <v>0</v>
      </c>
      <c r="N13" s="1788">
        <f t="shared" si="2"/>
        <v>0</v>
      </c>
      <c r="O13" s="1788"/>
      <c r="P13" s="1788">
        <v>0</v>
      </c>
      <c r="Q13" s="1788">
        <v>0</v>
      </c>
      <c r="R13" s="1788">
        <f t="shared" si="3"/>
        <v>0</v>
      </c>
      <c r="S13" s="1788"/>
      <c r="T13" s="1788">
        <v>0</v>
      </c>
      <c r="U13" s="1788">
        <v>0</v>
      </c>
      <c r="V13" s="1788">
        <f t="shared" si="4"/>
        <v>0</v>
      </c>
      <c r="W13" s="1788"/>
      <c r="X13" s="1788">
        <f t="shared" si="5"/>
        <v>1</v>
      </c>
      <c r="Y13" s="1788">
        <f t="shared" si="6"/>
        <v>0</v>
      </c>
      <c r="Z13" s="1787">
        <f t="shared" si="7"/>
        <v>1</v>
      </c>
    </row>
    <row r="14" spans="2:26" ht="14.25" customHeight="1">
      <c r="B14" s="2029"/>
      <c r="C14" s="1789" t="s">
        <v>247</v>
      </c>
      <c r="D14" s="1788">
        <v>4</v>
      </c>
      <c r="E14" s="1788">
        <v>0</v>
      </c>
      <c r="F14" s="1788">
        <f t="shared" si="0"/>
        <v>4</v>
      </c>
      <c r="G14" s="1788"/>
      <c r="H14" s="1788">
        <v>0</v>
      </c>
      <c r="I14" s="1788">
        <v>0</v>
      </c>
      <c r="J14" s="1788">
        <f t="shared" si="1"/>
        <v>0</v>
      </c>
      <c r="K14" s="1788"/>
      <c r="L14" s="1788">
        <v>0</v>
      </c>
      <c r="M14" s="1788">
        <v>0</v>
      </c>
      <c r="N14" s="1788">
        <f t="shared" si="2"/>
        <v>0</v>
      </c>
      <c r="O14" s="1788"/>
      <c r="P14" s="1788">
        <v>0</v>
      </c>
      <c r="Q14" s="1788">
        <v>0</v>
      </c>
      <c r="R14" s="1788">
        <f t="shared" si="3"/>
        <v>0</v>
      </c>
      <c r="S14" s="1788"/>
      <c r="T14" s="1788">
        <v>0</v>
      </c>
      <c r="U14" s="1788">
        <v>0</v>
      </c>
      <c r="V14" s="1788">
        <f t="shared" si="4"/>
        <v>0</v>
      </c>
      <c r="W14" s="1788"/>
      <c r="X14" s="1788">
        <f t="shared" si="5"/>
        <v>4</v>
      </c>
      <c r="Y14" s="1788">
        <f t="shared" si="6"/>
        <v>0</v>
      </c>
      <c r="Z14" s="1787">
        <f t="shared" si="7"/>
        <v>4</v>
      </c>
    </row>
    <row r="15" spans="2:26" s="1780" customFormat="1" ht="14.25" customHeight="1">
      <c r="B15" s="2029"/>
      <c r="C15" s="1792" t="s">
        <v>12</v>
      </c>
      <c r="D15" s="1791">
        <f>SUM(D16:D19)</f>
        <v>31</v>
      </c>
      <c r="E15" s="1791">
        <f>SUM(E16:E19)</f>
        <v>6</v>
      </c>
      <c r="F15" s="1791">
        <f t="shared" si="0"/>
        <v>37</v>
      </c>
      <c r="G15" s="1791"/>
      <c r="H15" s="1791">
        <f>SUM(H16:H19)</f>
        <v>1</v>
      </c>
      <c r="I15" s="1791">
        <f>SUM(I16:I19)</f>
        <v>0</v>
      </c>
      <c r="J15" s="1791">
        <f t="shared" si="1"/>
        <v>1</v>
      </c>
      <c r="K15" s="1791"/>
      <c r="L15" s="1791">
        <f>SUM(L16:L19)</f>
        <v>9</v>
      </c>
      <c r="M15" s="1791">
        <f>SUM(M16:M19)</f>
        <v>0</v>
      </c>
      <c r="N15" s="1791">
        <f t="shared" si="2"/>
        <v>9</v>
      </c>
      <c r="O15" s="1791"/>
      <c r="P15" s="1791">
        <f>SUM(P16:P19)</f>
        <v>1</v>
      </c>
      <c r="Q15" s="1791">
        <f>SUM(Q16:Q19)</f>
        <v>0</v>
      </c>
      <c r="R15" s="1791">
        <f t="shared" si="3"/>
        <v>1</v>
      </c>
      <c r="S15" s="1791"/>
      <c r="T15" s="1791">
        <f>SUM(T16:T19)</f>
        <v>0</v>
      </c>
      <c r="U15" s="1791">
        <f>SUM(U16:U19)</f>
        <v>0</v>
      </c>
      <c r="V15" s="1791">
        <f t="shared" si="4"/>
        <v>0</v>
      </c>
      <c r="W15" s="1791"/>
      <c r="X15" s="1791">
        <f t="shared" si="5"/>
        <v>42</v>
      </c>
      <c r="Y15" s="1791">
        <f t="shared" si="6"/>
        <v>6</v>
      </c>
      <c r="Z15" s="1790">
        <f t="shared" si="7"/>
        <v>48</v>
      </c>
    </row>
    <row r="16" spans="2:26" ht="14.25" customHeight="1">
      <c r="B16" s="2029"/>
      <c r="C16" s="1789" t="s">
        <v>380</v>
      </c>
      <c r="D16" s="1788">
        <v>28</v>
      </c>
      <c r="E16" s="1788">
        <v>6</v>
      </c>
      <c r="F16" s="1788">
        <f t="shared" si="0"/>
        <v>34</v>
      </c>
      <c r="G16" s="1788"/>
      <c r="H16" s="1788">
        <v>1</v>
      </c>
      <c r="I16" s="1788">
        <v>0</v>
      </c>
      <c r="J16" s="1788">
        <f t="shared" si="1"/>
        <v>1</v>
      </c>
      <c r="K16" s="1788"/>
      <c r="L16" s="1788">
        <v>9</v>
      </c>
      <c r="M16" s="1788">
        <v>0</v>
      </c>
      <c r="N16" s="1788">
        <f t="shared" si="2"/>
        <v>9</v>
      </c>
      <c r="O16" s="1788"/>
      <c r="P16" s="1788">
        <v>0</v>
      </c>
      <c r="Q16" s="1788">
        <v>0</v>
      </c>
      <c r="R16" s="1788">
        <f t="shared" si="3"/>
        <v>0</v>
      </c>
      <c r="S16" s="1788"/>
      <c r="T16" s="1788">
        <v>0</v>
      </c>
      <c r="U16" s="1788">
        <v>0</v>
      </c>
      <c r="V16" s="1788">
        <f t="shared" si="4"/>
        <v>0</v>
      </c>
      <c r="W16" s="1788"/>
      <c r="X16" s="1788">
        <f t="shared" si="5"/>
        <v>38</v>
      </c>
      <c r="Y16" s="1788">
        <f t="shared" si="6"/>
        <v>6</v>
      </c>
      <c r="Z16" s="1787">
        <f t="shared" si="7"/>
        <v>44</v>
      </c>
    </row>
    <row r="17" spans="2:26" ht="14.25" customHeight="1">
      <c r="B17" s="2029"/>
      <c r="C17" s="1789" t="s">
        <v>1634</v>
      </c>
      <c r="D17" s="1788">
        <v>2</v>
      </c>
      <c r="E17" s="1788">
        <v>0</v>
      </c>
      <c r="F17" s="1788">
        <f t="shared" si="0"/>
        <v>2</v>
      </c>
      <c r="G17" s="1788"/>
      <c r="H17" s="1788">
        <v>0</v>
      </c>
      <c r="I17" s="1788">
        <v>0</v>
      </c>
      <c r="J17" s="1788">
        <f t="shared" si="1"/>
        <v>0</v>
      </c>
      <c r="K17" s="1788"/>
      <c r="L17" s="1788">
        <v>0</v>
      </c>
      <c r="M17" s="1788">
        <v>0</v>
      </c>
      <c r="N17" s="1788">
        <f t="shared" si="2"/>
        <v>0</v>
      </c>
      <c r="O17" s="1788"/>
      <c r="P17" s="1788">
        <v>0</v>
      </c>
      <c r="Q17" s="1788">
        <v>0</v>
      </c>
      <c r="R17" s="1788">
        <f t="shared" si="3"/>
        <v>0</v>
      </c>
      <c r="S17" s="1788"/>
      <c r="T17" s="1788">
        <v>0</v>
      </c>
      <c r="U17" s="1788">
        <v>0</v>
      </c>
      <c r="V17" s="1788">
        <f t="shared" si="4"/>
        <v>0</v>
      </c>
      <c r="W17" s="1788"/>
      <c r="X17" s="1788">
        <f t="shared" si="5"/>
        <v>2</v>
      </c>
      <c r="Y17" s="1788">
        <f t="shared" si="6"/>
        <v>0</v>
      </c>
      <c r="Z17" s="1787">
        <f t="shared" si="7"/>
        <v>2</v>
      </c>
    </row>
    <row r="18" spans="2:26" ht="14.25" customHeight="1">
      <c r="B18" s="2029"/>
      <c r="C18" s="1789" t="s">
        <v>1633</v>
      </c>
      <c r="D18" s="1788">
        <v>1</v>
      </c>
      <c r="E18" s="1788">
        <v>0</v>
      </c>
      <c r="F18" s="1788">
        <f t="shared" si="0"/>
        <v>1</v>
      </c>
      <c r="G18" s="1788"/>
      <c r="H18" s="1788">
        <v>0</v>
      </c>
      <c r="I18" s="1788">
        <v>0</v>
      </c>
      <c r="J18" s="1788">
        <f t="shared" si="1"/>
        <v>0</v>
      </c>
      <c r="K18" s="1788"/>
      <c r="L18" s="1788">
        <v>0</v>
      </c>
      <c r="M18" s="1788">
        <v>0</v>
      </c>
      <c r="N18" s="1788">
        <f t="shared" si="2"/>
        <v>0</v>
      </c>
      <c r="O18" s="1788"/>
      <c r="P18" s="1788">
        <v>0</v>
      </c>
      <c r="Q18" s="1788">
        <v>0</v>
      </c>
      <c r="R18" s="1788">
        <f t="shared" si="3"/>
        <v>0</v>
      </c>
      <c r="S18" s="1788"/>
      <c r="T18" s="1788">
        <v>0</v>
      </c>
      <c r="U18" s="1788">
        <v>0</v>
      </c>
      <c r="V18" s="1788">
        <f t="shared" si="4"/>
        <v>0</v>
      </c>
      <c r="W18" s="1788"/>
      <c r="X18" s="1788">
        <f t="shared" si="5"/>
        <v>1</v>
      </c>
      <c r="Y18" s="1788">
        <f t="shared" si="6"/>
        <v>0</v>
      </c>
      <c r="Z18" s="1787">
        <f t="shared" si="7"/>
        <v>1</v>
      </c>
    </row>
    <row r="19" spans="2:26" ht="14.25" customHeight="1">
      <c r="B19" s="2029"/>
      <c r="C19" s="1789" t="s">
        <v>1632</v>
      </c>
      <c r="D19" s="1788">
        <v>0</v>
      </c>
      <c r="E19" s="1788">
        <v>0</v>
      </c>
      <c r="F19" s="1788">
        <f t="shared" si="0"/>
        <v>0</v>
      </c>
      <c r="G19" s="1788"/>
      <c r="H19" s="1788">
        <v>0</v>
      </c>
      <c r="I19" s="1788">
        <v>0</v>
      </c>
      <c r="J19" s="1788">
        <f t="shared" si="1"/>
        <v>0</v>
      </c>
      <c r="K19" s="1788"/>
      <c r="L19" s="1788">
        <v>0</v>
      </c>
      <c r="M19" s="1788">
        <v>0</v>
      </c>
      <c r="N19" s="1788">
        <f t="shared" si="2"/>
        <v>0</v>
      </c>
      <c r="O19" s="1788"/>
      <c r="P19" s="1788">
        <v>1</v>
      </c>
      <c r="Q19" s="1788">
        <v>0</v>
      </c>
      <c r="R19" s="1788">
        <f t="shared" si="3"/>
        <v>1</v>
      </c>
      <c r="S19" s="1788"/>
      <c r="T19" s="1788">
        <v>0</v>
      </c>
      <c r="U19" s="1788">
        <v>0</v>
      </c>
      <c r="V19" s="1788">
        <f t="shared" si="4"/>
        <v>0</v>
      </c>
      <c r="W19" s="1788"/>
      <c r="X19" s="1788">
        <f t="shared" si="5"/>
        <v>1</v>
      </c>
      <c r="Y19" s="1788">
        <f t="shared" si="6"/>
        <v>0</v>
      </c>
      <c r="Z19" s="1787">
        <f t="shared" si="7"/>
        <v>1</v>
      </c>
    </row>
    <row r="20" spans="2:26" s="1780" customFormat="1" ht="14.25" customHeight="1">
      <c r="B20" s="2029"/>
      <c r="C20" s="1792" t="s">
        <v>30</v>
      </c>
      <c r="D20" s="1791">
        <f>SUM(D21:D26)</f>
        <v>0</v>
      </c>
      <c r="E20" s="1791">
        <f>SUM(E21:E26)</f>
        <v>1</v>
      </c>
      <c r="F20" s="1791">
        <f t="shared" si="0"/>
        <v>1</v>
      </c>
      <c r="G20" s="1791"/>
      <c r="H20" s="1791">
        <f>SUM(H21:H26)</f>
        <v>5</v>
      </c>
      <c r="I20" s="1791">
        <f>SUM(I21:I26)</f>
        <v>3</v>
      </c>
      <c r="J20" s="1791">
        <f t="shared" si="1"/>
        <v>8</v>
      </c>
      <c r="K20" s="1791"/>
      <c r="L20" s="1791">
        <f>SUM(L21:L26)</f>
        <v>0</v>
      </c>
      <c r="M20" s="1791">
        <f>SUM(M21:M26)</f>
        <v>0</v>
      </c>
      <c r="N20" s="1791">
        <f t="shared" si="2"/>
        <v>0</v>
      </c>
      <c r="O20" s="1791"/>
      <c r="P20" s="1791">
        <f>SUM(P21:P26)</f>
        <v>0</v>
      </c>
      <c r="Q20" s="1791">
        <f>SUM(Q21:Q26)</f>
        <v>0</v>
      </c>
      <c r="R20" s="1791">
        <f t="shared" si="3"/>
        <v>0</v>
      </c>
      <c r="S20" s="1791"/>
      <c r="T20" s="1791">
        <f>SUM(T21:T26)</f>
        <v>1</v>
      </c>
      <c r="U20" s="1791">
        <f>SUM(U21:U26)</f>
        <v>0</v>
      </c>
      <c r="V20" s="1791">
        <f t="shared" si="4"/>
        <v>1</v>
      </c>
      <c r="W20" s="1791"/>
      <c r="X20" s="1791">
        <f t="shared" si="5"/>
        <v>6</v>
      </c>
      <c r="Y20" s="1791">
        <f t="shared" si="6"/>
        <v>4</v>
      </c>
      <c r="Z20" s="1790">
        <f t="shared" si="7"/>
        <v>10</v>
      </c>
    </row>
    <row r="21" spans="2:26" ht="14.25" customHeight="1">
      <c r="B21" s="2029"/>
      <c r="C21" s="1789" t="s">
        <v>238</v>
      </c>
      <c r="D21" s="1788">
        <v>0</v>
      </c>
      <c r="E21" s="1788">
        <v>0</v>
      </c>
      <c r="F21" s="1788">
        <f t="shared" si="0"/>
        <v>0</v>
      </c>
      <c r="G21" s="1788"/>
      <c r="H21" s="1788">
        <v>1</v>
      </c>
      <c r="I21" s="1788">
        <v>2</v>
      </c>
      <c r="J21" s="1788">
        <f t="shared" si="1"/>
        <v>3</v>
      </c>
      <c r="K21" s="1788"/>
      <c r="L21" s="1788">
        <v>0</v>
      </c>
      <c r="M21" s="1788">
        <v>0</v>
      </c>
      <c r="N21" s="1788">
        <f t="shared" si="2"/>
        <v>0</v>
      </c>
      <c r="O21" s="1788"/>
      <c r="P21" s="1788">
        <v>0</v>
      </c>
      <c r="Q21" s="1788">
        <v>0</v>
      </c>
      <c r="R21" s="1788">
        <f t="shared" si="3"/>
        <v>0</v>
      </c>
      <c r="S21" s="1788"/>
      <c r="T21" s="1788">
        <v>0</v>
      </c>
      <c r="U21" s="1788">
        <v>0</v>
      </c>
      <c r="V21" s="1788">
        <f t="shared" si="4"/>
        <v>0</v>
      </c>
      <c r="W21" s="1788"/>
      <c r="X21" s="1788">
        <f t="shared" si="5"/>
        <v>1</v>
      </c>
      <c r="Y21" s="1788">
        <f t="shared" si="6"/>
        <v>2</v>
      </c>
      <c r="Z21" s="1787">
        <f t="shared" si="7"/>
        <v>3</v>
      </c>
    </row>
    <row r="22" spans="2:26" ht="14.25" customHeight="1">
      <c r="B22" s="2029"/>
      <c r="C22" s="1789" t="s">
        <v>243</v>
      </c>
      <c r="D22" s="1788">
        <v>0</v>
      </c>
      <c r="E22" s="1788">
        <v>1</v>
      </c>
      <c r="F22" s="1788">
        <f t="shared" si="0"/>
        <v>1</v>
      </c>
      <c r="G22" s="1788"/>
      <c r="H22" s="1788">
        <v>0</v>
      </c>
      <c r="I22" s="1788">
        <v>1</v>
      </c>
      <c r="J22" s="1788">
        <f t="shared" si="1"/>
        <v>1</v>
      </c>
      <c r="K22" s="1788"/>
      <c r="L22" s="1788">
        <v>0</v>
      </c>
      <c r="M22" s="1788">
        <v>0</v>
      </c>
      <c r="N22" s="1788">
        <f t="shared" si="2"/>
        <v>0</v>
      </c>
      <c r="O22" s="1788"/>
      <c r="P22" s="1788">
        <v>0</v>
      </c>
      <c r="Q22" s="1788">
        <v>0</v>
      </c>
      <c r="R22" s="1788">
        <f t="shared" si="3"/>
        <v>0</v>
      </c>
      <c r="S22" s="1788"/>
      <c r="T22" s="1788">
        <v>0</v>
      </c>
      <c r="U22" s="1788">
        <v>0</v>
      </c>
      <c r="V22" s="1788">
        <f t="shared" si="4"/>
        <v>0</v>
      </c>
      <c r="W22" s="1788"/>
      <c r="X22" s="1788">
        <f t="shared" si="5"/>
        <v>0</v>
      </c>
      <c r="Y22" s="1788">
        <f t="shared" si="6"/>
        <v>2</v>
      </c>
      <c r="Z22" s="1787">
        <f t="shared" si="7"/>
        <v>2</v>
      </c>
    </row>
    <row r="23" spans="2:26" ht="14.25" customHeight="1">
      <c r="B23" s="2029"/>
      <c r="C23" s="1789" t="s">
        <v>242</v>
      </c>
      <c r="D23" s="1788">
        <v>0</v>
      </c>
      <c r="E23" s="1788">
        <v>0</v>
      </c>
      <c r="F23" s="1788">
        <f t="shared" si="0"/>
        <v>0</v>
      </c>
      <c r="G23" s="1788"/>
      <c r="H23" s="1788">
        <v>0</v>
      </c>
      <c r="I23" s="1788">
        <v>0</v>
      </c>
      <c r="J23" s="1788">
        <f t="shared" si="1"/>
        <v>0</v>
      </c>
      <c r="K23" s="1788"/>
      <c r="L23" s="1788">
        <v>0</v>
      </c>
      <c r="M23" s="1788">
        <v>0</v>
      </c>
      <c r="N23" s="1788">
        <f t="shared" si="2"/>
        <v>0</v>
      </c>
      <c r="O23" s="1788"/>
      <c r="P23" s="1788">
        <v>0</v>
      </c>
      <c r="Q23" s="1788">
        <v>0</v>
      </c>
      <c r="R23" s="1788">
        <f t="shared" si="3"/>
        <v>0</v>
      </c>
      <c r="S23" s="1788"/>
      <c r="T23" s="1788">
        <v>0</v>
      </c>
      <c r="U23" s="1788">
        <v>0</v>
      </c>
      <c r="V23" s="1788">
        <f t="shared" si="4"/>
        <v>0</v>
      </c>
      <c r="W23" s="1788"/>
      <c r="X23" s="1788">
        <f t="shared" si="5"/>
        <v>0</v>
      </c>
      <c r="Y23" s="1788">
        <f t="shared" si="6"/>
        <v>0</v>
      </c>
      <c r="Z23" s="1787">
        <f t="shared" si="7"/>
        <v>0</v>
      </c>
    </row>
    <row r="24" spans="2:26" ht="14.25" customHeight="1">
      <c r="B24" s="2029"/>
      <c r="C24" s="1789" t="s">
        <v>241</v>
      </c>
      <c r="D24" s="1788">
        <v>0</v>
      </c>
      <c r="E24" s="1788">
        <v>0</v>
      </c>
      <c r="F24" s="1788">
        <f t="shared" si="0"/>
        <v>0</v>
      </c>
      <c r="G24" s="1788"/>
      <c r="H24" s="1788">
        <v>0</v>
      </c>
      <c r="I24" s="1788">
        <v>0</v>
      </c>
      <c r="J24" s="1788">
        <f t="shared" si="1"/>
        <v>0</v>
      </c>
      <c r="K24" s="1788"/>
      <c r="L24" s="1788">
        <v>0</v>
      </c>
      <c r="M24" s="1788">
        <v>0</v>
      </c>
      <c r="N24" s="1788">
        <f t="shared" si="2"/>
        <v>0</v>
      </c>
      <c r="O24" s="1788"/>
      <c r="P24" s="1788">
        <v>0</v>
      </c>
      <c r="Q24" s="1788">
        <v>0</v>
      </c>
      <c r="R24" s="1788">
        <f t="shared" si="3"/>
        <v>0</v>
      </c>
      <c r="S24" s="1788"/>
      <c r="T24" s="1788">
        <v>1</v>
      </c>
      <c r="U24" s="1788">
        <v>0</v>
      </c>
      <c r="V24" s="1788">
        <f t="shared" si="4"/>
        <v>1</v>
      </c>
      <c r="W24" s="1788"/>
      <c r="X24" s="1788">
        <f t="shared" si="5"/>
        <v>1</v>
      </c>
      <c r="Y24" s="1788">
        <f t="shared" si="6"/>
        <v>0</v>
      </c>
      <c r="Z24" s="1787">
        <f t="shared" si="7"/>
        <v>1</v>
      </c>
    </row>
    <row r="25" spans="2:26" ht="14.25" customHeight="1">
      <c r="B25" s="2029"/>
      <c r="C25" s="1789" t="s">
        <v>240</v>
      </c>
      <c r="D25" s="1788">
        <v>0</v>
      </c>
      <c r="E25" s="1788">
        <v>0</v>
      </c>
      <c r="F25" s="1788">
        <f t="shared" si="0"/>
        <v>0</v>
      </c>
      <c r="G25" s="1788"/>
      <c r="H25" s="1788">
        <v>4</v>
      </c>
      <c r="I25" s="1788">
        <v>0</v>
      </c>
      <c r="J25" s="1788">
        <f t="shared" si="1"/>
        <v>4</v>
      </c>
      <c r="K25" s="1788"/>
      <c r="L25" s="1788">
        <v>0</v>
      </c>
      <c r="M25" s="1788">
        <v>0</v>
      </c>
      <c r="N25" s="1788">
        <f t="shared" si="2"/>
        <v>0</v>
      </c>
      <c r="O25" s="1788"/>
      <c r="P25" s="1788">
        <v>0</v>
      </c>
      <c r="Q25" s="1788">
        <v>0</v>
      </c>
      <c r="R25" s="1788">
        <f t="shared" si="3"/>
        <v>0</v>
      </c>
      <c r="S25" s="1788"/>
      <c r="T25" s="1788">
        <v>0</v>
      </c>
      <c r="U25" s="1788">
        <v>0</v>
      </c>
      <c r="V25" s="1788">
        <f t="shared" si="4"/>
        <v>0</v>
      </c>
      <c r="W25" s="1788"/>
      <c r="X25" s="1788">
        <f t="shared" si="5"/>
        <v>4</v>
      </c>
      <c r="Y25" s="1788">
        <f t="shared" si="6"/>
        <v>0</v>
      </c>
      <c r="Z25" s="1787">
        <f t="shared" si="7"/>
        <v>4</v>
      </c>
    </row>
    <row r="26" spans="2:26" ht="14.25" customHeight="1">
      <c r="B26" s="2029"/>
      <c r="C26" s="1789" t="s">
        <v>239</v>
      </c>
      <c r="D26" s="1788">
        <v>0</v>
      </c>
      <c r="E26" s="1788">
        <v>0</v>
      </c>
      <c r="F26" s="1788">
        <f t="shared" si="0"/>
        <v>0</v>
      </c>
      <c r="G26" s="1788"/>
      <c r="H26" s="1788">
        <v>0</v>
      </c>
      <c r="I26" s="1788">
        <v>0</v>
      </c>
      <c r="J26" s="1788">
        <f t="shared" si="1"/>
        <v>0</v>
      </c>
      <c r="K26" s="1788"/>
      <c r="L26" s="1788">
        <v>0</v>
      </c>
      <c r="M26" s="1788">
        <v>0</v>
      </c>
      <c r="N26" s="1788">
        <f t="shared" si="2"/>
        <v>0</v>
      </c>
      <c r="O26" s="1788"/>
      <c r="P26" s="1788">
        <v>0</v>
      </c>
      <c r="Q26" s="1788">
        <v>0</v>
      </c>
      <c r="R26" s="1788">
        <f t="shared" si="3"/>
        <v>0</v>
      </c>
      <c r="S26" s="1788"/>
      <c r="T26" s="1788">
        <v>0</v>
      </c>
      <c r="U26" s="1788">
        <v>0</v>
      </c>
      <c r="V26" s="1788">
        <f t="shared" si="4"/>
        <v>0</v>
      </c>
      <c r="W26" s="1788"/>
      <c r="X26" s="1788">
        <f t="shared" si="5"/>
        <v>0</v>
      </c>
      <c r="Y26" s="1788">
        <f t="shared" si="6"/>
        <v>0</v>
      </c>
      <c r="Z26" s="1787">
        <f t="shared" si="7"/>
        <v>0</v>
      </c>
    </row>
    <row r="27" spans="2:26" s="1780" customFormat="1" ht="14.25" customHeight="1">
      <c r="B27" s="2029"/>
      <c r="C27" s="1792" t="s">
        <v>31</v>
      </c>
      <c r="D27" s="1791">
        <f>SUM(D28:D29)</f>
        <v>10</v>
      </c>
      <c r="E27" s="1791">
        <f>SUM(E28:E29)</f>
        <v>2</v>
      </c>
      <c r="F27" s="1791">
        <f t="shared" si="0"/>
        <v>12</v>
      </c>
      <c r="G27" s="1791"/>
      <c r="H27" s="1791">
        <f>SUM(H28:H29)</f>
        <v>0</v>
      </c>
      <c r="I27" s="1791">
        <f>SUM(I28:I29)</f>
        <v>0</v>
      </c>
      <c r="J27" s="1791">
        <f t="shared" si="1"/>
        <v>0</v>
      </c>
      <c r="K27" s="1791"/>
      <c r="L27" s="1791">
        <f>SUM(L28:L29)</f>
        <v>0</v>
      </c>
      <c r="M27" s="1791">
        <f>SUM(M28:M29)</f>
        <v>0</v>
      </c>
      <c r="N27" s="1791">
        <f t="shared" si="2"/>
        <v>0</v>
      </c>
      <c r="O27" s="1791"/>
      <c r="P27" s="1791">
        <f>SUM(P28:P29)</f>
        <v>0</v>
      </c>
      <c r="Q27" s="1791">
        <f>SUM(Q28:Q29)</f>
        <v>0</v>
      </c>
      <c r="R27" s="1791">
        <f t="shared" si="3"/>
        <v>0</v>
      </c>
      <c r="S27" s="1791"/>
      <c r="T27" s="1791">
        <f>SUM(T28:T29)</f>
        <v>1</v>
      </c>
      <c r="U27" s="1791">
        <f>SUM(U28:U29)</f>
        <v>0</v>
      </c>
      <c r="V27" s="1791">
        <f t="shared" si="4"/>
        <v>1</v>
      </c>
      <c r="W27" s="1791"/>
      <c r="X27" s="1791">
        <f t="shared" si="5"/>
        <v>11</v>
      </c>
      <c r="Y27" s="1791">
        <f t="shared" si="6"/>
        <v>2</v>
      </c>
      <c r="Z27" s="1790">
        <f t="shared" si="7"/>
        <v>13</v>
      </c>
    </row>
    <row r="28" spans="2:26" ht="14.25" customHeight="1">
      <c r="B28" s="2029"/>
      <c r="C28" s="1789" t="s">
        <v>238</v>
      </c>
      <c r="D28" s="1788">
        <v>2</v>
      </c>
      <c r="E28" s="1788">
        <v>1</v>
      </c>
      <c r="F28" s="1788">
        <f t="shared" si="0"/>
        <v>3</v>
      </c>
      <c r="G28" s="1788"/>
      <c r="H28" s="1788">
        <v>0</v>
      </c>
      <c r="I28" s="1788">
        <v>0</v>
      </c>
      <c r="J28" s="1788">
        <f t="shared" si="1"/>
        <v>0</v>
      </c>
      <c r="K28" s="1788"/>
      <c r="L28" s="1788">
        <v>0</v>
      </c>
      <c r="M28" s="1788">
        <v>0</v>
      </c>
      <c r="N28" s="1788">
        <f t="shared" si="2"/>
        <v>0</v>
      </c>
      <c r="O28" s="1788"/>
      <c r="P28" s="1788">
        <v>0</v>
      </c>
      <c r="Q28" s="1788">
        <v>0</v>
      </c>
      <c r="R28" s="1788">
        <f t="shared" si="3"/>
        <v>0</v>
      </c>
      <c r="S28" s="1788"/>
      <c r="T28" s="1788">
        <v>1</v>
      </c>
      <c r="U28" s="1788">
        <v>0</v>
      </c>
      <c r="V28" s="1788">
        <f t="shared" si="4"/>
        <v>1</v>
      </c>
      <c r="W28" s="1788"/>
      <c r="X28" s="1788">
        <f t="shared" si="5"/>
        <v>3</v>
      </c>
      <c r="Y28" s="1788">
        <f t="shared" si="6"/>
        <v>1</v>
      </c>
      <c r="Z28" s="1787">
        <f t="shared" si="7"/>
        <v>4</v>
      </c>
    </row>
    <row r="29" spans="2:26" ht="14.25" customHeight="1">
      <c r="B29" s="2029"/>
      <c r="C29" s="1789" t="s">
        <v>1631</v>
      </c>
      <c r="D29" s="1788">
        <v>8</v>
      </c>
      <c r="E29" s="1788">
        <v>1</v>
      </c>
      <c r="F29" s="1788">
        <f t="shared" si="0"/>
        <v>9</v>
      </c>
      <c r="G29" s="1788"/>
      <c r="H29" s="1788">
        <v>0</v>
      </c>
      <c r="I29" s="1788">
        <v>0</v>
      </c>
      <c r="J29" s="1788">
        <f t="shared" si="1"/>
        <v>0</v>
      </c>
      <c r="K29" s="1788"/>
      <c r="L29" s="1788">
        <v>0</v>
      </c>
      <c r="M29" s="1788">
        <v>0</v>
      </c>
      <c r="N29" s="1788">
        <f t="shared" si="2"/>
        <v>0</v>
      </c>
      <c r="O29" s="1788"/>
      <c r="P29" s="1788">
        <v>0</v>
      </c>
      <c r="Q29" s="1788">
        <v>0</v>
      </c>
      <c r="R29" s="1788">
        <f t="shared" si="3"/>
        <v>0</v>
      </c>
      <c r="S29" s="1788"/>
      <c r="T29" s="1788">
        <v>0</v>
      </c>
      <c r="U29" s="1788">
        <v>0</v>
      </c>
      <c r="V29" s="1788">
        <f t="shared" si="4"/>
        <v>0</v>
      </c>
      <c r="W29" s="1788"/>
      <c r="X29" s="1788">
        <f t="shared" si="5"/>
        <v>8</v>
      </c>
      <c r="Y29" s="1788">
        <f t="shared" si="6"/>
        <v>1</v>
      </c>
      <c r="Z29" s="1787">
        <f t="shared" si="7"/>
        <v>9</v>
      </c>
    </row>
    <row r="30" spans="2:26" s="1780" customFormat="1" ht="14.25" customHeight="1">
      <c r="B30" s="2029"/>
      <c r="C30" s="1792" t="s">
        <v>58</v>
      </c>
      <c r="D30" s="1791">
        <f>SUM(D31)</f>
        <v>0</v>
      </c>
      <c r="E30" s="1791">
        <f>SUM(E31)</f>
        <v>0</v>
      </c>
      <c r="F30" s="1791">
        <f t="shared" si="0"/>
        <v>0</v>
      </c>
      <c r="G30" s="1791"/>
      <c r="H30" s="1791">
        <f>SUM(H31)</f>
        <v>3</v>
      </c>
      <c r="I30" s="1791">
        <f>SUM(I31)</f>
        <v>1</v>
      </c>
      <c r="J30" s="1791">
        <f t="shared" si="1"/>
        <v>4</v>
      </c>
      <c r="K30" s="1791"/>
      <c r="L30" s="1791">
        <f>SUM(L31)</f>
        <v>0</v>
      </c>
      <c r="M30" s="1791">
        <f>SUM(M31)</f>
        <v>0</v>
      </c>
      <c r="N30" s="1791">
        <f t="shared" si="2"/>
        <v>0</v>
      </c>
      <c r="O30" s="1791"/>
      <c r="P30" s="1791">
        <f>SUM(P31)</f>
        <v>0</v>
      </c>
      <c r="Q30" s="1791">
        <f>SUM(Q31)</f>
        <v>0</v>
      </c>
      <c r="R30" s="1791">
        <f t="shared" si="3"/>
        <v>0</v>
      </c>
      <c r="S30" s="1791"/>
      <c r="T30" s="1791">
        <f>SUM(T31)</f>
        <v>1</v>
      </c>
      <c r="U30" s="1791">
        <f>SUM(U31)</f>
        <v>0</v>
      </c>
      <c r="V30" s="1791">
        <f t="shared" si="4"/>
        <v>1</v>
      </c>
      <c r="W30" s="1791"/>
      <c r="X30" s="1791">
        <f t="shared" si="5"/>
        <v>4</v>
      </c>
      <c r="Y30" s="1791">
        <f t="shared" si="6"/>
        <v>1</v>
      </c>
      <c r="Z30" s="1790">
        <f t="shared" si="7"/>
        <v>5</v>
      </c>
    </row>
    <row r="31" spans="2:26" ht="14.25" customHeight="1">
      <c r="B31" s="2029"/>
      <c r="C31" s="1789" t="s">
        <v>236</v>
      </c>
      <c r="D31" s="1788">
        <v>0</v>
      </c>
      <c r="E31" s="1788">
        <v>0</v>
      </c>
      <c r="F31" s="1788">
        <f t="shared" si="0"/>
        <v>0</v>
      </c>
      <c r="G31" s="1788"/>
      <c r="H31" s="1788">
        <v>3</v>
      </c>
      <c r="I31" s="1788">
        <v>1</v>
      </c>
      <c r="J31" s="1788">
        <f t="shared" si="1"/>
        <v>4</v>
      </c>
      <c r="K31" s="1788"/>
      <c r="L31" s="1788">
        <v>0</v>
      </c>
      <c r="M31" s="1788">
        <v>0</v>
      </c>
      <c r="N31" s="1788">
        <f t="shared" si="2"/>
        <v>0</v>
      </c>
      <c r="O31" s="1788"/>
      <c r="P31" s="1788">
        <v>0</v>
      </c>
      <c r="Q31" s="1788">
        <v>0</v>
      </c>
      <c r="R31" s="1788">
        <f t="shared" si="3"/>
        <v>0</v>
      </c>
      <c r="S31" s="1788"/>
      <c r="T31" s="1788">
        <v>1</v>
      </c>
      <c r="U31" s="1788">
        <v>0</v>
      </c>
      <c r="V31" s="1788">
        <f t="shared" si="4"/>
        <v>1</v>
      </c>
      <c r="W31" s="1788"/>
      <c r="X31" s="1788">
        <f t="shared" si="5"/>
        <v>4</v>
      </c>
      <c r="Y31" s="1788">
        <f t="shared" si="6"/>
        <v>1</v>
      </c>
      <c r="Z31" s="1787">
        <f t="shared" si="7"/>
        <v>5</v>
      </c>
    </row>
    <row r="32" spans="2:26" s="1780" customFormat="1" ht="14.25" customHeight="1">
      <c r="B32" s="2029">
        <v>1402</v>
      </c>
      <c r="C32" s="1795" t="s">
        <v>13</v>
      </c>
      <c r="D32" s="1794">
        <f>SUM(D33+D42+D46+D52+D56+D60+D63+D68)</f>
        <v>108</v>
      </c>
      <c r="E32" s="1794">
        <f>SUM(E33+E42+E46+E52+E56+E60+E63+E68)</f>
        <v>118</v>
      </c>
      <c r="F32" s="1794">
        <f t="shared" si="0"/>
        <v>226</v>
      </c>
      <c r="G32" s="1794"/>
      <c r="H32" s="1794">
        <f>SUM(H33+H42+H46+H52+H56+H60+H63+H68)</f>
        <v>217</v>
      </c>
      <c r="I32" s="1794">
        <f>SUM(I33+I42+I46+I52+I56+I60+I63+I68)</f>
        <v>290</v>
      </c>
      <c r="J32" s="1794">
        <f t="shared" si="1"/>
        <v>507</v>
      </c>
      <c r="K32" s="1794"/>
      <c r="L32" s="1794">
        <f>SUM(L33+L42+L46+L52+L56+L60+L63+L68)</f>
        <v>14</v>
      </c>
      <c r="M32" s="1794">
        <f>SUM(M33+M42+M46+M52+M56+M60+M63+M68)</f>
        <v>14</v>
      </c>
      <c r="N32" s="1794">
        <f t="shared" si="2"/>
        <v>28</v>
      </c>
      <c r="O32" s="1794"/>
      <c r="P32" s="1794">
        <f>SUM(P33+P42+P46+P52+P56+P60+P63+P68)</f>
        <v>12</v>
      </c>
      <c r="Q32" s="1794">
        <f>SUM(Q33+Q42+Q46+Q52+Q56+Q60+Q63+Q68)</f>
        <v>13</v>
      </c>
      <c r="R32" s="1794">
        <f t="shared" si="3"/>
        <v>25</v>
      </c>
      <c r="S32" s="1794"/>
      <c r="T32" s="1794">
        <f>SUM(T33+T42+T46+T52+T56+T60+T63+T68)</f>
        <v>16</v>
      </c>
      <c r="U32" s="1794">
        <f>SUM(U33+U42+U46+U52+U56+U60+U63+U68)</f>
        <v>41</v>
      </c>
      <c r="V32" s="1794">
        <f t="shared" si="4"/>
        <v>57</v>
      </c>
      <c r="W32" s="1794"/>
      <c r="X32" s="1794">
        <f t="shared" si="5"/>
        <v>367</v>
      </c>
      <c r="Y32" s="1794">
        <f t="shared" si="6"/>
        <v>476</v>
      </c>
      <c r="Z32" s="1793">
        <f t="shared" si="7"/>
        <v>843</v>
      </c>
    </row>
    <row r="33" spans="2:26" s="1780" customFormat="1" ht="14.25" customHeight="1">
      <c r="B33" s="2029"/>
      <c r="C33" s="1792" t="s">
        <v>92</v>
      </c>
      <c r="D33" s="1791">
        <f>SUM(D34:D41)</f>
        <v>69</v>
      </c>
      <c r="E33" s="1791">
        <f>SUM(E34:E41)</f>
        <v>70</v>
      </c>
      <c r="F33" s="1791">
        <f t="shared" si="0"/>
        <v>139</v>
      </c>
      <c r="G33" s="1791"/>
      <c r="H33" s="1791">
        <f>SUM(H34:H41)</f>
        <v>108</v>
      </c>
      <c r="I33" s="1791">
        <f>SUM(I34:I41)</f>
        <v>153</v>
      </c>
      <c r="J33" s="1791">
        <f t="shared" si="1"/>
        <v>261</v>
      </c>
      <c r="K33" s="1791"/>
      <c r="L33" s="1791">
        <f>SUM(L34:L41)</f>
        <v>8</v>
      </c>
      <c r="M33" s="1791">
        <f>SUM(M34:M41)</f>
        <v>2</v>
      </c>
      <c r="N33" s="1791">
        <f t="shared" si="2"/>
        <v>10</v>
      </c>
      <c r="O33" s="1791"/>
      <c r="P33" s="1791">
        <f>SUM(P34:P41)</f>
        <v>6</v>
      </c>
      <c r="Q33" s="1791">
        <f>SUM(Q34:Q41)</f>
        <v>8</v>
      </c>
      <c r="R33" s="1791">
        <f t="shared" si="3"/>
        <v>14</v>
      </c>
      <c r="S33" s="1791"/>
      <c r="T33" s="1791">
        <f>SUM(T34:T41)</f>
        <v>1</v>
      </c>
      <c r="U33" s="1791">
        <f>SUM(U34:U41)</f>
        <v>5</v>
      </c>
      <c r="V33" s="1791">
        <f t="shared" si="4"/>
        <v>6</v>
      </c>
      <c r="W33" s="1791"/>
      <c r="X33" s="1791">
        <f t="shared" si="5"/>
        <v>192</v>
      </c>
      <c r="Y33" s="1791">
        <f t="shared" si="6"/>
        <v>238</v>
      </c>
      <c r="Z33" s="1790">
        <f t="shared" si="7"/>
        <v>430</v>
      </c>
    </row>
    <row r="34" spans="2:26" ht="14.25" customHeight="1">
      <c r="B34" s="2029"/>
      <c r="C34" s="1789" t="s">
        <v>1627</v>
      </c>
      <c r="D34" s="1788">
        <v>24</v>
      </c>
      <c r="E34" s="1788">
        <v>22</v>
      </c>
      <c r="F34" s="1788">
        <f t="shared" si="0"/>
        <v>46</v>
      </c>
      <c r="G34" s="1788"/>
      <c r="H34" s="1788">
        <v>32</v>
      </c>
      <c r="I34" s="1788">
        <v>36</v>
      </c>
      <c r="J34" s="1788">
        <f t="shared" si="1"/>
        <v>68</v>
      </c>
      <c r="K34" s="1788"/>
      <c r="L34" s="1788">
        <v>2</v>
      </c>
      <c r="M34" s="1788">
        <v>0</v>
      </c>
      <c r="N34" s="1788">
        <f t="shared" si="2"/>
        <v>2</v>
      </c>
      <c r="O34" s="1788"/>
      <c r="P34" s="1788">
        <v>0</v>
      </c>
      <c r="Q34" s="1788">
        <v>0</v>
      </c>
      <c r="R34" s="1788">
        <f t="shared" si="3"/>
        <v>0</v>
      </c>
      <c r="S34" s="1788"/>
      <c r="T34" s="1788">
        <v>1</v>
      </c>
      <c r="U34" s="1788">
        <v>0</v>
      </c>
      <c r="V34" s="1788">
        <f t="shared" si="4"/>
        <v>1</v>
      </c>
      <c r="W34" s="1788"/>
      <c r="X34" s="1788">
        <f t="shared" si="5"/>
        <v>59</v>
      </c>
      <c r="Y34" s="1788">
        <f t="shared" si="6"/>
        <v>58</v>
      </c>
      <c r="Z34" s="1787">
        <f t="shared" si="7"/>
        <v>117</v>
      </c>
    </row>
    <row r="35" spans="2:26" ht="14.25" customHeight="1">
      <c r="B35" s="2029"/>
      <c r="C35" s="1789" t="s">
        <v>1630</v>
      </c>
      <c r="D35" s="1788">
        <v>0</v>
      </c>
      <c r="E35" s="1788">
        <v>0</v>
      </c>
      <c r="F35" s="1788">
        <f t="shared" si="0"/>
        <v>0</v>
      </c>
      <c r="G35" s="1788"/>
      <c r="H35" s="1788">
        <v>1</v>
      </c>
      <c r="I35" s="1788">
        <v>0</v>
      </c>
      <c r="J35" s="1788">
        <f t="shared" si="1"/>
        <v>1</v>
      </c>
      <c r="K35" s="1788"/>
      <c r="L35" s="1788">
        <v>0</v>
      </c>
      <c r="M35" s="1788">
        <v>0</v>
      </c>
      <c r="N35" s="1788">
        <f t="shared" si="2"/>
        <v>0</v>
      </c>
      <c r="O35" s="1788"/>
      <c r="P35" s="1788">
        <v>0</v>
      </c>
      <c r="Q35" s="1788">
        <v>0</v>
      </c>
      <c r="R35" s="1788">
        <f t="shared" si="3"/>
        <v>0</v>
      </c>
      <c r="S35" s="1788"/>
      <c r="T35" s="1788">
        <v>0</v>
      </c>
      <c r="U35" s="1788">
        <v>0</v>
      </c>
      <c r="V35" s="1788">
        <f t="shared" si="4"/>
        <v>0</v>
      </c>
      <c r="W35" s="1788"/>
      <c r="X35" s="1788">
        <f t="shared" si="5"/>
        <v>1</v>
      </c>
      <c r="Y35" s="1788">
        <f t="shared" si="6"/>
        <v>0</v>
      </c>
      <c r="Z35" s="1787">
        <f t="shared" si="7"/>
        <v>1</v>
      </c>
    </row>
    <row r="36" spans="2:26" ht="14.25" customHeight="1">
      <c r="B36" s="2029"/>
      <c r="C36" s="1789" t="s">
        <v>1626</v>
      </c>
      <c r="D36" s="1788">
        <v>0</v>
      </c>
      <c r="E36" s="1788">
        <v>0</v>
      </c>
      <c r="F36" s="1788">
        <f t="shared" si="0"/>
        <v>0</v>
      </c>
      <c r="G36" s="1788"/>
      <c r="H36" s="1788">
        <v>2</v>
      </c>
      <c r="I36" s="1788">
        <v>2</v>
      </c>
      <c r="J36" s="1788">
        <f t="shared" si="1"/>
        <v>4</v>
      </c>
      <c r="K36" s="1788"/>
      <c r="L36" s="1788">
        <v>0</v>
      </c>
      <c r="M36" s="1788">
        <v>0</v>
      </c>
      <c r="N36" s="1788">
        <f t="shared" si="2"/>
        <v>0</v>
      </c>
      <c r="O36" s="1788"/>
      <c r="P36" s="1788">
        <v>3</v>
      </c>
      <c r="Q36" s="1788">
        <v>0</v>
      </c>
      <c r="R36" s="1788">
        <f t="shared" si="3"/>
        <v>3</v>
      </c>
      <c r="S36" s="1788"/>
      <c r="T36" s="1788">
        <v>0</v>
      </c>
      <c r="U36" s="1788">
        <v>0</v>
      </c>
      <c r="V36" s="1788">
        <f t="shared" si="4"/>
        <v>0</v>
      </c>
      <c r="W36" s="1788"/>
      <c r="X36" s="1788">
        <f t="shared" si="5"/>
        <v>5</v>
      </c>
      <c r="Y36" s="1788">
        <f t="shared" si="6"/>
        <v>2</v>
      </c>
      <c r="Z36" s="1787">
        <f t="shared" si="7"/>
        <v>7</v>
      </c>
    </row>
    <row r="37" spans="2:26" ht="14.25" customHeight="1">
      <c r="B37" s="2029"/>
      <c r="C37" s="1789" t="s">
        <v>304</v>
      </c>
      <c r="D37" s="1788">
        <v>11</v>
      </c>
      <c r="E37" s="1788">
        <v>10</v>
      </c>
      <c r="F37" s="1788">
        <f t="shared" si="0"/>
        <v>21</v>
      </c>
      <c r="G37" s="1788"/>
      <c r="H37" s="1788">
        <v>28</v>
      </c>
      <c r="I37" s="1788">
        <v>50</v>
      </c>
      <c r="J37" s="1788">
        <f t="shared" si="1"/>
        <v>78</v>
      </c>
      <c r="K37" s="1788"/>
      <c r="L37" s="1788">
        <v>1</v>
      </c>
      <c r="M37" s="1788">
        <v>1</v>
      </c>
      <c r="N37" s="1788">
        <f t="shared" si="2"/>
        <v>2</v>
      </c>
      <c r="O37" s="1788"/>
      <c r="P37" s="1788">
        <v>0</v>
      </c>
      <c r="Q37" s="1788">
        <v>0</v>
      </c>
      <c r="R37" s="1788">
        <f t="shared" si="3"/>
        <v>0</v>
      </c>
      <c r="S37" s="1788"/>
      <c r="T37" s="1788">
        <v>0</v>
      </c>
      <c r="U37" s="1788">
        <v>3</v>
      </c>
      <c r="V37" s="1788">
        <f t="shared" si="4"/>
        <v>3</v>
      </c>
      <c r="W37" s="1788"/>
      <c r="X37" s="1788">
        <f t="shared" si="5"/>
        <v>40</v>
      </c>
      <c r="Y37" s="1788">
        <f t="shared" si="6"/>
        <v>64</v>
      </c>
      <c r="Z37" s="1787">
        <f t="shared" si="7"/>
        <v>104</v>
      </c>
    </row>
    <row r="38" spans="2:26" ht="14.25" customHeight="1">
      <c r="B38" s="2029"/>
      <c r="C38" s="1789" t="s">
        <v>1628</v>
      </c>
      <c r="D38" s="1788">
        <v>0</v>
      </c>
      <c r="E38" s="1788">
        <v>0</v>
      </c>
      <c r="F38" s="1788">
        <f t="shared" ref="F38:F69" si="8">SUM(D38:E38)</f>
        <v>0</v>
      </c>
      <c r="G38" s="1788"/>
      <c r="H38" s="1788">
        <v>3</v>
      </c>
      <c r="I38" s="1788">
        <v>2</v>
      </c>
      <c r="J38" s="1788">
        <f t="shared" ref="J38:J69" si="9">SUM(H38:I38)</f>
        <v>5</v>
      </c>
      <c r="K38" s="1788"/>
      <c r="L38" s="1788">
        <v>2</v>
      </c>
      <c r="M38" s="1788">
        <v>0</v>
      </c>
      <c r="N38" s="1788">
        <f t="shared" ref="N38:N69" si="10">SUM(L38:M38)</f>
        <v>2</v>
      </c>
      <c r="O38" s="1788"/>
      <c r="P38" s="1788">
        <v>2</v>
      </c>
      <c r="Q38" s="1788">
        <v>3</v>
      </c>
      <c r="R38" s="1788">
        <f t="shared" ref="R38:R69" si="11">SUM(P38:Q38)</f>
        <v>5</v>
      </c>
      <c r="S38" s="1788"/>
      <c r="T38" s="1788">
        <v>0</v>
      </c>
      <c r="U38" s="1788">
        <v>1</v>
      </c>
      <c r="V38" s="1788">
        <f t="shared" ref="V38:V69" si="12">SUM(T38:U38)</f>
        <v>1</v>
      </c>
      <c r="W38" s="1788"/>
      <c r="X38" s="1788">
        <f t="shared" ref="X38:X69" si="13">SUM(D38+H38+L38+P38+T38)</f>
        <v>7</v>
      </c>
      <c r="Y38" s="1788">
        <f t="shared" ref="Y38:Y69" si="14">SUM(E38+I38+M38+Q38+U38)</f>
        <v>6</v>
      </c>
      <c r="Z38" s="1787">
        <f t="shared" ref="Z38:Z69" si="15">SUM(F38+J38+N38+R38+V38)</f>
        <v>13</v>
      </c>
    </row>
    <row r="39" spans="2:26" ht="14.25" customHeight="1">
      <c r="B39" s="2029"/>
      <c r="C39" s="1789" t="s">
        <v>234</v>
      </c>
      <c r="D39" s="1788">
        <v>12</v>
      </c>
      <c r="E39" s="1788">
        <v>30</v>
      </c>
      <c r="F39" s="1788">
        <f t="shared" si="8"/>
        <v>42</v>
      </c>
      <c r="G39" s="1788"/>
      <c r="H39" s="1788">
        <v>13</v>
      </c>
      <c r="I39" s="1788">
        <v>58</v>
      </c>
      <c r="J39" s="1788">
        <f t="shared" si="9"/>
        <v>71</v>
      </c>
      <c r="K39" s="1788"/>
      <c r="L39" s="1788">
        <v>2</v>
      </c>
      <c r="M39" s="1788">
        <v>1</v>
      </c>
      <c r="N39" s="1788">
        <f t="shared" si="10"/>
        <v>3</v>
      </c>
      <c r="O39" s="1788"/>
      <c r="P39" s="1788">
        <v>0</v>
      </c>
      <c r="Q39" s="1788">
        <v>4</v>
      </c>
      <c r="R39" s="1788">
        <f t="shared" si="11"/>
        <v>4</v>
      </c>
      <c r="S39" s="1788"/>
      <c r="T39" s="1788">
        <v>0</v>
      </c>
      <c r="U39" s="1788">
        <v>1</v>
      </c>
      <c r="V39" s="1788">
        <f t="shared" si="12"/>
        <v>1</v>
      </c>
      <c r="W39" s="1788"/>
      <c r="X39" s="1788">
        <f t="shared" si="13"/>
        <v>27</v>
      </c>
      <c r="Y39" s="1788">
        <f t="shared" si="14"/>
        <v>94</v>
      </c>
      <c r="Z39" s="1787">
        <f t="shared" si="15"/>
        <v>121</v>
      </c>
    </row>
    <row r="40" spans="2:26" ht="14.25" customHeight="1">
      <c r="B40" s="2029"/>
      <c r="C40" s="1789" t="s">
        <v>1629</v>
      </c>
      <c r="D40" s="1788">
        <v>0</v>
      </c>
      <c r="E40" s="1788">
        <v>0</v>
      </c>
      <c r="F40" s="1788">
        <f t="shared" si="8"/>
        <v>0</v>
      </c>
      <c r="G40" s="1788"/>
      <c r="H40" s="1788">
        <v>1</v>
      </c>
      <c r="I40" s="1788">
        <v>0</v>
      </c>
      <c r="J40" s="1788">
        <f t="shared" si="9"/>
        <v>1</v>
      </c>
      <c r="K40" s="1788"/>
      <c r="L40" s="1788">
        <v>0</v>
      </c>
      <c r="M40" s="1788">
        <v>0</v>
      </c>
      <c r="N40" s="1788">
        <f t="shared" si="10"/>
        <v>0</v>
      </c>
      <c r="O40" s="1788"/>
      <c r="P40" s="1788">
        <v>1</v>
      </c>
      <c r="Q40" s="1788">
        <v>1</v>
      </c>
      <c r="R40" s="1788">
        <f t="shared" si="11"/>
        <v>2</v>
      </c>
      <c r="S40" s="1788"/>
      <c r="T40" s="1788">
        <v>0</v>
      </c>
      <c r="U40" s="1788">
        <v>0</v>
      </c>
      <c r="V40" s="1788">
        <f t="shared" si="12"/>
        <v>0</v>
      </c>
      <c r="W40" s="1788"/>
      <c r="X40" s="1788">
        <f t="shared" si="13"/>
        <v>2</v>
      </c>
      <c r="Y40" s="1788">
        <f t="shared" si="14"/>
        <v>1</v>
      </c>
      <c r="Z40" s="1787">
        <f t="shared" si="15"/>
        <v>3</v>
      </c>
    </row>
    <row r="41" spans="2:26" ht="14.25" customHeight="1">
      <c r="B41" s="2029"/>
      <c r="C41" s="1789" t="s">
        <v>232</v>
      </c>
      <c r="D41" s="1788">
        <v>22</v>
      </c>
      <c r="E41" s="1788">
        <v>8</v>
      </c>
      <c r="F41" s="1788">
        <f t="shared" si="8"/>
        <v>30</v>
      </c>
      <c r="G41" s="1788"/>
      <c r="H41" s="1788">
        <v>28</v>
      </c>
      <c r="I41" s="1788">
        <v>5</v>
      </c>
      <c r="J41" s="1788">
        <f t="shared" si="9"/>
        <v>33</v>
      </c>
      <c r="K41" s="1788"/>
      <c r="L41" s="1788">
        <v>1</v>
      </c>
      <c r="M41" s="1788">
        <v>0</v>
      </c>
      <c r="N41" s="1788">
        <f t="shared" si="10"/>
        <v>1</v>
      </c>
      <c r="O41" s="1788"/>
      <c r="P41" s="1788">
        <v>0</v>
      </c>
      <c r="Q41" s="1788">
        <v>0</v>
      </c>
      <c r="R41" s="1788">
        <f t="shared" si="11"/>
        <v>0</v>
      </c>
      <c r="S41" s="1788"/>
      <c r="T41" s="1788">
        <v>0</v>
      </c>
      <c r="U41" s="1788">
        <v>0</v>
      </c>
      <c r="V41" s="1788">
        <f t="shared" si="12"/>
        <v>0</v>
      </c>
      <c r="W41" s="1788"/>
      <c r="X41" s="1788">
        <f t="shared" si="13"/>
        <v>51</v>
      </c>
      <c r="Y41" s="1788">
        <f t="shared" si="14"/>
        <v>13</v>
      </c>
      <c r="Z41" s="1787">
        <f t="shared" si="15"/>
        <v>64</v>
      </c>
    </row>
    <row r="42" spans="2:26" s="1780" customFormat="1" ht="14.25" customHeight="1">
      <c r="B42" s="2029"/>
      <c r="C42" s="1792" t="s">
        <v>110</v>
      </c>
      <c r="D42" s="1791">
        <f>SUM(D43:D45)</f>
        <v>14</v>
      </c>
      <c r="E42" s="1791">
        <f>SUM(E43:E45)</f>
        <v>3</v>
      </c>
      <c r="F42" s="1791">
        <f t="shared" si="8"/>
        <v>17</v>
      </c>
      <c r="G42" s="1791"/>
      <c r="H42" s="1791">
        <f>SUM(H43:H45)</f>
        <v>21</v>
      </c>
      <c r="I42" s="1791">
        <f>SUM(I43:I45)</f>
        <v>39</v>
      </c>
      <c r="J42" s="1791">
        <f t="shared" si="9"/>
        <v>60</v>
      </c>
      <c r="K42" s="1791"/>
      <c r="L42" s="1791">
        <f>SUM(L43:L45)</f>
        <v>4</v>
      </c>
      <c r="M42" s="1791">
        <f>SUM(M43:M45)</f>
        <v>7</v>
      </c>
      <c r="N42" s="1791">
        <f t="shared" si="10"/>
        <v>11</v>
      </c>
      <c r="O42" s="1791"/>
      <c r="P42" s="1791">
        <f>SUM(P43:P45)</f>
        <v>4</v>
      </c>
      <c r="Q42" s="1791">
        <f>SUM(Q43:Q45)</f>
        <v>3</v>
      </c>
      <c r="R42" s="1791">
        <f t="shared" si="11"/>
        <v>7</v>
      </c>
      <c r="S42" s="1791"/>
      <c r="T42" s="1791">
        <f>SUM(T43:T45)</f>
        <v>1</v>
      </c>
      <c r="U42" s="1791">
        <f>SUM(U43:U45)</f>
        <v>2</v>
      </c>
      <c r="V42" s="1791">
        <f t="shared" si="12"/>
        <v>3</v>
      </c>
      <c r="W42" s="1791"/>
      <c r="X42" s="1791">
        <f t="shared" si="13"/>
        <v>44</v>
      </c>
      <c r="Y42" s="1791">
        <f t="shared" si="14"/>
        <v>54</v>
      </c>
      <c r="Z42" s="1790">
        <f t="shared" si="15"/>
        <v>98</v>
      </c>
    </row>
    <row r="43" spans="2:26" ht="14.25" customHeight="1">
      <c r="B43" s="2029"/>
      <c r="C43" s="1789" t="s">
        <v>304</v>
      </c>
      <c r="D43" s="1788">
        <v>5</v>
      </c>
      <c r="E43" s="1788">
        <v>2</v>
      </c>
      <c r="F43" s="1788">
        <f t="shared" si="8"/>
        <v>7</v>
      </c>
      <c r="G43" s="1788"/>
      <c r="H43" s="1788">
        <v>20</v>
      </c>
      <c r="I43" s="1788">
        <v>36</v>
      </c>
      <c r="J43" s="1788">
        <f t="shared" si="9"/>
        <v>56</v>
      </c>
      <c r="K43" s="1788"/>
      <c r="L43" s="1788">
        <v>4</v>
      </c>
      <c r="M43" s="1788">
        <v>7</v>
      </c>
      <c r="N43" s="1788">
        <f t="shared" si="10"/>
        <v>11</v>
      </c>
      <c r="O43" s="1788"/>
      <c r="P43" s="1788">
        <v>3</v>
      </c>
      <c r="Q43" s="1788">
        <v>2</v>
      </c>
      <c r="R43" s="1788">
        <f t="shared" si="11"/>
        <v>5</v>
      </c>
      <c r="S43" s="1788"/>
      <c r="T43" s="1788">
        <v>1</v>
      </c>
      <c r="U43" s="1788">
        <v>2</v>
      </c>
      <c r="V43" s="1788">
        <f t="shared" si="12"/>
        <v>3</v>
      </c>
      <c r="W43" s="1788"/>
      <c r="X43" s="1788">
        <f t="shared" si="13"/>
        <v>33</v>
      </c>
      <c r="Y43" s="1788">
        <f t="shared" si="14"/>
        <v>49</v>
      </c>
      <c r="Z43" s="1787">
        <f t="shared" si="15"/>
        <v>82</v>
      </c>
    </row>
    <row r="44" spans="2:26" ht="14.25" customHeight="1">
      <c r="B44" s="2029"/>
      <c r="C44" s="1789" t="s">
        <v>1628</v>
      </c>
      <c r="D44" s="1788">
        <v>0</v>
      </c>
      <c r="E44" s="1788">
        <v>0</v>
      </c>
      <c r="F44" s="1788">
        <f t="shared" si="8"/>
        <v>0</v>
      </c>
      <c r="G44" s="1788"/>
      <c r="H44" s="1788">
        <v>1</v>
      </c>
      <c r="I44" s="1788">
        <v>2</v>
      </c>
      <c r="J44" s="1788">
        <f t="shared" si="9"/>
        <v>3</v>
      </c>
      <c r="K44" s="1788"/>
      <c r="L44" s="1788">
        <v>0</v>
      </c>
      <c r="M44" s="1788">
        <v>0</v>
      </c>
      <c r="N44" s="1788">
        <f t="shared" si="10"/>
        <v>0</v>
      </c>
      <c r="O44" s="1788"/>
      <c r="P44" s="1788">
        <v>0</v>
      </c>
      <c r="Q44" s="1788">
        <v>1</v>
      </c>
      <c r="R44" s="1788">
        <f t="shared" si="11"/>
        <v>1</v>
      </c>
      <c r="S44" s="1788"/>
      <c r="T44" s="1788">
        <v>0</v>
      </c>
      <c r="U44" s="1788">
        <v>0</v>
      </c>
      <c r="V44" s="1788">
        <f t="shared" si="12"/>
        <v>0</v>
      </c>
      <c r="W44" s="1788"/>
      <c r="X44" s="1788">
        <f t="shared" si="13"/>
        <v>1</v>
      </c>
      <c r="Y44" s="1788">
        <f t="shared" si="14"/>
        <v>3</v>
      </c>
      <c r="Z44" s="1787">
        <f t="shared" si="15"/>
        <v>4</v>
      </c>
    </row>
    <row r="45" spans="2:26" ht="14.25" customHeight="1">
      <c r="B45" s="2029"/>
      <c r="C45" s="1789" t="s">
        <v>232</v>
      </c>
      <c r="D45" s="1788">
        <v>9</v>
      </c>
      <c r="E45" s="1788">
        <v>1</v>
      </c>
      <c r="F45" s="1788">
        <f t="shared" si="8"/>
        <v>10</v>
      </c>
      <c r="G45" s="1788"/>
      <c r="H45" s="1788">
        <v>0</v>
      </c>
      <c r="I45" s="1788">
        <v>1</v>
      </c>
      <c r="J45" s="1788">
        <f t="shared" si="9"/>
        <v>1</v>
      </c>
      <c r="K45" s="1788"/>
      <c r="L45" s="1788">
        <v>0</v>
      </c>
      <c r="M45" s="1788">
        <v>0</v>
      </c>
      <c r="N45" s="1788">
        <f t="shared" si="10"/>
        <v>0</v>
      </c>
      <c r="O45" s="1788"/>
      <c r="P45" s="1788">
        <v>1</v>
      </c>
      <c r="Q45" s="1788">
        <v>0</v>
      </c>
      <c r="R45" s="1788">
        <f t="shared" si="11"/>
        <v>1</v>
      </c>
      <c r="S45" s="1788"/>
      <c r="T45" s="1788">
        <v>0</v>
      </c>
      <c r="U45" s="1788">
        <v>0</v>
      </c>
      <c r="V45" s="1788">
        <f t="shared" si="12"/>
        <v>0</v>
      </c>
      <c r="W45" s="1788"/>
      <c r="X45" s="1788">
        <f t="shared" si="13"/>
        <v>10</v>
      </c>
      <c r="Y45" s="1788">
        <f t="shared" si="14"/>
        <v>2</v>
      </c>
      <c r="Z45" s="1787">
        <f t="shared" si="15"/>
        <v>12</v>
      </c>
    </row>
    <row r="46" spans="2:26" s="1780" customFormat="1" ht="14.25" customHeight="1">
      <c r="B46" s="2029"/>
      <c r="C46" s="1792" t="s">
        <v>56</v>
      </c>
      <c r="D46" s="1791">
        <f>SUM(D47:D51)</f>
        <v>2</v>
      </c>
      <c r="E46" s="1791">
        <f>SUM(E47:E51)</f>
        <v>17</v>
      </c>
      <c r="F46" s="1791">
        <f t="shared" si="8"/>
        <v>19</v>
      </c>
      <c r="G46" s="1791"/>
      <c r="H46" s="1791">
        <f>SUM(H47:H51)</f>
        <v>10</v>
      </c>
      <c r="I46" s="1791">
        <f>SUM(I47:I51)</f>
        <v>25</v>
      </c>
      <c r="J46" s="1791">
        <f t="shared" si="9"/>
        <v>35</v>
      </c>
      <c r="K46" s="1791"/>
      <c r="L46" s="1791">
        <f>SUM(L47:L51)</f>
        <v>2</v>
      </c>
      <c r="M46" s="1791">
        <f>SUM(M47:M51)</f>
        <v>5</v>
      </c>
      <c r="N46" s="1791">
        <f t="shared" si="10"/>
        <v>7</v>
      </c>
      <c r="O46" s="1791"/>
      <c r="P46" s="1791">
        <f>SUM(P47:P51)</f>
        <v>1</v>
      </c>
      <c r="Q46" s="1791">
        <f>SUM(Q47:Q51)</f>
        <v>2</v>
      </c>
      <c r="R46" s="1791">
        <f t="shared" si="11"/>
        <v>3</v>
      </c>
      <c r="S46" s="1791"/>
      <c r="T46" s="1791">
        <f>SUM(T47:T51)</f>
        <v>4</v>
      </c>
      <c r="U46" s="1791">
        <f>SUM(U47:U51)</f>
        <v>12</v>
      </c>
      <c r="V46" s="1791">
        <f t="shared" si="12"/>
        <v>16</v>
      </c>
      <c r="W46" s="1791"/>
      <c r="X46" s="1791">
        <f t="shared" si="13"/>
        <v>19</v>
      </c>
      <c r="Y46" s="1791">
        <f t="shared" si="14"/>
        <v>61</v>
      </c>
      <c r="Z46" s="1790">
        <f t="shared" si="15"/>
        <v>80</v>
      </c>
    </row>
    <row r="47" spans="2:26" ht="14.25" customHeight="1">
      <c r="B47" s="2029"/>
      <c r="C47" s="1789" t="s">
        <v>1627</v>
      </c>
      <c r="D47" s="1788">
        <v>2</v>
      </c>
      <c r="E47" s="1788">
        <v>9</v>
      </c>
      <c r="F47" s="1788">
        <f t="shared" si="8"/>
        <v>11</v>
      </c>
      <c r="G47" s="1788"/>
      <c r="H47" s="1788">
        <v>5</v>
      </c>
      <c r="I47" s="1788">
        <v>6</v>
      </c>
      <c r="J47" s="1788">
        <f t="shared" si="9"/>
        <v>11</v>
      </c>
      <c r="K47" s="1788"/>
      <c r="L47" s="1788">
        <v>0</v>
      </c>
      <c r="M47" s="1788">
        <v>1</v>
      </c>
      <c r="N47" s="1788">
        <f t="shared" si="10"/>
        <v>1</v>
      </c>
      <c r="O47" s="1788"/>
      <c r="P47" s="1788">
        <v>1</v>
      </c>
      <c r="Q47" s="1788">
        <v>0</v>
      </c>
      <c r="R47" s="1788">
        <f t="shared" si="11"/>
        <v>1</v>
      </c>
      <c r="S47" s="1788"/>
      <c r="T47" s="1788">
        <v>2</v>
      </c>
      <c r="U47" s="1788">
        <v>5</v>
      </c>
      <c r="V47" s="1788">
        <f t="shared" si="12"/>
        <v>7</v>
      </c>
      <c r="W47" s="1788"/>
      <c r="X47" s="1788">
        <f t="shared" si="13"/>
        <v>10</v>
      </c>
      <c r="Y47" s="1788">
        <f t="shared" si="14"/>
        <v>21</v>
      </c>
      <c r="Z47" s="1787">
        <f t="shared" si="15"/>
        <v>31</v>
      </c>
    </row>
    <row r="48" spans="2:26" ht="14.25" customHeight="1">
      <c r="B48" s="2029"/>
      <c r="C48" s="1789" t="s">
        <v>1626</v>
      </c>
      <c r="D48" s="1788">
        <v>0</v>
      </c>
      <c r="E48" s="1788">
        <v>0</v>
      </c>
      <c r="F48" s="1788">
        <f t="shared" si="8"/>
        <v>0</v>
      </c>
      <c r="G48" s="1788"/>
      <c r="H48" s="1788">
        <v>1</v>
      </c>
      <c r="I48" s="1788">
        <v>1</v>
      </c>
      <c r="J48" s="1788">
        <f t="shared" si="9"/>
        <v>2</v>
      </c>
      <c r="K48" s="1788"/>
      <c r="L48" s="1788">
        <v>1</v>
      </c>
      <c r="M48" s="1788">
        <v>1</v>
      </c>
      <c r="N48" s="1788">
        <f t="shared" si="10"/>
        <v>2</v>
      </c>
      <c r="O48" s="1788"/>
      <c r="P48" s="1788">
        <v>0</v>
      </c>
      <c r="Q48" s="1788">
        <v>0</v>
      </c>
      <c r="R48" s="1788">
        <f t="shared" si="11"/>
        <v>0</v>
      </c>
      <c r="S48" s="1788"/>
      <c r="T48" s="1788">
        <v>0</v>
      </c>
      <c r="U48" s="1788">
        <v>0</v>
      </c>
      <c r="V48" s="1788">
        <f t="shared" si="12"/>
        <v>0</v>
      </c>
      <c r="W48" s="1788"/>
      <c r="X48" s="1788">
        <f t="shared" si="13"/>
        <v>2</v>
      </c>
      <c r="Y48" s="1788">
        <f t="shared" si="14"/>
        <v>2</v>
      </c>
      <c r="Z48" s="1787">
        <f t="shared" si="15"/>
        <v>4</v>
      </c>
    </row>
    <row r="49" spans="2:26" ht="14.25" customHeight="1">
      <c r="B49" s="2029"/>
      <c r="C49" s="1789" t="s">
        <v>231</v>
      </c>
      <c r="D49" s="1788">
        <v>0</v>
      </c>
      <c r="E49" s="1788">
        <v>1</v>
      </c>
      <c r="F49" s="1788">
        <f t="shared" si="8"/>
        <v>1</v>
      </c>
      <c r="G49" s="1788"/>
      <c r="H49" s="1788">
        <v>1</v>
      </c>
      <c r="I49" s="1788">
        <v>5</v>
      </c>
      <c r="J49" s="1788">
        <f t="shared" si="9"/>
        <v>6</v>
      </c>
      <c r="K49" s="1788"/>
      <c r="L49" s="1788">
        <v>0</v>
      </c>
      <c r="M49" s="1788">
        <v>0</v>
      </c>
      <c r="N49" s="1788">
        <f t="shared" si="10"/>
        <v>0</v>
      </c>
      <c r="O49" s="1788"/>
      <c r="P49" s="1788">
        <v>0</v>
      </c>
      <c r="Q49" s="1788">
        <v>0</v>
      </c>
      <c r="R49" s="1788">
        <f t="shared" si="11"/>
        <v>0</v>
      </c>
      <c r="S49" s="1788"/>
      <c r="T49" s="1788">
        <v>0</v>
      </c>
      <c r="U49" s="1788">
        <v>0</v>
      </c>
      <c r="V49" s="1788">
        <f t="shared" si="12"/>
        <v>0</v>
      </c>
      <c r="W49" s="1788"/>
      <c r="X49" s="1788">
        <f t="shared" si="13"/>
        <v>1</v>
      </c>
      <c r="Y49" s="1788">
        <f t="shared" si="14"/>
        <v>6</v>
      </c>
      <c r="Z49" s="1787">
        <f t="shared" si="15"/>
        <v>7</v>
      </c>
    </row>
    <row r="50" spans="2:26" ht="14.25" customHeight="1">
      <c r="B50" s="2029"/>
      <c r="C50" s="1789" t="s">
        <v>230</v>
      </c>
      <c r="D50" s="1788">
        <v>0</v>
      </c>
      <c r="E50" s="1788">
        <v>0</v>
      </c>
      <c r="F50" s="1788">
        <f t="shared" si="8"/>
        <v>0</v>
      </c>
      <c r="G50" s="1788"/>
      <c r="H50" s="1788">
        <v>0</v>
      </c>
      <c r="I50" s="1788">
        <v>3</v>
      </c>
      <c r="J50" s="1788">
        <f t="shared" si="9"/>
        <v>3</v>
      </c>
      <c r="K50" s="1788"/>
      <c r="L50" s="1788">
        <v>0</v>
      </c>
      <c r="M50" s="1788">
        <v>1</v>
      </c>
      <c r="N50" s="1788">
        <f t="shared" si="10"/>
        <v>1</v>
      </c>
      <c r="O50" s="1788"/>
      <c r="P50" s="1788">
        <v>0</v>
      </c>
      <c r="Q50" s="1788">
        <v>1</v>
      </c>
      <c r="R50" s="1788">
        <f t="shared" si="11"/>
        <v>1</v>
      </c>
      <c r="S50" s="1788"/>
      <c r="T50" s="1788">
        <v>0</v>
      </c>
      <c r="U50" s="1788">
        <v>0</v>
      </c>
      <c r="V50" s="1788">
        <f t="shared" si="12"/>
        <v>0</v>
      </c>
      <c r="W50" s="1788"/>
      <c r="X50" s="1788">
        <f t="shared" si="13"/>
        <v>0</v>
      </c>
      <c r="Y50" s="1788">
        <f t="shared" si="14"/>
        <v>5</v>
      </c>
      <c r="Z50" s="1787">
        <f t="shared" si="15"/>
        <v>5</v>
      </c>
    </row>
    <row r="51" spans="2:26" ht="14.25" customHeight="1">
      <c r="B51" s="2029"/>
      <c r="C51" s="1789" t="s">
        <v>234</v>
      </c>
      <c r="D51" s="1788">
        <v>0</v>
      </c>
      <c r="E51" s="1788">
        <v>7</v>
      </c>
      <c r="F51" s="1788">
        <f t="shared" si="8"/>
        <v>7</v>
      </c>
      <c r="G51" s="1788"/>
      <c r="H51" s="1788">
        <v>3</v>
      </c>
      <c r="I51" s="1788">
        <v>10</v>
      </c>
      <c r="J51" s="1788">
        <f t="shared" si="9"/>
        <v>13</v>
      </c>
      <c r="K51" s="1788"/>
      <c r="L51" s="1788">
        <v>1</v>
      </c>
      <c r="M51" s="1788">
        <v>2</v>
      </c>
      <c r="N51" s="1788">
        <f t="shared" si="10"/>
        <v>3</v>
      </c>
      <c r="O51" s="1788"/>
      <c r="P51" s="1788">
        <v>0</v>
      </c>
      <c r="Q51" s="1788">
        <v>1</v>
      </c>
      <c r="R51" s="1788">
        <f t="shared" si="11"/>
        <v>1</v>
      </c>
      <c r="S51" s="1788"/>
      <c r="T51" s="1788">
        <v>2</v>
      </c>
      <c r="U51" s="1788">
        <v>7</v>
      </c>
      <c r="V51" s="1788">
        <f t="shared" si="12"/>
        <v>9</v>
      </c>
      <c r="W51" s="1788"/>
      <c r="X51" s="1788">
        <f t="shared" si="13"/>
        <v>6</v>
      </c>
      <c r="Y51" s="1788">
        <f t="shared" si="14"/>
        <v>27</v>
      </c>
      <c r="Z51" s="1787">
        <f t="shared" si="15"/>
        <v>33</v>
      </c>
    </row>
    <row r="52" spans="2:26" s="1780" customFormat="1" ht="14.25" customHeight="1">
      <c r="B52" s="2029"/>
      <c r="C52" s="1792" t="s">
        <v>43</v>
      </c>
      <c r="D52" s="1791">
        <f>SUM(D53:D55)</f>
        <v>9</v>
      </c>
      <c r="E52" s="1791">
        <f>SUM(E53:E55)</f>
        <v>16</v>
      </c>
      <c r="F52" s="1791">
        <f t="shared" si="8"/>
        <v>25</v>
      </c>
      <c r="G52" s="1791"/>
      <c r="H52" s="1791">
        <f>SUM(H53:H55)</f>
        <v>22</v>
      </c>
      <c r="I52" s="1791">
        <f>SUM(I53:I55)</f>
        <v>21</v>
      </c>
      <c r="J52" s="1791">
        <f t="shared" si="9"/>
        <v>43</v>
      </c>
      <c r="K52" s="1791"/>
      <c r="L52" s="1791">
        <f>SUM(L53:L55)</f>
        <v>0</v>
      </c>
      <c r="M52" s="1791">
        <f>SUM(M53:M55)</f>
        <v>0</v>
      </c>
      <c r="N52" s="1791">
        <f t="shared" si="10"/>
        <v>0</v>
      </c>
      <c r="O52" s="1791"/>
      <c r="P52" s="1791">
        <f>SUM(P53:P55)</f>
        <v>1</v>
      </c>
      <c r="Q52" s="1791">
        <f>SUM(Q53:Q55)</f>
        <v>0</v>
      </c>
      <c r="R52" s="1791">
        <f t="shared" si="11"/>
        <v>1</v>
      </c>
      <c r="S52" s="1791"/>
      <c r="T52" s="1791">
        <f>SUM(T53:T55)</f>
        <v>3</v>
      </c>
      <c r="U52" s="1791">
        <f>SUM(U53:U55)</f>
        <v>11</v>
      </c>
      <c r="V52" s="1791">
        <f t="shared" si="12"/>
        <v>14</v>
      </c>
      <c r="W52" s="1791"/>
      <c r="X52" s="1791">
        <f t="shared" si="13"/>
        <v>35</v>
      </c>
      <c r="Y52" s="1791">
        <f t="shared" si="14"/>
        <v>48</v>
      </c>
      <c r="Z52" s="1790">
        <f t="shared" si="15"/>
        <v>83</v>
      </c>
    </row>
    <row r="53" spans="2:26" ht="14.25" customHeight="1">
      <c r="B53" s="2029"/>
      <c r="C53" s="1789" t="s">
        <v>1627</v>
      </c>
      <c r="D53" s="1788">
        <v>3</v>
      </c>
      <c r="E53" s="1788">
        <v>10</v>
      </c>
      <c r="F53" s="1788">
        <f t="shared" si="8"/>
        <v>13</v>
      </c>
      <c r="G53" s="1788"/>
      <c r="H53" s="1788">
        <v>7</v>
      </c>
      <c r="I53" s="1788">
        <v>6</v>
      </c>
      <c r="J53" s="1788">
        <f t="shared" si="9"/>
        <v>13</v>
      </c>
      <c r="K53" s="1788"/>
      <c r="L53" s="1788">
        <v>0</v>
      </c>
      <c r="M53" s="1788">
        <v>0</v>
      </c>
      <c r="N53" s="1788">
        <f t="shared" si="10"/>
        <v>0</v>
      </c>
      <c r="O53" s="1788"/>
      <c r="P53" s="1788">
        <v>1</v>
      </c>
      <c r="Q53" s="1788">
        <v>0</v>
      </c>
      <c r="R53" s="1788">
        <f t="shared" si="11"/>
        <v>1</v>
      </c>
      <c r="S53" s="1788"/>
      <c r="T53" s="1788">
        <v>1</v>
      </c>
      <c r="U53" s="1788">
        <v>4</v>
      </c>
      <c r="V53" s="1788">
        <f t="shared" si="12"/>
        <v>5</v>
      </c>
      <c r="W53" s="1788"/>
      <c r="X53" s="1788">
        <f t="shared" si="13"/>
        <v>12</v>
      </c>
      <c r="Y53" s="1788">
        <f t="shared" si="14"/>
        <v>20</v>
      </c>
      <c r="Z53" s="1787">
        <f t="shared" si="15"/>
        <v>32</v>
      </c>
    </row>
    <row r="54" spans="2:26" ht="14.25" customHeight="1">
      <c r="B54" s="2029"/>
      <c r="C54" s="1789" t="s">
        <v>304</v>
      </c>
      <c r="D54" s="1788">
        <v>6</v>
      </c>
      <c r="E54" s="1788">
        <v>6</v>
      </c>
      <c r="F54" s="1788">
        <f t="shared" si="8"/>
        <v>12</v>
      </c>
      <c r="G54" s="1788"/>
      <c r="H54" s="1788">
        <v>14</v>
      </c>
      <c r="I54" s="1788">
        <v>15</v>
      </c>
      <c r="J54" s="1788">
        <f t="shared" si="9"/>
        <v>29</v>
      </c>
      <c r="K54" s="1788"/>
      <c r="L54" s="1788">
        <v>0</v>
      </c>
      <c r="M54" s="1788">
        <v>0</v>
      </c>
      <c r="N54" s="1788">
        <f t="shared" si="10"/>
        <v>0</v>
      </c>
      <c r="O54" s="1788"/>
      <c r="P54" s="1788">
        <v>0</v>
      </c>
      <c r="Q54" s="1788">
        <v>0</v>
      </c>
      <c r="R54" s="1788">
        <f t="shared" si="11"/>
        <v>0</v>
      </c>
      <c r="S54" s="1788"/>
      <c r="T54" s="1788">
        <v>2</v>
      </c>
      <c r="U54" s="1788">
        <v>7</v>
      </c>
      <c r="V54" s="1788">
        <f t="shared" si="12"/>
        <v>9</v>
      </c>
      <c r="W54" s="1788"/>
      <c r="X54" s="1788">
        <f t="shared" si="13"/>
        <v>22</v>
      </c>
      <c r="Y54" s="1788">
        <f t="shared" si="14"/>
        <v>28</v>
      </c>
      <c r="Z54" s="1787">
        <f t="shared" si="15"/>
        <v>50</v>
      </c>
    </row>
    <row r="55" spans="2:26" ht="14.25" customHeight="1">
      <c r="B55" s="2029"/>
      <c r="C55" s="1789" t="s">
        <v>1628</v>
      </c>
      <c r="D55" s="1788">
        <v>0</v>
      </c>
      <c r="E55" s="1788">
        <v>0</v>
      </c>
      <c r="F55" s="1788">
        <f t="shared" si="8"/>
        <v>0</v>
      </c>
      <c r="G55" s="1788"/>
      <c r="H55" s="1788">
        <v>1</v>
      </c>
      <c r="I55" s="1788">
        <v>0</v>
      </c>
      <c r="J55" s="1788">
        <f t="shared" si="9"/>
        <v>1</v>
      </c>
      <c r="K55" s="1788"/>
      <c r="L55" s="1788">
        <v>0</v>
      </c>
      <c r="M55" s="1788">
        <v>0</v>
      </c>
      <c r="N55" s="1788">
        <f t="shared" si="10"/>
        <v>0</v>
      </c>
      <c r="O55" s="1788"/>
      <c r="P55" s="1788">
        <v>0</v>
      </c>
      <c r="Q55" s="1788">
        <v>0</v>
      </c>
      <c r="R55" s="1788">
        <f t="shared" si="11"/>
        <v>0</v>
      </c>
      <c r="S55" s="1788"/>
      <c r="T55" s="1788">
        <v>0</v>
      </c>
      <c r="U55" s="1788">
        <v>0</v>
      </c>
      <c r="V55" s="1788">
        <f t="shared" si="12"/>
        <v>0</v>
      </c>
      <c r="W55" s="1788"/>
      <c r="X55" s="1788">
        <f t="shared" si="13"/>
        <v>1</v>
      </c>
      <c r="Y55" s="1788">
        <f t="shared" si="14"/>
        <v>0</v>
      </c>
      <c r="Z55" s="1787">
        <f t="shared" si="15"/>
        <v>1</v>
      </c>
    </row>
    <row r="56" spans="2:26" s="1780" customFormat="1" ht="14.25" customHeight="1">
      <c r="B56" s="2029"/>
      <c r="C56" s="1792" t="s">
        <v>44</v>
      </c>
      <c r="D56" s="1791">
        <f>SUM(D57:D59)</f>
        <v>0</v>
      </c>
      <c r="E56" s="1791">
        <f>SUM(E57:E59)</f>
        <v>0</v>
      </c>
      <c r="F56" s="1791">
        <f t="shared" si="8"/>
        <v>0</v>
      </c>
      <c r="G56" s="1791"/>
      <c r="H56" s="1791">
        <f>SUM(H57:H59)</f>
        <v>11</v>
      </c>
      <c r="I56" s="1791">
        <f>SUM(I57:I59)</f>
        <v>21</v>
      </c>
      <c r="J56" s="1791">
        <f t="shared" si="9"/>
        <v>32</v>
      </c>
      <c r="K56" s="1791"/>
      <c r="L56" s="1791">
        <f>SUM(L57:L59)</f>
        <v>0</v>
      </c>
      <c r="M56" s="1791">
        <f>SUM(M57:M59)</f>
        <v>0</v>
      </c>
      <c r="N56" s="1791">
        <f t="shared" si="10"/>
        <v>0</v>
      </c>
      <c r="O56" s="1791"/>
      <c r="P56" s="1791">
        <f>SUM(P57:P59)</f>
        <v>0</v>
      </c>
      <c r="Q56" s="1791">
        <f>SUM(Q57:Q59)</f>
        <v>0</v>
      </c>
      <c r="R56" s="1791">
        <f t="shared" si="11"/>
        <v>0</v>
      </c>
      <c r="S56" s="1791"/>
      <c r="T56" s="1791">
        <f>SUM(T57:T59)</f>
        <v>4</v>
      </c>
      <c r="U56" s="1791">
        <f>SUM(U57:U59)</f>
        <v>7</v>
      </c>
      <c r="V56" s="1791">
        <f t="shared" si="12"/>
        <v>11</v>
      </c>
      <c r="W56" s="1791"/>
      <c r="X56" s="1791">
        <f t="shared" si="13"/>
        <v>15</v>
      </c>
      <c r="Y56" s="1791">
        <f t="shared" si="14"/>
        <v>28</v>
      </c>
      <c r="Z56" s="1790">
        <f t="shared" si="15"/>
        <v>43</v>
      </c>
    </row>
    <row r="57" spans="2:26" ht="14.25" customHeight="1">
      <c r="B57" s="2029"/>
      <c r="C57" s="1789" t="s">
        <v>1627</v>
      </c>
      <c r="D57" s="1788">
        <v>0</v>
      </c>
      <c r="E57" s="1788">
        <v>0</v>
      </c>
      <c r="F57" s="1788">
        <f t="shared" si="8"/>
        <v>0</v>
      </c>
      <c r="G57" s="1788"/>
      <c r="H57" s="1788">
        <v>4</v>
      </c>
      <c r="I57" s="1788">
        <v>7</v>
      </c>
      <c r="J57" s="1788">
        <f t="shared" si="9"/>
        <v>11</v>
      </c>
      <c r="K57" s="1788"/>
      <c r="L57" s="1788">
        <v>0</v>
      </c>
      <c r="M57" s="1788">
        <v>0</v>
      </c>
      <c r="N57" s="1788">
        <f t="shared" si="10"/>
        <v>0</v>
      </c>
      <c r="O57" s="1788"/>
      <c r="P57" s="1788">
        <v>0</v>
      </c>
      <c r="Q57" s="1788">
        <v>0</v>
      </c>
      <c r="R57" s="1788">
        <f t="shared" si="11"/>
        <v>0</v>
      </c>
      <c r="S57" s="1788"/>
      <c r="T57" s="1788">
        <v>2</v>
      </c>
      <c r="U57" s="1788">
        <v>2</v>
      </c>
      <c r="V57" s="1788">
        <f t="shared" si="12"/>
        <v>4</v>
      </c>
      <c r="W57" s="1788"/>
      <c r="X57" s="1788">
        <f t="shared" si="13"/>
        <v>6</v>
      </c>
      <c r="Y57" s="1788">
        <f t="shared" si="14"/>
        <v>9</v>
      </c>
      <c r="Z57" s="1787">
        <f t="shared" si="15"/>
        <v>15</v>
      </c>
    </row>
    <row r="58" spans="2:26" ht="14.25" customHeight="1">
      <c r="B58" s="2029"/>
      <c r="C58" s="1789" t="s">
        <v>231</v>
      </c>
      <c r="D58" s="1788">
        <v>0</v>
      </c>
      <c r="E58" s="1788">
        <v>0</v>
      </c>
      <c r="F58" s="1788">
        <f t="shared" si="8"/>
        <v>0</v>
      </c>
      <c r="G58" s="1788"/>
      <c r="H58" s="1788">
        <v>0</v>
      </c>
      <c r="I58" s="1788">
        <v>0</v>
      </c>
      <c r="J58" s="1788">
        <f t="shared" si="9"/>
        <v>0</v>
      </c>
      <c r="K58" s="1788"/>
      <c r="L58" s="1788">
        <v>0</v>
      </c>
      <c r="M58" s="1788">
        <v>0</v>
      </c>
      <c r="N58" s="1788">
        <f t="shared" si="10"/>
        <v>0</v>
      </c>
      <c r="O58" s="1788"/>
      <c r="P58" s="1788">
        <v>0</v>
      </c>
      <c r="Q58" s="1788">
        <v>0</v>
      </c>
      <c r="R58" s="1788">
        <f t="shared" si="11"/>
        <v>0</v>
      </c>
      <c r="S58" s="1788"/>
      <c r="T58" s="1788">
        <v>0</v>
      </c>
      <c r="U58" s="1788">
        <v>0</v>
      </c>
      <c r="V58" s="1788">
        <f t="shared" si="12"/>
        <v>0</v>
      </c>
      <c r="W58" s="1788"/>
      <c r="X58" s="1788">
        <f t="shared" si="13"/>
        <v>0</v>
      </c>
      <c r="Y58" s="1788">
        <f t="shared" si="14"/>
        <v>0</v>
      </c>
      <c r="Z58" s="1787">
        <f t="shared" si="15"/>
        <v>0</v>
      </c>
    </row>
    <row r="59" spans="2:26" ht="14.25" customHeight="1">
      <c r="B59" s="2029"/>
      <c r="C59" s="1789" t="s">
        <v>304</v>
      </c>
      <c r="D59" s="1788">
        <v>0</v>
      </c>
      <c r="E59" s="1788">
        <v>0</v>
      </c>
      <c r="F59" s="1788">
        <f t="shared" si="8"/>
        <v>0</v>
      </c>
      <c r="G59" s="1788"/>
      <c r="H59" s="1788">
        <v>7</v>
      </c>
      <c r="I59" s="1788">
        <v>14</v>
      </c>
      <c r="J59" s="1788">
        <f t="shared" si="9"/>
        <v>21</v>
      </c>
      <c r="K59" s="1788"/>
      <c r="L59" s="1788">
        <v>0</v>
      </c>
      <c r="M59" s="1788">
        <v>0</v>
      </c>
      <c r="N59" s="1788">
        <f t="shared" si="10"/>
        <v>0</v>
      </c>
      <c r="O59" s="1788"/>
      <c r="P59" s="1788">
        <v>0</v>
      </c>
      <c r="Q59" s="1788">
        <v>0</v>
      </c>
      <c r="R59" s="1788">
        <f t="shared" si="11"/>
        <v>0</v>
      </c>
      <c r="S59" s="1788"/>
      <c r="T59" s="1788">
        <v>2</v>
      </c>
      <c r="U59" s="1788">
        <v>5</v>
      </c>
      <c r="V59" s="1788">
        <f t="shared" si="12"/>
        <v>7</v>
      </c>
      <c r="W59" s="1788"/>
      <c r="X59" s="1788">
        <f t="shared" si="13"/>
        <v>9</v>
      </c>
      <c r="Y59" s="1788">
        <f t="shared" si="14"/>
        <v>19</v>
      </c>
      <c r="Z59" s="1787">
        <f t="shared" si="15"/>
        <v>28</v>
      </c>
    </row>
    <row r="60" spans="2:26" s="1780" customFormat="1" ht="14.25" customHeight="1">
      <c r="B60" s="2029"/>
      <c r="C60" s="1792" t="s">
        <v>53</v>
      </c>
      <c r="D60" s="1791">
        <f>SUM(D61:D62)</f>
        <v>6</v>
      </c>
      <c r="E60" s="1791">
        <f>SUM(E61:E62)</f>
        <v>5</v>
      </c>
      <c r="F60" s="1791">
        <f t="shared" si="8"/>
        <v>11</v>
      </c>
      <c r="G60" s="1791"/>
      <c r="H60" s="1791">
        <f>SUM(H61:H62)</f>
        <v>18</v>
      </c>
      <c r="I60" s="1791">
        <f>SUM(I61:I62)</f>
        <v>13</v>
      </c>
      <c r="J60" s="1791">
        <f t="shared" si="9"/>
        <v>31</v>
      </c>
      <c r="K60" s="1791"/>
      <c r="L60" s="1791">
        <f>SUM(L61:L62)</f>
        <v>0</v>
      </c>
      <c r="M60" s="1791">
        <f>SUM(M61:M62)</f>
        <v>0</v>
      </c>
      <c r="N60" s="1791">
        <f t="shared" si="10"/>
        <v>0</v>
      </c>
      <c r="O60" s="1791"/>
      <c r="P60" s="1791">
        <f>SUM(P61:P62)</f>
        <v>0</v>
      </c>
      <c r="Q60" s="1791">
        <f>SUM(Q61:Q62)</f>
        <v>0</v>
      </c>
      <c r="R60" s="1791">
        <f t="shared" si="11"/>
        <v>0</v>
      </c>
      <c r="S60" s="1791"/>
      <c r="T60" s="1791">
        <f>SUM(T61:T62)</f>
        <v>1</v>
      </c>
      <c r="U60" s="1791">
        <f>SUM(U61:U62)</f>
        <v>3</v>
      </c>
      <c r="V60" s="1791">
        <f t="shared" si="12"/>
        <v>4</v>
      </c>
      <c r="W60" s="1791"/>
      <c r="X60" s="1791">
        <f t="shared" si="13"/>
        <v>25</v>
      </c>
      <c r="Y60" s="1791">
        <f t="shared" si="14"/>
        <v>21</v>
      </c>
      <c r="Z60" s="1790">
        <f t="shared" si="15"/>
        <v>46</v>
      </c>
    </row>
    <row r="61" spans="2:26" ht="14.25" customHeight="1">
      <c r="B61" s="2029"/>
      <c r="C61" s="1789" t="s">
        <v>1627</v>
      </c>
      <c r="D61" s="1788">
        <v>0</v>
      </c>
      <c r="E61" s="1788">
        <v>1</v>
      </c>
      <c r="F61" s="1788">
        <f t="shared" si="8"/>
        <v>1</v>
      </c>
      <c r="G61" s="1788"/>
      <c r="H61" s="1788">
        <v>11</v>
      </c>
      <c r="I61" s="1788">
        <v>9</v>
      </c>
      <c r="J61" s="1788">
        <f t="shared" si="9"/>
        <v>20</v>
      </c>
      <c r="K61" s="1788"/>
      <c r="L61" s="1788">
        <v>0</v>
      </c>
      <c r="M61" s="1788">
        <v>0</v>
      </c>
      <c r="N61" s="1788">
        <f t="shared" si="10"/>
        <v>0</v>
      </c>
      <c r="O61" s="1788"/>
      <c r="P61" s="1788">
        <v>0</v>
      </c>
      <c r="Q61" s="1788">
        <v>0</v>
      </c>
      <c r="R61" s="1788">
        <f t="shared" si="11"/>
        <v>0</v>
      </c>
      <c r="S61" s="1788"/>
      <c r="T61" s="1788">
        <v>1</v>
      </c>
      <c r="U61" s="1788">
        <v>1</v>
      </c>
      <c r="V61" s="1788">
        <f t="shared" si="12"/>
        <v>2</v>
      </c>
      <c r="W61" s="1788"/>
      <c r="X61" s="1788">
        <f t="shared" si="13"/>
        <v>12</v>
      </c>
      <c r="Y61" s="1788">
        <f t="shared" si="14"/>
        <v>11</v>
      </c>
      <c r="Z61" s="1787">
        <f t="shared" si="15"/>
        <v>23</v>
      </c>
    </row>
    <row r="62" spans="2:26" ht="14.25" customHeight="1">
      <c r="B62" s="2029"/>
      <c r="C62" s="1789" t="s">
        <v>304</v>
      </c>
      <c r="D62" s="1788">
        <v>6</v>
      </c>
      <c r="E62" s="1788">
        <v>4</v>
      </c>
      <c r="F62" s="1788">
        <f t="shared" si="8"/>
        <v>10</v>
      </c>
      <c r="G62" s="1788"/>
      <c r="H62" s="1788">
        <v>7</v>
      </c>
      <c r="I62" s="1788">
        <v>4</v>
      </c>
      <c r="J62" s="1788">
        <f t="shared" si="9"/>
        <v>11</v>
      </c>
      <c r="K62" s="1788"/>
      <c r="L62" s="1788">
        <v>0</v>
      </c>
      <c r="M62" s="1788">
        <v>0</v>
      </c>
      <c r="N62" s="1788">
        <f t="shared" si="10"/>
        <v>0</v>
      </c>
      <c r="O62" s="1788"/>
      <c r="P62" s="1788">
        <v>0</v>
      </c>
      <c r="Q62" s="1788">
        <v>0</v>
      </c>
      <c r="R62" s="1788">
        <f t="shared" si="11"/>
        <v>0</v>
      </c>
      <c r="S62" s="1788"/>
      <c r="T62" s="1788">
        <v>0</v>
      </c>
      <c r="U62" s="1788">
        <v>2</v>
      </c>
      <c r="V62" s="1788">
        <f t="shared" si="12"/>
        <v>2</v>
      </c>
      <c r="W62" s="1788"/>
      <c r="X62" s="1788">
        <f t="shared" si="13"/>
        <v>13</v>
      </c>
      <c r="Y62" s="1788">
        <f t="shared" si="14"/>
        <v>10</v>
      </c>
      <c r="Z62" s="1787">
        <f t="shared" si="15"/>
        <v>23</v>
      </c>
    </row>
    <row r="63" spans="2:26" s="1780" customFormat="1" ht="14.25" customHeight="1">
      <c r="B63" s="2029"/>
      <c r="C63" s="1792" t="s">
        <v>57</v>
      </c>
      <c r="D63" s="1791">
        <f>SUM(D64:D67)</f>
        <v>8</v>
      </c>
      <c r="E63" s="1791">
        <f>SUM(E64:E67)</f>
        <v>7</v>
      </c>
      <c r="F63" s="1791">
        <f t="shared" si="8"/>
        <v>15</v>
      </c>
      <c r="G63" s="1791"/>
      <c r="H63" s="1791">
        <f>SUM(H64:H67)</f>
        <v>27</v>
      </c>
      <c r="I63" s="1791">
        <f>SUM(I64:I67)</f>
        <v>18</v>
      </c>
      <c r="J63" s="1791">
        <f t="shared" si="9"/>
        <v>45</v>
      </c>
      <c r="K63" s="1791"/>
      <c r="L63" s="1791">
        <f>SUM(L64:L67)</f>
        <v>0</v>
      </c>
      <c r="M63" s="1791">
        <f>SUM(M64:M67)</f>
        <v>0</v>
      </c>
      <c r="N63" s="1791">
        <f t="shared" si="10"/>
        <v>0</v>
      </c>
      <c r="O63" s="1791"/>
      <c r="P63" s="1791">
        <f>SUM(P64:P67)</f>
        <v>0</v>
      </c>
      <c r="Q63" s="1791">
        <f>SUM(Q64:Q67)</f>
        <v>0</v>
      </c>
      <c r="R63" s="1791">
        <f t="shared" si="11"/>
        <v>0</v>
      </c>
      <c r="S63" s="1791"/>
      <c r="T63" s="1791">
        <f>SUM(T64:T67)</f>
        <v>1</v>
      </c>
      <c r="U63" s="1791">
        <f>SUM(U64:U67)</f>
        <v>1</v>
      </c>
      <c r="V63" s="1791">
        <f t="shared" si="12"/>
        <v>2</v>
      </c>
      <c r="W63" s="1791"/>
      <c r="X63" s="1791">
        <f t="shared" si="13"/>
        <v>36</v>
      </c>
      <c r="Y63" s="1791">
        <f t="shared" si="14"/>
        <v>26</v>
      </c>
      <c r="Z63" s="1790">
        <f t="shared" si="15"/>
        <v>62</v>
      </c>
    </row>
    <row r="64" spans="2:26" ht="14.25" customHeight="1">
      <c r="B64" s="2029"/>
      <c r="C64" s="1789" t="s">
        <v>1627</v>
      </c>
      <c r="D64" s="1788">
        <v>3</v>
      </c>
      <c r="E64" s="1788">
        <v>3</v>
      </c>
      <c r="F64" s="1788">
        <f t="shared" si="8"/>
        <v>6</v>
      </c>
      <c r="G64" s="1788"/>
      <c r="H64" s="1788">
        <v>15</v>
      </c>
      <c r="I64" s="1788">
        <v>8</v>
      </c>
      <c r="J64" s="1788">
        <f t="shared" si="9"/>
        <v>23</v>
      </c>
      <c r="K64" s="1788"/>
      <c r="L64" s="1788">
        <v>0</v>
      </c>
      <c r="M64" s="1788">
        <v>0</v>
      </c>
      <c r="N64" s="1788">
        <f t="shared" si="10"/>
        <v>0</v>
      </c>
      <c r="O64" s="1788"/>
      <c r="P64" s="1788">
        <v>0</v>
      </c>
      <c r="Q64" s="1788">
        <v>0</v>
      </c>
      <c r="R64" s="1788">
        <f t="shared" si="11"/>
        <v>0</v>
      </c>
      <c r="S64" s="1788"/>
      <c r="T64" s="1788">
        <v>1</v>
      </c>
      <c r="U64" s="1788">
        <v>1</v>
      </c>
      <c r="V64" s="1788">
        <f t="shared" si="12"/>
        <v>2</v>
      </c>
      <c r="W64" s="1788"/>
      <c r="X64" s="1788">
        <f t="shared" si="13"/>
        <v>19</v>
      </c>
      <c r="Y64" s="1788">
        <f t="shared" si="14"/>
        <v>12</v>
      </c>
      <c r="Z64" s="1787">
        <f t="shared" si="15"/>
        <v>31</v>
      </c>
    </row>
    <row r="65" spans="2:26" ht="14.25" customHeight="1">
      <c r="B65" s="2029"/>
      <c r="C65" s="1789" t="s">
        <v>1626</v>
      </c>
      <c r="D65" s="1788">
        <v>0</v>
      </c>
      <c r="E65" s="1788">
        <v>0</v>
      </c>
      <c r="F65" s="1788">
        <f t="shared" si="8"/>
        <v>0</v>
      </c>
      <c r="G65" s="1788"/>
      <c r="H65" s="1788">
        <v>1</v>
      </c>
      <c r="I65" s="1788">
        <v>0</v>
      </c>
      <c r="J65" s="1788">
        <f t="shared" si="9"/>
        <v>1</v>
      </c>
      <c r="K65" s="1788"/>
      <c r="L65" s="1788">
        <v>0</v>
      </c>
      <c r="M65" s="1788">
        <v>0</v>
      </c>
      <c r="N65" s="1788">
        <f t="shared" si="10"/>
        <v>0</v>
      </c>
      <c r="O65" s="1788"/>
      <c r="P65" s="1788">
        <v>0</v>
      </c>
      <c r="Q65" s="1788">
        <v>0</v>
      </c>
      <c r="R65" s="1788">
        <f t="shared" si="11"/>
        <v>0</v>
      </c>
      <c r="S65" s="1788"/>
      <c r="T65" s="1788">
        <v>0</v>
      </c>
      <c r="U65" s="1788">
        <v>0</v>
      </c>
      <c r="V65" s="1788">
        <f t="shared" si="12"/>
        <v>0</v>
      </c>
      <c r="W65" s="1788"/>
      <c r="X65" s="1788">
        <f t="shared" si="13"/>
        <v>1</v>
      </c>
      <c r="Y65" s="1788">
        <f t="shared" si="14"/>
        <v>0</v>
      </c>
      <c r="Z65" s="1787">
        <f t="shared" si="15"/>
        <v>1</v>
      </c>
    </row>
    <row r="66" spans="2:26" ht="14.25" customHeight="1">
      <c r="B66" s="2029"/>
      <c r="C66" s="1789" t="s">
        <v>304</v>
      </c>
      <c r="D66" s="1788">
        <v>5</v>
      </c>
      <c r="E66" s="1788">
        <v>4</v>
      </c>
      <c r="F66" s="1788">
        <f t="shared" si="8"/>
        <v>9</v>
      </c>
      <c r="G66" s="1788"/>
      <c r="H66" s="1788">
        <v>11</v>
      </c>
      <c r="I66" s="1788">
        <v>10</v>
      </c>
      <c r="J66" s="1788">
        <f t="shared" si="9"/>
        <v>21</v>
      </c>
      <c r="K66" s="1788"/>
      <c r="L66" s="1788">
        <v>0</v>
      </c>
      <c r="M66" s="1788">
        <v>0</v>
      </c>
      <c r="N66" s="1788">
        <f t="shared" si="10"/>
        <v>0</v>
      </c>
      <c r="O66" s="1788"/>
      <c r="P66" s="1788">
        <v>0</v>
      </c>
      <c r="Q66" s="1788">
        <v>0</v>
      </c>
      <c r="R66" s="1788">
        <f t="shared" si="11"/>
        <v>0</v>
      </c>
      <c r="S66" s="1788"/>
      <c r="T66" s="1788">
        <v>0</v>
      </c>
      <c r="U66" s="1788">
        <v>0</v>
      </c>
      <c r="V66" s="1788">
        <f t="shared" si="12"/>
        <v>0</v>
      </c>
      <c r="W66" s="1788"/>
      <c r="X66" s="1788">
        <f t="shared" si="13"/>
        <v>16</v>
      </c>
      <c r="Y66" s="1788">
        <f t="shared" si="14"/>
        <v>14</v>
      </c>
      <c r="Z66" s="1787">
        <f t="shared" si="15"/>
        <v>30</v>
      </c>
    </row>
    <row r="67" spans="2:26" ht="14.25" customHeight="1">
      <c r="B67" s="2029"/>
      <c r="C67" s="1789" t="s">
        <v>234</v>
      </c>
      <c r="D67" s="1788">
        <v>0</v>
      </c>
      <c r="E67" s="1788">
        <v>0</v>
      </c>
      <c r="F67" s="1788">
        <f t="shared" si="8"/>
        <v>0</v>
      </c>
      <c r="G67" s="1788"/>
      <c r="H67" s="1788">
        <v>0</v>
      </c>
      <c r="I67" s="1788">
        <v>0</v>
      </c>
      <c r="J67" s="1788">
        <f t="shared" si="9"/>
        <v>0</v>
      </c>
      <c r="K67" s="1788"/>
      <c r="L67" s="1788">
        <v>0</v>
      </c>
      <c r="M67" s="1788">
        <v>0</v>
      </c>
      <c r="N67" s="1788">
        <f t="shared" si="10"/>
        <v>0</v>
      </c>
      <c r="O67" s="1788"/>
      <c r="P67" s="1788">
        <v>0</v>
      </c>
      <c r="Q67" s="1788">
        <v>0</v>
      </c>
      <c r="R67" s="1788">
        <f t="shared" si="11"/>
        <v>0</v>
      </c>
      <c r="S67" s="1788"/>
      <c r="T67" s="1788">
        <v>0</v>
      </c>
      <c r="U67" s="1788">
        <v>0</v>
      </c>
      <c r="V67" s="1788">
        <f t="shared" si="12"/>
        <v>0</v>
      </c>
      <c r="W67" s="1788"/>
      <c r="X67" s="1788">
        <f t="shared" si="13"/>
        <v>0</v>
      </c>
      <c r="Y67" s="1788">
        <f t="shared" si="14"/>
        <v>0</v>
      </c>
      <c r="Z67" s="1787">
        <f t="shared" si="15"/>
        <v>0</v>
      </c>
    </row>
    <row r="68" spans="2:26" s="1780" customFormat="1" ht="14.25" customHeight="1">
      <c r="B68" s="2029"/>
      <c r="C68" s="1792" t="s">
        <v>1625</v>
      </c>
      <c r="D68" s="1791">
        <f>SUM(D69)</f>
        <v>0</v>
      </c>
      <c r="E68" s="1791">
        <f>SUM(E69)</f>
        <v>0</v>
      </c>
      <c r="F68" s="1791">
        <f t="shared" si="8"/>
        <v>0</v>
      </c>
      <c r="G68" s="1791"/>
      <c r="H68" s="1791">
        <f>SUM(H69)</f>
        <v>0</v>
      </c>
      <c r="I68" s="1791">
        <f>SUM(I69)</f>
        <v>0</v>
      </c>
      <c r="J68" s="1791">
        <f t="shared" si="9"/>
        <v>0</v>
      </c>
      <c r="K68" s="1791"/>
      <c r="L68" s="1791">
        <f>SUM(L69)</f>
        <v>0</v>
      </c>
      <c r="M68" s="1791">
        <f>SUM(M69)</f>
        <v>0</v>
      </c>
      <c r="N68" s="1791">
        <f t="shared" si="10"/>
        <v>0</v>
      </c>
      <c r="O68" s="1791"/>
      <c r="P68" s="1791">
        <f>SUM(P69)</f>
        <v>0</v>
      </c>
      <c r="Q68" s="1791">
        <f>SUM(Q69)</f>
        <v>0</v>
      </c>
      <c r="R68" s="1791">
        <f t="shared" si="11"/>
        <v>0</v>
      </c>
      <c r="S68" s="1791"/>
      <c r="T68" s="1791">
        <f>SUM(T69)</f>
        <v>1</v>
      </c>
      <c r="U68" s="1791">
        <f>SUM(U69)</f>
        <v>0</v>
      </c>
      <c r="V68" s="1791">
        <f t="shared" si="12"/>
        <v>1</v>
      </c>
      <c r="W68" s="1791"/>
      <c r="X68" s="1791">
        <f t="shared" si="13"/>
        <v>1</v>
      </c>
      <c r="Y68" s="1791">
        <f t="shared" si="14"/>
        <v>0</v>
      </c>
      <c r="Z68" s="1790">
        <f t="shared" si="15"/>
        <v>1</v>
      </c>
    </row>
    <row r="69" spans="2:26" ht="14.25" customHeight="1">
      <c r="B69" s="2029"/>
      <c r="C69" s="1789" t="s">
        <v>225</v>
      </c>
      <c r="D69" s="1788">
        <v>0</v>
      </c>
      <c r="E69" s="1788">
        <v>0</v>
      </c>
      <c r="F69" s="1788">
        <f t="shared" si="8"/>
        <v>0</v>
      </c>
      <c r="G69" s="1788"/>
      <c r="H69" s="1788">
        <v>0</v>
      </c>
      <c r="I69" s="1788">
        <v>0</v>
      </c>
      <c r="J69" s="1788">
        <f t="shared" si="9"/>
        <v>0</v>
      </c>
      <c r="K69" s="1788"/>
      <c r="L69" s="1788">
        <v>0</v>
      </c>
      <c r="M69" s="1788">
        <v>0</v>
      </c>
      <c r="N69" s="1788">
        <f t="shared" si="10"/>
        <v>0</v>
      </c>
      <c r="O69" s="1788"/>
      <c r="P69" s="1788">
        <v>0</v>
      </c>
      <c r="Q69" s="1788">
        <v>0</v>
      </c>
      <c r="R69" s="1788">
        <f t="shared" si="11"/>
        <v>0</v>
      </c>
      <c r="S69" s="1788"/>
      <c r="T69" s="1788">
        <v>1</v>
      </c>
      <c r="U69" s="1788">
        <v>0</v>
      </c>
      <c r="V69" s="1788">
        <f t="shared" si="12"/>
        <v>1</v>
      </c>
      <c r="W69" s="1788"/>
      <c r="X69" s="1788">
        <f t="shared" si="13"/>
        <v>1</v>
      </c>
      <c r="Y69" s="1788">
        <f t="shared" si="14"/>
        <v>0</v>
      </c>
      <c r="Z69" s="1787">
        <f t="shared" si="15"/>
        <v>1</v>
      </c>
    </row>
    <row r="70" spans="2:26" s="1780" customFormat="1" ht="14.25" customHeight="1">
      <c r="B70" s="2029">
        <v>1403</v>
      </c>
      <c r="C70" s="1795" t="s">
        <v>694</v>
      </c>
      <c r="D70" s="1794">
        <f>SUM(D71+D73+D75)</f>
        <v>2</v>
      </c>
      <c r="E70" s="1794">
        <f>SUM(E71+E73+E75)</f>
        <v>11</v>
      </c>
      <c r="F70" s="1794">
        <f t="shared" ref="F70:F77" si="16">SUM(D70:E70)</f>
        <v>13</v>
      </c>
      <c r="G70" s="1794"/>
      <c r="H70" s="1794">
        <f>SUM(H71+H73+H75)</f>
        <v>5</v>
      </c>
      <c r="I70" s="1794">
        <f>SUM(I71+I73+I75)</f>
        <v>12</v>
      </c>
      <c r="J70" s="1794">
        <f t="shared" ref="J70:J77" si="17">SUM(H70:I70)</f>
        <v>17</v>
      </c>
      <c r="K70" s="1794"/>
      <c r="L70" s="1794">
        <f>SUM(L71+L73+L75)</f>
        <v>0</v>
      </c>
      <c r="M70" s="1794">
        <f>SUM(M71+M73+M75)</f>
        <v>0</v>
      </c>
      <c r="N70" s="1794">
        <f t="shared" ref="N70:N77" si="18">SUM(L70:M70)</f>
        <v>0</v>
      </c>
      <c r="O70" s="1794"/>
      <c r="P70" s="1794">
        <f>SUM(P71+P73+P75)</f>
        <v>4</v>
      </c>
      <c r="Q70" s="1794">
        <f>SUM(Q71+Q73+Q75)</f>
        <v>4</v>
      </c>
      <c r="R70" s="1794">
        <f t="shared" ref="R70:R77" si="19">SUM(P70:Q70)</f>
        <v>8</v>
      </c>
      <c r="S70" s="1794"/>
      <c r="T70" s="1794">
        <f>SUM(T71+T73+T75)</f>
        <v>3</v>
      </c>
      <c r="U70" s="1794">
        <f>SUM(U71+U73+U75)</f>
        <v>7</v>
      </c>
      <c r="V70" s="1794">
        <f t="shared" ref="V70:V77" si="20">SUM(T70:U70)</f>
        <v>10</v>
      </c>
      <c r="W70" s="1794"/>
      <c r="X70" s="1794">
        <f t="shared" ref="X70:X77" si="21">SUM(D70+H70+L70+P70+T70)</f>
        <v>14</v>
      </c>
      <c r="Y70" s="1794">
        <f t="shared" ref="Y70:Y77" si="22">SUM(E70+I70+M70+Q70+U70)</f>
        <v>34</v>
      </c>
      <c r="Z70" s="1793">
        <f t="shared" ref="Z70:Z77" si="23">SUM(F70+J70+N70+R70+V70)</f>
        <v>48</v>
      </c>
    </row>
    <row r="71" spans="2:26" s="1780" customFormat="1" ht="14.25" customHeight="1">
      <c r="B71" s="2029"/>
      <c r="C71" s="1792" t="s">
        <v>33</v>
      </c>
      <c r="D71" s="1791">
        <f>SUM(D72)</f>
        <v>1</v>
      </c>
      <c r="E71" s="1791">
        <f>SUM(E72)</f>
        <v>9</v>
      </c>
      <c r="F71" s="1791">
        <f t="shared" si="16"/>
        <v>10</v>
      </c>
      <c r="G71" s="1791"/>
      <c r="H71" s="1791">
        <f>SUM(H72)</f>
        <v>0</v>
      </c>
      <c r="I71" s="1791">
        <f>SUM(I72)</f>
        <v>3</v>
      </c>
      <c r="J71" s="1791">
        <f t="shared" si="17"/>
        <v>3</v>
      </c>
      <c r="K71" s="1791"/>
      <c r="L71" s="1791">
        <f>SUM(L72)</f>
        <v>0</v>
      </c>
      <c r="M71" s="1791">
        <f>SUM(M72)</f>
        <v>0</v>
      </c>
      <c r="N71" s="1791">
        <f t="shared" si="18"/>
        <v>0</v>
      </c>
      <c r="O71" s="1791"/>
      <c r="P71" s="1791">
        <f>SUM(P72)</f>
        <v>3</v>
      </c>
      <c r="Q71" s="1791">
        <f>SUM(Q72)</f>
        <v>1</v>
      </c>
      <c r="R71" s="1791">
        <f t="shared" si="19"/>
        <v>4</v>
      </c>
      <c r="S71" s="1791"/>
      <c r="T71" s="1791">
        <f>SUM(T72)</f>
        <v>2</v>
      </c>
      <c r="U71" s="1791">
        <f>SUM(U72)</f>
        <v>6</v>
      </c>
      <c r="V71" s="1791">
        <f t="shared" si="20"/>
        <v>8</v>
      </c>
      <c r="W71" s="1791"/>
      <c r="X71" s="1791">
        <f t="shared" si="21"/>
        <v>6</v>
      </c>
      <c r="Y71" s="1791">
        <f t="shared" si="22"/>
        <v>19</v>
      </c>
      <c r="Z71" s="1790">
        <f t="shared" si="23"/>
        <v>25</v>
      </c>
    </row>
    <row r="72" spans="2:26" ht="14.25" customHeight="1">
      <c r="B72" s="2029"/>
      <c r="C72" s="1789" t="s">
        <v>224</v>
      </c>
      <c r="D72" s="1788">
        <v>1</v>
      </c>
      <c r="E72" s="1788">
        <v>9</v>
      </c>
      <c r="F72" s="1788">
        <f t="shared" si="16"/>
        <v>10</v>
      </c>
      <c r="G72" s="1788"/>
      <c r="H72" s="1788">
        <v>0</v>
      </c>
      <c r="I72" s="1788">
        <v>3</v>
      </c>
      <c r="J72" s="1788">
        <f t="shared" si="17"/>
        <v>3</v>
      </c>
      <c r="K72" s="1788"/>
      <c r="L72" s="1788">
        <v>0</v>
      </c>
      <c r="M72" s="1788">
        <v>0</v>
      </c>
      <c r="N72" s="1788">
        <f t="shared" si="18"/>
        <v>0</v>
      </c>
      <c r="O72" s="1788"/>
      <c r="P72" s="1788">
        <v>3</v>
      </c>
      <c r="Q72" s="1788">
        <v>1</v>
      </c>
      <c r="R72" s="1788">
        <f t="shared" si="19"/>
        <v>4</v>
      </c>
      <c r="S72" s="1788"/>
      <c r="T72" s="1788">
        <v>2</v>
      </c>
      <c r="U72" s="1788">
        <v>6</v>
      </c>
      <c r="V72" s="1788">
        <f t="shared" si="20"/>
        <v>8</v>
      </c>
      <c r="W72" s="1788"/>
      <c r="X72" s="1788">
        <f t="shared" si="21"/>
        <v>6</v>
      </c>
      <c r="Y72" s="1788">
        <f t="shared" si="22"/>
        <v>19</v>
      </c>
      <c r="Z72" s="1787">
        <f t="shared" si="23"/>
        <v>25</v>
      </c>
    </row>
    <row r="73" spans="2:26" s="1780" customFormat="1" ht="14.25" customHeight="1">
      <c r="B73" s="2029"/>
      <c r="C73" s="1792" t="s">
        <v>15</v>
      </c>
      <c r="D73" s="1791">
        <f>SUM(D74)</f>
        <v>0</v>
      </c>
      <c r="E73" s="1791">
        <f>SUM(E74)</f>
        <v>2</v>
      </c>
      <c r="F73" s="1791">
        <f t="shared" si="16"/>
        <v>2</v>
      </c>
      <c r="G73" s="1791"/>
      <c r="H73" s="1791">
        <f>SUM(H74)</f>
        <v>2</v>
      </c>
      <c r="I73" s="1791">
        <f>SUM(I74)</f>
        <v>3</v>
      </c>
      <c r="J73" s="1791">
        <f t="shared" si="17"/>
        <v>5</v>
      </c>
      <c r="K73" s="1791"/>
      <c r="L73" s="1791">
        <f>SUM(L74)</f>
        <v>0</v>
      </c>
      <c r="M73" s="1791">
        <f>SUM(M74)</f>
        <v>0</v>
      </c>
      <c r="N73" s="1791">
        <f t="shared" si="18"/>
        <v>0</v>
      </c>
      <c r="O73" s="1791"/>
      <c r="P73" s="1791">
        <f>SUM(P74)</f>
        <v>0</v>
      </c>
      <c r="Q73" s="1791">
        <f>SUM(Q74)</f>
        <v>0</v>
      </c>
      <c r="R73" s="1791">
        <f t="shared" si="19"/>
        <v>0</v>
      </c>
      <c r="S73" s="1791"/>
      <c r="T73" s="1791">
        <f>SUM(T74)</f>
        <v>0</v>
      </c>
      <c r="U73" s="1791">
        <f>SUM(U74)</f>
        <v>0</v>
      </c>
      <c r="V73" s="1791">
        <f t="shared" si="20"/>
        <v>0</v>
      </c>
      <c r="W73" s="1791"/>
      <c r="X73" s="1791">
        <f t="shared" si="21"/>
        <v>2</v>
      </c>
      <c r="Y73" s="1791">
        <f t="shared" si="22"/>
        <v>5</v>
      </c>
      <c r="Z73" s="1790">
        <f t="shared" si="23"/>
        <v>7</v>
      </c>
    </row>
    <row r="74" spans="2:26" ht="14.25" customHeight="1">
      <c r="B74" s="2029"/>
      <c r="C74" s="1789" t="s">
        <v>224</v>
      </c>
      <c r="D74" s="1788">
        <v>0</v>
      </c>
      <c r="E74" s="1788">
        <v>2</v>
      </c>
      <c r="F74" s="1788">
        <f t="shared" si="16"/>
        <v>2</v>
      </c>
      <c r="G74" s="1788"/>
      <c r="H74" s="1788">
        <v>2</v>
      </c>
      <c r="I74" s="1788">
        <v>3</v>
      </c>
      <c r="J74" s="1788">
        <f t="shared" si="17"/>
        <v>5</v>
      </c>
      <c r="K74" s="1788"/>
      <c r="L74" s="1788">
        <v>0</v>
      </c>
      <c r="M74" s="1788">
        <v>0</v>
      </c>
      <c r="N74" s="1788">
        <f t="shared" si="18"/>
        <v>0</v>
      </c>
      <c r="O74" s="1788"/>
      <c r="P74" s="1788">
        <v>0</v>
      </c>
      <c r="Q74" s="1788">
        <v>0</v>
      </c>
      <c r="R74" s="1788">
        <f t="shared" si="19"/>
        <v>0</v>
      </c>
      <c r="S74" s="1788"/>
      <c r="T74" s="1788">
        <v>0</v>
      </c>
      <c r="U74" s="1788">
        <v>0</v>
      </c>
      <c r="V74" s="1788">
        <f t="shared" si="20"/>
        <v>0</v>
      </c>
      <c r="W74" s="1788"/>
      <c r="X74" s="1788">
        <f t="shared" si="21"/>
        <v>2</v>
      </c>
      <c r="Y74" s="1788">
        <f t="shared" si="22"/>
        <v>5</v>
      </c>
      <c r="Z74" s="1787">
        <f t="shared" si="23"/>
        <v>7</v>
      </c>
    </row>
    <row r="75" spans="2:26" s="1780" customFormat="1" ht="14.25" customHeight="1">
      <c r="B75" s="2029"/>
      <c r="C75" s="1792" t="s">
        <v>16</v>
      </c>
      <c r="D75" s="1791">
        <f>SUM(D76:D77)</f>
        <v>1</v>
      </c>
      <c r="E75" s="1791">
        <f>SUM(E76:E77)</f>
        <v>0</v>
      </c>
      <c r="F75" s="1791">
        <f t="shared" si="16"/>
        <v>1</v>
      </c>
      <c r="G75" s="1791"/>
      <c r="H75" s="1791">
        <f>SUM(H76:H77)</f>
        <v>3</v>
      </c>
      <c r="I75" s="1791">
        <f>SUM(I76:I77)</f>
        <v>6</v>
      </c>
      <c r="J75" s="1791">
        <f t="shared" si="17"/>
        <v>9</v>
      </c>
      <c r="K75" s="1791"/>
      <c r="L75" s="1791">
        <f>SUM(L76:L77)</f>
        <v>0</v>
      </c>
      <c r="M75" s="1791">
        <f>SUM(M76:M77)</f>
        <v>0</v>
      </c>
      <c r="N75" s="1791">
        <f t="shared" si="18"/>
        <v>0</v>
      </c>
      <c r="O75" s="1791"/>
      <c r="P75" s="1791">
        <f>SUM(P76:P77)</f>
        <v>1</v>
      </c>
      <c r="Q75" s="1791">
        <f>SUM(Q76:Q77)</f>
        <v>3</v>
      </c>
      <c r="R75" s="1791">
        <f t="shared" si="19"/>
        <v>4</v>
      </c>
      <c r="S75" s="1791"/>
      <c r="T75" s="1791">
        <f>SUM(T76:T77)</f>
        <v>1</v>
      </c>
      <c r="U75" s="1791">
        <f>SUM(U76:U77)</f>
        <v>1</v>
      </c>
      <c r="V75" s="1791">
        <f t="shared" si="20"/>
        <v>2</v>
      </c>
      <c r="W75" s="1791"/>
      <c r="X75" s="1791">
        <f t="shared" si="21"/>
        <v>6</v>
      </c>
      <c r="Y75" s="1791">
        <f t="shared" si="22"/>
        <v>10</v>
      </c>
      <c r="Z75" s="1790">
        <f t="shared" si="23"/>
        <v>16</v>
      </c>
    </row>
    <row r="76" spans="2:26" ht="14.25" customHeight="1">
      <c r="B76" s="2029"/>
      <c r="C76" s="1789" t="s">
        <v>224</v>
      </c>
      <c r="D76" s="1788">
        <v>1</v>
      </c>
      <c r="E76" s="1788">
        <v>0</v>
      </c>
      <c r="F76" s="1788">
        <f t="shared" si="16"/>
        <v>1</v>
      </c>
      <c r="G76" s="1788"/>
      <c r="H76" s="1788">
        <v>3</v>
      </c>
      <c r="I76" s="1788">
        <v>6</v>
      </c>
      <c r="J76" s="1788">
        <f t="shared" si="17"/>
        <v>9</v>
      </c>
      <c r="K76" s="1788"/>
      <c r="L76" s="1788">
        <v>0</v>
      </c>
      <c r="M76" s="1788">
        <v>0</v>
      </c>
      <c r="N76" s="1788">
        <f t="shared" si="18"/>
        <v>0</v>
      </c>
      <c r="O76" s="1788"/>
      <c r="P76" s="1788">
        <v>0</v>
      </c>
      <c r="Q76" s="1788">
        <v>3</v>
      </c>
      <c r="R76" s="1788">
        <f t="shared" si="19"/>
        <v>3</v>
      </c>
      <c r="S76" s="1788"/>
      <c r="T76" s="1788">
        <v>0</v>
      </c>
      <c r="U76" s="1788">
        <v>1</v>
      </c>
      <c r="V76" s="1788">
        <f t="shared" si="20"/>
        <v>1</v>
      </c>
      <c r="W76" s="1788"/>
      <c r="X76" s="1788">
        <f t="shared" si="21"/>
        <v>4</v>
      </c>
      <c r="Y76" s="1788">
        <f t="shared" si="22"/>
        <v>10</v>
      </c>
      <c r="Z76" s="1787">
        <f t="shared" si="23"/>
        <v>14</v>
      </c>
    </row>
    <row r="77" spans="2:26" ht="14.25" customHeight="1">
      <c r="B77" s="2029"/>
      <c r="C77" s="1806" t="s">
        <v>223</v>
      </c>
      <c r="D77" s="1805">
        <v>0</v>
      </c>
      <c r="E77" s="1805">
        <v>0</v>
      </c>
      <c r="F77" s="1805">
        <f t="shared" si="16"/>
        <v>0</v>
      </c>
      <c r="G77" s="1805"/>
      <c r="H77" s="1805">
        <v>0</v>
      </c>
      <c r="I77" s="1805">
        <v>0</v>
      </c>
      <c r="J77" s="1805">
        <f t="shared" si="17"/>
        <v>0</v>
      </c>
      <c r="K77" s="1805"/>
      <c r="L77" s="1805">
        <v>0</v>
      </c>
      <c r="M77" s="1805">
        <v>0</v>
      </c>
      <c r="N77" s="1805">
        <f t="shared" si="18"/>
        <v>0</v>
      </c>
      <c r="O77" s="1805"/>
      <c r="P77" s="1805">
        <v>1</v>
      </c>
      <c r="Q77" s="1805">
        <v>0</v>
      </c>
      <c r="R77" s="1805">
        <f t="shared" si="19"/>
        <v>1</v>
      </c>
      <c r="S77" s="1805"/>
      <c r="T77" s="1805">
        <v>1</v>
      </c>
      <c r="U77" s="1805">
        <v>0</v>
      </c>
      <c r="V77" s="1805">
        <f t="shared" si="20"/>
        <v>1</v>
      </c>
      <c r="W77" s="1805"/>
      <c r="X77" s="1805">
        <f t="shared" si="21"/>
        <v>2</v>
      </c>
      <c r="Y77" s="1805">
        <f t="shared" si="22"/>
        <v>0</v>
      </c>
      <c r="Z77" s="1804">
        <f t="shared" si="23"/>
        <v>2</v>
      </c>
    </row>
    <row r="78" spans="2:26" ht="14.25" customHeight="1">
      <c r="B78" s="1803"/>
      <c r="C78" s="1789"/>
      <c r="Z78" s="8" t="s">
        <v>222</v>
      </c>
    </row>
    <row r="79" spans="2:26" ht="14.25" customHeight="1">
      <c r="B79" s="1803"/>
      <c r="C79" s="1789"/>
    </row>
    <row r="80" spans="2:26" ht="14.25" customHeight="1">
      <c r="B80" s="1803"/>
      <c r="C80" s="1789"/>
      <c r="Y80" s="8" t="s">
        <v>1624</v>
      </c>
    </row>
    <row r="81" spans="2:26" s="1799" customFormat="1" ht="14.25" customHeight="1">
      <c r="B81" s="2023" t="s">
        <v>115</v>
      </c>
      <c r="C81" s="2025" t="s">
        <v>336</v>
      </c>
      <c r="D81" s="2026" t="s">
        <v>290</v>
      </c>
      <c r="E81" s="2026"/>
      <c r="F81" s="2026"/>
      <c r="G81" s="1802"/>
      <c r="H81" s="2026" t="s">
        <v>1623</v>
      </c>
      <c r="I81" s="2026"/>
      <c r="J81" s="2026"/>
      <c r="K81" s="1802"/>
      <c r="L81" s="2026" t="s">
        <v>1622</v>
      </c>
      <c r="M81" s="2026"/>
      <c r="N81" s="2026"/>
      <c r="O81" s="1802"/>
      <c r="P81" s="2026" t="s">
        <v>1621</v>
      </c>
      <c r="Q81" s="2026"/>
      <c r="R81" s="2026"/>
      <c r="S81" s="1802"/>
      <c r="T81" s="2026" t="s">
        <v>1620</v>
      </c>
      <c r="U81" s="2026"/>
      <c r="V81" s="2026"/>
      <c r="W81" s="1802"/>
      <c r="X81" s="2026" t="s">
        <v>5</v>
      </c>
      <c r="Y81" s="2026"/>
      <c r="Z81" s="2027"/>
    </row>
    <row r="82" spans="2:26" s="1799" customFormat="1" ht="14.25" customHeight="1">
      <c r="B82" s="2024"/>
      <c r="C82" s="2025"/>
      <c r="D82" s="1801" t="s">
        <v>26</v>
      </c>
      <c r="E82" s="1801" t="s">
        <v>27</v>
      </c>
      <c r="F82" s="1801" t="s">
        <v>5</v>
      </c>
      <c r="G82" s="1801"/>
      <c r="H82" s="1801" t="s">
        <v>26</v>
      </c>
      <c r="I82" s="1801" t="s">
        <v>27</v>
      </c>
      <c r="J82" s="1801" t="s">
        <v>5</v>
      </c>
      <c r="K82" s="1801"/>
      <c r="L82" s="1801" t="s">
        <v>26</v>
      </c>
      <c r="M82" s="1801" t="s">
        <v>27</v>
      </c>
      <c r="N82" s="1801" t="s">
        <v>5</v>
      </c>
      <c r="O82" s="1801"/>
      <c r="P82" s="1801" t="s">
        <v>26</v>
      </c>
      <c r="Q82" s="1801" t="s">
        <v>27</v>
      </c>
      <c r="R82" s="1801" t="s">
        <v>5</v>
      </c>
      <c r="S82" s="1801"/>
      <c r="T82" s="1801" t="s">
        <v>26</v>
      </c>
      <c r="U82" s="1801" t="s">
        <v>27</v>
      </c>
      <c r="V82" s="1801" t="s">
        <v>5</v>
      </c>
      <c r="W82" s="1801"/>
      <c r="X82" s="1801" t="s">
        <v>26</v>
      </c>
      <c r="Y82" s="1801" t="s">
        <v>27</v>
      </c>
      <c r="Z82" s="1800" t="s">
        <v>5</v>
      </c>
    </row>
    <row r="83" spans="2:26" s="1780" customFormat="1" ht="14.25" customHeight="1">
      <c r="B83" s="2028">
        <v>1404</v>
      </c>
      <c r="C83" s="1795" t="s">
        <v>1619</v>
      </c>
      <c r="D83" s="1794">
        <f>SUM(D84+D86)</f>
        <v>96</v>
      </c>
      <c r="E83" s="1794">
        <f>SUM(E84+E86)</f>
        <v>39</v>
      </c>
      <c r="F83" s="1794">
        <f t="shared" ref="F83:F114" si="24">SUM(D83:E83)</f>
        <v>135</v>
      </c>
      <c r="G83" s="1794"/>
      <c r="H83" s="1794">
        <f>SUM(H84+H86)</f>
        <v>63</v>
      </c>
      <c r="I83" s="1794">
        <f>SUM(I84+I86)</f>
        <v>27</v>
      </c>
      <c r="J83" s="1794">
        <f t="shared" ref="J83:J114" si="25">SUM(H83:I83)</f>
        <v>90</v>
      </c>
      <c r="K83" s="1794"/>
      <c r="L83" s="1794">
        <f>SUM(L84+L86)</f>
        <v>1</v>
      </c>
      <c r="M83" s="1794">
        <f>SUM(M84+M86)</f>
        <v>0</v>
      </c>
      <c r="N83" s="1794">
        <f t="shared" ref="N83:N114" si="26">SUM(L83:M83)</f>
        <v>1</v>
      </c>
      <c r="O83" s="1794"/>
      <c r="P83" s="1794">
        <f>SUM(P84+P86)</f>
        <v>0</v>
      </c>
      <c r="Q83" s="1794">
        <f>SUM(Q84+Q86)</f>
        <v>0</v>
      </c>
      <c r="R83" s="1794">
        <f t="shared" ref="R83:R114" si="27">SUM(P83:Q83)</f>
        <v>0</v>
      </c>
      <c r="S83" s="1794"/>
      <c r="T83" s="1794">
        <f>SUM(T84+T86)</f>
        <v>0</v>
      </c>
      <c r="U83" s="1794">
        <f>SUM(U84+U86)</f>
        <v>2</v>
      </c>
      <c r="V83" s="1794">
        <f t="shared" ref="V83:V114" si="28">SUM(T83:U83)</f>
        <v>2</v>
      </c>
      <c r="W83" s="1794"/>
      <c r="X83" s="1794">
        <f t="shared" ref="X83:X114" si="29">SUM(D83+H83+L83+P83+T83)</f>
        <v>160</v>
      </c>
      <c r="Y83" s="1794">
        <f t="shared" ref="Y83:Y114" si="30">SUM(E83+I83+M83+Q83+U83)</f>
        <v>68</v>
      </c>
      <c r="Z83" s="1793">
        <f t="shared" ref="Z83:Z114" si="31">SUM(F83+J83+N83+R83+V83)</f>
        <v>228</v>
      </c>
    </row>
    <row r="84" spans="2:26" s="1780" customFormat="1" ht="14.25" customHeight="1">
      <c r="B84" s="2029"/>
      <c r="C84" s="1798" t="s">
        <v>45</v>
      </c>
      <c r="D84" s="1797">
        <f>SUM(D85:D85)</f>
        <v>66</v>
      </c>
      <c r="E84" s="1797">
        <f>SUM(E85:E85)</f>
        <v>16</v>
      </c>
      <c r="F84" s="1797">
        <f t="shared" si="24"/>
        <v>82</v>
      </c>
      <c r="G84" s="1797"/>
      <c r="H84" s="1797">
        <f>SUM(H85:H85)</f>
        <v>27</v>
      </c>
      <c r="I84" s="1797">
        <f>SUM(I85:I85)</f>
        <v>1</v>
      </c>
      <c r="J84" s="1797">
        <f t="shared" si="25"/>
        <v>28</v>
      </c>
      <c r="K84" s="1797"/>
      <c r="L84" s="1797">
        <f>SUM(L85:L85)</f>
        <v>1</v>
      </c>
      <c r="M84" s="1797">
        <f>SUM(M85:M85)</f>
        <v>0</v>
      </c>
      <c r="N84" s="1797">
        <f t="shared" si="26"/>
        <v>1</v>
      </c>
      <c r="O84" s="1797"/>
      <c r="P84" s="1797">
        <f>SUM(P85:P85)</f>
        <v>0</v>
      </c>
      <c r="Q84" s="1797">
        <f>SUM(Q85:Q85)</f>
        <v>0</v>
      </c>
      <c r="R84" s="1797">
        <f t="shared" si="27"/>
        <v>0</v>
      </c>
      <c r="S84" s="1797"/>
      <c r="T84" s="1797">
        <f>SUM(T85:T85)</f>
        <v>0</v>
      </c>
      <c r="U84" s="1797">
        <f>SUM(U85:U85)</f>
        <v>0</v>
      </c>
      <c r="V84" s="1797">
        <f t="shared" si="28"/>
        <v>0</v>
      </c>
      <c r="W84" s="1797"/>
      <c r="X84" s="1797">
        <f t="shared" si="29"/>
        <v>94</v>
      </c>
      <c r="Y84" s="1797">
        <f t="shared" si="30"/>
        <v>17</v>
      </c>
      <c r="Z84" s="1796">
        <f t="shared" si="31"/>
        <v>111</v>
      </c>
    </row>
    <row r="85" spans="2:26" ht="14.25" customHeight="1">
      <c r="B85" s="2029"/>
      <c r="C85" s="1789" t="s">
        <v>212</v>
      </c>
      <c r="D85" s="1788">
        <v>66</v>
      </c>
      <c r="E85" s="1788">
        <v>16</v>
      </c>
      <c r="F85" s="1788">
        <f t="shared" si="24"/>
        <v>82</v>
      </c>
      <c r="G85" s="1788"/>
      <c r="H85" s="1788">
        <v>27</v>
      </c>
      <c r="I85" s="1788">
        <v>1</v>
      </c>
      <c r="J85" s="1788">
        <f t="shared" si="25"/>
        <v>28</v>
      </c>
      <c r="K85" s="1788"/>
      <c r="L85" s="1788">
        <v>1</v>
      </c>
      <c r="M85" s="1788">
        <v>0</v>
      </c>
      <c r="N85" s="1788">
        <f t="shared" si="26"/>
        <v>1</v>
      </c>
      <c r="O85" s="1788"/>
      <c r="P85" s="1788">
        <v>0</v>
      </c>
      <c r="Q85" s="1788">
        <v>0</v>
      </c>
      <c r="R85" s="1788">
        <f t="shared" si="27"/>
        <v>0</v>
      </c>
      <c r="S85" s="1788"/>
      <c r="T85" s="1788">
        <v>0</v>
      </c>
      <c r="U85" s="1788">
        <v>0</v>
      </c>
      <c r="V85" s="1788">
        <f t="shared" si="28"/>
        <v>0</v>
      </c>
      <c r="W85" s="1788"/>
      <c r="X85" s="1788">
        <f t="shared" si="29"/>
        <v>94</v>
      </c>
      <c r="Y85" s="1788">
        <f t="shared" si="30"/>
        <v>17</v>
      </c>
      <c r="Z85" s="1787">
        <f t="shared" si="31"/>
        <v>111</v>
      </c>
    </row>
    <row r="86" spans="2:26" s="1780" customFormat="1" ht="14.25" customHeight="1">
      <c r="B86" s="2029"/>
      <c r="C86" s="1792" t="s">
        <v>17</v>
      </c>
      <c r="D86" s="1791">
        <f>SUM(D87)</f>
        <v>30</v>
      </c>
      <c r="E86" s="1791">
        <f>SUM(E87)</f>
        <v>23</v>
      </c>
      <c r="F86" s="1791">
        <f t="shared" si="24"/>
        <v>53</v>
      </c>
      <c r="G86" s="1791"/>
      <c r="H86" s="1791">
        <f>SUM(H87)</f>
        <v>36</v>
      </c>
      <c r="I86" s="1791">
        <f>SUM(I87)</f>
        <v>26</v>
      </c>
      <c r="J86" s="1791">
        <f t="shared" si="25"/>
        <v>62</v>
      </c>
      <c r="K86" s="1791"/>
      <c r="L86" s="1791">
        <f>SUM(L87)</f>
        <v>0</v>
      </c>
      <c r="M86" s="1791">
        <f>SUM(M87)</f>
        <v>0</v>
      </c>
      <c r="N86" s="1791">
        <f t="shared" si="26"/>
        <v>0</v>
      </c>
      <c r="O86" s="1791"/>
      <c r="P86" s="1791">
        <f>SUM(P87)</f>
        <v>0</v>
      </c>
      <c r="Q86" s="1791">
        <f>SUM(Q87)</f>
        <v>0</v>
      </c>
      <c r="R86" s="1791">
        <f t="shared" si="27"/>
        <v>0</v>
      </c>
      <c r="S86" s="1791"/>
      <c r="T86" s="1791">
        <f>SUM(T87)</f>
        <v>0</v>
      </c>
      <c r="U86" s="1791">
        <f>SUM(U87)</f>
        <v>2</v>
      </c>
      <c r="V86" s="1791">
        <f t="shared" si="28"/>
        <v>2</v>
      </c>
      <c r="W86" s="1791"/>
      <c r="X86" s="1791">
        <f t="shared" si="29"/>
        <v>66</v>
      </c>
      <c r="Y86" s="1791">
        <f t="shared" si="30"/>
        <v>51</v>
      </c>
      <c r="Z86" s="1790">
        <f t="shared" si="31"/>
        <v>117</v>
      </c>
    </row>
    <row r="87" spans="2:26" ht="14.25" customHeight="1">
      <c r="B87" s="2029"/>
      <c r="C87" s="1789" t="s">
        <v>209</v>
      </c>
      <c r="D87" s="1788">
        <v>30</v>
      </c>
      <c r="E87" s="1788">
        <v>23</v>
      </c>
      <c r="F87" s="1788">
        <f t="shared" si="24"/>
        <v>53</v>
      </c>
      <c r="G87" s="1788"/>
      <c r="H87" s="1788">
        <v>36</v>
      </c>
      <c r="I87" s="1788">
        <v>26</v>
      </c>
      <c r="J87" s="1788">
        <f t="shared" si="25"/>
        <v>62</v>
      </c>
      <c r="K87" s="1788"/>
      <c r="L87" s="1788">
        <v>0</v>
      </c>
      <c r="M87" s="1788">
        <v>0</v>
      </c>
      <c r="N87" s="1788">
        <f t="shared" si="26"/>
        <v>0</v>
      </c>
      <c r="O87" s="1788"/>
      <c r="P87" s="1788">
        <v>0</v>
      </c>
      <c r="Q87" s="1788">
        <v>0</v>
      </c>
      <c r="R87" s="1788">
        <f t="shared" si="27"/>
        <v>0</v>
      </c>
      <c r="S87" s="1788"/>
      <c r="T87" s="1788">
        <v>0</v>
      </c>
      <c r="U87" s="1788">
        <v>2</v>
      </c>
      <c r="V87" s="1788">
        <f t="shared" si="28"/>
        <v>2</v>
      </c>
      <c r="W87" s="1788"/>
      <c r="X87" s="1788">
        <f t="shared" si="29"/>
        <v>66</v>
      </c>
      <c r="Y87" s="1788">
        <f t="shared" si="30"/>
        <v>51</v>
      </c>
      <c r="Z87" s="1787">
        <f t="shared" si="31"/>
        <v>117</v>
      </c>
    </row>
    <row r="88" spans="2:26" s="1780" customFormat="1" ht="14.25" customHeight="1">
      <c r="B88" s="2029">
        <v>1405</v>
      </c>
      <c r="C88" s="1795" t="s">
        <v>18</v>
      </c>
      <c r="D88" s="1794">
        <f>SUM(D89+D94+D104+D106)</f>
        <v>175</v>
      </c>
      <c r="E88" s="1794">
        <f>SUM(E89+E94+E104+E106)</f>
        <v>305</v>
      </c>
      <c r="F88" s="1794">
        <f t="shared" si="24"/>
        <v>480</v>
      </c>
      <c r="G88" s="1794"/>
      <c r="H88" s="1794">
        <f>SUM(H89+H94+H104+H106)</f>
        <v>18</v>
      </c>
      <c r="I88" s="1794">
        <f>SUM(I89+I94+I104+I106)</f>
        <v>26</v>
      </c>
      <c r="J88" s="1794">
        <f t="shared" si="25"/>
        <v>44</v>
      </c>
      <c r="K88" s="1794"/>
      <c r="L88" s="1794">
        <f>SUM(L89+L94+L104+L106)</f>
        <v>7</v>
      </c>
      <c r="M88" s="1794">
        <f>SUM(M89+M94+M104+M106)</f>
        <v>3</v>
      </c>
      <c r="N88" s="1794">
        <f t="shared" si="26"/>
        <v>10</v>
      </c>
      <c r="O88" s="1794"/>
      <c r="P88" s="1794">
        <f>SUM(P89+P94+P104+P106)</f>
        <v>7</v>
      </c>
      <c r="Q88" s="1794">
        <f>SUM(Q89+Q94+Q104+Q106)</f>
        <v>2</v>
      </c>
      <c r="R88" s="1794">
        <f t="shared" si="27"/>
        <v>9</v>
      </c>
      <c r="S88" s="1794"/>
      <c r="T88" s="1794">
        <f>SUM(T89+T94+T104+T106)</f>
        <v>4</v>
      </c>
      <c r="U88" s="1794">
        <f>SUM(U89+U94+U104+U106)</f>
        <v>11</v>
      </c>
      <c r="V88" s="1794">
        <f t="shared" si="28"/>
        <v>15</v>
      </c>
      <c r="W88" s="1794"/>
      <c r="X88" s="1794">
        <f t="shared" si="29"/>
        <v>211</v>
      </c>
      <c r="Y88" s="1794">
        <f t="shared" si="30"/>
        <v>347</v>
      </c>
      <c r="Z88" s="1793">
        <f t="shared" si="31"/>
        <v>558</v>
      </c>
    </row>
    <row r="89" spans="2:26" s="1780" customFormat="1" ht="14.25" customHeight="1">
      <c r="B89" s="2029"/>
      <c r="C89" s="1792" t="s">
        <v>21</v>
      </c>
      <c r="D89" s="1791">
        <f>SUM(D90:D93)</f>
        <v>29</v>
      </c>
      <c r="E89" s="1791">
        <f>SUM(E90:E93)</f>
        <v>25</v>
      </c>
      <c r="F89" s="1791">
        <f t="shared" si="24"/>
        <v>54</v>
      </c>
      <c r="G89" s="1791"/>
      <c r="H89" s="1791">
        <f>SUM(H90:H93)</f>
        <v>5</v>
      </c>
      <c r="I89" s="1791">
        <f>SUM(I90:I93)</f>
        <v>10</v>
      </c>
      <c r="J89" s="1791">
        <f t="shared" si="25"/>
        <v>15</v>
      </c>
      <c r="K89" s="1791"/>
      <c r="L89" s="1791">
        <f>SUM(L90:L93)</f>
        <v>0</v>
      </c>
      <c r="M89" s="1791">
        <f>SUM(M90:M93)</f>
        <v>0</v>
      </c>
      <c r="N89" s="1791">
        <f t="shared" si="26"/>
        <v>0</v>
      </c>
      <c r="O89" s="1791"/>
      <c r="P89" s="1791">
        <f>SUM(P90:P93)</f>
        <v>6</v>
      </c>
      <c r="Q89" s="1791">
        <f>SUM(Q90:Q93)</f>
        <v>1</v>
      </c>
      <c r="R89" s="1791">
        <f t="shared" si="27"/>
        <v>7</v>
      </c>
      <c r="S89" s="1791"/>
      <c r="T89" s="1791">
        <f>SUM(T90:T93)</f>
        <v>2</v>
      </c>
      <c r="U89" s="1791">
        <f>SUM(U90:U93)</f>
        <v>2</v>
      </c>
      <c r="V89" s="1791">
        <f t="shared" si="28"/>
        <v>4</v>
      </c>
      <c r="W89" s="1791"/>
      <c r="X89" s="1791">
        <f t="shared" si="29"/>
        <v>42</v>
      </c>
      <c r="Y89" s="1791">
        <f t="shared" si="30"/>
        <v>38</v>
      </c>
      <c r="Z89" s="1790">
        <f t="shared" si="31"/>
        <v>80</v>
      </c>
    </row>
    <row r="90" spans="2:26" ht="14.25" customHeight="1">
      <c r="B90" s="2029"/>
      <c r="C90" s="1789" t="s">
        <v>208</v>
      </c>
      <c r="D90" s="1788">
        <v>3</v>
      </c>
      <c r="E90" s="1788">
        <v>3</v>
      </c>
      <c r="F90" s="1788">
        <f t="shared" si="24"/>
        <v>6</v>
      </c>
      <c r="G90" s="1788"/>
      <c r="H90" s="1788">
        <v>1</v>
      </c>
      <c r="I90" s="1788">
        <v>1</v>
      </c>
      <c r="J90" s="1788">
        <f t="shared" si="25"/>
        <v>2</v>
      </c>
      <c r="K90" s="1788"/>
      <c r="L90" s="1788">
        <v>0</v>
      </c>
      <c r="M90" s="1788">
        <v>0</v>
      </c>
      <c r="N90" s="1788">
        <f t="shared" si="26"/>
        <v>0</v>
      </c>
      <c r="O90" s="1788"/>
      <c r="P90" s="1788">
        <v>0</v>
      </c>
      <c r="Q90" s="1788">
        <v>0</v>
      </c>
      <c r="R90" s="1788">
        <f t="shared" si="27"/>
        <v>0</v>
      </c>
      <c r="S90" s="1788"/>
      <c r="T90" s="1788">
        <v>0</v>
      </c>
      <c r="U90" s="1788">
        <v>0</v>
      </c>
      <c r="V90" s="1788">
        <f t="shared" si="28"/>
        <v>0</v>
      </c>
      <c r="W90" s="1788"/>
      <c r="X90" s="1788">
        <f t="shared" si="29"/>
        <v>4</v>
      </c>
      <c r="Y90" s="1788">
        <f t="shared" si="30"/>
        <v>4</v>
      </c>
      <c r="Z90" s="1787">
        <f t="shared" si="31"/>
        <v>8</v>
      </c>
    </row>
    <row r="91" spans="2:26" ht="14.25" customHeight="1">
      <c r="B91" s="2029"/>
      <c r="C91" s="1789" t="s">
        <v>207</v>
      </c>
      <c r="D91" s="1788">
        <v>14</v>
      </c>
      <c r="E91" s="1788">
        <v>7</v>
      </c>
      <c r="F91" s="1788">
        <f t="shared" si="24"/>
        <v>21</v>
      </c>
      <c r="G91" s="1788"/>
      <c r="H91" s="1788">
        <v>0</v>
      </c>
      <c r="I91" s="1788">
        <v>6</v>
      </c>
      <c r="J91" s="1788">
        <f t="shared" si="25"/>
        <v>6</v>
      </c>
      <c r="K91" s="1788"/>
      <c r="L91" s="1788">
        <v>0</v>
      </c>
      <c r="M91" s="1788">
        <v>0</v>
      </c>
      <c r="N91" s="1788">
        <f t="shared" si="26"/>
        <v>0</v>
      </c>
      <c r="O91" s="1788"/>
      <c r="P91" s="1788">
        <v>5</v>
      </c>
      <c r="Q91" s="1788">
        <v>1</v>
      </c>
      <c r="R91" s="1788">
        <f t="shared" si="27"/>
        <v>6</v>
      </c>
      <c r="S91" s="1788"/>
      <c r="T91" s="1788">
        <v>2</v>
      </c>
      <c r="U91" s="1788">
        <v>1</v>
      </c>
      <c r="V91" s="1788">
        <f t="shared" si="28"/>
        <v>3</v>
      </c>
      <c r="W91" s="1788"/>
      <c r="X91" s="1788">
        <f t="shared" si="29"/>
        <v>21</v>
      </c>
      <c r="Y91" s="1788">
        <f t="shared" si="30"/>
        <v>15</v>
      </c>
      <c r="Z91" s="1787">
        <f t="shared" si="31"/>
        <v>36</v>
      </c>
    </row>
    <row r="92" spans="2:26" ht="14.25" customHeight="1">
      <c r="B92" s="2029"/>
      <c r="C92" s="1789" t="s">
        <v>206</v>
      </c>
      <c r="D92" s="1788">
        <v>1</v>
      </c>
      <c r="E92" s="1788">
        <v>2</v>
      </c>
      <c r="F92" s="1788">
        <f t="shared" si="24"/>
        <v>3</v>
      </c>
      <c r="G92" s="1788"/>
      <c r="H92" s="1788">
        <v>3</v>
      </c>
      <c r="I92" s="1788">
        <v>2</v>
      </c>
      <c r="J92" s="1788">
        <f t="shared" si="25"/>
        <v>5</v>
      </c>
      <c r="K92" s="1788"/>
      <c r="L92" s="1788">
        <v>0</v>
      </c>
      <c r="M92" s="1788">
        <v>0</v>
      </c>
      <c r="N92" s="1788">
        <f t="shared" si="26"/>
        <v>0</v>
      </c>
      <c r="O92" s="1788"/>
      <c r="P92" s="1788">
        <v>0</v>
      </c>
      <c r="Q92" s="1788">
        <v>0</v>
      </c>
      <c r="R92" s="1788">
        <f t="shared" si="27"/>
        <v>0</v>
      </c>
      <c r="S92" s="1788"/>
      <c r="T92" s="1788">
        <v>0</v>
      </c>
      <c r="U92" s="1788">
        <v>0</v>
      </c>
      <c r="V92" s="1788">
        <f t="shared" si="28"/>
        <v>0</v>
      </c>
      <c r="W92" s="1788"/>
      <c r="X92" s="1788">
        <f t="shared" si="29"/>
        <v>4</v>
      </c>
      <c r="Y92" s="1788">
        <f t="shared" si="30"/>
        <v>4</v>
      </c>
      <c r="Z92" s="1787">
        <f t="shared" si="31"/>
        <v>8</v>
      </c>
    </row>
    <row r="93" spans="2:26" ht="14.25" customHeight="1">
      <c r="B93" s="2029"/>
      <c r="C93" s="1789" t="s">
        <v>205</v>
      </c>
      <c r="D93" s="1788">
        <v>11</v>
      </c>
      <c r="E93" s="1788">
        <v>13</v>
      </c>
      <c r="F93" s="1788">
        <f t="shared" si="24"/>
        <v>24</v>
      </c>
      <c r="G93" s="1788"/>
      <c r="H93" s="1788">
        <v>1</v>
      </c>
      <c r="I93" s="1788">
        <v>1</v>
      </c>
      <c r="J93" s="1788">
        <f t="shared" si="25"/>
        <v>2</v>
      </c>
      <c r="K93" s="1788"/>
      <c r="L93" s="1788">
        <v>0</v>
      </c>
      <c r="M93" s="1788">
        <v>0</v>
      </c>
      <c r="N93" s="1788">
        <f t="shared" si="26"/>
        <v>0</v>
      </c>
      <c r="O93" s="1788"/>
      <c r="P93" s="1788">
        <v>1</v>
      </c>
      <c r="Q93" s="1788">
        <v>0</v>
      </c>
      <c r="R93" s="1788">
        <f t="shared" si="27"/>
        <v>1</v>
      </c>
      <c r="S93" s="1788"/>
      <c r="T93" s="1788">
        <v>0</v>
      </c>
      <c r="U93" s="1788">
        <v>1</v>
      </c>
      <c r="V93" s="1788">
        <f t="shared" si="28"/>
        <v>1</v>
      </c>
      <c r="W93" s="1788"/>
      <c r="X93" s="1788">
        <f t="shared" si="29"/>
        <v>13</v>
      </c>
      <c r="Y93" s="1788">
        <f t="shared" si="30"/>
        <v>15</v>
      </c>
      <c r="Z93" s="1787">
        <f t="shared" si="31"/>
        <v>28</v>
      </c>
    </row>
    <row r="94" spans="2:26" s="1780" customFormat="1" ht="14.25" customHeight="1">
      <c r="B94" s="2029"/>
      <c r="C94" s="1792" t="s">
        <v>19</v>
      </c>
      <c r="D94" s="1791">
        <f>SUM(D95:D103)</f>
        <v>74</v>
      </c>
      <c r="E94" s="1791">
        <f>SUM(E95:E103)</f>
        <v>160</v>
      </c>
      <c r="F94" s="1791">
        <f t="shared" si="24"/>
        <v>234</v>
      </c>
      <c r="G94" s="1791"/>
      <c r="H94" s="1791">
        <f>SUM(H95:H103)</f>
        <v>13</v>
      </c>
      <c r="I94" s="1791">
        <f>SUM(I95:I103)</f>
        <v>16</v>
      </c>
      <c r="J94" s="1791">
        <f t="shared" si="25"/>
        <v>29</v>
      </c>
      <c r="K94" s="1791"/>
      <c r="L94" s="1791">
        <f>SUM(L95:L103)</f>
        <v>7</v>
      </c>
      <c r="M94" s="1791">
        <f>SUM(M95:M103)</f>
        <v>2</v>
      </c>
      <c r="N94" s="1791">
        <f t="shared" si="26"/>
        <v>9</v>
      </c>
      <c r="O94" s="1791"/>
      <c r="P94" s="1791">
        <f>SUM(P95:P103)</f>
        <v>1</v>
      </c>
      <c r="Q94" s="1791">
        <f>SUM(Q95:Q103)</f>
        <v>1</v>
      </c>
      <c r="R94" s="1791">
        <f t="shared" si="27"/>
        <v>2</v>
      </c>
      <c r="S94" s="1791"/>
      <c r="T94" s="1791">
        <f>SUM(T95:T103)</f>
        <v>1</v>
      </c>
      <c r="U94" s="1791">
        <f>SUM(U95:U103)</f>
        <v>2</v>
      </c>
      <c r="V94" s="1791">
        <f t="shared" si="28"/>
        <v>3</v>
      </c>
      <c r="W94" s="1791"/>
      <c r="X94" s="1791">
        <f t="shared" si="29"/>
        <v>96</v>
      </c>
      <c r="Y94" s="1791">
        <f t="shared" si="30"/>
        <v>181</v>
      </c>
      <c r="Z94" s="1790">
        <f t="shared" si="31"/>
        <v>277</v>
      </c>
    </row>
    <row r="95" spans="2:26" ht="14.25" customHeight="1">
      <c r="B95" s="2029"/>
      <c r="C95" s="1789" t="s">
        <v>1618</v>
      </c>
      <c r="D95" s="1788">
        <v>0</v>
      </c>
      <c r="E95" s="1788">
        <v>1</v>
      </c>
      <c r="F95" s="1788">
        <f t="shared" si="24"/>
        <v>1</v>
      </c>
      <c r="G95" s="1788"/>
      <c r="H95" s="1788">
        <v>0</v>
      </c>
      <c r="I95" s="1788">
        <v>1</v>
      </c>
      <c r="J95" s="1788">
        <f t="shared" si="25"/>
        <v>1</v>
      </c>
      <c r="K95" s="1788"/>
      <c r="L95" s="1788">
        <v>0</v>
      </c>
      <c r="M95" s="1788">
        <v>0</v>
      </c>
      <c r="N95" s="1788">
        <f t="shared" si="26"/>
        <v>0</v>
      </c>
      <c r="O95" s="1788"/>
      <c r="P95" s="1788">
        <v>0</v>
      </c>
      <c r="Q95" s="1788">
        <v>0</v>
      </c>
      <c r="R95" s="1788">
        <f t="shared" si="27"/>
        <v>0</v>
      </c>
      <c r="S95" s="1788"/>
      <c r="T95" s="1788">
        <v>0</v>
      </c>
      <c r="U95" s="1788">
        <v>0</v>
      </c>
      <c r="V95" s="1788">
        <f t="shared" si="28"/>
        <v>0</v>
      </c>
      <c r="W95" s="1788"/>
      <c r="X95" s="1788">
        <f t="shared" si="29"/>
        <v>0</v>
      </c>
      <c r="Y95" s="1788">
        <f t="shared" si="30"/>
        <v>2</v>
      </c>
      <c r="Z95" s="1787">
        <f t="shared" si="31"/>
        <v>2</v>
      </c>
    </row>
    <row r="96" spans="2:26" ht="14.25" customHeight="1">
      <c r="B96" s="2029"/>
      <c r="C96" s="1789" t="s">
        <v>204</v>
      </c>
      <c r="D96" s="1788">
        <v>2</v>
      </c>
      <c r="E96" s="1788">
        <v>8</v>
      </c>
      <c r="F96" s="1788">
        <f t="shared" si="24"/>
        <v>10</v>
      </c>
      <c r="G96" s="1788"/>
      <c r="H96" s="1788">
        <v>0</v>
      </c>
      <c r="I96" s="1788">
        <v>0</v>
      </c>
      <c r="J96" s="1788">
        <f t="shared" si="25"/>
        <v>0</v>
      </c>
      <c r="K96" s="1788"/>
      <c r="L96" s="1788">
        <v>0</v>
      </c>
      <c r="M96" s="1788">
        <v>0</v>
      </c>
      <c r="N96" s="1788">
        <f t="shared" si="26"/>
        <v>0</v>
      </c>
      <c r="O96" s="1788"/>
      <c r="P96" s="1788">
        <v>0</v>
      </c>
      <c r="Q96" s="1788">
        <v>0</v>
      </c>
      <c r="R96" s="1788">
        <f t="shared" si="27"/>
        <v>0</v>
      </c>
      <c r="S96" s="1788"/>
      <c r="T96" s="1788">
        <v>0</v>
      </c>
      <c r="U96" s="1788">
        <v>0</v>
      </c>
      <c r="V96" s="1788">
        <f t="shared" si="28"/>
        <v>0</v>
      </c>
      <c r="W96" s="1788"/>
      <c r="X96" s="1788">
        <f t="shared" si="29"/>
        <v>2</v>
      </c>
      <c r="Y96" s="1788">
        <f t="shared" si="30"/>
        <v>8</v>
      </c>
      <c r="Z96" s="1787">
        <f t="shared" si="31"/>
        <v>10</v>
      </c>
    </row>
    <row r="97" spans="2:26" ht="14.25" customHeight="1">
      <c r="B97" s="2029"/>
      <c r="C97" s="1789" t="s">
        <v>1617</v>
      </c>
      <c r="D97" s="1788">
        <v>0</v>
      </c>
      <c r="E97" s="1788">
        <v>0</v>
      </c>
      <c r="F97" s="1788">
        <f t="shared" si="24"/>
        <v>0</v>
      </c>
      <c r="G97" s="1788"/>
      <c r="H97" s="1788">
        <v>2</v>
      </c>
      <c r="I97" s="1788">
        <v>1</v>
      </c>
      <c r="J97" s="1788">
        <f t="shared" si="25"/>
        <v>3</v>
      </c>
      <c r="K97" s="1788"/>
      <c r="L97" s="1788">
        <v>0</v>
      </c>
      <c r="M97" s="1788">
        <v>0</v>
      </c>
      <c r="N97" s="1788">
        <f t="shared" si="26"/>
        <v>0</v>
      </c>
      <c r="O97" s="1788"/>
      <c r="P97" s="1788">
        <v>0</v>
      </c>
      <c r="Q97" s="1788">
        <v>0</v>
      </c>
      <c r="R97" s="1788">
        <f t="shared" si="27"/>
        <v>0</v>
      </c>
      <c r="S97" s="1788"/>
      <c r="T97" s="1788">
        <v>0</v>
      </c>
      <c r="U97" s="1788">
        <v>0</v>
      </c>
      <c r="V97" s="1788">
        <f t="shared" si="28"/>
        <v>0</v>
      </c>
      <c r="W97" s="1788"/>
      <c r="X97" s="1788">
        <f t="shared" si="29"/>
        <v>2</v>
      </c>
      <c r="Y97" s="1788">
        <f t="shared" si="30"/>
        <v>1</v>
      </c>
      <c r="Z97" s="1787">
        <f t="shared" si="31"/>
        <v>3</v>
      </c>
    </row>
    <row r="98" spans="2:26" ht="14.25" customHeight="1">
      <c r="B98" s="2029"/>
      <c r="C98" s="1789" t="s">
        <v>203</v>
      </c>
      <c r="D98" s="1788">
        <v>9</v>
      </c>
      <c r="E98" s="1788">
        <v>15</v>
      </c>
      <c r="F98" s="1788">
        <f t="shared" si="24"/>
        <v>24</v>
      </c>
      <c r="G98" s="1788"/>
      <c r="H98" s="1788">
        <v>4</v>
      </c>
      <c r="I98" s="1788">
        <v>2</v>
      </c>
      <c r="J98" s="1788">
        <f t="shared" si="25"/>
        <v>6</v>
      </c>
      <c r="K98" s="1788"/>
      <c r="L98" s="1788">
        <v>3</v>
      </c>
      <c r="M98" s="1788">
        <v>2</v>
      </c>
      <c r="N98" s="1788">
        <f t="shared" si="26"/>
        <v>5</v>
      </c>
      <c r="O98" s="1788"/>
      <c r="P98" s="1788">
        <v>0</v>
      </c>
      <c r="Q98" s="1788">
        <v>0</v>
      </c>
      <c r="R98" s="1788">
        <f t="shared" si="27"/>
        <v>0</v>
      </c>
      <c r="S98" s="1788"/>
      <c r="T98" s="1788">
        <v>0</v>
      </c>
      <c r="U98" s="1788">
        <v>0</v>
      </c>
      <c r="V98" s="1788">
        <f t="shared" si="28"/>
        <v>0</v>
      </c>
      <c r="W98" s="1788"/>
      <c r="X98" s="1788">
        <f t="shared" si="29"/>
        <v>16</v>
      </c>
      <c r="Y98" s="1788">
        <f t="shared" si="30"/>
        <v>19</v>
      </c>
      <c r="Z98" s="1787">
        <f t="shared" si="31"/>
        <v>35</v>
      </c>
    </row>
    <row r="99" spans="2:26" ht="14.25" customHeight="1">
      <c r="B99" s="2029"/>
      <c r="C99" s="1789" t="s">
        <v>202</v>
      </c>
      <c r="D99" s="1788">
        <v>0</v>
      </c>
      <c r="E99" s="1788">
        <v>0</v>
      </c>
      <c r="F99" s="1788">
        <f t="shared" si="24"/>
        <v>0</v>
      </c>
      <c r="G99" s="1788"/>
      <c r="H99" s="1788">
        <v>0</v>
      </c>
      <c r="I99" s="1788">
        <v>0</v>
      </c>
      <c r="J99" s="1788">
        <f t="shared" si="25"/>
        <v>0</v>
      </c>
      <c r="K99" s="1788"/>
      <c r="L99" s="1788">
        <v>0</v>
      </c>
      <c r="M99" s="1788">
        <v>0</v>
      </c>
      <c r="N99" s="1788">
        <f t="shared" si="26"/>
        <v>0</v>
      </c>
      <c r="O99" s="1788"/>
      <c r="P99" s="1788">
        <v>0</v>
      </c>
      <c r="Q99" s="1788">
        <v>0</v>
      </c>
      <c r="R99" s="1788">
        <f t="shared" si="27"/>
        <v>0</v>
      </c>
      <c r="S99" s="1788"/>
      <c r="T99" s="1788">
        <v>0</v>
      </c>
      <c r="U99" s="1788">
        <v>0</v>
      </c>
      <c r="V99" s="1788">
        <f t="shared" si="28"/>
        <v>0</v>
      </c>
      <c r="W99" s="1788"/>
      <c r="X99" s="1788">
        <f t="shared" si="29"/>
        <v>0</v>
      </c>
      <c r="Y99" s="1788">
        <f t="shared" si="30"/>
        <v>0</v>
      </c>
      <c r="Z99" s="1787">
        <f t="shared" si="31"/>
        <v>0</v>
      </c>
    </row>
    <row r="100" spans="2:26" ht="14.25" customHeight="1">
      <c r="B100" s="2029"/>
      <c r="C100" s="1789" t="s">
        <v>1616</v>
      </c>
      <c r="D100" s="1788">
        <v>0</v>
      </c>
      <c r="E100" s="1788">
        <v>0</v>
      </c>
      <c r="F100" s="1788">
        <f t="shared" si="24"/>
        <v>0</v>
      </c>
      <c r="G100" s="1788"/>
      <c r="H100" s="1788">
        <v>1</v>
      </c>
      <c r="I100" s="1788">
        <v>2</v>
      </c>
      <c r="J100" s="1788">
        <f t="shared" si="25"/>
        <v>3</v>
      </c>
      <c r="K100" s="1788"/>
      <c r="L100" s="1788">
        <v>0</v>
      </c>
      <c r="M100" s="1788">
        <v>0</v>
      </c>
      <c r="N100" s="1788">
        <f t="shared" si="26"/>
        <v>0</v>
      </c>
      <c r="O100" s="1788"/>
      <c r="P100" s="1788">
        <v>0</v>
      </c>
      <c r="Q100" s="1788">
        <v>0</v>
      </c>
      <c r="R100" s="1788">
        <f t="shared" si="27"/>
        <v>0</v>
      </c>
      <c r="S100" s="1788"/>
      <c r="T100" s="1788">
        <v>0</v>
      </c>
      <c r="U100" s="1788">
        <v>0</v>
      </c>
      <c r="V100" s="1788">
        <f t="shared" si="28"/>
        <v>0</v>
      </c>
      <c r="W100" s="1788"/>
      <c r="X100" s="1788">
        <f t="shared" si="29"/>
        <v>1</v>
      </c>
      <c r="Y100" s="1788">
        <f t="shared" si="30"/>
        <v>2</v>
      </c>
      <c r="Z100" s="1787">
        <f t="shared" si="31"/>
        <v>3</v>
      </c>
    </row>
    <row r="101" spans="2:26" ht="14.25" customHeight="1">
      <c r="B101" s="2029"/>
      <c r="C101" s="1789" t="s">
        <v>201</v>
      </c>
      <c r="D101" s="1788">
        <v>5</v>
      </c>
      <c r="E101" s="1788">
        <v>13</v>
      </c>
      <c r="F101" s="1788">
        <f t="shared" si="24"/>
        <v>18</v>
      </c>
      <c r="G101" s="1788"/>
      <c r="H101" s="1788">
        <v>0</v>
      </c>
      <c r="I101" s="1788">
        <v>1</v>
      </c>
      <c r="J101" s="1788">
        <f t="shared" si="25"/>
        <v>1</v>
      </c>
      <c r="K101" s="1788"/>
      <c r="L101" s="1788">
        <v>0</v>
      </c>
      <c r="M101" s="1788">
        <v>0</v>
      </c>
      <c r="N101" s="1788">
        <f t="shared" si="26"/>
        <v>0</v>
      </c>
      <c r="O101" s="1788"/>
      <c r="P101" s="1788">
        <v>0</v>
      </c>
      <c r="Q101" s="1788">
        <v>0</v>
      </c>
      <c r="R101" s="1788">
        <f t="shared" si="27"/>
        <v>0</v>
      </c>
      <c r="S101" s="1788"/>
      <c r="T101" s="1788">
        <v>0</v>
      </c>
      <c r="U101" s="1788">
        <v>1</v>
      </c>
      <c r="V101" s="1788">
        <f t="shared" si="28"/>
        <v>1</v>
      </c>
      <c r="W101" s="1788"/>
      <c r="X101" s="1788">
        <f t="shared" si="29"/>
        <v>5</v>
      </c>
      <c r="Y101" s="1788">
        <f t="shared" si="30"/>
        <v>15</v>
      </c>
      <c r="Z101" s="1787">
        <f t="shared" si="31"/>
        <v>20</v>
      </c>
    </row>
    <row r="102" spans="2:26" ht="14.25" customHeight="1">
      <c r="B102" s="2029"/>
      <c r="C102" s="1789" t="s">
        <v>199</v>
      </c>
      <c r="D102" s="1788">
        <v>56</v>
      </c>
      <c r="E102" s="1788">
        <v>122</v>
      </c>
      <c r="F102" s="1788">
        <f t="shared" si="24"/>
        <v>178</v>
      </c>
      <c r="G102" s="1788"/>
      <c r="H102" s="1788">
        <v>3</v>
      </c>
      <c r="I102" s="1788">
        <v>6</v>
      </c>
      <c r="J102" s="1788">
        <f t="shared" si="25"/>
        <v>9</v>
      </c>
      <c r="K102" s="1788"/>
      <c r="L102" s="1788">
        <v>4</v>
      </c>
      <c r="M102" s="1788">
        <v>0</v>
      </c>
      <c r="N102" s="1788">
        <f t="shared" si="26"/>
        <v>4</v>
      </c>
      <c r="O102" s="1788"/>
      <c r="P102" s="1788">
        <v>1</v>
      </c>
      <c r="Q102" s="1788">
        <v>1</v>
      </c>
      <c r="R102" s="1788">
        <f t="shared" si="27"/>
        <v>2</v>
      </c>
      <c r="S102" s="1788"/>
      <c r="T102" s="1788">
        <v>1</v>
      </c>
      <c r="U102" s="1788">
        <v>1</v>
      </c>
      <c r="V102" s="1788">
        <f t="shared" si="28"/>
        <v>2</v>
      </c>
      <c r="W102" s="1788"/>
      <c r="X102" s="1788">
        <f t="shared" si="29"/>
        <v>65</v>
      </c>
      <c r="Y102" s="1788">
        <f t="shared" si="30"/>
        <v>130</v>
      </c>
      <c r="Z102" s="1787">
        <f t="shared" si="31"/>
        <v>195</v>
      </c>
    </row>
    <row r="103" spans="2:26" ht="14.25" customHeight="1">
      <c r="B103" s="2029"/>
      <c r="C103" s="1789" t="s">
        <v>200</v>
      </c>
      <c r="D103" s="1788">
        <v>2</v>
      </c>
      <c r="E103" s="1788">
        <v>1</v>
      </c>
      <c r="F103" s="1788">
        <f t="shared" si="24"/>
        <v>3</v>
      </c>
      <c r="G103" s="1788"/>
      <c r="H103" s="1788">
        <v>3</v>
      </c>
      <c r="I103" s="1788">
        <v>3</v>
      </c>
      <c r="J103" s="1788">
        <f t="shared" si="25"/>
        <v>6</v>
      </c>
      <c r="K103" s="1788"/>
      <c r="L103" s="1788">
        <v>0</v>
      </c>
      <c r="M103" s="1788">
        <v>0</v>
      </c>
      <c r="N103" s="1788">
        <f t="shared" si="26"/>
        <v>0</v>
      </c>
      <c r="O103" s="1788"/>
      <c r="P103" s="1788">
        <v>0</v>
      </c>
      <c r="Q103" s="1788">
        <v>0</v>
      </c>
      <c r="R103" s="1788">
        <f t="shared" si="27"/>
        <v>0</v>
      </c>
      <c r="S103" s="1788"/>
      <c r="T103" s="1788">
        <v>0</v>
      </c>
      <c r="U103" s="1788">
        <v>0</v>
      </c>
      <c r="V103" s="1788">
        <f t="shared" si="28"/>
        <v>0</v>
      </c>
      <c r="W103" s="1788"/>
      <c r="X103" s="1788">
        <f t="shared" si="29"/>
        <v>5</v>
      </c>
      <c r="Y103" s="1788">
        <f t="shared" si="30"/>
        <v>4</v>
      </c>
      <c r="Z103" s="1787">
        <f t="shared" si="31"/>
        <v>9</v>
      </c>
    </row>
    <row r="104" spans="2:26" s="1780" customFormat="1" ht="14.25" customHeight="1">
      <c r="B104" s="2029"/>
      <c r="C104" s="1792" t="s">
        <v>65</v>
      </c>
      <c r="D104" s="1791">
        <f>SUM(D105)</f>
        <v>54</v>
      </c>
      <c r="E104" s="1791">
        <f>SUM(E105)</f>
        <v>102</v>
      </c>
      <c r="F104" s="1791">
        <f t="shared" si="24"/>
        <v>156</v>
      </c>
      <c r="G104" s="1791"/>
      <c r="H104" s="1791">
        <f>SUM(H105)</f>
        <v>0</v>
      </c>
      <c r="I104" s="1791">
        <f>SUM(I105)</f>
        <v>0</v>
      </c>
      <c r="J104" s="1791">
        <f t="shared" si="25"/>
        <v>0</v>
      </c>
      <c r="K104" s="1791"/>
      <c r="L104" s="1791">
        <f>SUM(L105)</f>
        <v>0</v>
      </c>
      <c r="M104" s="1791">
        <f>SUM(M105)</f>
        <v>1</v>
      </c>
      <c r="N104" s="1791">
        <f t="shared" si="26"/>
        <v>1</v>
      </c>
      <c r="O104" s="1791"/>
      <c r="P104" s="1791">
        <f>SUM(P105)</f>
        <v>0</v>
      </c>
      <c r="Q104" s="1791">
        <f>SUM(Q105)</f>
        <v>0</v>
      </c>
      <c r="R104" s="1791">
        <f t="shared" si="27"/>
        <v>0</v>
      </c>
      <c r="S104" s="1791"/>
      <c r="T104" s="1791">
        <f>SUM(T105)</f>
        <v>0</v>
      </c>
      <c r="U104" s="1791">
        <f>SUM(U105)</f>
        <v>2</v>
      </c>
      <c r="V104" s="1791">
        <f t="shared" si="28"/>
        <v>2</v>
      </c>
      <c r="W104" s="1791"/>
      <c r="X104" s="1791">
        <f t="shared" si="29"/>
        <v>54</v>
      </c>
      <c r="Y104" s="1791">
        <f t="shared" si="30"/>
        <v>105</v>
      </c>
      <c r="Z104" s="1790">
        <f t="shared" si="31"/>
        <v>159</v>
      </c>
    </row>
    <row r="105" spans="2:26" ht="14.25" customHeight="1">
      <c r="B105" s="2029"/>
      <c r="C105" s="1789" t="s">
        <v>199</v>
      </c>
      <c r="D105" s="1788">
        <v>54</v>
      </c>
      <c r="E105" s="1788">
        <v>102</v>
      </c>
      <c r="F105" s="1788">
        <f t="shared" si="24"/>
        <v>156</v>
      </c>
      <c r="G105" s="1788"/>
      <c r="H105" s="1788">
        <v>0</v>
      </c>
      <c r="I105" s="1788">
        <v>0</v>
      </c>
      <c r="J105" s="1788">
        <f t="shared" si="25"/>
        <v>0</v>
      </c>
      <c r="K105" s="1788"/>
      <c r="L105" s="1788">
        <v>0</v>
      </c>
      <c r="M105" s="1788">
        <v>1</v>
      </c>
      <c r="N105" s="1788">
        <f t="shared" si="26"/>
        <v>1</v>
      </c>
      <c r="O105" s="1788"/>
      <c r="P105" s="1788">
        <v>0</v>
      </c>
      <c r="Q105" s="1788">
        <v>0</v>
      </c>
      <c r="R105" s="1788">
        <f t="shared" si="27"/>
        <v>0</v>
      </c>
      <c r="S105" s="1788"/>
      <c r="T105" s="1788">
        <v>0</v>
      </c>
      <c r="U105" s="1788">
        <v>2</v>
      </c>
      <c r="V105" s="1788">
        <f t="shared" si="28"/>
        <v>2</v>
      </c>
      <c r="W105" s="1788"/>
      <c r="X105" s="1788">
        <f t="shared" si="29"/>
        <v>54</v>
      </c>
      <c r="Y105" s="1788">
        <f t="shared" si="30"/>
        <v>105</v>
      </c>
      <c r="Z105" s="1787">
        <f t="shared" si="31"/>
        <v>159</v>
      </c>
    </row>
    <row r="106" spans="2:26" s="1780" customFormat="1" ht="14.25" customHeight="1">
      <c r="B106" s="2029"/>
      <c r="C106" s="1792" t="s">
        <v>49</v>
      </c>
      <c r="D106" s="1791">
        <f>SUM(D107:D107)</f>
        <v>18</v>
      </c>
      <c r="E106" s="1791">
        <f>SUM(E107:E107)</f>
        <v>18</v>
      </c>
      <c r="F106" s="1791">
        <f t="shared" si="24"/>
        <v>36</v>
      </c>
      <c r="G106" s="1791"/>
      <c r="H106" s="1791">
        <f>SUM(H107:H107)</f>
        <v>0</v>
      </c>
      <c r="I106" s="1791">
        <f>SUM(I107:I107)</f>
        <v>0</v>
      </c>
      <c r="J106" s="1791">
        <f t="shared" si="25"/>
        <v>0</v>
      </c>
      <c r="K106" s="1791"/>
      <c r="L106" s="1791">
        <f>SUM(L107:L107)</f>
        <v>0</v>
      </c>
      <c r="M106" s="1791">
        <f>SUM(M107:M107)</f>
        <v>0</v>
      </c>
      <c r="N106" s="1791">
        <f t="shared" si="26"/>
        <v>0</v>
      </c>
      <c r="O106" s="1791"/>
      <c r="P106" s="1791">
        <f>SUM(P107:P107)</f>
        <v>0</v>
      </c>
      <c r="Q106" s="1791">
        <f>SUM(Q107:Q107)</f>
        <v>0</v>
      </c>
      <c r="R106" s="1791">
        <f t="shared" si="27"/>
        <v>0</v>
      </c>
      <c r="S106" s="1791"/>
      <c r="T106" s="1791">
        <f>SUM(T107:T107)</f>
        <v>1</v>
      </c>
      <c r="U106" s="1791">
        <f>SUM(U107:U107)</f>
        <v>5</v>
      </c>
      <c r="V106" s="1791">
        <f t="shared" si="28"/>
        <v>6</v>
      </c>
      <c r="W106" s="1791"/>
      <c r="X106" s="1791">
        <f t="shared" si="29"/>
        <v>19</v>
      </c>
      <c r="Y106" s="1791">
        <f t="shared" si="30"/>
        <v>23</v>
      </c>
      <c r="Z106" s="1790">
        <f t="shared" si="31"/>
        <v>42</v>
      </c>
    </row>
    <row r="107" spans="2:26" ht="14.25" customHeight="1">
      <c r="B107" s="2029"/>
      <c r="C107" s="1789" t="s">
        <v>199</v>
      </c>
      <c r="D107" s="1788">
        <v>18</v>
      </c>
      <c r="E107" s="1788">
        <v>18</v>
      </c>
      <c r="F107" s="1788">
        <f t="shared" si="24"/>
        <v>36</v>
      </c>
      <c r="G107" s="1788"/>
      <c r="H107" s="1788">
        <v>0</v>
      </c>
      <c r="I107" s="1788">
        <v>0</v>
      </c>
      <c r="J107" s="1788">
        <f t="shared" si="25"/>
        <v>0</v>
      </c>
      <c r="K107" s="1788"/>
      <c r="L107" s="1788">
        <v>0</v>
      </c>
      <c r="M107" s="1788">
        <v>0</v>
      </c>
      <c r="N107" s="1788">
        <f t="shared" si="26"/>
        <v>0</v>
      </c>
      <c r="O107" s="1788"/>
      <c r="P107" s="1788">
        <v>0</v>
      </c>
      <c r="Q107" s="1788">
        <v>0</v>
      </c>
      <c r="R107" s="1788">
        <f t="shared" si="27"/>
        <v>0</v>
      </c>
      <c r="S107" s="1788"/>
      <c r="T107" s="1788">
        <v>1</v>
      </c>
      <c r="U107" s="1788">
        <v>5</v>
      </c>
      <c r="V107" s="1788">
        <f t="shared" si="28"/>
        <v>6</v>
      </c>
      <c r="W107" s="1788"/>
      <c r="X107" s="1788">
        <f t="shared" si="29"/>
        <v>19</v>
      </c>
      <c r="Y107" s="1788">
        <f t="shared" si="30"/>
        <v>23</v>
      </c>
      <c r="Z107" s="1787">
        <f t="shared" si="31"/>
        <v>42</v>
      </c>
    </row>
    <row r="108" spans="2:26" s="1780" customFormat="1" ht="14.25" customHeight="1">
      <c r="B108" s="2029">
        <v>1406</v>
      </c>
      <c r="C108" s="1795" t="s">
        <v>22</v>
      </c>
      <c r="D108" s="1794">
        <f>SUM(D109+D112+D115+D117)</f>
        <v>29</v>
      </c>
      <c r="E108" s="1794">
        <f>SUM(E109+E112+E115+E117)</f>
        <v>31</v>
      </c>
      <c r="F108" s="1794">
        <f t="shared" si="24"/>
        <v>60</v>
      </c>
      <c r="G108" s="1794"/>
      <c r="H108" s="1794">
        <f>SUM(H109+H112+H115+H117)</f>
        <v>1</v>
      </c>
      <c r="I108" s="1794">
        <f>SUM(I109+I112+I115+I117)</f>
        <v>0</v>
      </c>
      <c r="J108" s="1794">
        <f t="shared" si="25"/>
        <v>1</v>
      </c>
      <c r="K108" s="1794"/>
      <c r="L108" s="1794">
        <f>SUM(L109+L112+L115+L117)</f>
        <v>52</v>
      </c>
      <c r="M108" s="1794">
        <f>SUM(M109+M112+M115+M117)</f>
        <v>64</v>
      </c>
      <c r="N108" s="1794">
        <f t="shared" si="26"/>
        <v>116</v>
      </c>
      <c r="O108" s="1794"/>
      <c r="P108" s="1794">
        <f>SUM(P109+P112+P115+P117)</f>
        <v>1</v>
      </c>
      <c r="Q108" s="1794">
        <f>SUM(Q109+Q112+Q115+Q117)</f>
        <v>2</v>
      </c>
      <c r="R108" s="1794">
        <f t="shared" si="27"/>
        <v>3</v>
      </c>
      <c r="S108" s="1794"/>
      <c r="T108" s="1794">
        <f>SUM(T109+T112+T115+T117)</f>
        <v>22</v>
      </c>
      <c r="U108" s="1794">
        <f>SUM(U109+U112+U115+U117)</f>
        <v>31</v>
      </c>
      <c r="V108" s="1794">
        <f t="shared" si="28"/>
        <v>53</v>
      </c>
      <c r="W108" s="1794"/>
      <c r="X108" s="1794">
        <f t="shared" si="29"/>
        <v>105</v>
      </c>
      <c r="Y108" s="1794">
        <f t="shared" si="30"/>
        <v>128</v>
      </c>
      <c r="Z108" s="1793">
        <f t="shared" si="31"/>
        <v>233</v>
      </c>
    </row>
    <row r="109" spans="2:26" s="1780" customFormat="1" ht="14.25" customHeight="1">
      <c r="B109" s="2029"/>
      <c r="C109" s="1792" t="s">
        <v>68</v>
      </c>
      <c r="D109" s="1791">
        <f>SUM(D110:D111)</f>
        <v>2</v>
      </c>
      <c r="E109" s="1791">
        <f>SUM(E110:E111)</f>
        <v>2</v>
      </c>
      <c r="F109" s="1791">
        <f t="shared" si="24"/>
        <v>4</v>
      </c>
      <c r="G109" s="1791"/>
      <c r="H109" s="1791">
        <f>SUM(H110:H111)</f>
        <v>0</v>
      </c>
      <c r="I109" s="1791">
        <f>SUM(I110:I111)</f>
        <v>0</v>
      </c>
      <c r="J109" s="1791">
        <f t="shared" si="25"/>
        <v>0</v>
      </c>
      <c r="K109" s="1791"/>
      <c r="L109" s="1791">
        <f>SUM(L110:L111)</f>
        <v>50</v>
      </c>
      <c r="M109" s="1791">
        <f>SUM(M110:M111)</f>
        <v>64</v>
      </c>
      <c r="N109" s="1791">
        <f t="shared" si="26"/>
        <v>114</v>
      </c>
      <c r="O109" s="1791"/>
      <c r="P109" s="1791">
        <f>SUM(P110:P111)</f>
        <v>0</v>
      </c>
      <c r="Q109" s="1791">
        <f>SUM(Q110:Q111)</f>
        <v>0</v>
      </c>
      <c r="R109" s="1791">
        <f t="shared" si="27"/>
        <v>0</v>
      </c>
      <c r="S109" s="1791"/>
      <c r="T109" s="1791">
        <f>SUM(T110:T111)</f>
        <v>15</v>
      </c>
      <c r="U109" s="1791">
        <f>SUM(U110:U111)</f>
        <v>21</v>
      </c>
      <c r="V109" s="1791">
        <f t="shared" si="28"/>
        <v>36</v>
      </c>
      <c r="W109" s="1791"/>
      <c r="X109" s="1791">
        <f t="shared" si="29"/>
        <v>67</v>
      </c>
      <c r="Y109" s="1791">
        <f t="shared" si="30"/>
        <v>87</v>
      </c>
      <c r="Z109" s="1790">
        <f t="shared" si="31"/>
        <v>154</v>
      </c>
    </row>
    <row r="110" spans="2:26" ht="14.25" customHeight="1">
      <c r="B110" s="2029"/>
      <c r="C110" s="1789" t="s">
        <v>297</v>
      </c>
      <c r="D110" s="1788">
        <v>0</v>
      </c>
      <c r="E110" s="1788">
        <v>0</v>
      </c>
      <c r="F110" s="1788">
        <f t="shared" si="24"/>
        <v>0</v>
      </c>
      <c r="G110" s="1788"/>
      <c r="H110" s="1788">
        <v>0</v>
      </c>
      <c r="I110" s="1788">
        <v>0</v>
      </c>
      <c r="J110" s="1788">
        <f t="shared" si="25"/>
        <v>0</v>
      </c>
      <c r="K110" s="1788"/>
      <c r="L110" s="1788">
        <v>0</v>
      </c>
      <c r="M110" s="1788">
        <v>0</v>
      </c>
      <c r="N110" s="1788">
        <f t="shared" si="26"/>
        <v>0</v>
      </c>
      <c r="O110" s="1788"/>
      <c r="P110" s="1788">
        <v>0</v>
      </c>
      <c r="Q110" s="1788">
        <v>0</v>
      </c>
      <c r="R110" s="1788">
        <f t="shared" si="27"/>
        <v>0</v>
      </c>
      <c r="S110" s="1788"/>
      <c r="T110" s="1788">
        <v>2</v>
      </c>
      <c r="U110" s="1788">
        <v>2</v>
      </c>
      <c r="V110" s="1788">
        <f t="shared" si="28"/>
        <v>4</v>
      </c>
      <c r="W110" s="1788"/>
      <c r="X110" s="1788">
        <f t="shared" si="29"/>
        <v>2</v>
      </c>
      <c r="Y110" s="1788">
        <f t="shared" si="30"/>
        <v>2</v>
      </c>
      <c r="Z110" s="1787">
        <f t="shared" si="31"/>
        <v>4</v>
      </c>
    </row>
    <row r="111" spans="2:26" ht="14.25" customHeight="1">
      <c r="B111" s="2029"/>
      <c r="C111" s="1789" t="s">
        <v>196</v>
      </c>
      <c r="D111" s="1788">
        <v>2</v>
      </c>
      <c r="E111" s="1788">
        <v>2</v>
      </c>
      <c r="F111" s="1788">
        <f t="shared" si="24"/>
        <v>4</v>
      </c>
      <c r="G111" s="1788"/>
      <c r="H111" s="1788">
        <v>0</v>
      </c>
      <c r="I111" s="1788">
        <v>0</v>
      </c>
      <c r="J111" s="1788">
        <f t="shared" si="25"/>
        <v>0</v>
      </c>
      <c r="K111" s="1788"/>
      <c r="L111" s="1788">
        <v>50</v>
      </c>
      <c r="M111" s="1788">
        <v>64</v>
      </c>
      <c r="N111" s="1788">
        <f t="shared" si="26"/>
        <v>114</v>
      </c>
      <c r="O111" s="1788"/>
      <c r="P111" s="1788">
        <v>0</v>
      </c>
      <c r="Q111" s="1788">
        <v>0</v>
      </c>
      <c r="R111" s="1788">
        <f t="shared" si="27"/>
        <v>0</v>
      </c>
      <c r="S111" s="1788"/>
      <c r="T111" s="1788">
        <v>13</v>
      </c>
      <c r="U111" s="1788">
        <v>19</v>
      </c>
      <c r="V111" s="1788">
        <f t="shared" si="28"/>
        <v>32</v>
      </c>
      <c r="W111" s="1788"/>
      <c r="X111" s="1788">
        <f t="shared" si="29"/>
        <v>65</v>
      </c>
      <c r="Y111" s="1788">
        <f t="shared" si="30"/>
        <v>85</v>
      </c>
      <c r="Z111" s="1787">
        <f t="shared" si="31"/>
        <v>150</v>
      </c>
    </row>
    <row r="112" spans="2:26" s="1780" customFormat="1" ht="14.25" customHeight="1">
      <c r="B112" s="2029"/>
      <c r="C112" s="1792" t="s">
        <v>23</v>
      </c>
      <c r="D112" s="1791">
        <f>SUM(D113:D114)</f>
        <v>27</v>
      </c>
      <c r="E112" s="1791">
        <f>SUM(E113:E114)</f>
        <v>29</v>
      </c>
      <c r="F112" s="1791">
        <f t="shared" si="24"/>
        <v>56</v>
      </c>
      <c r="G112" s="1791"/>
      <c r="H112" s="1791">
        <f>SUM(H113:H114)</f>
        <v>0</v>
      </c>
      <c r="I112" s="1791">
        <f>SUM(I113:I114)</f>
        <v>0</v>
      </c>
      <c r="J112" s="1791">
        <f t="shared" si="25"/>
        <v>0</v>
      </c>
      <c r="K112" s="1791"/>
      <c r="L112" s="1791">
        <f>SUM(L113:L114)</f>
        <v>2</v>
      </c>
      <c r="M112" s="1791">
        <f>SUM(M113:M114)</f>
        <v>0</v>
      </c>
      <c r="N112" s="1791">
        <f t="shared" si="26"/>
        <v>2</v>
      </c>
      <c r="O112" s="1791"/>
      <c r="P112" s="1791">
        <f>SUM(P113:P114)</f>
        <v>1</v>
      </c>
      <c r="Q112" s="1791">
        <f>SUM(Q113:Q114)</f>
        <v>2</v>
      </c>
      <c r="R112" s="1791">
        <f t="shared" si="27"/>
        <v>3</v>
      </c>
      <c r="S112" s="1791"/>
      <c r="T112" s="1791">
        <f>SUM(T113:T114)</f>
        <v>7</v>
      </c>
      <c r="U112" s="1791">
        <f>SUM(U113:U114)</f>
        <v>10</v>
      </c>
      <c r="V112" s="1791">
        <f t="shared" si="28"/>
        <v>17</v>
      </c>
      <c r="W112" s="1791"/>
      <c r="X112" s="1791">
        <f t="shared" si="29"/>
        <v>37</v>
      </c>
      <c r="Y112" s="1791">
        <f t="shared" si="30"/>
        <v>41</v>
      </c>
      <c r="Z112" s="1790">
        <f t="shared" si="31"/>
        <v>78</v>
      </c>
    </row>
    <row r="113" spans="2:26" ht="14.25" customHeight="1">
      <c r="B113" s="2029"/>
      <c r="C113" s="1789" t="s">
        <v>195</v>
      </c>
      <c r="D113" s="1788">
        <v>27</v>
      </c>
      <c r="E113" s="1788">
        <v>28</v>
      </c>
      <c r="F113" s="1788">
        <f t="shared" si="24"/>
        <v>55</v>
      </c>
      <c r="G113" s="1788"/>
      <c r="H113" s="1788">
        <v>0</v>
      </c>
      <c r="I113" s="1788">
        <v>0</v>
      </c>
      <c r="J113" s="1788">
        <f t="shared" si="25"/>
        <v>0</v>
      </c>
      <c r="K113" s="1788"/>
      <c r="L113" s="1788">
        <v>2</v>
      </c>
      <c r="M113" s="1788">
        <v>0</v>
      </c>
      <c r="N113" s="1788">
        <f t="shared" si="26"/>
        <v>2</v>
      </c>
      <c r="O113" s="1788"/>
      <c r="P113" s="1788">
        <v>1</v>
      </c>
      <c r="Q113" s="1788">
        <v>2</v>
      </c>
      <c r="R113" s="1788">
        <f t="shared" si="27"/>
        <v>3</v>
      </c>
      <c r="S113" s="1788"/>
      <c r="T113" s="1788">
        <v>7</v>
      </c>
      <c r="U113" s="1788">
        <v>10</v>
      </c>
      <c r="V113" s="1788">
        <f t="shared" si="28"/>
        <v>17</v>
      </c>
      <c r="W113" s="1788"/>
      <c r="X113" s="1788">
        <f t="shared" si="29"/>
        <v>37</v>
      </c>
      <c r="Y113" s="1788">
        <f t="shared" si="30"/>
        <v>40</v>
      </c>
      <c r="Z113" s="1787">
        <f t="shared" si="31"/>
        <v>77</v>
      </c>
    </row>
    <row r="114" spans="2:26" ht="14.25" customHeight="1">
      <c r="B114" s="2029"/>
      <c r="C114" s="1789" t="s">
        <v>194</v>
      </c>
      <c r="D114" s="1788">
        <v>0</v>
      </c>
      <c r="E114" s="1788">
        <v>1</v>
      </c>
      <c r="F114" s="1788">
        <f t="shared" si="24"/>
        <v>1</v>
      </c>
      <c r="G114" s="1788"/>
      <c r="H114" s="1788">
        <v>0</v>
      </c>
      <c r="I114" s="1788">
        <v>0</v>
      </c>
      <c r="J114" s="1788">
        <f t="shared" si="25"/>
        <v>0</v>
      </c>
      <c r="K114" s="1788"/>
      <c r="L114" s="1788">
        <v>0</v>
      </c>
      <c r="M114" s="1788">
        <v>0</v>
      </c>
      <c r="N114" s="1788">
        <f t="shared" si="26"/>
        <v>0</v>
      </c>
      <c r="O114" s="1788"/>
      <c r="P114" s="1788">
        <v>0</v>
      </c>
      <c r="Q114" s="1788">
        <v>0</v>
      </c>
      <c r="R114" s="1788">
        <f t="shared" si="27"/>
        <v>0</v>
      </c>
      <c r="S114" s="1788"/>
      <c r="T114" s="1788">
        <v>0</v>
      </c>
      <c r="U114" s="1788">
        <v>0</v>
      </c>
      <c r="V114" s="1788">
        <f t="shared" si="28"/>
        <v>0</v>
      </c>
      <c r="W114" s="1788"/>
      <c r="X114" s="1788">
        <f t="shared" si="29"/>
        <v>0</v>
      </c>
      <c r="Y114" s="1788">
        <f t="shared" si="30"/>
        <v>1</v>
      </c>
      <c r="Z114" s="1787">
        <f t="shared" si="31"/>
        <v>1</v>
      </c>
    </row>
    <row r="115" spans="2:26" s="1780" customFormat="1" ht="14.25" customHeight="1">
      <c r="B115" s="2029"/>
      <c r="C115" s="1792" t="s">
        <v>36</v>
      </c>
      <c r="D115" s="1791">
        <f>SUM(D116)</f>
        <v>0</v>
      </c>
      <c r="E115" s="1791">
        <f>SUM(E116)</f>
        <v>0</v>
      </c>
      <c r="F115" s="1791">
        <f t="shared" ref="F115:F142" si="32">SUM(D115:E115)</f>
        <v>0</v>
      </c>
      <c r="G115" s="1791"/>
      <c r="H115" s="1791">
        <f>SUM(H116)</f>
        <v>0</v>
      </c>
      <c r="I115" s="1791">
        <f>SUM(I116)</f>
        <v>0</v>
      </c>
      <c r="J115" s="1791">
        <f t="shared" ref="J115:J142" si="33">SUM(H115:I115)</f>
        <v>0</v>
      </c>
      <c r="K115" s="1791"/>
      <c r="L115" s="1791">
        <f>SUM(L116)</f>
        <v>0</v>
      </c>
      <c r="M115" s="1791">
        <f>SUM(M116)</f>
        <v>0</v>
      </c>
      <c r="N115" s="1791">
        <f t="shared" ref="N115:N142" si="34">SUM(L115:M115)</f>
        <v>0</v>
      </c>
      <c r="O115" s="1791"/>
      <c r="P115" s="1791">
        <f>SUM(P116)</f>
        <v>0</v>
      </c>
      <c r="Q115" s="1791">
        <f>SUM(Q116)</f>
        <v>0</v>
      </c>
      <c r="R115" s="1791">
        <f t="shared" ref="R115:R142" si="35">SUM(P115:Q115)</f>
        <v>0</v>
      </c>
      <c r="S115" s="1791"/>
      <c r="T115" s="1791">
        <f>SUM(T116)</f>
        <v>0</v>
      </c>
      <c r="U115" s="1791">
        <f>SUM(U116)</f>
        <v>0</v>
      </c>
      <c r="V115" s="1791">
        <f t="shared" ref="V115:V142" si="36">SUM(T115:U115)</f>
        <v>0</v>
      </c>
      <c r="W115" s="1791"/>
      <c r="X115" s="1791">
        <f t="shared" ref="X115:X142" si="37">SUM(D115+H115+L115+P115+T115)</f>
        <v>0</v>
      </c>
      <c r="Y115" s="1791">
        <f t="shared" ref="Y115:Y142" si="38">SUM(E115+I115+M115+Q115+U115)</f>
        <v>0</v>
      </c>
      <c r="Z115" s="1790">
        <f t="shared" ref="Z115:Z142" si="39">SUM(F115+J115+N115+R115+V115)</f>
        <v>0</v>
      </c>
    </row>
    <row r="116" spans="2:26" ht="14.25" customHeight="1">
      <c r="B116" s="2029"/>
      <c r="C116" s="1789" t="s">
        <v>196</v>
      </c>
      <c r="D116" s="1788">
        <v>0</v>
      </c>
      <c r="E116" s="1788">
        <v>0</v>
      </c>
      <c r="F116" s="1788">
        <f t="shared" si="32"/>
        <v>0</v>
      </c>
      <c r="G116" s="1788"/>
      <c r="H116" s="1788">
        <v>0</v>
      </c>
      <c r="I116" s="1788">
        <v>0</v>
      </c>
      <c r="J116" s="1788">
        <f t="shared" si="33"/>
        <v>0</v>
      </c>
      <c r="K116" s="1788"/>
      <c r="L116" s="1788">
        <v>0</v>
      </c>
      <c r="M116" s="1788">
        <v>0</v>
      </c>
      <c r="N116" s="1788">
        <f t="shared" si="34"/>
        <v>0</v>
      </c>
      <c r="O116" s="1788"/>
      <c r="P116" s="1788">
        <v>0</v>
      </c>
      <c r="Q116" s="1788">
        <v>0</v>
      </c>
      <c r="R116" s="1788">
        <f t="shared" si="35"/>
        <v>0</v>
      </c>
      <c r="S116" s="1788"/>
      <c r="T116" s="1788">
        <v>0</v>
      </c>
      <c r="U116" s="1788">
        <v>0</v>
      </c>
      <c r="V116" s="1788">
        <f t="shared" si="36"/>
        <v>0</v>
      </c>
      <c r="W116" s="1788"/>
      <c r="X116" s="1788">
        <f t="shared" si="37"/>
        <v>0</v>
      </c>
      <c r="Y116" s="1788">
        <f t="shared" si="38"/>
        <v>0</v>
      </c>
      <c r="Z116" s="1787">
        <f t="shared" si="39"/>
        <v>0</v>
      </c>
    </row>
    <row r="117" spans="2:26" s="1780" customFormat="1" ht="14.25" customHeight="1">
      <c r="B117" s="2029"/>
      <c r="C117" s="1792" t="s">
        <v>37</v>
      </c>
      <c r="D117" s="1791">
        <f>SUM(D118)</f>
        <v>0</v>
      </c>
      <c r="E117" s="1791">
        <f>SUM(E118)</f>
        <v>0</v>
      </c>
      <c r="F117" s="1791">
        <f t="shared" si="32"/>
        <v>0</v>
      </c>
      <c r="G117" s="1791"/>
      <c r="H117" s="1791">
        <f>SUM(H118)</f>
        <v>1</v>
      </c>
      <c r="I117" s="1791">
        <f>SUM(I118)</f>
        <v>0</v>
      </c>
      <c r="J117" s="1791">
        <f t="shared" si="33"/>
        <v>1</v>
      </c>
      <c r="K117" s="1791"/>
      <c r="L117" s="1791">
        <f>SUM(L118)</f>
        <v>0</v>
      </c>
      <c r="M117" s="1791">
        <f>SUM(M118)</f>
        <v>0</v>
      </c>
      <c r="N117" s="1791">
        <f t="shared" si="34"/>
        <v>0</v>
      </c>
      <c r="O117" s="1791"/>
      <c r="P117" s="1791">
        <f>SUM(P118)</f>
        <v>0</v>
      </c>
      <c r="Q117" s="1791">
        <f>SUM(Q118)</f>
        <v>0</v>
      </c>
      <c r="R117" s="1791">
        <f t="shared" si="35"/>
        <v>0</v>
      </c>
      <c r="S117" s="1791"/>
      <c r="T117" s="1791">
        <f>SUM(T118)</f>
        <v>0</v>
      </c>
      <c r="U117" s="1791">
        <f>SUM(U118)</f>
        <v>0</v>
      </c>
      <c r="V117" s="1791">
        <f t="shared" si="36"/>
        <v>0</v>
      </c>
      <c r="W117" s="1791"/>
      <c r="X117" s="1791">
        <f t="shared" si="37"/>
        <v>1</v>
      </c>
      <c r="Y117" s="1791">
        <f t="shared" si="38"/>
        <v>0</v>
      </c>
      <c r="Z117" s="1790">
        <f t="shared" si="39"/>
        <v>1</v>
      </c>
    </row>
    <row r="118" spans="2:26" ht="14.25" customHeight="1">
      <c r="B118" s="2029"/>
      <c r="C118" s="1789" t="s">
        <v>257</v>
      </c>
      <c r="D118" s="1788">
        <v>0</v>
      </c>
      <c r="E118" s="1788">
        <v>0</v>
      </c>
      <c r="F118" s="1788">
        <f t="shared" si="32"/>
        <v>0</v>
      </c>
      <c r="G118" s="1788"/>
      <c r="H118" s="1788">
        <v>1</v>
      </c>
      <c r="I118" s="1788">
        <v>0</v>
      </c>
      <c r="J118" s="1788">
        <f t="shared" si="33"/>
        <v>1</v>
      </c>
      <c r="K118" s="1788"/>
      <c r="L118" s="1788">
        <v>0</v>
      </c>
      <c r="M118" s="1788">
        <v>0</v>
      </c>
      <c r="N118" s="1788">
        <f t="shared" si="34"/>
        <v>0</v>
      </c>
      <c r="O118" s="1788"/>
      <c r="P118" s="1788">
        <v>0</v>
      </c>
      <c r="Q118" s="1788">
        <v>0</v>
      </c>
      <c r="R118" s="1788">
        <f t="shared" si="35"/>
        <v>0</v>
      </c>
      <c r="S118" s="1788"/>
      <c r="T118" s="1788">
        <v>0</v>
      </c>
      <c r="U118" s="1788">
        <v>0</v>
      </c>
      <c r="V118" s="1788">
        <f t="shared" si="36"/>
        <v>0</v>
      </c>
      <c r="W118" s="1788"/>
      <c r="X118" s="1788">
        <f t="shared" si="37"/>
        <v>1</v>
      </c>
      <c r="Y118" s="1788">
        <f t="shared" si="38"/>
        <v>0</v>
      </c>
      <c r="Z118" s="1787">
        <f t="shared" si="39"/>
        <v>1</v>
      </c>
    </row>
    <row r="119" spans="2:26" s="1780" customFormat="1" ht="14.25" customHeight="1">
      <c r="B119" s="2029">
        <v>1407</v>
      </c>
      <c r="C119" s="1795" t="s">
        <v>24</v>
      </c>
      <c r="D119" s="1794">
        <f>SUM(D120+D123)</f>
        <v>6</v>
      </c>
      <c r="E119" s="1794">
        <f>SUM(E120+E123)</f>
        <v>10</v>
      </c>
      <c r="F119" s="1794">
        <f t="shared" si="32"/>
        <v>16</v>
      </c>
      <c r="G119" s="1794"/>
      <c r="H119" s="1794">
        <f>SUM(H120+H123)</f>
        <v>0</v>
      </c>
      <c r="I119" s="1794">
        <f>SUM(I120+I123)</f>
        <v>0</v>
      </c>
      <c r="J119" s="1794">
        <f t="shared" si="33"/>
        <v>0</v>
      </c>
      <c r="K119" s="1794"/>
      <c r="L119" s="1794">
        <f>SUM(L120+L123)</f>
        <v>0</v>
      </c>
      <c r="M119" s="1794">
        <f>SUM(M120+M123)</f>
        <v>0</v>
      </c>
      <c r="N119" s="1794">
        <f t="shared" si="34"/>
        <v>0</v>
      </c>
      <c r="O119" s="1794"/>
      <c r="P119" s="1794">
        <f>SUM(P120+P123)</f>
        <v>0</v>
      </c>
      <c r="Q119" s="1794">
        <f>SUM(Q120+Q123)</f>
        <v>0</v>
      </c>
      <c r="R119" s="1794">
        <f t="shared" si="35"/>
        <v>0</v>
      </c>
      <c r="S119" s="1794"/>
      <c r="T119" s="1794">
        <f>SUM(T120+T123)</f>
        <v>0</v>
      </c>
      <c r="U119" s="1794">
        <f>SUM(U120+U123)</f>
        <v>0</v>
      </c>
      <c r="V119" s="1794">
        <f t="shared" si="36"/>
        <v>0</v>
      </c>
      <c r="W119" s="1794"/>
      <c r="X119" s="1794">
        <f t="shared" si="37"/>
        <v>6</v>
      </c>
      <c r="Y119" s="1794">
        <f t="shared" si="38"/>
        <v>10</v>
      </c>
      <c r="Z119" s="1793">
        <f t="shared" si="39"/>
        <v>16</v>
      </c>
    </row>
    <row r="120" spans="2:26" s="1780" customFormat="1" ht="14.25" customHeight="1">
      <c r="B120" s="2029"/>
      <c r="C120" s="1792" t="s">
        <v>69</v>
      </c>
      <c r="D120" s="1791">
        <f>SUM(D121:D122)</f>
        <v>1</v>
      </c>
      <c r="E120" s="1791">
        <f>SUM(E121:E122)</f>
        <v>6</v>
      </c>
      <c r="F120" s="1791">
        <f t="shared" si="32"/>
        <v>7</v>
      </c>
      <c r="G120" s="1791"/>
      <c r="H120" s="1791">
        <f>SUM(H121:H122)</f>
        <v>0</v>
      </c>
      <c r="I120" s="1791">
        <f>SUM(I121:I122)</f>
        <v>0</v>
      </c>
      <c r="J120" s="1791">
        <f t="shared" si="33"/>
        <v>0</v>
      </c>
      <c r="K120" s="1791"/>
      <c r="L120" s="1791">
        <f>SUM(L121:L122)</f>
        <v>0</v>
      </c>
      <c r="M120" s="1791">
        <f>SUM(M121:M122)</f>
        <v>0</v>
      </c>
      <c r="N120" s="1791">
        <f t="shared" si="34"/>
        <v>0</v>
      </c>
      <c r="O120" s="1791"/>
      <c r="P120" s="1791">
        <f>SUM(P121:P122)</f>
        <v>0</v>
      </c>
      <c r="Q120" s="1791">
        <f>SUM(Q121:Q122)</f>
        <v>0</v>
      </c>
      <c r="R120" s="1791">
        <f t="shared" si="35"/>
        <v>0</v>
      </c>
      <c r="S120" s="1791"/>
      <c r="T120" s="1791">
        <f>SUM(T121:T122)</f>
        <v>0</v>
      </c>
      <c r="U120" s="1791">
        <f>SUM(U121:U122)</f>
        <v>0</v>
      </c>
      <c r="V120" s="1791">
        <f t="shared" si="36"/>
        <v>0</v>
      </c>
      <c r="W120" s="1791"/>
      <c r="X120" s="1791">
        <f t="shared" si="37"/>
        <v>1</v>
      </c>
      <c r="Y120" s="1791">
        <f t="shared" si="38"/>
        <v>6</v>
      </c>
      <c r="Z120" s="1790">
        <f t="shared" si="39"/>
        <v>7</v>
      </c>
    </row>
    <row r="121" spans="2:26" ht="14.25" customHeight="1">
      <c r="B121" s="2029"/>
      <c r="C121" s="1789" t="s">
        <v>190</v>
      </c>
      <c r="D121" s="1788">
        <v>1</v>
      </c>
      <c r="E121" s="1788">
        <v>3</v>
      </c>
      <c r="F121" s="1788">
        <f t="shared" si="32"/>
        <v>4</v>
      </c>
      <c r="G121" s="1788"/>
      <c r="H121" s="1788">
        <v>0</v>
      </c>
      <c r="I121" s="1788">
        <v>0</v>
      </c>
      <c r="J121" s="1788">
        <f t="shared" si="33"/>
        <v>0</v>
      </c>
      <c r="K121" s="1788"/>
      <c r="L121" s="1788">
        <v>0</v>
      </c>
      <c r="M121" s="1788">
        <v>0</v>
      </c>
      <c r="N121" s="1788">
        <f t="shared" si="34"/>
        <v>0</v>
      </c>
      <c r="O121" s="1788"/>
      <c r="P121" s="1788">
        <v>0</v>
      </c>
      <c r="Q121" s="1788">
        <v>0</v>
      </c>
      <c r="R121" s="1788">
        <f t="shared" si="35"/>
        <v>0</v>
      </c>
      <c r="S121" s="1788"/>
      <c r="T121" s="1788">
        <v>0</v>
      </c>
      <c r="U121" s="1788">
        <v>0</v>
      </c>
      <c r="V121" s="1788">
        <f t="shared" si="36"/>
        <v>0</v>
      </c>
      <c r="W121" s="1788"/>
      <c r="X121" s="1788">
        <f t="shared" si="37"/>
        <v>1</v>
      </c>
      <c r="Y121" s="1788">
        <f t="shared" si="38"/>
        <v>3</v>
      </c>
      <c r="Z121" s="1787">
        <f t="shared" si="39"/>
        <v>4</v>
      </c>
    </row>
    <row r="122" spans="2:26" ht="14.25" customHeight="1">
      <c r="B122" s="2029"/>
      <c r="C122" s="1789" t="s">
        <v>256</v>
      </c>
      <c r="D122" s="1788">
        <v>0</v>
      </c>
      <c r="E122" s="1788">
        <v>3</v>
      </c>
      <c r="F122" s="1788">
        <f t="shared" si="32"/>
        <v>3</v>
      </c>
      <c r="G122" s="1788"/>
      <c r="H122" s="1788">
        <v>0</v>
      </c>
      <c r="I122" s="1788">
        <v>0</v>
      </c>
      <c r="J122" s="1788">
        <f t="shared" si="33"/>
        <v>0</v>
      </c>
      <c r="K122" s="1788"/>
      <c r="L122" s="1788">
        <v>0</v>
      </c>
      <c r="M122" s="1788">
        <v>0</v>
      </c>
      <c r="N122" s="1788">
        <f t="shared" si="34"/>
        <v>0</v>
      </c>
      <c r="O122" s="1788"/>
      <c r="P122" s="1788">
        <v>0</v>
      </c>
      <c r="Q122" s="1788">
        <v>0</v>
      </c>
      <c r="R122" s="1788">
        <f t="shared" si="35"/>
        <v>0</v>
      </c>
      <c r="S122" s="1788"/>
      <c r="T122" s="1788">
        <v>0</v>
      </c>
      <c r="U122" s="1788">
        <v>0</v>
      </c>
      <c r="V122" s="1788">
        <f t="shared" si="36"/>
        <v>0</v>
      </c>
      <c r="W122" s="1788"/>
      <c r="X122" s="1788">
        <f t="shared" si="37"/>
        <v>0</v>
      </c>
      <c r="Y122" s="1788">
        <f t="shared" si="38"/>
        <v>3</v>
      </c>
      <c r="Z122" s="1787">
        <f t="shared" si="39"/>
        <v>3</v>
      </c>
    </row>
    <row r="123" spans="2:26" s="1780" customFormat="1" ht="14.25" customHeight="1">
      <c r="B123" s="2029"/>
      <c r="C123" s="1792" t="s">
        <v>51</v>
      </c>
      <c r="D123" s="1791">
        <f>SUM(D124:D125)</f>
        <v>5</v>
      </c>
      <c r="E123" s="1791">
        <f>SUM(E124:E125)</f>
        <v>4</v>
      </c>
      <c r="F123" s="1791">
        <f t="shared" si="32"/>
        <v>9</v>
      </c>
      <c r="G123" s="1791"/>
      <c r="H123" s="1791">
        <f>SUM(H124:H125)</f>
        <v>0</v>
      </c>
      <c r="I123" s="1791">
        <f>SUM(I124:I125)</f>
        <v>0</v>
      </c>
      <c r="J123" s="1791">
        <f t="shared" si="33"/>
        <v>0</v>
      </c>
      <c r="K123" s="1791"/>
      <c r="L123" s="1791">
        <f>SUM(L124:L125)</f>
        <v>0</v>
      </c>
      <c r="M123" s="1791">
        <f>SUM(M124:M125)</f>
        <v>0</v>
      </c>
      <c r="N123" s="1791">
        <f t="shared" si="34"/>
        <v>0</v>
      </c>
      <c r="O123" s="1791"/>
      <c r="P123" s="1791">
        <f>SUM(P124:P125)</f>
        <v>0</v>
      </c>
      <c r="Q123" s="1791">
        <f>SUM(Q124:Q125)</f>
        <v>0</v>
      </c>
      <c r="R123" s="1791">
        <f t="shared" si="35"/>
        <v>0</v>
      </c>
      <c r="S123" s="1791"/>
      <c r="T123" s="1791">
        <f>SUM(T124:T125)</f>
        <v>0</v>
      </c>
      <c r="U123" s="1791">
        <f>SUM(U124:U125)</f>
        <v>0</v>
      </c>
      <c r="V123" s="1791">
        <f t="shared" si="36"/>
        <v>0</v>
      </c>
      <c r="W123" s="1791"/>
      <c r="X123" s="1791">
        <f t="shared" si="37"/>
        <v>5</v>
      </c>
      <c r="Y123" s="1791">
        <f t="shared" si="38"/>
        <v>4</v>
      </c>
      <c r="Z123" s="1790">
        <f t="shared" si="39"/>
        <v>9</v>
      </c>
    </row>
    <row r="124" spans="2:26" ht="14.25" customHeight="1">
      <c r="B124" s="2029"/>
      <c r="C124" s="1789" t="s">
        <v>186</v>
      </c>
      <c r="D124" s="1788">
        <v>4</v>
      </c>
      <c r="E124" s="1788">
        <v>4</v>
      </c>
      <c r="F124" s="1788">
        <f t="shared" si="32"/>
        <v>8</v>
      </c>
      <c r="G124" s="1788"/>
      <c r="H124" s="1788">
        <v>0</v>
      </c>
      <c r="I124" s="1788">
        <v>0</v>
      </c>
      <c r="J124" s="1788">
        <f t="shared" si="33"/>
        <v>0</v>
      </c>
      <c r="K124" s="1788"/>
      <c r="L124" s="1788">
        <v>0</v>
      </c>
      <c r="M124" s="1788">
        <v>0</v>
      </c>
      <c r="N124" s="1788">
        <f t="shared" si="34"/>
        <v>0</v>
      </c>
      <c r="O124" s="1788"/>
      <c r="P124" s="1788">
        <v>0</v>
      </c>
      <c r="Q124" s="1788">
        <v>0</v>
      </c>
      <c r="R124" s="1788">
        <f t="shared" si="35"/>
        <v>0</v>
      </c>
      <c r="S124" s="1788"/>
      <c r="T124" s="1788">
        <v>0</v>
      </c>
      <c r="U124" s="1788">
        <v>0</v>
      </c>
      <c r="V124" s="1788">
        <f t="shared" si="36"/>
        <v>0</v>
      </c>
      <c r="W124" s="1788"/>
      <c r="X124" s="1788">
        <f t="shared" si="37"/>
        <v>4</v>
      </c>
      <c r="Y124" s="1788">
        <f t="shared" si="38"/>
        <v>4</v>
      </c>
      <c r="Z124" s="1787">
        <f t="shared" si="39"/>
        <v>8</v>
      </c>
    </row>
    <row r="125" spans="2:26" ht="14.25" customHeight="1">
      <c r="B125" s="2029"/>
      <c r="C125" s="1789" t="s">
        <v>185</v>
      </c>
      <c r="D125" s="1788">
        <v>1</v>
      </c>
      <c r="E125" s="1788">
        <v>0</v>
      </c>
      <c r="F125" s="1788">
        <f t="shared" si="32"/>
        <v>1</v>
      </c>
      <c r="G125" s="1788"/>
      <c r="H125" s="1788">
        <v>0</v>
      </c>
      <c r="I125" s="1788">
        <v>0</v>
      </c>
      <c r="J125" s="1788">
        <f t="shared" si="33"/>
        <v>0</v>
      </c>
      <c r="K125" s="1788"/>
      <c r="L125" s="1788">
        <v>0</v>
      </c>
      <c r="M125" s="1788">
        <v>0</v>
      </c>
      <c r="N125" s="1788">
        <f t="shared" si="34"/>
        <v>0</v>
      </c>
      <c r="O125" s="1788"/>
      <c r="P125" s="1788">
        <v>0</v>
      </c>
      <c r="Q125" s="1788">
        <v>0</v>
      </c>
      <c r="R125" s="1788">
        <f t="shared" si="35"/>
        <v>0</v>
      </c>
      <c r="S125" s="1788"/>
      <c r="T125" s="1788">
        <v>0</v>
      </c>
      <c r="U125" s="1788">
        <v>0</v>
      </c>
      <c r="V125" s="1788">
        <f t="shared" si="36"/>
        <v>0</v>
      </c>
      <c r="W125" s="1788"/>
      <c r="X125" s="1788">
        <f t="shared" si="37"/>
        <v>1</v>
      </c>
      <c r="Y125" s="1788">
        <f t="shared" si="38"/>
        <v>0</v>
      </c>
      <c r="Z125" s="1787">
        <f t="shared" si="39"/>
        <v>1</v>
      </c>
    </row>
    <row r="126" spans="2:26" s="1780" customFormat="1" ht="14.25" customHeight="1">
      <c r="B126" s="2029">
        <v>1408</v>
      </c>
      <c r="C126" s="1795" t="s">
        <v>25</v>
      </c>
      <c r="D126" s="1794">
        <f>SUM(D127+D130+D132+D136)</f>
        <v>3</v>
      </c>
      <c r="E126" s="1794">
        <f>SUM(E127+E130+E132+E136)</f>
        <v>9</v>
      </c>
      <c r="F126" s="1794">
        <f t="shared" si="32"/>
        <v>12</v>
      </c>
      <c r="G126" s="1794"/>
      <c r="H126" s="1794">
        <f>SUM(H127+H130+H132+H136)</f>
        <v>46</v>
      </c>
      <c r="I126" s="1794">
        <f>SUM(I127+I130+I132+I136)</f>
        <v>45</v>
      </c>
      <c r="J126" s="1794">
        <f t="shared" si="33"/>
        <v>91</v>
      </c>
      <c r="K126" s="1794"/>
      <c r="L126" s="1794">
        <f>SUM(L127+L130+L132+L136)</f>
        <v>2</v>
      </c>
      <c r="M126" s="1794">
        <f>SUM(M127+M130+M132+M136)</f>
        <v>1</v>
      </c>
      <c r="N126" s="1794">
        <f t="shared" si="34"/>
        <v>3</v>
      </c>
      <c r="O126" s="1794"/>
      <c r="P126" s="1794">
        <f>SUM(P127+P130+P132+P136)</f>
        <v>0</v>
      </c>
      <c r="Q126" s="1794">
        <f>SUM(Q127+Q130+Q132+Q136)</f>
        <v>3</v>
      </c>
      <c r="R126" s="1794">
        <f t="shared" si="35"/>
        <v>3</v>
      </c>
      <c r="S126" s="1794"/>
      <c r="T126" s="1794">
        <f>SUM(T127+T130+T132+T136)</f>
        <v>8</v>
      </c>
      <c r="U126" s="1794">
        <f>SUM(U127+U130+U132+U136)</f>
        <v>16</v>
      </c>
      <c r="V126" s="1794">
        <f t="shared" si="36"/>
        <v>24</v>
      </c>
      <c r="W126" s="1794"/>
      <c r="X126" s="1794">
        <f t="shared" si="37"/>
        <v>59</v>
      </c>
      <c r="Y126" s="1794">
        <f t="shared" si="38"/>
        <v>74</v>
      </c>
      <c r="Z126" s="1793">
        <f t="shared" si="39"/>
        <v>133</v>
      </c>
    </row>
    <row r="127" spans="2:26" s="1780" customFormat="1" ht="14.25" customHeight="1">
      <c r="B127" s="2029"/>
      <c r="C127" s="1792" t="s">
        <v>20</v>
      </c>
      <c r="D127" s="1791">
        <f>SUM(D128:D129)</f>
        <v>3</v>
      </c>
      <c r="E127" s="1791">
        <f>SUM(E128:E129)</f>
        <v>8</v>
      </c>
      <c r="F127" s="1791">
        <f t="shared" si="32"/>
        <v>11</v>
      </c>
      <c r="G127" s="1791"/>
      <c r="H127" s="1791">
        <f>SUM(H128:H129)</f>
        <v>42</v>
      </c>
      <c r="I127" s="1791">
        <f>SUM(I128:I129)</f>
        <v>42</v>
      </c>
      <c r="J127" s="1791">
        <f t="shared" si="33"/>
        <v>84</v>
      </c>
      <c r="K127" s="1791"/>
      <c r="L127" s="1791">
        <f>SUM(L128:L129)</f>
        <v>2</v>
      </c>
      <c r="M127" s="1791">
        <f>SUM(M128:M129)</f>
        <v>1</v>
      </c>
      <c r="N127" s="1791">
        <f t="shared" si="34"/>
        <v>3</v>
      </c>
      <c r="O127" s="1791"/>
      <c r="P127" s="1791">
        <f>SUM(P128:P129)</f>
        <v>0</v>
      </c>
      <c r="Q127" s="1791">
        <f>SUM(Q128:Q129)</f>
        <v>3</v>
      </c>
      <c r="R127" s="1791">
        <f t="shared" si="35"/>
        <v>3</v>
      </c>
      <c r="S127" s="1791"/>
      <c r="T127" s="1791">
        <f>SUM(T128:T129)</f>
        <v>5</v>
      </c>
      <c r="U127" s="1791">
        <f>SUM(U128:U129)</f>
        <v>12</v>
      </c>
      <c r="V127" s="1791">
        <f t="shared" si="36"/>
        <v>17</v>
      </c>
      <c r="W127" s="1791"/>
      <c r="X127" s="1791">
        <f t="shared" si="37"/>
        <v>52</v>
      </c>
      <c r="Y127" s="1791">
        <f t="shared" si="38"/>
        <v>66</v>
      </c>
      <c r="Z127" s="1790">
        <f t="shared" si="39"/>
        <v>118</v>
      </c>
    </row>
    <row r="128" spans="2:26" ht="14.25" customHeight="1">
      <c r="B128" s="2029"/>
      <c r="C128" s="1789" t="s">
        <v>183</v>
      </c>
      <c r="D128" s="1788">
        <v>3</v>
      </c>
      <c r="E128" s="1788">
        <v>8</v>
      </c>
      <c r="F128" s="1788">
        <f t="shared" si="32"/>
        <v>11</v>
      </c>
      <c r="G128" s="1788"/>
      <c r="H128" s="1788">
        <v>32</v>
      </c>
      <c r="I128" s="1788">
        <v>37</v>
      </c>
      <c r="J128" s="1788">
        <f t="shared" si="33"/>
        <v>69</v>
      </c>
      <c r="K128" s="1788"/>
      <c r="L128" s="1788">
        <v>2</v>
      </c>
      <c r="M128" s="1788">
        <v>1</v>
      </c>
      <c r="N128" s="1788">
        <f t="shared" si="34"/>
        <v>3</v>
      </c>
      <c r="O128" s="1788"/>
      <c r="P128" s="1788">
        <v>0</v>
      </c>
      <c r="Q128" s="1788">
        <v>3</v>
      </c>
      <c r="R128" s="1788">
        <f t="shared" si="35"/>
        <v>3</v>
      </c>
      <c r="S128" s="1788"/>
      <c r="T128" s="1788">
        <v>4</v>
      </c>
      <c r="U128" s="1788">
        <v>12</v>
      </c>
      <c r="V128" s="1788">
        <f t="shared" si="36"/>
        <v>16</v>
      </c>
      <c r="W128" s="1788"/>
      <c r="X128" s="1788">
        <f t="shared" si="37"/>
        <v>41</v>
      </c>
      <c r="Y128" s="1788">
        <f t="shared" si="38"/>
        <v>61</v>
      </c>
      <c r="Z128" s="1787">
        <f t="shared" si="39"/>
        <v>102</v>
      </c>
    </row>
    <row r="129" spans="2:26" ht="14.25" customHeight="1">
      <c r="B129" s="2029"/>
      <c r="C129" s="1789" t="s">
        <v>314</v>
      </c>
      <c r="D129" s="1788">
        <v>0</v>
      </c>
      <c r="E129" s="1788">
        <v>0</v>
      </c>
      <c r="F129" s="1788">
        <f t="shared" si="32"/>
        <v>0</v>
      </c>
      <c r="G129" s="1788"/>
      <c r="H129" s="1788">
        <v>10</v>
      </c>
      <c r="I129" s="1788">
        <v>5</v>
      </c>
      <c r="J129" s="1788">
        <f t="shared" si="33"/>
        <v>15</v>
      </c>
      <c r="K129" s="1788"/>
      <c r="L129" s="1788">
        <v>0</v>
      </c>
      <c r="M129" s="1788">
        <v>0</v>
      </c>
      <c r="N129" s="1788">
        <f t="shared" si="34"/>
        <v>0</v>
      </c>
      <c r="O129" s="1788"/>
      <c r="P129" s="1788">
        <v>0</v>
      </c>
      <c r="Q129" s="1788">
        <v>0</v>
      </c>
      <c r="R129" s="1788">
        <f t="shared" si="35"/>
        <v>0</v>
      </c>
      <c r="S129" s="1788"/>
      <c r="T129" s="1788">
        <v>1</v>
      </c>
      <c r="U129" s="1788">
        <v>0</v>
      </c>
      <c r="V129" s="1788">
        <f t="shared" si="36"/>
        <v>1</v>
      </c>
      <c r="W129" s="1788"/>
      <c r="X129" s="1788">
        <f t="shared" si="37"/>
        <v>11</v>
      </c>
      <c r="Y129" s="1788">
        <f t="shared" si="38"/>
        <v>5</v>
      </c>
      <c r="Z129" s="1787">
        <f t="shared" si="39"/>
        <v>16</v>
      </c>
    </row>
    <row r="130" spans="2:26" s="1780" customFormat="1" ht="14.25" customHeight="1">
      <c r="B130" s="2029"/>
      <c r="C130" s="1792" t="s">
        <v>50</v>
      </c>
      <c r="D130" s="1791">
        <f>SUM(D131)</f>
        <v>0</v>
      </c>
      <c r="E130" s="1791">
        <f>SUM(E131)</f>
        <v>0</v>
      </c>
      <c r="F130" s="1791">
        <f t="shared" si="32"/>
        <v>0</v>
      </c>
      <c r="G130" s="1791"/>
      <c r="H130" s="1791">
        <f>SUM(H131)</f>
        <v>0</v>
      </c>
      <c r="I130" s="1791">
        <f>SUM(I131)</f>
        <v>0</v>
      </c>
      <c r="J130" s="1791">
        <f t="shared" si="33"/>
        <v>0</v>
      </c>
      <c r="K130" s="1791"/>
      <c r="L130" s="1791">
        <f>SUM(L131)</f>
        <v>0</v>
      </c>
      <c r="M130" s="1791">
        <f>SUM(M131)</f>
        <v>0</v>
      </c>
      <c r="N130" s="1791">
        <f t="shared" si="34"/>
        <v>0</v>
      </c>
      <c r="O130" s="1791"/>
      <c r="P130" s="1791">
        <f>SUM(P131)</f>
        <v>0</v>
      </c>
      <c r="Q130" s="1791">
        <f>SUM(Q131)</f>
        <v>0</v>
      </c>
      <c r="R130" s="1791">
        <f t="shared" si="35"/>
        <v>0</v>
      </c>
      <c r="S130" s="1791"/>
      <c r="T130" s="1791">
        <f>SUM(T131)</f>
        <v>0</v>
      </c>
      <c r="U130" s="1791">
        <f>SUM(U131)</f>
        <v>0</v>
      </c>
      <c r="V130" s="1791">
        <f t="shared" si="36"/>
        <v>0</v>
      </c>
      <c r="W130" s="1791"/>
      <c r="X130" s="1791">
        <f t="shared" si="37"/>
        <v>0</v>
      </c>
      <c r="Y130" s="1791">
        <f t="shared" si="38"/>
        <v>0</v>
      </c>
      <c r="Z130" s="1790">
        <f t="shared" si="39"/>
        <v>0</v>
      </c>
    </row>
    <row r="131" spans="2:26" ht="14.25" customHeight="1">
      <c r="B131" s="2029"/>
      <c r="C131" s="1789" t="s">
        <v>182</v>
      </c>
      <c r="D131" s="1788">
        <v>0</v>
      </c>
      <c r="E131" s="1788">
        <v>0</v>
      </c>
      <c r="F131" s="1788">
        <f t="shared" si="32"/>
        <v>0</v>
      </c>
      <c r="G131" s="1788"/>
      <c r="H131" s="1788">
        <v>0</v>
      </c>
      <c r="I131" s="1788">
        <v>0</v>
      </c>
      <c r="J131" s="1788">
        <f t="shared" si="33"/>
        <v>0</v>
      </c>
      <c r="K131" s="1788"/>
      <c r="L131" s="1788">
        <v>0</v>
      </c>
      <c r="M131" s="1788">
        <v>0</v>
      </c>
      <c r="N131" s="1788">
        <f t="shared" si="34"/>
        <v>0</v>
      </c>
      <c r="O131" s="1788"/>
      <c r="P131" s="1788">
        <v>0</v>
      </c>
      <c r="Q131" s="1788">
        <v>0</v>
      </c>
      <c r="R131" s="1788">
        <f t="shared" si="35"/>
        <v>0</v>
      </c>
      <c r="S131" s="1788"/>
      <c r="T131" s="1788">
        <v>0</v>
      </c>
      <c r="U131" s="1788">
        <v>0</v>
      </c>
      <c r="V131" s="1788">
        <f t="shared" si="36"/>
        <v>0</v>
      </c>
      <c r="W131" s="1788"/>
      <c r="X131" s="1788">
        <f t="shared" si="37"/>
        <v>0</v>
      </c>
      <c r="Y131" s="1788">
        <f t="shared" si="38"/>
        <v>0</v>
      </c>
      <c r="Z131" s="1787">
        <f t="shared" si="39"/>
        <v>0</v>
      </c>
    </row>
    <row r="132" spans="2:26" s="1780" customFormat="1" ht="14.25" customHeight="1">
      <c r="B132" s="2029"/>
      <c r="C132" s="1792" t="s">
        <v>38</v>
      </c>
      <c r="D132" s="1791">
        <f>SUM(D133:D135)</f>
        <v>0</v>
      </c>
      <c r="E132" s="1791">
        <f>SUM(E133:E135)</f>
        <v>0</v>
      </c>
      <c r="F132" s="1791">
        <f t="shared" si="32"/>
        <v>0</v>
      </c>
      <c r="G132" s="1791"/>
      <c r="H132" s="1791">
        <f>SUM(H133:H135)</f>
        <v>0</v>
      </c>
      <c r="I132" s="1791">
        <f>SUM(I133:I135)</f>
        <v>0</v>
      </c>
      <c r="J132" s="1791">
        <f t="shared" si="33"/>
        <v>0</v>
      </c>
      <c r="K132" s="1791"/>
      <c r="L132" s="1791">
        <f>SUM(L133:L135)</f>
        <v>0</v>
      </c>
      <c r="M132" s="1791">
        <f>SUM(M133:M135)</f>
        <v>0</v>
      </c>
      <c r="N132" s="1791">
        <f t="shared" si="34"/>
        <v>0</v>
      </c>
      <c r="O132" s="1791"/>
      <c r="P132" s="1791">
        <f>SUM(P133:P135)</f>
        <v>0</v>
      </c>
      <c r="Q132" s="1791">
        <f>SUM(Q133:Q135)</f>
        <v>0</v>
      </c>
      <c r="R132" s="1791">
        <f t="shared" si="35"/>
        <v>0</v>
      </c>
      <c r="S132" s="1791"/>
      <c r="T132" s="1791">
        <f>SUM(T133:T135)</f>
        <v>0</v>
      </c>
      <c r="U132" s="1791">
        <f>SUM(U133:U135)</f>
        <v>1</v>
      </c>
      <c r="V132" s="1791">
        <f t="shared" si="36"/>
        <v>1</v>
      </c>
      <c r="W132" s="1791"/>
      <c r="X132" s="1791">
        <f t="shared" si="37"/>
        <v>0</v>
      </c>
      <c r="Y132" s="1791">
        <f t="shared" si="38"/>
        <v>1</v>
      </c>
      <c r="Z132" s="1790">
        <f t="shared" si="39"/>
        <v>1</v>
      </c>
    </row>
    <row r="133" spans="2:26" ht="14.25" customHeight="1">
      <c r="B133" s="2029"/>
      <c r="C133" s="1789" t="s">
        <v>180</v>
      </c>
      <c r="D133" s="1788">
        <v>0</v>
      </c>
      <c r="E133" s="1788">
        <v>0</v>
      </c>
      <c r="F133" s="1788">
        <f t="shared" si="32"/>
        <v>0</v>
      </c>
      <c r="G133" s="1788"/>
      <c r="H133" s="1788">
        <v>0</v>
      </c>
      <c r="I133" s="1788">
        <v>0</v>
      </c>
      <c r="J133" s="1788">
        <f t="shared" si="33"/>
        <v>0</v>
      </c>
      <c r="K133" s="1788"/>
      <c r="L133" s="1788">
        <v>0</v>
      </c>
      <c r="M133" s="1788">
        <v>0</v>
      </c>
      <c r="N133" s="1788">
        <f t="shared" si="34"/>
        <v>0</v>
      </c>
      <c r="O133" s="1788"/>
      <c r="P133" s="1788">
        <v>0</v>
      </c>
      <c r="Q133" s="1788">
        <v>0</v>
      </c>
      <c r="R133" s="1788">
        <f t="shared" si="35"/>
        <v>0</v>
      </c>
      <c r="S133" s="1788"/>
      <c r="T133" s="1788">
        <v>0</v>
      </c>
      <c r="U133" s="1788">
        <v>0</v>
      </c>
      <c r="V133" s="1788">
        <f t="shared" si="36"/>
        <v>0</v>
      </c>
      <c r="W133" s="1788"/>
      <c r="X133" s="1788">
        <f t="shared" si="37"/>
        <v>0</v>
      </c>
      <c r="Y133" s="1788">
        <f t="shared" si="38"/>
        <v>0</v>
      </c>
      <c r="Z133" s="1787">
        <f t="shared" si="39"/>
        <v>0</v>
      </c>
    </row>
    <row r="134" spans="2:26" ht="14.25" customHeight="1">
      <c r="B134" s="2029"/>
      <c r="C134" s="1789" t="s">
        <v>179</v>
      </c>
      <c r="D134" s="1788">
        <v>0</v>
      </c>
      <c r="E134" s="1788">
        <v>0</v>
      </c>
      <c r="F134" s="1788">
        <f t="shared" si="32"/>
        <v>0</v>
      </c>
      <c r="G134" s="1788"/>
      <c r="H134" s="1788">
        <v>0</v>
      </c>
      <c r="I134" s="1788">
        <v>0</v>
      </c>
      <c r="J134" s="1788">
        <f t="shared" si="33"/>
        <v>0</v>
      </c>
      <c r="K134" s="1788"/>
      <c r="L134" s="1788">
        <v>0</v>
      </c>
      <c r="M134" s="1788">
        <v>0</v>
      </c>
      <c r="N134" s="1788">
        <f t="shared" si="34"/>
        <v>0</v>
      </c>
      <c r="O134" s="1788"/>
      <c r="P134" s="1788">
        <v>0</v>
      </c>
      <c r="Q134" s="1788">
        <v>0</v>
      </c>
      <c r="R134" s="1788">
        <f t="shared" si="35"/>
        <v>0</v>
      </c>
      <c r="S134" s="1788"/>
      <c r="T134" s="1788">
        <v>0</v>
      </c>
      <c r="U134" s="1788">
        <v>0</v>
      </c>
      <c r="V134" s="1788">
        <f t="shared" si="36"/>
        <v>0</v>
      </c>
      <c r="W134" s="1788"/>
      <c r="X134" s="1788">
        <f t="shared" si="37"/>
        <v>0</v>
      </c>
      <c r="Y134" s="1788">
        <f t="shared" si="38"/>
        <v>0</v>
      </c>
      <c r="Z134" s="1787">
        <f t="shared" si="39"/>
        <v>0</v>
      </c>
    </row>
    <row r="135" spans="2:26" ht="14.25" customHeight="1">
      <c r="B135" s="2029"/>
      <c r="C135" s="1789" t="s">
        <v>178</v>
      </c>
      <c r="D135" s="1788">
        <v>0</v>
      </c>
      <c r="E135" s="1788">
        <v>0</v>
      </c>
      <c r="F135" s="1788">
        <f t="shared" si="32"/>
        <v>0</v>
      </c>
      <c r="G135" s="1788"/>
      <c r="H135" s="1788">
        <v>0</v>
      </c>
      <c r="I135" s="1788">
        <v>0</v>
      </c>
      <c r="J135" s="1788">
        <f t="shared" si="33"/>
        <v>0</v>
      </c>
      <c r="K135" s="1788"/>
      <c r="L135" s="1788">
        <v>0</v>
      </c>
      <c r="M135" s="1788">
        <v>0</v>
      </c>
      <c r="N135" s="1788">
        <f t="shared" si="34"/>
        <v>0</v>
      </c>
      <c r="O135" s="1788"/>
      <c r="P135" s="1788">
        <v>0</v>
      </c>
      <c r="Q135" s="1788">
        <v>0</v>
      </c>
      <c r="R135" s="1788">
        <f t="shared" si="35"/>
        <v>0</v>
      </c>
      <c r="S135" s="1788"/>
      <c r="T135" s="1788">
        <v>0</v>
      </c>
      <c r="U135" s="1788">
        <v>1</v>
      </c>
      <c r="V135" s="1788">
        <f t="shared" si="36"/>
        <v>1</v>
      </c>
      <c r="W135" s="1788"/>
      <c r="X135" s="1788">
        <f t="shared" si="37"/>
        <v>0</v>
      </c>
      <c r="Y135" s="1788">
        <f t="shared" si="38"/>
        <v>1</v>
      </c>
      <c r="Z135" s="1787">
        <f t="shared" si="39"/>
        <v>1</v>
      </c>
    </row>
    <row r="136" spans="2:26" s="1780" customFormat="1" ht="14.25" customHeight="1">
      <c r="B136" s="2029"/>
      <c r="C136" s="1792" t="s">
        <v>39</v>
      </c>
      <c r="D136" s="1791">
        <f>SUM(D137)</f>
        <v>0</v>
      </c>
      <c r="E136" s="1791">
        <f>SUM(E137)</f>
        <v>1</v>
      </c>
      <c r="F136" s="1791">
        <f t="shared" si="32"/>
        <v>1</v>
      </c>
      <c r="G136" s="1791"/>
      <c r="H136" s="1791">
        <f>SUM(H137)</f>
        <v>4</v>
      </c>
      <c r="I136" s="1791">
        <f>SUM(I137)</f>
        <v>3</v>
      </c>
      <c r="J136" s="1791">
        <f t="shared" si="33"/>
        <v>7</v>
      </c>
      <c r="K136" s="1791"/>
      <c r="L136" s="1791">
        <f>SUM(L137)</f>
        <v>0</v>
      </c>
      <c r="M136" s="1791">
        <f>SUM(M137)</f>
        <v>0</v>
      </c>
      <c r="N136" s="1791">
        <f t="shared" si="34"/>
        <v>0</v>
      </c>
      <c r="O136" s="1791"/>
      <c r="P136" s="1791">
        <f>SUM(P137)</f>
        <v>0</v>
      </c>
      <c r="Q136" s="1791">
        <f>SUM(Q137)</f>
        <v>0</v>
      </c>
      <c r="R136" s="1791">
        <f t="shared" si="35"/>
        <v>0</v>
      </c>
      <c r="S136" s="1791"/>
      <c r="T136" s="1791">
        <f>SUM(T137)</f>
        <v>3</v>
      </c>
      <c r="U136" s="1791">
        <f>SUM(U137)</f>
        <v>3</v>
      </c>
      <c r="V136" s="1791">
        <f t="shared" si="36"/>
        <v>6</v>
      </c>
      <c r="W136" s="1791"/>
      <c r="X136" s="1791">
        <f t="shared" si="37"/>
        <v>7</v>
      </c>
      <c r="Y136" s="1791">
        <f t="shared" si="38"/>
        <v>7</v>
      </c>
      <c r="Z136" s="1790">
        <f t="shared" si="39"/>
        <v>14</v>
      </c>
    </row>
    <row r="137" spans="2:26" ht="14.25" customHeight="1">
      <c r="B137" s="2029"/>
      <c r="C137" s="1789" t="s">
        <v>177</v>
      </c>
      <c r="D137" s="1788">
        <v>0</v>
      </c>
      <c r="E137" s="1788">
        <v>1</v>
      </c>
      <c r="F137" s="1788">
        <f t="shared" si="32"/>
        <v>1</v>
      </c>
      <c r="G137" s="1788"/>
      <c r="H137" s="1788">
        <v>4</v>
      </c>
      <c r="I137" s="1788">
        <v>3</v>
      </c>
      <c r="J137" s="1788">
        <f t="shared" si="33"/>
        <v>7</v>
      </c>
      <c r="K137" s="1788"/>
      <c r="L137" s="1788">
        <v>0</v>
      </c>
      <c r="M137" s="1788">
        <v>0</v>
      </c>
      <c r="N137" s="1788">
        <f t="shared" si="34"/>
        <v>0</v>
      </c>
      <c r="O137" s="1788"/>
      <c r="P137" s="1788">
        <v>0</v>
      </c>
      <c r="Q137" s="1788">
        <v>0</v>
      </c>
      <c r="R137" s="1788">
        <f t="shared" si="35"/>
        <v>0</v>
      </c>
      <c r="S137" s="1788"/>
      <c r="T137" s="1788">
        <v>3</v>
      </c>
      <c r="U137" s="1788">
        <v>3</v>
      </c>
      <c r="V137" s="1788">
        <f t="shared" si="36"/>
        <v>6</v>
      </c>
      <c r="W137" s="1788"/>
      <c r="X137" s="1788">
        <f t="shared" si="37"/>
        <v>7</v>
      </c>
      <c r="Y137" s="1788">
        <f t="shared" si="38"/>
        <v>7</v>
      </c>
      <c r="Z137" s="1787">
        <f t="shared" si="39"/>
        <v>14</v>
      </c>
    </row>
    <row r="138" spans="2:26" s="1780" customFormat="1" ht="14.25" customHeight="1">
      <c r="B138" s="2029">
        <v>1624</v>
      </c>
      <c r="C138" s="1795" t="s">
        <v>47</v>
      </c>
      <c r="D138" s="1794">
        <f>SUM(D139+D141)</f>
        <v>1</v>
      </c>
      <c r="E138" s="1794">
        <f>SUM(E139+E141)</f>
        <v>2</v>
      </c>
      <c r="F138" s="1794">
        <f t="shared" si="32"/>
        <v>3</v>
      </c>
      <c r="G138" s="1794"/>
      <c r="H138" s="1794">
        <f>SUM(H139+H141)</f>
        <v>0</v>
      </c>
      <c r="I138" s="1794">
        <f>SUM(I139+I141)</f>
        <v>0</v>
      </c>
      <c r="J138" s="1794">
        <f t="shared" si="33"/>
        <v>0</v>
      </c>
      <c r="K138" s="1794"/>
      <c r="L138" s="1794">
        <f>SUM(L139+L141)</f>
        <v>0</v>
      </c>
      <c r="M138" s="1794">
        <f>SUM(M139+M141)</f>
        <v>0</v>
      </c>
      <c r="N138" s="1794">
        <f t="shared" si="34"/>
        <v>0</v>
      </c>
      <c r="O138" s="1794"/>
      <c r="P138" s="1794">
        <f>SUM(P139+P141)</f>
        <v>0</v>
      </c>
      <c r="Q138" s="1794">
        <f>SUM(Q139+Q141)</f>
        <v>0</v>
      </c>
      <c r="R138" s="1794">
        <f t="shared" si="35"/>
        <v>0</v>
      </c>
      <c r="S138" s="1794"/>
      <c r="T138" s="1794">
        <f>SUM(T139:T140)</f>
        <v>0</v>
      </c>
      <c r="U138" s="1794">
        <f>SUM(U139:U140)</f>
        <v>0</v>
      </c>
      <c r="V138" s="1794">
        <f t="shared" si="36"/>
        <v>0</v>
      </c>
      <c r="W138" s="1794"/>
      <c r="X138" s="1794">
        <f t="shared" si="37"/>
        <v>1</v>
      </c>
      <c r="Y138" s="1794">
        <f t="shared" si="38"/>
        <v>2</v>
      </c>
      <c r="Z138" s="1793">
        <f t="shared" si="39"/>
        <v>3</v>
      </c>
    </row>
    <row r="139" spans="2:26" s="1780" customFormat="1" ht="14.25" customHeight="1">
      <c r="B139" s="2029"/>
      <c r="C139" s="1792" t="s">
        <v>35</v>
      </c>
      <c r="D139" s="1791">
        <f>SUM(D140)</f>
        <v>1</v>
      </c>
      <c r="E139" s="1791">
        <f>SUM(E140)</f>
        <v>2</v>
      </c>
      <c r="F139" s="1791">
        <f t="shared" si="32"/>
        <v>3</v>
      </c>
      <c r="G139" s="1791"/>
      <c r="H139" s="1791">
        <f>SUM(H140)</f>
        <v>0</v>
      </c>
      <c r="I139" s="1791">
        <f>SUM(I140)</f>
        <v>0</v>
      </c>
      <c r="J139" s="1791">
        <f t="shared" si="33"/>
        <v>0</v>
      </c>
      <c r="K139" s="1791"/>
      <c r="L139" s="1791">
        <f>SUM(L140)</f>
        <v>0</v>
      </c>
      <c r="M139" s="1791">
        <f>SUM(M140)</f>
        <v>0</v>
      </c>
      <c r="N139" s="1791">
        <f t="shared" si="34"/>
        <v>0</v>
      </c>
      <c r="O139" s="1791"/>
      <c r="P139" s="1791">
        <f>SUM(P140)</f>
        <v>0</v>
      </c>
      <c r="Q139" s="1791">
        <f>SUM(Q140)</f>
        <v>0</v>
      </c>
      <c r="R139" s="1791">
        <f t="shared" si="35"/>
        <v>0</v>
      </c>
      <c r="S139" s="1791"/>
      <c r="T139" s="1791">
        <f>SUM(T140)</f>
        <v>0</v>
      </c>
      <c r="U139" s="1791">
        <f>SUM(U140)</f>
        <v>0</v>
      </c>
      <c r="V139" s="1791">
        <f t="shared" si="36"/>
        <v>0</v>
      </c>
      <c r="W139" s="1791"/>
      <c r="X139" s="1791">
        <f t="shared" si="37"/>
        <v>1</v>
      </c>
      <c r="Y139" s="1791">
        <f t="shared" si="38"/>
        <v>2</v>
      </c>
      <c r="Z139" s="1790">
        <f t="shared" si="39"/>
        <v>3</v>
      </c>
    </row>
    <row r="140" spans="2:26" ht="14.25" customHeight="1">
      <c r="B140" s="2029"/>
      <c r="C140" s="1789" t="s">
        <v>175</v>
      </c>
      <c r="D140" s="1788">
        <v>1</v>
      </c>
      <c r="E140" s="1788">
        <v>2</v>
      </c>
      <c r="F140" s="1788">
        <f t="shared" si="32"/>
        <v>3</v>
      </c>
      <c r="G140" s="1788"/>
      <c r="H140" s="1788">
        <v>0</v>
      </c>
      <c r="I140" s="1788">
        <v>0</v>
      </c>
      <c r="J140" s="1788">
        <f t="shared" si="33"/>
        <v>0</v>
      </c>
      <c r="K140" s="1788"/>
      <c r="L140" s="1788">
        <v>0</v>
      </c>
      <c r="M140" s="1788">
        <v>0</v>
      </c>
      <c r="N140" s="1788">
        <f t="shared" si="34"/>
        <v>0</v>
      </c>
      <c r="O140" s="1788"/>
      <c r="P140" s="1788">
        <v>0</v>
      </c>
      <c r="Q140" s="1788">
        <v>0</v>
      </c>
      <c r="R140" s="1788">
        <f t="shared" si="35"/>
        <v>0</v>
      </c>
      <c r="S140" s="1788"/>
      <c r="T140" s="1788">
        <v>0</v>
      </c>
      <c r="U140" s="1788">
        <v>0</v>
      </c>
      <c r="V140" s="1788">
        <f t="shared" si="36"/>
        <v>0</v>
      </c>
      <c r="W140" s="1788"/>
      <c r="X140" s="1788">
        <f t="shared" si="37"/>
        <v>1</v>
      </c>
      <c r="Y140" s="1788">
        <f t="shared" si="38"/>
        <v>2</v>
      </c>
      <c r="Z140" s="1787">
        <f t="shared" si="39"/>
        <v>3</v>
      </c>
    </row>
    <row r="141" spans="2:26" s="1780" customFormat="1" ht="14.25" customHeight="1">
      <c r="B141" s="2029"/>
      <c r="C141" s="1792" t="s">
        <v>52</v>
      </c>
      <c r="D141" s="1791">
        <f>SUM(D142)</f>
        <v>0</v>
      </c>
      <c r="E141" s="1791">
        <f>SUM(E142)</f>
        <v>0</v>
      </c>
      <c r="F141" s="1791">
        <f t="shared" si="32"/>
        <v>0</v>
      </c>
      <c r="G141" s="1791"/>
      <c r="H141" s="1791">
        <f>SUM(H142)</f>
        <v>0</v>
      </c>
      <c r="I141" s="1791">
        <f>SUM(I142)</f>
        <v>0</v>
      </c>
      <c r="J141" s="1791">
        <f t="shared" si="33"/>
        <v>0</v>
      </c>
      <c r="K141" s="1791"/>
      <c r="L141" s="1791">
        <f>SUM(L142)</f>
        <v>0</v>
      </c>
      <c r="M141" s="1791">
        <f>SUM(M142)</f>
        <v>0</v>
      </c>
      <c r="N141" s="1791">
        <f t="shared" si="34"/>
        <v>0</v>
      </c>
      <c r="O141" s="1791"/>
      <c r="P141" s="1791">
        <f>SUM(P142)</f>
        <v>0</v>
      </c>
      <c r="Q141" s="1791">
        <f>SUM(Q142)</f>
        <v>0</v>
      </c>
      <c r="R141" s="1791">
        <f t="shared" si="35"/>
        <v>0</v>
      </c>
      <c r="S141" s="1791"/>
      <c r="T141" s="1791">
        <f>SUM(T142)</f>
        <v>0</v>
      </c>
      <c r="U141" s="1791">
        <f>SUM(U142)</f>
        <v>0</v>
      </c>
      <c r="V141" s="1791">
        <f t="shared" si="36"/>
        <v>0</v>
      </c>
      <c r="W141" s="1791"/>
      <c r="X141" s="1791">
        <f t="shared" si="37"/>
        <v>0</v>
      </c>
      <c r="Y141" s="1791">
        <f t="shared" si="38"/>
        <v>0</v>
      </c>
      <c r="Z141" s="1790">
        <f t="shared" si="39"/>
        <v>0</v>
      </c>
    </row>
    <row r="142" spans="2:26" ht="14.25" customHeight="1">
      <c r="B142" s="2029"/>
      <c r="C142" s="1789" t="s">
        <v>174</v>
      </c>
      <c r="D142" s="1788">
        <v>0</v>
      </c>
      <c r="E142" s="1788">
        <v>0</v>
      </c>
      <c r="F142" s="1788">
        <f t="shared" si="32"/>
        <v>0</v>
      </c>
      <c r="G142" s="1788"/>
      <c r="H142" s="1788">
        <v>0</v>
      </c>
      <c r="I142" s="1788">
        <v>0</v>
      </c>
      <c r="J142" s="1788">
        <f t="shared" si="33"/>
        <v>0</v>
      </c>
      <c r="K142" s="1788"/>
      <c r="L142" s="1788">
        <v>0</v>
      </c>
      <c r="M142" s="1788">
        <v>0</v>
      </c>
      <c r="N142" s="1788">
        <f t="shared" si="34"/>
        <v>0</v>
      </c>
      <c r="O142" s="1788"/>
      <c r="P142" s="1788">
        <v>0</v>
      </c>
      <c r="Q142" s="1788">
        <v>0</v>
      </c>
      <c r="R142" s="1788">
        <f t="shared" si="35"/>
        <v>0</v>
      </c>
      <c r="S142" s="1788"/>
      <c r="T142" s="1788">
        <v>0</v>
      </c>
      <c r="U142" s="1788">
        <v>0</v>
      </c>
      <c r="V142" s="1788">
        <f t="shared" si="36"/>
        <v>0</v>
      </c>
      <c r="W142" s="1788"/>
      <c r="X142" s="1788">
        <f t="shared" si="37"/>
        <v>0</v>
      </c>
      <c r="Y142" s="1788">
        <f t="shared" si="38"/>
        <v>0</v>
      </c>
      <c r="Z142" s="1787">
        <f t="shared" si="39"/>
        <v>0</v>
      </c>
    </row>
    <row r="143" spans="2:26" s="1783" customFormat="1" ht="14.25" customHeight="1">
      <c r="C143" s="1786" t="s">
        <v>5</v>
      </c>
      <c r="D143" s="1785">
        <f t="shared" ref="D143:Z143" si="40">SUM(D6+D32+D70+D83+D88+D108+D119+D126+D138)</f>
        <v>496</v>
      </c>
      <c r="E143" s="1785">
        <f t="shared" si="40"/>
        <v>548</v>
      </c>
      <c r="F143" s="1785">
        <f t="shared" si="40"/>
        <v>1044</v>
      </c>
      <c r="G143" s="1785">
        <f t="shared" si="40"/>
        <v>0</v>
      </c>
      <c r="H143" s="1785">
        <f t="shared" si="40"/>
        <v>379</v>
      </c>
      <c r="I143" s="1785">
        <f t="shared" si="40"/>
        <v>414</v>
      </c>
      <c r="J143" s="1785">
        <f t="shared" si="40"/>
        <v>793</v>
      </c>
      <c r="K143" s="1785">
        <f t="shared" si="40"/>
        <v>0</v>
      </c>
      <c r="L143" s="1785">
        <f t="shared" si="40"/>
        <v>88</v>
      </c>
      <c r="M143" s="1785">
        <f t="shared" si="40"/>
        <v>82</v>
      </c>
      <c r="N143" s="1785">
        <f t="shared" si="40"/>
        <v>170</v>
      </c>
      <c r="O143" s="1785">
        <f t="shared" si="40"/>
        <v>0</v>
      </c>
      <c r="P143" s="1785">
        <f t="shared" si="40"/>
        <v>25</v>
      </c>
      <c r="Q143" s="1785">
        <f t="shared" si="40"/>
        <v>24</v>
      </c>
      <c r="R143" s="1785">
        <f t="shared" si="40"/>
        <v>49</v>
      </c>
      <c r="S143" s="1785">
        <f t="shared" si="40"/>
        <v>0</v>
      </c>
      <c r="T143" s="1785">
        <f t="shared" si="40"/>
        <v>58</v>
      </c>
      <c r="U143" s="1785">
        <f t="shared" si="40"/>
        <v>108</v>
      </c>
      <c r="V143" s="1785">
        <f t="shared" si="40"/>
        <v>166</v>
      </c>
      <c r="W143" s="1785">
        <f t="shared" si="40"/>
        <v>0</v>
      </c>
      <c r="X143" s="1785">
        <f t="shared" si="40"/>
        <v>1046</v>
      </c>
      <c r="Y143" s="1785">
        <f t="shared" si="40"/>
        <v>1176</v>
      </c>
      <c r="Z143" s="1784">
        <f t="shared" si="40"/>
        <v>2222</v>
      </c>
    </row>
    <row r="144" spans="2:26" s="1781" customFormat="1" ht="11.25">
      <c r="B144" s="1782"/>
      <c r="C144" s="8" t="s">
        <v>1329</v>
      </c>
      <c r="D144" s="8"/>
      <c r="E144" s="8"/>
      <c r="F144" s="8"/>
      <c r="G144" s="8"/>
      <c r="H144" s="8"/>
      <c r="I144" s="8"/>
      <c r="J144" s="8"/>
      <c r="K144" s="8"/>
      <c r="L144" s="8"/>
      <c r="M144" s="8"/>
      <c r="N144" s="8"/>
      <c r="O144" s="8"/>
      <c r="P144" s="8"/>
      <c r="Q144" s="8"/>
      <c r="R144" s="8"/>
      <c r="S144" s="8"/>
      <c r="T144" s="8"/>
      <c r="U144" s="8"/>
      <c r="V144" s="8"/>
      <c r="W144" s="8"/>
      <c r="X144" s="8"/>
      <c r="Y144" s="8"/>
      <c r="Z144" s="8"/>
    </row>
    <row r="145" spans="2:26" s="1781" customFormat="1" ht="11.25">
      <c r="B145" s="1782"/>
      <c r="C145" s="8" t="s">
        <v>1615</v>
      </c>
      <c r="D145" s="8"/>
      <c r="E145" s="8"/>
      <c r="F145" s="8"/>
      <c r="G145" s="8"/>
      <c r="H145" s="8"/>
      <c r="I145" s="8"/>
      <c r="J145" s="8"/>
      <c r="K145" s="8"/>
      <c r="L145" s="8"/>
      <c r="M145" s="8"/>
      <c r="N145" s="8"/>
      <c r="O145" s="8"/>
      <c r="P145" s="8"/>
      <c r="Q145" s="8"/>
      <c r="R145" s="8"/>
      <c r="S145" s="8"/>
      <c r="T145" s="8"/>
      <c r="U145" s="8"/>
      <c r="V145" s="8"/>
      <c r="W145" s="8"/>
      <c r="X145" s="8"/>
      <c r="Y145" s="8"/>
      <c r="Z145" s="8"/>
    </row>
    <row r="146" spans="2:26" s="1781" customFormat="1" ht="11.25">
      <c r="B146" s="1782"/>
      <c r="C146" s="8" t="s">
        <v>1402</v>
      </c>
      <c r="D146" s="8"/>
      <c r="E146" s="8"/>
      <c r="F146" s="8"/>
      <c r="G146" s="8"/>
      <c r="H146" s="8"/>
      <c r="I146" s="8"/>
      <c r="J146" s="8"/>
      <c r="K146" s="8"/>
      <c r="L146" s="8"/>
      <c r="M146" s="8"/>
      <c r="N146" s="8"/>
      <c r="O146" s="8"/>
      <c r="P146" s="8"/>
      <c r="Q146" s="8"/>
      <c r="R146" s="8"/>
      <c r="S146" s="8"/>
      <c r="T146" s="8"/>
      <c r="U146" s="8"/>
      <c r="V146" s="8"/>
      <c r="W146" s="8"/>
      <c r="X146" s="8"/>
      <c r="Y146" s="8"/>
      <c r="Z146" s="8"/>
    </row>
  </sheetData>
  <mergeCells count="27">
    <mergeCell ref="B88:B107"/>
    <mergeCell ref="B108:B118"/>
    <mergeCell ref="B119:B125"/>
    <mergeCell ref="B126:B137"/>
    <mergeCell ref="B138:B142"/>
    <mergeCell ref="X81:Z81"/>
    <mergeCell ref="B83:B87"/>
    <mergeCell ref="B6:B31"/>
    <mergeCell ref="B32:B69"/>
    <mergeCell ref="B70:B77"/>
    <mergeCell ref="B81:B82"/>
    <mergeCell ref="C81:C82"/>
    <mergeCell ref="H81:J81"/>
    <mergeCell ref="D81:F81"/>
    <mergeCell ref="L81:N81"/>
    <mergeCell ref="P81:R81"/>
    <mergeCell ref="T81:V81"/>
    <mergeCell ref="B1:Z1"/>
    <mergeCell ref="B2:Z2"/>
    <mergeCell ref="B4:B5"/>
    <mergeCell ref="C4:C5"/>
    <mergeCell ref="D4:F4"/>
    <mergeCell ref="H4:J4"/>
    <mergeCell ref="L4:N4"/>
    <mergeCell ref="P4:R4"/>
    <mergeCell ref="T4:V4"/>
    <mergeCell ref="X4:Z4"/>
  </mergeCells>
  <pageMargins left="0.7" right="0.7" top="0.75" bottom="0.75" header="0.3" footer="0.3"/>
  <pageSetup scale="34"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F7F39-58DF-4DE6-BC87-F18476691CB2}">
  <dimension ref="B1:Z150"/>
  <sheetViews>
    <sheetView view="pageBreakPreview" zoomScaleNormal="115" zoomScaleSheetLayoutView="100" workbookViewId="0">
      <selection activeCell="C20" sqref="C20"/>
    </sheetView>
  </sheetViews>
  <sheetFormatPr baseColWidth="10" defaultRowHeight="14.25"/>
  <cols>
    <col min="1" max="1" width="0.7109375" style="1779" customWidth="1"/>
    <col min="2" max="2" width="7" style="1779" customWidth="1"/>
    <col min="3" max="3" width="81.85546875" style="1779" customWidth="1"/>
    <col min="4" max="6" width="6.7109375" style="8" customWidth="1"/>
    <col min="7" max="7" width="0.85546875" style="8" customWidth="1"/>
    <col min="8" max="10" width="6.7109375" style="8" customWidth="1"/>
    <col min="11" max="11" width="0.85546875" style="8" customWidth="1"/>
    <col min="12" max="14" width="6.7109375" style="8" customWidth="1"/>
    <col min="15" max="15" width="0.85546875" style="8" customWidth="1"/>
    <col min="16" max="18" width="6.7109375" style="8" customWidth="1"/>
    <col min="19" max="19" width="0.85546875" style="8" customWidth="1"/>
    <col min="20" max="22" width="6.7109375" style="8" customWidth="1"/>
    <col min="23" max="23" width="0.85546875" style="8" customWidth="1"/>
    <col min="24" max="25" width="6.7109375" style="8" customWidth="1"/>
    <col min="26" max="26" width="8" style="8" customWidth="1"/>
    <col min="27" max="16384" width="11.42578125" style="1779"/>
  </cols>
  <sheetData>
    <row r="1" spans="2:26" s="1780" customFormat="1" ht="15">
      <c r="B1" s="2033" t="s">
        <v>1637</v>
      </c>
      <c r="C1" s="2033"/>
      <c r="D1" s="2033"/>
      <c r="E1" s="2033"/>
      <c r="F1" s="2033"/>
      <c r="G1" s="2033"/>
      <c r="H1" s="2033"/>
      <c r="I1" s="2033"/>
      <c r="J1" s="2033"/>
      <c r="K1" s="2033"/>
      <c r="L1" s="2033"/>
      <c r="M1" s="2033"/>
      <c r="N1" s="2033"/>
      <c r="O1" s="2033"/>
      <c r="P1" s="2033"/>
      <c r="Q1" s="2033"/>
      <c r="R1" s="2033"/>
      <c r="S1" s="2033"/>
      <c r="T1" s="2033"/>
      <c r="U1" s="2033"/>
      <c r="V1" s="2033"/>
      <c r="W1" s="2033"/>
      <c r="X1" s="2033"/>
      <c r="Y1" s="2033"/>
      <c r="Z1" s="2033"/>
    </row>
    <row r="2" spans="2:26" s="1780" customFormat="1" ht="15">
      <c r="B2" s="2033" t="s">
        <v>74</v>
      </c>
      <c r="C2" s="2033"/>
      <c r="D2" s="2033"/>
      <c r="E2" s="2033"/>
      <c r="F2" s="2033"/>
      <c r="G2" s="2033"/>
      <c r="H2" s="2033"/>
      <c r="I2" s="2033"/>
      <c r="J2" s="2033"/>
      <c r="K2" s="2033"/>
      <c r="L2" s="2033"/>
      <c r="M2" s="2033"/>
      <c r="N2" s="2033"/>
      <c r="O2" s="2033"/>
      <c r="P2" s="2033"/>
      <c r="Q2" s="2033"/>
      <c r="R2" s="2033"/>
      <c r="S2" s="2033"/>
      <c r="T2" s="2033"/>
      <c r="U2" s="2033"/>
      <c r="V2" s="2033"/>
      <c r="W2" s="2033"/>
      <c r="X2" s="2033"/>
      <c r="Y2" s="2033"/>
      <c r="Z2" s="2033"/>
    </row>
    <row r="3" spans="2:26" s="1780" customFormat="1" ht="15">
      <c r="C3" s="1783"/>
      <c r="D3" s="1791"/>
      <c r="E3" s="1791"/>
      <c r="F3" s="1791"/>
      <c r="G3" s="1791"/>
      <c r="H3" s="1791"/>
      <c r="I3" s="1791"/>
      <c r="J3" s="1791"/>
      <c r="K3" s="1791"/>
      <c r="L3" s="1791"/>
      <c r="M3" s="1791"/>
      <c r="N3" s="1791"/>
      <c r="O3" s="1791"/>
      <c r="P3" s="1791"/>
      <c r="Q3" s="1791"/>
      <c r="R3" s="1791"/>
      <c r="S3" s="1791"/>
      <c r="T3" s="1791"/>
      <c r="U3" s="1791"/>
      <c r="V3" s="1791"/>
      <c r="W3" s="1791"/>
      <c r="X3" s="1791"/>
      <c r="Y3" s="1791"/>
      <c r="Z3" s="1791"/>
    </row>
    <row r="4" spans="2:26" s="1799" customFormat="1" ht="14.25" customHeight="1">
      <c r="B4" s="2023" t="s">
        <v>115</v>
      </c>
      <c r="C4" s="2025" t="s">
        <v>336</v>
      </c>
      <c r="D4" s="2026" t="s">
        <v>290</v>
      </c>
      <c r="E4" s="2026"/>
      <c r="F4" s="2026"/>
      <c r="G4" s="1802"/>
      <c r="H4" s="2026" t="s">
        <v>1623</v>
      </c>
      <c r="I4" s="2026"/>
      <c r="J4" s="2026"/>
      <c r="K4" s="1802"/>
      <c r="L4" s="2026" t="s">
        <v>1622</v>
      </c>
      <c r="M4" s="2026"/>
      <c r="N4" s="2026"/>
      <c r="O4" s="1802"/>
      <c r="P4" s="2026" t="s">
        <v>1621</v>
      </c>
      <c r="Q4" s="2026"/>
      <c r="R4" s="2026"/>
      <c r="S4" s="1802"/>
      <c r="T4" s="2026" t="s">
        <v>1620</v>
      </c>
      <c r="U4" s="2026"/>
      <c r="V4" s="2026"/>
      <c r="W4" s="1802"/>
      <c r="X4" s="2026" t="s">
        <v>5</v>
      </c>
      <c r="Y4" s="2026"/>
      <c r="Z4" s="2027"/>
    </row>
    <row r="5" spans="2:26" s="1799" customFormat="1" ht="14.25" customHeight="1">
      <c r="B5" s="2024"/>
      <c r="C5" s="2025"/>
      <c r="D5" s="1801" t="s">
        <v>26</v>
      </c>
      <c r="E5" s="1801" t="s">
        <v>27</v>
      </c>
      <c r="F5" s="1801" t="s">
        <v>5</v>
      </c>
      <c r="G5" s="1801"/>
      <c r="H5" s="1801" t="s">
        <v>26</v>
      </c>
      <c r="I5" s="1801" t="s">
        <v>27</v>
      </c>
      <c r="J5" s="1801" t="s">
        <v>5</v>
      </c>
      <c r="K5" s="1801"/>
      <c r="L5" s="1801" t="s">
        <v>26</v>
      </c>
      <c r="M5" s="1801" t="s">
        <v>27</v>
      </c>
      <c r="N5" s="1801" t="s">
        <v>5</v>
      </c>
      <c r="O5" s="1801"/>
      <c r="P5" s="1801" t="s">
        <v>26</v>
      </c>
      <c r="Q5" s="1801" t="s">
        <v>27</v>
      </c>
      <c r="R5" s="1801" t="s">
        <v>5</v>
      </c>
      <c r="S5" s="1801"/>
      <c r="T5" s="1801" t="s">
        <v>26</v>
      </c>
      <c r="U5" s="1801" t="s">
        <v>27</v>
      </c>
      <c r="V5" s="1801" t="s">
        <v>5</v>
      </c>
      <c r="W5" s="1801"/>
      <c r="X5" s="1801" t="s">
        <v>26</v>
      </c>
      <c r="Y5" s="1801" t="s">
        <v>27</v>
      </c>
      <c r="Z5" s="1800" t="s">
        <v>5</v>
      </c>
    </row>
    <row r="6" spans="2:26" s="1780" customFormat="1" ht="14.25" customHeight="1">
      <c r="B6" s="2031">
        <v>1401</v>
      </c>
      <c r="C6" s="1795" t="s">
        <v>9</v>
      </c>
      <c r="D6" s="1801">
        <f>SUM(D7+D10+D15+D20+D27+D30)</f>
        <v>92</v>
      </c>
      <c r="E6" s="1801">
        <f>SUM(E7+E10+E15+E20+E27+E30)</f>
        <v>34</v>
      </c>
      <c r="F6" s="1801">
        <f t="shared" ref="F6:F37" si="0">SUM(D6:E6)</f>
        <v>126</v>
      </c>
      <c r="G6" s="1801"/>
      <c r="H6" s="1801">
        <f>SUM(H7+H10+H15+H20+H27+H30)</f>
        <v>39</v>
      </c>
      <c r="I6" s="1801">
        <f>SUM(I7+I10+I15+I20+I27+I30)</f>
        <v>10</v>
      </c>
      <c r="J6" s="1801">
        <f t="shared" ref="J6:J37" si="1">SUM(H6:I6)</f>
        <v>49</v>
      </c>
      <c r="K6" s="1801"/>
      <c r="L6" s="1801">
        <f>SUM(L7+L10+L15+L20+L27+L30)</f>
        <v>4</v>
      </c>
      <c r="M6" s="1801">
        <f>SUM(M7+M10+M15+M20+M27+M30)</f>
        <v>2</v>
      </c>
      <c r="N6" s="1801">
        <f t="shared" ref="N6:N37" si="2">SUM(L6:M6)</f>
        <v>6</v>
      </c>
      <c r="O6" s="1801"/>
      <c r="P6" s="1801">
        <f>SUM(P7+P10+P15+P20+P27+P30)</f>
        <v>0</v>
      </c>
      <c r="Q6" s="1801">
        <f>SUM(Q7+Q10+Q15+Q20+Q27+Q30)</f>
        <v>0</v>
      </c>
      <c r="R6" s="1801">
        <f t="shared" ref="R6:R37" si="3">SUM(P6:Q6)</f>
        <v>0</v>
      </c>
      <c r="S6" s="1801"/>
      <c r="T6" s="1801">
        <f>SUM(T7+T10+T15+T20+T27+T30)</f>
        <v>1</v>
      </c>
      <c r="U6" s="1801">
        <f>SUM(U7+U10+U15+U20+U27+U30)</f>
        <v>4</v>
      </c>
      <c r="V6" s="1801">
        <f t="shared" ref="V6:V37" si="4">SUM(T6:U6)</f>
        <v>5</v>
      </c>
      <c r="W6" s="1801"/>
      <c r="X6" s="1801">
        <f t="shared" ref="X6:X37" si="5">SUM(D6+H6+L6+P6+T6)</f>
        <v>136</v>
      </c>
      <c r="Y6" s="1801">
        <f t="shared" ref="Y6:Y37" si="6">SUM(E6+I6+M6+Q6+U6)</f>
        <v>50</v>
      </c>
      <c r="Z6" s="1800">
        <f>SUM(X6:Y6)</f>
        <v>186</v>
      </c>
    </row>
    <row r="7" spans="2:26" s="1792" customFormat="1" ht="14.25" customHeight="1">
      <c r="B7" s="2031"/>
      <c r="C7" s="1814" t="s">
        <v>10</v>
      </c>
      <c r="D7" s="1791">
        <f>SUM(D8:D9)</f>
        <v>29</v>
      </c>
      <c r="E7" s="1791">
        <f>SUM(E8:E9)</f>
        <v>14</v>
      </c>
      <c r="F7" s="1791">
        <f t="shared" si="0"/>
        <v>43</v>
      </c>
      <c r="G7" s="1791"/>
      <c r="H7" s="1791">
        <f>SUM(H8:H9)</f>
        <v>5</v>
      </c>
      <c r="I7" s="1791">
        <f>SUM(I8:I9)</f>
        <v>0</v>
      </c>
      <c r="J7" s="1791">
        <f t="shared" si="1"/>
        <v>5</v>
      </c>
      <c r="K7" s="1791"/>
      <c r="L7" s="1791">
        <f>SUM(L8:L9)</f>
        <v>0</v>
      </c>
      <c r="M7" s="1791">
        <f>SUM(M8:M9)</f>
        <v>0</v>
      </c>
      <c r="N7" s="1791">
        <f t="shared" si="2"/>
        <v>0</v>
      </c>
      <c r="O7" s="1791"/>
      <c r="P7" s="1791">
        <f>SUM(P8:P9)</f>
        <v>0</v>
      </c>
      <c r="Q7" s="1791">
        <f>SUM(Q8:Q9)</f>
        <v>0</v>
      </c>
      <c r="R7" s="1791">
        <f t="shared" si="3"/>
        <v>0</v>
      </c>
      <c r="S7" s="1791"/>
      <c r="T7" s="1791">
        <f>SUM(T8:T9)</f>
        <v>1</v>
      </c>
      <c r="U7" s="1791">
        <f>SUM(U8:U9)</f>
        <v>0</v>
      </c>
      <c r="V7" s="1791">
        <f t="shared" si="4"/>
        <v>1</v>
      </c>
      <c r="W7" s="1791"/>
      <c r="X7" s="1791">
        <f t="shared" si="5"/>
        <v>35</v>
      </c>
      <c r="Y7" s="1791">
        <f t="shared" si="6"/>
        <v>14</v>
      </c>
      <c r="Z7" s="1790">
        <f t="shared" ref="Z7:Z38" si="7">SUM(F7+J7+N7+R7+V7)</f>
        <v>49</v>
      </c>
    </row>
    <row r="8" spans="2:26" s="1789" customFormat="1" ht="14.25" customHeight="1">
      <c r="B8" s="2031"/>
      <c r="C8" s="1815" t="s">
        <v>1631</v>
      </c>
      <c r="D8" s="1788">
        <v>29</v>
      </c>
      <c r="E8" s="1788">
        <v>14</v>
      </c>
      <c r="F8" s="1788">
        <f t="shared" si="0"/>
        <v>43</v>
      </c>
      <c r="G8" s="1788"/>
      <c r="H8" s="1788">
        <v>5</v>
      </c>
      <c r="I8" s="1788">
        <v>0</v>
      </c>
      <c r="J8" s="1788">
        <f t="shared" si="1"/>
        <v>5</v>
      </c>
      <c r="K8" s="1788"/>
      <c r="L8" s="1788">
        <v>0</v>
      </c>
      <c r="M8" s="1788">
        <v>0</v>
      </c>
      <c r="N8" s="1788">
        <f t="shared" si="2"/>
        <v>0</v>
      </c>
      <c r="O8" s="1788"/>
      <c r="P8" s="1788">
        <v>0</v>
      </c>
      <c r="Q8" s="1788">
        <v>0</v>
      </c>
      <c r="R8" s="1788">
        <f t="shared" si="3"/>
        <v>0</v>
      </c>
      <c r="S8" s="1788"/>
      <c r="T8" s="1788">
        <v>1</v>
      </c>
      <c r="U8" s="1788">
        <v>0</v>
      </c>
      <c r="V8" s="1788">
        <f t="shared" si="4"/>
        <v>1</v>
      </c>
      <c r="W8" s="1788"/>
      <c r="X8" s="1788">
        <f t="shared" si="5"/>
        <v>35</v>
      </c>
      <c r="Y8" s="1788">
        <f t="shared" si="6"/>
        <v>14</v>
      </c>
      <c r="Z8" s="1787">
        <f t="shared" si="7"/>
        <v>49</v>
      </c>
    </row>
    <row r="9" spans="2:26" s="1789" customFormat="1" ht="14.25" customHeight="1">
      <c r="B9" s="2031"/>
      <c r="C9" s="1815" t="s">
        <v>1636</v>
      </c>
      <c r="D9" s="1788">
        <v>0</v>
      </c>
      <c r="E9" s="1788">
        <v>0</v>
      </c>
      <c r="F9" s="1788">
        <f t="shared" si="0"/>
        <v>0</v>
      </c>
      <c r="G9" s="1788"/>
      <c r="H9" s="1788">
        <v>0</v>
      </c>
      <c r="I9" s="1788">
        <v>0</v>
      </c>
      <c r="J9" s="1788">
        <f t="shared" si="1"/>
        <v>0</v>
      </c>
      <c r="K9" s="1788"/>
      <c r="L9" s="1788">
        <v>0</v>
      </c>
      <c r="M9" s="1788">
        <v>0</v>
      </c>
      <c r="N9" s="1788">
        <f t="shared" si="2"/>
        <v>0</v>
      </c>
      <c r="O9" s="1788"/>
      <c r="P9" s="1788">
        <v>0</v>
      </c>
      <c r="Q9" s="1788">
        <v>0</v>
      </c>
      <c r="R9" s="1788">
        <f t="shared" si="3"/>
        <v>0</v>
      </c>
      <c r="S9" s="1788"/>
      <c r="T9" s="1788">
        <v>0</v>
      </c>
      <c r="U9" s="1788">
        <v>0</v>
      </c>
      <c r="V9" s="1788">
        <f t="shared" si="4"/>
        <v>0</v>
      </c>
      <c r="W9" s="1788"/>
      <c r="X9" s="1788">
        <f t="shared" si="5"/>
        <v>0</v>
      </c>
      <c r="Y9" s="1788">
        <f t="shared" si="6"/>
        <v>0</v>
      </c>
      <c r="Z9" s="1787">
        <f t="shared" si="7"/>
        <v>0</v>
      </c>
    </row>
    <row r="10" spans="2:26" s="1792" customFormat="1" ht="14.25" customHeight="1">
      <c r="B10" s="2031"/>
      <c r="C10" s="1814" t="s">
        <v>11</v>
      </c>
      <c r="D10" s="1791">
        <f>SUM(D11:D14)</f>
        <v>31</v>
      </c>
      <c r="E10" s="1791">
        <f>SUM(E11:E14)</f>
        <v>11</v>
      </c>
      <c r="F10" s="1791">
        <f t="shared" si="0"/>
        <v>42</v>
      </c>
      <c r="G10" s="1791"/>
      <c r="H10" s="1791">
        <f>SUM(H11:H14)</f>
        <v>5</v>
      </c>
      <c r="I10" s="1791">
        <f>SUM(I11:I14)</f>
        <v>0</v>
      </c>
      <c r="J10" s="1791">
        <f t="shared" si="1"/>
        <v>5</v>
      </c>
      <c r="K10" s="1791"/>
      <c r="L10" s="1791">
        <f>SUM(L11:L14)</f>
        <v>1</v>
      </c>
      <c r="M10" s="1791">
        <f>SUM(M11:M14)</f>
        <v>0</v>
      </c>
      <c r="N10" s="1791">
        <f t="shared" si="2"/>
        <v>1</v>
      </c>
      <c r="O10" s="1791"/>
      <c r="P10" s="1791">
        <f>SUM(P11:P14)</f>
        <v>0</v>
      </c>
      <c r="Q10" s="1791">
        <f>SUM(Q11:Q14)</f>
        <v>0</v>
      </c>
      <c r="R10" s="1791">
        <f t="shared" si="3"/>
        <v>0</v>
      </c>
      <c r="S10" s="1791"/>
      <c r="T10" s="1791">
        <f>SUM(T11:T14)</f>
        <v>0</v>
      </c>
      <c r="U10" s="1791">
        <f>SUM(U11:U14)</f>
        <v>1</v>
      </c>
      <c r="V10" s="1791">
        <f t="shared" si="4"/>
        <v>1</v>
      </c>
      <c r="W10" s="1791"/>
      <c r="X10" s="1791">
        <f t="shared" si="5"/>
        <v>37</v>
      </c>
      <c r="Y10" s="1791">
        <f t="shared" si="6"/>
        <v>12</v>
      </c>
      <c r="Z10" s="1790">
        <f t="shared" si="7"/>
        <v>49</v>
      </c>
    </row>
    <row r="11" spans="2:26" s="1789" customFormat="1" ht="14.25" customHeight="1">
      <c r="B11" s="2031"/>
      <c r="C11" s="1815" t="s">
        <v>1632</v>
      </c>
      <c r="D11" s="1788">
        <v>0</v>
      </c>
      <c r="E11" s="1788">
        <v>0</v>
      </c>
      <c r="F11" s="1788">
        <f t="shared" si="0"/>
        <v>0</v>
      </c>
      <c r="G11" s="1788"/>
      <c r="H11" s="1788">
        <v>0</v>
      </c>
      <c r="I11" s="1788">
        <v>0</v>
      </c>
      <c r="J11" s="1788">
        <f t="shared" si="1"/>
        <v>0</v>
      </c>
      <c r="K11" s="1788"/>
      <c r="L11" s="1788">
        <v>1</v>
      </c>
      <c r="M11" s="1788">
        <v>0</v>
      </c>
      <c r="N11" s="1788">
        <f t="shared" si="2"/>
        <v>1</v>
      </c>
      <c r="O11" s="1788"/>
      <c r="P11" s="1788">
        <v>0</v>
      </c>
      <c r="Q11" s="1788">
        <v>0</v>
      </c>
      <c r="R11" s="1788">
        <f t="shared" si="3"/>
        <v>0</v>
      </c>
      <c r="S11" s="1788"/>
      <c r="T11" s="1788">
        <v>0</v>
      </c>
      <c r="U11" s="1788">
        <v>0</v>
      </c>
      <c r="V11" s="1788">
        <f t="shared" si="4"/>
        <v>0</v>
      </c>
      <c r="W11" s="1788"/>
      <c r="X11" s="1788">
        <f t="shared" si="5"/>
        <v>1</v>
      </c>
      <c r="Y11" s="1788">
        <f t="shared" si="6"/>
        <v>0</v>
      </c>
      <c r="Z11" s="1787">
        <f t="shared" si="7"/>
        <v>1</v>
      </c>
    </row>
    <row r="12" spans="2:26" s="1789" customFormat="1" ht="14.25" customHeight="1">
      <c r="B12" s="2031"/>
      <c r="C12" s="1815" t="s">
        <v>248</v>
      </c>
      <c r="D12" s="1788">
        <v>19</v>
      </c>
      <c r="E12" s="1788">
        <v>6</v>
      </c>
      <c r="F12" s="1788">
        <f t="shared" si="0"/>
        <v>25</v>
      </c>
      <c r="G12" s="1788"/>
      <c r="H12" s="1788">
        <v>4</v>
      </c>
      <c r="I12" s="1788">
        <v>0</v>
      </c>
      <c r="J12" s="1788">
        <f t="shared" si="1"/>
        <v>4</v>
      </c>
      <c r="K12" s="1788"/>
      <c r="L12" s="1788">
        <v>0</v>
      </c>
      <c r="M12" s="1788">
        <v>0</v>
      </c>
      <c r="N12" s="1788">
        <f t="shared" si="2"/>
        <v>0</v>
      </c>
      <c r="O12" s="1788"/>
      <c r="P12" s="1788">
        <v>0</v>
      </c>
      <c r="Q12" s="1788">
        <v>0</v>
      </c>
      <c r="R12" s="1788">
        <f t="shared" si="3"/>
        <v>0</v>
      </c>
      <c r="S12" s="1788"/>
      <c r="T12" s="1788">
        <v>0</v>
      </c>
      <c r="U12" s="1788">
        <v>1</v>
      </c>
      <c r="V12" s="1788">
        <f t="shared" si="4"/>
        <v>1</v>
      </c>
      <c r="W12" s="1788"/>
      <c r="X12" s="1788">
        <f t="shared" si="5"/>
        <v>23</v>
      </c>
      <c r="Y12" s="1788">
        <f t="shared" si="6"/>
        <v>7</v>
      </c>
      <c r="Z12" s="1787">
        <f t="shared" si="7"/>
        <v>30</v>
      </c>
    </row>
    <row r="13" spans="2:26" s="1789" customFormat="1" ht="14.25" customHeight="1">
      <c r="B13" s="2031"/>
      <c r="C13" s="1815" t="s">
        <v>1635</v>
      </c>
      <c r="D13" s="1788">
        <v>1</v>
      </c>
      <c r="E13" s="1788">
        <v>1</v>
      </c>
      <c r="F13" s="1788">
        <f t="shared" si="0"/>
        <v>2</v>
      </c>
      <c r="G13" s="1788"/>
      <c r="H13" s="1788">
        <v>0</v>
      </c>
      <c r="I13" s="1788">
        <v>0</v>
      </c>
      <c r="J13" s="1788">
        <f t="shared" si="1"/>
        <v>0</v>
      </c>
      <c r="K13" s="1788"/>
      <c r="L13" s="1788">
        <v>0</v>
      </c>
      <c r="M13" s="1788">
        <v>0</v>
      </c>
      <c r="N13" s="1788">
        <f t="shared" si="2"/>
        <v>0</v>
      </c>
      <c r="O13" s="1788"/>
      <c r="P13" s="1788">
        <v>0</v>
      </c>
      <c r="Q13" s="1788">
        <v>0</v>
      </c>
      <c r="R13" s="1788">
        <f t="shared" si="3"/>
        <v>0</v>
      </c>
      <c r="S13" s="1788"/>
      <c r="T13" s="1788">
        <v>0</v>
      </c>
      <c r="U13" s="1788">
        <v>0</v>
      </c>
      <c r="V13" s="1788">
        <f t="shared" si="4"/>
        <v>0</v>
      </c>
      <c r="W13" s="1788"/>
      <c r="X13" s="1788">
        <f t="shared" si="5"/>
        <v>1</v>
      </c>
      <c r="Y13" s="1788">
        <f t="shared" si="6"/>
        <v>1</v>
      </c>
      <c r="Z13" s="1787">
        <f t="shared" si="7"/>
        <v>2</v>
      </c>
    </row>
    <row r="14" spans="2:26" s="1789" customFormat="1" ht="14.25" customHeight="1">
      <c r="B14" s="2031"/>
      <c r="C14" s="1815" t="s">
        <v>247</v>
      </c>
      <c r="D14" s="1788">
        <v>11</v>
      </c>
      <c r="E14" s="1788">
        <v>4</v>
      </c>
      <c r="F14" s="1788">
        <f t="shared" si="0"/>
        <v>15</v>
      </c>
      <c r="G14" s="1788"/>
      <c r="H14" s="1788">
        <v>1</v>
      </c>
      <c r="I14" s="1788">
        <v>0</v>
      </c>
      <c r="J14" s="1788">
        <f t="shared" si="1"/>
        <v>1</v>
      </c>
      <c r="K14" s="1788"/>
      <c r="L14" s="1788">
        <v>0</v>
      </c>
      <c r="M14" s="1788">
        <v>0</v>
      </c>
      <c r="N14" s="1788">
        <f t="shared" si="2"/>
        <v>0</v>
      </c>
      <c r="O14" s="1788"/>
      <c r="P14" s="1788">
        <v>0</v>
      </c>
      <c r="Q14" s="1788">
        <v>0</v>
      </c>
      <c r="R14" s="1788">
        <f t="shared" si="3"/>
        <v>0</v>
      </c>
      <c r="S14" s="1788"/>
      <c r="T14" s="1788">
        <v>0</v>
      </c>
      <c r="U14" s="1788">
        <v>0</v>
      </c>
      <c r="V14" s="1788">
        <f t="shared" si="4"/>
        <v>0</v>
      </c>
      <c r="W14" s="1788"/>
      <c r="X14" s="1788">
        <f t="shared" si="5"/>
        <v>12</v>
      </c>
      <c r="Y14" s="1788">
        <f t="shared" si="6"/>
        <v>4</v>
      </c>
      <c r="Z14" s="1787">
        <f t="shared" si="7"/>
        <v>16</v>
      </c>
    </row>
    <row r="15" spans="2:26" s="1792" customFormat="1" ht="14.25" customHeight="1">
      <c r="B15" s="2031"/>
      <c r="C15" s="1814" t="s">
        <v>12</v>
      </c>
      <c r="D15" s="1791">
        <f>SUM(D16:D19)</f>
        <v>18</v>
      </c>
      <c r="E15" s="1791">
        <f>SUM(E16:E19)</f>
        <v>5</v>
      </c>
      <c r="F15" s="1791">
        <f t="shared" si="0"/>
        <v>23</v>
      </c>
      <c r="G15" s="1791"/>
      <c r="H15" s="1791">
        <f>SUM(H16:H19)</f>
        <v>20</v>
      </c>
      <c r="I15" s="1791">
        <f>SUM(I16:I19)</f>
        <v>6</v>
      </c>
      <c r="J15" s="1791">
        <f t="shared" si="1"/>
        <v>26</v>
      </c>
      <c r="K15" s="1791"/>
      <c r="L15" s="1791">
        <f>SUM(L16:L19)</f>
        <v>3</v>
      </c>
      <c r="M15" s="1791">
        <f>SUM(M16:M19)</f>
        <v>1</v>
      </c>
      <c r="N15" s="1791">
        <f t="shared" si="2"/>
        <v>4</v>
      </c>
      <c r="O15" s="1791"/>
      <c r="P15" s="1791">
        <f>SUM(P16:P19)</f>
        <v>0</v>
      </c>
      <c r="Q15" s="1791">
        <f>SUM(Q16:Q19)</f>
        <v>0</v>
      </c>
      <c r="R15" s="1791">
        <f t="shared" si="3"/>
        <v>0</v>
      </c>
      <c r="S15" s="1791"/>
      <c r="T15" s="1791">
        <f>SUM(T16:T19)</f>
        <v>0</v>
      </c>
      <c r="U15" s="1791">
        <f>SUM(U16:U19)</f>
        <v>0</v>
      </c>
      <c r="V15" s="1791">
        <f t="shared" si="4"/>
        <v>0</v>
      </c>
      <c r="W15" s="1791"/>
      <c r="X15" s="1791">
        <f t="shared" si="5"/>
        <v>41</v>
      </c>
      <c r="Y15" s="1791">
        <f t="shared" si="6"/>
        <v>12</v>
      </c>
      <c r="Z15" s="1790">
        <f t="shared" si="7"/>
        <v>53</v>
      </c>
    </row>
    <row r="16" spans="2:26" s="1789" customFormat="1" ht="14.25" customHeight="1">
      <c r="B16" s="2031"/>
      <c r="C16" s="1815" t="s">
        <v>380</v>
      </c>
      <c r="D16" s="1788">
        <v>18</v>
      </c>
      <c r="E16" s="1788">
        <v>5</v>
      </c>
      <c r="F16" s="1788">
        <f t="shared" si="0"/>
        <v>23</v>
      </c>
      <c r="G16" s="1788"/>
      <c r="H16" s="1788">
        <v>15</v>
      </c>
      <c r="I16" s="1788">
        <v>5</v>
      </c>
      <c r="J16" s="1788">
        <f t="shared" si="1"/>
        <v>20</v>
      </c>
      <c r="K16" s="1788"/>
      <c r="L16" s="1788">
        <v>3</v>
      </c>
      <c r="M16" s="1788">
        <v>1</v>
      </c>
      <c r="N16" s="1788">
        <f t="shared" si="2"/>
        <v>4</v>
      </c>
      <c r="O16" s="1788"/>
      <c r="P16" s="1788">
        <v>0</v>
      </c>
      <c r="Q16" s="1788">
        <v>0</v>
      </c>
      <c r="R16" s="1788">
        <f t="shared" si="3"/>
        <v>0</v>
      </c>
      <c r="S16" s="1788"/>
      <c r="T16" s="1788">
        <v>0</v>
      </c>
      <c r="U16" s="1788">
        <v>0</v>
      </c>
      <c r="V16" s="1788">
        <f t="shared" si="4"/>
        <v>0</v>
      </c>
      <c r="W16" s="1788"/>
      <c r="X16" s="1788">
        <f t="shared" si="5"/>
        <v>36</v>
      </c>
      <c r="Y16" s="1788">
        <f t="shared" si="6"/>
        <v>11</v>
      </c>
      <c r="Z16" s="1787">
        <f t="shared" si="7"/>
        <v>47</v>
      </c>
    </row>
    <row r="17" spans="2:26" s="1789" customFormat="1" ht="14.25" customHeight="1">
      <c r="B17" s="2031"/>
      <c r="C17" s="1815" t="s">
        <v>1634</v>
      </c>
      <c r="D17" s="1788">
        <v>0</v>
      </c>
      <c r="E17" s="1788">
        <v>0</v>
      </c>
      <c r="F17" s="1788">
        <f t="shared" si="0"/>
        <v>0</v>
      </c>
      <c r="G17" s="1788"/>
      <c r="H17" s="1788">
        <v>3</v>
      </c>
      <c r="I17" s="1788">
        <v>1</v>
      </c>
      <c r="J17" s="1788">
        <f t="shared" si="1"/>
        <v>4</v>
      </c>
      <c r="K17" s="1788"/>
      <c r="L17" s="1788">
        <v>0</v>
      </c>
      <c r="M17" s="1788">
        <v>0</v>
      </c>
      <c r="N17" s="1788">
        <f t="shared" si="2"/>
        <v>0</v>
      </c>
      <c r="O17" s="1788"/>
      <c r="P17" s="1788">
        <v>0</v>
      </c>
      <c r="Q17" s="1788">
        <v>0</v>
      </c>
      <c r="R17" s="1788">
        <f t="shared" si="3"/>
        <v>0</v>
      </c>
      <c r="S17" s="1788"/>
      <c r="T17" s="1788">
        <v>0</v>
      </c>
      <c r="U17" s="1788">
        <v>0</v>
      </c>
      <c r="V17" s="1788">
        <f t="shared" si="4"/>
        <v>0</v>
      </c>
      <c r="W17" s="1788"/>
      <c r="X17" s="1788">
        <f t="shared" si="5"/>
        <v>3</v>
      </c>
      <c r="Y17" s="1788">
        <f t="shared" si="6"/>
        <v>1</v>
      </c>
      <c r="Z17" s="1787">
        <f t="shared" si="7"/>
        <v>4</v>
      </c>
    </row>
    <row r="18" spans="2:26" s="1789" customFormat="1" ht="14.25" customHeight="1">
      <c r="B18" s="2031"/>
      <c r="C18" s="1815" t="s">
        <v>1633</v>
      </c>
      <c r="D18" s="1788">
        <v>0</v>
      </c>
      <c r="E18" s="1788">
        <v>0</v>
      </c>
      <c r="F18" s="1788">
        <f t="shared" si="0"/>
        <v>0</v>
      </c>
      <c r="G18" s="1788"/>
      <c r="H18" s="1788">
        <v>1</v>
      </c>
      <c r="I18" s="1788">
        <v>0</v>
      </c>
      <c r="J18" s="1788">
        <f t="shared" si="1"/>
        <v>1</v>
      </c>
      <c r="K18" s="1788"/>
      <c r="L18" s="1788">
        <v>0</v>
      </c>
      <c r="M18" s="1788">
        <v>0</v>
      </c>
      <c r="N18" s="1788">
        <f t="shared" si="2"/>
        <v>0</v>
      </c>
      <c r="O18" s="1788"/>
      <c r="P18" s="1788">
        <v>0</v>
      </c>
      <c r="Q18" s="1788">
        <v>0</v>
      </c>
      <c r="R18" s="1788">
        <f t="shared" si="3"/>
        <v>0</v>
      </c>
      <c r="S18" s="1788"/>
      <c r="T18" s="1788">
        <v>0</v>
      </c>
      <c r="U18" s="1788">
        <v>0</v>
      </c>
      <c r="V18" s="1788">
        <f t="shared" si="4"/>
        <v>0</v>
      </c>
      <c r="W18" s="1788"/>
      <c r="X18" s="1788">
        <f t="shared" si="5"/>
        <v>1</v>
      </c>
      <c r="Y18" s="1788">
        <f t="shared" si="6"/>
        <v>0</v>
      </c>
      <c r="Z18" s="1787">
        <f t="shared" si="7"/>
        <v>1</v>
      </c>
    </row>
    <row r="19" spans="2:26" s="1789" customFormat="1" ht="14.25" customHeight="1">
      <c r="B19" s="2031"/>
      <c r="C19" s="1815" t="s">
        <v>1632</v>
      </c>
      <c r="D19" s="1788">
        <v>0</v>
      </c>
      <c r="E19" s="1788">
        <v>0</v>
      </c>
      <c r="F19" s="1788">
        <f t="shared" si="0"/>
        <v>0</v>
      </c>
      <c r="G19" s="1788"/>
      <c r="H19" s="1788">
        <v>1</v>
      </c>
      <c r="I19" s="1788">
        <v>0</v>
      </c>
      <c r="J19" s="1788">
        <f t="shared" si="1"/>
        <v>1</v>
      </c>
      <c r="K19" s="1788"/>
      <c r="L19" s="1788">
        <v>0</v>
      </c>
      <c r="M19" s="1788">
        <v>0</v>
      </c>
      <c r="N19" s="1788">
        <f t="shared" si="2"/>
        <v>0</v>
      </c>
      <c r="O19" s="1788"/>
      <c r="P19" s="1788">
        <v>0</v>
      </c>
      <c r="Q19" s="1788">
        <v>0</v>
      </c>
      <c r="R19" s="1788">
        <f t="shared" si="3"/>
        <v>0</v>
      </c>
      <c r="S19" s="1788"/>
      <c r="T19" s="1788">
        <v>0</v>
      </c>
      <c r="U19" s="1788">
        <v>0</v>
      </c>
      <c r="V19" s="1788">
        <f t="shared" si="4"/>
        <v>0</v>
      </c>
      <c r="W19" s="1788"/>
      <c r="X19" s="1788">
        <f t="shared" si="5"/>
        <v>1</v>
      </c>
      <c r="Y19" s="1788">
        <f t="shared" si="6"/>
        <v>0</v>
      </c>
      <c r="Z19" s="1787">
        <f t="shared" si="7"/>
        <v>1</v>
      </c>
    </row>
    <row r="20" spans="2:26" s="1792" customFormat="1" ht="14.25" customHeight="1">
      <c r="B20" s="2031"/>
      <c r="C20" s="1814" t="s">
        <v>30</v>
      </c>
      <c r="D20" s="1791">
        <f>SUM(D21:D26)</f>
        <v>5</v>
      </c>
      <c r="E20" s="1791">
        <f>SUM(E21:E26)</f>
        <v>2</v>
      </c>
      <c r="F20" s="1791">
        <f t="shared" si="0"/>
        <v>7</v>
      </c>
      <c r="G20" s="1791"/>
      <c r="H20" s="1791">
        <f>SUM(H21:H26)</f>
        <v>6</v>
      </c>
      <c r="I20" s="1791">
        <f>SUM(I21:I26)</f>
        <v>1</v>
      </c>
      <c r="J20" s="1791">
        <f t="shared" si="1"/>
        <v>7</v>
      </c>
      <c r="K20" s="1791"/>
      <c r="L20" s="1791">
        <f>SUM(L21:L26)</f>
        <v>0</v>
      </c>
      <c r="M20" s="1791">
        <f>SUM(M21:M26)</f>
        <v>1</v>
      </c>
      <c r="N20" s="1791">
        <f t="shared" si="2"/>
        <v>1</v>
      </c>
      <c r="O20" s="1791"/>
      <c r="P20" s="1791">
        <f>SUM(P21:P26)</f>
        <v>0</v>
      </c>
      <c r="Q20" s="1791">
        <f>SUM(Q21:Q26)</f>
        <v>0</v>
      </c>
      <c r="R20" s="1791">
        <f t="shared" si="3"/>
        <v>0</v>
      </c>
      <c r="S20" s="1791"/>
      <c r="T20" s="1791">
        <f>SUM(T21:T26)</f>
        <v>0</v>
      </c>
      <c r="U20" s="1791">
        <f>SUM(U21:U26)</f>
        <v>1</v>
      </c>
      <c r="V20" s="1791">
        <f t="shared" si="4"/>
        <v>1</v>
      </c>
      <c r="W20" s="1791"/>
      <c r="X20" s="1791">
        <f t="shared" si="5"/>
        <v>11</v>
      </c>
      <c r="Y20" s="1791">
        <f t="shared" si="6"/>
        <v>5</v>
      </c>
      <c r="Z20" s="1790">
        <f t="shared" si="7"/>
        <v>16</v>
      </c>
    </row>
    <row r="21" spans="2:26" s="1789" customFormat="1" ht="14.25" customHeight="1">
      <c r="B21" s="2031"/>
      <c r="C21" s="1815" t="s">
        <v>238</v>
      </c>
      <c r="D21" s="1788">
        <v>1</v>
      </c>
      <c r="E21" s="1788">
        <v>0</v>
      </c>
      <c r="F21" s="1788">
        <f t="shared" si="0"/>
        <v>1</v>
      </c>
      <c r="G21" s="1788"/>
      <c r="H21" s="1788">
        <v>1</v>
      </c>
      <c r="I21" s="1788">
        <v>0</v>
      </c>
      <c r="J21" s="1788">
        <f t="shared" si="1"/>
        <v>1</v>
      </c>
      <c r="K21" s="1788"/>
      <c r="L21" s="1788">
        <v>0</v>
      </c>
      <c r="M21" s="1788">
        <v>1</v>
      </c>
      <c r="N21" s="1788">
        <f t="shared" si="2"/>
        <v>1</v>
      </c>
      <c r="O21" s="1788"/>
      <c r="P21" s="1788">
        <v>0</v>
      </c>
      <c r="Q21" s="1788">
        <v>0</v>
      </c>
      <c r="R21" s="1788">
        <f t="shared" si="3"/>
        <v>0</v>
      </c>
      <c r="S21" s="1788"/>
      <c r="T21" s="1788">
        <v>0</v>
      </c>
      <c r="U21" s="1788">
        <v>0</v>
      </c>
      <c r="V21" s="1788">
        <f t="shared" si="4"/>
        <v>0</v>
      </c>
      <c r="W21" s="1788"/>
      <c r="X21" s="1788">
        <f t="shared" si="5"/>
        <v>2</v>
      </c>
      <c r="Y21" s="1788">
        <f t="shared" si="6"/>
        <v>1</v>
      </c>
      <c r="Z21" s="1787">
        <f t="shared" si="7"/>
        <v>3</v>
      </c>
    </row>
    <row r="22" spans="2:26" s="1789" customFormat="1" ht="14.25" customHeight="1">
      <c r="B22" s="2031"/>
      <c r="C22" s="1815" t="s">
        <v>243</v>
      </c>
      <c r="D22" s="1788">
        <v>0</v>
      </c>
      <c r="E22" s="1788">
        <v>0</v>
      </c>
      <c r="F22" s="1788">
        <f t="shared" si="0"/>
        <v>0</v>
      </c>
      <c r="G22" s="1788"/>
      <c r="H22" s="1788">
        <v>0</v>
      </c>
      <c r="I22" s="1788">
        <v>1</v>
      </c>
      <c r="J22" s="1788">
        <f t="shared" si="1"/>
        <v>1</v>
      </c>
      <c r="K22" s="1788"/>
      <c r="L22" s="1788">
        <v>0</v>
      </c>
      <c r="M22" s="1788">
        <v>0</v>
      </c>
      <c r="N22" s="1788">
        <f t="shared" si="2"/>
        <v>0</v>
      </c>
      <c r="O22" s="1788"/>
      <c r="P22" s="1788">
        <v>0</v>
      </c>
      <c r="Q22" s="1788">
        <v>0</v>
      </c>
      <c r="R22" s="1788">
        <f t="shared" si="3"/>
        <v>0</v>
      </c>
      <c r="S22" s="1788"/>
      <c r="T22" s="1788">
        <v>0</v>
      </c>
      <c r="U22" s="1788">
        <v>0</v>
      </c>
      <c r="V22" s="1788">
        <f t="shared" si="4"/>
        <v>0</v>
      </c>
      <c r="W22" s="1788"/>
      <c r="X22" s="1788">
        <f t="shared" si="5"/>
        <v>0</v>
      </c>
      <c r="Y22" s="1788">
        <f t="shared" si="6"/>
        <v>1</v>
      </c>
      <c r="Z22" s="1787">
        <f t="shared" si="7"/>
        <v>1</v>
      </c>
    </row>
    <row r="23" spans="2:26" s="1789" customFormat="1" ht="14.25" customHeight="1">
      <c r="B23" s="2031"/>
      <c r="C23" s="1815" t="s">
        <v>242</v>
      </c>
      <c r="D23" s="1788">
        <v>0</v>
      </c>
      <c r="E23" s="1788">
        <v>0</v>
      </c>
      <c r="F23" s="1788">
        <f t="shared" si="0"/>
        <v>0</v>
      </c>
      <c r="G23" s="1788"/>
      <c r="H23" s="1788">
        <v>0</v>
      </c>
      <c r="I23" s="1788">
        <v>0</v>
      </c>
      <c r="J23" s="1788">
        <f t="shared" si="1"/>
        <v>0</v>
      </c>
      <c r="K23" s="1788"/>
      <c r="L23" s="1788">
        <v>0</v>
      </c>
      <c r="M23" s="1788">
        <v>0</v>
      </c>
      <c r="N23" s="1788">
        <f t="shared" si="2"/>
        <v>0</v>
      </c>
      <c r="O23" s="1788"/>
      <c r="P23" s="1788">
        <v>0</v>
      </c>
      <c r="Q23" s="1788">
        <v>0</v>
      </c>
      <c r="R23" s="1788">
        <f t="shared" si="3"/>
        <v>0</v>
      </c>
      <c r="S23" s="1788"/>
      <c r="T23" s="1788">
        <v>0</v>
      </c>
      <c r="U23" s="1788">
        <v>0</v>
      </c>
      <c r="V23" s="1788">
        <f t="shared" si="4"/>
        <v>0</v>
      </c>
      <c r="W23" s="1788"/>
      <c r="X23" s="1788">
        <f t="shared" si="5"/>
        <v>0</v>
      </c>
      <c r="Y23" s="1788">
        <f t="shared" si="6"/>
        <v>0</v>
      </c>
      <c r="Z23" s="1787">
        <f t="shared" si="7"/>
        <v>0</v>
      </c>
    </row>
    <row r="24" spans="2:26" s="1789" customFormat="1" ht="14.25" customHeight="1">
      <c r="B24" s="2031"/>
      <c r="C24" s="1815" t="s">
        <v>241</v>
      </c>
      <c r="D24" s="1788">
        <v>1</v>
      </c>
      <c r="E24" s="1788">
        <v>2</v>
      </c>
      <c r="F24" s="1788">
        <f t="shared" si="0"/>
        <v>3</v>
      </c>
      <c r="G24" s="1788"/>
      <c r="H24" s="1788">
        <v>0</v>
      </c>
      <c r="I24" s="1788">
        <v>0</v>
      </c>
      <c r="J24" s="1788">
        <f t="shared" si="1"/>
        <v>0</v>
      </c>
      <c r="K24" s="1788"/>
      <c r="L24" s="1788">
        <v>0</v>
      </c>
      <c r="M24" s="1788">
        <v>0</v>
      </c>
      <c r="N24" s="1788">
        <f t="shared" si="2"/>
        <v>0</v>
      </c>
      <c r="O24" s="1788"/>
      <c r="P24" s="1788">
        <v>0</v>
      </c>
      <c r="Q24" s="1788">
        <v>0</v>
      </c>
      <c r="R24" s="1788">
        <f t="shared" si="3"/>
        <v>0</v>
      </c>
      <c r="S24" s="1788"/>
      <c r="T24" s="1788">
        <v>0</v>
      </c>
      <c r="U24" s="1788">
        <v>1</v>
      </c>
      <c r="V24" s="1788">
        <f t="shared" si="4"/>
        <v>1</v>
      </c>
      <c r="W24" s="1788"/>
      <c r="X24" s="1788">
        <f t="shared" si="5"/>
        <v>1</v>
      </c>
      <c r="Y24" s="1788">
        <f t="shared" si="6"/>
        <v>3</v>
      </c>
      <c r="Z24" s="1787">
        <f t="shared" si="7"/>
        <v>4</v>
      </c>
    </row>
    <row r="25" spans="2:26" s="1789" customFormat="1" ht="14.25" customHeight="1">
      <c r="B25" s="2031"/>
      <c r="C25" s="1815" t="s">
        <v>240</v>
      </c>
      <c r="D25" s="1788">
        <v>3</v>
      </c>
      <c r="E25" s="1788">
        <v>0</v>
      </c>
      <c r="F25" s="1788">
        <f t="shared" si="0"/>
        <v>3</v>
      </c>
      <c r="G25" s="1788"/>
      <c r="H25" s="1788">
        <v>5</v>
      </c>
      <c r="I25" s="1788">
        <v>0</v>
      </c>
      <c r="J25" s="1788">
        <f t="shared" si="1"/>
        <v>5</v>
      </c>
      <c r="K25" s="1788"/>
      <c r="L25" s="1788">
        <v>0</v>
      </c>
      <c r="M25" s="1788">
        <v>0</v>
      </c>
      <c r="N25" s="1788">
        <f t="shared" si="2"/>
        <v>0</v>
      </c>
      <c r="O25" s="1788"/>
      <c r="P25" s="1788">
        <v>0</v>
      </c>
      <c r="Q25" s="1788">
        <v>0</v>
      </c>
      <c r="R25" s="1788">
        <f t="shared" si="3"/>
        <v>0</v>
      </c>
      <c r="S25" s="1788"/>
      <c r="T25" s="1788">
        <v>0</v>
      </c>
      <c r="U25" s="1788">
        <v>0</v>
      </c>
      <c r="V25" s="1788">
        <f t="shared" si="4"/>
        <v>0</v>
      </c>
      <c r="W25" s="1788"/>
      <c r="X25" s="1788">
        <f t="shared" si="5"/>
        <v>8</v>
      </c>
      <c r="Y25" s="1788">
        <f t="shared" si="6"/>
        <v>0</v>
      </c>
      <c r="Z25" s="1787">
        <f t="shared" si="7"/>
        <v>8</v>
      </c>
    </row>
    <row r="26" spans="2:26" s="1789" customFormat="1" ht="14.25" customHeight="1">
      <c r="B26" s="2031"/>
      <c r="C26" s="1815" t="s">
        <v>239</v>
      </c>
      <c r="D26" s="1788">
        <v>0</v>
      </c>
      <c r="E26" s="1788">
        <v>0</v>
      </c>
      <c r="F26" s="1788">
        <f t="shared" si="0"/>
        <v>0</v>
      </c>
      <c r="G26" s="1788"/>
      <c r="H26" s="1788">
        <v>0</v>
      </c>
      <c r="I26" s="1788">
        <v>0</v>
      </c>
      <c r="J26" s="1788">
        <f t="shared" si="1"/>
        <v>0</v>
      </c>
      <c r="K26" s="1788"/>
      <c r="L26" s="1788">
        <v>0</v>
      </c>
      <c r="M26" s="1788">
        <v>0</v>
      </c>
      <c r="N26" s="1788">
        <f t="shared" si="2"/>
        <v>0</v>
      </c>
      <c r="O26" s="1788"/>
      <c r="P26" s="1788">
        <v>0</v>
      </c>
      <c r="Q26" s="1788">
        <v>0</v>
      </c>
      <c r="R26" s="1788">
        <f t="shared" si="3"/>
        <v>0</v>
      </c>
      <c r="S26" s="1788"/>
      <c r="T26" s="1788">
        <v>0</v>
      </c>
      <c r="U26" s="1788">
        <v>0</v>
      </c>
      <c r="V26" s="1788">
        <f t="shared" si="4"/>
        <v>0</v>
      </c>
      <c r="W26" s="1788"/>
      <c r="X26" s="1788">
        <f t="shared" si="5"/>
        <v>0</v>
      </c>
      <c r="Y26" s="1788">
        <f t="shared" si="6"/>
        <v>0</v>
      </c>
      <c r="Z26" s="1787">
        <f t="shared" si="7"/>
        <v>0</v>
      </c>
    </row>
    <row r="27" spans="2:26" s="1792" customFormat="1" ht="14.25" customHeight="1">
      <c r="B27" s="2031"/>
      <c r="C27" s="1814" t="s">
        <v>31</v>
      </c>
      <c r="D27" s="1791">
        <f>SUM(D28:D29)</f>
        <v>5</v>
      </c>
      <c r="E27" s="1791">
        <f>SUM(E28:E29)</f>
        <v>2</v>
      </c>
      <c r="F27" s="1791">
        <f t="shared" si="0"/>
        <v>7</v>
      </c>
      <c r="G27" s="1791"/>
      <c r="H27" s="1791">
        <f>SUM(H28:H29)</f>
        <v>0</v>
      </c>
      <c r="I27" s="1791">
        <f>SUM(I28:I29)</f>
        <v>0</v>
      </c>
      <c r="J27" s="1791">
        <f t="shared" si="1"/>
        <v>0</v>
      </c>
      <c r="K27" s="1791"/>
      <c r="L27" s="1791">
        <f>SUM(L28:L29)</f>
        <v>0</v>
      </c>
      <c r="M27" s="1791">
        <f>SUM(M28:M29)</f>
        <v>0</v>
      </c>
      <c r="N27" s="1791">
        <f t="shared" si="2"/>
        <v>0</v>
      </c>
      <c r="O27" s="1791"/>
      <c r="P27" s="1791">
        <f>SUM(P28:P29)</f>
        <v>0</v>
      </c>
      <c r="Q27" s="1791">
        <f>SUM(Q28:Q29)</f>
        <v>0</v>
      </c>
      <c r="R27" s="1791">
        <f t="shared" si="3"/>
        <v>0</v>
      </c>
      <c r="S27" s="1791"/>
      <c r="T27" s="1791">
        <f>SUM(T28:T29)</f>
        <v>0</v>
      </c>
      <c r="U27" s="1791">
        <f>SUM(U28:U29)</f>
        <v>1</v>
      </c>
      <c r="V27" s="1791">
        <f t="shared" si="4"/>
        <v>1</v>
      </c>
      <c r="W27" s="1791"/>
      <c r="X27" s="1791">
        <f t="shared" si="5"/>
        <v>5</v>
      </c>
      <c r="Y27" s="1791">
        <f t="shared" si="6"/>
        <v>3</v>
      </c>
      <c r="Z27" s="1790">
        <f t="shared" si="7"/>
        <v>8</v>
      </c>
    </row>
    <row r="28" spans="2:26" s="1789" customFormat="1" ht="14.25" customHeight="1">
      <c r="B28" s="2031"/>
      <c r="C28" s="1815" t="s">
        <v>238</v>
      </c>
      <c r="D28" s="1788">
        <v>0</v>
      </c>
      <c r="E28" s="1788">
        <v>2</v>
      </c>
      <c r="F28" s="1788">
        <f t="shared" si="0"/>
        <v>2</v>
      </c>
      <c r="G28" s="1788"/>
      <c r="H28" s="1788">
        <v>0</v>
      </c>
      <c r="I28" s="1788">
        <v>0</v>
      </c>
      <c r="J28" s="1788">
        <f t="shared" si="1"/>
        <v>0</v>
      </c>
      <c r="K28" s="1788"/>
      <c r="L28" s="1788">
        <v>0</v>
      </c>
      <c r="M28" s="1788">
        <v>0</v>
      </c>
      <c r="N28" s="1788">
        <f t="shared" si="2"/>
        <v>0</v>
      </c>
      <c r="O28" s="1788"/>
      <c r="P28" s="1788">
        <v>0</v>
      </c>
      <c r="Q28" s="1788">
        <v>0</v>
      </c>
      <c r="R28" s="1788">
        <f t="shared" si="3"/>
        <v>0</v>
      </c>
      <c r="S28" s="1788"/>
      <c r="T28" s="1788">
        <v>0</v>
      </c>
      <c r="U28" s="1788">
        <v>0</v>
      </c>
      <c r="V28" s="1788">
        <f t="shared" si="4"/>
        <v>0</v>
      </c>
      <c r="W28" s="1788"/>
      <c r="X28" s="1788">
        <f t="shared" si="5"/>
        <v>0</v>
      </c>
      <c r="Y28" s="1788">
        <f t="shared" si="6"/>
        <v>2</v>
      </c>
      <c r="Z28" s="1787">
        <f t="shared" si="7"/>
        <v>2</v>
      </c>
    </row>
    <row r="29" spans="2:26" s="1789" customFormat="1" ht="14.25" customHeight="1">
      <c r="B29" s="2031"/>
      <c r="C29" s="1815" t="s">
        <v>1631</v>
      </c>
      <c r="D29" s="1788">
        <v>5</v>
      </c>
      <c r="E29" s="1788">
        <v>0</v>
      </c>
      <c r="F29" s="1788">
        <f t="shared" si="0"/>
        <v>5</v>
      </c>
      <c r="G29" s="1788"/>
      <c r="H29" s="1788">
        <v>0</v>
      </c>
      <c r="I29" s="1788">
        <v>0</v>
      </c>
      <c r="J29" s="1788">
        <f t="shared" si="1"/>
        <v>0</v>
      </c>
      <c r="K29" s="1788"/>
      <c r="L29" s="1788">
        <v>0</v>
      </c>
      <c r="M29" s="1788">
        <v>0</v>
      </c>
      <c r="N29" s="1788">
        <f t="shared" si="2"/>
        <v>0</v>
      </c>
      <c r="O29" s="1788"/>
      <c r="P29" s="1788">
        <v>0</v>
      </c>
      <c r="Q29" s="1788">
        <v>0</v>
      </c>
      <c r="R29" s="1788">
        <f t="shared" si="3"/>
        <v>0</v>
      </c>
      <c r="S29" s="1788"/>
      <c r="T29" s="1788">
        <v>0</v>
      </c>
      <c r="U29" s="1788">
        <v>1</v>
      </c>
      <c r="V29" s="1788">
        <f t="shared" si="4"/>
        <v>1</v>
      </c>
      <c r="W29" s="1788"/>
      <c r="X29" s="1788">
        <f t="shared" si="5"/>
        <v>5</v>
      </c>
      <c r="Y29" s="1788">
        <f t="shared" si="6"/>
        <v>1</v>
      </c>
      <c r="Z29" s="1787">
        <f t="shared" si="7"/>
        <v>6</v>
      </c>
    </row>
    <row r="30" spans="2:26" s="1792" customFormat="1" ht="14.25" customHeight="1">
      <c r="B30" s="2031"/>
      <c r="C30" s="1814" t="s">
        <v>58</v>
      </c>
      <c r="D30" s="1791">
        <f>SUM(D31)</f>
        <v>4</v>
      </c>
      <c r="E30" s="1791">
        <f>SUM(E31)</f>
        <v>0</v>
      </c>
      <c r="F30" s="1791">
        <f t="shared" si="0"/>
        <v>4</v>
      </c>
      <c r="G30" s="1791"/>
      <c r="H30" s="1791">
        <f>SUM(H31)</f>
        <v>3</v>
      </c>
      <c r="I30" s="1791">
        <f>SUM(I31)</f>
        <v>3</v>
      </c>
      <c r="J30" s="1791">
        <f t="shared" si="1"/>
        <v>6</v>
      </c>
      <c r="K30" s="1791"/>
      <c r="L30" s="1791">
        <f>SUM(L31)</f>
        <v>0</v>
      </c>
      <c r="M30" s="1791">
        <f>SUM(M31)</f>
        <v>0</v>
      </c>
      <c r="N30" s="1791">
        <f t="shared" si="2"/>
        <v>0</v>
      </c>
      <c r="O30" s="1791"/>
      <c r="P30" s="1791">
        <f>SUM(P31)</f>
        <v>0</v>
      </c>
      <c r="Q30" s="1791">
        <f>SUM(Q31)</f>
        <v>0</v>
      </c>
      <c r="R30" s="1791">
        <f t="shared" si="3"/>
        <v>0</v>
      </c>
      <c r="S30" s="1791"/>
      <c r="T30" s="1791">
        <f>SUM(T31)</f>
        <v>0</v>
      </c>
      <c r="U30" s="1791">
        <f>SUM(U31)</f>
        <v>1</v>
      </c>
      <c r="V30" s="1791">
        <f t="shared" si="4"/>
        <v>1</v>
      </c>
      <c r="W30" s="1791"/>
      <c r="X30" s="1791">
        <f t="shared" si="5"/>
        <v>7</v>
      </c>
      <c r="Y30" s="1791">
        <f t="shared" si="6"/>
        <v>4</v>
      </c>
      <c r="Z30" s="1790">
        <f t="shared" si="7"/>
        <v>11</v>
      </c>
    </row>
    <row r="31" spans="2:26" s="1789" customFormat="1" ht="14.25" customHeight="1">
      <c r="B31" s="2031"/>
      <c r="C31" s="1815" t="s">
        <v>236</v>
      </c>
      <c r="D31" s="1788">
        <v>4</v>
      </c>
      <c r="E31" s="1788">
        <v>0</v>
      </c>
      <c r="F31" s="1788">
        <f t="shared" si="0"/>
        <v>4</v>
      </c>
      <c r="G31" s="1788"/>
      <c r="H31" s="1788">
        <v>3</v>
      </c>
      <c r="I31" s="1788">
        <v>3</v>
      </c>
      <c r="J31" s="1788">
        <f t="shared" si="1"/>
        <v>6</v>
      </c>
      <c r="K31" s="1788"/>
      <c r="L31" s="1788">
        <v>0</v>
      </c>
      <c r="M31" s="1788">
        <v>0</v>
      </c>
      <c r="N31" s="1788">
        <f t="shared" si="2"/>
        <v>0</v>
      </c>
      <c r="O31" s="1788"/>
      <c r="P31" s="1788">
        <v>0</v>
      </c>
      <c r="Q31" s="1788">
        <v>0</v>
      </c>
      <c r="R31" s="1788">
        <f t="shared" si="3"/>
        <v>0</v>
      </c>
      <c r="S31" s="1788"/>
      <c r="T31" s="1788">
        <v>0</v>
      </c>
      <c r="U31" s="1788">
        <v>1</v>
      </c>
      <c r="V31" s="1788">
        <f t="shared" si="4"/>
        <v>1</v>
      </c>
      <c r="W31" s="1788"/>
      <c r="X31" s="1788">
        <f t="shared" si="5"/>
        <v>7</v>
      </c>
      <c r="Y31" s="1788">
        <f t="shared" si="6"/>
        <v>4</v>
      </c>
      <c r="Z31" s="1787">
        <f t="shared" si="7"/>
        <v>11</v>
      </c>
    </row>
    <row r="32" spans="2:26" s="1780" customFormat="1" ht="14.25" customHeight="1">
      <c r="B32" s="2030">
        <v>1402</v>
      </c>
      <c r="C32" s="1795" t="s">
        <v>13</v>
      </c>
      <c r="D32" s="1794">
        <f>SUM(D33+D42+D46+D52+D56+D60+D64+D69)</f>
        <v>93</v>
      </c>
      <c r="E32" s="1794">
        <f>SUM(E33+E42+E46+E52+E56+E60+E64+E69)</f>
        <v>104</v>
      </c>
      <c r="F32" s="1794">
        <f t="shared" si="0"/>
        <v>197</v>
      </c>
      <c r="G32" s="1794"/>
      <c r="H32" s="1794">
        <f>SUM(H33+H42+H46+H52+H56+H60+H64+H69)</f>
        <v>126</v>
      </c>
      <c r="I32" s="1794">
        <f>SUM(I33+I42+I46+I52+I56+I60+I64+I69)</f>
        <v>150</v>
      </c>
      <c r="J32" s="1794">
        <f t="shared" si="1"/>
        <v>276</v>
      </c>
      <c r="K32" s="1794"/>
      <c r="L32" s="1794">
        <f>SUM(L33+L42+L46+L52+L56+L60+L64+L69)</f>
        <v>5</v>
      </c>
      <c r="M32" s="1794">
        <f>SUM(M33+M42+M46+M52+M56+M60+M64+M69)</f>
        <v>8</v>
      </c>
      <c r="N32" s="1794">
        <f t="shared" si="2"/>
        <v>13</v>
      </c>
      <c r="O32" s="1794"/>
      <c r="P32" s="1794">
        <f>SUM(P33+P42+P46+P52+P56+P60+P64+P69)</f>
        <v>9</v>
      </c>
      <c r="Q32" s="1794">
        <f>SUM(Q33+Q42+Q46+Q52+Q56+Q60+Q64+Q69)</f>
        <v>10</v>
      </c>
      <c r="R32" s="1794">
        <f t="shared" si="3"/>
        <v>19</v>
      </c>
      <c r="S32" s="1794"/>
      <c r="T32" s="1794">
        <f>SUM(T33+T42+T46+T52+T56+T60+T64+T69)</f>
        <v>4</v>
      </c>
      <c r="U32" s="1794">
        <f>SUM(U33+U42+U46+U52+U56+U60+U64+U69)</f>
        <v>19</v>
      </c>
      <c r="V32" s="1794">
        <f t="shared" si="4"/>
        <v>23</v>
      </c>
      <c r="W32" s="1794"/>
      <c r="X32" s="1794">
        <f t="shared" si="5"/>
        <v>237</v>
      </c>
      <c r="Y32" s="1794">
        <f t="shared" si="6"/>
        <v>291</v>
      </c>
      <c r="Z32" s="1793">
        <f t="shared" si="7"/>
        <v>528</v>
      </c>
    </row>
    <row r="33" spans="2:26" s="1792" customFormat="1" ht="14.25" customHeight="1">
      <c r="B33" s="2031"/>
      <c r="C33" s="1814" t="s">
        <v>92</v>
      </c>
      <c r="D33" s="1791">
        <f>SUM(D34:D41)</f>
        <v>81</v>
      </c>
      <c r="E33" s="1791">
        <f>SUM(E34:E41)</f>
        <v>75</v>
      </c>
      <c r="F33" s="1791">
        <f t="shared" si="0"/>
        <v>156</v>
      </c>
      <c r="G33" s="1791"/>
      <c r="H33" s="1791">
        <f>SUM(H34:H41)</f>
        <v>66</v>
      </c>
      <c r="I33" s="1791">
        <f>SUM(I34:I41)</f>
        <v>77</v>
      </c>
      <c r="J33" s="1791">
        <f t="shared" si="1"/>
        <v>143</v>
      </c>
      <c r="K33" s="1791"/>
      <c r="L33" s="1791">
        <f>SUM(L34:L41)</f>
        <v>1</v>
      </c>
      <c r="M33" s="1791">
        <f>SUM(M34:M41)</f>
        <v>2</v>
      </c>
      <c r="N33" s="1791">
        <f t="shared" si="2"/>
        <v>3</v>
      </c>
      <c r="O33" s="1791"/>
      <c r="P33" s="1791">
        <f>SUM(P34:P41)</f>
        <v>4</v>
      </c>
      <c r="Q33" s="1791">
        <f>SUM(Q34:Q41)</f>
        <v>3</v>
      </c>
      <c r="R33" s="1791">
        <f t="shared" si="3"/>
        <v>7</v>
      </c>
      <c r="S33" s="1791"/>
      <c r="T33" s="1791">
        <f>SUM(T34:T41)</f>
        <v>1</v>
      </c>
      <c r="U33" s="1791">
        <f>SUM(U34:U41)</f>
        <v>5</v>
      </c>
      <c r="V33" s="1791">
        <f t="shared" si="4"/>
        <v>6</v>
      </c>
      <c r="W33" s="1791"/>
      <c r="X33" s="1791">
        <f t="shared" si="5"/>
        <v>153</v>
      </c>
      <c r="Y33" s="1791">
        <f t="shared" si="6"/>
        <v>162</v>
      </c>
      <c r="Z33" s="1790">
        <f t="shared" si="7"/>
        <v>315</v>
      </c>
    </row>
    <row r="34" spans="2:26" s="1789" customFormat="1" ht="14.25" customHeight="1">
      <c r="B34" s="2031"/>
      <c r="C34" s="1815" t="s">
        <v>1627</v>
      </c>
      <c r="D34" s="1788">
        <v>27</v>
      </c>
      <c r="E34" s="1788">
        <v>29</v>
      </c>
      <c r="F34" s="1788">
        <f t="shared" si="0"/>
        <v>56</v>
      </c>
      <c r="G34" s="1788"/>
      <c r="H34" s="1788">
        <v>31</v>
      </c>
      <c r="I34" s="1788">
        <v>29</v>
      </c>
      <c r="J34" s="1788">
        <f t="shared" si="1"/>
        <v>60</v>
      </c>
      <c r="K34" s="1788"/>
      <c r="L34" s="1788">
        <v>0</v>
      </c>
      <c r="M34" s="1788">
        <v>0</v>
      </c>
      <c r="N34" s="1788">
        <f t="shared" si="2"/>
        <v>0</v>
      </c>
      <c r="O34" s="1788"/>
      <c r="P34" s="1788">
        <v>0</v>
      </c>
      <c r="Q34" s="1788">
        <v>0</v>
      </c>
      <c r="R34" s="1788">
        <f t="shared" si="3"/>
        <v>0</v>
      </c>
      <c r="S34" s="1788"/>
      <c r="T34" s="1788">
        <v>0</v>
      </c>
      <c r="U34" s="1788">
        <v>0</v>
      </c>
      <c r="V34" s="1788">
        <f t="shared" si="4"/>
        <v>0</v>
      </c>
      <c r="W34" s="1788"/>
      <c r="X34" s="1788">
        <f t="shared" si="5"/>
        <v>58</v>
      </c>
      <c r="Y34" s="1788">
        <f t="shared" si="6"/>
        <v>58</v>
      </c>
      <c r="Z34" s="1787">
        <f t="shared" si="7"/>
        <v>116</v>
      </c>
    </row>
    <row r="35" spans="2:26" s="1789" customFormat="1" ht="14.25" customHeight="1">
      <c r="B35" s="2031"/>
      <c r="C35" s="1815" t="s">
        <v>1630</v>
      </c>
      <c r="D35" s="1788">
        <v>0</v>
      </c>
      <c r="E35" s="1788">
        <v>0</v>
      </c>
      <c r="F35" s="1788">
        <f t="shared" si="0"/>
        <v>0</v>
      </c>
      <c r="G35" s="1788"/>
      <c r="H35" s="1788">
        <v>0</v>
      </c>
      <c r="I35" s="1788">
        <v>0</v>
      </c>
      <c r="J35" s="1788">
        <f t="shared" si="1"/>
        <v>0</v>
      </c>
      <c r="K35" s="1788"/>
      <c r="L35" s="1788">
        <v>0</v>
      </c>
      <c r="M35" s="1788">
        <v>0</v>
      </c>
      <c r="N35" s="1788">
        <f t="shared" si="2"/>
        <v>0</v>
      </c>
      <c r="O35" s="1788"/>
      <c r="P35" s="1788">
        <v>0</v>
      </c>
      <c r="Q35" s="1788">
        <v>1</v>
      </c>
      <c r="R35" s="1788">
        <f t="shared" si="3"/>
        <v>1</v>
      </c>
      <c r="S35" s="1788"/>
      <c r="T35" s="1788">
        <v>0</v>
      </c>
      <c r="U35" s="1788">
        <v>0</v>
      </c>
      <c r="V35" s="1788">
        <f t="shared" si="4"/>
        <v>0</v>
      </c>
      <c r="W35" s="1788"/>
      <c r="X35" s="1788">
        <f t="shared" si="5"/>
        <v>0</v>
      </c>
      <c r="Y35" s="1788">
        <f t="shared" si="6"/>
        <v>1</v>
      </c>
      <c r="Z35" s="1787">
        <f t="shared" si="7"/>
        <v>1</v>
      </c>
    </row>
    <row r="36" spans="2:26" s="1789" customFormat="1" ht="14.25" customHeight="1">
      <c r="B36" s="2031"/>
      <c r="C36" s="1815" t="s">
        <v>1626</v>
      </c>
      <c r="D36" s="1788">
        <v>0</v>
      </c>
      <c r="E36" s="1788">
        <v>0</v>
      </c>
      <c r="F36" s="1788">
        <f t="shared" si="0"/>
        <v>0</v>
      </c>
      <c r="G36" s="1788"/>
      <c r="H36" s="1788">
        <v>0</v>
      </c>
      <c r="I36" s="1788">
        <v>0</v>
      </c>
      <c r="J36" s="1788">
        <f t="shared" si="1"/>
        <v>0</v>
      </c>
      <c r="K36" s="1788"/>
      <c r="L36" s="1788">
        <v>0</v>
      </c>
      <c r="M36" s="1788">
        <v>0</v>
      </c>
      <c r="N36" s="1788">
        <f t="shared" si="2"/>
        <v>0</v>
      </c>
      <c r="O36" s="1788"/>
      <c r="P36" s="1788">
        <v>0</v>
      </c>
      <c r="Q36" s="1788">
        <v>1</v>
      </c>
      <c r="R36" s="1788">
        <f t="shared" si="3"/>
        <v>1</v>
      </c>
      <c r="S36" s="1788"/>
      <c r="T36" s="1788">
        <v>0</v>
      </c>
      <c r="U36" s="1788">
        <v>0</v>
      </c>
      <c r="V36" s="1788">
        <f t="shared" si="4"/>
        <v>0</v>
      </c>
      <c r="W36" s="1788"/>
      <c r="X36" s="1788">
        <f t="shared" si="5"/>
        <v>0</v>
      </c>
      <c r="Y36" s="1788">
        <f t="shared" si="6"/>
        <v>1</v>
      </c>
      <c r="Z36" s="1787">
        <f t="shared" si="7"/>
        <v>1</v>
      </c>
    </row>
    <row r="37" spans="2:26" s="1789" customFormat="1" ht="14.25" customHeight="1">
      <c r="B37" s="2031"/>
      <c r="C37" s="1815" t="s">
        <v>304</v>
      </c>
      <c r="D37" s="1788">
        <v>29</v>
      </c>
      <c r="E37" s="1788">
        <v>13</v>
      </c>
      <c r="F37" s="1788">
        <f t="shared" si="0"/>
        <v>42</v>
      </c>
      <c r="G37" s="1788"/>
      <c r="H37" s="1788">
        <v>20</v>
      </c>
      <c r="I37" s="1788">
        <v>22</v>
      </c>
      <c r="J37" s="1788">
        <f t="shared" si="1"/>
        <v>42</v>
      </c>
      <c r="K37" s="1788"/>
      <c r="L37" s="1788">
        <v>0</v>
      </c>
      <c r="M37" s="1788">
        <v>0</v>
      </c>
      <c r="N37" s="1788">
        <f t="shared" si="2"/>
        <v>0</v>
      </c>
      <c r="O37" s="1788"/>
      <c r="P37" s="1788">
        <v>0</v>
      </c>
      <c r="Q37" s="1788">
        <v>0</v>
      </c>
      <c r="R37" s="1788">
        <f t="shared" si="3"/>
        <v>0</v>
      </c>
      <c r="S37" s="1788"/>
      <c r="T37" s="1788">
        <v>1</v>
      </c>
      <c r="U37" s="1788">
        <v>5</v>
      </c>
      <c r="V37" s="1788">
        <f t="shared" si="4"/>
        <v>6</v>
      </c>
      <c r="W37" s="1788"/>
      <c r="X37" s="1788">
        <f t="shared" si="5"/>
        <v>50</v>
      </c>
      <c r="Y37" s="1788">
        <f t="shared" si="6"/>
        <v>40</v>
      </c>
      <c r="Z37" s="1787">
        <f t="shared" si="7"/>
        <v>90</v>
      </c>
    </row>
    <row r="38" spans="2:26" s="1789" customFormat="1" ht="14.25" customHeight="1">
      <c r="B38" s="2031"/>
      <c r="C38" s="1815" t="s">
        <v>1628</v>
      </c>
      <c r="D38" s="1788">
        <v>0</v>
      </c>
      <c r="E38" s="1788">
        <v>0</v>
      </c>
      <c r="F38" s="1788">
        <f t="shared" ref="F38:F69" si="8">SUM(D38:E38)</f>
        <v>0</v>
      </c>
      <c r="G38" s="1788"/>
      <c r="H38" s="1788">
        <v>0</v>
      </c>
      <c r="I38" s="1788">
        <v>1</v>
      </c>
      <c r="J38" s="1788">
        <f t="shared" ref="J38:J69" si="9">SUM(H38:I38)</f>
        <v>1</v>
      </c>
      <c r="K38" s="1788"/>
      <c r="L38" s="1788">
        <v>0</v>
      </c>
      <c r="M38" s="1788">
        <v>0</v>
      </c>
      <c r="N38" s="1788">
        <f t="shared" ref="N38:N69" si="10">SUM(L38:M38)</f>
        <v>0</v>
      </c>
      <c r="O38" s="1788"/>
      <c r="P38" s="1788">
        <v>0</v>
      </c>
      <c r="Q38" s="1788">
        <v>0</v>
      </c>
      <c r="R38" s="1788">
        <f t="shared" ref="R38:R69" si="11">SUM(P38:Q38)</f>
        <v>0</v>
      </c>
      <c r="S38" s="1788"/>
      <c r="T38" s="1788">
        <v>0</v>
      </c>
      <c r="U38" s="1788">
        <v>0</v>
      </c>
      <c r="V38" s="1788">
        <f t="shared" ref="V38:V69" si="12">SUM(T38:U38)</f>
        <v>0</v>
      </c>
      <c r="W38" s="1788"/>
      <c r="X38" s="1788">
        <f t="shared" ref="X38:X69" si="13">SUM(D38+H38+L38+P38+T38)</f>
        <v>0</v>
      </c>
      <c r="Y38" s="1788">
        <f t="shared" ref="Y38:Y69" si="14">SUM(E38+I38+M38+Q38+U38)</f>
        <v>1</v>
      </c>
      <c r="Z38" s="1787">
        <f t="shared" si="7"/>
        <v>1</v>
      </c>
    </row>
    <row r="39" spans="2:26" s="1789" customFormat="1" ht="14.25" customHeight="1">
      <c r="B39" s="2031"/>
      <c r="C39" s="1815" t="s">
        <v>234</v>
      </c>
      <c r="D39" s="1788">
        <v>16</v>
      </c>
      <c r="E39" s="1788">
        <v>33</v>
      </c>
      <c r="F39" s="1788">
        <f t="shared" si="8"/>
        <v>49</v>
      </c>
      <c r="G39" s="1788"/>
      <c r="H39" s="1788">
        <v>8</v>
      </c>
      <c r="I39" s="1788">
        <v>21</v>
      </c>
      <c r="J39" s="1788">
        <f t="shared" si="9"/>
        <v>29</v>
      </c>
      <c r="K39" s="1788"/>
      <c r="L39" s="1788">
        <v>0</v>
      </c>
      <c r="M39" s="1788">
        <v>2</v>
      </c>
      <c r="N39" s="1788">
        <f t="shared" si="10"/>
        <v>2</v>
      </c>
      <c r="O39" s="1788"/>
      <c r="P39" s="1788">
        <v>1</v>
      </c>
      <c r="Q39" s="1788">
        <v>1</v>
      </c>
      <c r="R39" s="1788">
        <f t="shared" si="11"/>
        <v>2</v>
      </c>
      <c r="S39" s="1788"/>
      <c r="T39" s="1788">
        <v>0</v>
      </c>
      <c r="U39" s="1788">
        <v>0</v>
      </c>
      <c r="V39" s="1788">
        <f t="shared" si="12"/>
        <v>0</v>
      </c>
      <c r="W39" s="1788"/>
      <c r="X39" s="1788">
        <f t="shared" si="13"/>
        <v>25</v>
      </c>
      <c r="Y39" s="1788">
        <f t="shared" si="14"/>
        <v>57</v>
      </c>
      <c r="Z39" s="1787">
        <f t="shared" ref="Z39:Z70" si="15">SUM(F39+J39+N39+R39+V39)</f>
        <v>82</v>
      </c>
    </row>
    <row r="40" spans="2:26" s="1789" customFormat="1" ht="14.25" customHeight="1">
      <c r="B40" s="2031"/>
      <c r="C40" s="1815" t="s">
        <v>1629</v>
      </c>
      <c r="D40" s="1788">
        <v>0</v>
      </c>
      <c r="E40" s="1788">
        <v>0</v>
      </c>
      <c r="F40" s="1788">
        <f t="shared" si="8"/>
        <v>0</v>
      </c>
      <c r="G40" s="1788"/>
      <c r="H40" s="1788">
        <v>0</v>
      </c>
      <c r="I40" s="1788">
        <v>0</v>
      </c>
      <c r="J40" s="1788">
        <f t="shared" si="9"/>
        <v>0</v>
      </c>
      <c r="K40" s="1788"/>
      <c r="L40" s="1788">
        <v>0</v>
      </c>
      <c r="M40" s="1788">
        <v>0</v>
      </c>
      <c r="N40" s="1788">
        <f t="shared" si="10"/>
        <v>0</v>
      </c>
      <c r="O40" s="1788"/>
      <c r="P40" s="1788">
        <v>0</v>
      </c>
      <c r="Q40" s="1788">
        <v>0</v>
      </c>
      <c r="R40" s="1788">
        <f t="shared" si="11"/>
        <v>0</v>
      </c>
      <c r="S40" s="1788"/>
      <c r="T40" s="1788">
        <v>0</v>
      </c>
      <c r="U40" s="1788">
        <v>0</v>
      </c>
      <c r="V40" s="1788">
        <f t="shared" si="12"/>
        <v>0</v>
      </c>
      <c r="W40" s="1788"/>
      <c r="X40" s="1788">
        <f t="shared" si="13"/>
        <v>0</v>
      </c>
      <c r="Y40" s="1788">
        <f t="shared" si="14"/>
        <v>0</v>
      </c>
      <c r="Z40" s="1787">
        <f t="shared" si="15"/>
        <v>0</v>
      </c>
    </row>
    <row r="41" spans="2:26" s="1789" customFormat="1" ht="14.25" customHeight="1">
      <c r="B41" s="2031"/>
      <c r="C41" s="1815" t="s">
        <v>232</v>
      </c>
      <c r="D41" s="1788">
        <v>9</v>
      </c>
      <c r="E41" s="1788">
        <v>0</v>
      </c>
      <c r="F41" s="1788">
        <f t="shared" si="8"/>
        <v>9</v>
      </c>
      <c r="G41" s="1788"/>
      <c r="H41" s="1788">
        <v>7</v>
      </c>
      <c r="I41" s="1788">
        <v>4</v>
      </c>
      <c r="J41" s="1788">
        <f t="shared" si="9"/>
        <v>11</v>
      </c>
      <c r="K41" s="1788"/>
      <c r="L41" s="1788">
        <v>1</v>
      </c>
      <c r="M41" s="1788">
        <v>0</v>
      </c>
      <c r="N41" s="1788">
        <f t="shared" si="10"/>
        <v>1</v>
      </c>
      <c r="O41" s="1788"/>
      <c r="P41" s="1788">
        <v>3</v>
      </c>
      <c r="Q41" s="1788">
        <v>0</v>
      </c>
      <c r="R41" s="1788">
        <f t="shared" si="11"/>
        <v>3</v>
      </c>
      <c r="S41" s="1788"/>
      <c r="T41" s="1788">
        <v>0</v>
      </c>
      <c r="U41" s="1788">
        <v>0</v>
      </c>
      <c r="V41" s="1788">
        <f t="shared" si="12"/>
        <v>0</v>
      </c>
      <c r="W41" s="1788"/>
      <c r="X41" s="1788">
        <f t="shared" si="13"/>
        <v>20</v>
      </c>
      <c r="Y41" s="1788">
        <f t="shared" si="14"/>
        <v>4</v>
      </c>
      <c r="Z41" s="1787">
        <f t="shared" si="15"/>
        <v>24</v>
      </c>
    </row>
    <row r="42" spans="2:26" s="1792" customFormat="1" ht="14.25" customHeight="1">
      <c r="B42" s="2031"/>
      <c r="C42" s="1814" t="s">
        <v>110</v>
      </c>
      <c r="D42" s="1791">
        <f>SUM(D43:D45)</f>
        <v>2</v>
      </c>
      <c r="E42" s="1791">
        <f>SUM(E43:E45)</f>
        <v>8</v>
      </c>
      <c r="F42" s="1791">
        <f t="shared" si="8"/>
        <v>10</v>
      </c>
      <c r="G42" s="1791"/>
      <c r="H42" s="1791">
        <f>SUM(H43:H45)</f>
        <v>10</v>
      </c>
      <c r="I42" s="1791">
        <f>SUM(I43:I45)</f>
        <v>17</v>
      </c>
      <c r="J42" s="1791">
        <f t="shared" si="9"/>
        <v>27</v>
      </c>
      <c r="K42" s="1791"/>
      <c r="L42" s="1791">
        <f>SUM(L43:L45)</f>
        <v>3</v>
      </c>
      <c r="M42" s="1791">
        <f>SUM(M43:M45)</f>
        <v>4</v>
      </c>
      <c r="N42" s="1791">
        <f t="shared" si="10"/>
        <v>7</v>
      </c>
      <c r="O42" s="1791"/>
      <c r="P42" s="1791">
        <f>SUM(P43:P45)</f>
        <v>1</v>
      </c>
      <c r="Q42" s="1791">
        <f>SUM(Q43:Q45)</f>
        <v>1</v>
      </c>
      <c r="R42" s="1791">
        <f t="shared" si="11"/>
        <v>2</v>
      </c>
      <c r="S42" s="1791"/>
      <c r="T42" s="1791">
        <f>SUM(T43:T45)</f>
        <v>0</v>
      </c>
      <c r="U42" s="1791">
        <f>SUM(U43:U45)</f>
        <v>1</v>
      </c>
      <c r="V42" s="1791">
        <f t="shared" si="12"/>
        <v>1</v>
      </c>
      <c r="W42" s="1791"/>
      <c r="X42" s="1791">
        <f t="shared" si="13"/>
        <v>16</v>
      </c>
      <c r="Y42" s="1791">
        <f t="shared" si="14"/>
        <v>31</v>
      </c>
      <c r="Z42" s="1790">
        <f t="shared" si="15"/>
        <v>47</v>
      </c>
    </row>
    <row r="43" spans="2:26" s="1789" customFormat="1" ht="14.25" customHeight="1">
      <c r="B43" s="2031"/>
      <c r="C43" s="1815" t="s">
        <v>304</v>
      </c>
      <c r="D43" s="1788">
        <v>0</v>
      </c>
      <c r="E43" s="1788">
        <v>4</v>
      </c>
      <c r="F43" s="1788">
        <f t="shared" si="8"/>
        <v>4</v>
      </c>
      <c r="G43" s="1788"/>
      <c r="H43" s="1788">
        <v>10</v>
      </c>
      <c r="I43" s="1788">
        <v>17</v>
      </c>
      <c r="J43" s="1788">
        <f t="shared" si="9"/>
        <v>27</v>
      </c>
      <c r="K43" s="1788"/>
      <c r="L43" s="1788">
        <v>2</v>
      </c>
      <c r="M43" s="1788">
        <v>3</v>
      </c>
      <c r="N43" s="1788">
        <f t="shared" si="10"/>
        <v>5</v>
      </c>
      <c r="O43" s="1788"/>
      <c r="P43" s="1788">
        <v>0</v>
      </c>
      <c r="Q43" s="1788">
        <v>1</v>
      </c>
      <c r="R43" s="1788">
        <f t="shared" si="11"/>
        <v>1</v>
      </c>
      <c r="S43" s="1788"/>
      <c r="T43" s="1788">
        <v>0</v>
      </c>
      <c r="U43" s="1788">
        <v>1</v>
      </c>
      <c r="V43" s="1788">
        <f t="shared" si="12"/>
        <v>1</v>
      </c>
      <c r="W43" s="1788"/>
      <c r="X43" s="1788">
        <f t="shared" si="13"/>
        <v>12</v>
      </c>
      <c r="Y43" s="1788">
        <f t="shared" si="14"/>
        <v>26</v>
      </c>
      <c r="Z43" s="1787">
        <f t="shared" si="15"/>
        <v>38</v>
      </c>
    </row>
    <row r="44" spans="2:26" s="1789" customFormat="1" ht="14.25" customHeight="1">
      <c r="B44" s="2031"/>
      <c r="C44" s="1815" t="s">
        <v>1628</v>
      </c>
      <c r="D44" s="1788">
        <v>0</v>
      </c>
      <c r="E44" s="1788">
        <v>0</v>
      </c>
      <c r="F44" s="1788">
        <f t="shared" si="8"/>
        <v>0</v>
      </c>
      <c r="G44" s="1788"/>
      <c r="H44" s="1788">
        <v>0</v>
      </c>
      <c r="I44" s="1788">
        <v>0</v>
      </c>
      <c r="J44" s="1788">
        <f t="shared" si="9"/>
        <v>0</v>
      </c>
      <c r="K44" s="1788"/>
      <c r="L44" s="1788">
        <v>0</v>
      </c>
      <c r="M44" s="1788">
        <v>0</v>
      </c>
      <c r="N44" s="1788">
        <f t="shared" si="10"/>
        <v>0</v>
      </c>
      <c r="O44" s="1788"/>
      <c r="P44" s="1788">
        <v>0</v>
      </c>
      <c r="Q44" s="1788">
        <v>0</v>
      </c>
      <c r="R44" s="1788">
        <f t="shared" si="11"/>
        <v>0</v>
      </c>
      <c r="S44" s="1788"/>
      <c r="T44" s="1788">
        <v>0</v>
      </c>
      <c r="U44" s="1788">
        <v>0</v>
      </c>
      <c r="V44" s="1788">
        <f t="shared" si="12"/>
        <v>0</v>
      </c>
      <c r="W44" s="1788"/>
      <c r="X44" s="1788">
        <f t="shared" si="13"/>
        <v>0</v>
      </c>
      <c r="Y44" s="1788">
        <f t="shared" si="14"/>
        <v>0</v>
      </c>
      <c r="Z44" s="1787">
        <f t="shared" si="15"/>
        <v>0</v>
      </c>
    </row>
    <row r="45" spans="2:26" s="1789" customFormat="1" ht="14.25" customHeight="1">
      <c r="B45" s="2031"/>
      <c r="C45" s="1815" t="s">
        <v>232</v>
      </c>
      <c r="D45" s="1788">
        <v>2</v>
      </c>
      <c r="E45" s="1788">
        <v>4</v>
      </c>
      <c r="F45" s="1788">
        <f t="shared" si="8"/>
        <v>6</v>
      </c>
      <c r="G45" s="1788"/>
      <c r="H45" s="1788">
        <v>0</v>
      </c>
      <c r="I45" s="1788">
        <v>0</v>
      </c>
      <c r="J45" s="1788">
        <f t="shared" si="9"/>
        <v>0</v>
      </c>
      <c r="K45" s="1788"/>
      <c r="L45" s="1788">
        <v>1</v>
      </c>
      <c r="M45" s="1788">
        <v>1</v>
      </c>
      <c r="N45" s="1788">
        <f t="shared" si="10"/>
        <v>2</v>
      </c>
      <c r="O45" s="1788"/>
      <c r="P45" s="1788">
        <v>1</v>
      </c>
      <c r="Q45" s="1788">
        <v>0</v>
      </c>
      <c r="R45" s="1788">
        <f t="shared" si="11"/>
        <v>1</v>
      </c>
      <c r="S45" s="1788"/>
      <c r="T45" s="1788">
        <v>0</v>
      </c>
      <c r="U45" s="1788">
        <v>0</v>
      </c>
      <c r="V45" s="1788">
        <f t="shared" si="12"/>
        <v>0</v>
      </c>
      <c r="W45" s="1788"/>
      <c r="X45" s="1788">
        <f t="shared" si="13"/>
        <v>4</v>
      </c>
      <c r="Y45" s="1788">
        <f t="shared" si="14"/>
        <v>5</v>
      </c>
      <c r="Z45" s="1787">
        <f t="shared" si="15"/>
        <v>9</v>
      </c>
    </row>
    <row r="46" spans="2:26" s="1792" customFormat="1" ht="14.25" customHeight="1">
      <c r="B46" s="2031"/>
      <c r="C46" s="1814" t="s">
        <v>56</v>
      </c>
      <c r="D46" s="1791">
        <f>SUM(D47:D51)</f>
        <v>3</v>
      </c>
      <c r="E46" s="1791">
        <f>SUM(E47:E51)</f>
        <v>13</v>
      </c>
      <c r="F46" s="1791">
        <f t="shared" si="8"/>
        <v>16</v>
      </c>
      <c r="G46" s="1791"/>
      <c r="H46" s="1791">
        <f>SUM(H47:H51)</f>
        <v>37</v>
      </c>
      <c r="I46" s="1791">
        <f>SUM(I47:I51)</f>
        <v>47</v>
      </c>
      <c r="J46" s="1791">
        <f t="shared" si="9"/>
        <v>84</v>
      </c>
      <c r="K46" s="1791"/>
      <c r="L46" s="1791">
        <f>SUM(L47:L51)</f>
        <v>1</v>
      </c>
      <c r="M46" s="1791">
        <f>SUM(M47:M51)</f>
        <v>2</v>
      </c>
      <c r="N46" s="1791">
        <f t="shared" si="10"/>
        <v>3</v>
      </c>
      <c r="O46" s="1791"/>
      <c r="P46" s="1791">
        <f>SUM(P47:P51)</f>
        <v>3</v>
      </c>
      <c r="Q46" s="1791">
        <f>SUM(Q47:Q51)</f>
        <v>4</v>
      </c>
      <c r="R46" s="1791">
        <f t="shared" si="11"/>
        <v>7</v>
      </c>
      <c r="S46" s="1791"/>
      <c r="T46" s="1791">
        <f>SUM(T47:T51)</f>
        <v>1</v>
      </c>
      <c r="U46" s="1791">
        <f>SUM(U47:U51)</f>
        <v>9</v>
      </c>
      <c r="V46" s="1791">
        <f t="shared" si="12"/>
        <v>10</v>
      </c>
      <c r="W46" s="1791"/>
      <c r="X46" s="1791">
        <f t="shared" si="13"/>
        <v>45</v>
      </c>
      <c r="Y46" s="1791">
        <f t="shared" si="14"/>
        <v>75</v>
      </c>
      <c r="Z46" s="1790">
        <f t="shared" si="15"/>
        <v>120</v>
      </c>
    </row>
    <row r="47" spans="2:26" s="1789" customFormat="1" ht="14.25" customHeight="1">
      <c r="B47" s="2031"/>
      <c r="C47" s="1815" t="s">
        <v>1627</v>
      </c>
      <c r="D47" s="1788">
        <v>1</v>
      </c>
      <c r="E47" s="1788">
        <v>7</v>
      </c>
      <c r="F47" s="1788">
        <f t="shared" si="8"/>
        <v>8</v>
      </c>
      <c r="G47" s="1788"/>
      <c r="H47" s="1788">
        <v>28</v>
      </c>
      <c r="I47" s="1788">
        <v>19</v>
      </c>
      <c r="J47" s="1788">
        <f t="shared" si="9"/>
        <v>47</v>
      </c>
      <c r="K47" s="1788"/>
      <c r="L47" s="1788">
        <v>1</v>
      </c>
      <c r="M47" s="1788">
        <v>1</v>
      </c>
      <c r="N47" s="1788">
        <f t="shared" si="10"/>
        <v>2</v>
      </c>
      <c r="O47" s="1788"/>
      <c r="P47" s="1788">
        <v>1</v>
      </c>
      <c r="Q47" s="1788">
        <v>1</v>
      </c>
      <c r="R47" s="1788">
        <f t="shared" si="11"/>
        <v>2</v>
      </c>
      <c r="S47" s="1788"/>
      <c r="T47" s="1788">
        <v>1</v>
      </c>
      <c r="U47" s="1788">
        <v>1</v>
      </c>
      <c r="V47" s="1788">
        <f t="shared" si="12"/>
        <v>2</v>
      </c>
      <c r="W47" s="1788"/>
      <c r="X47" s="1788">
        <f t="shared" si="13"/>
        <v>32</v>
      </c>
      <c r="Y47" s="1788">
        <f t="shared" si="14"/>
        <v>29</v>
      </c>
      <c r="Z47" s="1787">
        <f t="shared" si="15"/>
        <v>61</v>
      </c>
    </row>
    <row r="48" spans="2:26" s="1789" customFormat="1" ht="14.25" customHeight="1">
      <c r="B48" s="2031"/>
      <c r="C48" s="1815" t="s">
        <v>1626</v>
      </c>
      <c r="D48" s="1788">
        <v>0</v>
      </c>
      <c r="E48" s="1788">
        <v>0</v>
      </c>
      <c r="F48" s="1788">
        <f t="shared" si="8"/>
        <v>0</v>
      </c>
      <c r="G48" s="1788"/>
      <c r="H48" s="1788">
        <v>0</v>
      </c>
      <c r="I48" s="1788">
        <v>1</v>
      </c>
      <c r="J48" s="1788">
        <f t="shared" si="9"/>
        <v>1</v>
      </c>
      <c r="K48" s="1788"/>
      <c r="L48" s="1788">
        <v>0</v>
      </c>
      <c r="M48" s="1788">
        <v>0</v>
      </c>
      <c r="N48" s="1788">
        <f t="shared" si="10"/>
        <v>0</v>
      </c>
      <c r="O48" s="1788"/>
      <c r="P48" s="1788">
        <v>0</v>
      </c>
      <c r="Q48" s="1788">
        <v>0</v>
      </c>
      <c r="R48" s="1788">
        <f t="shared" si="11"/>
        <v>0</v>
      </c>
      <c r="S48" s="1788"/>
      <c r="T48" s="1788">
        <v>0</v>
      </c>
      <c r="U48" s="1788">
        <v>0</v>
      </c>
      <c r="V48" s="1788">
        <f t="shared" si="12"/>
        <v>0</v>
      </c>
      <c r="W48" s="1788"/>
      <c r="X48" s="1788">
        <f t="shared" si="13"/>
        <v>0</v>
      </c>
      <c r="Y48" s="1788">
        <f t="shared" si="14"/>
        <v>1</v>
      </c>
      <c r="Z48" s="1787">
        <f t="shared" si="15"/>
        <v>1</v>
      </c>
    </row>
    <row r="49" spans="2:26" s="1789" customFormat="1" ht="14.25" customHeight="1">
      <c r="B49" s="2031"/>
      <c r="C49" s="1815" t="s">
        <v>231</v>
      </c>
      <c r="D49" s="1788">
        <v>2</v>
      </c>
      <c r="E49" s="1788">
        <v>1</v>
      </c>
      <c r="F49" s="1788">
        <f t="shared" si="8"/>
        <v>3</v>
      </c>
      <c r="G49" s="1788"/>
      <c r="H49" s="1788">
        <v>1</v>
      </c>
      <c r="I49" s="1788">
        <v>3</v>
      </c>
      <c r="J49" s="1788">
        <f t="shared" si="9"/>
        <v>4</v>
      </c>
      <c r="K49" s="1788"/>
      <c r="L49" s="1788">
        <v>0</v>
      </c>
      <c r="M49" s="1788">
        <v>0</v>
      </c>
      <c r="N49" s="1788">
        <f t="shared" si="10"/>
        <v>0</v>
      </c>
      <c r="O49" s="1788"/>
      <c r="P49" s="1788">
        <v>0</v>
      </c>
      <c r="Q49" s="1788">
        <v>0</v>
      </c>
      <c r="R49" s="1788">
        <f t="shared" si="11"/>
        <v>0</v>
      </c>
      <c r="S49" s="1788"/>
      <c r="T49" s="1788">
        <v>0</v>
      </c>
      <c r="U49" s="1788">
        <v>2</v>
      </c>
      <c r="V49" s="1788">
        <f t="shared" si="12"/>
        <v>2</v>
      </c>
      <c r="W49" s="1788"/>
      <c r="X49" s="1788">
        <f t="shared" si="13"/>
        <v>3</v>
      </c>
      <c r="Y49" s="1788">
        <f t="shared" si="14"/>
        <v>6</v>
      </c>
      <c r="Z49" s="1787">
        <f t="shared" si="15"/>
        <v>9</v>
      </c>
    </row>
    <row r="50" spans="2:26" s="1789" customFormat="1" ht="14.25" customHeight="1">
      <c r="B50" s="2031"/>
      <c r="C50" s="1815" t="s">
        <v>230</v>
      </c>
      <c r="D50" s="1788">
        <v>0</v>
      </c>
      <c r="E50" s="1788">
        <v>0</v>
      </c>
      <c r="F50" s="1788">
        <f t="shared" si="8"/>
        <v>0</v>
      </c>
      <c r="G50" s="1788"/>
      <c r="H50" s="1788">
        <v>1</v>
      </c>
      <c r="I50" s="1788">
        <v>5</v>
      </c>
      <c r="J50" s="1788">
        <f t="shared" si="9"/>
        <v>6</v>
      </c>
      <c r="K50" s="1788"/>
      <c r="L50" s="1788">
        <v>0</v>
      </c>
      <c r="M50" s="1788">
        <v>1</v>
      </c>
      <c r="N50" s="1788">
        <f t="shared" si="10"/>
        <v>1</v>
      </c>
      <c r="O50" s="1788"/>
      <c r="P50" s="1788">
        <v>1</v>
      </c>
      <c r="Q50" s="1788">
        <v>1</v>
      </c>
      <c r="R50" s="1788">
        <f t="shared" si="11"/>
        <v>2</v>
      </c>
      <c r="S50" s="1788"/>
      <c r="T50" s="1788">
        <v>0</v>
      </c>
      <c r="U50" s="1788">
        <v>0</v>
      </c>
      <c r="V50" s="1788">
        <f t="shared" si="12"/>
        <v>0</v>
      </c>
      <c r="W50" s="1788"/>
      <c r="X50" s="1788">
        <f t="shared" si="13"/>
        <v>2</v>
      </c>
      <c r="Y50" s="1788">
        <f t="shared" si="14"/>
        <v>7</v>
      </c>
      <c r="Z50" s="1787">
        <f t="shared" si="15"/>
        <v>9</v>
      </c>
    </row>
    <row r="51" spans="2:26" s="1789" customFormat="1" ht="14.25" customHeight="1">
      <c r="B51" s="2031"/>
      <c r="C51" s="1815" t="s">
        <v>234</v>
      </c>
      <c r="D51" s="1788">
        <v>0</v>
      </c>
      <c r="E51" s="1788">
        <v>5</v>
      </c>
      <c r="F51" s="1788">
        <f t="shared" si="8"/>
        <v>5</v>
      </c>
      <c r="G51" s="1788"/>
      <c r="H51" s="1788">
        <v>7</v>
      </c>
      <c r="I51" s="1788">
        <v>19</v>
      </c>
      <c r="J51" s="1788">
        <f t="shared" si="9"/>
        <v>26</v>
      </c>
      <c r="K51" s="1788"/>
      <c r="L51" s="1788">
        <v>0</v>
      </c>
      <c r="M51" s="1788">
        <v>0</v>
      </c>
      <c r="N51" s="1788">
        <f t="shared" si="10"/>
        <v>0</v>
      </c>
      <c r="O51" s="1788"/>
      <c r="P51" s="1788">
        <v>1</v>
      </c>
      <c r="Q51" s="1788">
        <v>2</v>
      </c>
      <c r="R51" s="1788">
        <f t="shared" si="11"/>
        <v>3</v>
      </c>
      <c r="S51" s="1788"/>
      <c r="T51" s="1788">
        <v>0</v>
      </c>
      <c r="U51" s="1788">
        <v>6</v>
      </c>
      <c r="V51" s="1788">
        <f t="shared" si="12"/>
        <v>6</v>
      </c>
      <c r="W51" s="1788"/>
      <c r="X51" s="1788">
        <f t="shared" si="13"/>
        <v>8</v>
      </c>
      <c r="Y51" s="1788">
        <f t="shared" si="14"/>
        <v>32</v>
      </c>
      <c r="Z51" s="1787">
        <f t="shared" si="15"/>
        <v>40</v>
      </c>
    </row>
    <row r="52" spans="2:26" s="1792" customFormat="1" ht="14.25" customHeight="1">
      <c r="B52" s="2031"/>
      <c r="C52" s="1814" t="s">
        <v>43</v>
      </c>
      <c r="D52" s="1791">
        <f>SUM(D53:D55)</f>
        <v>4</v>
      </c>
      <c r="E52" s="1791">
        <f>SUM(E53:E55)</f>
        <v>6</v>
      </c>
      <c r="F52" s="1791">
        <f t="shared" si="8"/>
        <v>10</v>
      </c>
      <c r="G52" s="1791"/>
      <c r="H52" s="1791">
        <f>SUM(H53:H55)</f>
        <v>12</v>
      </c>
      <c r="I52" s="1791">
        <f>SUM(I53:I55)</f>
        <v>8</v>
      </c>
      <c r="J52" s="1791">
        <f t="shared" si="9"/>
        <v>20</v>
      </c>
      <c r="K52" s="1791"/>
      <c r="L52" s="1791">
        <f>SUM(L53:L55)</f>
        <v>0</v>
      </c>
      <c r="M52" s="1791">
        <f>SUM(M53:M55)</f>
        <v>0</v>
      </c>
      <c r="N52" s="1791">
        <f t="shared" si="10"/>
        <v>0</v>
      </c>
      <c r="O52" s="1791"/>
      <c r="P52" s="1791">
        <f>SUM(P53:P55)</f>
        <v>0</v>
      </c>
      <c r="Q52" s="1791">
        <f>SUM(Q53:Q55)</f>
        <v>1</v>
      </c>
      <c r="R52" s="1791">
        <f t="shared" si="11"/>
        <v>1</v>
      </c>
      <c r="S52" s="1791"/>
      <c r="T52" s="1791">
        <f>SUM(T53:T55)</f>
        <v>1</v>
      </c>
      <c r="U52" s="1791">
        <f>SUM(U53:U55)</f>
        <v>3</v>
      </c>
      <c r="V52" s="1791">
        <f t="shared" si="12"/>
        <v>4</v>
      </c>
      <c r="W52" s="1791"/>
      <c r="X52" s="1791">
        <f t="shared" si="13"/>
        <v>17</v>
      </c>
      <c r="Y52" s="1791">
        <f t="shared" si="14"/>
        <v>18</v>
      </c>
      <c r="Z52" s="1790">
        <f t="shared" si="15"/>
        <v>35</v>
      </c>
    </row>
    <row r="53" spans="2:26" s="1789" customFormat="1" ht="14.25" customHeight="1">
      <c r="B53" s="2031"/>
      <c r="C53" s="1815" t="s">
        <v>1627</v>
      </c>
      <c r="D53" s="1788">
        <v>3</v>
      </c>
      <c r="E53" s="1788">
        <v>6</v>
      </c>
      <c r="F53" s="1788">
        <f t="shared" si="8"/>
        <v>9</v>
      </c>
      <c r="G53" s="1788"/>
      <c r="H53" s="1788">
        <v>6</v>
      </c>
      <c r="I53" s="1788">
        <v>7</v>
      </c>
      <c r="J53" s="1788">
        <f t="shared" si="9"/>
        <v>13</v>
      </c>
      <c r="K53" s="1788"/>
      <c r="L53" s="1788">
        <v>0</v>
      </c>
      <c r="M53" s="1788">
        <v>0</v>
      </c>
      <c r="N53" s="1788">
        <f t="shared" si="10"/>
        <v>0</v>
      </c>
      <c r="O53" s="1788"/>
      <c r="P53" s="1788">
        <v>0</v>
      </c>
      <c r="Q53" s="1788">
        <v>1</v>
      </c>
      <c r="R53" s="1788">
        <f t="shared" si="11"/>
        <v>1</v>
      </c>
      <c r="S53" s="1788"/>
      <c r="T53" s="1788">
        <v>0</v>
      </c>
      <c r="U53" s="1788">
        <v>1</v>
      </c>
      <c r="V53" s="1788">
        <f t="shared" si="12"/>
        <v>1</v>
      </c>
      <c r="W53" s="1788"/>
      <c r="X53" s="1788">
        <f t="shared" si="13"/>
        <v>9</v>
      </c>
      <c r="Y53" s="1788">
        <f t="shared" si="14"/>
        <v>15</v>
      </c>
      <c r="Z53" s="1787">
        <f t="shared" si="15"/>
        <v>24</v>
      </c>
    </row>
    <row r="54" spans="2:26" s="1789" customFormat="1" ht="14.25" customHeight="1">
      <c r="B54" s="2031"/>
      <c r="C54" s="1815" t="s">
        <v>304</v>
      </c>
      <c r="D54" s="1788">
        <v>1</v>
      </c>
      <c r="E54" s="1788">
        <v>0</v>
      </c>
      <c r="F54" s="1788">
        <f t="shared" si="8"/>
        <v>1</v>
      </c>
      <c r="G54" s="1788"/>
      <c r="H54" s="1788">
        <v>6</v>
      </c>
      <c r="I54" s="1788">
        <v>1</v>
      </c>
      <c r="J54" s="1788">
        <f t="shared" si="9"/>
        <v>7</v>
      </c>
      <c r="K54" s="1788"/>
      <c r="L54" s="1788">
        <v>0</v>
      </c>
      <c r="M54" s="1788">
        <v>0</v>
      </c>
      <c r="N54" s="1788">
        <f t="shared" si="10"/>
        <v>0</v>
      </c>
      <c r="O54" s="1788"/>
      <c r="P54" s="1788">
        <v>0</v>
      </c>
      <c r="Q54" s="1788">
        <v>0</v>
      </c>
      <c r="R54" s="1788">
        <f t="shared" si="11"/>
        <v>0</v>
      </c>
      <c r="S54" s="1788"/>
      <c r="T54" s="1788">
        <v>1</v>
      </c>
      <c r="U54" s="1788">
        <v>2</v>
      </c>
      <c r="V54" s="1788">
        <f t="shared" si="12"/>
        <v>3</v>
      </c>
      <c r="W54" s="1788"/>
      <c r="X54" s="1788">
        <f t="shared" si="13"/>
        <v>8</v>
      </c>
      <c r="Y54" s="1788">
        <f t="shared" si="14"/>
        <v>3</v>
      </c>
      <c r="Z54" s="1787">
        <f t="shared" si="15"/>
        <v>11</v>
      </c>
    </row>
    <row r="55" spans="2:26" s="1789" customFormat="1" ht="14.25" customHeight="1">
      <c r="B55" s="2031"/>
      <c r="C55" s="1815" t="s">
        <v>1628</v>
      </c>
      <c r="D55" s="1788">
        <v>0</v>
      </c>
      <c r="E55" s="1788">
        <v>0</v>
      </c>
      <c r="F55" s="1788">
        <f t="shared" si="8"/>
        <v>0</v>
      </c>
      <c r="G55" s="1788"/>
      <c r="H55" s="1788">
        <v>0</v>
      </c>
      <c r="I55" s="1788">
        <v>0</v>
      </c>
      <c r="J55" s="1788">
        <f t="shared" si="9"/>
        <v>0</v>
      </c>
      <c r="K55" s="1788"/>
      <c r="L55" s="1788">
        <v>0</v>
      </c>
      <c r="M55" s="1788">
        <v>0</v>
      </c>
      <c r="N55" s="1788">
        <f t="shared" si="10"/>
        <v>0</v>
      </c>
      <c r="O55" s="1788"/>
      <c r="P55" s="1788">
        <v>0</v>
      </c>
      <c r="Q55" s="1788">
        <v>0</v>
      </c>
      <c r="R55" s="1788">
        <f t="shared" si="11"/>
        <v>0</v>
      </c>
      <c r="S55" s="1788"/>
      <c r="T55" s="1788">
        <v>0</v>
      </c>
      <c r="U55" s="1788">
        <v>0</v>
      </c>
      <c r="V55" s="1788">
        <f t="shared" si="12"/>
        <v>0</v>
      </c>
      <c r="W55" s="1788"/>
      <c r="X55" s="1788">
        <f t="shared" si="13"/>
        <v>0</v>
      </c>
      <c r="Y55" s="1788">
        <f t="shared" si="14"/>
        <v>0</v>
      </c>
      <c r="Z55" s="1787">
        <f t="shared" si="15"/>
        <v>0</v>
      </c>
    </row>
    <row r="56" spans="2:26" s="1792" customFormat="1" ht="14.25" customHeight="1">
      <c r="B56" s="2031"/>
      <c r="C56" s="1814" t="s">
        <v>44</v>
      </c>
      <c r="D56" s="1791">
        <f>SUM(D57:D59)</f>
        <v>2</v>
      </c>
      <c r="E56" s="1791">
        <f>SUM(E57:E59)</f>
        <v>0</v>
      </c>
      <c r="F56" s="1791">
        <f t="shared" si="8"/>
        <v>2</v>
      </c>
      <c r="G56" s="1791"/>
      <c r="H56" s="1791">
        <f>SUM(H57:H59)</f>
        <v>0</v>
      </c>
      <c r="I56" s="1791">
        <f>SUM(I57:I59)</f>
        <v>0</v>
      </c>
      <c r="J56" s="1791">
        <f t="shared" si="9"/>
        <v>0</v>
      </c>
      <c r="K56" s="1791"/>
      <c r="L56" s="1791">
        <f>SUM(L57:L59)</f>
        <v>0</v>
      </c>
      <c r="M56" s="1791">
        <f>SUM(M57:M59)</f>
        <v>0</v>
      </c>
      <c r="N56" s="1791">
        <f t="shared" si="10"/>
        <v>0</v>
      </c>
      <c r="O56" s="1791"/>
      <c r="P56" s="1791">
        <f>SUM(P57:P59)</f>
        <v>0</v>
      </c>
      <c r="Q56" s="1791">
        <f>SUM(Q57:Q59)</f>
        <v>0</v>
      </c>
      <c r="R56" s="1791">
        <f t="shared" si="11"/>
        <v>0</v>
      </c>
      <c r="S56" s="1791"/>
      <c r="T56" s="1791">
        <f>SUM(T57:T59)</f>
        <v>0</v>
      </c>
      <c r="U56" s="1791">
        <f>SUM(U57:U59)</f>
        <v>0</v>
      </c>
      <c r="V56" s="1791">
        <f t="shared" si="12"/>
        <v>0</v>
      </c>
      <c r="W56" s="1791"/>
      <c r="X56" s="1791">
        <f t="shared" si="13"/>
        <v>2</v>
      </c>
      <c r="Y56" s="1791">
        <f t="shared" si="14"/>
        <v>0</v>
      </c>
      <c r="Z56" s="1790">
        <f t="shared" si="15"/>
        <v>2</v>
      </c>
    </row>
    <row r="57" spans="2:26" s="1789" customFormat="1" ht="14.25" customHeight="1">
      <c r="B57" s="2031"/>
      <c r="C57" s="1815" t="s">
        <v>1627</v>
      </c>
      <c r="D57" s="1788">
        <v>2</v>
      </c>
      <c r="E57" s="1788">
        <v>0</v>
      </c>
      <c r="F57" s="1788">
        <f t="shared" si="8"/>
        <v>2</v>
      </c>
      <c r="G57" s="1788"/>
      <c r="H57" s="1788">
        <v>0</v>
      </c>
      <c r="I57" s="1788">
        <v>0</v>
      </c>
      <c r="J57" s="1788">
        <f t="shared" si="9"/>
        <v>0</v>
      </c>
      <c r="K57" s="1788"/>
      <c r="L57" s="1788">
        <v>0</v>
      </c>
      <c r="M57" s="1788">
        <v>0</v>
      </c>
      <c r="N57" s="1788">
        <f t="shared" si="10"/>
        <v>0</v>
      </c>
      <c r="O57" s="1788"/>
      <c r="P57" s="1788">
        <v>0</v>
      </c>
      <c r="Q57" s="1788">
        <v>0</v>
      </c>
      <c r="R57" s="1788">
        <f t="shared" si="11"/>
        <v>0</v>
      </c>
      <c r="S57" s="1788"/>
      <c r="T57" s="1788">
        <v>0</v>
      </c>
      <c r="U57" s="1788">
        <v>0</v>
      </c>
      <c r="V57" s="1788">
        <f t="shared" si="12"/>
        <v>0</v>
      </c>
      <c r="W57" s="1788"/>
      <c r="X57" s="1788">
        <f t="shared" si="13"/>
        <v>2</v>
      </c>
      <c r="Y57" s="1788">
        <f t="shared" si="14"/>
        <v>0</v>
      </c>
      <c r="Z57" s="1787">
        <f t="shared" si="15"/>
        <v>2</v>
      </c>
    </row>
    <row r="58" spans="2:26" s="1789" customFormat="1" ht="14.25" customHeight="1">
      <c r="B58" s="2031"/>
      <c r="C58" s="1815" t="s">
        <v>231</v>
      </c>
      <c r="D58" s="1788">
        <v>0</v>
      </c>
      <c r="E58" s="1788">
        <v>0</v>
      </c>
      <c r="F58" s="1788">
        <f t="shared" si="8"/>
        <v>0</v>
      </c>
      <c r="G58" s="1788"/>
      <c r="H58" s="1788">
        <v>0</v>
      </c>
      <c r="I58" s="1788">
        <v>0</v>
      </c>
      <c r="J58" s="1788">
        <f t="shared" si="9"/>
        <v>0</v>
      </c>
      <c r="K58" s="1788"/>
      <c r="L58" s="1788">
        <v>0</v>
      </c>
      <c r="M58" s="1788">
        <v>0</v>
      </c>
      <c r="N58" s="1788">
        <f t="shared" si="10"/>
        <v>0</v>
      </c>
      <c r="O58" s="1788"/>
      <c r="P58" s="1788">
        <v>0</v>
      </c>
      <c r="Q58" s="1788">
        <v>0</v>
      </c>
      <c r="R58" s="1788">
        <f t="shared" si="11"/>
        <v>0</v>
      </c>
      <c r="S58" s="1788"/>
      <c r="T58" s="1788">
        <v>0</v>
      </c>
      <c r="U58" s="1788">
        <v>0</v>
      </c>
      <c r="V58" s="1788">
        <f t="shared" si="12"/>
        <v>0</v>
      </c>
      <c r="W58" s="1788"/>
      <c r="X58" s="1788">
        <f t="shared" si="13"/>
        <v>0</v>
      </c>
      <c r="Y58" s="1788">
        <f t="shared" si="14"/>
        <v>0</v>
      </c>
      <c r="Z58" s="1787">
        <f t="shared" si="15"/>
        <v>0</v>
      </c>
    </row>
    <row r="59" spans="2:26" s="1789" customFormat="1" ht="14.25" customHeight="1">
      <c r="B59" s="2031"/>
      <c r="C59" s="1815" t="s">
        <v>304</v>
      </c>
      <c r="D59" s="1788">
        <v>0</v>
      </c>
      <c r="E59" s="1788">
        <v>0</v>
      </c>
      <c r="F59" s="1788">
        <f t="shared" si="8"/>
        <v>0</v>
      </c>
      <c r="G59" s="1788"/>
      <c r="H59" s="1788">
        <v>0</v>
      </c>
      <c r="I59" s="1788">
        <v>0</v>
      </c>
      <c r="J59" s="1788">
        <f t="shared" si="9"/>
        <v>0</v>
      </c>
      <c r="K59" s="1788"/>
      <c r="L59" s="1788">
        <v>0</v>
      </c>
      <c r="M59" s="1788">
        <v>0</v>
      </c>
      <c r="N59" s="1788">
        <f t="shared" si="10"/>
        <v>0</v>
      </c>
      <c r="O59" s="1788"/>
      <c r="P59" s="1788">
        <v>0</v>
      </c>
      <c r="Q59" s="1788">
        <v>0</v>
      </c>
      <c r="R59" s="1788">
        <f t="shared" si="11"/>
        <v>0</v>
      </c>
      <c r="S59" s="1788"/>
      <c r="T59" s="1788">
        <v>0</v>
      </c>
      <c r="U59" s="1788">
        <v>0</v>
      </c>
      <c r="V59" s="1788">
        <f t="shared" si="12"/>
        <v>0</v>
      </c>
      <c r="W59" s="1788"/>
      <c r="X59" s="1788">
        <f t="shared" si="13"/>
        <v>0</v>
      </c>
      <c r="Y59" s="1788">
        <f t="shared" si="14"/>
        <v>0</v>
      </c>
      <c r="Z59" s="1787">
        <f t="shared" si="15"/>
        <v>0</v>
      </c>
    </row>
    <row r="60" spans="2:26" s="1792" customFormat="1" ht="14.25" customHeight="1">
      <c r="B60" s="2031"/>
      <c r="C60" s="1814" t="s">
        <v>53</v>
      </c>
      <c r="D60" s="1791">
        <f>SUM(D61:D63)</f>
        <v>0</v>
      </c>
      <c r="E60" s="1791">
        <f>SUM(E61:E63)</f>
        <v>1</v>
      </c>
      <c r="F60" s="1791">
        <f t="shared" si="8"/>
        <v>1</v>
      </c>
      <c r="G60" s="1791"/>
      <c r="H60" s="1791">
        <f>SUM(H61:H63)</f>
        <v>1</v>
      </c>
      <c r="I60" s="1791">
        <f>SUM(I61:I63)</f>
        <v>1</v>
      </c>
      <c r="J60" s="1791">
        <f t="shared" si="9"/>
        <v>2</v>
      </c>
      <c r="K60" s="1791"/>
      <c r="L60" s="1791">
        <f>SUM(L61:L63)</f>
        <v>0</v>
      </c>
      <c r="M60" s="1791">
        <f>SUM(M61:M63)</f>
        <v>0</v>
      </c>
      <c r="N60" s="1791">
        <f t="shared" si="10"/>
        <v>0</v>
      </c>
      <c r="O60" s="1791"/>
      <c r="P60" s="1791">
        <f>SUM(P61:P63)</f>
        <v>1</v>
      </c>
      <c r="Q60" s="1791">
        <f>SUM(Q61:Q63)</f>
        <v>0</v>
      </c>
      <c r="R60" s="1791">
        <f t="shared" si="11"/>
        <v>1</v>
      </c>
      <c r="S60" s="1791"/>
      <c r="T60" s="1791">
        <f>SUM(T61:T63)</f>
        <v>0</v>
      </c>
      <c r="U60" s="1791">
        <f>SUM(U61:U63)</f>
        <v>0</v>
      </c>
      <c r="V60" s="1791">
        <f t="shared" si="12"/>
        <v>0</v>
      </c>
      <c r="W60" s="1791"/>
      <c r="X60" s="1791">
        <f t="shared" si="13"/>
        <v>2</v>
      </c>
      <c r="Y60" s="1791">
        <f t="shared" si="14"/>
        <v>2</v>
      </c>
      <c r="Z60" s="1790">
        <f t="shared" si="15"/>
        <v>4</v>
      </c>
    </row>
    <row r="61" spans="2:26" s="1789" customFormat="1" ht="14.25" customHeight="1">
      <c r="B61" s="2031"/>
      <c r="C61" s="1815" t="s">
        <v>1627</v>
      </c>
      <c r="D61" s="1788">
        <v>0</v>
      </c>
      <c r="E61" s="1788">
        <v>1</v>
      </c>
      <c r="F61" s="1788">
        <f t="shared" si="8"/>
        <v>1</v>
      </c>
      <c r="G61" s="1788"/>
      <c r="H61" s="1788">
        <v>1</v>
      </c>
      <c r="I61" s="1788">
        <v>1</v>
      </c>
      <c r="J61" s="1788">
        <f t="shared" si="9"/>
        <v>2</v>
      </c>
      <c r="K61" s="1788"/>
      <c r="L61" s="1788">
        <v>0</v>
      </c>
      <c r="M61" s="1788">
        <v>0</v>
      </c>
      <c r="N61" s="1788">
        <f t="shared" si="10"/>
        <v>0</v>
      </c>
      <c r="O61" s="1788"/>
      <c r="P61" s="1788">
        <v>0</v>
      </c>
      <c r="Q61" s="1788">
        <v>0</v>
      </c>
      <c r="R61" s="1788">
        <f t="shared" si="11"/>
        <v>0</v>
      </c>
      <c r="S61" s="1788"/>
      <c r="T61" s="1788">
        <v>0</v>
      </c>
      <c r="U61" s="1788">
        <v>0</v>
      </c>
      <c r="V61" s="1788">
        <f t="shared" si="12"/>
        <v>0</v>
      </c>
      <c r="W61" s="1788"/>
      <c r="X61" s="1788">
        <f t="shared" si="13"/>
        <v>1</v>
      </c>
      <c r="Y61" s="1788">
        <f t="shared" si="14"/>
        <v>2</v>
      </c>
      <c r="Z61" s="1787">
        <f t="shared" si="15"/>
        <v>3</v>
      </c>
    </row>
    <row r="62" spans="2:26" s="1789" customFormat="1" ht="14.25" customHeight="1">
      <c r="B62" s="2031"/>
      <c r="C62" s="1815" t="s">
        <v>304</v>
      </c>
      <c r="D62" s="1788">
        <v>0</v>
      </c>
      <c r="E62" s="1788">
        <v>0</v>
      </c>
      <c r="F62" s="1788">
        <f t="shared" si="8"/>
        <v>0</v>
      </c>
      <c r="G62" s="1788"/>
      <c r="H62" s="1788">
        <v>0</v>
      </c>
      <c r="I62" s="1788">
        <v>0</v>
      </c>
      <c r="J62" s="1788">
        <f t="shared" si="9"/>
        <v>0</v>
      </c>
      <c r="K62" s="1788"/>
      <c r="L62" s="1788">
        <v>0</v>
      </c>
      <c r="M62" s="1788">
        <v>0</v>
      </c>
      <c r="N62" s="1788">
        <f t="shared" si="10"/>
        <v>0</v>
      </c>
      <c r="O62" s="1788"/>
      <c r="P62" s="1788">
        <v>0</v>
      </c>
      <c r="Q62" s="1788">
        <v>0</v>
      </c>
      <c r="R62" s="1788">
        <f t="shared" si="11"/>
        <v>0</v>
      </c>
      <c r="S62" s="1788"/>
      <c r="T62" s="1788">
        <v>0</v>
      </c>
      <c r="U62" s="1788">
        <v>0</v>
      </c>
      <c r="V62" s="1788">
        <f t="shared" si="12"/>
        <v>0</v>
      </c>
      <c r="W62" s="1788"/>
      <c r="X62" s="1788">
        <f t="shared" si="13"/>
        <v>0</v>
      </c>
      <c r="Y62" s="1788">
        <f t="shared" si="14"/>
        <v>0</v>
      </c>
      <c r="Z62" s="1787">
        <f t="shared" si="15"/>
        <v>0</v>
      </c>
    </row>
    <row r="63" spans="2:26" s="1789" customFormat="1" ht="14.25" customHeight="1">
      <c r="B63" s="2031"/>
      <c r="C63" s="1815" t="s">
        <v>1628</v>
      </c>
      <c r="D63" s="1788">
        <v>0</v>
      </c>
      <c r="E63" s="1788">
        <v>0</v>
      </c>
      <c r="F63" s="1788">
        <f t="shared" si="8"/>
        <v>0</v>
      </c>
      <c r="G63" s="1788"/>
      <c r="H63" s="1788">
        <v>0</v>
      </c>
      <c r="I63" s="1788">
        <v>0</v>
      </c>
      <c r="J63" s="1788">
        <f t="shared" si="9"/>
        <v>0</v>
      </c>
      <c r="K63" s="1788"/>
      <c r="L63" s="1788">
        <v>0</v>
      </c>
      <c r="M63" s="1788">
        <v>0</v>
      </c>
      <c r="N63" s="1788">
        <f t="shared" si="10"/>
        <v>0</v>
      </c>
      <c r="O63" s="1788"/>
      <c r="P63" s="1788">
        <v>1</v>
      </c>
      <c r="Q63" s="1788">
        <v>0</v>
      </c>
      <c r="R63" s="1788">
        <f t="shared" si="11"/>
        <v>1</v>
      </c>
      <c r="S63" s="1788"/>
      <c r="T63" s="1788">
        <v>0</v>
      </c>
      <c r="U63" s="1788">
        <v>0</v>
      </c>
      <c r="V63" s="1788">
        <f t="shared" si="12"/>
        <v>0</v>
      </c>
      <c r="W63" s="1788"/>
      <c r="X63" s="1788">
        <f t="shared" si="13"/>
        <v>1</v>
      </c>
      <c r="Y63" s="1788">
        <f t="shared" si="14"/>
        <v>0</v>
      </c>
      <c r="Z63" s="1787">
        <f t="shared" si="15"/>
        <v>1</v>
      </c>
    </row>
    <row r="64" spans="2:26" s="1792" customFormat="1" ht="14.25" customHeight="1">
      <c r="B64" s="2031"/>
      <c r="C64" s="1814" t="s">
        <v>57</v>
      </c>
      <c r="D64" s="1791">
        <f>SUM(D65:D68)</f>
        <v>0</v>
      </c>
      <c r="E64" s="1791">
        <f>SUM(E65:E68)</f>
        <v>0</v>
      </c>
      <c r="F64" s="1791">
        <f t="shared" si="8"/>
        <v>0</v>
      </c>
      <c r="G64" s="1791"/>
      <c r="H64" s="1791">
        <f>SUM(H65:H68)</f>
        <v>0</v>
      </c>
      <c r="I64" s="1791">
        <f>SUM(I65:I68)</f>
        <v>0</v>
      </c>
      <c r="J64" s="1791">
        <f t="shared" si="9"/>
        <v>0</v>
      </c>
      <c r="K64" s="1791"/>
      <c r="L64" s="1791">
        <f>SUM(L65:L68)</f>
        <v>0</v>
      </c>
      <c r="M64" s="1791">
        <f>SUM(M65:M68)</f>
        <v>0</v>
      </c>
      <c r="N64" s="1791">
        <f t="shared" si="10"/>
        <v>0</v>
      </c>
      <c r="O64" s="1791"/>
      <c r="P64" s="1791">
        <f>SUM(P65:P68)</f>
        <v>0</v>
      </c>
      <c r="Q64" s="1791">
        <f>SUM(Q65:Q68)</f>
        <v>0</v>
      </c>
      <c r="R64" s="1791">
        <f t="shared" si="11"/>
        <v>0</v>
      </c>
      <c r="S64" s="1791"/>
      <c r="T64" s="1791">
        <f>SUM(T65:T68)</f>
        <v>0</v>
      </c>
      <c r="U64" s="1791">
        <f>SUM(U65:U68)</f>
        <v>0</v>
      </c>
      <c r="V64" s="1791">
        <f t="shared" si="12"/>
        <v>0</v>
      </c>
      <c r="W64" s="1791"/>
      <c r="X64" s="1791">
        <f t="shared" si="13"/>
        <v>0</v>
      </c>
      <c r="Y64" s="1791">
        <f t="shared" si="14"/>
        <v>0</v>
      </c>
      <c r="Z64" s="1790">
        <f t="shared" si="15"/>
        <v>0</v>
      </c>
    </row>
    <row r="65" spans="2:26" s="1789" customFormat="1" ht="14.25" customHeight="1">
      <c r="B65" s="2031"/>
      <c r="C65" s="1815" t="s">
        <v>1627</v>
      </c>
      <c r="D65" s="1788">
        <v>0</v>
      </c>
      <c r="E65" s="1788">
        <v>0</v>
      </c>
      <c r="F65" s="1788">
        <f t="shared" si="8"/>
        <v>0</v>
      </c>
      <c r="G65" s="1788"/>
      <c r="H65" s="1788">
        <v>0</v>
      </c>
      <c r="I65" s="1788">
        <v>0</v>
      </c>
      <c r="J65" s="1788">
        <f t="shared" si="9"/>
        <v>0</v>
      </c>
      <c r="K65" s="1788"/>
      <c r="L65" s="1788">
        <v>0</v>
      </c>
      <c r="M65" s="1788">
        <v>0</v>
      </c>
      <c r="N65" s="1788">
        <f t="shared" si="10"/>
        <v>0</v>
      </c>
      <c r="O65" s="1788"/>
      <c r="P65" s="1788">
        <v>0</v>
      </c>
      <c r="Q65" s="1788">
        <v>0</v>
      </c>
      <c r="R65" s="1788">
        <f t="shared" si="11"/>
        <v>0</v>
      </c>
      <c r="S65" s="1788"/>
      <c r="T65" s="1788">
        <v>0</v>
      </c>
      <c r="U65" s="1788">
        <v>0</v>
      </c>
      <c r="V65" s="1788">
        <f t="shared" si="12"/>
        <v>0</v>
      </c>
      <c r="W65" s="1788"/>
      <c r="X65" s="1788">
        <f t="shared" si="13"/>
        <v>0</v>
      </c>
      <c r="Y65" s="1788">
        <f t="shared" si="14"/>
        <v>0</v>
      </c>
      <c r="Z65" s="1787">
        <f t="shared" si="15"/>
        <v>0</v>
      </c>
    </row>
    <row r="66" spans="2:26" s="1789" customFormat="1" ht="14.25" customHeight="1">
      <c r="B66" s="2031"/>
      <c r="C66" s="1815" t="s">
        <v>1626</v>
      </c>
      <c r="D66" s="1788">
        <v>0</v>
      </c>
      <c r="E66" s="1788">
        <v>0</v>
      </c>
      <c r="F66" s="1788">
        <f t="shared" si="8"/>
        <v>0</v>
      </c>
      <c r="G66" s="1788"/>
      <c r="H66" s="1788">
        <v>0</v>
      </c>
      <c r="I66" s="1788">
        <v>0</v>
      </c>
      <c r="J66" s="1788">
        <f t="shared" si="9"/>
        <v>0</v>
      </c>
      <c r="K66" s="1788"/>
      <c r="L66" s="1788">
        <v>0</v>
      </c>
      <c r="M66" s="1788">
        <v>0</v>
      </c>
      <c r="N66" s="1788">
        <f t="shared" si="10"/>
        <v>0</v>
      </c>
      <c r="O66" s="1788"/>
      <c r="P66" s="1788">
        <v>0</v>
      </c>
      <c r="Q66" s="1788">
        <v>0</v>
      </c>
      <c r="R66" s="1788">
        <f t="shared" si="11"/>
        <v>0</v>
      </c>
      <c r="S66" s="1788"/>
      <c r="T66" s="1788">
        <v>0</v>
      </c>
      <c r="U66" s="1788">
        <v>0</v>
      </c>
      <c r="V66" s="1788">
        <f t="shared" si="12"/>
        <v>0</v>
      </c>
      <c r="W66" s="1788"/>
      <c r="X66" s="1788">
        <f t="shared" si="13"/>
        <v>0</v>
      </c>
      <c r="Y66" s="1788">
        <f t="shared" si="14"/>
        <v>0</v>
      </c>
      <c r="Z66" s="1787">
        <f t="shared" si="15"/>
        <v>0</v>
      </c>
    </row>
    <row r="67" spans="2:26" s="1789" customFormat="1" ht="14.25" customHeight="1">
      <c r="B67" s="2031"/>
      <c r="C67" s="1815" t="s">
        <v>304</v>
      </c>
      <c r="D67" s="1788">
        <v>0</v>
      </c>
      <c r="E67" s="1788">
        <v>0</v>
      </c>
      <c r="F67" s="1788">
        <f t="shared" si="8"/>
        <v>0</v>
      </c>
      <c r="G67" s="1788"/>
      <c r="H67" s="1788">
        <v>0</v>
      </c>
      <c r="I67" s="1788">
        <v>0</v>
      </c>
      <c r="J67" s="1788">
        <f t="shared" si="9"/>
        <v>0</v>
      </c>
      <c r="K67" s="1788"/>
      <c r="L67" s="1788">
        <v>0</v>
      </c>
      <c r="M67" s="1788">
        <v>0</v>
      </c>
      <c r="N67" s="1788">
        <f t="shared" si="10"/>
        <v>0</v>
      </c>
      <c r="O67" s="1788"/>
      <c r="P67" s="1788">
        <v>0</v>
      </c>
      <c r="Q67" s="1788">
        <v>0</v>
      </c>
      <c r="R67" s="1788">
        <f t="shared" si="11"/>
        <v>0</v>
      </c>
      <c r="S67" s="1788"/>
      <c r="T67" s="1788">
        <v>0</v>
      </c>
      <c r="U67" s="1788">
        <v>0</v>
      </c>
      <c r="V67" s="1788">
        <f t="shared" si="12"/>
        <v>0</v>
      </c>
      <c r="W67" s="1788"/>
      <c r="X67" s="1788">
        <f t="shared" si="13"/>
        <v>0</v>
      </c>
      <c r="Y67" s="1788">
        <f t="shared" si="14"/>
        <v>0</v>
      </c>
      <c r="Z67" s="1787">
        <f t="shared" si="15"/>
        <v>0</v>
      </c>
    </row>
    <row r="68" spans="2:26" s="1789" customFormat="1" ht="14.25" customHeight="1">
      <c r="B68" s="2031"/>
      <c r="C68" s="1815" t="s">
        <v>234</v>
      </c>
      <c r="D68" s="1788">
        <v>0</v>
      </c>
      <c r="E68" s="1788">
        <v>0</v>
      </c>
      <c r="F68" s="1788">
        <f t="shared" si="8"/>
        <v>0</v>
      </c>
      <c r="G68" s="1788"/>
      <c r="H68" s="1788">
        <v>0</v>
      </c>
      <c r="I68" s="1788">
        <v>0</v>
      </c>
      <c r="J68" s="1788">
        <f t="shared" si="9"/>
        <v>0</v>
      </c>
      <c r="K68" s="1788"/>
      <c r="L68" s="1788">
        <v>0</v>
      </c>
      <c r="M68" s="1788">
        <v>0</v>
      </c>
      <c r="N68" s="1788">
        <f t="shared" si="10"/>
        <v>0</v>
      </c>
      <c r="O68" s="1788"/>
      <c r="P68" s="1788">
        <v>0</v>
      </c>
      <c r="Q68" s="1788">
        <v>0</v>
      </c>
      <c r="R68" s="1788">
        <f t="shared" si="11"/>
        <v>0</v>
      </c>
      <c r="S68" s="1788"/>
      <c r="T68" s="1788">
        <v>0</v>
      </c>
      <c r="U68" s="1788">
        <v>0</v>
      </c>
      <c r="V68" s="1788">
        <f t="shared" si="12"/>
        <v>0</v>
      </c>
      <c r="W68" s="1788"/>
      <c r="X68" s="1788">
        <f t="shared" si="13"/>
        <v>0</v>
      </c>
      <c r="Y68" s="1788">
        <f t="shared" si="14"/>
        <v>0</v>
      </c>
      <c r="Z68" s="1787">
        <f t="shared" si="15"/>
        <v>0</v>
      </c>
    </row>
    <row r="69" spans="2:26" s="1792" customFormat="1" ht="14.25" customHeight="1">
      <c r="B69" s="2031"/>
      <c r="C69" s="1814" t="s">
        <v>1625</v>
      </c>
      <c r="D69" s="1791">
        <f>SUM(D70)</f>
        <v>1</v>
      </c>
      <c r="E69" s="1791">
        <f>SUM(E70)</f>
        <v>1</v>
      </c>
      <c r="F69" s="1791">
        <f t="shared" si="8"/>
        <v>2</v>
      </c>
      <c r="G69" s="1791"/>
      <c r="H69" s="1791">
        <f>SUM(H70)</f>
        <v>0</v>
      </c>
      <c r="I69" s="1791">
        <f>SUM(I70)</f>
        <v>0</v>
      </c>
      <c r="J69" s="1791">
        <f t="shared" si="9"/>
        <v>0</v>
      </c>
      <c r="K69" s="1791"/>
      <c r="L69" s="1791">
        <f>SUM(L70)</f>
        <v>0</v>
      </c>
      <c r="M69" s="1791">
        <f>SUM(M70)</f>
        <v>0</v>
      </c>
      <c r="N69" s="1791">
        <f t="shared" si="10"/>
        <v>0</v>
      </c>
      <c r="O69" s="1791"/>
      <c r="P69" s="1791">
        <f>SUM(P70)</f>
        <v>0</v>
      </c>
      <c r="Q69" s="1791">
        <f>SUM(Q70)</f>
        <v>1</v>
      </c>
      <c r="R69" s="1791">
        <f t="shared" si="11"/>
        <v>1</v>
      </c>
      <c r="S69" s="1791"/>
      <c r="T69" s="1791">
        <f>SUM(T70)</f>
        <v>1</v>
      </c>
      <c r="U69" s="1791">
        <f>SUM(U70)</f>
        <v>1</v>
      </c>
      <c r="V69" s="1791">
        <f t="shared" si="12"/>
        <v>2</v>
      </c>
      <c r="W69" s="1791"/>
      <c r="X69" s="1791">
        <f t="shared" si="13"/>
        <v>2</v>
      </c>
      <c r="Y69" s="1791">
        <f t="shared" si="14"/>
        <v>3</v>
      </c>
      <c r="Z69" s="1790">
        <f t="shared" si="15"/>
        <v>5</v>
      </c>
    </row>
    <row r="70" spans="2:26" s="1789" customFormat="1" ht="14.25" customHeight="1">
      <c r="B70" s="2032"/>
      <c r="C70" s="1815" t="s">
        <v>225</v>
      </c>
      <c r="D70" s="1788">
        <v>1</v>
      </c>
      <c r="E70" s="1788">
        <v>1</v>
      </c>
      <c r="F70" s="1805">
        <f t="shared" ref="F70:F78" si="16">SUM(D70:E70)</f>
        <v>2</v>
      </c>
      <c r="G70" s="1788"/>
      <c r="H70" s="1788">
        <v>0</v>
      </c>
      <c r="I70" s="1788">
        <v>0</v>
      </c>
      <c r="J70" s="1788">
        <f t="shared" ref="J70:J78" si="17">SUM(H70:I70)</f>
        <v>0</v>
      </c>
      <c r="K70" s="1788"/>
      <c r="L70" s="1788">
        <v>0</v>
      </c>
      <c r="M70" s="1788">
        <v>0</v>
      </c>
      <c r="N70" s="1788">
        <f t="shared" ref="N70:N78" si="18">SUM(L70:M70)</f>
        <v>0</v>
      </c>
      <c r="O70" s="1788"/>
      <c r="P70" s="1788">
        <v>0</v>
      </c>
      <c r="Q70" s="1788">
        <v>1</v>
      </c>
      <c r="R70" s="1788">
        <f t="shared" ref="R70:R78" si="19">SUM(P70:Q70)</f>
        <v>1</v>
      </c>
      <c r="S70" s="1788"/>
      <c r="T70" s="1788">
        <v>1</v>
      </c>
      <c r="U70" s="1788">
        <v>1</v>
      </c>
      <c r="V70" s="1788">
        <f t="shared" ref="V70:V78" si="20">SUM(T70:U70)</f>
        <v>2</v>
      </c>
      <c r="W70" s="1788"/>
      <c r="X70" s="1788">
        <f t="shared" ref="X70:X78" si="21">SUM(D70+H70+L70+P70+T70)</f>
        <v>2</v>
      </c>
      <c r="Y70" s="1788">
        <f t="shared" ref="Y70:Y78" si="22">SUM(E70+I70+M70+Q70+U70)</f>
        <v>3</v>
      </c>
      <c r="Z70" s="1787">
        <f t="shared" si="15"/>
        <v>5</v>
      </c>
    </row>
    <row r="71" spans="2:26" s="1780" customFormat="1" ht="14.25" customHeight="1">
      <c r="B71" s="2030">
        <v>1403</v>
      </c>
      <c r="C71" s="1795" t="s">
        <v>694</v>
      </c>
      <c r="D71" s="1794">
        <f>SUM(D72+D74+D76)</f>
        <v>7</v>
      </c>
      <c r="E71" s="1794">
        <f>SUM(E72+E74+E76)</f>
        <v>9</v>
      </c>
      <c r="F71" s="1794">
        <f t="shared" si="16"/>
        <v>16</v>
      </c>
      <c r="G71" s="1794"/>
      <c r="H71" s="1794">
        <f>SUM(H72+H74+H76)</f>
        <v>6</v>
      </c>
      <c r="I71" s="1794">
        <f>SUM(I72+I74+I76)</f>
        <v>9</v>
      </c>
      <c r="J71" s="1794">
        <f t="shared" si="17"/>
        <v>15</v>
      </c>
      <c r="K71" s="1794"/>
      <c r="L71" s="1794">
        <f>SUM(L72+L74+L76)</f>
        <v>0</v>
      </c>
      <c r="M71" s="1794">
        <f>SUM(M72+M74+M76)</f>
        <v>0</v>
      </c>
      <c r="N71" s="1794">
        <f t="shared" si="18"/>
        <v>0</v>
      </c>
      <c r="O71" s="1794"/>
      <c r="P71" s="1794">
        <f>SUM(P72+P74+P76)</f>
        <v>8</v>
      </c>
      <c r="Q71" s="1794">
        <f>SUM(Q72+Q74+Q76)</f>
        <v>21</v>
      </c>
      <c r="R71" s="1794">
        <f t="shared" si="19"/>
        <v>29</v>
      </c>
      <c r="S71" s="1794"/>
      <c r="T71" s="1794">
        <f>SUM(T72+T74+T76)</f>
        <v>3</v>
      </c>
      <c r="U71" s="1794">
        <f>SUM(U72+U74+U76)</f>
        <v>2</v>
      </c>
      <c r="V71" s="1794">
        <f t="shared" si="20"/>
        <v>5</v>
      </c>
      <c r="W71" s="1794"/>
      <c r="X71" s="1794">
        <f t="shared" si="21"/>
        <v>24</v>
      </c>
      <c r="Y71" s="1794">
        <f t="shared" si="22"/>
        <v>41</v>
      </c>
      <c r="Z71" s="1793">
        <f t="shared" ref="Z71:Z78" si="23">SUM(F71+J71+N71+R71+V71)</f>
        <v>65</v>
      </c>
    </row>
    <row r="72" spans="2:26" s="1792" customFormat="1" ht="14.25" customHeight="1">
      <c r="B72" s="2031"/>
      <c r="C72" s="1814" t="s">
        <v>33</v>
      </c>
      <c r="D72" s="1791">
        <f>SUM(D73)</f>
        <v>5</v>
      </c>
      <c r="E72" s="1791">
        <f>SUM(E73)</f>
        <v>4</v>
      </c>
      <c r="F72" s="1791">
        <f t="shared" si="16"/>
        <v>9</v>
      </c>
      <c r="G72" s="1791"/>
      <c r="H72" s="1791">
        <f>SUM(H73)</f>
        <v>4</v>
      </c>
      <c r="I72" s="1791">
        <f>SUM(I73)</f>
        <v>8</v>
      </c>
      <c r="J72" s="1791">
        <f t="shared" si="17"/>
        <v>12</v>
      </c>
      <c r="K72" s="1791"/>
      <c r="L72" s="1791">
        <f>SUM(L73)</f>
        <v>0</v>
      </c>
      <c r="M72" s="1791">
        <f>SUM(M73)</f>
        <v>0</v>
      </c>
      <c r="N72" s="1791">
        <f t="shared" si="18"/>
        <v>0</v>
      </c>
      <c r="O72" s="1791"/>
      <c r="P72" s="1791">
        <f>SUM(P73)</f>
        <v>2</v>
      </c>
      <c r="Q72" s="1791">
        <f>SUM(Q73)</f>
        <v>4</v>
      </c>
      <c r="R72" s="1791">
        <f t="shared" si="19"/>
        <v>6</v>
      </c>
      <c r="S72" s="1791"/>
      <c r="T72" s="1791">
        <f>SUM(T73)</f>
        <v>1</v>
      </c>
      <c r="U72" s="1791">
        <f>SUM(U73)</f>
        <v>0</v>
      </c>
      <c r="V72" s="1791">
        <f t="shared" si="20"/>
        <v>1</v>
      </c>
      <c r="W72" s="1791"/>
      <c r="X72" s="1791">
        <f t="shared" si="21"/>
        <v>12</v>
      </c>
      <c r="Y72" s="1791">
        <f t="shared" si="22"/>
        <v>16</v>
      </c>
      <c r="Z72" s="1790">
        <f t="shared" si="23"/>
        <v>28</v>
      </c>
    </row>
    <row r="73" spans="2:26" s="1789" customFormat="1" ht="14.25" customHeight="1">
      <c r="B73" s="2031"/>
      <c r="C73" s="1815" t="s">
        <v>224</v>
      </c>
      <c r="D73" s="1788">
        <v>5</v>
      </c>
      <c r="E73" s="1788">
        <v>4</v>
      </c>
      <c r="F73" s="1788">
        <f t="shared" si="16"/>
        <v>9</v>
      </c>
      <c r="G73" s="1788"/>
      <c r="H73" s="1788">
        <v>4</v>
      </c>
      <c r="I73" s="1788">
        <v>8</v>
      </c>
      <c r="J73" s="1788">
        <f t="shared" si="17"/>
        <v>12</v>
      </c>
      <c r="K73" s="1788"/>
      <c r="L73" s="1788">
        <v>0</v>
      </c>
      <c r="M73" s="1788">
        <v>0</v>
      </c>
      <c r="N73" s="1788">
        <f t="shared" si="18"/>
        <v>0</v>
      </c>
      <c r="O73" s="1788"/>
      <c r="P73" s="1788">
        <v>2</v>
      </c>
      <c r="Q73" s="1788">
        <v>4</v>
      </c>
      <c r="R73" s="1788">
        <f t="shared" si="19"/>
        <v>6</v>
      </c>
      <c r="S73" s="1788"/>
      <c r="T73" s="1788">
        <v>1</v>
      </c>
      <c r="U73" s="1788">
        <v>0</v>
      </c>
      <c r="V73" s="1788">
        <f t="shared" si="20"/>
        <v>1</v>
      </c>
      <c r="W73" s="1788"/>
      <c r="X73" s="1788">
        <f t="shared" si="21"/>
        <v>12</v>
      </c>
      <c r="Y73" s="1788">
        <f t="shared" si="22"/>
        <v>16</v>
      </c>
      <c r="Z73" s="1787">
        <f t="shared" si="23"/>
        <v>28</v>
      </c>
    </row>
    <row r="74" spans="2:26" s="1792" customFormat="1" ht="14.25" customHeight="1">
      <c r="B74" s="2031"/>
      <c r="C74" s="1814" t="s">
        <v>15</v>
      </c>
      <c r="D74" s="1791">
        <f>SUM(D75)</f>
        <v>1</v>
      </c>
      <c r="E74" s="1791">
        <f>SUM(E75)</f>
        <v>5</v>
      </c>
      <c r="F74" s="1791">
        <f t="shared" si="16"/>
        <v>6</v>
      </c>
      <c r="G74" s="1791"/>
      <c r="H74" s="1791">
        <f>SUM(H75)</f>
        <v>1</v>
      </c>
      <c r="I74" s="1791">
        <f>SUM(I75)</f>
        <v>0</v>
      </c>
      <c r="J74" s="1791">
        <f t="shared" si="17"/>
        <v>1</v>
      </c>
      <c r="K74" s="1791"/>
      <c r="L74" s="1791">
        <f>SUM(L75)</f>
        <v>0</v>
      </c>
      <c r="M74" s="1791">
        <f>SUM(M75)</f>
        <v>0</v>
      </c>
      <c r="N74" s="1791">
        <f t="shared" si="18"/>
        <v>0</v>
      </c>
      <c r="O74" s="1791"/>
      <c r="P74" s="1791">
        <f>SUM(P75)</f>
        <v>2</v>
      </c>
      <c r="Q74" s="1791">
        <f>SUM(Q75)</f>
        <v>1</v>
      </c>
      <c r="R74" s="1791">
        <f t="shared" si="19"/>
        <v>3</v>
      </c>
      <c r="S74" s="1791"/>
      <c r="T74" s="1791">
        <f>SUM(T75)</f>
        <v>0</v>
      </c>
      <c r="U74" s="1791">
        <f>SUM(U75)</f>
        <v>1</v>
      </c>
      <c r="V74" s="1791">
        <f t="shared" si="20"/>
        <v>1</v>
      </c>
      <c r="W74" s="1791"/>
      <c r="X74" s="1791">
        <f t="shared" si="21"/>
        <v>4</v>
      </c>
      <c r="Y74" s="1791">
        <f t="shared" si="22"/>
        <v>7</v>
      </c>
      <c r="Z74" s="1790">
        <f t="shared" si="23"/>
        <v>11</v>
      </c>
    </row>
    <row r="75" spans="2:26" s="1789" customFormat="1" ht="14.25" customHeight="1">
      <c r="B75" s="2031"/>
      <c r="C75" s="1815" t="s">
        <v>224</v>
      </c>
      <c r="D75" s="1788">
        <v>1</v>
      </c>
      <c r="E75" s="1788">
        <v>5</v>
      </c>
      <c r="F75" s="1788">
        <f t="shared" si="16"/>
        <v>6</v>
      </c>
      <c r="G75" s="1788"/>
      <c r="H75" s="1788">
        <v>1</v>
      </c>
      <c r="I75" s="1788">
        <v>0</v>
      </c>
      <c r="J75" s="1788">
        <f t="shared" si="17"/>
        <v>1</v>
      </c>
      <c r="K75" s="1788"/>
      <c r="L75" s="1788">
        <v>0</v>
      </c>
      <c r="M75" s="1788">
        <v>0</v>
      </c>
      <c r="N75" s="1788">
        <f t="shared" si="18"/>
        <v>0</v>
      </c>
      <c r="O75" s="1788"/>
      <c r="P75" s="1788">
        <v>2</v>
      </c>
      <c r="Q75" s="1788">
        <v>1</v>
      </c>
      <c r="R75" s="1788">
        <f t="shared" si="19"/>
        <v>3</v>
      </c>
      <c r="S75" s="1788"/>
      <c r="T75" s="1788">
        <v>0</v>
      </c>
      <c r="U75" s="1788">
        <v>1</v>
      </c>
      <c r="V75" s="1788">
        <f t="shared" si="20"/>
        <v>1</v>
      </c>
      <c r="W75" s="1788"/>
      <c r="X75" s="1788">
        <f t="shared" si="21"/>
        <v>4</v>
      </c>
      <c r="Y75" s="1788">
        <f t="shared" si="22"/>
        <v>7</v>
      </c>
      <c r="Z75" s="1787">
        <f t="shared" si="23"/>
        <v>11</v>
      </c>
    </row>
    <row r="76" spans="2:26" s="1792" customFormat="1" ht="14.25" customHeight="1">
      <c r="B76" s="2031"/>
      <c r="C76" s="1814" t="s">
        <v>16</v>
      </c>
      <c r="D76" s="1791">
        <f>SUM(D77:D78)</f>
        <v>1</v>
      </c>
      <c r="E76" s="1791">
        <f>SUM(E77:E78)</f>
        <v>0</v>
      </c>
      <c r="F76" s="1791">
        <f t="shared" si="16"/>
        <v>1</v>
      </c>
      <c r="G76" s="1791"/>
      <c r="H76" s="1791">
        <f>SUM(H77:H78)</f>
        <v>1</v>
      </c>
      <c r="I76" s="1791">
        <f>SUM(I77:I78)</f>
        <v>1</v>
      </c>
      <c r="J76" s="1791">
        <f t="shared" si="17"/>
        <v>2</v>
      </c>
      <c r="K76" s="1791"/>
      <c r="L76" s="1791">
        <f>SUM(L77:L78)</f>
        <v>0</v>
      </c>
      <c r="M76" s="1791">
        <f>SUM(M77:M78)</f>
        <v>0</v>
      </c>
      <c r="N76" s="1791">
        <f t="shared" si="18"/>
        <v>0</v>
      </c>
      <c r="O76" s="1791"/>
      <c r="P76" s="1791">
        <f>SUM(P77:P78)</f>
        <v>4</v>
      </c>
      <c r="Q76" s="1791">
        <f>SUM(Q77:Q78)</f>
        <v>16</v>
      </c>
      <c r="R76" s="1791">
        <f t="shared" si="19"/>
        <v>20</v>
      </c>
      <c r="S76" s="1791"/>
      <c r="T76" s="1791">
        <f>SUM(T77:T78)</f>
        <v>2</v>
      </c>
      <c r="U76" s="1791">
        <f>SUM(U77:U78)</f>
        <v>1</v>
      </c>
      <c r="V76" s="1791">
        <f t="shared" si="20"/>
        <v>3</v>
      </c>
      <c r="W76" s="1791"/>
      <c r="X76" s="1791">
        <f t="shared" si="21"/>
        <v>8</v>
      </c>
      <c r="Y76" s="1791">
        <f t="shared" si="22"/>
        <v>18</v>
      </c>
      <c r="Z76" s="1790">
        <f t="shared" si="23"/>
        <v>26</v>
      </c>
    </row>
    <row r="77" spans="2:26" s="1789" customFormat="1" ht="14.25" customHeight="1">
      <c r="B77" s="2031"/>
      <c r="C77" s="1815" t="s">
        <v>224</v>
      </c>
      <c r="D77" s="1788">
        <v>1</v>
      </c>
      <c r="E77" s="1788">
        <v>0</v>
      </c>
      <c r="F77" s="1788">
        <f t="shared" si="16"/>
        <v>1</v>
      </c>
      <c r="G77" s="1788"/>
      <c r="H77" s="1788">
        <v>1</v>
      </c>
      <c r="I77" s="1788">
        <v>1</v>
      </c>
      <c r="J77" s="1788">
        <f t="shared" si="17"/>
        <v>2</v>
      </c>
      <c r="K77" s="1788"/>
      <c r="L77" s="1788">
        <v>0</v>
      </c>
      <c r="M77" s="1788">
        <v>0</v>
      </c>
      <c r="N77" s="1788">
        <f t="shared" si="18"/>
        <v>0</v>
      </c>
      <c r="O77" s="1788"/>
      <c r="P77" s="1788">
        <v>3</v>
      </c>
      <c r="Q77" s="1788">
        <v>16</v>
      </c>
      <c r="R77" s="1788">
        <f t="shared" si="19"/>
        <v>19</v>
      </c>
      <c r="S77" s="1788"/>
      <c r="T77" s="1788">
        <v>2</v>
      </c>
      <c r="U77" s="1788">
        <v>1</v>
      </c>
      <c r="V77" s="1788">
        <f t="shared" si="20"/>
        <v>3</v>
      </c>
      <c r="W77" s="1788"/>
      <c r="X77" s="1788">
        <f t="shared" si="21"/>
        <v>7</v>
      </c>
      <c r="Y77" s="1788">
        <f t="shared" si="22"/>
        <v>18</v>
      </c>
      <c r="Z77" s="1787">
        <f t="shared" si="23"/>
        <v>25</v>
      </c>
    </row>
    <row r="78" spans="2:26" s="1789" customFormat="1" ht="14.25" customHeight="1">
      <c r="B78" s="2032"/>
      <c r="C78" s="1813" t="s">
        <v>223</v>
      </c>
      <c r="D78" s="1805">
        <v>0</v>
      </c>
      <c r="E78" s="1805">
        <v>0</v>
      </c>
      <c r="F78" s="1805">
        <f t="shared" si="16"/>
        <v>0</v>
      </c>
      <c r="G78" s="1805"/>
      <c r="H78" s="1805">
        <v>0</v>
      </c>
      <c r="I78" s="1805">
        <v>0</v>
      </c>
      <c r="J78" s="1805">
        <f t="shared" si="17"/>
        <v>0</v>
      </c>
      <c r="K78" s="1805"/>
      <c r="L78" s="1805">
        <v>0</v>
      </c>
      <c r="M78" s="1805">
        <v>0</v>
      </c>
      <c r="N78" s="1805">
        <f t="shared" si="18"/>
        <v>0</v>
      </c>
      <c r="O78" s="1805"/>
      <c r="P78" s="1805">
        <v>1</v>
      </c>
      <c r="Q78" s="1805">
        <v>0</v>
      </c>
      <c r="R78" s="1805">
        <f t="shared" si="19"/>
        <v>1</v>
      </c>
      <c r="S78" s="1805"/>
      <c r="T78" s="1805">
        <v>0</v>
      </c>
      <c r="U78" s="1805">
        <v>0</v>
      </c>
      <c r="V78" s="1805">
        <f t="shared" si="20"/>
        <v>0</v>
      </c>
      <c r="W78" s="1805"/>
      <c r="X78" s="1805">
        <f t="shared" si="21"/>
        <v>1</v>
      </c>
      <c r="Y78" s="1805">
        <f t="shared" si="22"/>
        <v>0</v>
      </c>
      <c r="Z78" s="1804">
        <f t="shared" si="23"/>
        <v>1</v>
      </c>
    </row>
    <row r="79" spans="2:26" s="1789" customFormat="1" ht="14.25" customHeight="1">
      <c r="B79" s="1803"/>
      <c r="D79" s="8"/>
      <c r="E79" s="8"/>
      <c r="F79" s="8"/>
      <c r="G79" s="8"/>
      <c r="H79" s="8"/>
      <c r="I79" s="8"/>
      <c r="J79" s="8"/>
      <c r="K79" s="8"/>
      <c r="L79" s="8"/>
      <c r="M79" s="8"/>
      <c r="N79" s="8"/>
      <c r="O79" s="8"/>
      <c r="P79" s="8"/>
      <c r="Q79" s="8"/>
      <c r="R79" s="8"/>
      <c r="S79" s="8"/>
      <c r="T79" s="8"/>
      <c r="U79" s="8"/>
      <c r="V79" s="8"/>
      <c r="W79" s="8"/>
      <c r="X79" s="8"/>
      <c r="Y79" s="8" t="s">
        <v>222</v>
      </c>
      <c r="Z79" s="8"/>
    </row>
    <row r="80" spans="2:26" s="1789" customFormat="1" ht="14.25" customHeight="1">
      <c r="B80" s="1803"/>
      <c r="D80" s="8"/>
      <c r="E80" s="8"/>
      <c r="F80" s="8"/>
      <c r="G80" s="8"/>
      <c r="H80" s="8"/>
      <c r="I80" s="8"/>
      <c r="J80" s="8"/>
      <c r="K80" s="8"/>
      <c r="L80" s="8"/>
      <c r="M80" s="8"/>
      <c r="N80" s="8"/>
      <c r="O80" s="8"/>
      <c r="P80" s="8"/>
      <c r="Q80" s="8"/>
      <c r="R80" s="8"/>
      <c r="S80" s="8"/>
      <c r="T80" s="8"/>
      <c r="U80" s="8"/>
      <c r="V80" s="8"/>
      <c r="W80" s="8"/>
      <c r="X80" s="8"/>
      <c r="Y80" s="8"/>
      <c r="Z80" s="8"/>
    </row>
    <row r="81" spans="2:26" s="1789" customFormat="1" ht="14.25" customHeight="1">
      <c r="B81" s="1803"/>
      <c r="D81" s="8"/>
      <c r="E81" s="8"/>
      <c r="F81" s="8"/>
      <c r="G81" s="8"/>
      <c r="H81" s="8"/>
      <c r="I81" s="8"/>
      <c r="J81" s="8"/>
      <c r="K81" s="8"/>
      <c r="L81" s="8"/>
      <c r="M81" s="8"/>
      <c r="N81" s="8"/>
      <c r="O81" s="8"/>
      <c r="P81" s="8"/>
      <c r="Q81" s="8"/>
      <c r="R81" s="8"/>
      <c r="S81" s="8"/>
      <c r="T81" s="8"/>
      <c r="U81" s="8"/>
      <c r="V81" s="8"/>
      <c r="W81" s="8"/>
      <c r="X81" s="8"/>
      <c r="Y81" s="8" t="s">
        <v>1624</v>
      </c>
      <c r="Z81" s="8"/>
    </row>
    <row r="82" spans="2:26" s="1799" customFormat="1" ht="14.25" customHeight="1">
      <c r="B82" s="2023" t="s">
        <v>115</v>
      </c>
      <c r="C82" s="2025" t="s">
        <v>336</v>
      </c>
      <c r="D82" s="2026" t="s">
        <v>290</v>
      </c>
      <c r="E82" s="2026"/>
      <c r="F82" s="2026"/>
      <c r="G82" s="1802"/>
      <c r="H82" s="2026" t="s">
        <v>1623</v>
      </c>
      <c r="I82" s="2026"/>
      <c r="J82" s="2026"/>
      <c r="K82" s="1802"/>
      <c r="L82" s="2026" t="s">
        <v>1622</v>
      </c>
      <c r="M82" s="2026"/>
      <c r="N82" s="2026"/>
      <c r="O82" s="1802"/>
      <c r="P82" s="2026" t="s">
        <v>1621</v>
      </c>
      <c r="Q82" s="2026"/>
      <c r="R82" s="2026"/>
      <c r="S82" s="1802"/>
      <c r="T82" s="2026" t="s">
        <v>1620</v>
      </c>
      <c r="U82" s="2026"/>
      <c r="V82" s="2026"/>
      <c r="W82" s="1802"/>
      <c r="X82" s="2026" t="s">
        <v>5</v>
      </c>
      <c r="Y82" s="2026"/>
      <c r="Z82" s="2027"/>
    </row>
    <row r="83" spans="2:26" s="1799" customFormat="1" ht="14.25" customHeight="1">
      <c r="B83" s="2024"/>
      <c r="C83" s="2025"/>
      <c r="D83" s="1801" t="s">
        <v>26</v>
      </c>
      <c r="E83" s="1801" t="s">
        <v>27</v>
      </c>
      <c r="F83" s="1801" t="s">
        <v>5</v>
      </c>
      <c r="G83" s="1801"/>
      <c r="H83" s="1801" t="s">
        <v>26</v>
      </c>
      <c r="I83" s="1801" t="s">
        <v>27</v>
      </c>
      <c r="J83" s="1801" t="s">
        <v>5</v>
      </c>
      <c r="K83" s="1801"/>
      <c r="L83" s="1801" t="s">
        <v>26</v>
      </c>
      <c r="M83" s="1801" t="s">
        <v>27</v>
      </c>
      <c r="N83" s="1801" t="s">
        <v>5</v>
      </c>
      <c r="O83" s="1801"/>
      <c r="P83" s="1801" t="s">
        <v>26</v>
      </c>
      <c r="Q83" s="1801" t="s">
        <v>27</v>
      </c>
      <c r="R83" s="1801" t="s">
        <v>5</v>
      </c>
      <c r="S83" s="1801"/>
      <c r="T83" s="1801" t="s">
        <v>26</v>
      </c>
      <c r="U83" s="1801" t="s">
        <v>27</v>
      </c>
      <c r="V83" s="1801" t="s">
        <v>5</v>
      </c>
      <c r="W83" s="1801"/>
      <c r="X83" s="1801" t="s">
        <v>26</v>
      </c>
      <c r="Y83" s="1801" t="s">
        <v>27</v>
      </c>
      <c r="Z83" s="1800" t="s">
        <v>5</v>
      </c>
    </row>
    <row r="84" spans="2:26" s="1780" customFormat="1" ht="14.25" customHeight="1">
      <c r="B84" s="2030">
        <v>1404</v>
      </c>
      <c r="C84" s="1795" t="s">
        <v>1619</v>
      </c>
      <c r="D84" s="1794">
        <f>SUM(D85+D87)</f>
        <v>102</v>
      </c>
      <c r="E84" s="1794">
        <f>SUM(E85+E87)</f>
        <v>35</v>
      </c>
      <c r="F84" s="1794">
        <f t="shared" ref="F84:F115" si="24">SUM(D84:E84)</f>
        <v>137</v>
      </c>
      <c r="G84" s="1794"/>
      <c r="H84" s="1794">
        <f>SUM(H85+H87)</f>
        <v>30</v>
      </c>
      <c r="I84" s="1794">
        <f>SUM(I85+I87)</f>
        <v>13</v>
      </c>
      <c r="J84" s="1794">
        <f t="shared" ref="J84:J115" si="25">SUM(H84:I84)</f>
        <v>43</v>
      </c>
      <c r="K84" s="1794"/>
      <c r="L84" s="1794">
        <f>SUM(L85+L87)</f>
        <v>2</v>
      </c>
      <c r="M84" s="1794">
        <f>SUM(M85+M87)</f>
        <v>0</v>
      </c>
      <c r="N84" s="1794">
        <f t="shared" ref="N84:N115" si="26">SUM(L84:M84)</f>
        <v>2</v>
      </c>
      <c r="O84" s="1794"/>
      <c r="P84" s="1794">
        <f>SUM(P85+P87)</f>
        <v>1</v>
      </c>
      <c r="Q84" s="1794">
        <f>SUM(Q85+Q87)</f>
        <v>0</v>
      </c>
      <c r="R84" s="1794">
        <f t="shared" ref="R84:R115" si="27">SUM(P84:Q84)</f>
        <v>1</v>
      </c>
      <c r="S84" s="1794"/>
      <c r="T84" s="1794">
        <f>SUM(T85+T87)</f>
        <v>0</v>
      </c>
      <c r="U84" s="1794">
        <f>SUM(U85+U87)</f>
        <v>1</v>
      </c>
      <c r="V84" s="1794">
        <f t="shared" ref="V84:V115" si="28">SUM(T84:U84)</f>
        <v>1</v>
      </c>
      <c r="W84" s="1794"/>
      <c r="X84" s="1794">
        <f t="shared" ref="X84:X115" si="29">SUM(D84+H84+L84+P84+T84)</f>
        <v>135</v>
      </c>
      <c r="Y84" s="1794">
        <f t="shared" ref="Y84:Y115" si="30">SUM(E84+I84+M84+Q84+U84)</f>
        <v>49</v>
      </c>
      <c r="Z84" s="1793">
        <f t="shared" ref="Z84:Z115" si="31">SUM(F84+J84+N84+R84+V84)</f>
        <v>184</v>
      </c>
    </row>
    <row r="85" spans="2:26" s="1792" customFormat="1" ht="14.25" customHeight="1">
      <c r="B85" s="2031"/>
      <c r="C85" s="1814" t="s">
        <v>45</v>
      </c>
      <c r="D85" s="1791">
        <f>SUM(D86:D86)</f>
        <v>73</v>
      </c>
      <c r="E85" s="1791">
        <f>SUM(E86:E86)</f>
        <v>22</v>
      </c>
      <c r="F85" s="1791">
        <f t="shared" si="24"/>
        <v>95</v>
      </c>
      <c r="G85" s="1791"/>
      <c r="H85" s="1791">
        <f>SUM(H86:H86)</f>
        <v>10</v>
      </c>
      <c r="I85" s="1791">
        <f>SUM(I86:I86)</f>
        <v>2</v>
      </c>
      <c r="J85" s="1791">
        <f t="shared" si="25"/>
        <v>12</v>
      </c>
      <c r="K85" s="1791"/>
      <c r="L85" s="1791">
        <f>SUM(L86:L86)</f>
        <v>2</v>
      </c>
      <c r="M85" s="1791">
        <f>SUM(M86:M86)</f>
        <v>0</v>
      </c>
      <c r="N85" s="1791">
        <f t="shared" si="26"/>
        <v>2</v>
      </c>
      <c r="O85" s="1791"/>
      <c r="P85" s="1791">
        <f>SUM(P86:P86)</f>
        <v>1</v>
      </c>
      <c r="Q85" s="1791">
        <f>SUM(Q86:Q86)</f>
        <v>0</v>
      </c>
      <c r="R85" s="1791">
        <f t="shared" si="27"/>
        <v>1</v>
      </c>
      <c r="S85" s="1791"/>
      <c r="T85" s="1791">
        <f>SUM(T86:T86)</f>
        <v>0</v>
      </c>
      <c r="U85" s="1791">
        <f>SUM(U86:U86)</f>
        <v>0</v>
      </c>
      <c r="V85" s="1791">
        <f t="shared" si="28"/>
        <v>0</v>
      </c>
      <c r="W85" s="1791"/>
      <c r="X85" s="1791">
        <f t="shared" si="29"/>
        <v>86</v>
      </c>
      <c r="Y85" s="1791">
        <f t="shared" si="30"/>
        <v>24</v>
      </c>
      <c r="Z85" s="1790">
        <f t="shared" si="31"/>
        <v>110</v>
      </c>
    </row>
    <row r="86" spans="2:26" s="1789" customFormat="1" ht="14.25" customHeight="1">
      <c r="B86" s="2031"/>
      <c r="C86" s="1815" t="s">
        <v>212</v>
      </c>
      <c r="D86" s="1788">
        <v>73</v>
      </c>
      <c r="E86" s="1788">
        <v>22</v>
      </c>
      <c r="F86" s="1788">
        <f t="shared" si="24"/>
        <v>95</v>
      </c>
      <c r="G86" s="1788"/>
      <c r="H86" s="1788">
        <v>10</v>
      </c>
      <c r="I86" s="1788">
        <v>2</v>
      </c>
      <c r="J86" s="1788">
        <f t="shared" si="25"/>
        <v>12</v>
      </c>
      <c r="K86" s="1788"/>
      <c r="L86" s="1788">
        <v>2</v>
      </c>
      <c r="M86" s="1788">
        <v>0</v>
      </c>
      <c r="N86" s="1788">
        <f t="shared" si="26"/>
        <v>2</v>
      </c>
      <c r="O86" s="1788"/>
      <c r="P86" s="1788">
        <v>1</v>
      </c>
      <c r="Q86" s="1788">
        <v>0</v>
      </c>
      <c r="R86" s="1788">
        <f t="shared" si="27"/>
        <v>1</v>
      </c>
      <c r="S86" s="1788"/>
      <c r="T86" s="1788">
        <v>0</v>
      </c>
      <c r="U86" s="1788">
        <v>0</v>
      </c>
      <c r="V86" s="1788">
        <f t="shared" si="28"/>
        <v>0</v>
      </c>
      <c r="W86" s="1788"/>
      <c r="X86" s="1788">
        <f t="shared" si="29"/>
        <v>86</v>
      </c>
      <c r="Y86" s="1788">
        <f t="shared" si="30"/>
        <v>24</v>
      </c>
      <c r="Z86" s="1787">
        <f t="shared" si="31"/>
        <v>110</v>
      </c>
    </row>
    <row r="87" spans="2:26" s="1792" customFormat="1" ht="14.25" customHeight="1">
      <c r="B87" s="2031"/>
      <c r="C87" s="1814" t="s">
        <v>17</v>
      </c>
      <c r="D87" s="1791">
        <f>SUM(D88)</f>
        <v>29</v>
      </c>
      <c r="E87" s="1791">
        <f>SUM(E88)</f>
        <v>13</v>
      </c>
      <c r="F87" s="1791">
        <f t="shared" si="24"/>
        <v>42</v>
      </c>
      <c r="G87" s="1791"/>
      <c r="H87" s="1791">
        <f>SUM(H88)</f>
        <v>20</v>
      </c>
      <c r="I87" s="1791">
        <f>SUM(I88)</f>
        <v>11</v>
      </c>
      <c r="J87" s="1791">
        <f t="shared" si="25"/>
        <v>31</v>
      </c>
      <c r="K87" s="1791"/>
      <c r="L87" s="1791">
        <f>SUM(L88)</f>
        <v>0</v>
      </c>
      <c r="M87" s="1791">
        <f>SUM(M88)</f>
        <v>0</v>
      </c>
      <c r="N87" s="1791">
        <f t="shared" si="26"/>
        <v>0</v>
      </c>
      <c r="O87" s="1791"/>
      <c r="P87" s="1791">
        <f>SUM(P88)</f>
        <v>0</v>
      </c>
      <c r="Q87" s="1791">
        <f>SUM(Q88)</f>
        <v>0</v>
      </c>
      <c r="R87" s="1791">
        <f t="shared" si="27"/>
        <v>0</v>
      </c>
      <c r="S87" s="1791"/>
      <c r="T87" s="1791">
        <f>SUM(T88)</f>
        <v>0</v>
      </c>
      <c r="U87" s="1791">
        <f>SUM(U88)</f>
        <v>1</v>
      </c>
      <c r="V87" s="1791">
        <f t="shared" si="28"/>
        <v>1</v>
      </c>
      <c r="W87" s="1791"/>
      <c r="X87" s="1791">
        <f t="shared" si="29"/>
        <v>49</v>
      </c>
      <c r="Y87" s="1791">
        <f t="shared" si="30"/>
        <v>25</v>
      </c>
      <c r="Z87" s="1790">
        <f t="shared" si="31"/>
        <v>74</v>
      </c>
    </row>
    <row r="88" spans="2:26" s="1789" customFormat="1" ht="14.25" customHeight="1">
      <c r="B88" s="2032"/>
      <c r="C88" s="1815" t="s">
        <v>209</v>
      </c>
      <c r="D88" s="1788">
        <v>29</v>
      </c>
      <c r="E88" s="1788">
        <v>13</v>
      </c>
      <c r="F88" s="1788">
        <f t="shared" si="24"/>
        <v>42</v>
      </c>
      <c r="G88" s="1788"/>
      <c r="H88" s="1788">
        <v>20</v>
      </c>
      <c r="I88" s="1788">
        <v>11</v>
      </c>
      <c r="J88" s="1788">
        <f t="shared" si="25"/>
        <v>31</v>
      </c>
      <c r="K88" s="1788"/>
      <c r="L88" s="1788">
        <v>0</v>
      </c>
      <c r="M88" s="1788">
        <v>0</v>
      </c>
      <c r="N88" s="1788">
        <f t="shared" si="26"/>
        <v>0</v>
      </c>
      <c r="O88" s="1788"/>
      <c r="P88" s="1788">
        <v>0</v>
      </c>
      <c r="Q88" s="1788">
        <v>0</v>
      </c>
      <c r="R88" s="1788">
        <f t="shared" si="27"/>
        <v>0</v>
      </c>
      <c r="S88" s="1788"/>
      <c r="T88" s="1788">
        <v>0</v>
      </c>
      <c r="U88" s="1788">
        <v>1</v>
      </c>
      <c r="V88" s="1788">
        <f t="shared" si="28"/>
        <v>1</v>
      </c>
      <c r="W88" s="1788"/>
      <c r="X88" s="1788">
        <f t="shared" si="29"/>
        <v>49</v>
      </c>
      <c r="Y88" s="1788">
        <f t="shared" si="30"/>
        <v>25</v>
      </c>
      <c r="Z88" s="1787">
        <f t="shared" si="31"/>
        <v>74</v>
      </c>
    </row>
    <row r="89" spans="2:26" ht="14.25" customHeight="1">
      <c r="B89" s="2030">
        <v>1405</v>
      </c>
      <c r="C89" s="1795" t="s">
        <v>18</v>
      </c>
      <c r="D89" s="1794">
        <f>SUM(D90+D95+D105+D107)</f>
        <v>79</v>
      </c>
      <c r="E89" s="1794">
        <f>SUM(E90+E95+E105+E107)</f>
        <v>136</v>
      </c>
      <c r="F89" s="1794">
        <f t="shared" si="24"/>
        <v>215</v>
      </c>
      <c r="G89" s="1794"/>
      <c r="H89" s="1794">
        <f>SUM(H90+H95+H105+H107)</f>
        <v>12</v>
      </c>
      <c r="I89" s="1794">
        <f>SUM(I90+I95+I105+I107)</f>
        <v>23</v>
      </c>
      <c r="J89" s="1794">
        <f t="shared" si="25"/>
        <v>35</v>
      </c>
      <c r="K89" s="1794"/>
      <c r="L89" s="1794">
        <f>SUM(L90+L95+L105+L107)</f>
        <v>2</v>
      </c>
      <c r="M89" s="1794">
        <f>SUM(M90+M95+M105+M107)</f>
        <v>2</v>
      </c>
      <c r="N89" s="1794">
        <f t="shared" si="26"/>
        <v>4</v>
      </c>
      <c r="O89" s="1794"/>
      <c r="P89" s="1794">
        <f>SUM(P90+P95+P105+P107)</f>
        <v>6</v>
      </c>
      <c r="Q89" s="1794">
        <f>SUM(Q90+Q95+Q105+Q107)</f>
        <v>1</v>
      </c>
      <c r="R89" s="1794">
        <f t="shared" si="27"/>
        <v>7</v>
      </c>
      <c r="S89" s="1794"/>
      <c r="T89" s="1794">
        <f>SUM(T90+T95+T105+T107)</f>
        <v>2</v>
      </c>
      <c r="U89" s="1794">
        <f>SUM(U90+U95+U105+U107)</f>
        <v>3</v>
      </c>
      <c r="V89" s="1794">
        <f t="shared" si="28"/>
        <v>5</v>
      </c>
      <c r="W89" s="1794"/>
      <c r="X89" s="1794">
        <f t="shared" si="29"/>
        <v>101</v>
      </c>
      <c r="Y89" s="1794">
        <f t="shared" si="30"/>
        <v>165</v>
      </c>
      <c r="Z89" s="1793">
        <f t="shared" si="31"/>
        <v>266</v>
      </c>
    </row>
    <row r="90" spans="2:26" s="1792" customFormat="1" ht="14.25" customHeight="1">
      <c r="B90" s="2031"/>
      <c r="C90" s="1814" t="s">
        <v>21</v>
      </c>
      <c r="D90" s="1791">
        <f>SUM(D91:D94)</f>
        <v>16</v>
      </c>
      <c r="E90" s="1791">
        <f>SUM(E91:E94)</f>
        <v>19</v>
      </c>
      <c r="F90" s="1791">
        <f t="shared" si="24"/>
        <v>35</v>
      </c>
      <c r="G90" s="1791"/>
      <c r="H90" s="1791">
        <f>SUM(H91:H94)</f>
        <v>3</v>
      </c>
      <c r="I90" s="1791">
        <f>SUM(I91:I94)</f>
        <v>11</v>
      </c>
      <c r="J90" s="1791">
        <f t="shared" si="25"/>
        <v>14</v>
      </c>
      <c r="K90" s="1791"/>
      <c r="L90" s="1791">
        <f>SUM(L91:L94)</f>
        <v>0</v>
      </c>
      <c r="M90" s="1791">
        <f>SUM(M91:M94)</f>
        <v>0</v>
      </c>
      <c r="N90" s="1791">
        <f t="shared" si="26"/>
        <v>0</v>
      </c>
      <c r="O90" s="1791"/>
      <c r="P90" s="1791">
        <f>SUM(P91:P94)</f>
        <v>5</v>
      </c>
      <c r="Q90" s="1791">
        <f>SUM(Q91:Q94)</f>
        <v>0</v>
      </c>
      <c r="R90" s="1791">
        <f t="shared" si="27"/>
        <v>5</v>
      </c>
      <c r="S90" s="1791"/>
      <c r="T90" s="1791">
        <f>SUM(T91:T94)</f>
        <v>1</v>
      </c>
      <c r="U90" s="1791">
        <f>SUM(U91:U94)</f>
        <v>0</v>
      </c>
      <c r="V90" s="1791">
        <f t="shared" si="28"/>
        <v>1</v>
      </c>
      <c r="W90" s="1791"/>
      <c r="X90" s="1791">
        <f t="shared" si="29"/>
        <v>25</v>
      </c>
      <c r="Y90" s="1791">
        <f t="shared" si="30"/>
        <v>30</v>
      </c>
      <c r="Z90" s="1790">
        <f t="shared" si="31"/>
        <v>55</v>
      </c>
    </row>
    <row r="91" spans="2:26" s="1789" customFormat="1" ht="14.25" customHeight="1">
      <c r="B91" s="2031"/>
      <c r="C91" s="1815" t="s">
        <v>208</v>
      </c>
      <c r="D91" s="1788">
        <v>2</v>
      </c>
      <c r="E91" s="1788">
        <v>0</v>
      </c>
      <c r="F91" s="1788">
        <f t="shared" si="24"/>
        <v>2</v>
      </c>
      <c r="G91" s="1788"/>
      <c r="H91" s="1788">
        <v>0</v>
      </c>
      <c r="I91" s="1788">
        <v>0</v>
      </c>
      <c r="J91" s="1788">
        <f t="shared" si="25"/>
        <v>0</v>
      </c>
      <c r="K91" s="1788"/>
      <c r="L91" s="1788">
        <v>0</v>
      </c>
      <c r="M91" s="1788">
        <v>0</v>
      </c>
      <c r="N91" s="1788">
        <f t="shared" si="26"/>
        <v>0</v>
      </c>
      <c r="O91" s="1788"/>
      <c r="P91" s="1788">
        <v>2</v>
      </c>
      <c r="Q91" s="1788">
        <v>0</v>
      </c>
      <c r="R91" s="1788">
        <f t="shared" si="27"/>
        <v>2</v>
      </c>
      <c r="S91" s="1788"/>
      <c r="T91" s="1788">
        <v>0</v>
      </c>
      <c r="U91" s="1788">
        <v>0</v>
      </c>
      <c r="V91" s="1788">
        <f t="shared" si="28"/>
        <v>0</v>
      </c>
      <c r="W91" s="1788"/>
      <c r="X91" s="1788">
        <f t="shared" si="29"/>
        <v>4</v>
      </c>
      <c r="Y91" s="1788">
        <f t="shared" si="30"/>
        <v>0</v>
      </c>
      <c r="Z91" s="1787">
        <f t="shared" si="31"/>
        <v>4</v>
      </c>
    </row>
    <row r="92" spans="2:26" s="1789" customFormat="1" ht="14.25" customHeight="1">
      <c r="B92" s="2031"/>
      <c r="C92" s="1815" t="s">
        <v>207</v>
      </c>
      <c r="D92" s="1788">
        <v>10</v>
      </c>
      <c r="E92" s="1788">
        <v>9</v>
      </c>
      <c r="F92" s="1788">
        <f t="shared" si="24"/>
        <v>19</v>
      </c>
      <c r="G92" s="1788"/>
      <c r="H92" s="1788">
        <v>3</v>
      </c>
      <c r="I92" s="1788">
        <v>9</v>
      </c>
      <c r="J92" s="1788">
        <f t="shared" si="25"/>
        <v>12</v>
      </c>
      <c r="K92" s="1788"/>
      <c r="L92" s="1788">
        <v>0</v>
      </c>
      <c r="M92" s="1788">
        <v>0</v>
      </c>
      <c r="N92" s="1788">
        <f t="shared" si="26"/>
        <v>0</v>
      </c>
      <c r="O92" s="1788"/>
      <c r="P92" s="1788">
        <v>2</v>
      </c>
      <c r="Q92" s="1788">
        <v>0</v>
      </c>
      <c r="R92" s="1788">
        <f t="shared" si="27"/>
        <v>2</v>
      </c>
      <c r="S92" s="1788"/>
      <c r="T92" s="1788">
        <v>1</v>
      </c>
      <c r="U92" s="1788">
        <v>0</v>
      </c>
      <c r="V92" s="1788">
        <f t="shared" si="28"/>
        <v>1</v>
      </c>
      <c r="W92" s="1788"/>
      <c r="X92" s="1788">
        <f t="shared" si="29"/>
        <v>16</v>
      </c>
      <c r="Y92" s="1788">
        <f t="shared" si="30"/>
        <v>18</v>
      </c>
      <c r="Z92" s="1787">
        <f t="shared" si="31"/>
        <v>34</v>
      </c>
    </row>
    <row r="93" spans="2:26" s="1789" customFormat="1" ht="14.25" customHeight="1">
      <c r="B93" s="2031"/>
      <c r="C93" s="1815" t="s">
        <v>206</v>
      </c>
      <c r="D93" s="1788">
        <v>3</v>
      </c>
      <c r="E93" s="1788">
        <v>1</v>
      </c>
      <c r="F93" s="1788">
        <f t="shared" si="24"/>
        <v>4</v>
      </c>
      <c r="G93" s="1788"/>
      <c r="H93" s="1788">
        <v>0</v>
      </c>
      <c r="I93" s="1788">
        <v>1</v>
      </c>
      <c r="J93" s="1788">
        <f t="shared" si="25"/>
        <v>1</v>
      </c>
      <c r="K93" s="1788"/>
      <c r="L93" s="1788">
        <v>0</v>
      </c>
      <c r="M93" s="1788">
        <v>0</v>
      </c>
      <c r="N93" s="1788">
        <f t="shared" si="26"/>
        <v>0</v>
      </c>
      <c r="O93" s="1788"/>
      <c r="P93" s="1788">
        <v>1</v>
      </c>
      <c r="Q93" s="1788">
        <v>0</v>
      </c>
      <c r="R93" s="1788">
        <f t="shared" si="27"/>
        <v>1</v>
      </c>
      <c r="S93" s="1788"/>
      <c r="T93" s="1788">
        <v>0</v>
      </c>
      <c r="U93" s="1788">
        <v>0</v>
      </c>
      <c r="V93" s="1788">
        <f t="shared" si="28"/>
        <v>0</v>
      </c>
      <c r="W93" s="1788"/>
      <c r="X93" s="1788">
        <f t="shared" si="29"/>
        <v>4</v>
      </c>
      <c r="Y93" s="1788">
        <f t="shared" si="30"/>
        <v>2</v>
      </c>
      <c r="Z93" s="1787">
        <f t="shared" si="31"/>
        <v>6</v>
      </c>
    </row>
    <row r="94" spans="2:26" s="1789" customFormat="1" ht="14.25" customHeight="1">
      <c r="B94" s="2031"/>
      <c r="C94" s="1815" t="s">
        <v>205</v>
      </c>
      <c r="D94" s="1788">
        <v>1</v>
      </c>
      <c r="E94" s="1788">
        <v>9</v>
      </c>
      <c r="F94" s="1788">
        <f t="shared" si="24"/>
        <v>10</v>
      </c>
      <c r="G94" s="1788"/>
      <c r="H94" s="1788">
        <v>0</v>
      </c>
      <c r="I94" s="1788">
        <v>1</v>
      </c>
      <c r="J94" s="1788">
        <f t="shared" si="25"/>
        <v>1</v>
      </c>
      <c r="K94" s="1788"/>
      <c r="L94" s="1788">
        <v>0</v>
      </c>
      <c r="M94" s="1788">
        <v>0</v>
      </c>
      <c r="N94" s="1788">
        <f t="shared" si="26"/>
        <v>0</v>
      </c>
      <c r="O94" s="1788"/>
      <c r="P94" s="1788">
        <v>0</v>
      </c>
      <c r="Q94" s="1788">
        <v>0</v>
      </c>
      <c r="R94" s="1788">
        <f t="shared" si="27"/>
        <v>0</v>
      </c>
      <c r="S94" s="1788"/>
      <c r="T94" s="1788">
        <v>0</v>
      </c>
      <c r="U94" s="1788">
        <v>0</v>
      </c>
      <c r="V94" s="1788">
        <f t="shared" si="28"/>
        <v>0</v>
      </c>
      <c r="W94" s="1788"/>
      <c r="X94" s="1788">
        <f t="shared" si="29"/>
        <v>1</v>
      </c>
      <c r="Y94" s="1788">
        <f t="shared" si="30"/>
        <v>10</v>
      </c>
      <c r="Z94" s="1787">
        <f t="shared" si="31"/>
        <v>11</v>
      </c>
    </row>
    <row r="95" spans="2:26" s="1792" customFormat="1" ht="14.25" customHeight="1">
      <c r="B95" s="2031"/>
      <c r="C95" s="1814" t="s">
        <v>19</v>
      </c>
      <c r="D95" s="1791">
        <f>SUM(D96:D104)</f>
        <v>55</v>
      </c>
      <c r="E95" s="1791">
        <f>SUM(E96:E104)</f>
        <v>90</v>
      </c>
      <c r="F95" s="1791">
        <f t="shared" si="24"/>
        <v>145</v>
      </c>
      <c r="G95" s="1791"/>
      <c r="H95" s="1791">
        <f>SUM(H96:H104)</f>
        <v>9</v>
      </c>
      <c r="I95" s="1791">
        <f>SUM(I96:I104)</f>
        <v>12</v>
      </c>
      <c r="J95" s="1791">
        <f t="shared" si="25"/>
        <v>21</v>
      </c>
      <c r="K95" s="1791"/>
      <c r="L95" s="1791">
        <f>SUM(L96:L104)</f>
        <v>2</v>
      </c>
      <c r="M95" s="1791">
        <f>SUM(M96:M104)</f>
        <v>2</v>
      </c>
      <c r="N95" s="1791">
        <f t="shared" si="26"/>
        <v>4</v>
      </c>
      <c r="O95" s="1791"/>
      <c r="P95" s="1791">
        <f>SUM(P96:P104)</f>
        <v>1</v>
      </c>
      <c r="Q95" s="1791">
        <f>SUM(Q96:Q104)</f>
        <v>1</v>
      </c>
      <c r="R95" s="1791">
        <f t="shared" si="27"/>
        <v>2</v>
      </c>
      <c r="S95" s="1791"/>
      <c r="T95" s="1791">
        <f>SUM(T96:T104)</f>
        <v>1</v>
      </c>
      <c r="U95" s="1791">
        <f>SUM(U96:U104)</f>
        <v>1</v>
      </c>
      <c r="V95" s="1791">
        <f t="shared" si="28"/>
        <v>2</v>
      </c>
      <c r="W95" s="1791"/>
      <c r="X95" s="1791">
        <f t="shared" si="29"/>
        <v>68</v>
      </c>
      <c r="Y95" s="1791">
        <f t="shared" si="30"/>
        <v>106</v>
      </c>
      <c r="Z95" s="1790">
        <f t="shared" si="31"/>
        <v>174</v>
      </c>
    </row>
    <row r="96" spans="2:26" s="1789" customFormat="1" ht="14.25" customHeight="1">
      <c r="B96" s="2031"/>
      <c r="C96" s="1815" t="s">
        <v>1618</v>
      </c>
      <c r="D96" s="1788">
        <v>0</v>
      </c>
      <c r="E96" s="1788">
        <v>0</v>
      </c>
      <c r="F96" s="1788">
        <f t="shared" si="24"/>
        <v>0</v>
      </c>
      <c r="G96" s="1788"/>
      <c r="H96" s="1788">
        <v>0</v>
      </c>
      <c r="I96" s="1788">
        <v>0</v>
      </c>
      <c r="J96" s="1788">
        <f t="shared" si="25"/>
        <v>0</v>
      </c>
      <c r="K96" s="1788"/>
      <c r="L96" s="1788">
        <v>0</v>
      </c>
      <c r="M96" s="1788">
        <v>0</v>
      </c>
      <c r="N96" s="1788">
        <f t="shared" si="26"/>
        <v>0</v>
      </c>
      <c r="O96" s="1788"/>
      <c r="P96" s="1788">
        <v>0</v>
      </c>
      <c r="Q96" s="1788">
        <v>0</v>
      </c>
      <c r="R96" s="1788">
        <f t="shared" si="27"/>
        <v>0</v>
      </c>
      <c r="S96" s="1788"/>
      <c r="T96" s="1788">
        <v>0</v>
      </c>
      <c r="U96" s="1788">
        <v>0</v>
      </c>
      <c r="V96" s="1788">
        <f t="shared" si="28"/>
        <v>0</v>
      </c>
      <c r="W96" s="1788"/>
      <c r="X96" s="1788">
        <f t="shared" si="29"/>
        <v>0</v>
      </c>
      <c r="Y96" s="1788">
        <f t="shared" si="30"/>
        <v>0</v>
      </c>
      <c r="Z96" s="1787">
        <f t="shared" si="31"/>
        <v>0</v>
      </c>
    </row>
    <row r="97" spans="2:26" s="1789" customFormat="1" ht="14.25" customHeight="1">
      <c r="B97" s="2031"/>
      <c r="C97" s="1815" t="s">
        <v>204</v>
      </c>
      <c r="D97" s="1788">
        <v>1</v>
      </c>
      <c r="E97" s="1788">
        <v>4</v>
      </c>
      <c r="F97" s="1788">
        <f t="shared" si="24"/>
        <v>5</v>
      </c>
      <c r="G97" s="1788"/>
      <c r="H97" s="1788">
        <v>0</v>
      </c>
      <c r="I97" s="1788">
        <v>0</v>
      </c>
      <c r="J97" s="1788">
        <f t="shared" si="25"/>
        <v>0</v>
      </c>
      <c r="K97" s="1788"/>
      <c r="L97" s="1788">
        <v>0</v>
      </c>
      <c r="M97" s="1788">
        <v>0</v>
      </c>
      <c r="N97" s="1788">
        <f t="shared" si="26"/>
        <v>0</v>
      </c>
      <c r="O97" s="1788"/>
      <c r="P97" s="1788">
        <v>0</v>
      </c>
      <c r="Q97" s="1788">
        <v>0</v>
      </c>
      <c r="R97" s="1788">
        <f t="shared" si="27"/>
        <v>0</v>
      </c>
      <c r="S97" s="1788"/>
      <c r="T97" s="1788">
        <v>0</v>
      </c>
      <c r="U97" s="1788">
        <v>0</v>
      </c>
      <c r="V97" s="1788">
        <f t="shared" si="28"/>
        <v>0</v>
      </c>
      <c r="W97" s="1788"/>
      <c r="X97" s="1788">
        <f t="shared" si="29"/>
        <v>1</v>
      </c>
      <c r="Y97" s="1788">
        <f t="shared" si="30"/>
        <v>4</v>
      </c>
      <c r="Z97" s="1787">
        <f t="shared" si="31"/>
        <v>5</v>
      </c>
    </row>
    <row r="98" spans="2:26" s="1789" customFormat="1" ht="14.25" customHeight="1">
      <c r="B98" s="2031"/>
      <c r="C98" s="1815" t="s">
        <v>1617</v>
      </c>
      <c r="D98" s="1788">
        <v>0</v>
      </c>
      <c r="E98" s="1788">
        <v>0</v>
      </c>
      <c r="F98" s="1788">
        <f t="shared" si="24"/>
        <v>0</v>
      </c>
      <c r="G98" s="1788"/>
      <c r="H98" s="1788">
        <v>1</v>
      </c>
      <c r="I98" s="1788">
        <v>0</v>
      </c>
      <c r="J98" s="1788">
        <f t="shared" si="25"/>
        <v>1</v>
      </c>
      <c r="K98" s="1788"/>
      <c r="L98" s="1788">
        <v>0</v>
      </c>
      <c r="M98" s="1788">
        <v>0</v>
      </c>
      <c r="N98" s="1788">
        <f t="shared" si="26"/>
        <v>0</v>
      </c>
      <c r="O98" s="1788"/>
      <c r="P98" s="1788">
        <v>0</v>
      </c>
      <c r="Q98" s="1788">
        <v>0</v>
      </c>
      <c r="R98" s="1788">
        <f t="shared" si="27"/>
        <v>0</v>
      </c>
      <c r="S98" s="1788"/>
      <c r="T98" s="1788">
        <v>0</v>
      </c>
      <c r="U98" s="1788">
        <v>0</v>
      </c>
      <c r="V98" s="1788">
        <f t="shared" si="28"/>
        <v>0</v>
      </c>
      <c r="W98" s="1788"/>
      <c r="X98" s="1788">
        <f t="shared" si="29"/>
        <v>1</v>
      </c>
      <c r="Y98" s="1788">
        <f t="shared" si="30"/>
        <v>0</v>
      </c>
      <c r="Z98" s="1787">
        <f t="shared" si="31"/>
        <v>1</v>
      </c>
    </row>
    <row r="99" spans="2:26" s="1789" customFormat="1" ht="14.25" customHeight="1">
      <c r="B99" s="2031"/>
      <c r="C99" s="1815" t="s">
        <v>203</v>
      </c>
      <c r="D99" s="1788">
        <v>15</v>
      </c>
      <c r="E99" s="1788">
        <v>10</v>
      </c>
      <c r="F99" s="1788">
        <f t="shared" si="24"/>
        <v>25</v>
      </c>
      <c r="G99" s="1788"/>
      <c r="H99" s="1788">
        <v>1</v>
      </c>
      <c r="I99" s="1788">
        <v>0</v>
      </c>
      <c r="J99" s="1788">
        <f t="shared" si="25"/>
        <v>1</v>
      </c>
      <c r="K99" s="1788"/>
      <c r="L99" s="1788">
        <v>1</v>
      </c>
      <c r="M99" s="1788">
        <v>2</v>
      </c>
      <c r="N99" s="1788">
        <f t="shared" si="26"/>
        <v>3</v>
      </c>
      <c r="O99" s="1788"/>
      <c r="P99" s="1788">
        <v>0</v>
      </c>
      <c r="Q99" s="1788">
        <v>0</v>
      </c>
      <c r="R99" s="1788">
        <f t="shared" si="27"/>
        <v>0</v>
      </c>
      <c r="S99" s="1788"/>
      <c r="T99" s="1788">
        <v>0</v>
      </c>
      <c r="U99" s="1788">
        <v>1</v>
      </c>
      <c r="V99" s="1788">
        <f t="shared" si="28"/>
        <v>1</v>
      </c>
      <c r="W99" s="1788"/>
      <c r="X99" s="1788">
        <f t="shared" si="29"/>
        <v>17</v>
      </c>
      <c r="Y99" s="1788">
        <f t="shared" si="30"/>
        <v>13</v>
      </c>
      <c r="Z99" s="1787">
        <f t="shared" si="31"/>
        <v>30</v>
      </c>
    </row>
    <row r="100" spans="2:26" s="1789" customFormat="1" ht="14.25" customHeight="1">
      <c r="B100" s="2031"/>
      <c r="C100" s="1815" t="s">
        <v>202</v>
      </c>
      <c r="D100" s="1788">
        <v>4</v>
      </c>
      <c r="E100" s="1788">
        <v>1</v>
      </c>
      <c r="F100" s="1788">
        <f t="shared" si="24"/>
        <v>5</v>
      </c>
      <c r="G100" s="1788"/>
      <c r="H100" s="1788">
        <v>1</v>
      </c>
      <c r="I100" s="1788">
        <v>0</v>
      </c>
      <c r="J100" s="1788">
        <f t="shared" si="25"/>
        <v>1</v>
      </c>
      <c r="K100" s="1788"/>
      <c r="L100" s="1788">
        <v>0</v>
      </c>
      <c r="M100" s="1788">
        <v>0</v>
      </c>
      <c r="N100" s="1788">
        <f t="shared" si="26"/>
        <v>0</v>
      </c>
      <c r="O100" s="1788"/>
      <c r="P100" s="1788">
        <v>0</v>
      </c>
      <c r="Q100" s="1788">
        <v>0</v>
      </c>
      <c r="R100" s="1788">
        <f t="shared" si="27"/>
        <v>0</v>
      </c>
      <c r="S100" s="1788"/>
      <c r="T100" s="1788">
        <v>1</v>
      </c>
      <c r="U100" s="1788">
        <v>0</v>
      </c>
      <c r="V100" s="1788">
        <f t="shared" si="28"/>
        <v>1</v>
      </c>
      <c r="W100" s="1788"/>
      <c r="X100" s="1788">
        <f t="shared" si="29"/>
        <v>6</v>
      </c>
      <c r="Y100" s="1788">
        <f t="shared" si="30"/>
        <v>1</v>
      </c>
      <c r="Z100" s="1787">
        <f t="shared" si="31"/>
        <v>7</v>
      </c>
    </row>
    <row r="101" spans="2:26" s="1789" customFormat="1" ht="14.25" customHeight="1">
      <c r="B101" s="2031"/>
      <c r="C101" s="1815" t="s">
        <v>1616</v>
      </c>
      <c r="D101" s="1788">
        <v>0</v>
      </c>
      <c r="E101" s="1788">
        <v>0</v>
      </c>
      <c r="F101" s="1788">
        <f t="shared" si="24"/>
        <v>0</v>
      </c>
      <c r="G101" s="1788"/>
      <c r="H101" s="1788">
        <v>0</v>
      </c>
      <c r="I101" s="1788">
        <v>0</v>
      </c>
      <c r="J101" s="1788">
        <f t="shared" si="25"/>
        <v>0</v>
      </c>
      <c r="K101" s="1788"/>
      <c r="L101" s="1788">
        <v>0</v>
      </c>
      <c r="M101" s="1788">
        <v>0</v>
      </c>
      <c r="N101" s="1788">
        <f t="shared" si="26"/>
        <v>0</v>
      </c>
      <c r="O101" s="1788"/>
      <c r="P101" s="1788">
        <v>0</v>
      </c>
      <c r="Q101" s="1788">
        <v>0</v>
      </c>
      <c r="R101" s="1788">
        <f t="shared" si="27"/>
        <v>0</v>
      </c>
      <c r="S101" s="1788"/>
      <c r="T101" s="1788">
        <v>0</v>
      </c>
      <c r="U101" s="1788">
        <v>0</v>
      </c>
      <c r="V101" s="1788">
        <f t="shared" si="28"/>
        <v>0</v>
      </c>
      <c r="W101" s="1788"/>
      <c r="X101" s="1788">
        <f t="shared" si="29"/>
        <v>0</v>
      </c>
      <c r="Y101" s="1788">
        <f t="shared" si="30"/>
        <v>0</v>
      </c>
      <c r="Z101" s="1787">
        <f t="shared" si="31"/>
        <v>0</v>
      </c>
    </row>
    <row r="102" spans="2:26" s="1789" customFormat="1" ht="14.25" customHeight="1">
      <c r="B102" s="2031"/>
      <c r="C102" s="1815" t="s">
        <v>201</v>
      </c>
      <c r="D102" s="1788">
        <v>1</v>
      </c>
      <c r="E102" s="1788">
        <v>3</v>
      </c>
      <c r="F102" s="1788">
        <f t="shared" si="24"/>
        <v>4</v>
      </c>
      <c r="G102" s="1788"/>
      <c r="H102" s="1788">
        <v>0</v>
      </c>
      <c r="I102" s="1788">
        <v>1</v>
      </c>
      <c r="J102" s="1788">
        <f t="shared" si="25"/>
        <v>1</v>
      </c>
      <c r="K102" s="1788"/>
      <c r="L102" s="1788">
        <v>0</v>
      </c>
      <c r="M102" s="1788">
        <v>0</v>
      </c>
      <c r="N102" s="1788">
        <f t="shared" si="26"/>
        <v>0</v>
      </c>
      <c r="O102" s="1788"/>
      <c r="P102" s="1788">
        <v>1</v>
      </c>
      <c r="Q102" s="1788">
        <v>1</v>
      </c>
      <c r="R102" s="1788">
        <f t="shared" si="27"/>
        <v>2</v>
      </c>
      <c r="S102" s="1788"/>
      <c r="T102" s="1788">
        <v>0</v>
      </c>
      <c r="U102" s="1788">
        <v>0</v>
      </c>
      <c r="V102" s="1788">
        <f t="shared" si="28"/>
        <v>0</v>
      </c>
      <c r="W102" s="1788"/>
      <c r="X102" s="1788">
        <f t="shared" si="29"/>
        <v>2</v>
      </c>
      <c r="Y102" s="1788">
        <f t="shared" si="30"/>
        <v>5</v>
      </c>
      <c r="Z102" s="1787">
        <f t="shared" si="31"/>
        <v>7</v>
      </c>
    </row>
    <row r="103" spans="2:26" s="1789" customFormat="1" ht="14.25" customHeight="1">
      <c r="B103" s="2031"/>
      <c r="C103" s="1815" t="s">
        <v>199</v>
      </c>
      <c r="D103" s="1788">
        <v>34</v>
      </c>
      <c r="E103" s="1788">
        <v>72</v>
      </c>
      <c r="F103" s="1788">
        <f t="shared" si="24"/>
        <v>106</v>
      </c>
      <c r="G103" s="1788"/>
      <c r="H103" s="1788">
        <v>6</v>
      </c>
      <c r="I103" s="1788">
        <v>10</v>
      </c>
      <c r="J103" s="1788">
        <f t="shared" si="25"/>
        <v>16</v>
      </c>
      <c r="K103" s="1788"/>
      <c r="L103" s="1788">
        <v>1</v>
      </c>
      <c r="M103" s="1788">
        <v>0</v>
      </c>
      <c r="N103" s="1788">
        <f t="shared" si="26"/>
        <v>1</v>
      </c>
      <c r="O103" s="1788"/>
      <c r="P103" s="1788">
        <v>0</v>
      </c>
      <c r="Q103" s="1788">
        <v>0</v>
      </c>
      <c r="R103" s="1788">
        <f t="shared" si="27"/>
        <v>0</v>
      </c>
      <c r="S103" s="1788"/>
      <c r="T103" s="1788">
        <v>0</v>
      </c>
      <c r="U103" s="1788">
        <v>0</v>
      </c>
      <c r="V103" s="1788">
        <f t="shared" si="28"/>
        <v>0</v>
      </c>
      <c r="W103" s="1788"/>
      <c r="X103" s="1788">
        <f t="shared" si="29"/>
        <v>41</v>
      </c>
      <c r="Y103" s="1788">
        <f t="shared" si="30"/>
        <v>82</v>
      </c>
      <c r="Z103" s="1787">
        <f t="shared" si="31"/>
        <v>123</v>
      </c>
    </row>
    <row r="104" spans="2:26" s="1789" customFormat="1" ht="14.25" customHeight="1">
      <c r="B104" s="2031"/>
      <c r="C104" s="1815" t="s">
        <v>200</v>
      </c>
      <c r="D104" s="1788">
        <v>0</v>
      </c>
      <c r="E104" s="1788">
        <v>0</v>
      </c>
      <c r="F104" s="1788">
        <f t="shared" si="24"/>
        <v>0</v>
      </c>
      <c r="G104" s="1788"/>
      <c r="H104" s="1788">
        <v>0</v>
      </c>
      <c r="I104" s="1788">
        <v>1</v>
      </c>
      <c r="J104" s="1788">
        <f t="shared" si="25"/>
        <v>1</v>
      </c>
      <c r="K104" s="1788"/>
      <c r="L104" s="1788">
        <v>0</v>
      </c>
      <c r="M104" s="1788">
        <v>0</v>
      </c>
      <c r="N104" s="1788">
        <f t="shared" si="26"/>
        <v>0</v>
      </c>
      <c r="O104" s="1788"/>
      <c r="P104" s="1788">
        <v>0</v>
      </c>
      <c r="Q104" s="1788">
        <v>0</v>
      </c>
      <c r="R104" s="1788">
        <f t="shared" si="27"/>
        <v>0</v>
      </c>
      <c r="S104" s="1788"/>
      <c r="T104" s="1788">
        <v>0</v>
      </c>
      <c r="U104" s="1788">
        <v>0</v>
      </c>
      <c r="V104" s="1788">
        <f t="shared" si="28"/>
        <v>0</v>
      </c>
      <c r="W104" s="1788"/>
      <c r="X104" s="1788">
        <f t="shared" si="29"/>
        <v>0</v>
      </c>
      <c r="Y104" s="1788">
        <f t="shared" si="30"/>
        <v>1</v>
      </c>
      <c r="Z104" s="1787">
        <f t="shared" si="31"/>
        <v>1</v>
      </c>
    </row>
    <row r="105" spans="2:26" s="1792" customFormat="1" ht="14.25" customHeight="1">
      <c r="B105" s="2031"/>
      <c r="C105" s="1814" t="s">
        <v>65</v>
      </c>
      <c r="D105" s="1791">
        <f>SUM(D106)</f>
        <v>4</v>
      </c>
      <c r="E105" s="1791">
        <f>SUM(E106)</f>
        <v>17</v>
      </c>
      <c r="F105" s="1791">
        <f t="shared" si="24"/>
        <v>21</v>
      </c>
      <c r="G105" s="1791"/>
      <c r="H105" s="1791">
        <f>SUM(H106)</f>
        <v>0</v>
      </c>
      <c r="I105" s="1791">
        <f>SUM(I106)</f>
        <v>0</v>
      </c>
      <c r="J105" s="1791">
        <f t="shared" si="25"/>
        <v>0</v>
      </c>
      <c r="K105" s="1791"/>
      <c r="L105" s="1791">
        <f>SUM(L106)</f>
        <v>0</v>
      </c>
      <c r="M105" s="1791">
        <f>SUM(M106)</f>
        <v>0</v>
      </c>
      <c r="N105" s="1791">
        <f t="shared" si="26"/>
        <v>0</v>
      </c>
      <c r="O105" s="1791"/>
      <c r="P105" s="1791">
        <f>SUM(P106)</f>
        <v>0</v>
      </c>
      <c r="Q105" s="1791">
        <f>SUM(Q106)</f>
        <v>0</v>
      </c>
      <c r="R105" s="1791">
        <f t="shared" si="27"/>
        <v>0</v>
      </c>
      <c r="S105" s="1791"/>
      <c r="T105" s="1791">
        <f>SUM(T106)</f>
        <v>0</v>
      </c>
      <c r="U105" s="1791">
        <f>SUM(U106)</f>
        <v>0</v>
      </c>
      <c r="V105" s="1791">
        <f t="shared" si="28"/>
        <v>0</v>
      </c>
      <c r="W105" s="1791"/>
      <c r="X105" s="1791">
        <f t="shared" si="29"/>
        <v>4</v>
      </c>
      <c r="Y105" s="1791">
        <f t="shared" si="30"/>
        <v>17</v>
      </c>
      <c r="Z105" s="1790">
        <f t="shared" si="31"/>
        <v>21</v>
      </c>
    </row>
    <row r="106" spans="2:26" s="1789" customFormat="1" ht="14.25" customHeight="1">
      <c r="B106" s="2031"/>
      <c r="C106" s="1815" t="s">
        <v>199</v>
      </c>
      <c r="D106" s="1788">
        <v>4</v>
      </c>
      <c r="E106" s="1788">
        <v>17</v>
      </c>
      <c r="F106" s="1788">
        <f t="shared" si="24"/>
        <v>21</v>
      </c>
      <c r="G106" s="1788"/>
      <c r="H106" s="1788">
        <v>0</v>
      </c>
      <c r="I106" s="1788">
        <v>0</v>
      </c>
      <c r="J106" s="1788">
        <f t="shared" si="25"/>
        <v>0</v>
      </c>
      <c r="K106" s="1788"/>
      <c r="L106" s="1788">
        <v>0</v>
      </c>
      <c r="M106" s="1788">
        <v>0</v>
      </c>
      <c r="N106" s="1788">
        <f t="shared" si="26"/>
        <v>0</v>
      </c>
      <c r="O106" s="1788"/>
      <c r="P106" s="1788">
        <v>0</v>
      </c>
      <c r="Q106" s="1788">
        <v>0</v>
      </c>
      <c r="R106" s="1788">
        <f t="shared" si="27"/>
        <v>0</v>
      </c>
      <c r="S106" s="1788"/>
      <c r="T106" s="1788">
        <v>0</v>
      </c>
      <c r="U106" s="1788">
        <v>0</v>
      </c>
      <c r="V106" s="1788">
        <f t="shared" si="28"/>
        <v>0</v>
      </c>
      <c r="W106" s="1788"/>
      <c r="X106" s="1788">
        <f t="shared" si="29"/>
        <v>4</v>
      </c>
      <c r="Y106" s="1788">
        <f t="shared" si="30"/>
        <v>17</v>
      </c>
      <c r="Z106" s="1787">
        <f t="shared" si="31"/>
        <v>21</v>
      </c>
    </row>
    <row r="107" spans="2:26" s="1792" customFormat="1" ht="14.25" customHeight="1">
      <c r="B107" s="2031"/>
      <c r="C107" s="1814" t="s">
        <v>49</v>
      </c>
      <c r="D107" s="1791">
        <f>SUM(D108:D108)</f>
        <v>4</v>
      </c>
      <c r="E107" s="1791">
        <f>SUM(E108:E108)</f>
        <v>10</v>
      </c>
      <c r="F107" s="1791">
        <f t="shared" si="24"/>
        <v>14</v>
      </c>
      <c r="G107" s="1791"/>
      <c r="H107" s="1791">
        <f>SUM(H108:H108)</f>
        <v>0</v>
      </c>
      <c r="I107" s="1791">
        <f>SUM(I108:I108)</f>
        <v>0</v>
      </c>
      <c r="J107" s="1791">
        <f t="shared" si="25"/>
        <v>0</v>
      </c>
      <c r="K107" s="1791"/>
      <c r="L107" s="1791">
        <f>SUM(L108:L108)</f>
        <v>0</v>
      </c>
      <c r="M107" s="1791">
        <f>SUM(M108:M108)</f>
        <v>0</v>
      </c>
      <c r="N107" s="1791">
        <f t="shared" si="26"/>
        <v>0</v>
      </c>
      <c r="O107" s="1791"/>
      <c r="P107" s="1791">
        <f>SUM(P108:P108)</f>
        <v>0</v>
      </c>
      <c r="Q107" s="1791">
        <f>SUM(Q108:Q108)</f>
        <v>0</v>
      </c>
      <c r="R107" s="1791">
        <f t="shared" si="27"/>
        <v>0</v>
      </c>
      <c r="S107" s="1791"/>
      <c r="T107" s="1791">
        <f>SUM(T108:T108)</f>
        <v>0</v>
      </c>
      <c r="U107" s="1791">
        <f>SUM(U108:U108)</f>
        <v>2</v>
      </c>
      <c r="V107" s="1791">
        <f t="shared" si="28"/>
        <v>2</v>
      </c>
      <c r="W107" s="1791"/>
      <c r="X107" s="1791">
        <f t="shared" si="29"/>
        <v>4</v>
      </c>
      <c r="Y107" s="1791">
        <f t="shared" si="30"/>
        <v>12</v>
      </c>
      <c r="Z107" s="1790">
        <f t="shared" si="31"/>
        <v>16</v>
      </c>
    </row>
    <row r="108" spans="2:26" s="1789" customFormat="1" ht="14.25" customHeight="1">
      <c r="B108" s="2031"/>
      <c r="C108" s="1815" t="s">
        <v>199</v>
      </c>
      <c r="D108" s="1788">
        <v>4</v>
      </c>
      <c r="E108" s="1788">
        <v>10</v>
      </c>
      <c r="F108" s="1788">
        <f t="shared" si="24"/>
        <v>14</v>
      </c>
      <c r="G108" s="1788"/>
      <c r="H108" s="1788">
        <v>0</v>
      </c>
      <c r="I108" s="1788">
        <v>0</v>
      </c>
      <c r="J108" s="1788">
        <f t="shared" si="25"/>
        <v>0</v>
      </c>
      <c r="K108" s="1788"/>
      <c r="L108" s="1788">
        <v>0</v>
      </c>
      <c r="M108" s="1788">
        <v>0</v>
      </c>
      <c r="N108" s="1788">
        <f t="shared" si="26"/>
        <v>0</v>
      </c>
      <c r="O108" s="1788"/>
      <c r="P108" s="1788">
        <v>0</v>
      </c>
      <c r="Q108" s="1788">
        <v>0</v>
      </c>
      <c r="R108" s="1788">
        <f t="shared" si="27"/>
        <v>0</v>
      </c>
      <c r="S108" s="1788"/>
      <c r="T108" s="1788">
        <v>0</v>
      </c>
      <c r="U108" s="1788">
        <v>2</v>
      </c>
      <c r="V108" s="1788">
        <f t="shared" si="28"/>
        <v>2</v>
      </c>
      <c r="W108" s="1788"/>
      <c r="X108" s="1788">
        <f t="shared" si="29"/>
        <v>4</v>
      </c>
      <c r="Y108" s="1788">
        <f t="shared" si="30"/>
        <v>12</v>
      </c>
      <c r="Z108" s="1787">
        <f t="shared" si="31"/>
        <v>16</v>
      </c>
    </row>
    <row r="109" spans="2:26" s="1780" customFormat="1" ht="14.25" customHeight="1">
      <c r="B109" s="2030">
        <v>1406</v>
      </c>
      <c r="C109" s="1795" t="s">
        <v>22</v>
      </c>
      <c r="D109" s="1794">
        <f>SUM(D110+D113+D116+D118)</f>
        <v>28</v>
      </c>
      <c r="E109" s="1794">
        <f>SUM(E110+E113+E116+E118)</f>
        <v>38</v>
      </c>
      <c r="F109" s="1794">
        <f t="shared" si="24"/>
        <v>66</v>
      </c>
      <c r="G109" s="1794"/>
      <c r="H109" s="1794">
        <f>SUM(H110+H113+H116+H118)</f>
        <v>0</v>
      </c>
      <c r="I109" s="1794">
        <f>SUM(I110+I113+I116+I118)</f>
        <v>0</v>
      </c>
      <c r="J109" s="1794">
        <f t="shared" si="25"/>
        <v>0</v>
      </c>
      <c r="K109" s="1794"/>
      <c r="L109" s="1794">
        <f>SUM(L110+L113+L116+L118)</f>
        <v>56</v>
      </c>
      <c r="M109" s="1794">
        <f>SUM(M110+M113+M116+M118)</f>
        <v>55</v>
      </c>
      <c r="N109" s="1794">
        <f t="shared" si="26"/>
        <v>111</v>
      </c>
      <c r="O109" s="1794"/>
      <c r="P109" s="1794">
        <f>SUM(P110+P113+P116+P118)</f>
        <v>1</v>
      </c>
      <c r="Q109" s="1794">
        <f>SUM(Q110+Q113+Q116+Q118)</f>
        <v>0</v>
      </c>
      <c r="R109" s="1794">
        <f t="shared" si="27"/>
        <v>1</v>
      </c>
      <c r="S109" s="1794"/>
      <c r="T109" s="1794">
        <f>SUM(T110+T113+T116+T118)</f>
        <v>8</v>
      </c>
      <c r="U109" s="1794">
        <f>SUM(U110+U113+U116+U118)</f>
        <v>8</v>
      </c>
      <c r="V109" s="1794">
        <f t="shared" si="28"/>
        <v>16</v>
      </c>
      <c r="W109" s="1794"/>
      <c r="X109" s="1794">
        <f t="shared" si="29"/>
        <v>93</v>
      </c>
      <c r="Y109" s="1794">
        <f t="shared" si="30"/>
        <v>101</v>
      </c>
      <c r="Z109" s="1793">
        <f t="shared" si="31"/>
        <v>194</v>
      </c>
    </row>
    <row r="110" spans="2:26" s="1792" customFormat="1" ht="14.25" customHeight="1">
      <c r="B110" s="2031"/>
      <c r="C110" s="1814" t="s">
        <v>68</v>
      </c>
      <c r="D110" s="1791">
        <f>SUM(D111:D112)</f>
        <v>3</v>
      </c>
      <c r="E110" s="1791">
        <f>SUM(E111:E112)</f>
        <v>4</v>
      </c>
      <c r="F110" s="1791">
        <f t="shared" si="24"/>
        <v>7</v>
      </c>
      <c r="G110" s="1791"/>
      <c r="H110" s="1791">
        <f>SUM(H111:H112)</f>
        <v>0</v>
      </c>
      <c r="I110" s="1791">
        <f>SUM(I111:I112)</f>
        <v>0</v>
      </c>
      <c r="J110" s="1791">
        <f t="shared" si="25"/>
        <v>0</v>
      </c>
      <c r="K110" s="1791"/>
      <c r="L110" s="1791">
        <f>SUM(L111:L112)</f>
        <v>56</v>
      </c>
      <c r="M110" s="1791">
        <f>SUM(M111:M112)</f>
        <v>55</v>
      </c>
      <c r="N110" s="1791">
        <f t="shared" si="26"/>
        <v>111</v>
      </c>
      <c r="O110" s="1791"/>
      <c r="P110" s="1791">
        <f>SUM(P111:P112)</f>
        <v>0</v>
      </c>
      <c r="Q110" s="1791">
        <f>SUM(Q111:Q112)</f>
        <v>0</v>
      </c>
      <c r="R110" s="1791">
        <f t="shared" si="27"/>
        <v>0</v>
      </c>
      <c r="S110" s="1791"/>
      <c r="T110" s="1791">
        <f>SUM(T111:T112)</f>
        <v>8</v>
      </c>
      <c r="U110" s="1791">
        <f>SUM(U111:U112)</f>
        <v>7</v>
      </c>
      <c r="V110" s="1791">
        <f t="shared" si="28"/>
        <v>15</v>
      </c>
      <c r="W110" s="1791"/>
      <c r="X110" s="1791">
        <f t="shared" si="29"/>
        <v>67</v>
      </c>
      <c r="Y110" s="1791">
        <f t="shared" si="30"/>
        <v>66</v>
      </c>
      <c r="Z110" s="1790">
        <f t="shared" si="31"/>
        <v>133</v>
      </c>
    </row>
    <row r="111" spans="2:26" s="1789" customFormat="1" ht="14.25" customHeight="1">
      <c r="B111" s="2031"/>
      <c r="C111" s="1815" t="s">
        <v>297</v>
      </c>
      <c r="D111" s="1788">
        <v>1</v>
      </c>
      <c r="E111" s="1788">
        <v>2</v>
      </c>
      <c r="F111" s="1788">
        <f t="shared" si="24"/>
        <v>3</v>
      </c>
      <c r="G111" s="1788"/>
      <c r="H111" s="1788">
        <v>0</v>
      </c>
      <c r="I111" s="1788">
        <v>0</v>
      </c>
      <c r="J111" s="1788">
        <f t="shared" si="25"/>
        <v>0</v>
      </c>
      <c r="K111" s="1788"/>
      <c r="L111" s="1788">
        <v>0</v>
      </c>
      <c r="M111" s="1788">
        <v>0</v>
      </c>
      <c r="N111" s="1788">
        <f t="shared" si="26"/>
        <v>0</v>
      </c>
      <c r="O111" s="1788"/>
      <c r="P111" s="1788">
        <v>0</v>
      </c>
      <c r="Q111" s="1788">
        <v>0</v>
      </c>
      <c r="R111" s="1788">
        <f t="shared" si="27"/>
        <v>0</v>
      </c>
      <c r="S111" s="1788"/>
      <c r="T111" s="1788">
        <v>0</v>
      </c>
      <c r="U111" s="1788">
        <v>1</v>
      </c>
      <c r="V111" s="1788">
        <f t="shared" si="28"/>
        <v>1</v>
      </c>
      <c r="W111" s="1788"/>
      <c r="X111" s="1788">
        <f t="shared" si="29"/>
        <v>1</v>
      </c>
      <c r="Y111" s="1788">
        <f t="shared" si="30"/>
        <v>3</v>
      </c>
      <c r="Z111" s="1787">
        <f t="shared" si="31"/>
        <v>4</v>
      </c>
    </row>
    <row r="112" spans="2:26" s="1789" customFormat="1" ht="14.25" customHeight="1">
      <c r="B112" s="2031"/>
      <c r="C112" s="1815" t="s">
        <v>196</v>
      </c>
      <c r="D112" s="1788">
        <v>2</v>
      </c>
      <c r="E112" s="1788">
        <v>2</v>
      </c>
      <c r="F112" s="1788">
        <f t="shared" si="24"/>
        <v>4</v>
      </c>
      <c r="G112" s="1788"/>
      <c r="H112" s="1788">
        <v>0</v>
      </c>
      <c r="I112" s="1788">
        <v>0</v>
      </c>
      <c r="J112" s="1788">
        <f t="shared" si="25"/>
        <v>0</v>
      </c>
      <c r="K112" s="1788"/>
      <c r="L112" s="1788">
        <v>56</v>
      </c>
      <c r="M112" s="1788">
        <v>55</v>
      </c>
      <c r="N112" s="1788">
        <f t="shared" si="26"/>
        <v>111</v>
      </c>
      <c r="O112" s="1788"/>
      <c r="P112" s="1788">
        <v>0</v>
      </c>
      <c r="Q112" s="1788">
        <v>0</v>
      </c>
      <c r="R112" s="1788">
        <f t="shared" si="27"/>
        <v>0</v>
      </c>
      <c r="S112" s="1788"/>
      <c r="T112" s="1788">
        <v>8</v>
      </c>
      <c r="U112" s="1788">
        <v>6</v>
      </c>
      <c r="V112" s="1788">
        <f t="shared" si="28"/>
        <v>14</v>
      </c>
      <c r="W112" s="1788"/>
      <c r="X112" s="1788">
        <f t="shared" si="29"/>
        <v>66</v>
      </c>
      <c r="Y112" s="1788">
        <f t="shared" si="30"/>
        <v>63</v>
      </c>
      <c r="Z112" s="1787">
        <f t="shared" si="31"/>
        <v>129</v>
      </c>
    </row>
    <row r="113" spans="2:26" s="1792" customFormat="1" ht="14.25" customHeight="1">
      <c r="B113" s="2031"/>
      <c r="C113" s="1814" t="s">
        <v>23</v>
      </c>
      <c r="D113" s="1791">
        <f>SUM(D114:D115)</f>
        <v>23</v>
      </c>
      <c r="E113" s="1791">
        <f>SUM(E114:E115)</f>
        <v>32</v>
      </c>
      <c r="F113" s="1791">
        <f t="shared" si="24"/>
        <v>55</v>
      </c>
      <c r="G113" s="1791"/>
      <c r="H113" s="1791">
        <f>SUM(H114:H115)</f>
        <v>0</v>
      </c>
      <c r="I113" s="1791">
        <f>SUM(I114:I115)</f>
        <v>0</v>
      </c>
      <c r="J113" s="1791">
        <f t="shared" si="25"/>
        <v>0</v>
      </c>
      <c r="K113" s="1791"/>
      <c r="L113" s="1791">
        <f>SUM(L114:L115)</f>
        <v>0</v>
      </c>
      <c r="M113" s="1791">
        <f>SUM(M114:M115)</f>
        <v>0</v>
      </c>
      <c r="N113" s="1791">
        <f t="shared" si="26"/>
        <v>0</v>
      </c>
      <c r="O113" s="1791"/>
      <c r="P113" s="1791">
        <f>SUM(P114:P115)</f>
        <v>1</v>
      </c>
      <c r="Q113" s="1791">
        <f>SUM(Q114:Q115)</f>
        <v>0</v>
      </c>
      <c r="R113" s="1791">
        <f t="shared" si="27"/>
        <v>1</v>
      </c>
      <c r="S113" s="1791"/>
      <c r="T113" s="1791">
        <f>SUM(T114:T115)</f>
        <v>0</v>
      </c>
      <c r="U113" s="1791">
        <f>SUM(U114:U115)</f>
        <v>1</v>
      </c>
      <c r="V113" s="1791">
        <f t="shared" si="28"/>
        <v>1</v>
      </c>
      <c r="W113" s="1791"/>
      <c r="X113" s="1791">
        <f t="shared" si="29"/>
        <v>24</v>
      </c>
      <c r="Y113" s="1791">
        <f t="shared" si="30"/>
        <v>33</v>
      </c>
      <c r="Z113" s="1790">
        <f t="shared" si="31"/>
        <v>57</v>
      </c>
    </row>
    <row r="114" spans="2:26" s="1789" customFormat="1" ht="14.25" customHeight="1">
      <c r="B114" s="2031"/>
      <c r="C114" s="1815" t="s">
        <v>195</v>
      </c>
      <c r="D114" s="1788">
        <v>19</v>
      </c>
      <c r="E114" s="1788">
        <v>18</v>
      </c>
      <c r="F114" s="1788">
        <f t="shared" si="24"/>
        <v>37</v>
      </c>
      <c r="G114" s="1788"/>
      <c r="H114" s="1788">
        <v>0</v>
      </c>
      <c r="I114" s="1788">
        <v>0</v>
      </c>
      <c r="J114" s="1788">
        <f t="shared" si="25"/>
        <v>0</v>
      </c>
      <c r="K114" s="1788"/>
      <c r="L114" s="1788">
        <v>0</v>
      </c>
      <c r="M114" s="1788">
        <v>0</v>
      </c>
      <c r="N114" s="1788">
        <f t="shared" si="26"/>
        <v>0</v>
      </c>
      <c r="O114" s="1788"/>
      <c r="P114" s="1788">
        <v>1</v>
      </c>
      <c r="Q114" s="1788">
        <v>0</v>
      </c>
      <c r="R114" s="1788">
        <f t="shared" si="27"/>
        <v>1</v>
      </c>
      <c r="S114" s="1788"/>
      <c r="T114" s="1788">
        <v>0</v>
      </c>
      <c r="U114" s="1788">
        <v>0</v>
      </c>
      <c r="V114" s="1788">
        <f t="shared" si="28"/>
        <v>0</v>
      </c>
      <c r="W114" s="1788"/>
      <c r="X114" s="1788">
        <f t="shared" si="29"/>
        <v>20</v>
      </c>
      <c r="Y114" s="1788">
        <f t="shared" si="30"/>
        <v>18</v>
      </c>
      <c r="Z114" s="1787">
        <f t="shared" si="31"/>
        <v>38</v>
      </c>
    </row>
    <row r="115" spans="2:26" s="1789" customFormat="1" ht="14.25" customHeight="1">
      <c r="B115" s="2031"/>
      <c r="C115" s="1815" t="s">
        <v>194</v>
      </c>
      <c r="D115" s="1788">
        <v>4</v>
      </c>
      <c r="E115" s="1788">
        <v>14</v>
      </c>
      <c r="F115" s="1788">
        <f t="shared" si="24"/>
        <v>18</v>
      </c>
      <c r="G115" s="1788"/>
      <c r="H115" s="1788">
        <v>0</v>
      </c>
      <c r="I115" s="1788">
        <v>0</v>
      </c>
      <c r="J115" s="1788">
        <f t="shared" si="25"/>
        <v>0</v>
      </c>
      <c r="K115" s="1788"/>
      <c r="L115" s="1788">
        <v>0</v>
      </c>
      <c r="M115" s="1788">
        <v>0</v>
      </c>
      <c r="N115" s="1788">
        <f t="shared" si="26"/>
        <v>0</v>
      </c>
      <c r="O115" s="1788"/>
      <c r="P115" s="1788">
        <v>0</v>
      </c>
      <c r="Q115" s="1788">
        <v>0</v>
      </c>
      <c r="R115" s="1788">
        <f t="shared" si="27"/>
        <v>0</v>
      </c>
      <c r="S115" s="1788"/>
      <c r="T115" s="1788">
        <v>0</v>
      </c>
      <c r="U115" s="1788">
        <v>1</v>
      </c>
      <c r="V115" s="1788">
        <f t="shared" si="28"/>
        <v>1</v>
      </c>
      <c r="W115" s="1788"/>
      <c r="X115" s="1788">
        <f t="shared" si="29"/>
        <v>4</v>
      </c>
      <c r="Y115" s="1788">
        <f t="shared" si="30"/>
        <v>15</v>
      </c>
      <c r="Z115" s="1787">
        <f t="shared" si="31"/>
        <v>19</v>
      </c>
    </row>
    <row r="116" spans="2:26" s="1792" customFormat="1" ht="14.25" customHeight="1">
      <c r="B116" s="2031"/>
      <c r="C116" s="1814" t="s">
        <v>36</v>
      </c>
      <c r="D116" s="1791">
        <f>SUM(D117)</f>
        <v>0</v>
      </c>
      <c r="E116" s="1791">
        <f>SUM(E117)</f>
        <v>0</v>
      </c>
      <c r="F116" s="1791">
        <f t="shared" ref="F116:F145" si="32">SUM(D116:E116)</f>
        <v>0</v>
      </c>
      <c r="G116" s="1791"/>
      <c r="H116" s="1791">
        <f>SUM(H117)</f>
        <v>0</v>
      </c>
      <c r="I116" s="1791">
        <f>SUM(I117)</f>
        <v>0</v>
      </c>
      <c r="J116" s="1791">
        <f t="shared" ref="J116:J145" si="33">SUM(H116:I116)</f>
        <v>0</v>
      </c>
      <c r="K116" s="1791"/>
      <c r="L116" s="1791">
        <f>SUM(L117)</f>
        <v>0</v>
      </c>
      <c r="M116" s="1791">
        <f>SUM(M117)</f>
        <v>0</v>
      </c>
      <c r="N116" s="1791">
        <f t="shared" ref="N116:N145" si="34">SUM(L116:M116)</f>
        <v>0</v>
      </c>
      <c r="O116" s="1791"/>
      <c r="P116" s="1791">
        <f>SUM(P117)</f>
        <v>0</v>
      </c>
      <c r="Q116" s="1791">
        <f>SUM(Q117)</f>
        <v>0</v>
      </c>
      <c r="R116" s="1791">
        <f t="shared" ref="R116:R145" si="35">SUM(P116:Q116)</f>
        <v>0</v>
      </c>
      <c r="S116" s="1791"/>
      <c r="T116" s="1791">
        <f>SUM(T117)</f>
        <v>0</v>
      </c>
      <c r="U116" s="1791">
        <f>SUM(U117)</f>
        <v>0</v>
      </c>
      <c r="V116" s="1791">
        <f t="shared" ref="V116:V145" si="36">SUM(T116:U116)</f>
        <v>0</v>
      </c>
      <c r="W116" s="1791"/>
      <c r="X116" s="1791">
        <f t="shared" ref="X116:X145" si="37">SUM(D116+H116+L116+P116+T116)</f>
        <v>0</v>
      </c>
      <c r="Y116" s="1791">
        <f t="shared" ref="Y116:Y145" si="38">SUM(E116+I116+M116+Q116+U116)</f>
        <v>0</v>
      </c>
      <c r="Z116" s="1790">
        <f t="shared" ref="Z116:Z145" si="39">SUM(F116+J116+N116+R116+V116)</f>
        <v>0</v>
      </c>
    </row>
    <row r="117" spans="2:26" s="1789" customFormat="1" ht="14.25" customHeight="1">
      <c r="B117" s="2031"/>
      <c r="C117" s="1815" t="s">
        <v>196</v>
      </c>
      <c r="D117" s="1788">
        <v>0</v>
      </c>
      <c r="E117" s="1788">
        <v>0</v>
      </c>
      <c r="F117" s="1788">
        <f t="shared" si="32"/>
        <v>0</v>
      </c>
      <c r="G117" s="1788"/>
      <c r="H117" s="1788">
        <v>0</v>
      </c>
      <c r="I117" s="1788">
        <v>0</v>
      </c>
      <c r="J117" s="1788">
        <f t="shared" si="33"/>
        <v>0</v>
      </c>
      <c r="K117" s="1788"/>
      <c r="L117" s="1788">
        <v>0</v>
      </c>
      <c r="M117" s="1788">
        <v>0</v>
      </c>
      <c r="N117" s="1788">
        <f t="shared" si="34"/>
        <v>0</v>
      </c>
      <c r="O117" s="1788"/>
      <c r="P117" s="1788">
        <v>0</v>
      </c>
      <c r="Q117" s="1788">
        <v>0</v>
      </c>
      <c r="R117" s="1788">
        <f t="shared" si="35"/>
        <v>0</v>
      </c>
      <c r="S117" s="1788"/>
      <c r="T117" s="1788">
        <v>0</v>
      </c>
      <c r="U117" s="1788">
        <v>0</v>
      </c>
      <c r="V117" s="1788">
        <f t="shared" si="36"/>
        <v>0</v>
      </c>
      <c r="W117" s="1788"/>
      <c r="X117" s="1788">
        <f t="shared" si="37"/>
        <v>0</v>
      </c>
      <c r="Y117" s="1788">
        <f t="shared" si="38"/>
        <v>0</v>
      </c>
      <c r="Z117" s="1787">
        <f t="shared" si="39"/>
        <v>0</v>
      </c>
    </row>
    <row r="118" spans="2:26" s="1792" customFormat="1" ht="14.25" customHeight="1">
      <c r="B118" s="2031"/>
      <c r="C118" s="1814" t="s">
        <v>37</v>
      </c>
      <c r="D118" s="1791">
        <f>SUM(D119)</f>
        <v>2</v>
      </c>
      <c r="E118" s="1791">
        <f>SUM(E119)</f>
        <v>2</v>
      </c>
      <c r="F118" s="1791">
        <f t="shared" si="32"/>
        <v>4</v>
      </c>
      <c r="G118" s="1791"/>
      <c r="H118" s="1791">
        <f>SUM(H119)</f>
        <v>0</v>
      </c>
      <c r="I118" s="1791">
        <f>SUM(I119)</f>
        <v>0</v>
      </c>
      <c r="J118" s="1791">
        <f t="shared" si="33"/>
        <v>0</v>
      </c>
      <c r="K118" s="1791"/>
      <c r="L118" s="1791">
        <f>SUM(L119)</f>
        <v>0</v>
      </c>
      <c r="M118" s="1791">
        <f>SUM(M119)</f>
        <v>0</v>
      </c>
      <c r="N118" s="1791">
        <f t="shared" si="34"/>
        <v>0</v>
      </c>
      <c r="O118" s="1791"/>
      <c r="P118" s="1791">
        <f>SUM(P119)</f>
        <v>0</v>
      </c>
      <c r="Q118" s="1791">
        <f>SUM(Q119)</f>
        <v>0</v>
      </c>
      <c r="R118" s="1791">
        <f t="shared" si="35"/>
        <v>0</v>
      </c>
      <c r="S118" s="1791"/>
      <c r="T118" s="1791">
        <f>SUM(T119)</f>
        <v>0</v>
      </c>
      <c r="U118" s="1791">
        <f>SUM(U119)</f>
        <v>0</v>
      </c>
      <c r="V118" s="1791">
        <f t="shared" si="36"/>
        <v>0</v>
      </c>
      <c r="W118" s="1791"/>
      <c r="X118" s="1791">
        <f t="shared" si="37"/>
        <v>2</v>
      </c>
      <c r="Y118" s="1791">
        <f t="shared" si="38"/>
        <v>2</v>
      </c>
      <c r="Z118" s="1790">
        <f t="shared" si="39"/>
        <v>4</v>
      </c>
    </row>
    <row r="119" spans="2:26" s="1789" customFormat="1" ht="14.25" customHeight="1">
      <c r="B119" s="2032"/>
      <c r="C119" s="1815" t="s">
        <v>192</v>
      </c>
      <c r="D119" s="1788">
        <v>2</v>
      </c>
      <c r="E119" s="1788">
        <v>2</v>
      </c>
      <c r="F119" s="1788">
        <f t="shared" si="32"/>
        <v>4</v>
      </c>
      <c r="G119" s="1788"/>
      <c r="H119" s="1788">
        <v>0</v>
      </c>
      <c r="I119" s="1788">
        <v>0</v>
      </c>
      <c r="J119" s="1788">
        <f t="shared" si="33"/>
        <v>0</v>
      </c>
      <c r="K119" s="1788"/>
      <c r="L119" s="1788">
        <v>0</v>
      </c>
      <c r="M119" s="1788">
        <v>0</v>
      </c>
      <c r="N119" s="1788">
        <f t="shared" si="34"/>
        <v>0</v>
      </c>
      <c r="O119" s="1788"/>
      <c r="P119" s="1788">
        <v>0</v>
      </c>
      <c r="Q119" s="1788">
        <v>0</v>
      </c>
      <c r="R119" s="1788">
        <f t="shared" si="35"/>
        <v>0</v>
      </c>
      <c r="S119" s="1788"/>
      <c r="T119" s="1788">
        <v>0</v>
      </c>
      <c r="U119" s="1788">
        <v>0</v>
      </c>
      <c r="V119" s="1788">
        <f t="shared" si="36"/>
        <v>0</v>
      </c>
      <c r="W119" s="1788"/>
      <c r="X119" s="1788">
        <f t="shared" si="37"/>
        <v>2</v>
      </c>
      <c r="Y119" s="1788">
        <f t="shared" si="38"/>
        <v>2</v>
      </c>
      <c r="Z119" s="1787">
        <f t="shared" si="39"/>
        <v>4</v>
      </c>
    </row>
    <row r="120" spans="2:26" s="1780" customFormat="1" ht="14.25" customHeight="1">
      <c r="B120" s="2030">
        <v>1407</v>
      </c>
      <c r="C120" s="1795" t="s">
        <v>24</v>
      </c>
      <c r="D120" s="1794">
        <f>SUM(D121+D126)</f>
        <v>11</v>
      </c>
      <c r="E120" s="1794">
        <f>SUM(E121+E126)</f>
        <v>15</v>
      </c>
      <c r="F120" s="1794">
        <f t="shared" si="32"/>
        <v>26</v>
      </c>
      <c r="G120" s="1794"/>
      <c r="H120" s="1794">
        <f>SUM(H121+H126)</f>
        <v>0</v>
      </c>
      <c r="I120" s="1794">
        <f>SUM(I121+I126)</f>
        <v>0</v>
      </c>
      <c r="J120" s="1794">
        <f t="shared" si="33"/>
        <v>0</v>
      </c>
      <c r="K120" s="1794"/>
      <c r="L120" s="1794">
        <f>SUM(L121+L126)</f>
        <v>0</v>
      </c>
      <c r="M120" s="1794">
        <f>SUM(M121+M126)</f>
        <v>0</v>
      </c>
      <c r="N120" s="1794">
        <f t="shared" si="34"/>
        <v>0</v>
      </c>
      <c r="O120" s="1794"/>
      <c r="P120" s="1794">
        <f>SUM(P121+P126)</f>
        <v>0</v>
      </c>
      <c r="Q120" s="1794">
        <f>SUM(Q121+Q126)</f>
        <v>0</v>
      </c>
      <c r="R120" s="1794">
        <f t="shared" si="35"/>
        <v>0</v>
      </c>
      <c r="S120" s="1794"/>
      <c r="T120" s="1794">
        <f>SUM(T121+T126)</f>
        <v>0</v>
      </c>
      <c r="U120" s="1794">
        <f>SUM(U121+U126)</f>
        <v>0</v>
      </c>
      <c r="V120" s="1794">
        <f t="shared" si="36"/>
        <v>0</v>
      </c>
      <c r="W120" s="1794"/>
      <c r="X120" s="1794">
        <f t="shared" si="37"/>
        <v>11</v>
      </c>
      <c r="Y120" s="1794">
        <f t="shared" si="38"/>
        <v>15</v>
      </c>
      <c r="Z120" s="1793">
        <f t="shared" si="39"/>
        <v>26</v>
      </c>
    </row>
    <row r="121" spans="2:26" s="1792" customFormat="1" ht="14.25" customHeight="1">
      <c r="B121" s="2031"/>
      <c r="C121" s="1814" t="s">
        <v>69</v>
      </c>
      <c r="D121" s="1791">
        <f>SUM(D122:D125)</f>
        <v>3</v>
      </c>
      <c r="E121" s="1791">
        <f>SUM(E122:E125)</f>
        <v>0</v>
      </c>
      <c r="F121" s="1791">
        <f t="shared" si="32"/>
        <v>3</v>
      </c>
      <c r="G121" s="1791"/>
      <c r="H121" s="1791">
        <f>SUM(H122:H125)</f>
        <v>0</v>
      </c>
      <c r="I121" s="1791">
        <f>SUM(I122:I125)</f>
        <v>0</v>
      </c>
      <c r="J121" s="1791">
        <f t="shared" si="33"/>
        <v>0</v>
      </c>
      <c r="K121" s="1791"/>
      <c r="L121" s="1791">
        <f>SUM(L122:L125)</f>
        <v>0</v>
      </c>
      <c r="M121" s="1791">
        <f>SUM(M122:M125)</f>
        <v>0</v>
      </c>
      <c r="N121" s="1791">
        <f t="shared" si="34"/>
        <v>0</v>
      </c>
      <c r="O121" s="1791"/>
      <c r="P121" s="1791">
        <f>SUM(P122:P125)</f>
        <v>0</v>
      </c>
      <c r="Q121" s="1791">
        <f>SUM(Q122:Q125)</f>
        <v>0</v>
      </c>
      <c r="R121" s="1791">
        <f t="shared" si="35"/>
        <v>0</v>
      </c>
      <c r="S121" s="1791"/>
      <c r="T121" s="1791">
        <f>SUM(T122:T125)</f>
        <v>0</v>
      </c>
      <c r="U121" s="1791">
        <f>SUM(U122:U125)</f>
        <v>0</v>
      </c>
      <c r="V121" s="1791">
        <f t="shared" si="36"/>
        <v>0</v>
      </c>
      <c r="W121" s="1791"/>
      <c r="X121" s="1791">
        <f t="shared" si="37"/>
        <v>3</v>
      </c>
      <c r="Y121" s="1791">
        <f t="shared" si="38"/>
        <v>0</v>
      </c>
      <c r="Z121" s="1790">
        <f t="shared" si="39"/>
        <v>3</v>
      </c>
    </row>
    <row r="122" spans="2:26" s="1789" customFormat="1" ht="14.25" customHeight="1">
      <c r="B122" s="2031"/>
      <c r="C122" s="1815" t="s">
        <v>190</v>
      </c>
      <c r="D122" s="1788">
        <v>2</v>
      </c>
      <c r="E122" s="1788">
        <v>0</v>
      </c>
      <c r="F122" s="1788">
        <f t="shared" si="32"/>
        <v>2</v>
      </c>
      <c r="G122" s="1788"/>
      <c r="H122" s="1788">
        <v>0</v>
      </c>
      <c r="I122" s="1788">
        <v>0</v>
      </c>
      <c r="J122" s="1788">
        <f t="shared" si="33"/>
        <v>0</v>
      </c>
      <c r="K122" s="1788"/>
      <c r="L122" s="1788">
        <v>0</v>
      </c>
      <c r="M122" s="1788">
        <v>0</v>
      </c>
      <c r="N122" s="1788">
        <f t="shared" si="34"/>
        <v>0</v>
      </c>
      <c r="O122" s="1788"/>
      <c r="P122" s="1788">
        <v>0</v>
      </c>
      <c r="Q122" s="1788">
        <v>0</v>
      </c>
      <c r="R122" s="1788">
        <f t="shared" si="35"/>
        <v>0</v>
      </c>
      <c r="S122" s="1788"/>
      <c r="T122" s="1788">
        <v>0</v>
      </c>
      <c r="U122" s="1788">
        <v>0</v>
      </c>
      <c r="V122" s="1788">
        <f t="shared" si="36"/>
        <v>0</v>
      </c>
      <c r="W122" s="1788"/>
      <c r="X122" s="1788">
        <f t="shared" si="37"/>
        <v>2</v>
      </c>
      <c r="Y122" s="1788">
        <f t="shared" si="38"/>
        <v>0</v>
      </c>
      <c r="Z122" s="1787">
        <f t="shared" si="39"/>
        <v>2</v>
      </c>
    </row>
    <row r="123" spans="2:26" s="1789" customFormat="1" ht="14.25" customHeight="1">
      <c r="B123" s="2031"/>
      <c r="C123" s="1815" t="s">
        <v>189</v>
      </c>
      <c r="D123" s="1788">
        <v>0</v>
      </c>
      <c r="E123" s="1788">
        <v>0</v>
      </c>
      <c r="F123" s="1788">
        <f t="shared" si="32"/>
        <v>0</v>
      </c>
      <c r="G123" s="1788"/>
      <c r="H123" s="1788">
        <v>0</v>
      </c>
      <c r="I123" s="1788">
        <v>0</v>
      </c>
      <c r="J123" s="1788">
        <f t="shared" si="33"/>
        <v>0</v>
      </c>
      <c r="K123" s="1788"/>
      <c r="L123" s="1788">
        <v>0</v>
      </c>
      <c r="M123" s="1788">
        <v>0</v>
      </c>
      <c r="N123" s="1788">
        <f t="shared" si="34"/>
        <v>0</v>
      </c>
      <c r="O123" s="1788"/>
      <c r="P123" s="1788">
        <v>0</v>
      </c>
      <c r="Q123" s="1788">
        <v>0</v>
      </c>
      <c r="R123" s="1788">
        <f t="shared" si="35"/>
        <v>0</v>
      </c>
      <c r="S123" s="1788"/>
      <c r="T123" s="1788">
        <v>0</v>
      </c>
      <c r="U123" s="1788">
        <v>0</v>
      </c>
      <c r="V123" s="1788">
        <f t="shared" si="36"/>
        <v>0</v>
      </c>
      <c r="W123" s="1788"/>
      <c r="X123" s="1788">
        <f t="shared" si="37"/>
        <v>0</v>
      </c>
      <c r="Y123" s="1788">
        <f t="shared" si="38"/>
        <v>0</v>
      </c>
      <c r="Z123" s="1787">
        <f t="shared" si="39"/>
        <v>0</v>
      </c>
    </row>
    <row r="124" spans="2:26" s="1789" customFormat="1" ht="14.25" customHeight="1">
      <c r="B124" s="2031"/>
      <c r="C124" s="1815" t="s">
        <v>256</v>
      </c>
      <c r="D124" s="1788">
        <v>1</v>
      </c>
      <c r="E124" s="1788">
        <v>0</v>
      </c>
      <c r="F124" s="1788">
        <f t="shared" si="32"/>
        <v>1</v>
      </c>
      <c r="G124" s="1788"/>
      <c r="H124" s="1788">
        <v>0</v>
      </c>
      <c r="I124" s="1788">
        <v>0</v>
      </c>
      <c r="J124" s="1788">
        <f t="shared" si="33"/>
        <v>0</v>
      </c>
      <c r="K124" s="1788"/>
      <c r="L124" s="1788">
        <v>0</v>
      </c>
      <c r="M124" s="1788">
        <v>0</v>
      </c>
      <c r="N124" s="1788">
        <f t="shared" si="34"/>
        <v>0</v>
      </c>
      <c r="O124" s="1788"/>
      <c r="P124" s="1788">
        <v>0</v>
      </c>
      <c r="Q124" s="1788">
        <v>0</v>
      </c>
      <c r="R124" s="1788">
        <f t="shared" si="35"/>
        <v>0</v>
      </c>
      <c r="S124" s="1788"/>
      <c r="T124" s="1788">
        <v>0</v>
      </c>
      <c r="U124" s="1788">
        <v>0</v>
      </c>
      <c r="V124" s="1788">
        <f t="shared" si="36"/>
        <v>0</v>
      </c>
      <c r="W124" s="1788"/>
      <c r="X124" s="1788">
        <f t="shared" si="37"/>
        <v>1</v>
      </c>
      <c r="Y124" s="1788">
        <f t="shared" si="38"/>
        <v>0</v>
      </c>
      <c r="Z124" s="1787">
        <f t="shared" si="39"/>
        <v>1</v>
      </c>
    </row>
    <row r="125" spans="2:26" s="1789" customFormat="1" ht="14.25" customHeight="1">
      <c r="B125" s="2031"/>
      <c r="C125" s="1815" t="s">
        <v>187</v>
      </c>
      <c r="D125" s="1788">
        <v>0</v>
      </c>
      <c r="E125" s="1788">
        <v>0</v>
      </c>
      <c r="F125" s="1788">
        <f t="shared" si="32"/>
        <v>0</v>
      </c>
      <c r="G125" s="1788"/>
      <c r="H125" s="1788">
        <v>0</v>
      </c>
      <c r="I125" s="1788">
        <v>0</v>
      </c>
      <c r="J125" s="1788">
        <f t="shared" si="33"/>
        <v>0</v>
      </c>
      <c r="K125" s="1788"/>
      <c r="L125" s="1788">
        <v>0</v>
      </c>
      <c r="M125" s="1788">
        <v>0</v>
      </c>
      <c r="N125" s="1788">
        <f t="shared" si="34"/>
        <v>0</v>
      </c>
      <c r="O125" s="1788"/>
      <c r="P125" s="1788">
        <v>0</v>
      </c>
      <c r="Q125" s="1788">
        <v>0</v>
      </c>
      <c r="R125" s="1788">
        <f t="shared" si="35"/>
        <v>0</v>
      </c>
      <c r="S125" s="1788"/>
      <c r="T125" s="1788">
        <v>0</v>
      </c>
      <c r="U125" s="1788">
        <v>0</v>
      </c>
      <c r="V125" s="1788">
        <f t="shared" si="36"/>
        <v>0</v>
      </c>
      <c r="W125" s="1788"/>
      <c r="X125" s="1788">
        <f t="shared" si="37"/>
        <v>0</v>
      </c>
      <c r="Y125" s="1788">
        <f t="shared" si="38"/>
        <v>0</v>
      </c>
      <c r="Z125" s="1787">
        <f t="shared" si="39"/>
        <v>0</v>
      </c>
    </row>
    <row r="126" spans="2:26" s="1792" customFormat="1" ht="14.25" customHeight="1">
      <c r="B126" s="2031"/>
      <c r="C126" s="1814" t="s">
        <v>51</v>
      </c>
      <c r="D126" s="1791">
        <f>SUM(D127:D128)</f>
        <v>8</v>
      </c>
      <c r="E126" s="1791">
        <f>SUM(E127:E128)</f>
        <v>15</v>
      </c>
      <c r="F126" s="1791">
        <f t="shared" si="32"/>
        <v>23</v>
      </c>
      <c r="G126" s="1791"/>
      <c r="H126" s="1791">
        <f>SUM(H127:H128)</f>
        <v>0</v>
      </c>
      <c r="I126" s="1791">
        <f>SUM(I127:I128)</f>
        <v>0</v>
      </c>
      <c r="J126" s="1791">
        <f t="shared" si="33"/>
        <v>0</v>
      </c>
      <c r="K126" s="1791"/>
      <c r="L126" s="1791">
        <f>SUM(L127:L128)</f>
        <v>0</v>
      </c>
      <c r="M126" s="1791">
        <f>SUM(M127:M128)</f>
        <v>0</v>
      </c>
      <c r="N126" s="1791">
        <f t="shared" si="34"/>
        <v>0</v>
      </c>
      <c r="O126" s="1791"/>
      <c r="P126" s="1791">
        <f>SUM(P128)</f>
        <v>0</v>
      </c>
      <c r="Q126" s="1791">
        <f>SUM(Q128)</f>
        <v>0</v>
      </c>
      <c r="R126" s="1791">
        <f t="shared" si="35"/>
        <v>0</v>
      </c>
      <c r="S126" s="1791"/>
      <c r="T126" s="1791">
        <f>SUM(T127:T128)</f>
        <v>0</v>
      </c>
      <c r="U126" s="1791">
        <f>SUM(U127:U128)</f>
        <v>0</v>
      </c>
      <c r="V126" s="1791">
        <f t="shared" si="36"/>
        <v>0</v>
      </c>
      <c r="W126" s="1791"/>
      <c r="X126" s="1791">
        <f t="shared" si="37"/>
        <v>8</v>
      </c>
      <c r="Y126" s="1791">
        <f t="shared" si="38"/>
        <v>15</v>
      </c>
      <c r="Z126" s="1790">
        <f t="shared" si="39"/>
        <v>23</v>
      </c>
    </row>
    <row r="127" spans="2:26" s="1789" customFormat="1" ht="14.25" customHeight="1">
      <c r="B127" s="2031"/>
      <c r="C127" s="1815" t="s">
        <v>186</v>
      </c>
      <c r="D127" s="1788">
        <v>5</v>
      </c>
      <c r="E127" s="1788">
        <v>8</v>
      </c>
      <c r="F127" s="1788">
        <f t="shared" si="32"/>
        <v>13</v>
      </c>
      <c r="G127" s="1788"/>
      <c r="H127" s="1788">
        <v>0</v>
      </c>
      <c r="I127" s="1788">
        <v>0</v>
      </c>
      <c r="J127" s="1788">
        <f t="shared" si="33"/>
        <v>0</v>
      </c>
      <c r="K127" s="1788"/>
      <c r="L127" s="1788">
        <v>0</v>
      </c>
      <c r="M127" s="1788">
        <v>0</v>
      </c>
      <c r="N127" s="1788">
        <f t="shared" si="34"/>
        <v>0</v>
      </c>
      <c r="O127" s="1788"/>
      <c r="P127" s="1788">
        <v>0</v>
      </c>
      <c r="Q127" s="1788">
        <v>0</v>
      </c>
      <c r="R127" s="1788">
        <f t="shared" si="35"/>
        <v>0</v>
      </c>
      <c r="S127" s="1788"/>
      <c r="T127" s="1788">
        <v>0</v>
      </c>
      <c r="U127" s="1788">
        <v>0</v>
      </c>
      <c r="V127" s="1788">
        <f t="shared" si="36"/>
        <v>0</v>
      </c>
      <c r="W127" s="1788"/>
      <c r="X127" s="1788">
        <f t="shared" si="37"/>
        <v>5</v>
      </c>
      <c r="Y127" s="1788">
        <f t="shared" si="38"/>
        <v>8</v>
      </c>
      <c r="Z127" s="1787">
        <f t="shared" si="39"/>
        <v>13</v>
      </c>
    </row>
    <row r="128" spans="2:26" s="1789" customFormat="1" ht="14.25" customHeight="1">
      <c r="B128" s="2032"/>
      <c r="C128" s="1815" t="s">
        <v>185</v>
      </c>
      <c r="D128" s="1788">
        <v>3</v>
      </c>
      <c r="E128" s="1788">
        <v>7</v>
      </c>
      <c r="F128" s="1805">
        <f t="shared" si="32"/>
        <v>10</v>
      </c>
      <c r="G128" s="1805"/>
      <c r="H128" s="1805">
        <v>0</v>
      </c>
      <c r="I128" s="1805">
        <v>0</v>
      </c>
      <c r="J128" s="1805">
        <f t="shared" si="33"/>
        <v>0</v>
      </c>
      <c r="K128" s="1805"/>
      <c r="L128" s="1805">
        <v>0</v>
      </c>
      <c r="M128" s="1805">
        <v>0</v>
      </c>
      <c r="N128" s="1805">
        <f t="shared" si="34"/>
        <v>0</v>
      </c>
      <c r="O128" s="1805"/>
      <c r="P128" s="1805">
        <v>0</v>
      </c>
      <c r="Q128" s="1805">
        <v>0</v>
      </c>
      <c r="R128" s="1805">
        <f t="shared" si="35"/>
        <v>0</v>
      </c>
      <c r="S128" s="1805"/>
      <c r="T128" s="1805">
        <v>0</v>
      </c>
      <c r="U128" s="1805">
        <v>0</v>
      </c>
      <c r="V128" s="1805">
        <f t="shared" si="36"/>
        <v>0</v>
      </c>
      <c r="W128" s="1788"/>
      <c r="X128" s="1788">
        <f t="shared" si="37"/>
        <v>3</v>
      </c>
      <c r="Y128" s="1788">
        <f t="shared" si="38"/>
        <v>7</v>
      </c>
      <c r="Z128" s="1787">
        <f t="shared" si="39"/>
        <v>10</v>
      </c>
    </row>
    <row r="129" spans="2:26" s="1780" customFormat="1" ht="14.25" customHeight="1">
      <c r="B129" s="2030">
        <v>1408</v>
      </c>
      <c r="C129" s="1795" t="s">
        <v>25</v>
      </c>
      <c r="D129" s="1794">
        <f>SUM(D130+D133+D135+D139)</f>
        <v>5</v>
      </c>
      <c r="E129" s="1794">
        <f>SUM(E130+E133+E135+E139)</f>
        <v>10</v>
      </c>
      <c r="F129" s="1801">
        <f t="shared" si="32"/>
        <v>15</v>
      </c>
      <c r="G129" s="1801"/>
      <c r="H129" s="1801">
        <f>SUM(H130+H133+H135+H139)</f>
        <v>27</v>
      </c>
      <c r="I129" s="1801">
        <f>SUM(I130+I133+I135+I139)</f>
        <v>38</v>
      </c>
      <c r="J129" s="1801">
        <f t="shared" si="33"/>
        <v>65</v>
      </c>
      <c r="K129" s="1801"/>
      <c r="L129" s="1801">
        <f>SUM(L130+L133+L135+L139)</f>
        <v>0</v>
      </c>
      <c r="M129" s="1801">
        <f>SUM(M130+M133+M135+M139)</f>
        <v>0</v>
      </c>
      <c r="N129" s="1801">
        <f t="shared" si="34"/>
        <v>0</v>
      </c>
      <c r="O129" s="1801"/>
      <c r="P129" s="1801">
        <f>SUM(P130+P133+P135+P139)</f>
        <v>4</v>
      </c>
      <c r="Q129" s="1801">
        <f>SUM(Q130+Q133+Q135+Q139)</f>
        <v>0</v>
      </c>
      <c r="R129" s="1801">
        <f t="shared" si="35"/>
        <v>4</v>
      </c>
      <c r="S129" s="1801"/>
      <c r="T129" s="1801">
        <f>SUM(T130+T133+T135+T139)</f>
        <v>21</v>
      </c>
      <c r="U129" s="1801">
        <f>SUM(U130+U133+U135+U139)</f>
        <v>10</v>
      </c>
      <c r="V129" s="1801">
        <f t="shared" si="36"/>
        <v>31</v>
      </c>
      <c r="W129" s="1801"/>
      <c r="X129" s="1794">
        <f t="shared" si="37"/>
        <v>57</v>
      </c>
      <c r="Y129" s="1794">
        <f t="shared" si="38"/>
        <v>58</v>
      </c>
      <c r="Z129" s="1793">
        <f t="shared" si="39"/>
        <v>115</v>
      </c>
    </row>
    <row r="130" spans="2:26" s="1792" customFormat="1" ht="14.25" customHeight="1">
      <c r="B130" s="2031"/>
      <c r="C130" s="1814" t="s">
        <v>20</v>
      </c>
      <c r="D130" s="1791">
        <f>SUM(D131:D132)</f>
        <v>5</v>
      </c>
      <c r="E130" s="1791">
        <f>SUM(E131:E132)</f>
        <v>10</v>
      </c>
      <c r="F130" s="1791">
        <f t="shared" si="32"/>
        <v>15</v>
      </c>
      <c r="G130" s="1791"/>
      <c r="H130" s="1791">
        <f>SUM(H131:H132)</f>
        <v>25</v>
      </c>
      <c r="I130" s="1791">
        <f>SUM(I131:I132)</f>
        <v>38</v>
      </c>
      <c r="J130" s="1791">
        <f t="shared" si="33"/>
        <v>63</v>
      </c>
      <c r="K130" s="1791"/>
      <c r="L130" s="1791">
        <f>SUM(L131:L132)</f>
        <v>0</v>
      </c>
      <c r="M130" s="1791">
        <f>SUM(M131:M132)</f>
        <v>0</v>
      </c>
      <c r="N130" s="1791">
        <f t="shared" si="34"/>
        <v>0</v>
      </c>
      <c r="O130" s="1791"/>
      <c r="P130" s="1791">
        <f>SUM(P131:P132)</f>
        <v>1</v>
      </c>
      <c r="Q130" s="1791">
        <f>SUM(Q131:Q132)</f>
        <v>0</v>
      </c>
      <c r="R130" s="1791">
        <f t="shared" si="35"/>
        <v>1</v>
      </c>
      <c r="S130" s="1791"/>
      <c r="T130" s="1791">
        <f>SUM(T131:T132)</f>
        <v>16</v>
      </c>
      <c r="U130" s="1791">
        <f>SUM(U131:U132)</f>
        <v>8</v>
      </c>
      <c r="V130" s="1791">
        <f t="shared" si="36"/>
        <v>24</v>
      </c>
      <c r="W130" s="1791"/>
      <c r="X130" s="1791">
        <f t="shared" si="37"/>
        <v>47</v>
      </c>
      <c r="Y130" s="1791">
        <f t="shared" si="38"/>
        <v>56</v>
      </c>
      <c r="Z130" s="1790">
        <f t="shared" si="39"/>
        <v>103</v>
      </c>
    </row>
    <row r="131" spans="2:26" s="1789" customFormat="1" ht="14.25" customHeight="1">
      <c r="B131" s="2031"/>
      <c r="C131" s="1815" t="s">
        <v>183</v>
      </c>
      <c r="D131" s="1788">
        <v>5</v>
      </c>
      <c r="E131" s="1788">
        <v>10</v>
      </c>
      <c r="F131" s="1788">
        <f t="shared" si="32"/>
        <v>15</v>
      </c>
      <c r="G131" s="1788"/>
      <c r="H131" s="1788">
        <v>25</v>
      </c>
      <c r="I131" s="1788">
        <v>38</v>
      </c>
      <c r="J131" s="1788">
        <f t="shared" si="33"/>
        <v>63</v>
      </c>
      <c r="K131" s="1788"/>
      <c r="L131" s="1788">
        <v>0</v>
      </c>
      <c r="M131" s="1788">
        <v>0</v>
      </c>
      <c r="N131" s="1788">
        <f t="shared" si="34"/>
        <v>0</v>
      </c>
      <c r="O131" s="1788"/>
      <c r="P131" s="1788">
        <v>1</v>
      </c>
      <c r="Q131" s="1788">
        <v>0</v>
      </c>
      <c r="R131" s="1788">
        <f t="shared" si="35"/>
        <v>1</v>
      </c>
      <c r="S131" s="1788"/>
      <c r="T131" s="1788">
        <v>16</v>
      </c>
      <c r="U131" s="1788">
        <v>8</v>
      </c>
      <c r="V131" s="1788">
        <f t="shared" si="36"/>
        <v>24</v>
      </c>
      <c r="W131" s="1788"/>
      <c r="X131" s="1788">
        <f t="shared" si="37"/>
        <v>47</v>
      </c>
      <c r="Y131" s="1788">
        <f t="shared" si="38"/>
        <v>56</v>
      </c>
      <c r="Z131" s="1787">
        <f t="shared" si="39"/>
        <v>103</v>
      </c>
    </row>
    <row r="132" spans="2:26" s="1789" customFormat="1" ht="14.25" customHeight="1">
      <c r="B132" s="2031"/>
      <c r="C132" s="1815" t="s">
        <v>314</v>
      </c>
      <c r="D132" s="1788">
        <v>0</v>
      </c>
      <c r="E132" s="1788">
        <v>0</v>
      </c>
      <c r="F132" s="1788">
        <f t="shared" si="32"/>
        <v>0</v>
      </c>
      <c r="G132" s="1788"/>
      <c r="H132" s="1788">
        <v>0</v>
      </c>
      <c r="I132" s="1788">
        <v>0</v>
      </c>
      <c r="J132" s="1788">
        <f t="shared" si="33"/>
        <v>0</v>
      </c>
      <c r="K132" s="1788"/>
      <c r="L132" s="1788">
        <v>0</v>
      </c>
      <c r="M132" s="1788">
        <v>0</v>
      </c>
      <c r="N132" s="1788">
        <f t="shared" si="34"/>
        <v>0</v>
      </c>
      <c r="O132" s="1788"/>
      <c r="P132" s="1788">
        <v>0</v>
      </c>
      <c r="Q132" s="1788">
        <v>0</v>
      </c>
      <c r="R132" s="1788">
        <f t="shared" si="35"/>
        <v>0</v>
      </c>
      <c r="S132" s="1788"/>
      <c r="T132" s="1788">
        <v>0</v>
      </c>
      <c r="U132" s="1788">
        <v>0</v>
      </c>
      <c r="V132" s="1788">
        <f t="shared" si="36"/>
        <v>0</v>
      </c>
      <c r="W132" s="1788"/>
      <c r="X132" s="1788">
        <f t="shared" si="37"/>
        <v>0</v>
      </c>
      <c r="Y132" s="1788">
        <f t="shared" si="38"/>
        <v>0</v>
      </c>
      <c r="Z132" s="1787">
        <f t="shared" si="39"/>
        <v>0</v>
      </c>
    </row>
    <row r="133" spans="2:26" s="1792" customFormat="1" ht="14.25" customHeight="1">
      <c r="B133" s="2031"/>
      <c r="C133" s="1814" t="s">
        <v>50</v>
      </c>
      <c r="D133" s="1791">
        <f>SUM(D134)</f>
        <v>0</v>
      </c>
      <c r="E133" s="1791">
        <f>SUM(E134)</f>
        <v>0</v>
      </c>
      <c r="F133" s="1791">
        <f t="shared" si="32"/>
        <v>0</v>
      </c>
      <c r="G133" s="1791"/>
      <c r="H133" s="1791">
        <f>SUM(H134)</f>
        <v>0</v>
      </c>
      <c r="I133" s="1791">
        <f>SUM(I134)</f>
        <v>0</v>
      </c>
      <c r="J133" s="1791">
        <f t="shared" si="33"/>
        <v>0</v>
      </c>
      <c r="K133" s="1791"/>
      <c r="L133" s="1791">
        <f>SUM(L134)</f>
        <v>0</v>
      </c>
      <c r="M133" s="1791">
        <f>SUM(M134)</f>
        <v>0</v>
      </c>
      <c r="N133" s="1791">
        <f t="shared" si="34"/>
        <v>0</v>
      </c>
      <c r="O133" s="1791"/>
      <c r="P133" s="1791">
        <f>SUM(P134)</f>
        <v>0</v>
      </c>
      <c r="Q133" s="1791">
        <f>SUM(Q134)</f>
        <v>0</v>
      </c>
      <c r="R133" s="1791">
        <f t="shared" si="35"/>
        <v>0</v>
      </c>
      <c r="S133" s="1791"/>
      <c r="T133" s="1791">
        <f>SUM(T134)</f>
        <v>0</v>
      </c>
      <c r="U133" s="1791">
        <f>SUM(U134)</f>
        <v>0</v>
      </c>
      <c r="V133" s="1791">
        <f t="shared" si="36"/>
        <v>0</v>
      </c>
      <c r="W133" s="1791"/>
      <c r="X133" s="1791">
        <f t="shared" si="37"/>
        <v>0</v>
      </c>
      <c r="Y133" s="1791">
        <f t="shared" si="38"/>
        <v>0</v>
      </c>
      <c r="Z133" s="1790">
        <f t="shared" si="39"/>
        <v>0</v>
      </c>
    </row>
    <row r="134" spans="2:26" s="1789" customFormat="1" ht="14.25" customHeight="1">
      <c r="B134" s="2031"/>
      <c r="C134" s="1815" t="s">
        <v>182</v>
      </c>
      <c r="D134" s="1788">
        <v>0</v>
      </c>
      <c r="E134" s="1788">
        <v>0</v>
      </c>
      <c r="F134" s="1788">
        <f t="shared" si="32"/>
        <v>0</v>
      </c>
      <c r="G134" s="1788"/>
      <c r="H134" s="1788">
        <v>0</v>
      </c>
      <c r="I134" s="1788">
        <v>0</v>
      </c>
      <c r="J134" s="1788">
        <f t="shared" si="33"/>
        <v>0</v>
      </c>
      <c r="K134" s="1788"/>
      <c r="L134" s="1788">
        <v>0</v>
      </c>
      <c r="M134" s="1788">
        <v>0</v>
      </c>
      <c r="N134" s="1788">
        <f t="shared" si="34"/>
        <v>0</v>
      </c>
      <c r="O134" s="1788"/>
      <c r="P134" s="1788">
        <v>0</v>
      </c>
      <c r="Q134" s="1788">
        <v>0</v>
      </c>
      <c r="R134" s="1788">
        <f t="shared" si="35"/>
        <v>0</v>
      </c>
      <c r="S134" s="1788"/>
      <c r="T134" s="1788">
        <v>0</v>
      </c>
      <c r="U134" s="1788">
        <v>0</v>
      </c>
      <c r="V134" s="1788">
        <f t="shared" si="36"/>
        <v>0</v>
      </c>
      <c r="W134" s="1788"/>
      <c r="X134" s="1788">
        <f t="shared" si="37"/>
        <v>0</v>
      </c>
      <c r="Y134" s="1788">
        <f t="shared" si="38"/>
        <v>0</v>
      </c>
      <c r="Z134" s="1787">
        <f t="shared" si="39"/>
        <v>0</v>
      </c>
    </row>
    <row r="135" spans="2:26" s="1792" customFormat="1" ht="14.25" customHeight="1">
      <c r="B135" s="2031"/>
      <c r="C135" s="1814" t="s">
        <v>38</v>
      </c>
      <c r="D135" s="1791">
        <f>SUM(D136:D138)</f>
        <v>0</v>
      </c>
      <c r="E135" s="1791">
        <f>SUM(E136:E138)</f>
        <v>0</v>
      </c>
      <c r="F135" s="1791">
        <f t="shared" si="32"/>
        <v>0</v>
      </c>
      <c r="G135" s="1791"/>
      <c r="H135" s="1791">
        <f>SUM(H136:H138)</f>
        <v>0</v>
      </c>
      <c r="I135" s="1791">
        <f>SUM(I136:I138)</f>
        <v>0</v>
      </c>
      <c r="J135" s="1791">
        <f t="shared" si="33"/>
        <v>0</v>
      </c>
      <c r="K135" s="1791"/>
      <c r="L135" s="1791">
        <f>SUM(L136:L138)</f>
        <v>0</v>
      </c>
      <c r="M135" s="1791">
        <f>SUM(M136:M138)</f>
        <v>0</v>
      </c>
      <c r="N135" s="1791">
        <f t="shared" si="34"/>
        <v>0</v>
      </c>
      <c r="O135" s="1791"/>
      <c r="P135" s="1791">
        <f>SUM(P136:P138)</f>
        <v>1</v>
      </c>
      <c r="Q135" s="1791">
        <f>SUM(Q136:Q138)</f>
        <v>0</v>
      </c>
      <c r="R135" s="1791">
        <f t="shared" si="35"/>
        <v>1</v>
      </c>
      <c r="S135" s="1791"/>
      <c r="T135" s="1791">
        <f>SUM(T136:T138)</f>
        <v>2</v>
      </c>
      <c r="U135" s="1791">
        <f>SUM(U136:U138)</f>
        <v>0</v>
      </c>
      <c r="V135" s="1791">
        <f t="shared" si="36"/>
        <v>2</v>
      </c>
      <c r="W135" s="1791"/>
      <c r="X135" s="1791">
        <f t="shared" si="37"/>
        <v>3</v>
      </c>
      <c r="Y135" s="1791">
        <f t="shared" si="38"/>
        <v>0</v>
      </c>
      <c r="Z135" s="1790">
        <f t="shared" si="39"/>
        <v>3</v>
      </c>
    </row>
    <row r="136" spans="2:26" s="1789" customFormat="1" ht="14.25" customHeight="1">
      <c r="B136" s="2031"/>
      <c r="C136" s="1815" t="s">
        <v>180</v>
      </c>
      <c r="D136" s="1788">
        <v>0</v>
      </c>
      <c r="E136" s="1788">
        <v>0</v>
      </c>
      <c r="F136" s="1788">
        <f t="shared" si="32"/>
        <v>0</v>
      </c>
      <c r="G136" s="1788"/>
      <c r="H136" s="1788">
        <v>0</v>
      </c>
      <c r="I136" s="1788">
        <v>0</v>
      </c>
      <c r="J136" s="1788">
        <f t="shared" si="33"/>
        <v>0</v>
      </c>
      <c r="K136" s="1788"/>
      <c r="L136" s="1788">
        <v>0</v>
      </c>
      <c r="M136" s="1788">
        <v>0</v>
      </c>
      <c r="N136" s="1788">
        <f t="shared" si="34"/>
        <v>0</v>
      </c>
      <c r="O136" s="1788"/>
      <c r="P136" s="1788">
        <v>0</v>
      </c>
      <c r="Q136" s="1788">
        <v>0</v>
      </c>
      <c r="R136" s="1788">
        <f t="shared" si="35"/>
        <v>0</v>
      </c>
      <c r="S136" s="1788"/>
      <c r="T136" s="1788">
        <v>2</v>
      </c>
      <c r="U136" s="1788">
        <v>0</v>
      </c>
      <c r="V136" s="1788">
        <f t="shared" si="36"/>
        <v>2</v>
      </c>
      <c r="W136" s="1788"/>
      <c r="X136" s="1788">
        <f t="shared" si="37"/>
        <v>2</v>
      </c>
      <c r="Y136" s="1788">
        <f t="shared" si="38"/>
        <v>0</v>
      </c>
      <c r="Z136" s="1787">
        <f t="shared" si="39"/>
        <v>2</v>
      </c>
    </row>
    <row r="137" spans="2:26" s="1789" customFormat="1" ht="14.25" customHeight="1">
      <c r="B137" s="2031"/>
      <c r="C137" s="1815" t="s">
        <v>179</v>
      </c>
      <c r="D137" s="1788">
        <v>0</v>
      </c>
      <c r="E137" s="1788">
        <v>0</v>
      </c>
      <c r="F137" s="1788">
        <f t="shared" si="32"/>
        <v>0</v>
      </c>
      <c r="G137" s="1788"/>
      <c r="H137" s="1788">
        <v>0</v>
      </c>
      <c r="I137" s="1788">
        <v>0</v>
      </c>
      <c r="J137" s="1788">
        <f t="shared" si="33"/>
        <v>0</v>
      </c>
      <c r="K137" s="1788"/>
      <c r="L137" s="1788">
        <v>0</v>
      </c>
      <c r="M137" s="1788">
        <v>0</v>
      </c>
      <c r="N137" s="1788">
        <f t="shared" si="34"/>
        <v>0</v>
      </c>
      <c r="O137" s="1788"/>
      <c r="P137" s="1788">
        <v>0</v>
      </c>
      <c r="Q137" s="1788">
        <v>0</v>
      </c>
      <c r="R137" s="1788">
        <f t="shared" si="35"/>
        <v>0</v>
      </c>
      <c r="S137" s="1788"/>
      <c r="T137" s="1788">
        <v>0</v>
      </c>
      <c r="U137" s="1788">
        <v>0</v>
      </c>
      <c r="V137" s="1788">
        <f t="shared" si="36"/>
        <v>0</v>
      </c>
      <c r="W137" s="1788"/>
      <c r="X137" s="1788">
        <f t="shared" si="37"/>
        <v>0</v>
      </c>
      <c r="Y137" s="1788">
        <f t="shared" si="38"/>
        <v>0</v>
      </c>
      <c r="Z137" s="1787">
        <f t="shared" si="39"/>
        <v>0</v>
      </c>
    </row>
    <row r="138" spans="2:26" s="1789" customFormat="1" ht="14.25" customHeight="1">
      <c r="B138" s="2031"/>
      <c r="C138" s="1815" t="s">
        <v>178</v>
      </c>
      <c r="D138" s="1788">
        <v>0</v>
      </c>
      <c r="E138" s="1788">
        <v>0</v>
      </c>
      <c r="F138" s="1788">
        <f t="shared" si="32"/>
        <v>0</v>
      </c>
      <c r="G138" s="1788"/>
      <c r="H138" s="1788">
        <v>0</v>
      </c>
      <c r="I138" s="1788">
        <v>0</v>
      </c>
      <c r="J138" s="1788">
        <f t="shared" si="33"/>
        <v>0</v>
      </c>
      <c r="K138" s="1788"/>
      <c r="L138" s="1788">
        <v>0</v>
      </c>
      <c r="M138" s="1788">
        <v>0</v>
      </c>
      <c r="N138" s="1788">
        <f t="shared" si="34"/>
        <v>0</v>
      </c>
      <c r="O138" s="1788"/>
      <c r="P138" s="1788">
        <v>1</v>
      </c>
      <c r="Q138" s="1788">
        <v>0</v>
      </c>
      <c r="R138" s="1788">
        <f t="shared" si="35"/>
        <v>1</v>
      </c>
      <c r="S138" s="1788"/>
      <c r="T138" s="1788">
        <v>0</v>
      </c>
      <c r="U138" s="1788">
        <v>0</v>
      </c>
      <c r="V138" s="1788">
        <f t="shared" si="36"/>
        <v>0</v>
      </c>
      <c r="W138" s="1788"/>
      <c r="X138" s="1788">
        <f t="shared" si="37"/>
        <v>1</v>
      </c>
      <c r="Y138" s="1788">
        <f t="shared" si="38"/>
        <v>0</v>
      </c>
      <c r="Z138" s="1787">
        <f t="shared" si="39"/>
        <v>1</v>
      </c>
    </row>
    <row r="139" spans="2:26" s="1792" customFormat="1" ht="14.25" customHeight="1">
      <c r="B139" s="2031"/>
      <c r="C139" s="1814" t="s">
        <v>39</v>
      </c>
      <c r="D139" s="1791">
        <f>SUM(D140)</f>
        <v>0</v>
      </c>
      <c r="E139" s="1791">
        <f>SUM(E140)</f>
        <v>0</v>
      </c>
      <c r="F139" s="1791">
        <f t="shared" si="32"/>
        <v>0</v>
      </c>
      <c r="G139" s="1791"/>
      <c r="H139" s="1791">
        <f>SUM(H140)</f>
        <v>2</v>
      </c>
      <c r="I139" s="1791">
        <f>SUM(I140)</f>
        <v>0</v>
      </c>
      <c r="J139" s="1791">
        <f t="shared" si="33"/>
        <v>2</v>
      </c>
      <c r="K139" s="1791"/>
      <c r="L139" s="1791">
        <f>SUM(L140)</f>
        <v>0</v>
      </c>
      <c r="M139" s="1791">
        <f>SUM(M140)</f>
        <v>0</v>
      </c>
      <c r="N139" s="1791">
        <f t="shared" si="34"/>
        <v>0</v>
      </c>
      <c r="O139" s="1791"/>
      <c r="P139" s="1791">
        <f>SUM(P140)</f>
        <v>2</v>
      </c>
      <c r="Q139" s="1791">
        <f>SUM(Q140)</f>
        <v>0</v>
      </c>
      <c r="R139" s="1791">
        <f t="shared" si="35"/>
        <v>2</v>
      </c>
      <c r="S139" s="1791"/>
      <c r="T139" s="1791">
        <f>SUM(T140)</f>
        <v>3</v>
      </c>
      <c r="U139" s="1791">
        <f>SUM(U140)</f>
        <v>2</v>
      </c>
      <c r="V139" s="1791">
        <f t="shared" si="36"/>
        <v>5</v>
      </c>
      <c r="W139" s="1791"/>
      <c r="X139" s="1791">
        <f t="shared" si="37"/>
        <v>7</v>
      </c>
      <c r="Y139" s="1791">
        <f t="shared" si="38"/>
        <v>2</v>
      </c>
      <c r="Z139" s="1790">
        <f t="shared" si="39"/>
        <v>9</v>
      </c>
    </row>
    <row r="140" spans="2:26" s="1789" customFormat="1" ht="14.25" customHeight="1">
      <c r="B140" s="2032"/>
      <c r="C140" s="1815" t="s">
        <v>177</v>
      </c>
      <c r="D140" s="1788">
        <v>0</v>
      </c>
      <c r="E140" s="1788">
        <v>0</v>
      </c>
      <c r="F140" s="1805">
        <f t="shared" si="32"/>
        <v>0</v>
      </c>
      <c r="G140" s="1805"/>
      <c r="H140" s="1805">
        <v>2</v>
      </c>
      <c r="I140" s="1805">
        <v>0</v>
      </c>
      <c r="J140" s="1805">
        <f t="shared" si="33"/>
        <v>2</v>
      </c>
      <c r="K140" s="1805"/>
      <c r="L140" s="1805">
        <v>0</v>
      </c>
      <c r="M140" s="1805">
        <v>0</v>
      </c>
      <c r="N140" s="1805">
        <f t="shared" si="34"/>
        <v>0</v>
      </c>
      <c r="O140" s="1805"/>
      <c r="P140" s="1805">
        <v>2</v>
      </c>
      <c r="Q140" s="1805">
        <v>0</v>
      </c>
      <c r="R140" s="1805">
        <f t="shared" si="35"/>
        <v>2</v>
      </c>
      <c r="S140" s="1805"/>
      <c r="T140" s="1805">
        <v>3</v>
      </c>
      <c r="U140" s="1805">
        <v>2</v>
      </c>
      <c r="V140" s="1805">
        <f t="shared" si="36"/>
        <v>5</v>
      </c>
      <c r="W140" s="1805"/>
      <c r="X140" s="1805">
        <f t="shared" si="37"/>
        <v>7</v>
      </c>
      <c r="Y140" s="1805">
        <f t="shared" si="38"/>
        <v>2</v>
      </c>
      <c r="Z140" s="1787">
        <f t="shared" si="39"/>
        <v>9</v>
      </c>
    </row>
    <row r="141" spans="2:26" s="1780" customFormat="1" ht="14.25" customHeight="1">
      <c r="B141" s="2030">
        <v>1624</v>
      </c>
      <c r="C141" s="1795" t="s">
        <v>47</v>
      </c>
      <c r="D141" s="1794">
        <f>SUM(D142+D144)</f>
        <v>1</v>
      </c>
      <c r="E141" s="1794">
        <f>SUM(E142+E144)</f>
        <v>2</v>
      </c>
      <c r="F141" s="1801">
        <f t="shared" si="32"/>
        <v>3</v>
      </c>
      <c r="G141" s="1801"/>
      <c r="H141" s="1801">
        <f>SUM(H142+H144)</f>
        <v>0</v>
      </c>
      <c r="I141" s="1801">
        <f>SUM(I142+I144)</f>
        <v>0</v>
      </c>
      <c r="J141" s="1801">
        <f t="shared" si="33"/>
        <v>0</v>
      </c>
      <c r="K141" s="1801"/>
      <c r="L141" s="1801">
        <f>SUM(L142+L144)</f>
        <v>0</v>
      </c>
      <c r="M141" s="1801">
        <f>SUM(M142+M144)</f>
        <v>0</v>
      </c>
      <c r="N141" s="1801">
        <f t="shared" si="34"/>
        <v>0</v>
      </c>
      <c r="O141" s="1801"/>
      <c r="P141" s="1801">
        <f>SUM(P142+P144)</f>
        <v>0</v>
      </c>
      <c r="Q141" s="1801">
        <f>SUM(Q142+Q144)</f>
        <v>0</v>
      </c>
      <c r="R141" s="1801">
        <f t="shared" si="35"/>
        <v>0</v>
      </c>
      <c r="S141" s="1801"/>
      <c r="T141" s="1801">
        <f>SUM(T142+T144)</f>
        <v>0</v>
      </c>
      <c r="U141" s="1801">
        <f>SUM(U142+U144)</f>
        <v>0</v>
      </c>
      <c r="V141" s="1801">
        <f t="shared" si="36"/>
        <v>0</v>
      </c>
      <c r="W141" s="1801"/>
      <c r="X141" s="1801">
        <f t="shared" si="37"/>
        <v>1</v>
      </c>
      <c r="Y141" s="1801">
        <f t="shared" si="38"/>
        <v>2</v>
      </c>
      <c r="Z141" s="1793">
        <f t="shared" si="39"/>
        <v>3</v>
      </c>
    </row>
    <row r="142" spans="2:26" s="1792" customFormat="1" ht="14.25" customHeight="1">
      <c r="B142" s="2031"/>
      <c r="C142" s="1818" t="s">
        <v>35</v>
      </c>
      <c r="D142" s="1817">
        <f>SUM(D143)</f>
        <v>1</v>
      </c>
      <c r="E142" s="1817">
        <f>SUM(E143)</f>
        <v>2</v>
      </c>
      <c r="F142" s="1817">
        <f t="shared" si="32"/>
        <v>3</v>
      </c>
      <c r="G142" s="1817"/>
      <c r="H142" s="1817">
        <f>SUM(H143)</f>
        <v>0</v>
      </c>
      <c r="I142" s="1817">
        <f>SUM(I143)</f>
        <v>0</v>
      </c>
      <c r="J142" s="1817">
        <f t="shared" si="33"/>
        <v>0</v>
      </c>
      <c r="K142" s="1817"/>
      <c r="L142" s="1817">
        <f>SUM(L143)</f>
        <v>0</v>
      </c>
      <c r="M142" s="1817">
        <f>SUM(M143)</f>
        <v>0</v>
      </c>
      <c r="N142" s="1817">
        <f t="shared" si="34"/>
        <v>0</v>
      </c>
      <c r="O142" s="1817"/>
      <c r="P142" s="1817">
        <f>SUM(P143)</f>
        <v>0</v>
      </c>
      <c r="Q142" s="1817">
        <f>SUM(Q143)</f>
        <v>0</v>
      </c>
      <c r="R142" s="1817">
        <f t="shared" si="35"/>
        <v>0</v>
      </c>
      <c r="S142" s="1817"/>
      <c r="T142" s="1817">
        <f>SUM(T143)</f>
        <v>0</v>
      </c>
      <c r="U142" s="1817">
        <f>SUM(U143)</f>
        <v>0</v>
      </c>
      <c r="V142" s="1817">
        <f t="shared" si="36"/>
        <v>0</v>
      </c>
      <c r="W142" s="1817"/>
      <c r="X142" s="1817">
        <f t="shared" si="37"/>
        <v>1</v>
      </c>
      <c r="Y142" s="1817">
        <f t="shared" si="38"/>
        <v>2</v>
      </c>
      <c r="Z142" s="1816">
        <f t="shared" si="39"/>
        <v>3</v>
      </c>
    </row>
    <row r="143" spans="2:26" s="1789" customFormat="1" ht="14.25" customHeight="1">
      <c r="B143" s="2031"/>
      <c r="C143" s="1815" t="s">
        <v>175</v>
      </c>
      <c r="D143" s="1788">
        <v>1</v>
      </c>
      <c r="E143" s="1788">
        <v>2</v>
      </c>
      <c r="F143" s="1788">
        <f t="shared" si="32"/>
        <v>3</v>
      </c>
      <c r="G143" s="1788"/>
      <c r="H143" s="1788">
        <v>0</v>
      </c>
      <c r="I143" s="1788">
        <v>0</v>
      </c>
      <c r="J143" s="1788">
        <f t="shared" si="33"/>
        <v>0</v>
      </c>
      <c r="K143" s="1788"/>
      <c r="L143" s="1788">
        <v>0</v>
      </c>
      <c r="M143" s="1788">
        <v>0</v>
      </c>
      <c r="N143" s="1788">
        <f t="shared" si="34"/>
        <v>0</v>
      </c>
      <c r="O143" s="1788"/>
      <c r="P143" s="1788">
        <v>0</v>
      </c>
      <c r="Q143" s="1788">
        <v>0</v>
      </c>
      <c r="R143" s="1788">
        <f t="shared" si="35"/>
        <v>0</v>
      </c>
      <c r="S143" s="1788"/>
      <c r="T143" s="1788">
        <v>0</v>
      </c>
      <c r="U143" s="1788">
        <v>0</v>
      </c>
      <c r="V143" s="1788">
        <f t="shared" si="36"/>
        <v>0</v>
      </c>
      <c r="W143" s="1788"/>
      <c r="X143" s="1788">
        <f t="shared" si="37"/>
        <v>1</v>
      </c>
      <c r="Y143" s="1788">
        <f t="shared" si="38"/>
        <v>2</v>
      </c>
      <c r="Z143" s="1787">
        <f t="shared" si="39"/>
        <v>3</v>
      </c>
    </row>
    <row r="144" spans="2:26" s="1792" customFormat="1" ht="14.25" customHeight="1">
      <c r="B144" s="2031"/>
      <c r="C144" s="1814" t="s">
        <v>52</v>
      </c>
      <c r="D144" s="1791">
        <f>SUM(D145)</f>
        <v>0</v>
      </c>
      <c r="E144" s="1791">
        <f>SUM(E145)</f>
        <v>0</v>
      </c>
      <c r="F144" s="1791">
        <f t="shared" si="32"/>
        <v>0</v>
      </c>
      <c r="G144" s="1791"/>
      <c r="H144" s="1791">
        <f>SUM(H145)</f>
        <v>0</v>
      </c>
      <c r="I144" s="1791">
        <f>SUM(I145)</f>
        <v>0</v>
      </c>
      <c r="J144" s="1791">
        <f t="shared" si="33"/>
        <v>0</v>
      </c>
      <c r="K144" s="1791"/>
      <c r="L144" s="1791">
        <f>SUM(L145)</f>
        <v>0</v>
      </c>
      <c r="M144" s="1791">
        <f>SUM(M145)</f>
        <v>0</v>
      </c>
      <c r="N144" s="1791">
        <f t="shared" si="34"/>
        <v>0</v>
      </c>
      <c r="O144" s="1791"/>
      <c r="P144" s="1791">
        <f>SUM(P145)</f>
        <v>0</v>
      </c>
      <c r="Q144" s="1791">
        <f>SUM(Q145)</f>
        <v>0</v>
      </c>
      <c r="R144" s="1791">
        <f t="shared" si="35"/>
        <v>0</v>
      </c>
      <c r="S144" s="1791"/>
      <c r="T144" s="1791">
        <f>SUM(T145)</f>
        <v>0</v>
      </c>
      <c r="U144" s="1791">
        <f>SUM(U145)</f>
        <v>0</v>
      </c>
      <c r="V144" s="1791">
        <f t="shared" si="36"/>
        <v>0</v>
      </c>
      <c r="W144" s="1791"/>
      <c r="X144" s="1791">
        <f t="shared" si="37"/>
        <v>0</v>
      </c>
      <c r="Y144" s="1791">
        <f t="shared" si="38"/>
        <v>0</v>
      </c>
      <c r="Z144" s="1790">
        <f t="shared" si="39"/>
        <v>0</v>
      </c>
    </row>
    <row r="145" spans="2:26" s="1789" customFormat="1" ht="14.25" customHeight="1">
      <c r="B145" s="2032"/>
      <c r="C145" s="1813" t="s">
        <v>174</v>
      </c>
      <c r="D145" s="1805">
        <v>0</v>
      </c>
      <c r="E145" s="1805">
        <v>0</v>
      </c>
      <c r="F145" s="1805">
        <f t="shared" si="32"/>
        <v>0</v>
      </c>
      <c r="G145" s="1805"/>
      <c r="H145" s="1805">
        <v>0</v>
      </c>
      <c r="I145" s="1805">
        <v>0</v>
      </c>
      <c r="J145" s="1805">
        <f t="shared" si="33"/>
        <v>0</v>
      </c>
      <c r="K145" s="1805"/>
      <c r="L145" s="1805">
        <v>0</v>
      </c>
      <c r="M145" s="1805">
        <v>0</v>
      </c>
      <c r="N145" s="1805">
        <f t="shared" si="34"/>
        <v>0</v>
      </c>
      <c r="O145" s="1805"/>
      <c r="P145" s="1805">
        <v>0</v>
      </c>
      <c r="Q145" s="1805">
        <v>0</v>
      </c>
      <c r="R145" s="1805">
        <f t="shared" si="35"/>
        <v>0</v>
      </c>
      <c r="S145" s="1805"/>
      <c r="T145" s="1805">
        <v>0</v>
      </c>
      <c r="U145" s="1805">
        <v>0</v>
      </c>
      <c r="V145" s="1805">
        <f t="shared" si="36"/>
        <v>0</v>
      </c>
      <c r="W145" s="1805"/>
      <c r="X145" s="1805">
        <f t="shared" si="37"/>
        <v>0</v>
      </c>
      <c r="Y145" s="1805">
        <f t="shared" si="38"/>
        <v>0</v>
      </c>
      <c r="Z145" s="1804">
        <f t="shared" si="39"/>
        <v>0</v>
      </c>
    </row>
    <row r="146" spans="2:26" s="1783" customFormat="1" ht="14.25" customHeight="1">
      <c r="C146" s="1812" t="s">
        <v>1638</v>
      </c>
      <c r="D146" s="1801">
        <f>SUM(D6+D32+D71+D84+D89+D109+D120+D129+D141)</f>
        <v>418</v>
      </c>
      <c r="E146" s="1801">
        <f>SUM(E6+E32+E71+E84+E89+E109+E120+E129+E141)</f>
        <v>383</v>
      </c>
      <c r="F146" s="1801">
        <f>SUM(F6+F32+F71+F84+F89+F109+F120+F129+F141)</f>
        <v>801</v>
      </c>
      <c r="G146" s="1801"/>
      <c r="H146" s="1801">
        <f>SUM(H6+H32+H71+H84+H89+H109+H120+H129+H141)</f>
        <v>240</v>
      </c>
      <c r="I146" s="1801">
        <f>SUM(I6+I32+I71+I84+I89+I109+I120+I129+I141)</f>
        <v>243</v>
      </c>
      <c r="J146" s="1801">
        <f>SUM(J6+J32+J71+J84+J89+J109+J120+J129+J141)</f>
        <v>483</v>
      </c>
      <c r="K146" s="1801"/>
      <c r="L146" s="1801">
        <f>SUM(L6+L32+L71+L84+L89+L109+L120+L129+L141)</f>
        <v>69</v>
      </c>
      <c r="M146" s="1801">
        <f>SUM(M6+M32+M71+M84+M89+M109+M120+M129+M141)</f>
        <v>67</v>
      </c>
      <c r="N146" s="1801">
        <f>SUM(N6+N32+N71+N84+N89+N109+N120+N129+N141)</f>
        <v>136</v>
      </c>
      <c r="O146" s="1801"/>
      <c r="P146" s="1801">
        <f>SUM(P6+P32+P71+P84+P89+P109+P120+P129+P141)</f>
        <v>29</v>
      </c>
      <c r="Q146" s="1801">
        <f>SUM(Q6+Q32+Q71+Q84+Q89+Q109+Q120+Q129+Q141)</f>
        <v>32</v>
      </c>
      <c r="R146" s="1801">
        <f>SUM(R6+R32+R71+R84+R89+R109+R120+R129+R141)</f>
        <v>61</v>
      </c>
      <c r="S146" s="1801"/>
      <c r="T146" s="1801">
        <f>SUM(T6+T32+T71+T84+T89+T109+T120+T129+T141)</f>
        <v>39</v>
      </c>
      <c r="U146" s="1801">
        <f>SUM(U6+U32+U71+U84+U89+U109+U120+U129+U141)</f>
        <v>47</v>
      </c>
      <c r="V146" s="1801">
        <f>SUM(V6+V32+V71+V84+V89+V109+V120+V129+V141)</f>
        <v>86</v>
      </c>
      <c r="W146" s="1801"/>
      <c r="X146" s="1801">
        <f>SUM(X6+X32+X71+X84+X89+X109+X120+X129+X141)</f>
        <v>795</v>
      </c>
      <c r="Y146" s="1801">
        <f>SUM(Y6+Y32+Y71+Y84+Y89+Y109+Y120+Y129+Y141)</f>
        <v>772</v>
      </c>
      <c r="Z146" s="1811">
        <f>SUM(Z6+Z32+Z71+Z84+Z89+Z109+Z120+Z129+Z141)</f>
        <v>1567</v>
      </c>
    </row>
    <row r="147" spans="2:26" s="1780" customFormat="1" ht="14.25" customHeight="1">
      <c r="C147" s="8" t="s">
        <v>1329</v>
      </c>
      <c r="D147" s="1809"/>
      <c r="E147" s="1809"/>
      <c r="F147" s="1809"/>
      <c r="G147" s="1809"/>
      <c r="H147" s="1809"/>
      <c r="I147" s="1809"/>
      <c r="J147" s="1809"/>
      <c r="K147" s="1809"/>
      <c r="L147" s="1809"/>
      <c r="M147" s="1809"/>
      <c r="N147" s="1809"/>
      <c r="O147" s="1809"/>
      <c r="P147" s="1809"/>
      <c r="Q147" s="1809"/>
      <c r="R147" s="1809"/>
      <c r="S147" s="1809"/>
      <c r="T147" s="1809"/>
      <c r="U147" s="1809"/>
      <c r="V147" s="1809"/>
      <c r="W147" s="1809"/>
      <c r="X147" s="1809"/>
      <c r="Y147" s="1809"/>
      <c r="Z147" s="1808"/>
    </row>
    <row r="148" spans="2:26" s="1780" customFormat="1" ht="14.25" customHeight="1">
      <c r="C148" s="8" t="s">
        <v>1615</v>
      </c>
      <c r="D148" s="1809"/>
      <c r="E148" s="1809"/>
      <c r="F148" s="1809"/>
      <c r="G148" s="1809"/>
      <c r="H148" s="1809"/>
      <c r="I148" s="1809"/>
      <c r="J148" s="1809"/>
      <c r="K148" s="1809"/>
      <c r="L148" s="1809"/>
      <c r="M148" s="1809"/>
      <c r="N148" s="1809"/>
      <c r="O148" s="1809"/>
      <c r="P148" s="1809"/>
      <c r="Q148" s="1809"/>
      <c r="R148" s="1809"/>
      <c r="S148" s="1809"/>
      <c r="T148" s="1809"/>
      <c r="U148" s="1809"/>
      <c r="V148" s="1809"/>
      <c r="W148" s="1809"/>
      <c r="X148" s="1809"/>
      <c r="Y148" s="1809"/>
      <c r="Z148" s="1808"/>
    </row>
    <row r="149" spans="2:26" s="1780" customFormat="1" ht="14.25" customHeight="1">
      <c r="C149" s="8" t="s">
        <v>1402</v>
      </c>
      <c r="D149" s="1809"/>
      <c r="E149" s="1809"/>
      <c r="F149" s="1809"/>
      <c r="G149" s="1809"/>
      <c r="H149" s="1809"/>
      <c r="I149" s="1809"/>
      <c r="J149" s="1809"/>
      <c r="K149" s="1809"/>
      <c r="L149" s="1809"/>
      <c r="M149" s="1809"/>
      <c r="N149" s="1809"/>
      <c r="O149" s="1809"/>
      <c r="P149" s="1809"/>
      <c r="Q149" s="1809"/>
      <c r="R149" s="1809"/>
      <c r="S149" s="1809"/>
      <c r="T149" s="1809"/>
      <c r="U149" s="1809"/>
      <c r="V149" s="1809"/>
      <c r="W149" s="1809"/>
      <c r="X149" s="1809"/>
      <c r="Y149" s="1809"/>
      <c r="Z149" s="1808"/>
    </row>
    <row r="150" spans="2:26" s="1780" customFormat="1" ht="14.25" customHeight="1">
      <c r="C150" s="1810"/>
      <c r="D150" s="1809"/>
      <c r="E150" s="1809"/>
      <c r="F150" s="1809"/>
      <c r="G150" s="1809"/>
      <c r="H150" s="1809"/>
      <c r="I150" s="1809"/>
      <c r="J150" s="1809"/>
      <c r="K150" s="1809"/>
      <c r="L150" s="1809"/>
      <c r="M150" s="1809"/>
      <c r="N150" s="1809"/>
      <c r="O150" s="1809"/>
      <c r="P150" s="1809"/>
      <c r="Q150" s="1809"/>
      <c r="R150" s="1809"/>
      <c r="S150" s="1809"/>
      <c r="T150" s="1809"/>
      <c r="U150" s="1809"/>
      <c r="V150" s="1809"/>
      <c r="W150" s="1809"/>
      <c r="X150" s="1809"/>
      <c r="Y150" s="1809"/>
      <c r="Z150" s="1808"/>
    </row>
  </sheetData>
  <mergeCells count="27">
    <mergeCell ref="B1:Z1"/>
    <mergeCell ref="B2:Z2"/>
    <mergeCell ref="B4:B5"/>
    <mergeCell ref="C4:C5"/>
    <mergeCell ref="D4:F4"/>
    <mergeCell ref="H4:J4"/>
    <mergeCell ref="L4:N4"/>
    <mergeCell ref="P4:R4"/>
    <mergeCell ref="T4:V4"/>
    <mergeCell ref="X4:Z4"/>
    <mergeCell ref="X82:Z82"/>
    <mergeCell ref="B84:B88"/>
    <mergeCell ref="B89:B108"/>
    <mergeCell ref="B6:B31"/>
    <mergeCell ref="B32:B70"/>
    <mergeCell ref="B71:B78"/>
    <mergeCell ref="B82:B83"/>
    <mergeCell ref="C82:C83"/>
    <mergeCell ref="D82:F82"/>
    <mergeCell ref="H82:J82"/>
    <mergeCell ref="T82:V82"/>
    <mergeCell ref="B120:B128"/>
    <mergeCell ref="B129:B140"/>
    <mergeCell ref="B141:B145"/>
    <mergeCell ref="L82:N82"/>
    <mergeCell ref="P82:R82"/>
    <mergeCell ref="B109:B119"/>
  </mergeCells>
  <printOptions horizontalCentered="1"/>
  <pageMargins left="3.937007874015748E-2" right="3.937007874015748E-2" top="0.15748031496062992" bottom="0.15748031496062992" header="0.31496062992125984" footer="0.31496062992125984"/>
  <pageSetup scale="46" orientation="portrait" r:id="rId1"/>
  <headerFooter alignWithMargins="0">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B8882-0182-4C14-ABD3-87872540F0E2}">
  <dimension ref="A1:U44"/>
  <sheetViews>
    <sheetView view="pageBreakPreview" zoomScaleNormal="100" zoomScaleSheetLayoutView="100" workbookViewId="0">
      <selection activeCell="N16" sqref="N16"/>
    </sheetView>
  </sheetViews>
  <sheetFormatPr baseColWidth="10" defaultRowHeight="12.75"/>
  <cols>
    <col min="1" max="1" width="2.7109375" style="73" customWidth="1"/>
    <col min="2" max="3" width="5.7109375" style="73" customWidth="1"/>
    <col min="4" max="5" width="2.7109375" style="73" customWidth="1"/>
    <col min="6" max="7" width="6.7109375" style="73" customWidth="1"/>
    <col min="8" max="8" width="0.42578125" style="73" customWidth="1"/>
    <col min="9" max="10" width="6.7109375" style="73" customWidth="1"/>
    <col min="11" max="11" width="0.42578125" style="73" customWidth="1"/>
    <col min="12" max="13" width="6.7109375" style="73" customWidth="1"/>
    <col min="14" max="14" width="0.42578125" style="73" customWidth="1"/>
    <col min="15" max="16" width="6.7109375" style="73" customWidth="1"/>
    <col min="17" max="17" width="0.42578125" style="73" customWidth="1"/>
    <col min="18" max="18" width="6.7109375" style="345" customWidth="1"/>
    <col min="19" max="16384" width="11.42578125" style="73"/>
  </cols>
  <sheetData>
    <row r="1" spans="1:21" ht="12.75" customHeight="1" thickBot="1">
      <c r="B1" s="1114"/>
      <c r="C1" s="1114"/>
      <c r="D1" s="1114"/>
      <c r="E1" s="1114"/>
      <c r="F1" s="1114"/>
      <c r="G1" s="1114"/>
      <c r="H1" s="1114"/>
      <c r="I1" s="1114"/>
      <c r="J1" s="1114"/>
      <c r="K1" s="1114"/>
      <c r="L1" s="1114"/>
      <c r="M1" s="1114"/>
      <c r="N1" s="1114"/>
      <c r="O1" s="1114"/>
      <c r="P1" s="1114"/>
      <c r="Q1" s="1114"/>
      <c r="R1" s="1767"/>
    </row>
    <row r="2" spans="1:21" ht="14.1" customHeight="1">
      <c r="B2" s="2039" t="s">
        <v>1614</v>
      </c>
      <c r="C2" s="2039"/>
      <c r="D2" s="2039"/>
      <c r="E2" s="2039"/>
      <c r="F2" s="2039"/>
      <c r="G2" s="2039"/>
      <c r="H2" s="2039"/>
      <c r="I2" s="2039"/>
      <c r="J2" s="2039"/>
      <c r="K2" s="2039"/>
      <c r="L2" s="2039"/>
      <c r="M2" s="2039"/>
      <c r="N2" s="2039"/>
      <c r="O2" s="2039"/>
      <c r="P2" s="2039"/>
      <c r="Q2" s="2039"/>
      <c r="R2" s="2039"/>
    </row>
    <row r="3" spans="1:21" ht="14.1" customHeight="1">
      <c r="B3" s="2039" t="s">
        <v>63</v>
      </c>
      <c r="C3" s="2039"/>
      <c r="D3" s="2039"/>
      <c r="E3" s="2039"/>
      <c r="F3" s="2039"/>
      <c r="G3" s="2039"/>
      <c r="H3" s="2039"/>
      <c r="I3" s="2039"/>
      <c r="J3" s="2039"/>
      <c r="K3" s="2039"/>
      <c r="L3" s="2039"/>
      <c r="M3" s="2039"/>
      <c r="N3" s="2039"/>
      <c r="O3" s="2039"/>
      <c r="P3" s="2039"/>
      <c r="Q3" s="2039"/>
      <c r="R3" s="2039"/>
    </row>
    <row r="4" spans="1:21" ht="9" customHeight="1">
      <c r="B4" s="1756"/>
      <c r="C4" s="1756"/>
      <c r="D4" s="1756"/>
      <c r="E4" s="1756"/>
      <c r="F4" s="1756"/>
      <c r="G4" s="1756"/>
      <c r="H4" s="1756"/>
      <c r="I4" s="1756"/>
      <c r="J4" s="1756"/>
      <c r="K4" s="1756"/>
      <c r="L4" s="1756"/>
      <c r="M4" s="1756"/>
      <c r="N4" s="1756"/>
      <c r="O4" s="1756"/>
      <c r="P4" s="1756"/>
      <c r="Q4" s="1756"/>
      <c r="R4" s="1756"/>
    </row>
    <row r="5" spans="1:21" ht="9" customHeight="1">
      <c r="A5" s="573"/>
      <c r="B5" s="1777"/>
      <c r="C5" s="1777"/>
      <c r="D5" s="1777"/>
      <c r="E5" s="1777"/>
      <c r="F5" s="1777"/>
      <c r="G5" s="1777"/>
      <c r="H5" s="1777"/>
      <c r="I5" s="1777"/>
      <c r="J5" s="1777"/>
      <c r="K5" s="1777"/>
      <c r="L5" s="1777"/>
      <c r="M5" s="1777"/>
      <c r="N5" s="1777"/>
      <c r="O5" s="1777"/>
      <c r="P5" s="1777"/>
      <c r="Q5" s="1777"/>
      <c r="R5" s="1777"/>
    </row>
    <row r="6" spans="1:21" ht="13.5" customHeight="1">
      <c r="B6" s="2034" t="s">
        <v>1610</v>
      </c>
      <c r="C6" s="2034"/>
      <c r="D6" s="2034"/>
      <c r="E6" s="1743"/>
      <c r="F6" s="2034" t="s">
        <v>1609</v>
      </c>
      <c r="G6" s="2034"/>
      <c r="H6" s="1763"/>
      <c r="I6" s="2034" t="s">
        <v>1596</v>
      </c>
      <c r="J6" s="2034"/>
      <c r="K6" s="1763"/>
      <c r="L6" s="2034" t="s">
        <v>1595</v>
      </c>
      <c r="M6" s="2034"/>
      <c r="N6" s="1743"/>
      <c r="O6" s="2036" t="s">
        <v>1608</v>
      </c>
      <c r="P6" s="2036"/>
      <c r="Q6" s="1762"/>
      <c r="R6" s="2034" t="s">
        <v>5</v>
      </c>
    </row>
    <row r="7" spans="1:21" ht="13.5" customHeight="1">
      <c r="B7" s="2034"/>
      <c r="C7" s="2034"/>
      <c r="D7" s="2034"/>
      <c r="E7" s="1743"/>
      <c r="F7" s="2035"/>
      <c r="G7" s="2035"/>
      <c r="H7" s="1763"/>
      <c r="I7" s="2035"/>
      <c r="J7" s="2035"/>
      <c r="K7" s="1763"/>
      <c r="L7" s="2035"/>
      <c r="M7" s="2035"/>
      <c r="N7" s="1743"/>
      <c r="O7" s="2037"/>
      <c r="P7" s="2037"/>
      <c r="Q7" s="1762"/>
      <c r="R7" s="2034"/>
    </row>
    <row r="8" spans="1:21" ht="13.5" customHeight="1">
      <c r="B8" s="2035"/>
      <c r="C8" s="2035"/>
      <c r="D8" s="2035"/>
      <c r="E8" s="1760"/>
      <c r="F8" s="1760" t="s">
        <v>26</v>
      </c>
      <c r="G8" s="1760" t="s">
        <v>27</v>
      </c>
      <c r="H8" s="1761"/>
      <c r="I8" s="1760" t="s">
        <v>26</v>
      </c>
      <c r="J8" s="1760" t="s">
        <v>27</v>
      </c>
      <c r="K8" s="1761"/>
      <c r="L8" s="1760" t="s">
        <v>26</v>
      </c>
      <c r="M8" s="1760" t="s">
        <v>27</v>
      </c>
      <c r="N8" s="1761"/>
      <c r="O8" s="1760" t="s">
        <v>26</v>
      </c>
      <c r="P8" s="1760" t="s">
        <v>27</v>
      </c>
      <c r="Q8" s="1759"/>
      <c r="R8" s="2035"/>
    </row>
    <row r="9" spans="1:21" ht="3.75" customHeight="1">
      <c r="D9" s="474"/>
      <c r="E9" s="474"/>
      <c r="F9" s="474"/>
      <c r="G9" s="474"/>
      <c r="H9" s="474"/>
      <c r="I9" s="474"/>
      <c r="J9" s="474"/>
      <c r="K9" s="474"/>
      <c r="L9" s="474"/>
      <c r="M9" s="474"/>
      <c r="N9" s="474"/>
      <c r="O9" s="474"/>
      <c r="P9" s="474"/>
      <c r="Q9" s="474"/>
      <c r="R9" s="1116"/>
      <c r="T9" s="1"/>
      <c r="U9" s="1"/>
    </row>
    <row r="10" spans="1:21" ht="18.75" customHeight="1">
      <c r="B10" s="99" t="s">
        <v>1607</v>
      </c>
      <c r="C10" s="99"/>
      <c r="D10" s="99"/>
      <c r="E10" s="99"/>
      <c r="F10" s="1750">
        <v>2</v>
      </c>
      <c r="G10" s="1750">
        <v>0</v>
      </c>
      <c r="H10" s="1750"/>
      <c r="I10" s="1750">
        <v>1</v>
      </c>
      <c r="J10" s="1750">
        <v>0</v>
      </c>
      <c r="K10" s="1750"/>
      <c r="L10" s="1750">
        <v>4</v>
      </c>
      <c r="M10" s="1750">
        <v>3</v>
      </c>
      <c r="N10" s="1741"/>
      <c r="O10" s="1741">
        <f t="shared" ref="O10:P16" si="0">SUM(F10+I10+L10)</f>
        <v>7</v>
      </c>
      <c r="P10" s="1741">
        <f t="shared" si="0"/>
        <v>3</v>
      </c>
      <c r="Q10" s="1741"/>
      <c r="R10" s="1749">
        <f t="shared" ref="R10:R16" si="1">SUM(O10:Q10)</f>
        <v>10</v>
      </c>
      <c r="T10" s="1750"/>
      <c r="U10" s="1750"/>
    </row>
    <row r="11" spans="1:21" ht="18.75" customHeight="1">
      <c r="B11" s="99" t="s">
        <v>1606</v>
      </c>
      <c r="C11" s="99"/>
      <c r="D11" s="99"/>
      <c r="E11" s="99"/>
      <c r="F11" s="1750">
        <v>8</v>
      </c>
      <c r="G11" s="1750">
        <v>1</v>
      </c>
      <c r="H11" s="1750"/>
      <c r="I11" s="1750">
        <v>1</v>
      </c>
      <c r="J11" s="1750">
        <v>0</v>
      </c>
      <c r="K11" s="1750"/>
      <c r="L11" s="1750">
        <v>6</v>
      </c>
      <c r="M11" s="1750">
        <v>3</v>
      </c>
      <c r="N11" s="1741"/>
      <c r="O11" s="1741">
        <f t="shared" si="0"/>
        <v>15</v>
      </c>
      <c r="P11" s="1741">
        <f t="shared" si="0"/>
        <v>4</v>
      </c>
      <c r="Q11" s="1741"/>
      <c r="R11" s="1749">
        <f t="shared" si="1"/>
        <v>19</v>
      </c>
      <c r="T11" s="1750"/>
      <c r="U11" s="1750"/>
    </row>
    <row r="12" spans="1:21" ht="18.75" customHeight="1">
      <c r="B12" s="99" t="s">
        <v>1605</v>
      </c>
      <c r="C12" s="99"/>
      <c r="D12" s="99"/>
      <c r="E12" s="99"/>
      <c r="F12" s="1750">
        <v>252</v>
      </c>
      <c r="G12" s="1750">
        <v>254</v>
      </c>
      <c r="H12" s="1750"/>
      <c r="I12" s="1750">
        <v>9</v>
      </c>
      <c r="J12" s="1750">
        <v>3</v>
      </c>
      <c r="K12" s="1750"/>
      <c r="L12" s="1750">
        <v>227</v>
      </c>
      <c r="M12" s="1750">
        <v>136</v>
      </c>
      <c r="N12" s="1741"/>
      <c r="O12" s="1741">
        <f t="shared" si="0"/>
        <v>488</v>
      </c>
      <c r="P12" s="1741">
        <f t="shared" si="0"/>
        <v>393</v>
      </c>
      <c r="Q12" s="1741"/>
      <c r="R12" s="1749">
        <f t="shared" si="1"/>
        <v>881</v>
      </c>
      <c r="T12" s="1750"/>
      <c r="U12" s="1750"/>
    </row>
    <row r="13" spans="1:21" ht="18.75" customHeight="1">
      <c r="B13" s="99" t="s">
        <v>1604</v>
      </c>
      <c r="C13" s="99"/>
      <c r="D13" s="99"/>
      <c r="E13" s="99"/>
      <c r="F13" s="1750">
        <v>3</v>
      </c>
      <c r="G13" s="1750">
        <v>3</v>
      </c>
      <c r="H13" s="1750"/>
      <c r="I13" s="1750">
        <v>2</v>
      </c>
      <c r="J13" s="1750">
        <v>0</v>
      </c>
      <c r="K13" s="1750"/>
      <c r="L13" s="1750">
        <v>6</v>
      </c>
      <c r="M13" s="1750">
        <v>4</v>
      </c>
      <c r="N13" s="1741"/>
      <c r="O13" s="1741">
        <f t="shared" si="0"/>
        <v>11</v>
      </c>
      <c r="P13" s="1741">
        <f t="shared" si="0"/>
        <v>7</v>
      </c>
      <c r="Q13" s="1741"/>
      <c r="R13" s="1749">
        <f t="shared" si="1"/>
        <v>18</v>
      </c>
      <c r="T13" s="1750"/>
      <c r="U13" s="1750"/>
    </row>
    <row r="14" spans="1:21" ht="18.75" customHeight="1">
      <c r="B14" s="99" t="s">
        <v>1332</v>
      </c>
      <c r="C14" s="99"/>
      <c r="D14" s="99"/>
      <c r="E14" s="99"/>
      <c r="F14" s="1750">
        <v>17</v>
      </c>
      <c r="G14" s="1750">
        <v>6</v>
      </c>
      <c r="H14" s="1750"/>
      <c r="I14" s="1750">
        <v>0</v>
      </c>
      <c r="J14" s="1750">
        <v>0</v>
      </c>
      <c r="K14" s="1750"/>
      <c r="L14" s="1750">
        <v>5</v>
      </c>
      <c r="M14" s="1750">
        <v>10</v>
      </c>
      <c r="N14" s="1741"/>
      <c r="O14" s="1741">
        <f t="shared" si="0"/>
        <v>22</v>
      </c>
      <c r="P14" s="1741">
        <f t="shared" si="0"/>
        <v>16</v>
      </c>
      <c r="Q14" s="1741"/>
      <c r="R14" s="1749">
        <f t="shared" si="1"/>
        <v>38</v>
      </c>
      <c r="T14" s="1750"/>
      <c r="U14" s="1750"/>
    </row>
    <row r="15" spans="1:21" ht="18.75" customHeight="1">
      <c r="B15" s="99" t="s">
        <v>1333</v>
      </c>
      <c r="C15" s="99"/>
      <c r="D15" s="99"/>
      <c r="E15" s="99"/>
      <c r="F15" s="1750">
        <v>3</v>
      </c>
      <c r="G15" s="1750">
        <v>3</v>
      </c>
      <c r="H15" s="1750"/>
      <c r="I15" s="1750">
        <v>0</v>
      </c>
      <c r="J15" s="1750">
        <v>0</v>
      </c>
      <c r="K15" s="1750"/>
      <c r="L15" s="1750">
        <v>1</v>
      </c>
      <c r="M15" s="1750">
        <v>4</v>
      </c>
      <c r="N15" s="1741"/>
      <c r="O15" s="1741">
        <f t="shared" si="0"/>
        <v>4</v>
      </c>
      <c r="P15" s="1741">
        <f t="shared" si="0"/>
        <v>7</v>
      </c>
      <c r="Q15" s="1741"/>
      <c r="R15" s="1749">
        <f t="shared" si="1"/>
        <v>11</v>
      </c>
      <c r="T15" s="1750"/>
      <c r="U15" s="1750"/>
    </row>
    <row r="16" spans="1:21" ht="18.75" customHeight="1">
      <c r="B16" s="99" t="s">
        <v>1603</v>
      </c>
      <c r="C16" s="99"/>
      <c r="D16" s="99"/>
      <c r="E16" s="99"/>
      <c r="F16" s="1750">
        <v>0</v>
      </c>
      <c r="G16" s="1750">
        <v>0</v>
      </c>
      <c r="H16" s="1750"/>
      <c r="I16" s="1750">
        <v>0</v>
      </c>
      <c r="J16" s="1750">
        <v>0</v>
      </c>
      <c r="K16" s="1750"/>
      <c r="L16" s="1750">
        <v>0</v>
      </c>
      <c r="M16" s="1750">
        <v>0</v>
      </c>
      <c r="N16" s="1741"/>
      <c r="O16" s="1741">
        <f t="shared" si="0"/>
        <v>0</v>
      </c>
      <c r="P16" s="1741">
        <f t="shared" si="0"/>
        <v>0</v>
      </c>
      <c r="Q16" s="1741"/>
      <c r="R16" s="1749">
        <f t="shared" si="1"/>
        <v>0</v>
      </c>
      <c r="T16" s="1750"/>
      <c r="U16" s="1750"/>
    </row>
    <row r="17" spans="2:18" ht="3.75" customHeight="1">
      <c r="B17" s="99"/>
      <c r="C17" s="99"/>
      <c r="D17" s="99"/>
      <c r="E17" s="99"/>
      <c r="F17" s="97"/>
      <c r="G17" s="97"/>
      <c r="H17" s="97"/>
      <c r="I17" s="97"/>
      <c r="J17" s="97"/>
      <c r="K17" s="97"/>
      <c r="L17" s="97"/>
      <c r="M17" s="97"/>
      <c r="N17" s="97"/>
      <c r="O17" s="97"/>
      <c r="P17" s="97"/>
      <c r="Q17" s="97"/>
      <c r="R17" s="1758"/>
    </row>
    <row r="18" spans="2:18" ht="12.75" customHeight="1">
      <c r="B18" s="2038" t="s">
        <v>5</v>
      </c>
      <c r="C18" s="2038"/>
      <c r="D18" s="1625"/>
      <c r="E18" s="1625"/>
      <c r="F18" s="1625">
        <f t="shared" ref="F18:M18" si="2">SUM(F10:F16)</f>
        <v>285</v>
      </c>
      <c r="G18" s="1625">
        <f t="shared" si="2"/>
        <v>267</v>
      </c>
      <c r="H18" s="1625">
        <f t="shared" si="2"/>
        <v>0</v>
      </c>
      <c r="I18" s="1625">
        <f t="shared" si="2"/>
        <v>13</v>
      </c>
      <c r="J18" s="1625">
        <f t="shared" si="2"/>
        <v>3</v>
      </c>
      <c r="K18" s="1625">
        <f t="shared" si="2"/>
        <v>0</v>
      </c>
      <c r="L18" s="1757">
        <f t="shared" si="2"/>
        <v>249</v>
      </c>
      <c r="M18" s="1757">
        <f t="shared" si="2"/>
        <v>160</v>
      </c>
      <c r="N18" s="1625"/>
      <c r="O18" s="1625">
        <f>SUM(O10:O16)</f>
        <v>547</v>
      </c>
      <c r="P18" s="1625">
        <f>SUM(P10:P16)</f>
        <v>430</v>
      </c>
      <c r="Q18" s="1625"/>
      <c r="R18" s="1757">
        <f>SUM(R10:R16)</f>
        <v>977</v>
      </c>
    </row>
    <row r="19" spans="2:18" ht="11.1" customHeight="1"/>
    <row r="20" spans="2:18" ht="11.1" customHeight="1"/>
    <row r="21" spans="2:18" ht="11.1" customHeight="1"/>
    <row r="44" spans="2:2">
      <c r="B44" s="474" t="s">
        <v>1329</v>
      </c>
    </row>
  </sheetData>
  <mergeCells count="9">
    <mergeCell ref="L6:M7"/>
    <mergeCell ref="O6:P7"/>
    <mergeCell ref="R6:R8"/>
    <mergeCell ref="B18:C18"/>
    <mergeCell ref="B2:R2"/>
    <mergeCell ref="B3:R3"/>
    <mergeCell ref="B6:D8"/>
    <mergeCell ref="F6:G7"/>
    <mergeCell ref="I6:J7"/>
  </mergeCells>
  <printOptions horizontalCentered="1"/>
  <pageMargins left="0.86614173228346458" right="0.98425196850393704" top="0.86614173228346458" bottom="0.94488188976377963" header="0.51181102362204722" footer="0.51181102362204722"/>
  <pageSetup scale="63" orientation="portrait" r:id="rId1"/>
  <headerFooter alignWithMargins="0">
    <oddFooter>&amp;F</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60E95-E0FB-4A91-95A5-3E87266D13F2}">
  <dimension ref="B1:AI50"/>
  <sheetViews>
    <sheetView view="pageBreakPreview" zoomScaleNormal="100" zoomScaleSheetLayoutView="100" workbookViewId="0">
      <selection activeCell="AB8" sqref="AB8:AK19"/>
    </sheetView>
  </sheetViews>
  <sheetFormatPr baseColWidth="10" defaultRowHeight="12.75"/>
  <cols>
    <col min="1" max="1" width="2.7109375" style="73" customWidth="1"/>
    <col min="2" max="3" width="5.7109375" style="73" customWidth="1"/>
    <col min="4" max="5" width="2.7109375" style="73" customWidth="1"/>
    <col min="6" max="7" width="6.7109375" style="73" customWidth="1"/>
    <col min="8" max="8" width="0.42578125" style="73" customWidth="1"/>
    <col min="9" max="10" width="6.7109375" style="73" customWidth="1"/>
    <col min="11" max="11" width="0.42578125" style="73" customWidth="1"/>
    <col min="12" max="13" width="6.7109375" style="73" customWidth="1"/>
    <col min="14" max="14" width="0.42578125" style="73" customWidth="1"/>
    <col min="15" max="16" width="6.7109375" style="73" customWidth="1"/>
    <col min="17" max="17" width="0.42578125" style="73" customWidth="1"/>
    <col min="18" max="18" width="6.7109375" style="345" customWidth="1"/>
    <col min="19" max="19" width="7" style="73" customWidth="1"/>
    <col min="20" max="20" width="5.28515625" style="73" customWidth="1"/>
    <col min="21" max="21" width="5.140625" style="73" customWidth="1"/>
    <col min="22" max="24" width="5" style="73" customWidth="1"/>
    <col min="25" max="25" width="4.85546875" style="73" customWidth="1"/>
    <col min="26" max="26" width="5.140625" style="73" customWidth="1"/>
    <col min="27" max="27" width="0.85546875" style="73" customWidth="1"/>
    <col min="28" max="28" width="5.7109375" style="73" customWidth="1"/>
    <col min="29" max="29" width="5.140625" style="73" customWidth="1"/>
    <col min="30" max="31" width="5" style="73" customWidth="1"/>
    <col min="32" max="32" width="5.5703125" style="73" customWidth="1"/>
    <col min="33" max="33" width="5" style="73" customWidth="1"/>
    <col min="34" max="34" width="5.85546875" style="73" customWidth="1"/>
    <col min="35" max="16384" width="11.42578125" style="73"/>
  </cols>
  <sheetData>
    <row r="1" spans="2:35" ht="12.75" customHeight="1" thickBot="1">
      <c r="B1" s="1114"/>
      <c r="C1" s="1114"/>
      <c r="D1" s="1114"/>
      <c r="E1" s="1114"/>
      <c r="F1" s="1114"/>
      <c r="G1" s="1114"/>
      <c r="H1" s="1114"/>
      <c r="I1" s="1114"/>
      <c r="J1" s="1114"/>
      <c r="K1" s="1114"/>
      <c r="L1" s="1114"/>
      <c r="M1" s="1114"/>
      <c r="N1" s="1114"/>
      <c r="O1" s="1114"/>
      <c r="P1" s="1114"/>
      <c r="Q1" s="1114"/>
      <c r="R1" s="1767"/>
    </row>
    <row r="2" spans="2:35" ht="14.1" customHeight="1">
      <c r="B2" s="2039" t="s">
        <v>1614</v>
      </c>
      <c r="C2" s="2039"/>
      <c r="D2" s="2039"/>
      <c r="E2" s="2039"/>
      <c r="F2" s="2039"/>
      <c r="G2" s="2039"/>
      <c r="H2" s="2039"/>
      <c r="I2" s="2039"/>
      <c r="J2" s="2039"/>
      <c r="K2" s="2039"/>
      <c r="L2" s="2039"/>
      <c r="M2" s="2039"/>
      <c r="N2" s="2039"/>
      <c r="O2" s="2039"/>
      <c r="P2" s="2039"/>
      <c r="Q2" s="2039"/>
      <c r="R2" s="2039"/>
      <c r="S2" s="345"/>
      <c r="T2" s="345"/>
      <c r="U2" s="345"/>
      <c r="V2" s="345"/>
      <c r="W2" s="345"/>
      <c r="X2" s="345"/>
      <c r="Y2" s="345"/>
      <c r="Z2" s="345"/>
      <c r="AA2" s="345"/>
      <c r="AB2" s="345"/>
      <c r="AC2" s="345"/>
      <c r="AD2" s="345"/>
      <c r="AE2" s="345"/>
      <c r="AF2" s="345"/>
      <c r="AG2" s="345"/>
      <c r="AH2" s="345"/>
    </row>
    <row r="3" spans="2:35" ht="14.1" customHeight="1">
      <c r="B3" s="2039" t="s">
        <v>74</v>
      </c>
      <c r="C3" s="2039"/>
      <c r="D3" s="2039"/>
      <c r="E3" s="2039"/>
      <c r="F3" s="2039"/>
      <c r="G3" s="2039"/>
      <c r="H3" s="2039"/>
      <c r="I3" s="2039"/>
      <c r="J3" s="2039"/>
      <c r="K3" s="2039"/>
      <c r="L3" s="2039"/>
      <c r="M3" s="2039"/>
      <c r="N3" s="2039"/>
      <c r="O3" s="2039"/>
      <c r="P3" s="2039"/>
      <c r="Q3" s="2039"/>
      <c r="R3" s="2039"/>
      <c r="S3" s="345"/>
      <c r="T3" s="345"/>
      <c r="U3" s="345"/>
      <c r="V3" s="345"/>
      <c r="W3" s="345"/>
      <c r="X3" s="345"/>
      <c r="Y3" s="345"/>
      <c r="Z3" s="345"/>
      <c r="AA3" s="345"/>
      <c r="AB3" s="345"/>
      <c r="AC3" s="345"/>
      <c r="AD3" s="345"/>
      <c r="AE3" s="345"/>
      <c r="AF3" s="345"/>
      <c r="AG3" s="345"/>
      <c r="AH3" s="345"/>
    </row>
    <row r="4" spans="2:35" ht="9" customHeight="1">
      <c r="B4" s="1756"/>
      <c r="C4" s="1756"/>
      <c r="D4" s="1756"/>
      <c r="E4" s="1756"/>
      <c r="F4" s="1756"/>
      <c r="G4" s="1756"/>
      <c r="H4" s="1756"/>
      <c r="I4" s="1756"/>
      <c r="J4" s="1756"/>
      <c r="K4" s="1756"/>
      <c r="L4" s="1756"/>
      <c r="M4" s="1756"/>
      <c r="N4" s="1756"/>
      <c r="O4" s="1756"/>
      <c r="P4" s="1756"/>
      <c r="Q4" s="1756"/>
      <c r="R4" s="1756"/>
      <c r="S4" s="345"/>
      <c r="T4" s="345"/>
      <c r="U4" s="345"/>
      <c r="V4" s="345"/>
      <c r="W4" s="345"/>
      <c r="X4" s="345"/>
      <c r="Y4" s="345"/>
      <c r="Z4" s="345"/>
      <c r="AA4" s="345"/>
      <c r="AB4" s="345"/>
      <c r="AC4" s="345"/>
      <c r="AD4" s="345"/>
      <c r="AE4" s="345"/>
      <c r="AF4" s="345"/>
      <c r="AG4" s="345"/>
      <c r="AH4" s="345"/>
    </row>
    <row r="5" spans="2:35" ht="9" customHeight="1">
      <c r="B5" s="1778"/>
      <c r="C5" s="1778"/>
      <c r="D5" s="1778"/>
      <c r="E5" s="1778"/>
      <c r="F5" s="1778"/>
      <c r="G5" s="1778"/>
      <c r="H5" s="1778"/>
      <c r="I5" s="1778"/>
      <c r="J5" s="1778"/>
      <c r="K5" s="1778"/>
      <c r="L5" s="1778"/>
      <c r="M5" s="1778"/>
      <c r="N5" s="1778"/>
      <c r="O5" s="1778"/>
      <c r="P5" s="1778"/>
      <c r="Q5" s="1778"/>
      <c r="R5" s="1777"/>
    </row>
    <row r="6" spans="2:35" ht="13.5" customHeight="1">
      <c r="B6" s="2034" t="s">
        <v>1610</v>
      </c>
      <c r="C6" s="2034"/>
      <c r="D6" s="2034"/>
      <c r="E6" s="1743"/>
      <c r="F6" s="2034" t="s">
        <v>1609</v>
      </c>
      <c r="G6" s="2034"/>
      <c r="H6" s="1763"/>
      <c r="I6" s="2034" t="s">
        <v>1596</v>
      </c>
      <c r="J6" s="2034"/>
      <c r="K6" s="1763"/>
      <c r="L6" s="2034" t="s">
        <v>1595</v>
      </c>
      <c r="M6" s="2034"/>
      <c r="N6" s="1743"/>
      <c r="O6" s="2036" t="s">
        <v>1608</v>
      </c>
      <c r="P6" s="2036"/>
      <c r="Q6" s="1762"/>
      <c r="R6" s="2034" t="s">
        <v>5</v>
      </c>
    </row>
    <row r="7" spans="2:35" ht="13.5" customHeight="1">
      <c r="B7" s="2034"/>
      <c r="C7" s="2034"/>
      <c r="D7" s="2034"/>
      <c r="E7" s="1743"/>
      <c r="F7" s="2035"/>
      <c r="G7" s="2035"/>
      <c r="H7" s="1763"/>
      <c r="I7" s="2035"/>
      <c r="J7" s="2035"/>
      <c r="K7" s="1763"/>
      <c r="L7" s="2035"/>
      <c r="M7" s="2035"/>
      <c r="N7" s="1743"/>
      <c r="O7" s="2037"/>
      <c r="P7" s="2037"/>
      <c r="Q7" s="1762"/>
      <c r="R7" s="2034"/>
    </row>
    <row r="8" spans="2:35" ht="13.5" customHeight="1">
      <c r="B8" s="2035"/>
      <c r="C8" s="2035"/>
      <c r="D8" s="2035"/>
      <c r="E8" s="1760"/>
      <c r="F8" s="1760" t="s">
        <v>26</v>
      </c>
      <c r="G8" s="1760" t="s">
        <v>27</v>
      </c>
      <c r="H8" s="1761"/>
      <c r="I8" s="1760" t="s">
        <v>26</v>
      </c>
      <c r="J8" s="1760" t="s">
        <v>27</v>
      </c>
      <c r="K8" s="1761"/>
      <c r="L8" s="1760" t="s">
        <v>26</v>
      </c>
      <c r="M8" s="1760" t="s">
        <v>27</v>
      </c>
      <c r="N8" s="1761"/>
      <c r="O8" s="1760" t="s">
        <v>26</v>
      </c>
      <c r="P8" s="1760" t="s">
        <v>27</v>
      </c>
      <c r="Q8" s="1759"/>
      <c r="R8" s="2035"/>
    </row>
    <row r="9" spans="2:35" ht="3.75" customHeight="1">
      <c r="D9" s="474"/>
      <c r="E9" s="474"/>
      <c r="F9" s="474"/>
      <c r="G9" s="474"/>
      <c r="H9" s="474"/>
      <c r="I9" s="474"/>
      <c r="J9" s="474"/>
      <c r="K9" s="474"/>
      <c r="L9" s="474"/>
      <c r="M9" s="474"/>
      <c r="N9" s="474"/>
      <c r="O9" s="474"/>
      <c r="P9" s="474"/>
      <c r="Q9" s="474"/>
      <c r="R9" s="1116"/>
      <c r="T9" s="1"/>
      <c r="U9" s="1"/>
    </row>
    <row r="10" spans="2:35" ht="18.75" customHeight="1">
      <c r="B10" s="99" t="s">
        <v>1607</v>
      </c>
      <c r="C10" s="99"/>
      <c r="D10" s="99"/>
      <c r="E10" s="99"/>
      <c r="F10" s="1750">
        <v>3</v>
      </c>
      <c r="G10" s="1750">
        <v>0</v>
      </c>
      <c r="H10" s="1750"/>
      <c r="I10" s="1750">
        <v>3</v>
      </c>
      <c r="J10" s="1750">
        <v>0</v>
      </c>
      <c r="K10" s="1750"/>
      <c r="L10" s="1750">
        <v>5</v>
      </c>
      <c r="M10" s="1750">
        <v>0</v>
      </c>
      <c r="N10" s="1750"/>
      <c r="O10" s="1750">
        <f t="shared" ref="O10:P16" si="0">SUM(F10+I10+L10)</f>
        <v>11</v>
      </c>
      <c r="P10" s="1750">
        <f t="shared" si="0"/>
        <v>0</v>
      </c>
      <c r="Q10" s="1741"/>
      <c r="R10" s="1773">
        <f t="shared" ref="R10:R16" si="1">SUM(O10:P10)</f>
        <v>11</v>
      </c>
      <c r="T10" s="1"/>
      <c r="U10" s="1"/>
      <c r="AB10" s="1750"/>
      <c r="AC10" s="1750"/>
      <c r="AD10" s="1750"/>
      <c r="AE10" s="1750"/>
      <c r="AF10" s="1750"/>
      <c r="AG10" s="1750"/>
      <c r="AH10" s="1750"/>
      <c r="AI10" s="1750"/>
    </row>
    <row r="11" spans="2:35" ht="18.75" customHeight="1">
      <c r="B11" s="99" t="s">
        <v>1606</v>
      </c>
      <c r="C11" s="99"/>
      <c r="D11" s="99"/>
      <c r="E11" s="99"/>
      <c r="F11" s="1750">
        <v>4</v>
      </c>
      <c r="G11" s="1750">
        <v>7</v>
      </c>
      <c r="H11" s="1750"/>
      <c r="I11" s="1750">
        <v>1</v>
      </c>
      <c r="J11" s="1750">
        <v>1</v>
      </c>
      <c r="K11" s="1750"/>
      <c r="L11" s="1750">
        <v>10</v>
      </c>
      <c r="M11" s="1750">
        <v>10</v>
      </c>
      <c r="N11" s="1750"/>
      <c r="O11" s="1750">
        <f t="shared" si="0"/>
        <v>15</v>
      </c>
      <c r="P11" s="1750">
        <f t="shared" si="0"/>
        <v>18</v>
      </c>
      <c r="Q11" s="1741"/>
      <c r="R11" s="1773">
        <f t="shared" si="1"/>
        <v>33</v>
      </c>
      <c r="T11" s="1"/>
      <c r="U11" s="1"/>
      <c r="AB11" s="1750"/>
      <c r="AC11" s="1750"/>
      <c r="AD11" s="1750"/>
      <c r="AE11" s="1750"/>
      <c r="AF11" s="1750"/>
      <c r="AG11" s="1750"/>
      <c r="AH11" s="1750"/>
      <c r="AI11" s="1750"/>
    </row>
    <row r="12" spans="2:35" ht="18.75" customHeight="1">
      <c r="B12" s="99" t="s">
        <v>1605</v>
      </c>
      <c r="C12" s="99"/>
      <c r="D12" s="99"/>
      <c r="E12" s="99"/>
      <c r="F12" s="1750">
        <v>280</v>
      </c>
      <c r="G12" s="1750">
        <v>261</v>
      </c>
      <c r="H12" s="1750"/>
      <c r="I12" s="1750">
        <v>8</v>
      </c>
      <c r="J12" s="1750">
        <v>4</v>
      </c>
      <c r="K12" s="1750"/>
      <c r="L12" s="1750">
        <v>226</v>
      </c>
      <c r="M12" s="1750">
        <v>121</v>
      </c>
      <c r="N12" s="1750"/>
      <c r="O12" s="1750">
        <f t="shared" si="0"/>
        <v>514</v>
      </c>
      <c r="P12" s="1750">
        <f t="shared" si="0"/>
        <v>386</v>
      </c>
      <c r="Q12" s="1741"/>
      <c r="R12" s="1773">
        <f t="shared" si="1"/>
        <v>900</v>
      </c>
      <c r="T12" s="1"/>
      <c r="U12" s="1"/>
      <c r="AB12" s="1750"/>
      <c r="AC12" s="1750"/>
      <c r="AD12" s="1750"/>
      <c r="AE12" s="1750"/>
      <c r="AF12" s="1750"/>
      <c r="AG12" s="1750"/>
      <c r="AH12" s="1750"/>
      <c r="AI12" s="1750"/>
    </row>
    <row r="13" spans="2:35" ht="18.75" customHeight="1">
      <c r="B13" s="99" t="s">
        <v>1604</v>
      </c>
      <c r="C13" s="99"/>
      <c r="D13" s="99"/>
      <c r="E13" s="99"/>
      <c r="F13" s="1750">
        <v>2</v>
      </c>
      <c r="G13" s="1750">
        <v>7</v>
      </c>
      <c r="H13" s="1750"/>
      <c r="I13" s="1750">
        <v>3</v>
      </c>
      <c r="J13" s="1750">
        <v>0</v>
      </c>
      <c r="K13" s="1750"/>
      <c r="L13" s="1750">
        <v>4</v>
      </c>
      <c r="M13" s="1750">
        <v>6</v>
      </c>
      <c r="N13" s="1750"/>
      <c r="O13" s="1750">
        <f t="shared" si="0"/>
        <v>9</v>
      </c>
      <c r="P13" s="1750">
        <f t="shared" si="0"/>
        <v>13</v>
      </c>
      <c r="Q13" s="1741"/>
      <c r="R13" s="1773">
        <f t="shared" si="1"/>
        <v>22</v>
      </c>
      <c r="T13" s="1"/>
      <c r="U13" s="1"/>
      <c r="AB13" s="1750"/>
      <c r="AC13" s="1750"/>
      <c r="AD13" s="1750"/>
      <c r="AE13" s="1750"/>
      <c r="AF13" s="1750"/>
      <c r="AG13" s="1750"/>
      <c r="AH13" s="1750"/>
      <c r="AI13" s="1750"/>
    </row>
    <row r="14" spans="2:35" ht="18.75" customHeight="1">
      <c r="B14" s="99" t="s">
        <v>1332</v>
      </c>
      <c r="C14" s="99"/>
      <c r="D14" s="99"/>
      <c r="E14" s="99"/>
      <c r="F14" s="1750">
        <v>9</v>
      </c>
      <c r="G14" s="1750">
        <v>10</v>
      </c>
      <c r="H14" s="1750"/>
      <c r="I14" s="1750">
        <v>1</v>
      </c>
      <c r="J14" s="1750">
        <v>0</v>
      </c>
      <c r="K14" s="1750"/>
      <c r="L14" s="1750">
        <v>8</v>
      </c>
      <c r="M14" s="1750">
        <v>13</v>
      </c>
      <c r="N14" s="1750"/>
      <c r="O14" s="1750">
        <f t="shared" si="0"/>
        <v>18</v>
      </c>
      <c r="P14" s="1750">
        <f t="shared" si="0"/>
        <v>23</v>
      </c>
      <c r="Q14" s="1741"/>
      <c r="R14" s="1773">
        <f t="shared" si="1"/>
        <v>41</v>
      </c>
      <c r="T14" s="1"/>
      <c r="U14" s="1"/>
      <c r="AB14" s="1750"/>
      <c r="AC14" s="1750"/>
      <c r="AD14" s="1750"/>
      <c r="AE14" s="1750"/>
      <c r="AF14" s="1750"/>
      <c r="AG14" s="1750"/>
      <c r="AH14" s="1750"/>
      <c r="AI14" s="1750"/>
    </row>
    <row r="15" spans="2:35" ht="18.75" customHeight="1">
      <c r="B15" s="99" t="s">
        <v>1333</v>
      </c>
      <c r="C15" s="99"/>
      <c r="D15" s="99"/>
      <c r="E15" s="99"/>
      <c r="F15" s="1750">
        <v>2</v>
      </c>
      <c r="G15" s="1750">
        <v>2</v>
      </c>
      <c r="H15" s="1750"/>
      <c r="I15" s="1750">
        <v>0</v>
      </c>
      <c r="J15" s="1750">
        <v>0</v>
      </c>
      <c r="K15" s="1750"/>
      <c r="L15" s="1750">
        <v>2</v>
      </c>
      <c r="M15" s="1750">
        <v>2</v>
      </c>
      <c r="N15" s="1750"/>
      <c r="O15" s="1750">
        <f t="shared" si="0"/>
        <v>4</v>
      </c>
      <c r="P15" s="1750">
        <f t="shared" si="0"/>
        <v>4</v>
      </c>
      <c r="Q15" s="1741"/>
      <c r="R15" s="1773">
        <f t="shared" si="1"/>
        <v>8</v>
      </c>
      <c r="T15" s="1"/>
      <c r="U15" s="1"/>
      <c r="AB15" s="1750"/>
      <c r="AC15" s="1750"/>
      <c r="AD15" s="1750"/>
      <c r="AE15" s="1750"/>
      <c r="AF15" s="1750"/>
      <c r="AG15" s="1750"/>
      <c r="AH15" s="1750"/>
      <c r="AI15" s="1750"/>
    </row>
    <row r="16" spans="2:35" ht="18.75" customHeight="1">
      <c r="B16" s="99" t="s">
        <v>1603</v>
      </c>
      <c r="C16" s="99"/>
      <c r="D16" s="99"/>
      <c r="E16" s="99"/>
      <c r="F16" s="1750">
        <v>0</v>
      </c>
      <c r="G16" s="1750">
        <v>0</v>
      </c>
      <c r="H16" s="1750"/>
      <c r="I16" s="1750">
        <v>0</v>
      </c>
      <c r="J16" s="1750">
        <v>0</v>
      </c>
      <c r="K16" s="1750"/>
      <c r="L16" s="1750">
        <v>0</v>
      </c>
      <c r="M16" s="1750">
        <v>0</v>
      </c>
      <c r="N16" s="1750"/>
      <c r="O16" s="1750">
        <f t="shared" si="0"/>
        <v>0</v>
      </c>
      <c r="P16" s="1750">
        <f t="shared" si="0"/>
        <v>0</v>
      </c>
      <c r="Q16" s="1741"/>
      <c r="R16" s="1773">
        <f t="shared" si="1"/>
        <v>0</v>
      </c>
      <c r="T16" s="1"/>
      <c r="U16" s="1"/>
    </row>
    <row r="17" spans="2:18" ht="3.75" customHeight="1">
      <c r="B17" s="99"/>
      <c r="C17" s="99"/>
      <c r="D17" s="99"/>
      <c r="E17" s="99"/>
      <c r="F17" s="97"/>
      <c r="G17" s="97"/>
      <c r="H17" s="97"/>
      <c r="I17" s="97"/>
      <c r="J17" s="97"/>
      <c r="K17" s="97"/>
      <c r="L17" s="97"/>
      <c r="M17" s="97"/>
      <c r="N17" s="97"/>
      <c r="O17" s="97"/>
      <c r="P17" s="97"/>
      <c r="Q17" s="97"/>
      <c r="R17" s="831"/>
    </row>
    <row r="18" spans="2:18" ht="12.75" customHeight="1">
      <c r="B18" s="2038" t="s">
        <v>5</v>
      </c>
      <c r="C18" s="2038"/>
      <c r="D18" s="1625"/>
      <c r="E18" s="1625"/>
      <c r="F18" s="1757">
        <f>SUM(F10:F16)</f>
        <v>300</v>
      </c>
      <c r="G18" s="1757">
        <f>SUM(G10:G16)</f>
        <v>287</v>
      </c>
      <c r="H18" s="1757"/>
      <c r="I18" s="1757">
        <f>SUM(I10:I16)</f>
        <v>16</v>
      </c>
      <c r="J18" s="1757">
        <f>SUM(J10:J16)</f>
        <v>5</v>
      </c>
      <c r="K18" s="1757"/>
      <c r="L18" s="1757">
        <f>SUM(L10:L16)</f>
        <v>255</v>
      </c>
      <c r="M18" s="1757">
        <f>SUM(M10:M16)</f>
        <v>152</v>
      </c>
      <c r="N18" s="1757"/>
      <c r="O18" s="1757">
        <f>SUM(O10:O16)</f>
        <v>571</v>
      </c>
      <c r="P18" s="1757">
        <f>SUM(P10:P16)</f>
        <v>444</v>
      </c>
      <c r="Q18" s="1757"/>
      <c r="R18" s="1757">
        <f>SUM(R10:R16)</f>
        <v>1015</v>
      </c>
    </row>
    <row r="19" spans="2:18" ht="11.1" customHeight="1">
      <c r="C19" s="474"/>
      <c r="D19" s="474"/>
      <c r="E19" s="474"/>
      <c r="F19" s="474"/>
      <c r="G19" s="474"/>
      <c r="H19" s="474"/>
      <c r="I19" s="474"/>
      <c r="J19" s="474"/>
      <c r="K19" s="474"/>
      <c r="L19" s="474"/>
      <c r="M19" s="474"/>
      <c r="N19" s="474"/>
      <c r="O19" s="474"/>
      <c r="P19" s="474"/>
      <c r="Q19" s="474"/>
      <c r="R19" s="1116"/>
    </row>
    <row r="20" spans="2:18" ht="11.1" customHeight="1">
      <c r="C20" s="474"/>
      <c r="D20" s="474"/>
      <c r="E20" s="474"/>
      <c r="F20" s="474"/>
      <c r="G20" s="474"/>
      <c r="H20" s="474"/>
      <c r="I20" s="474"/>
      <c r="J20" s="474"/>
      <c r="K20" s="474"/>
      <c r="L20" s="474"/>
      <c r="M20" s="474"/>
      <c r="N20" s="474"/>
      <c r="O20" s="474"/>
      <c r="P20" s="474"/>
      <c r="Q20" s="474"/>
      <c r="R20" s="1116"/>
    </row>
    <row r="21" spans="2:18" ht="11.1" customHeight="1">
      <c r="C21" s="474"/>
      <c r="D21" s="474"/>
      <c r="E21" s="474"/>
      <c r="F21" s="474"/>
      <c r="G21" s="474"/>
      <c r="H21" s="474"/>
      <c r="I21" s="474"/>
      <c r="J21" s="474"/>
      <c r="K21" s="474"/>
      <c r="L21" s="474"/>
      <c r="M21" s="474"/>
      <c r="N21" s="474"/>
      <c r="O21" s="474"/>
      <c r="P21" s="474"/>
      <c r="Q21" s="474"/>
      <c r="R21" s="1116"/>
    </row>
    <row r="22" spans="2:18" ht="11.1" customHeight="1">
      <c r="C22" s="474"/>
      <c r="D22" s="474"/>
      <c r="E22" s="474"/>
      <c r="F22" s="474"/>
      <c r="G22" s="474"/>
      <c r="H22" s="474"/>
      <c r="I22" s="474"/>
      <c r="J22" s="474"/>
      <c r="K22" s="474"/>
      <c r="L22" s="474"/>
      <c r="M22" s="474"/>
      <c r="N22" s="474"/>
      <c r="O22" s="474"/>
      <c r="P22" s="474"/>
      <c r="Q22" s="474"/>
      <c r="R22" s="1116"/>
    </row>
    <row r="23" spans="2:18" ht="11.1" customHeight="1">
      <c r="C23" s="474"/>
      <c r="D23" s="474"/>
      <c r="E23" s="474"/>
      <c r="F23" s="474"/>
      <c r="G23" s="474"/>
      <c r="H23" s="474"/>
      <c r="I23" s="474"/>
      <c r="J23" s="474"/>
      <c r="K23" s="474"/>
      <c r="L23" s="474"/>
      <c r="M23" s="474"/>
      <c r="N23" s="474"/>
      <c r="O23" s="474"/>
      <c r="P23" s="474"/>
      <c r="Q23" s="474"/>
      <c r="R23" s="1116"/>
    </row>
    <row r="28" spans="2:18">
      <c r="G28" s="97"/>
      <c r="H28" s="97"/>
      <c r="I28" s="97"/>
      <c r="J28" s="1741"/>
      <c r="K28" s="1741"/>
      <c r="L28" s="1741"/>
      <c r="M28" s="1741"/>
      <c r="N28" s="1741"/>
      <c r="O28" s="1741"/>
      <c r="P28" s="1741"/>
      <c r="Q28" s="1741"/>
    </row>
    <row r="29" spans="2:18">
      <c r="G29" s="1741"/>
      <c r="H29" s="1741"/>
      <c r="I29" s="1741"/>
      <c r="J29" s="1741"/>
      <c r="K29" s="1741"/>
      <c r="L29" s="1741"/>
      <c r="M29" s="1741"/>
      <c r="N29" s="1741"/>
      <c r="O29" s="1741"/>
      <c r="P29" s="1741"/>
      <c r="Q29" s="1741"/>
    </row>
    <row r="30" spans="2:18">
      <c r="G30" s="1741"/>
      <c r="H30" s="1741"/>
      <c r="I30" s="1741"/>
      <c r="J30" s="1741"/>
      <c r="K30" s="1741"/>
      <c r="L30" s="1741"/>
      <c r="M30" s="1741"/>
      <c r="N30" s="1741"/>
      <c r="O30" s="1741"/>
      <c r="P30" s="1741"/>
      <c r="Q30" s="1741"/>
    </row>
    <row r="31" spans="2:18">
      <c r="G31" s="1741"/>
      <c r="H31" s="1741"/>
      <c r="I31" s="1741"/>
      <c r="J31" s="1741"/>
      <c r="K31" s="1741"/>
      <c r="L31" s="1741"/>
      <c r="M31" s="1741"/>
      <c r="N31" s="1741"/>
      <c r="O31" s="1741"/>
      <c r="P31" s="1741"/>
      <c r="Q31" s="1741"/>
    </row>
    <row r="32" spans="2:18">
      <c r="G32" s="97"/>
      <c r="H32" s="97"/>
      <c r="I32" s="97"/>
      <c r="J32" s="1741"/>
      <c r="K32" s="1741"/>
      <c r="L32" s="1741"/>
      <c r="M32" s="1741"/>
      <c r="N32" s="1741"/>
      <c r="O32" s="1741"/>
      <c r="P32" s="1741"/>
      <c r="Q32" s="1741"/>
    </row>
    <row r="33" spans="7:17">
      <c r="G33" s="1741"/>
      <c r="H33" s="1741"/>
      <c r="I33" s="1741"/>
      <c r="J33" s="1741"/>
      <c r="K33" s="1741"/>
      <c r="L33" s="1741"/>
      <c r="M33" s="1741"/>
      <c r="N33" s="1741"/>
      <c r="O33" s="1741"/>
      <c r="P33" s="1741"/>
      <c r="Q33" s="1741"/>
    </row>
    <row r="34" spans="7:17">
      <c r="G34" s="1741"/>
      <c r="H34" s="1741"/>
      <c r="I34" s="1741"/>
      <c r="J34" s="1741"/>
      <c r="K34" s="1741"/>
      <c r="L34" s="1741"/>
      <c r="M34" s="1741"/>
      <c r="N34" s="1741"/>
      <c r="O34" s="1741"/>
      <c r="P34" s="1741"/>
      <c r="Q34" s="1741"/>
    </row>
    <row r="35" spans="7:17">
      <c r="G35" s="1741"/>
      <c r="H35" s="1741"/>
      <c r="I35" s="1741"/>
      <c r="J35" s="1741"/>
      <c r="K35" s="1741"/>
      <c r="L35" s="1741"/>
      <c r="M35" s="1741"/>
      <c r="N35" s="1741"/>
      <c r="O35" s="1741"/>
      <c r="P35" s="1741"/>
      <c r="Q35" s="1741"/>
    </row>
    <row r="36" spans="7:17">
      <c r="G36" s="1741"/>
      <c r="H36" s="1741"/>
      <c r="I36" s="1741"/>
      <c r="J36" s="1741"/>
      <c r="K36" s="1741"/>
      <c r="L36" s="1741"/>
      <c r="M36" s="1741"/>
      <c r="N36" s="1741"/>
      <c r="O36" s="1741"/>
      <c r="P36" s="1741"/>
      <c r="Q36" s="1741"/>
    </row>
    <row r="37" spans="7:17">
      <c r="G37" s="1741"/>
      <c r="H37" s="1741"/>
      <c r="I37" s="1741"/>
      <c r="J37" s="1741"/>
      <c r="K37" s="1741"/>
      <c r="L37" s="1741"/>
      <c r="M37" s="1741"/>
      <c r="N37" s="1741"/>
      <c r="O37" s="1741"/>
      <c r="P37" s="1741"/>
      <c r="Q37" s="1741"/>
    </row>
    <row r="38" spans="7:17">
      <c r="G38" s="1741"/>
      <c r="H38" s="1741"/>
      <c r="I38" s="1741"/>
      <c r="J38" s="1741"/>
      <c r="K38" s="1741"/>
      <c r="L38" s="1741"/>
      <c r="M38" s="1741"/>
      <c r="N38" s="1741"/>
      <c r="O38" s="1741"/>
      <c r="P38" s="1741"/>
      <c r="Q38" s="1741"/>
    </row>
    <row r="39" spans="7:17">
      <c r="G39" s="1741"/>
      <c r="H39" s="1741"/>
      <c r="I39" s="1741"/>
      <c r="J39" s="1741"/>
      <c r="K39" s="1741"/>
      <c r="L39" s="1741"/>
      <c r="M39" s="1741"/>
      <c r="N39" s="1741"/>
      <c r="O39" s="1741"/>
      <c r="P39" s="1741"/>
      <c r="Q39" s="1741"/>
    </row>
    <row r="40" spans="7:17">
      <c r="G40" s="1741"/>
      <c r="H40" s="1741"/>
      <c r="I40" s="1741"/>
      <c r="J40" s="1741"/>
      <c r="K40" s="1741"/>
      <c r="L40" s="1741"/>
      <c r="M40" s="1741"/>
      <c r="N40" s="1741"/>
      <c r="O40" s="1741"/>
      <c r="P40" s="1741"/>
      <c r="Q40" s="1741"/>
    </row>
    <row r="50" spans="2:2">
      <c r="B50" s="474" t="s">
        <v>1329</v>
      </c>
    </row>
  </sheetData>
  <mergeCells count="9">
    <mergeCell ref="B2:R2"/>
    <mergeCell ref="B3:R3"/>
    <mergeCell ref="B18:C18"/>
    <mergeCell ref="B6:D8"/>
    <mergeCell ref="F6:G7"/>
    <mergeCell ref="I6:J7"/>
    <mergeCell ref="L6:M7"/>
    <mergeCell ref="O6:P7"/>
    <mergeCell ref="R6:R8"/>
  </mergeCells>
  <printOptions horizontalCentered="1"/>
  <pageMargins left="0.86614173228346458" right="0.98425196850393704" top="0.86614173228346458" bottom="0.94488188976377963" header="0.51181102362204722" footer="0.51181102362204722"/>
  <pageSetup scale="57" orientation="portrait" r:id="rId1"/>
  <headerFooter alignWithMargins="0">
    <oddFooter>&amp;F</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3803-CA92-4E10-8BB4-59EC6FB90CD4}">
  <dimension ref="A1:AA43"/>
  <sheetViews>
    <sheetView view="pageBreakPreview" zoomScaleNormal="100" zoomScaleSheetLayoutView="100" workbookViewId="0">
      <selection activeCell="V22" sqref="V22"/>
    </sheetView>
  </sheetViews>
  <sheetFormatPr baseColWidth="10" defaultRowHeight="12.75"/>
  <cols>
    <col min="1" max="1" width="2.7109375" style="73" customWidth="1"/>
    <col min="2" max="3" width="5.7109375" style="73" customWidth="1"/>
    <col min="4" max="5" width="2.7109375" style="73" customWidth="1"/>
    <col min="6" max="7" width="6.7109375" style="73" customWidth="1"/>
    <col min="8" max="8" width="0.42578125" style="73" customWidth="1"/>
    <col min="9" max="10" width="6.7109375" style="73" customWidth="1"/>
    <col min="11" max="11" width="0.42578125" style="345" customWidth="1"/>
    <col min="12" max="13" width="6.7109375" style="73" customWidth="1"/>
    <col min="14" max="14" width="0.42578125" style="73" customWidth="1"/>
    <col min="15" max="16" width="6.7109375" style="73" customWidth="1"/>
    <col min="17" max="17" width="0.42578125" style="73" customWidth="1"/>
    <col min="18" max="18" width="6.7109375" style="73" customWidth="1"/>
    <col min="19" max="16384" width="11.42578125" style="73"/>
  </cols>
  <sheetData>
    <row r="1" spans="2:27" ht="12.75" customHeight="1" thickBot="1">
      <c r="B1" s="1114"/>
      <c r="C1" s="1114"/>
      <c r="D1" s="1114"/>
      <c r="E1" s="1114"/>
      <c r="F1" s="1114"/>
      <c r="G1" s="1114"/>
      <c r="H1" s="1114"/>
      <c r="I1" s="1114"/>
      <c r="J1" s="1114"/>
      <c r="K1" s="1767"/>
      <c r="L1" s="1114"/>
      <c r="M1" s="1114"/>
      <c r="N1" s="1114"/>
      <c r="O1" s="1114"/>
      <c r="P1" s="1114"/>
      <c r="Q1" s="1114"/>
      <c r="R1" s="1114"/>
    </row>
    <row r="2" spans="2:27" ht="14.1" customHeight="1">
      <c r="B2" s="2039" t="s">
        <v>1613</v>
      </c>
      <c r="C2" s="2039"/>
      <c r="D2" s="2039"/>
      <c r="E2" s="2039"/>
      <c r="F2" s="2039"/>
      <c r="G2" s="2039"/>
      <c r="H2" s="2039"/>
      <c r="I2" s="2039"/>
      <c r="J2" s="2039"/>
      <c r="K2" s="2039"/>
      <c r="L2" s="2039"/>
      <c r="M2" s="2039"/>
      <c r="N2" s="2039"/>
      <c r="O2" s="2039"/>
      <c r="P2" s="2039"/>
      <c r="Q2" s="2039"/>
      <c r="R2" s="2039"/>
    </row>
    <row r="3" spans="2:27" ht="14.1" customHeight="1">
      <c r="B3" s="2039" t="s">
        <v>63</v>
      </c>
      <c r="C3" s="2039"/>
      <c r="D3" s="2039"/>
      <c r="E3" s="2039"/>
      <c r="F3" s="2039"/>
      <c r="G3" s="2039"/>
      <c r="H3" s="2039"/>
      <c r="I3" s="2039"/>
      <c r="J3" s="2039"/>
      <c r="K3" s="2039"/>
      <c r="L3" s="2039"/>
      <c r="M3" s="2039"/>
      <c r="N3" s="2039"/>
      <c r="O3" s="2039"/>
      <c r="P3" s="2039"/>
      <c r="Q3" s="2039"/>
      <c r="R3" s="2039"/>
    </row>
    <row r="4" spans="2:27" ht="9" customHeight="1">
      <c r="B4" s="1776"/>
      <c r="C4" s="1775"/>
      <c r="D4" s="1775"/>
      <c r="E4" s="1775"/>
      <c r="F4" s="1775"/>
      <c r="G4" s="1775"/>
      <c r="H4" s="1775"/>
      <c r="I4" s="1775"/>
      <c r="J4" s="1775"/>
      <c r="K4" s="1774"/>
      <c r="L4" s="748"/>
      <c r="M4" s="748"/>
      <c r="N4" s="748"/>
      <c r="O4" s="748"/>
      <c r="P4" s="748"/>
      <c r="Q4" s="748"/>
      <c r="R4" s="748"/>
    </row>
    <row r="5" spans="2:27" ht="9" customHeight="1">
      <c r="B5" s="2040"/>
      <c r="C5" s="2040"/>
      <c r="D5" s="2040"/>
      <c r="E5" s="2040"/>
      <c r="F5" s="2040"/>
      <c r="G5" s="2040"/>
      <c r="H5" s="2040"/>
      <c r="I5" s="2040"/>
      <c r="J5" s="2040"/>
      <c r="K5" s="2040"/>
      <c r="L5" s="2040"/>
      <c r="M5" s="2040"/>
      <c r="N5" s="2040"/>
      <c r="O5" s="2040"/>
      <c r="P5" s="2040"/>
      <c r="Q5" s="2040"/>
      <c r="R5" s="2040"/>
    </row>
    <row r="6" spans="2:27" ht="13.5" customHeight="1">
      <c r="B6" s="2034" t="s">
        <v>1610</v>
      </c>
      <c r="C6" s="2034"/>
      <c r="D6" s="2034"/>
      <c r="E6" s="1743"/>
      <c r="F6" s="2034" t="s">
        <v>1609</v>
      </c>
      <c r="G6" s="2034"/>
      <c r="H6" s="1763"/>
      <c r="I6" s="2034" t="s">
        <v>1596</v>
      </c>
      <c r="J6" s="2034"/>
      <c r="K6" s="1763"/>
      <c r="L6" s="2034" t="s">
        <v>1595</v>
      </c>
      <c r="M6" s="2034"/>
      <c r="N6" s="1743"/>
      <c r="O6" s="2036" t="s">
        <v>1608</v>
      </c>
      <c r="P6" s="2036"/>
      <c r="Q6" s="1762"/>
      <c r="R6" s="2034" t="s">
        <v>5</v>
      </c>
    </row>
    <row r="7" spans="2:27" ht="13.5" customHeight="1">
      <c r="B7" s="2034"/>
      <c r="C7" s="2034"/>
      <c r="D7" s="2034"/>
      <c r="E7" s="1743"/>
      <c r="F7" s="2035"/>
      <c r="G7" s="2035"/>
      <c r="H7" s="1763"/>
      <c r="I7" s="2035"/>
      <c r="J7" s="2035"/>
      <c r="K7" s="1763"/>
      <c r="L7" s="2035"/>
      <c r="M7" s="2035"/>
      <c r="N7" s="1743"/>
      <c r="O7" s="2037"/>
      <c r="P7" s="2037"/>
      <c r="Q7" s="1762"/>
      <c r="R7" s="2034"/>
    </row>
    <row r="8" spans="2:27" ht="13.5" customHeight="1">
      <c r="B8" s="2035"/>
      <c r="C8" s="2035"/>
      <c r="D8" s="2035"/>
      <c r="E8" s="1760"/>
      <c r="F8" s="1760" t="s">
        <v>26</v>
      </c>
      <c r="G8" s="1760" t="s">
        <v>27</v>
      </c>
      <c r="H8" s="1761"/>
      <c r="I8" s="1760" t="s">
        <v>26</v>
      </c>
      <c r="J8" s="1760" t="s">
        <v>27</v>
      </c>
      <c r="K8" s="1761"/>
      <c r="L8" s="1760" t="s">
        <v>26</v>
      </c>
      <c r="M8" s="1760" t="s">
        <v>27</v>
      </c>
      <c r="N8" s="1761"/>
      <c r="O8" s="1760" t="s">
        <v>26</v>
      </c>
      <c r="P8" s="1760" t="s">
        <v>27</v>
      </c>
      <c r="Q8" s="1759"/>
      <c r="R8" s="2035"/>
    </row>
    <row r="9" spans="2:27" ht="3.75" customHeight="1">
      <c r="D9" s="474"/>
      <c r="E9" s="474"/>
      <c r="F9" s="474"/>
      <c r="G9" s="474"/>
      <c r="H9" s="474"/>
      <c r="I9" s="474"/>
      <c r="J9" s="474"/>
      <c r="K9" s="474"/>
      <c r="L9" s="474"/>
      <c r="M9" s="474"/>
      <c r="N9" s="474"/>
      <c r="O9" s="474"/>
      <c r="P9" s="474"/>
      <c r="Q9" s="474"/>
      <c r="R9" s="1116"/>
      <c r="T9" s="1"/>
      <c r="U9" s="1"/>
    </row>
    <row r="10" spans="2:27" ht="18.75" customHeight="1">
      <c r="B10" s="99" t="s">
        <v>1606</v>
      </c>
      <c r="C10" s="99"/>
      <c r="D10" s="99"/>
      <c r="E10" s="99"/>
      <c r="F10" s="1741">
        <v>42</v>
      </c>
      <c r="G10" s="97">
        <v>87</v>
      </c>
      <c r="H10" s="1741"/>
      <c r="I10" s="1741">
        <v>3</v>
      </c>
      <c r="J10" s="1741">
        <v>1</v>
      </c>
      <c r="K10" s="1741"/>
      <c r="L10" s="1741">
        <v>13</v>
      </c>
      <c r="M10" s="1741">
        <v>4</v>
      </c>
      <c r="N10" s="1741"/>
      <c r="O10" s="1741">
        <f>SUM(F10+I10+L10)</f>
        <v>58</v>
      </c>
      <c r="P10" s="1741">
        <f>SUM(G10+J10+M10)</f>
        <v>92</v>
      </c>
      <c r="Q10" s="1741"/>
      <c r="R10" s="1773">
        <f>SUM(O10:P10)</f>
        <v>150</v>
      </c>
      <c r="T10" s="97"/>
      <c r="U10" s="1741"/>
      <c r="V10" s="1741"/>
      <c r="W10" s="1741"/>
      <c r="X10" s="1741"/>
      <c r="Y10" s="1741"/>
      <c r="Z10" s="1741"/>
      <c r="AA10" s="1741"/>
    </row>
    <row r="11" spans="2:27" ht="18.75" customHeight="1">
      <c r="B11" s="99" t="s">
        <v>1605</v>
      </c>
      <c r="C11" s="99"/>
      <c r="D11" s="99"/>
      <c r="E11" s="99"/>
      <c r="F11" s="97">
        <v>924</v>
      </c>
      <c r="G11" s="97">
        <v>877</v>
      </c>
      <c r="H11" s="97"/>
      <c r="I11" s="1741">
        <v>7</v>
      </c>
      <c r="J11" s="97">
        <v>1</v>
      </c>
      <c r="K11" s="1741"/>
      <c r="L11" s="1741">
        <v>1219</v>
      </c>
      <c r="M11" s="1741">
        <v>745</v>
      </c>
      <c r="N11" s="1741"/>
      <c r="O11" s="1741">
        <f>SUM(F11+I11+L11)</f>
        <v>2150</v>
      </c>
      <c r="P11" s="1741">
        <f>SUM(G11+J11+M11)</f>
        <v>1623</v>
      </c>
      <c r="Q11" s="1741"/>
      <c r="R11" s="1773">
        <f>SUM(O11:P11)</f>
        <v>3773</v>
      </c>
      <c r="T11" s="97"/>
      <c r="U11" s="97"/>
      <c r="V11" s="97"/>
      <c r="W11" s="97"/>
      <c r="X11" s="1741"/>
      <c r="Y11" s="1741"/>
      <c r="Z11" s="1741"/>
      <c r="AA11" s="1741"/>
    </row>
    <row r="12" spans="2:27" ht="3.75" customHeight="1">
      <c r="B12" s="99"/>
      <c r="C12" s="99"/>
      <c r="D12" s="99"/>
      <c r="E12" s="99"/>
      <c r="F12" s="1741"/>
      <c r="G12" s="1741"/>
      <c r="H12" s="1741"/>
      <c r="I12" s="1741"/>
      <c r="J12" s="1741"/>
      <c r="K12" s="1741"/>
      <c r="L12" s="1741"/>
      <c r="M12" s="1741"/>
      <c r="N12" s="1741"/>
      <c r="O12" s="1741"/>
      <c r="P12" s="1741"/>
      <c r="Q12" s="1741"/>
      <c r="R12" s="1772"/>
    </row>
    <row r="13" spans="2:27" ht="12.75" customHeight="1">
      <c r="B13" s="2038" t="s">
        <v>5</v>
      </c>
      <c r="C13" s="2038"/>
      <c r="D13" s="1625"/>
      <c r="E13" s="1625"/>
      <c r="F13" s="1771">
        <f t="shared" ref="F13:M13" si="0">SUM(F10:F12)</f>
        <v>966</v>
      </c>
      <c r="G13" s="1771">
        <f t="shared" si="0"/>
        <v>964</v>
      </c>
      <c r="H13" s="1771">
        <f t="shared" si="0"/>
        <v>0</v>
      </c>
      <c r="I13" s="1771">
        <f t="shared" si="0"/>
        <v>10</v>
      </c>
      <c r="J13" s="1771">
        <f t="shared" si="0"/>
        <v>2</v>
      </c>
      <c r="K13" s="1771">
        <f t="shared" si="0"/>
        <v>0</v>
      </c>
      <c r="L13" s="1771">
        <f t="shared" si="0"/>
        <v>1232</v>
      </c>
      <c r="M13" s="1771">
        <f t="shared" si="0"/>
        <v>749</v>
      </c>
      <c r="N13" s="1771"/>
      <c r="O13" s="1771">
        <f>SUM(O10:O11)</f>
        <v>2208</v>
      </c>
      <c r="P13" s="1771">
        <f>SUM(P10:P11)</f>
        <v>1715</v>
      </c>
      <c r="Q13" s="1771"/>
      <c r="R13" s="1771">
        <f>SUM(R10:R11)</f>
        <v>3923</v>
      </c>
    </row>
    <row r="14" spans="2:27" ht="12.75" customHeight="1">
      <c r="B14" s="1755"/>
      <c r="C14" s="1755"/>
      <c r="D14" s="1755"/>
      <c r="E14" s="1755"/>
      <c r="F14" s="1770"/>
      <c r="G14" s="1770"/>
      <c r="H14" s="1770"/>
      <c r="I14" s="1770"/>
      <c r="J14" s="1770"/>
      <c r="K14" s="1770"/>
      <c r="L14" s="1770"/>
      <c r="M14" s="1770"/>
      <c r="N14" s="1770"/>
      <c r="O14" s="1770"/>
      <c r="P14" s="1770"/>
      <c r="Q14" s="1770"/>
      <c r="R14" s="1770"/>
    </row>
    <row r="15" spans="2:27" ht="12.75" customHeight="1">
      <c r="B15" s="1755"/>
      <c r="C15" s="1755"/>
      <c r="D15" s="1755"/>
      <c r="E15" s="1755"/>
      <c r="F15" s="1770"/>
      <c r="G15" s="1770"/>
      <c r="H15" s="1770"/>
      <c r="I15" s="1770"/>
      <c r="J15" s="1770"/>
      <c r="K15" s="1770"/>
      <c r="L15" s="1770"/>
      <c r="M15" s="1770"/>
      <c r="N15" s="1770"/>
      <c r="O15" s="1770"/>
      <c r="P15" s="1770"/>
      <c r="Q15" s="1770"/>
      <c r="R15" s="1770"/>
    </row>
    <row r="16" spans="2:27" ht="12.75" customHeight="1">
      <c r="B16" s="1755"/>
      <c r="C16" s="1755"/>
      <c r="D16" s="1755"/>
      <c r="E16" s="1755"/>
      <c r="F16" s="1770"/>
      <c r="G16" s="1770"/>
      <c r="H16" s="1770"/>
      <c r="I16" s="1770"/>
      <c r="J16" s="1770"/>
      <c r="K16" s="1770"/>
      <c r="L16" s="1770"/>
      <c r="M16" s="1770"/>
      <c r="N16" s="1770"/>
      <c r="O16" s="1770"/>
      <c r="P16" s="1770"/>
      <c r="Q16" s="1770"/>
      <c r="R16" s="1770"/>
    </row>
    <row r="17" spans="1:18" ht="12.75" customHeight="1">
      <c r="B17" s="1755"/>
      <c r="C17" s="1755"/>
      <c r="D17" s="1755"/>
      <c r="E17" s="1755"/>
      <c r="F17" s="1770"/>
      <c r="G17" s="1770"/>
      <c r="H17" s="1770"/>
      <c r="I17" s="1770"/>
      <c r="J17" s="1770"/>
      <c r="K17" s="1770"/>
      <c r="L17" s="1770"/>
      <c r="M17" s="1770"/>
      <c r="N17" s="1770"/>
      <c r="O17" s="1770"/>
      <c r="P17" s="1770"/>
      <c r="Q17" s="1770"/>
      <c r="R17" s="1770"/>
    </row>
    <row r="18" spans="1:18" ht="11.1" customHeight="1">
      <c r="B18" s="474"/>
      <c r="C18" s="474"/>
      <c r="D18" s="474"/>
      <c r="E18" s="474"/>
      <c r="F18" s="474"/>
      <c r="G18" s="474"/>
      <c r="H18" s="474"/>
      <c r="I18" s="474"/>
      <c r="J18" s="474"/>
      <c r="K18" s="1116"/>
      <c r="M18" s="1741"/>
      <c r="N18" s="1741"/>
    </row>
    <row r="19" spans="1:18" ht="10.5" customHeight="1">
      <c r="A19" s="573"/>
      <c r="B19" s="345"/>
      <c r="C19" s="345"/>
      <c r="D19" s="345"/>
      <c r="E19" s="345"/>
      <c r="F19" s="345"/>
      <c r="G19" s="345"/>
      <c r="H19" s="345"/>
      <c r="I19" s="345"/>
      <c r="J19" s="345"/>
      <c r="M19" s="1741"/>
      <c r="N19" s="1741"/>
    </row>
    <row r="20" spans="1:18" ht="11.1" customHeight="1">
      <c r="C20" s="474"/>
      <c r="D20" s="474"/>
      <c r="E20" s="474"/>
      <c r="F20" s="474"/>
      <c r="G20" s="474"/>
      <c r="H20" s="474"/>
      <c r="I20" s="474"/>
      <c r="J20" s="474"/>
      <c r="K20" s="1116"/>
    </row>
    <row r="21" spans="1:18" ht="11.1" customHeight="1"/>
    <row r="22" spans="1:18" ht="11.1" customHeight="1"/>
    <row r="23" spans="1:18" ht="11.1" customHeight="1"/>
    <row r="24" spans="1:18" ht="11.1" customHeight="1"/>
    <row r="43" spans="2:2">
      <c r="B43" s="474" t="s">
        <v>1329</v>
      </c>
    </row>
  </sheetData>
  <mergeCells count="10">
    <mergeCell ref="B13:C13"/>
    <mergeCell ref="B5:R5"/>
    <mergeCell ref="B2:R2"/>
    <mergeCell ref="B3:R3"/>
    <mergeCell ref="L6:M7"/>
    <mergeCell ref="O6:P7"/>
    <mergeCell ref="R6:R8"/>
    <mergeCell ref="B6:D8"/>
    <mergeCell ref="F6:G7"/>
    <mergeCell ref="I6:J7"/>
  </mergeCells>
  <printOptions horizontalCentered="1"/>
  <pageMargins left="0.86614173228346458" right="0.98425196850393704" top="0.86614173228346458" bottom="0.94488188976377963" header="0.51181102362204722" footer="0.51181102362204722"/>
  <pageSetup scale="63" orientation="portrait"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F46A-164F-4FF8-BF7B-9186668961D2}">
  <dimension ref="A1:Z502"/>
  <sheetViews>
    <sheetView view="pageBreakPreview" zoomScaleNormal="115" zoomScaleSheetLayoutView="100" workbookViewId="0">
      <selection activeCell="E17" sqref="E17"/>
    </sheetView>
  </sheetViews>
  <sheetFormatPr baseColWidth="10" defaultRowHeight="12.75"/>
  <cols>
    <col min="1" max="1" width="3.28515625" style="240" customWidth="1"/>
    <col min="2" max="2" width="13.7109375" style="73" customWidth="1"/>
    <col min="3" max="3" width="1.5703125" style="73" customWidth="1"/>
    <col min="4" max="4" width="67.7109375" style="73" customWidth="1"/>
    <col min="5" max="5" width="15.140625" style="73" customWidth="1"/>
    <col min="6" max="7" width="11.42578125" style="73"/>
    <col min="8" max="8" width="4.7109375" style="73" customWidth="1"/>
    <col min="9" max="9" width="5" style="73" customWidth="1"/>
    <col min="10" max="10" width="2.28515625" style="73" customWidth="1"/>
    <col min="11" max="11" width="26" style="73" customWidth="1"/>
    <col min="12" max="12" width="8" style="73" customWidth="1"/>
    <col min="13" max="13" width="1" style="73" customWidth="1"/>
    <col min="14" max="14" width="6.7109375" style="73" customWidth="1"/>
    <col min="15" max="15" width="1" style="73" customWidth="1"/>
    <col min="16" max="16" width="6.7109375" style="73" customWidth="1"/>
    <col min="17" max="17" width="1" style="73" customWidth="1"/>
    <col min="18" max="18" width="6.7109375" style="73" customWidth="1"/>
    <col min="19" max="19" width="1" style="73" customWidth="1"/>
    <col min="20" max="20" width="6.7109375" style="73" customWidth="1"/>
    <col min="21" max="21" width="1" style="73" customWidth="1"/>
    <col min="22" max="22" width="6.7109375" style="73" customWidth="1"/>
    <col min="23" max="23" width="1" style="73" customWidth="1"/>
    <col min="24" max="25" width="6.7109375" style="73" customWidth="1"/>
    <col min="26" max="16384" width="11.42578125" style="73"/>
  </cols>
  <sheetData>
    <row r="1" spans="1:26" ht="3.75" customHeight="1">
      <c r="E1" s="92"/>
      <c r="F1" s="92"/>
      <c r="G1" s="92"/>
    </row>
    <row r="2" spans="1:26" ht="12.75" customHeight="1">
      <c r="B2" s="1983" t="s">
        <v>1725</v>
      </c>
      <c r="C2" s="1983"/>
      <c r="D2" s="1983"/>
      <c r="E2" s="1983"/>
      <c r="F2" s="92"/>
      <c r="I2" s="1983"/>
      <c r="J2" s="1983"/>
      <c r="K2" s="1983"/>
      <c r="L2" s="1983"/>
      <c r="M2" s="1983"/>
      <c r="N2" s="1983"/>
      <c r="O2" s="1983"/>
      <c r="P2" s="1983"/>
      <c r="Q2" s="1983"/>
      <c r="R2" s="1983"/>
      <c r="S2" s="1983"/>
      <c r="T2" s="1983"/>
      <c r="U2" s="1983"/>
      <c r="V2" s="1983"/>
      <c r="W2" s="1983"/>
    </row>
    <row r="3" spans="1:26" ht="12.75" customHeight="1">
      <c r="A3" s="276"/>
      <c r="B3" s="1983">
        <v>2017</v>
      </c>
      <c r="C3" s="1983"/>
      <c r="D3" s="1983"/>
      <c r="E3" s="1983"/>
      <c r="F3" s="92"/>
      <c r="G3" s="106"/>
      <c r="H3" s="106"/>
      <c r="I3" s="105"/>
      <c r="Y3" s="104"/>
      <c r="Z3" s="104"/>
    </row>
    <row r="4" spans="1:26" ht="3" customHeight="1">
      <c r="C4" s="274"/>
      <c r="D4" s="274"/>
      <c r="E4" s="92"/>
      <c r="F4" s="92"/>
      <c r="I4" s="99"/>
    </row>
    <row r="5" spans="1:26" ht="12" customHeight="1">
      <c r="B5" s="2595" t="s">
        <v>29</v>
      </c>
      <c r="C5" s="2551"/>
      <c r="D5" s="2594"/>
      <c r="E5" s="2593" t="s">
        <v>1689</v>
      </c>
      <c r="F5" s="92"/>
      <c r="I5" s="99"/>
    </row>
    <row r="6" spans="1:26" ht="12" customHeight="1">
      <c r="A6" s="1913"/>
      <c r="B6" s="2207"/>
      <c r="C6" s="326" t="s">
        <v>336</v>
      </c>
      <c r="D6" s="363"/>
      <c r="E6" s="2592"/>
      <c r="F6" s="92"/>
      <c r="G6" s="97"/>
    </row>
    <row r="7" spans="1:26" ht="8.25" customHeight="1">
      <c r="B7" s="2208"/>
      <c r="C7" s="323"/>
      <c r="D7" s="360"/>
      <c r="E7" s="2434"/>
      <c r="F7" s="92"/>
    </row>
    <row r="8" spans="1:26">
      <c r="B8" s="2533">
        <v>1401</v>
      </c>
      <c r="C8" s="1970" t="s">
        <v>9</v>
      </c>
      <c r="D8" s="432"/>
      <c r="E8" s="2607"/>
      <c r="F8" s="92"/>
    </row>
    <row r="9" spans="1:26" ht="12.95" customHeight="1">
      <c r="B9" s="2007"/>
      <c r="C9" s="1947" t="s">
        <v>10</v>
      </c>
      <c r="D9" s="1946"/>
      <c r="E9" s="2606"/>
      <c r="F9" s="92"/>
      <c r="G9" s="92"/>
    </row>
    <row r="10" spans="1:26" ht="12" customHeight="1">
      <c r="B10" s="2007"/>
      <c r="C10" s="487"/>
      <c r="D10" s="10" t="s">
        <v>237</v>
      </c>
      <c r="E10" s="141" t="s">
        <v>1715</v>
      </c>
      <c r="F10" s="92"/>
      <c r="G10" s="92"/>
    </row>
    <row r="11" spans="1:26" ht="12" customHeight="1">
      <c r="B11" s="2007"/>
      <c r="C11" s="487"/>
      <c r="D11" s="10" t="s">
        <v>249</v>
      </c>
      <c r="E11" s="141" t="s">
        <v>1715</v>
      </c>
      <c r="F11" s="92"/>
      <c r="G11" s="92"/>
    </row>
    <row r="12" spans="1:26" ht="12.75" customHeight="1">
      <c r="B12" s="2007"/>
      <c r="C12" s="488" t="s">
        <v>11</v>
      </c>
      <c r="D12" s="99"/>
      <c r="E12" s="141"/>
      <c r="F12" s="92"/>
      <c r="G12" s="92"/>
    </row>
    <row r="13" spans="1:26" ht="12" customHeight="1">
      <c r="B13" s="2007"/>
      <c r="C13" s="487"/>
      <c r="D13" s="99" t="s">
        <v>248</v>
      </c>
      <c r="E13" s="141" t="s">
        <v>1715</v>
      </c>
      <c r="F13" s="92"/>
      <c r="G13" s="92"/>
    </row>
    <row r="14" spans="1:26" ht="12" customHeight="1">
      <c r="B14" s="2007"/>
      <c r="C14" s="487"/>
      <c r="D14" s="99" t="s">
        <v>247</v>
      </c>
      <c r="E14" s="141" t="s">
        <v>1715</v>
      </c>
      <c r="F14" s="92"/>
      <c r="G14" s="92"/>
    </row>
    <row r="15" spans="1:26" ht="12.75" customHeight="1">
      <c r="B15" s="2007"/>
      <c r="C15" s="488" t="s">
        <v>12</v>
      </c>
      <c r="D15" s="99"/>
      <c r="E15" s="141"/>
      <c r="F15" s="92"/>
      <c r="G15" s="92"/>
    </row>
    <row r="16" spans="1:26" ht="12" customHeight="1">
      <c r="B16" s="2007"/>
      <c r="C16" s="487"/>
      <c r="D16" s="99" t="s">
        <v>246</v>
      </c>
      <c r="E16" s="141" t="s">
        <v>1709</v>
      </c>
      <c r="F16" s="92"/>
      <c r="G16" s="92"/>
    </row>
    <row r="17" spans="1:7" ht="12" customHeight="1">
      <c r="B17" s="2007"/>
      <c r="C17" s="487"/>
      <c r="D17" s="99" t="s">
        <v>1724</v>
      </c>
      <c r="E17" s="141" t="s">
        <v>1709</v>
      </c>
      <c r="F17" s="92"/>
      <c r="G17" s="92"/>
    </row>
    <row r="18" spans="1:7" ht="12" customHeight="1">
      <c r="B18" s="2007"/>
      <c r="C18" s="487"/>
      <c r="D18" s="99" t="s">
        <v>262</v>
      </c>
      <c r="E18" s="141" t="s">
        <v>1709</v>
      </c>
      <c r="F18" s="92"/>
      <c r="G18" s="92"/>
    </row>
    <row r="19" spans="1:7" ht="12.75" customHeight="1">
      <c r="B19" s="2007"/>
      <c r="C19" s="524" t="s">
        <v>30</v>
      </c>
      <c r="D19" s="1917"/>
      <c r="E19" s="141"/>
      <c r="F19" s="92"/>
      <c r="G19" s="92"/>
    </row>
    <row r="20" spans="1:7" ht="12" customHeight="1">
      <c r="B20" s="2007"/>
      <c r="C20" s="487"/>
      <c r="D20" s="99" t="s">
        <v>238</v>
      </c>
      <c r="E20" s="141" t="s">
        <v>1717</v>
      </c>
      <c r="F20" s="92"/>
      <c r="G20" s="92"/>
    </row>
    <row r="21" spans="1:7" ht="12" customHeight="1">
      <c r="B21" s="2007"/>
      <c r="C21" s="487"/>
      <c r="D21" s="99" t="s">
        <v>243</v>
      </c>
      <c r="E21" s="141" t="s">
        <v>1717</v>
      </c>
      <c r="F21" s="92"/>
      <c r="G21" s="92"/>
    </row>
    <row r="22" spans="1:7" ht="12" customHeight="1">
      <c r="B22" s="2007"/>
      <c r="C22" s="487"/>
      <c r="D22" s="99" t="s">
        <v>242</v>
      </c>
      <c r="E22" s="141" t="s">
        <v>1717</v>
      </c>
      <c r="F22" s="92"/>
      <c r="G22" s="92"/>
    </row>
    <row r="23" spans="1:7" ht="12" customHeight="1">
      <c r="B23" s="2007"/>
      <c r="C23" s="487"/>
      <c r="D23" s="99" t="s">
        <v>241</v>
      </c>
      <c r="E23" s="141" t="s">
        <v>1717</v>
      </c>
      <c r="F23" s="92"/>
      <c r="G23" s="92"/>
    </row>
    <row r="24" spans="1:7" ht="12" customHeight="1">
      <c r="B24" s="2007"/>
      <c r="C24" s="487"/>
      <c r="D24" s="99" t="s">
        <v>240</v>
      </c>
      <c r="E24" s="141" t="s">
        <v>1708</v>
      </c>
      <c r="F24" s="92"/>
      <c r="G24" s="92"/>
    </row>
    <row r="25" spans="1:7" ht="12" customHeight="1">
      <c r="B25" s="2007"/>
      <c r="C25" s="487"/>
      <c r="D25" s="10" t="s">
        <v>239</v>
      </c>
      <c r="E25" s="141" t="s">
        <v>1702</v>
      </c>
      <c r="F25" s="92"/>
      <c r="G25" s="92"/>
    </row>
    <row r="26" spans="1:7" ht="12.75" customHeight="1">
      <c r="B26" s="2007"/>
      <c r="C26" s="524" t="s">
        <v>31</v>
      </c>
      <c r="D26" s="99"/>
      <c r="E26" s="141"/>
      <c r="F26" s="92"/>
      <c r="G26" s="92"/>
    </row>
    <row r="27" spans="1:7" ht="12" customHeight="1">
      <c r="B27" s="2007"/>
      <c r="C27" s="487"/>
      <c r="D27" s="99" t="s">
        <v>238</v>
      </c>
      <c r="E27" s="141" t="s">
        <v>1717</v>
      </c>
      <c r="F27" s="92"/>
      <c r="G27" s="92"/>
    </row>
    <row r="28" spans="1:7" ht="12" customHeight="1">
      <c r="B28" s="2007"/>
      <c r="C28" s="487"/>
      <c r="D28" s="10" t="s">
        <v>237</v>
      </c>
      <c r="E28" s="141" t="s">
        <v>1708</v>
      </c>
      <c r="F28" s="92"/>
      <c r="G28" s="92"/>
    </row>
    <row r="29" spans="1:7" ht="12.75" customHeight="1">
      <c r="B29" s="2007"/>
      <c r="C29" s="488" t="s">
        <v>58</v>
      </c>
      <c r="D29" s="99"/>
      <c r="E29" s="141"/>
      <c r="F29" s="92"/>
      <c r="G29" s="92"/>
    </row>
    <row r="30" spans="1:7" ht="12" customHeight="1">
      <c r="B30" s="2007"/>
      <c r="C30" s="487"/>
      <c r="D30" s="99" t="s">
        <v>236</v>
      </c>
      <c r="E30" s="141" t="s">
        <v>1715</v>
      </c>
      <c r="F30" s="92"/>
      <c r="G30" s="92"/>
    </row>
    <row r="31" spans="1:7" ht="12" customHeight="1">
      <c r="B31" s="2007"/>
      <c r="C31" s="488" t="s">
        <v>1723</v>
      </c>
      <c r="D31" s="99"/>
      <c r="E31" s="141"/>
      <c r="F31" s="92"/>
      <c r="G31" s="92"/>
    </row>
    <row r="32" spans="1:7" ht="12" customHeight="1">
      <c r="A32" s="1240"/>
      <c r="B32" s="2008"/>
      <c r="C32" s="487"/>
      <c r="D32" s="99" t="s">
        <v>1722</v>
      </c>
      <c r="E32" s="141" t="s">
        <v>1717</v>
      </c>
      <c r="F32" s="92"/>
      <c r="G32" s="92"/>
    </row>
    <row r="33" spans="2:7" ht="12.75" customHeight="1">
      <c r="B33" s="2533">
        <v>1402</v>
      </c>
      <c r="C33" s="1832" t="s">
        <v>13</v>
      </c>
      <c r="D33" s="1831"/>
      <c r="E33" s="1940"/>
      <c r="F33" s="92"/>
      <c r="G33" s="92"/>
    </row>
    <row r="34" spans="2:7" ht="12.75" customHeight="1">
      <c r="B34" s="2007"/>
      <c r="C34" s="488" t="s">
        <v>92</v>
      </c>
      <c r="D34" s="99"/>
      <c r="E34" s="141"/>
      <c r="F34" s="92"/>
      <c r="G34" s="92"/>
    </row>
    <row r="35" spans="2:7" ht="12" customHeight="1">
      <c r="B35" s="2007"/>
      <c r="C35" s="487"/>
      <c r="D35" s="99" t="s">
        <v>228</v>
      </c>
      <c r="E35" s="141" t="s">
        <v>1709</v>
      </c>
      <c r="F35" s="92"/>
      <c r="G35" s="92"/>
    </row>
    <row r="36" spans="2:7" ht="12" customHeight="1">
      <c r="B36" s="2007"/>
      <c r="C36" s="487"/>
      <c r="D36" s="99" t="s">
        <v>227</v>
      </c>
      <c r="E36" s="141" t="s">
        <v>1709</v>
      </c>
      <c r="F36" s="92"/>
      <c r="G36" s="92"/>
    </row>
    <row r="37" spans="2:7" ht="12" customHeight="1">
      <c r="B37" s="2007"/>
      <c r="C37" s="487"/>
      <c r="D37" s="99" t="s">
        <v>234</v>
      </c>
      <c r="E37" s="141" t="s">
        <v>1709</v>
      </c>
      <c r="F37" s="92"/>
      <c r="G37" s="92"/>
    </row>
    <row r="38" spans="2:7" ht="12" customHeight="1">
      <c r="B38" s="2007"/>
      <c r="C38" s="487"/>
      <c r="D38" s="99" t="s">
        <v>233</v>
      </c>
      <c r="E38" s="141" t="s">
        <v>1709</v>
      </c>
      <c r="F38" s="92"/>
      <c r="G38" s="92"/>
    </row>
    <row r="39" spans="2:7" ht="12" customHeight="1">
      <c r="B39" s="2007"/>
      <c r="C39" s="487"/>
      <c r="D39" s="99" t="s">
        <v>232</v>
      </c>
      <c r="E39" s="141" t="s">
        <v>1709</v>
      </c>
      <c r="F39" s="92"/>
      <c r="G39" s="92"/>
    </row>
    <row r="40" spans="2:7" ht="12.75" customHeight="1">
      <c r="B40" s="2007"/>
      <c r="C40" s="488" t="s">
        <v>110</v>
      </c>
      <c r="D40" s="99"/>
      <c r="E40" s="141"/>
      <c r="F40" s="92"/>
      <c r="G40" s="92"/>
    </row>
    <row r="41" spans="2:7" ht="12" customHeight="1">
      <c r="B41" s="2007"/>
      <c r="C41" s="487"/>
      <c r="D41" s="99" t="s">
        <v>227</v>
      </c>
      <c r="E41" s="141" t="s">
        <v>1715</v>
      </c>
      <c r="F41" s="92"/>
      <c r="G41" s="92"/>
    </row>
    <row r="42" spans="2:7" ht="12" customHeight="1">
      <c r="B42" s="2007"/>
      <c r="C42" s="487"/>
      <c r="D42" s="99" t="s">
        <v>232</v>
      </c>
      <c r="E42" s="141" t="s">
        <v>1709</v>
      </c>
      <c r="F42" s="92"/>
      <c r="G42" s="92"/>
    </row>
    <row r="43" spans="2:7" ht="12.75" customHeight="1">
      <c r="B43" s="2007"/>
      <c r="C43" s="488" t="s">
        <v>56</v>
      </c>
      <c r="D43" s="99"/>
      <c r="E43" s="141"/>
      <c r="F43" s="92"/>
      <c r="G43" s="92"/>
    </row>
    <row r="44" spans="2:7" ht="12" customHeight="1">
      <c r="B44" s="2007"/>
      <c r="C44" s="487"/>
      <c r="D44" s="99" t="s">
        <v>228</v>
      </c>
      <c r="E44" s="141" t="s">
        <v>1715</v>
      </c>
      <c r="F44" s="92"/>
      <c r="G44" s="92"/>
    </row>
    <row r="45" spans="2:7" ht="12" customHeight="1">
      <c r="B45" s="2007"/>
      <c r="C45" s="487"/>
      <c r="D45" s="99" t="s">
        <v>231</v>
      </c>
      <c r="E45" s="141" t="s">
        <v>1709</v>
      </c>
      <c r="F45" s="92"/>
      <c r="G45" s="92"/>
    </row>
    <row r="46" spans="2:7" ht="12" customHeight="1">
      <c r="B46" s="2007"/>
      <c r="C46" s="487"/>
      <c r="D46" s="99" t="s">
        <v>230</v>
      </c>
      <c r="E46" s="141" t="s">
        <v>1709</v>
      </c>
      <c r="F46" s="92"/>
      <c r="G46" s="92"/>
    </row>
    <row r="47" spans="2:7" ht="12" customHeight="1">
      <c r="B47" s="2007"/>
      <c r="C47" s="487"/>
      <c r="D47" s="99" t="s">
        <v>226</v>
      </c>
      <c r="E47" s="141" t="s">
        <v>1715</v>
      </c>
      <c r="F47" s="92"/>
      <c r="G47" s="92"/>
    </row>
    <row r="48" spans="2:7" ht="12.75" customHeight="1">
      <c r="B48" s="2007"/>
      <c r="C48" s="488" t="s">
        <v>125</v>
      </c>
      <c r="D48" s="99"/>
      <c r="E48" s="141"/>
      <c r="F48" s="92"/>
      <c r="G48" s="92"/>
    </row>
    <row r="49" spans="2:7" ht="12" customHeight="1">
      <c r="B49" s="2007"/>
      <c r="C49" s="487"/>
      <c r="D49" s="99" t="s">
        <v>228</v>
      </c>
      <c r="E49" s="141" t="s">
        <v>1715</v>
      </c>
      <c r="F49" s="92"/>
      <c r="G49" s="92"/>
    </row>
    <row r="50" spans="2:7" ht="12" customHeight="1">
      <c r="B50" s="2007"/>
      <c r="C50" s="487"/>
      <c r="D50" s="99" t="s">
        <v>227</v>
      </c>
      <c r="E50" s="141" t="s">
        <v>1715</v>
      </c>
      <c r="F50" s="92"/>
      <c r="G50" s="92"/>
    </row>
    <row r="51" spans="2:7" ht="12.75" customHeight="1">
      <c r="B51" s="2007"/>
      <c r="C51" s="488" t="s">
        <v>124</v>
      </c>
      <c r="D51" s="99"/>
      <c r="E51" s="141"/>
      <c r="F51" s="92"/>
      <c r="G51" s="92"/>
    </row>
    <row r="52" spans="2:7" ht="12" customHeight="1">
      <c r="B52" s="2007"/>
      <c r="C52" s="487"/>
      <c r="D52" s="99" t="s">
        <v>228</v>
      </c>
      <c r="E52" s="141" t="s">
        <v>1715</v>
      </c>
      <c r="F52" s="92"/>
      <c r="G52" s="92"/>
    </row>
    <row r="53" spans="2:7" ht="12" customHeight="1">
      <c r="B53" s="2007"/>
      <c r="C53" s="487"/>
      <c r="D53" s="99" t="s">
        <v>229</v>
      </c>
      <c r="E53" s="141" t="s">
        <v>1717</v>
      </c>
      <c r="F53" s="92"/>
      <c r="G53" s="92"/>
    </row>
    <row r="54" spans="2:7" ht="12" customHeight="1">
      <c r="B54" s="2007"/>
      <c r="C54" s="487"/>
      <c r="D54" s="99" t="s">
        <v>227</v>
      </c>
      <c r="E54" s="141" t="s">
        <v>1715</v>
      </c>
      <c r="F54" s="92"/>
      <c r="G54" s="92"/>
    </row>
    <row r="55" spans="2:7" ht="12.75" customHeight="1">
      <c r="B55" s="2007"/>
      <c r="C55" s="488" t="s">
        <v>53</v>
      </c>
      <c r="D55" s="99"/>
      <c r="E55" s="141"/>
      <c r="F55" s="92"/>
      <c r="G55" s="92"/>
    </row>
    <row r="56" spans="2:7" ht="12" customHeight="1">
      <c r="B56" s="2007"/>
      <c r="C56" s="487"/>
      <c r="D56" s="99" t="s">
        <v>228</v>
      </c>
      <c r="E56" s="141" t="s">
        <v>1715</v>
      </c>
      <c r="F56" s="92"/>
      <c r="G56" s="92"/>
    </row>
    <row r="57" spans="2:7" ht="12" customHeight="1">
      <c r="B57" s="2007"/>
      <c r="C57" s="487"/>
      <c r="D57" s="99" t="s">
        <v>227</v>
      </c>
      <c r="E57" s="141" t="s">
        <v>1715</v>
      </c>
      <c r="F57" s="92"/>
      <c r="G57" s="92"/>
    </row>
    <row r="58" spans="2:7" ht="12.75" customHeight="1">
      <c r="B58" s="2007"/>
      <c r="C58" s="488" t="s">
        <v>123</v>
      </c>
      <c r="D58" s="99"/>
      <c r="E58" s="141"/>
      <c r="F58" s="92"/>
      <c r="G58" s="92"/>
    </row>
    <row r="59" spans="2:7" ht="12" customHeight="1">
      <c r="B59" s="2007"/>
      <c r="C59" s="244"/>
      <c r="D59" s="99" t="s">
        <v>228</v>
      </c>
      <c r="E59" s="141" t="s">
        <v>1709</v>
      </c>
      <c r="F59" s="92"/>
      <c r="G59" s="92"/>
    </row>
    <row r="60" spans="2:7" ht="12" customHeight="1">
      <c r="B60" s="2007"/>
      <c r="C60" s="244"/>
      <c r="D60" s="99" t="s">
        <v>227</v>
      </c>
      <c r="E60" s="141" t="s">
        <v>1715</v>
      </c>
      <c r="F60" s="92"/>
      <c r="G60" s="92"/>
    </row>
    <row r="61" spans="2:7" ht="12" customHeight="1">
      <c r="B61" s="2007"/>
      <c r="C61" s="244"/>
      <c r="D61" s="99" t="s">
        <v>226</v>
      </c>
      <c r="E61" s="141" t="s">
        <v>1709</v>
      </c>
      <c r="F61" s="92"/>
      <c r="G61" s="92"/>
    </row>
    <row r="62" spans="2:7" ht="12.75" customHeight="1">
      <c r="B62" s="2007"/>
      <c r="C62" s="488" t="s">
        <v>32</v>
      </c>
      <c r="D62" s="138"/>
      <c r="E62" s="141"/>
      <c r="F62" s="92"/>
      <c r="G62" s="92"/>
    </row>
    <row r="63" spans="2:7" ht="12" customHeight="1">
      <c r="B63" s="2007"/>
      <c r="C63" s="487"/>
      <c r="D63" s="99" t="s">
        <v>225</v>
      </c>
      <c r="E63" s="141" t="s">
        <v>1710</v>
      </c>
      <c r="F63" s="92"/>
      <c r="G63" s="92"/>
    </row>
    <row r="64" spans="2:7" ht="12.75" customHeight="1">
      <c r="B64" s="2533">
        <v>1403</v>
      </c>
      <c r="C64" s="1832" t="s">
        <v>14</v>
      </c>
      <c r="D64" s="1831"/>
      <c r="E64" s="1940"/>
      <c r="F64" s="92"/>
      <c r="G64" s="92"/>
    </row>
    <row r="65" spans="2:7" ht="12.75" customHeight="1">
      <c r="B65" s="2007"/>
      <c r="C65" s="488" t="s">
        <v>33</v>
      </c>
      <c r="D65" s="99"/>
      <c r="E65" s="2596"/>
      <c r="F65" s="92"/>
      <c r="G65" s="92"/>
    </row>
    <row r="66" spans="2:7" ht="12" customHeight="1">
      <c r="B66" s="2007"/>
      <c r="C66" s="487"/>
      <c r="D66" s="99" t="s">
        <v>224</v>
      </c>
      <c r="E66" s="141" t="s">
        <v>1709</v>
      </c>
      <c r="F66" s="92"/>
      <c r="G66" s="92"/>
    </row>
    <row r="67" spans="2:7" ht="12.75" customHeight="1">
      <c r="B67" s="2007"/>
      <c r="C67" s="488" t="s">
        <v>15</v>
      </c>
      <c r="D67" s="99"/>
      <c r="E67" s="141"/>
      <c r="F67" s="92"/>
      <c r="G67" s="92"/>
    </row>
    <row r="68" spans="2:7" ht="12" customHeight="1">
      <c r="B68" s="2007"/>
      <c r="C68" s="487"/>
      <c r="D68" s="99" t="s">
        <v>224</v>
      </c>
      <c r="E68" s="141" t="s">
        <v>1709</v>
      </c>
      <c r="F68" s="92"/>
      <c r="G68" s="92"/>
    </row>
    <row r="69" spans="2:7" ht="12.75" customHeight="1">
      <c r="B69" s="2007"/>
      <c r="C69" s="488" t="s">
        <v>16</v>
      </c>
      <c r="D69" s="99"/>
      <c r="E69" s="141"/>
      <c r="F69" s="92"/>
      <c r="G69" s="92"/>
    </row>
    <row r="70" spans="2:7" ht="12" customHeight="1">
      <c r="B70" s="2014"/>
      <c r="C70" s="487"/>
      <c r="D70" s="99" t="s">
        <v>224</v>
      </c>
      <c r="E70" s="141" t="s">
        <v>1709</v>
      </c>
      <c r="F70" s="92"/>
      <c r="G70" s="92"/>
    </row>
    <row r="71" spans="2:7" ht="12" customHeight="1">
      <c r="B71" s="2015"/>
      <c r="C71" s="518"/>
      <c r="D71" s="274" t="s">
        <v>223</v>
      </c>
      <c r="E71" s="1963" t="s">
        <v>1710</v>
      </c>
      <c r="F71" s="92"/>
      <c r="G71" s="92"/>
    </row>
    <row r="72" spans="2:7" ht="12" customHeight="1">
      <c r="B72" s="754"/>
      <c r="C72" s="99"/>
      <c r="D72" s="99"/>
      <c r="E72" s="104" t="s">
        <v>222</v>
      </c>
      <c r="F72" s="92"/>
      <c r="G72" s="92"/>
    </row>
    <row r="73" spans="2:7" ht="12" customHeight="1">
      <c r="B73" s="754"/>
      <c r="C73" s="99"/>
      <c r="D73" s="99"/>
      <c r="E73" s="104" t="s">
        <v>221</v>
      </c>
    </row>
    <row r="74" spans="2:7" ht="12.75" customHeight="1">
      <c r="B74" s="2595" t="s">
        <v>29</v>
      </c>
      <c r="C74" s="2551"/>
      <c r="D74" s="2551"/>
      <c r="E74" s="2593" t="s">
        <v>1689</v>
      </c>
    </row>
    <row r="75" spans="2:7" ht="9" customHeight="1">
      <c r="B75" s="2207"/>
      <c r="C75" s="326" t="s">
        <v>336</v>
      </c>
      <c r="D75" s="840"/>
      <c r="E75" s="2592"/>
    </row>
    <row r="76" spans="2:7">
      <c r="B76" s="2208"/>
      <c r="C76" s="838"/>
      <c r="D76" s="360"/>
      <c r="E76" s="2434"/>
    </row>
    <row r="77" spans="2:7" ht="12.75" customHeight="1">
      <c r="B77" s="1980">
        <v>1404</v>
      </c>
      <c r="C77" s="1832" t="s">
        <v>34</v>
      </c>
      <c r="D77" s="1831"/>
      <c r="E77" s="1940"/>
      <c r="F77" s="92"/>
      <c r="G77" s="92"/>
    </row>
    <row r="78" spans="2:7" ht="12.75" customHeight="1">
      <c r="B78" s="1981"/>
      <c r="C78" s="488" t="s">
        <v>109</v>
      </c>
      <c r="D78" s="99"/>
      <c r="E78" s="2596"/>
      <c r="F78" s="92"/>
      <c r="G78" s="92"/>
    </row>
    <row r="79" spans="2:7" ht="12" customHeight="1">
      <c r="B79" s="1995"/>
      <c r="C79" s="487"/>
      <c r="D79" s="99" t="s">
        <v>212</v>
      </c>
      <c r="E79" s="141" t="s">
        <v>1715</v>
      </c>
      <c r="F79" s="92"/>
      <c r="G79" s="92"/>
    </row>
    <row r="80" spans="2:7" ht="12" customHeight="1">
      <c r="B80" s="1995"/>
      <c r="C80" s="487"/>
      <c r="D80" s="99" t="s">
        <v>252</v>
      </c>
      <c r="E80" s="141" t="s">
        <v>1709</v>
      </c>
      <c r="F80" s="92"/>
      <c r="G80" s="92"/>
    </row>
    <row r="81" spans="2:7" ht="12" customHeight="1">
      <c r="B81" s="1995"/>
      <c r="C81" s="487"/>
      <c r="D81" s="99" t="s">
        <v>1721</v>
      </c>
      <c r="E81" s="141" t="s">
        <v>1709</v>
      </c>
      <c r="F81" s="92"/>
      <c r="G81" s="92"/>
    </row>
    <row r="82" spans="2:7">
      <c r="B82" s="1981"/>
      <c r="C82" s="488" t="s">
        <v>17</v>
      </c>
      <c r="D82" s="99"/>
      <c r="E82" s="141"/>
      <c r="F82" s="138"/>
      <c r="G82" s="99"/>
    </row>
    <row r="83" spans="2:7" ht="12" customHeight="1">
      <c r="B83" s="1995"/>
      <c r="C83" s="487"/>
      <c r="D83" s="99" t="s">
        <v>209</v>
      </c>
      <c r="E83" s="1963" t="s">
        <v>1715</v>
      </c>
      <c r="F83" s="99"/>
      <c r="G83" s="99"/>
    </row>
    <row r="84" spans="2:7">
      <c r="B84" s="1980">
        <v>1405</v>
      </c>
      <c r="C84" s="1832" t="s">
        <v>18</v>
      </c>
      <c r="D84" s="1836"/>
      <c r="E84" s="2605"/>
    </row>
    <row r="85" spans="2:7" ht="12.75" customHeight="1">
      <c r="B85" s="1981"/>
      <c r="C85" s="488" t="s">
        <v>21</v>
      </c>
      <c r="D85" s="99"/>
      <c r="E85" s="141"/>
    </row>
    <row r="86" spans="2:7" ht="12" customHeight="1">
      <c r="B86" s="1981"/>
      <c r="C86" s="487"/>
      <c r="D86" s="99" t="s">
        <v>208</v>
      </c>
      <c r="E86" s="141" t="s">
        <v>1717</v>
      </c>
    </row>
    <row r="87" spans="2:7" ht="12" customHeight="1">
      <c r="B87" s="1981"/>
      <c r="C87" s="487"/>
      <c r="D87" s="99" t="s">
        <v>207</v>
      </c>
      <c r="E87" s="141" t="s">
        <v>1717</v>
      </c>
    </row>
    <row r="88" spans="2:7" ht="12" customHeight="1">
      <c r="B88" s="1981"/>
      <c r="C88" s="487"/>
      <c r="D88" s="99" t="s">
        <v>206</v>
      </c>
      <c r="E88" s="141" t="s">
        <v>1717</v>
      </c>
    </row>
    <row r="89" spans="2:7" ht="12" customHeight="1">
      <c r="B89" s="1981"/>
      <c r="C89" s="487"/>
      <c r="D89" s="99" t="s">
        <v>205</v>
      </c>
      <c r="E89" s="141" t="s">
        <v>1717</v>
      </c>
    </row>
    <row r="90" spans="2:7" ht="12.75" customHeight="1">
      <c r="B90" s="1981"/>
      <c r="C90" s="488" t="s">
        <v>19</v>
      </c>
      <c r="D90" s="99"/>
      <c r="E90" s="1936"/>
    </row>
    <row r="91" spans="2:7" ht="12" customHeight="1">
      <c r="B91" s="1981"/>
      <c r="C91" s="487"/>
      <c r="D91" s="99" t="s">
        <v>204</v>
      </c>
      <c r="E91" s="141" t="s">
        <v>1709</v>
      </c>
    </row>
    <row r="92" spans="2:7" ht="12" customHeight="1">
      <c r="B92" s="1981"/>
      <c r="C92" s="487"/>
      <c r="D92" s="99" t="s">
        <v>203</v>
      </c>
      <c r="E92" s="141" t="s">
        <v>1709</v>
      </c>
    </row>
    <row r="93" spans="2:7" ht="12" customHeight="1">
      <c r="B93" s="1981"/>
      <c r="C93" s="487"/>
      <c r="D93" s="99" t="s">
        <v>202</v>
      </c>
      <c r="E93" s="141" t="s">
        <v>1717</v>
      </c>
    </row>
    <row r="94" spans="2:7" ht="12" customHeight="1">
      <c r="B94" s="1981"/>
      <c r="C94" s="487"/>
      <c r="D94" s="99" t="s">
        <v>201</v>
      </c>
      <c r="E94" s="141" t="s">
        <v>1709</v>
      </c>
    </row>
    <row r="95" spans="2:7" ht="12" customHeight="1">
      <c r="B95" s="1981"/>
      <c r="C95" s="487"/>
      <c r="D95" s="99" t="s">
        <v>319</v>
      </c>
      <c r="E95" s="141" t="s">
        <v>1717</v>
      </c>
    </row>
    <row r="96" spans="2:7" ht="12" customHeight="1">
      <c r="B96" s="1981"/>
      <c r="C96" s="487"/>
      <c r="D96" s="10" t="s">
        <v>200</v>
      </c>
      <c r="E96" s="141" t="s">
        <v>1710</v>
      </c>
    </row>
    <row r="97" spans="2:5" ht="12.75" customHeight="1">
      <c r="B97" s="1981"/>
      <c r="C97" s="499" t="s">
        <v>65</v>
      </c>
      <c r="D97" s="9"/>
      <c r="E97" s="141"/>
    </row>
    <row r="98" spans="2:5" ht="12" customHeight="1">
      <c r="B98" s="1981"/>
      <c r="C98" s="3"/>
      <c r="D98" s="10" t="s">
        <v>319</v>
      </c>
      <c r="E98" s="141" t="s">
        <v>1709</v>
      </c>
    </row>
    <row r="99" spans="2:5" ht="12.75" customHeight="1">
      <c r="B99" s="1981"/>
      <c r="C99" s="3" t="s">
        <v>49</v>
      </c>
      <c r="D99" s="9"/>
      <c r="E99" s="141"/>
    </row>
    <row r="100" spans="2:5" ht="12" customHeight="1">
      <c r="B100" s="1981"/>
      <c r="C100" s="3"/>
      <c r="D100" s="10" t="s">
        <v>319</v>
      </c>
      <c r="E100" s="141" t="s">
        <v>1709</v>
      </c>
    </row>
    <row r="101" spans="2:5" ht="12" customHeight="1">
      <c r="B101" s="1982"/>
      <c r="C101" s="3"/>
      <c r="D101" s="10" t="s">
        <v>198</v>
      </c>
      <c r="E101" s="141" t="s">
        <v>1717</v>
      </c>
    </row>
    <row r="102" spans="2:5" ht="12.75" customHeight="1">
      <c r="B102" s="2533">
        <v>1406</v>
      </c>
      <c r="C102" s="1832" t="s">
        <v>22</v>
      </c>
      <c r="D102" s="1831"/>
      <c r="E102" s="2589"/>
    </row>
    <row r="103" spans="2:5" ht="12.75" customHeight="1">
      <c r="B103" s="2007"/>
      <c r="C103" s="488" t="s">
        <v>68</v>
      </c>
      <c r="D103" s="99"/>
      <c r="E103" s="141"/>
    </row>
    <row r="104" spans="2:5" ht="12" customHeight="1">
      <c r="B104" s="2007"/>
      <c r="C104" s="497"/>
      <c r="D104" s="99" t="s">
        <v>297</v>
      </c>
      <c r="E104" s="141" t="s">
        <v>1708</v>
      </c>
    </row>
    <row r="105" spans="2:5" ht="12" customHeight="1">
      <c r="B105" s="2007"/>
      <c r="C105" s="497"/>
      <c r="D105" s="99" t="s">
        <v>196</v>
      </c>
      <c r="E105" s="141" t="s">
        <v>1720</v>
      </c>
    </row>
    <row r="106" spans="2:5" ht="12.75" customHeight="1">
      <c r="B106" s="2007"/>
      <c r="C106" s="488" t="s">
        <v>23</v>
      </c>
      <c r="D106" s="99"/>
      <c r="E106" s="141"/>
    </row>
    <row r="107" spans="2:5" ht="12" customHeight="1">
      <c r="B107" s="2007"/>
      <c r="C107" s="487"/>
      <c r="D107" s="99" t="s">
        <v>195</v>
      </c>
      <c r="E107" s="141" t="s">
        <v>1709</v>
      </c>
    </row>
    <row r="108" spans="2:5" ht="12" customHeight="1">
      <c r="B108" s="2007"/>
      <c r="C108" s="487"/>
      <c r="D108" s="99" t="s">
        <v>194</v>
      </c>
      <c r="E108" s="141" t="s">
        <v>1709</v>
      </c>
    </row>
    <row r="109" spans="2:5" ht="12.75" customHeight="1">
      <c r="B109" s="2007"/>
      <c r="C109" s="488" t="s">
        <v>36</v>
      </c>
      <c r="D109" s="99"/>
      <c r="E109" s="141"/>
    </row>
    <row r="110" spans="2:5" ht="12" customHeight="1">
      <c r="B110" s="2007"/>
      <c r="C110" s="497"/>
      <c r="D110" s="99" t="s">
        <v>193</v>
      </c>
      <c r="E110" s="141" t="s">
        <v>1720</v>
      </c>
    </row>
    <row r="111" spans="2:5" ht="12.75" customHeight="1">
      <c r="B111" s="2007"/>
      <c r="C111" s="488" t="s">
        <v>37</v>
      </c>
      <c r="D111" s="99"/>
      <c r="E111" s="141"/>
    </row>
    <row r="112" spans="2:5" ht="12" customHeight="1">
      <c r="B112" s="2007"/>
      <c r="C112" s="487"/>
      <c r="D112" s="99" t="s">
        <v>1719</v>
      </c>
      <c r="E112" s="141" t="s">
        <v>1710</v>
      </c>
    </row>
    <row r="113" spans="2:5" ht="12.75" customHeight="1">
      <c r="B113" s="1980">
        <v>1407</v>
      </c>
      <c r="C113" s="1835" t="s">
        <v>24</v>
      </c>
      <c r="D113" s="1831"/>
      <c r="E113" s="2589"/>
    </row>
    <row r="114" spans="2:5" ht="12.75" customHeight="1">
      <c r="B114" s="1981"/>
      <c r="C114" s="138" t="s">
        <v>69</v>
      </c>
      <c r="D114" s="99"/>
      <c r="E114" s="141"/>
    </row>
    <row r="115" spans="2:5" ht="12" customHeight="1">
      <c r="B115" s="1981"/>
      <c r="C115" s="138"/>
      <c r="D115" s="99" t="s">
        <v>190</v>
      </c>
      <c r="E115" s="141" t="s">
        <v>1717</v>
      </c>
    </row>
    <row r="116" spans="2:5" ht="12" customHeight="1">
      <c r="B116" s="1981"/>
      <c r="C116" s="99"/>
      <c r="D116" s="99" t="s">
        <v>1718</v>
      </c>
      <c r="E116" s="141" t="s">
        <v>1717</v>
      </c>
    </row>
    <row r="117" spans="2:5" ht="12" customHeight="1">
      <c r="B117" s="1981"/>
      <c r="C117" s="99"/>
      <c r="D117" s="99" t="s">
        <v>256</v>
      </c>
      <c r="E117" s="141" t="s">
        <v>1717</v>
      </c>
    </row>
    <row r="118" spans="2:5" ht="12" customHeight="1">
      <c r="B118" s="1981"/>
      <c r="C118" s="99"/>
      <c r="D118" s="99" t="s">
        <v>1716</v>
      </c>
      <c r="E118" s="141" t="s">
        <v>1709</v>
      </c>
    </row>
    <row r="119" spans="2:5" ht="12.75" customHeight="1">
      <c r="B119" s="1981"/>
      <c r="C119" s="138" t="s">
        <v>51</v>
      </c>
      <c r="D119" s="138"/>
      <c r="E119" s="141"/>
    </row>
    <row r="120" spans="2:5" ht="12" customHeight="1">
      <c r="B120" s="1981"/>
      <c r="C120" s="99"/>
      <c r="D120" s="99" t="s">
        <v>186</v>
      </c>
      <c r="E120" s="141" t="s">
        <v>1709</v>
      </c>
    </row>
    <row r="121" spans="2:5" ht="12" customHeight="1">
      <c r="B121" s="1981"/>
      <c r="C121" s="99"/>
      <c r="D121" s="99" t="s">
        <v>185</v>
      </c>
      <c r="E121" s="141" t="s">
        <v>1709</v>
      </c>
    </row>
    <row r="122" spans="2:5">
      <c r="B122" s="1980">
        <v>1408</v>
      </c>
      <c r="C122" s="1832" t="s">
        <v>25</v>
      </c>
      <c r="D122" s="1835"/>
      <c r="E122" s="2604"/>
    </row>
    <row r="123" spans="2:5" ht="12.75" customHeight="1">
      <c r="B123" s="1981"/>
      <c r="C123" s="1947" t="s">
        <v>20</v>
      </c>
      <c r="D123" s="1946"/>
      <c r="E123" s="2596"/>
    </row>
    <row r="124" spans="2:5" ht="12" customHeight="1">
      <c r="B124" s="1981"/>
      <c r="C124" s="487"/>
      <c r="D124" s="99" t="s">
        <v>183</v>
      </c>
      <c r="E124" s="141" t="s">
        <v>1715</v>
      </c>
    </row>
    <row r="125" spans="2:5" ht="12.75" customHeight="1">
      <c r="B125" s="1981"/>
      <c r="C125" s="499" t="s">
        <v>131</v>
      </c>
      <c r="D125" s="9"/>
      <c r="E125" s="141"/>
    </row>
    <row r="126" spans="2:5" ht="12.75" customHeight="1">
      <c r="B126" s="1981"/>
      <c r="C126" s="499"/>
      <c r="D126" s="99" t="s">
        <v>1714</v>
      </c>
      <c r="E126" s="141" t="s">
        <v>1709</v>
      </c>
    </row>
    <row r="127" spans="2:5" ht="12" customHeight="1">
      <c r="B127" s="1981"/>
      <c r="C127" s="487"/>
      <c r="D127" s="99" t="s">
        <v>1713</v>
      </c>
      <c r="E127" s="141" t="s">
        <v>1712</v>
      </c>
    </row>
    <row r="128" spans="2:5" ht="12.75" customHeight="1">
      <c r="B128" s="1981"/>
      <c r="C128" s="488" t="s">
        <v>38</v>
      </c>
      <c r="D128" s="99"/>
      <c r="E128" s="141"/>
    </row>
    <row r="129" spans="2:5" ht="12" customHeight="1">
      <c r="B129" s="1981"/>
      <c r="C129" s="488"/>
      <c r="D129" s="99" t="s">
        <v>180</v>
      </c>
      <c r="E129" s="141" t="s">
        <v>1710</v>
      </c>
    </row>
    <row r="130" spans="2:5" ht="12" customHeight="1">
      <c r="B130" s="1981"/>
      <c r="C130" s="488"/>
      <c r="D130" s="99" t="s">
        <v>179</v>
      </c>
      <c r="E130" s="141" t="s">
        <v>1711</v>
      </c>
    </row>
    <row r="131" spans="2:5" ht="12" customHeight="1">
      <c r="B131" s="1981"/>
      <c r="C131" s="488"/>
      <c r="D131" s="99" t="s">
        <v>178</v>
      </c>
      <c r="E131" s="141" t="s">
        <v>1708</v>
      </c>
    </row>
    <row r="132" spans="2:5" ht="12.75" customHeight="1">
      <c r="B132" s="1981"/>
      <c r="C132" s="488" t="s">
        <v>39</v>
      </c>
      <c r="D132" s="138"/>
      <c r="E132" s="141"/>
    </row>
    <row r="133" spans="2:5" ht="12" customHeight="1">
      <c r="B133" s="1982"/>
      <c r="C133" s="487"/>
      <c r="D133" s="99" t="s">
        <v>177</v>
      </c>
      <c r="E133" s="141" t="s">
        <v>1710</v>
      </c>
    </row>
    <row r="134" spans="2:5" ht="12.75" customHeight="1">
      <c r="B134" s="1980">
        <v>1624</v>
      </c>
      <c r="C134" s="2603" t="s">
        <v>47</v>
      </c>
      <c r="D134" s="2532"/>
      <c r="E134" s="2602"/>
    </row>
    <row r="135" spans="2:5" ht="12.75" customHeight="1">
      <c r="B135" s="1981"/>
      <c r="C135" s="499" t="s">
        <v>35</v>
      </c>
      <c r="D135" s="10"/>
      <c r="E135" s="141"/>
    </row>
    <row r="136" spans="2:5" ht="12" customHeight="1">
      <c r="B136" s="1981"/>
      <c r="C136" s="487"/>
      <c r="D136" s="99" t="s">
        <v>175</v>
      </c>
      <c r="E136" s="141" t="s">
        <v>1709</v>
      </c>
    </row>
    <row r="137" spans="2:5" ht="12.75" customHeight="1">
      <c r="B137" s="1981"/>
      <c r="C137" s="488" t="s">
        <v>52</v>
      </c>
      <c r="D137" s="99"/>
      <c r="E137" s="141"/>
    </row>
    <row r="138" spans="2:5" ht="12" customHeight="1">
      <c r="B138" s="1982"/>
      <c r="C138" s="518"/>
      <c r="D138" s="274" t="s">
        <v>174</v>
      </c>
      <c r="E138" s="1963" t="s">
        <v>1708</v>
      </c>
    </row>
    <row r="139" spans="2:5" ht="11.25" customHeight="1">
      <c r="B139" s="832" t="s">
        <v>173</v>
      </c>
    </row>
    <row r="140" spans="2:5" ht="9" customHeight="1">
      <c r="B140" s="2601" t="s">
        <v>1707</v>
      </c>
    </row>
    <row r="141" spans="2:5" ht="9" customHeight="1">
      <c r="B141" s="2601" t="s">
        <v>1706</v>
      </c>
    </row>
    <row r="142" spans="2:5" ht="9" customHeight="1">
      <c r="B142" s="2601" t="s">
        <v>1705</v>
      </c>
      <c r="D142" s="212"/>
      <c r="E142" s="1458"/>
    </row>
    <row r="143" spans="2:5" ht="10.5" customHeight="1">
      <c r="B143" s="832"/>
      <c r="D143" s="212"/>
      <c r="E143" s="1458"/>
    </row>
    <row r="144" spans="2:5" ht="4.5" customHeight="1">
      <c r="B144" s="754"/>
      <c r="C144" s="99"/>
    </row>
    <row r="145" spans="1:4" ht="12" customHeight="1">
      <c r="A145" s="73"/>
      <c r="B145" s="754"/>
    </row>
    <row r="146" spans="1:4" ht="10.5" customHeight="1">
      <c r="A146" s="73"/>
      <c r="B146" s="754"/>
      <c r="D146" s="2582"/>
    </row>
    <row r="147" spans="1:4" ht="9" customHeight="1">
      <c r="A147" s="73"/>
    </row>
    <row r="148" spans="1:4" ht="15.75" customHeight="1">
      <c r="A148" s="73"/>
      <c r="B148" s="754"/>
      <c r="D148" s="99"/>
    </row>
    <row r="149" spans="1:4" ht="9" customHeight="1">
      <c r="A149" s="73"/>
      <c r="B149" s="754"/>
    </row>
    <row r="150" spans="1:4" ht="9" customHeight="1">
      <c r="A150" s="73"/>
    </row>
    <row r="151" spans="1:4" ht="9" customHeight="1">
      <c r="A151" s="73"/>
      <c r="B151" s="754"/>
    </row>
    <row r="152" spans="1:4" ht="9" customHeight="1">
      <c r="A152" s="73"/>
      <c r="B152" s="754"/>
    </row>
    <row r="153" spans="1:4" ht="9" customHeight="1">
      <c r="A153" s="73"/>
    </row>
    <row r="154" spans="1:4" ht="9" customHeight="1">
      <c r="A154" s="73"/>
    </row>
    <row r="155" spans="1:4" ht="9" customHeight="1">
      <c r="A155" s="73"/>
    </row>
    <row r="156" spans="1:4" ht="9" customHeight="1">
      <c r="A156" s="73"/>
    </row>
    <row r="157" spans="1:4" ht="9" customHeight="1">
      <c r="A157" s="73"/>
    </row>
    <row r="158" spans="1:4" ht="9" customHeight="1">
      <c r="A158" s="73"/>
    </row>
    <row r="159" spans="1:4" ht="9" customHeight="1">
      <c r="A159" s="73"/>
    </row>
    <row r="160" spans="1:4" ht="9" customHeight="1">
      <c r="A160" s="73"/>
    </row>
    <row r="161" spans="1:1" ht="9" customHeight="1">
      <c r="A161" s="73"/>
    </row>
    <row r="162" spans="1:1" ht="9" customHeight="1">
      <c r="A162" s="73"/>
    </row>
    <row r="163" spans="1:1" ht="9" customHeight="1">
      <c r="A163" s="73"/>
    </row>
    <row r="164" spans="1:1" ht="9" customHeight="1">
      <c r="A164" s="73"/>
    </row>
    <row r="165" spans="1:1" ht="9" customHeight="1">
      <c r="A165" s="73"/>
    </row>
    <row r="166" spans="1:1" ht="9" customHeight="1">
      <c r="A166" s="73"/>
    </row>
    <row r="167" spans="1:1" ht="9" customHeight="1">
      <c r="A167" s="73"/>
    </row>
    <row r="168" spans="1:1" ht="9" customHeight="1">
      <c r="A168" s="73"/>
    </row>
    <row r="169" spans="1:1" ht="9" customHeight="1">
      <c r="A169" s="73"/>
    </row>
    <row r="170" spans="1:1" ht="9" customHeight="1">
      <c r="A170" s="73"/>
    </row>
    <row r="171" spans="1:1" ht="9" customHeight="1">
      <c r="A171" s="73"/>
    </row>
    <row r="172" spans="1:1" ht="9" customHeight="1">
      <c r="A172" s="73"/>
    </row>
    <row r="173" spans="1:1" ht="9" customHeight="1">
      <c r="A173" s="73"/>
    </row>
    <row r="174" spans="1:1" ht="9" customHeight="1">
      <c r="A174" s="73"/>
    </row>
    <row r="175" spans="1:1" ht="9" customHeight="1">
      <c r="A175" s="73"/>
    </row>
    <row r="176" spans="1:1" ht="9" customHeight="1">
      <c r="A176" s="73"/>
    </row>
    <row r="177" spans="1:1" ht="9" customHeight="1">
      <c r="A177" s="73"/>
    </row>
    <row r="178" spans="1:1" ht="9" customHeight="1">
      <c r="A178" s="73"/>
    </row>
    <row r="179" spans="1:1" ht="9" customHeight="1">
      <c r="A179" s="73"/>
    </row>
    <row r="180" spans="1:1" ht="9" customHeight="1">
      <c r="A180" s="73"/>
    </row>
    <row r="181" spans="1:1" ht="9" customHeight="1">
      <c r="A181" s="73"/>
    </row>
    <row r="182" spans="1:1" ht="9" customHeight="1">
      <c r="A182" s="73"/>
    </row>
    <row r="183" spans="1:1" ht="9" customHeight="1">
      <c r="A183" s="73"/>
    </row>
    <row r="184" spans="1:1" ht="9" customHeight="1">
      <c r="A184" s="73"/>
    </row>
    <row r="185" spans="1:1" ht="9" customHeight="1">
      <c r="A185" s="73"/>
    </row>
    <row r="186" spans="1:1" ht="9" customHeight="1">
      <c r="A186" s="73"/>
    </row>
    <row r="187" spans="1:1" ht="9" customHeight="1">
      <c r="A187" s="73"/>
    </row>
    <row r="188" spans="1:1" ht="9" customHeight="1">
      <c r="A188" s="73"/>
    </row>
    <row r="189" spans="1:1" ht="9" customHeight="1">
      <c r="A189" s="73"/>
    </row>
    <row r="190" spans="1:1" ht="9" customHeight="1">
      <c r="A190" s="73"/>
    </row>
    <row r="191" spans="1:1" ht="9" customHeight="1">
      <c r="A191" s="73"/>
    </row>
    <row r="192" spans="1:1" ht="9" customHeight="1">
      <c r="A192" s="73"/>
    </row>
    <row r="193" spans="1:1" ht="9" customHeight="1">
      <c r="A193" s="73"/>
    </row>
    <row r="194" spans="1:1" ht="9" customHeight="1">
      <c r="A194" s="73"/>
    </row>
    <row r="195" spans="1:1" ht="9" customHeight="1">
      <c r="A195" s="73"/>
    </row>
    <row r="196" spans="1:1" ht="9" customHeight="1">
      <c r="A196" s="73"/>
    </row>
    <row r="197" spans="1:1" ht="9" customHeight="1">
      <c r="A197" s="73"/>
    </row>
    <row r="198" spans="1:1" ht="9" customHeight="1">
      <c r="A198" s="73"/>
    </row>
    <row r="199" spans="1:1" ht="9" customHeight="1">
      <c r="A199" s="73"/>
    </row>
    <row r="200" spans="1:1" ht="9" customHeight="1">
      <c r="A200" s="73"/>
    </row>
    <row r="201" spans="1:1" ht="9" customHeight="1">
      <c r="A201" s="73"/>
    </row>
    <row r="202" spans="1:1" ht="9" customHeight="1">
      <c r="A202" s="73"/>
    </row>
    <row r="203" spans="1:1" ht="9" customHeight="1">
      <c r="A203" s="73"/>
    </row>
    <row r="204" spans="1:1" ht="9" customHeight="1">
      <c r="A204" s="73"/>
    </row>
    <row r="205" spans="1:1" ht="9" customHeight="1">
      <c r="A205" s="73"/>
    </row>
    <row r="206" spans="1:1" ht="9" customHeight="1">
      <c r="A206" s="73"/>
    </row>
    <row r="207" spans="1:1" ht="9" customHeight="1">
      <c r="A207" s="73"/>
    </row>
    <row r="208" spans="1:1" ht="9" customHeight="1">
      <c r="A208" s="73"/>
    </row>
    <row r="209" spans="1:1" ht="9" customHeight="1">
      <c r="A209" s="73"/>
    </row>
    <row r="210" spans="1:1" ht="9" customHeight="1">
      <c r="A210" s="73"/>
    </row>
    <row r="211" spans="1:1" ht="9" customHeight="1">
      <c r="A211" s="73"/>
    </row>
    <row r="212" spans="1:1" ht="9" customHeight="1">
      <c r="A212" s="73"/>
    </row>
    <row r="213" spans="1:1" ht="9" customHeight="1">
      <c r="A213" s="73"/>
    </row>
    <row r="214" spans="1:1" ht="9" customHeight="1">
      <c r="A214" s="73"/>
    </row>
    <row r="215" spans="1:1" ht="9" customHeight="1">
      <c r="A215" s="73"/>
    </row>
    <row r="216" spans="1:1" ht="9" customHeight="1">
      <c r="A216" s="73"/>
    </row>
    <row r="217" spans="1:1" ht="9" customHeight="1">
      <c r="A217" s="73"/>
    </row>
    <row r="218" spans="1:1" ht="9" customHeight="1">
      <c r="A218" s="73"/>
    </row>
    <row r="219" spans="1:1" ht="9" customHeight="1">
      <c r="A219" s="73"/>
    </row>
    <row r="220" spans="1:1" ht="9" customHeight="1">
      <c r="A220" s="73"/>
    </row>
    <row r="221" spans="1:1" ht="9" customHeight="1">
      <c r="A221" s="73"/>
    </row>
    <row r="222" spans="1:1" ht="9" customHeight="1">
      <c r="A222" s="73"/>
    </row>
    <row r="223" spans="1:1" ht="9" customHeight="1">
      <c r="A223" s="73"/>
    </row>
    <row r="224" spans="1:1" ht="9" customHeight="1">
      <c r="A224" s="73"/>
    </row>
    <row r="225" spans="1:4" ht="9" customHeight="1">
      <c r="A225" s="73"/>
    </row>
    <row r="226" spans="1:4" ht="9" customHeight="1">
      <c r="A226" s="73"/>
    </row>
    <row r="227" spans="1:4" ht="9" customHeight="1">
      <c r="A227" s="73"/>
    </row>
    <row r="228" spans="1:4" ht="9" customHeight="1">
      <c r="A228" s="73"/>
    </row>
    <row r="229" spans="1:4" ht="9" customHeight="1">
      <c r="A229" s="73"/>
    </row>
    <row r="230" spans="1:4" ht="9" customHeight="1">
      <c r="A230" s="73"/>
    </row>
    <row r="231" spans="1:4" ht="9" customHeight="1">
      <c r="A231" s="73"/>
    </row>
    <row r="232" spans="1:4" ht="9" customHeight="1">
      <c r="A232" s="73"/>
    </row>
    <row r="233" spans="1:4" ht="9" customHeight="1">
      <c r="A233" s="73"/>
    </row>
    <row r="234" spans="1:4" ht="9" customHeight="1">
      <c r="A234" s="73"/>
    </row>
    <row r="235" spans="1:4" ht="9" customHeight="1">
      <c r="A235" s="73"/>
    </row>
    <row r="236" spans="1:4" ht="9" customHeight="1">
      <c r="A236" s="73"/>
    </row>
    <row r="237" spans="1:4" ht="9" customHeight="1">
      <c r="A237" s="73"/>
      <c r="C237" s="99"/>
      <c r="D237" s="99"/>
    </row>
    <row r="238" spans="1:4" ht="9" customHeight="1">
      <c r="A238" s="73"/>
    </row>
    <row r="239" spans="1:4" ht="9" customHeight="1">
      <c r="A239" s="73"/>
    </row>
    <row r="240" spans="1:4" ht="9" customHeight="1">
      <c r="A240" s="73"/>
    </row>
    <row r="241" spans="1:1" ht="9" customHeight="1">
      <c r="A241" s="73"/>
    </row>
    <row r="242" spans="1:1" ht="9" customHeight="1">
      <c r="A242" s="73"/>
    </row>
    <row r="243" spans="1:1" ht="9" customHeight="1">
      <c r="A243" s="73"/>
    </row>
    <row r="244" spans="1:1" ht="9" customHeight="1">
      <c r="A244" s="73"/>
    </row>
    <row r="245" spans="1:1" ht="9" customHeight="1">
      <c r="A245" s="73"/>
    </row>
    <row r="246" spans="1:1" ht="9" customHeight="1">
      <c r="A246" s="73"/>
    </row>
    <row r="247" spans="1:1" ht="9" customHeight="1">
      <c r="A247" s="73"/>
    </row>
    <row r="248" spans="1:1" ht="9" customHeight="1">
      <c r="A248" s="73"/>
    </row>
    <row r="249" spans="1:1" ht="9" customHeight="1">
      <c r="A249" s="73"/>
    </row>
    <row r="250" spans="1:1" ht="9" customHeight="1">
      <c r="A250" s="73"/>
    </row>
    <row r="251" spans="1:1" ht="9" customHeight="1">
      <c r="A251" s="73"/>
    </row>
    <row r="252" spans="1:1" ht="9" customHeight="1">
      <c r="A252" s="73"/>
    </row>
    <row r="253" spans="1:1" ht="9" customHeight="1">
      <c r="A253" s="73"/>
    </row>
    <row r="254" spans="1:1" ht="9" customHeight="1">
      <c r="A254" s="73"/>
    </row>
    <row r="255" spans="1:1" ht="9" customHeight="1">
      <c r="A255" s="73"/>
    </row>
    <row r="256" spans="1:1" ht="9" customHeight="1">
      <c r="A256" s="73"/>
    </row>
    <row r="257" spans="1:1" ht="9" customHeight="1">
      <c r="A257" s="73"/>
    </row>
    <row r="258" spans="1:1" ht="9" customHeight="1">
      <c r="A258" s="73"/>
    </row>
    <row r="259" spans="1:1" ht="9" customHeight="1">
      <c r="A259" s="73"/>
    </row>
    <row r="260" spans="1:1" ht="9" customHeight="1">
      <c r="A260" s="73"/>
    </row>
    <row r="261" spans="1:1" ht="9" customHeight="1">
      <c r="A261" s="73"/>
    </row>
    <row r="262" spans="1:1" ht="9" customHeight="1">
      <c r="A262" s="73"/>
    </row>
    <row r="263" spans="1:1" ht="9" customHeight="1">
      <c r="A263" s="73"/>
    </row>
    <row r="264" spans="1:1" ht="9" customHeight="1">
      <c r="A264" s="73"/>
    </row>
    <row r="265" spans="1:1" ht="9" customHeight="1">
      <c r="A265" s="73"/>
    </row>
    <row r="266" spans="1:1" ht="9" customHeight="1">
      <c r="A266" s="73"/>
    </row>
    <row r="267" spans="1:1" ht="9" customHeight="1">
      <c r="A267" s="73"/>
    </row>
    <row r="268" spans="1:1" ht="9" customHeight="1">
      <c r="A268" s="73"/>
    </row>
    <row r="269" spans="1:1" ht="9" customHeight="1">
      <c r="A269" s="73"/>
    </row>
    <row r="270" spans="1:1" ht="9" customHeight="1">
      <c r="A270" s="73"/>
    </row>
    <row r="271" spans="1:1" ht="9" customHeight="1">
      <c r="A271" s="73"/>
    </row>
    <row r="272" spans="1:1" ht="9" customHeight="1">
      <c r="A272" s="73"/>
    </row>
    <row r="273" spans="1:1" ht="9" customHeight="1">
      <c r="A273" s="73"/>
    </row>
    <row r="274" spans="1:1" ht="9" customHeight="1">
      <c r="A274" s="73"/>
    </row>
    <row r="275" spans="1:1" ht="9" customHeight="1">
      <c r="A275" s="73"/>
    </row>
    <row r="276" spans="1:1" ht="9" customHeight="1">
      <c r="A276" s="73"/>
    </row>
    <row r="277" spans="1:1" ht="9" customHeight="1">
      <c r="A277" s="73"/>
    </row>
    <row r="278" spans="1:1" ht="9" customHeight="1">
      <c r="A278" s="73"/>
    </row>
    <row r="279" spans="1:1" ht="9" customHeight="1">
      <c r="A279" s="73"/>
    </row>
    <row r="280" spans="1:1" ht="9" customHeight="1">
      <c r="A280" s="73"/>
    </row>
    <row r="281" spans="1:1" ht="9" customHeight="1">
      <c r="A281" s="73"/>
    </row>
    <row r="282" spans="1:1" ht="9" customHeight="1">
      <c r="A282" s="73"/>
    </row>
    <row r="283" spans="1:1" ht="9" customHeight="1">
      <c r="A283" s="73"/>
    </row>
    <row r="284" spans="1:1" ht="9" customHeight="1">
      <c r="A284" s="73"/>
    </row>
    <row r="285" spans="1:1" ht="9" customHeight="1">
      <c r="A285" s="73"/>
    </row>
    <row r="286" spans="1:1" ht="9" customHeight="1">
      <c r="A286" s="73"/>
    </row>
    <row r="287" spans="1:1" ht="9" customHeight="1">
      <c r="A287" s="73"/>
    </row>
    <row r="288" spans="1:1" ht="9" customHeight="1">
      <c r="A288" s="73"/>
    </row>
    <row r="289" spans="1:1" ht="9" customHeight="1">
      <c r="A289" s="73"/>
    </row>
    <row r="290" spans="1:1" ht="9" customHeight="1">
      <c r="A290" s="73"/>
    </row>
    <row r="291" spans="1:1" ht="9" customHeight="1">
      <c r="A291" s="73"/>
    </row>
    <row r="292" spans="1:1" ht="9" customHeight="1">
      <c r="A292" s="73"/>
    </row>
    <row r="293" spans="1:1" ht="9" customHeight="1">
      <c r="A293" s="73"/>
    </row>
    <row r="294" spans="1:1" ht="9" customHeight="1">
      <c r="A294" s="73"/>
    </row>
    <row r="295" spans="1:1" ht="9" customHeight="1">
      <c r="A295" s="73"/>
    </row>
    <row r="296" spans="1:1" ht="9" customHeight="1">
      <c r="A296" s="73"/>
    </row>
    <row r="297" spans="1:1" ht="9" customHeight="1">
      <c r="A297" s="73"/>
    </row>
    <row r="298" spans="1:1" ht="9" customHeight="1">
      <c r="A298" s="73"/>
    </row>
    <row r="299" spans="1:1" ht="9" customHeight="1">
      <c r="A299" s="73"/>
    </row>
    <row r="300" spans="1:1" ht="9" customHeight="1">
      <c r="A300" s="73"/>
    </row>
    <row r="301" spans="1:1" ht="9" customHeight="1">
      <c r="A301" s="73"/>
    </row>
    <row r="302" spans="1:1" ht="9" customHeight="1">
      <c r="A302" s="73"/>
    </row>
    <row r="303" spans="1:1" ht="9" customHeight="1">
      <c r="A303" s="73"/>
    </row>
    <row r="304" spans="1:1" ht="9" customHeight="1">
      <c r="A304" s="73"/>
    </row>
    <row r="305" spans="1:1" ht="9" customHeight="1">
      <c r="A305" s="73"/>
    </row>
    <row r="306" spans="1:1" ht="9" customHeight="1">
      <c r="A306" s="73"/>
    </row>
    <row r="307" spans="1:1" ht="9" customHeight="1">
      <c r="A307" s="73"/>
    </row>
    <row r="308" spans="1:1" ht="9" customHeight="1">
      <c r="A308" s="73"/>
    </row>
    <row r="309" spans="1:1" ht="9" customHeight="1">
      <c r="A309" s="73"/>
    </row>
    <row r="310" spans="1:1" ht="9" customHeight="1">
      <c r="A310" s="73"/>
    </row>
    <row r="311" spans="1:1" ht="9" customHeight="1">
      <c r="A311" s="73"/>
    </row>
    <row r="312" spans="1:1" ht="9" customHeight="1">
      <c r="A312" s="73"/>
    </row>
    <row r="313" spans="1:1" ht="9" customHeight="1">
      <c r="A313" s="73"/>
    </row>
    <row r="314" spans="1:1" ht="9" customHeight="1">
      <c r="A314" s="73"/>
    </row>
    <row r="315" spans="1:1" ht="9" customHeight="1">
      <c r="A315" s="73"/>
    </row>
    <row r="316" spans="1:1" ht="9" customHeight="1">
      <c r="A316" s="73"/>
    </row>
    <row r="317" spans="1:1" ht="9" customHeight="1">
      <c r="A317" s="73"/>
    </row>
    <row r="318" spans="1:1" ht="9" customHeight="1">
      <c r="A318" s="73"/>
    </row>
    <row r="319" spans="1:1" ht="9" customHeight="1">
      <c r="A319" s="73"/>
    </row>
    <row r="320" spans="1:1" ht="9" customHeight="1">
      <c r="A320" s="73"/>
    </row>
    <row r="321" spans="1:1" ht="9" customHeight="1">
      <c r="A321" s="73"/>
    </row>
    <row r="322" spans="1:1" ht="9" customHeight="1">
      <c r="A322" s="73"/>
    </row>
    <row r="323" spans="1:1" ht="9" customHeight="1">
      <c r="A323" s="73"/>
    </row>
    <row r="324" spans="1:1" ht="9" customHeight="1">
      <c r="A324" s="73"/>
    </row>
    <row r="325" spans="1:1" ht="9" customHeight="1">
      <c r="A325" s="73"/>
    </row>
    <row r="326" spans="1:1" ht="9" customHeight="1">
      <c r="A326" s="73"/>
    </row>
    <row r="327" spans="1:1" ht="9" customHeight="1">
      <c r="A327" s="73"/>
    </row>
    <row r="328" spans="1:1" ht="9" customHeight="1">
      <c r="A328" s="73"/>
    </row>
    <row r="329" spans="1:1" ht="9" customHeight="1">
      <c r="A329" s="73"/>
    </row>
    <row r="330" spans="1:1" ht="9" customHeight="1">
      <c r="A330" s="73"/>
    </row>
    <row r="331" spans="1:1" ht="9" customHeight="1">
      <c r="A331" s="73"/>
    </row>
    <row r="332" spans="1:1" ht="9" customHeight="1">
      <c r="A332" s="73"/>
    </row>
    <row r="333" spans="1:1" ht="9" customHeight="1">
      <c r="A333" s="73"/>
    </row>
    <row r="334" spans="1:1" ht="9" customHeight="1">
      <c r="A334" s="73"/>
    </row>
    <row r="335" spans="1:1" ht="9" customHeight="1">
      <c r="A335" s="73"/>
    </row>
    <row r="336" spans="1:1" ht="9" customHeight="1">
      <c r="A336" s="73"/>
    </row>
    <row r="337" spans="1:1" ht="9" customHeight="1">
      <c r="A337" s="73"/>
    </row>
    <row r="338" spans="1:1" ht="9" customHeight="1">
      <c r="A338" s="73"/>
    </row>
    <row r="339" spans="1:1" ht="9" customHeight="1">
      <c r="A339" s="73"/>
    </row>
    <row r="340" spans="1:1" ht="9" customHeight="1">
      <c r="A340" s="73"/>
    </row>
    <row r="341" spans="1:1" ht="9" customHeight="1">
      <c r="A341" s="73"/>
    </row>
    <row r="342" spans="1:1" ht="9" customHeight="1">
      <c r="A342" s="73"/>
    </row>
    <row r="343" spans="1:1" ht="9" customHeight="1">
      <c r="A343" s="73"/>
    </row>
    <row r="344" spans="1:1" ht="9" customHeight="1">
      <c r="A344" s="73"/>
    </row>
    <row r="345" spans="1:1" ht="9" customHeight="1">
      <c r="A345" s="73"/>
    </row>
    <row r="346" spans="1:1" ht="9" customHeight="1">
      <c r="A346" s="73"/>
    </row>
    <row r="347" spans="1:1" ht="9" customHeight="1">
      <c r="A347" s="73"/>
    </row>
    <row r="348" spans="1:1" ht="9" customHeight="1">
      <c r="A348" s="73"/>
    </row>
    <row r="349" spans="1:1" ht="9" customHeight="1">
      <c r="A349" s="73"/>
    </row>
    <row r="350" spans="1:1" ht="9" customHeight="1">
      <c r="A350" s="73"/>
    </row>
    <row r="351" spans="1:1" ht="9" customHeight="1">
      <c r="A351" s="73"/>
    </row>
    <row r="352" spans="1:1" ht="9" customHeight="1">
      <c r="A352" s="73"/>
    </row>
    <row r="353" spans="1:1" ht="9" customHeight="1">
      <c r="A353" s="73"/>
    </row>
    <row r="354" spans="1:1" ht="9" customHeight="1">
      <c r="A354" s="73"/>
    </row>
    <row r="355" spans="1:1" ht="9" customHeight="1">
      <c r="A355" s="73"/>
    </row>
    <row r="356" spans="1:1" ht="9" customHeight="1">
      <c r="A356" s="73"/>
    </row>
    <row r="357" spans="1:1" ht="9" customHeight="1">
      <c r="A357" s="73"/>
    </row>
    <row r="358" spans="1:1" ht="9" customHeight="1">
      <c r="A358" s="73"/>
    </row>
    <row r="359" spans="1:1" ht="9" customHeight="1">
      <c r="A359" s="73"/>
    </row>
    <row r="360" spans="1:1" ht="9" customHeight="1">
      <c r="A360" s="73"/>
    </row>
    <row r="361" spans="1:1" ht="9" customHeight="1">
      <c r="A361" s="73"/>
    </row>
    <row r="362" spans="1:1" ht="9" customHeight="1">
      <c r="A362" s="73"/>
    </row>
    <row r="363" spans="1:1" ht="9" customHeight="1">
      <c r="A363" s="73"/>
    </row>
    <row r="364" spans="1:1" ht="9" customHeight="1">
      <c r="A364" s="73"/>
    </row>
    <row r="365" spans="1:1" ht="9" customHeight="1">
      <c r="A365" s="73"/>
    </row>
    <row r="366" spans="1:1" ht="9" customHeight="1">
      <c r="A366" s="73"/>
    </row>
    <row r="367" spans="1:1" ht="9" customHeight="1">
      <c r="A367" s="73"/>
    </row>
    <row r="368" spans="1:1" ht="9" customHeight="1">
      <c r="A368" s="73"/>
    </row>
    <row r="369" spans="1:1" ht="9" customHeight="1">
      <c r="A369" s="73"/>
    </row>
    <row r="370" spans="1:1" ht="9" customHeight="1">
      <c r="A370" s="73"/>
    </row>
    <row r="371" spans="1:1" ht="9" customHeight="1">
      <c r="A371" s="73"/>
    </row>
    <row r="372" spans="1:1" ht="9" customHeight="1">
      <c r="A372" s="73"/>
    </row>
    <row r="373" spans="1:1" ht="9" customHeight="1">
      <c r="A373" s="73"/>
    </row>
    <row r="374" spans="1:1" ht="9" customHeight="1">
      <c r="A374" s="73"/>
    </row>
    <row r="375" spans="1:1" ht="9" customHeight="1">
      <c r="A375" s="73"/>
    </row>
    <row r="376" spans="1:1" ht="9" customHeight="1">
      <c r="A376" s="73"/>
    </row>
    <row r="377" spans="1:1" ht="9" customHeight="1">
      <c r="A377" s="73"/>
    </row>
    <row r="378" spans="1:1" ht="9" customHeight="1">
      <c r="A378" s="73"/>
    </row>
    <row r="379" spans="1:1" ht="9" customHeight="1">
      <c r="A379" s="73"/>
    </row>
    <row r="380" spans="1:1" ht="9" customHeight="1">
      <c r="A380" s="73"/>
    </row>
    <row r="381" spans="1:1" ht="9" customHeight="1">
      <c r="A381" s="73"/>
    </row>
    <row r="382" spans="1:1" ht="9" customHeight="1">
      <c r="A382" s="73"/>
    </row>
    <row r="383" spans="1:1" ht="9" customHeight="1">
      <c r="A383" s="73"/>
    </row>
    <row r="384" spans="1:1" ht="9" customHeight="1">
      <c r="A384" s="73"/>
    </row>
    <row r="385" spans="1:1" ht="9" customHeight="1">
      <c r="A385" s="73"/>
    </row>
    <row r="386" spans="1:1" ht="9" customHeight="1">
      <c r="A386" s="73"/>
    </row>
    <row r="387" spans="1:1" ht="9" customHeight="1">
      <c r="A387" s="73"/>
    </row>
    <row r="388" spans="1:1" ht="9" customHeight="1">
      <c r="A388" s="73"/>
    </row>
    <row r="389" spans="1:1" ht="9" customHeight="1">
      <c r="A389" s="73"/>
    </row>
    <row r="390" spans="1:1" ht="9" customHeight="1">
      <c r="A390" s="73"/>
    </row>
    <row r="391" spans="1:1" ht="9" customHeight="1">
      <c r="A391" s="73"/>
    </row>
    <row r="392" spans="1:1" ht="9" customHeight="1">
      <c r="A392" s="73"/>
    </row>
    <row r="393" spans="1:1" ht="9" customHeight="1">
      <c r="A393" s="73"/>
    </row>
    <row r="394" spans="1:1" ht="9" customHeight="1">
      <c r="A394" s="73"/>
    </row>
    <row r="395" spans="1:1" ht="9" customHeight="1">
      <c r="A395" s="73"/>
    </row>
    <row r="396" spans="1:1" ht="9" customHeight="1">
      <c r="A396" s="73"/>
    </row>
    <row r="397" spans="1:1" ht="9" customHeight="1">
      <c r="A397" s="73"/>
    </row>
    <row r="398" spans="1:1" ht="9" customHeight="1">
      <c r="A398" s="73"/>
    </row>
    <row r="399" spans="1:1" ht="9" customHeight="1">
      <c r="A399" s="73"/>
    </row>
    <row r="400" spans="1:1" ht="9" customHeight="1">
      <c r="A400" s="73"/>
    </row>
    <row r="401" spans="1:1" ht="9" customHeight="1">
      <c r="A401" s="73"/>
    </row>
    <row r="402" spans="1:1" ht="9" customHeight="1">
      <c r="A402" s="73"/>
    </row>
    <row r="403" spans="1:1" ht="9" customHeight="1">
      <c r="A403" s="73"/>
    </row>
    <row r="404" spans="1:1" ht="9" customHeight="1">
      <c r="A404" s="73"/>
    </row>
    <row r="405" spans="1:1" ht="9" customHeight="1">
      <c r="A405" s="73"/>
    </row>
    <row r="406" spans="1:1" ht="9" customHeight="1">
      <c r="A406" s="73"/>
    </row>
    <row r="407" spans="1:1" ht="9" customHeight="1">
      <c r="A407" s="73"/>
    </row>
    <row r="408" spans="1:1" ht="9" customHeight="1">
      <c r="A408" s="73"/>
    </row>
    <row r="409" spans="1:1" ht="9" customHeight="1">
      <c r="A409" s="73"/>
    </row>
    <row r="410" spans="1:1" ht="9" customHeight="1">
      <c r="A410" s="73"/>
    </row>
    <row r="411" spans="1:1" ht="9" customHeight="1">
      <c r="A411" s="73"/>
    </row>
    <row r="412" spans="1:1" ht="9" customHeight="1">
      <c r="A412" s="73"/>
    </row>
    <row r="413" spans="1:1" ht="9" customHeight="1">
      <c r="A413" s="73"/>
    </row>
    <row r="414" spans="1:1" ht="9" customHeight="1">
      <c r="A414" s="73"/>
    </row>
    <row r="415" spans="1:1" ht="9" customHeight="1">
      <c r="A415" s="73"/>
    </row>
    <row r="416" spans="1:1" ht="9" customHeight="1">
      <c r="A416" s="73"/>
    </row>
    <row r="417" spans="1:1" ht="9" customHeight="1">
      <c r="A417" s="73"/>
    </row>
    <row r="418" spans="1:1" ht="9" customHeight="1">
      <c r="A418" s="73"/>
    </row>
    <row r="419" spans="1:1" ht="9" customHeight="1">
      <c r="A419" s="73"/>
    </row>
    <row r="420" spans="1:1" ht="9" customHeight="1">
      <c r="A420" s="73"/>
    </row>
    <row r="421" spans="1:1" ht="9" customHeight="1">
      <c r="A421" s="73"/>
    </row>
    <row r="422" spans="1:1" ht="9" customHeight="1">
      <c r="A422" s="73"/>
    </row>
    <row r="423" spans="1:1" ht="9" customHeight="1">
      <c r="A423" s="73"/>
    </row>
    <row r="424" spans="1:1" ht="9" customHeight="1">
      <c r="A424" s="73"/>
    </row>
    <row r="425" spans="1:1" ht="9" customHeight="1">
      <c r="A425" s="73"/>
    </row>
    <row r="426" spans="1:1" ht="9" customHeight="1">
      <c r="A426" s="73"/>
    </row>
    <row r="427" spans="1:1" ht="9" customHeight="1">
      <c r="A427" s="73"/>
    </row>
    <row r="428" spans="1:1" ht="9" customHeight="1">
      <c r="A428" s="73"/>
    </row>
    <row r="429" spans="1:1" ht="9" customHeight="1">
      <c r="A429" s="73"/>
    </row>
    <row r="430" spans="1:1" ht="9" customHeight="1">
      <c r="A430" s="73"/>
    </row>
    <row r="431" spans="1:1" ht="9" customHeight="1">
      <c r="A431" s="73"/>
    </row>
    <row r="432" spans="1:1" ht="9" customHeight="1">
      <c r="A432" s="73"/>
    </row>
    <row r="433" spans="1:1" ht="9" customHeight="1">
      <c r="A433" s="73"/>
    </row>
    <row r="434" spans="1:1" ht="9" customHeight="1">
      <c r="A434" s="73"/>
    </row>
    <row r="435" spans="1:1" ht="9" customHeight="1">
      <c r="A435" s="73"/>
    </row>
    <row r="436" spans="1:1" ht="9" customHeight="1">
      <c r="A436" s="73"/>
    </row>
    <row r="437" spans="1:1" ht="9" customHeight="1">
      <c r="A437" s="73"/>
    </row>
    <row r="438" spans="1:1" ht="9" customHeight="1">
      <c r="A438" s="73"/>
    </row>
    <row r="439" spans="1:1" ht="9" customHeight="1">
      <c r="A439" s="73"/>
    </row>
    <row r="440" spans="1:1" ht="9" customHeight="1">
      <c r="A440" s="73"/>
    </row>
    <row r="441" spans="1:1" ht="9" customHeight="1">
      <c r="A441" s="73"/>
    </row>
    <row r="442" spans="1:1" ht="9" customHeight="1">
      <c r="A442" s="73"/>
    </row>
    <row r="443" spans="1:1" ht="9" customHeight="1">
      <c r="A443" s="73"/>
    </row>
    <row r="444" spans="1:1" ht="9" customHeight="1">
      <c r="A444" s="73"/>
    </row>
    <row r="445" spans="1:1" ht="9" customHeight="1">
      <c r="A445" s="73"/>
    </row>
    <row r="446" spans="1:1" ht="9" customHeight="1">
      <c r="A446" s="73"/>
    </row>
    <row r="447" spans="1:1" ht="9" customHeight="1">
      <c r="A447" s="73"/>
    </row>
    <row r="448" spans="1:1" ht="9" customHeight="1">
      <c r="A448" s="73"/>
    </row>
    <row r="449" spans="1:1" ht="9" customHeight="1">
      <c r="A449" s="73"/>
    </row>
    <row r="450" spans="1:1" ht="9" customHeight="1">
      <c r="A450" s="73"/>
    </row>
    <row r="451" spans="1:1" ht="9" customHeight="1">
      <c r="A451" s="73"/>
    </row>
    <row r="452" spans="1:1" ht="9" customHeight="1">
      <c r="A452" s="73"/>
    </row>
    <row r="453" spans="1:1" ht="9" customHeight="1">
      <c r="A453" s="73"/>
    </row>
    <row r="454" spans="1:1" ht="9" customHeight="1">
      <c r="A454" s="73"/>
    </row>
    <row r="455" spans="1:1" ht="9" customHeight="1">
      <c r="A455" s="73"/>
    </row>
    <row r="456" spans="1:1" ht="9" customHeight="1">
      <c r="A456" s="73"/>
    </row>
    <row r="457" spans="1:1" ht="9" customHeight="1">
      <c r="A457" s="73"/>
    </row>
    <row r="458" spans="1:1" ht="9" customHeight="1">
      <c r="A458" s="73"/>
    </row>
    <row r="459" spans="1:1" ht="9" customHeight="1">
      <c r="A459" s="73"/>
    </row>
    <row r="460" spans="1:1" ht="9" customHeight="1">
      <c r="A460" s="73"/>
    </row>
    <row r="461" spans="1:1" ht="9" customHeight="1">
      <c r="A461" s="73"/>
    </row>
    <row r="462" spans="1:1" ht="9" customHeight="1">
      <c r="A462" s="73"/>
    </row>
    <row r="463" spans="1:1" ht="9" customHeight="1">
      <c r="A463" s="73"/>
    </row>
    <row r="464" spans="1:1" ht="9" customHeight="1">
      <c r="A464" s="73"/>
    </row>
    <row r="465" spans="1:1" ht="9" customHeight="1">
      <c r="A465" s="73"/>
    </row>
    <row r="466" spans="1:1" ht="9" customHeight="1">
      <c r="A466" s="73"/>
    </row>
    <row r="467" spans="1:1" ht="9" customHeight="1">
      <c r="A467" s="73"/>
    </row>
    <row r="468" spans="1:1" ht="9" customHeight="1">
      <c r="A468" s="73"/>
    </row>
    <row r="469" spans="1:1" ht="9" customHeight="1">
      <c r="A469" s="73"/>
    </row>
    <row r="470" spans="1:1" ht="9" customHeight="1">
      <c r="A470" s="73"/>
    </row>
    <row r="471" spans="1:1" ht="9" customHeight="1">
      <c r="A471" s="73"/>
    </row>
    <row r="472" spans="1:1" ht="9" customHeight="1">
      <c r="A472" s="73"/>
    </row>
    <row r="473" spans="1:1" ht="9" customHeight="1">
      <c r="A473" s="73"/>
    </row>
    <row r="474" spans="1:1" ht="9" customHeight="1">
      <c r="A474" s="73"/>
    </row>
    <row r="475" spans="1:1" ht="9" customHeight="1">
      <c r="A475" s="73"/>
    </row>
    <row r="476" spans="1:1" ht="9" customHeight="1">
      <c r="A476" s="73"/>
    </row>
    <row r="477" spans="1:1" ht="9" customHeight="1">
      <c r="A477" s="73"/>
    </row>
    <row r="478" spans="1:1" ht="9" customHeight="1">
      <c r="A478" s="73"/>
    </row>
    <row r="479" spans="1:1" ht="9" customHeight="1">
      <c r="A479" s="73"/>
    </row>
    <row r="480" spans="1:1" ht="9" customHeight="1">
      <c r="A480" s="73"/>
    </row>
    <row r="481" spans="1:1" ht="9" customHeight="1">
      <c r="A481" s="73"/>
    </row>
    <row r="482" spans="1:1" ht="9" customHeight="1">
      <c r="A482" s="73"/>
    </row>
    <row r="483" spans="1:1" ht="9" customHeight="1">
      <c r="A483" s="73"/>
    </row>
    <row r="484" spans="1:1" ht="9" customHeight="1">
      <c r="A484" s="73"/>
    </row>
    <row r="485" spans="1:1" ht="9" customHeight="1">
      <c r="A485" s="73"/>
    </row>
    <row r="486" spans="1:1" ht="9" customHeight="1">
      <c r="A486" s="73"/>
    </row>
    <row r="487" spans="1:1" ht="9" customHeight="1">
      <c r="A487" s="73"/>
    </row>
    <row r="488" spans="1:1" ht="9" customHeight="1">
      <c r="A488" s="73"/>
    </row>
    <row r="489" spans="1:1" ht="9" customHeight="1">
      <c r="A489" s="73"/>
    </row>
    <row r="490" spans="1:1" ht="9" customHeight="1">
      <c r="A490" s="73"/>
    </row>
    <row r="491" spans="1:1" ht="9" customHeight="1">
      <c r="A491" s="73"/>
    </row>
    <row r="492" spans="1:1" ht="9" customHeight="1">
      <c r="A492" s="73"/>
    </row>
    <row r="493" spans="1:1" ht="9" customHeight="1">
      <c r="A493" s="73"/>
    </row>
    <row r="494" spans="1:1" ht="9" customHeight="1">
      <c r="A494" s="73"/>
    </row>
    <row r="495" spans="1:1" ht="9" customHeight="1">
      <c r="A495" s="73"/>
    </row>
    <row r="496" spans="1:1" ht="9" customHeight="1">
      <c r="A496" s="73"/>
    </row>
    <row r="497" spans="1:1" ht="9" customHeight="1">
      <c r="A497" s="73"/>
    </row>
    <row r="498" spans="1:1" ht="9" customHeight="1">
      <c r="A498" s="73"/>
    </row>
    <row r="499" spans="1:1" ht="9" customHeight="1">
      <c r="A499" s="73"/>
    </row>
    <row r="500" spans="1:1" ht="9" customHeight="1">
      <c r="A500" s="73"/>
    </row>
    <row r="501" spans="1:1" ht="9" customHeight="1">
      <c r="A501" s="73"/>
    </row>
    <row r="502" spans="1:1" ht="9" customHeight="1">
      <c r="A502" s="73"/>
    </row>
  </sheetData>
  <mergeCells count="17">
    <mergeCell ref="C134:E134"/>
    <mergeCell ref="B64:B71"/>
    <mergeCell ref="B77:B83"/>
    <mergeCell ref="B102:B112"/>
    <mergeCell ref="B113:B121"/>
    <mergeCell ref="B134:B138"/>
    <mergeCell ref="B122:B133"/>
    <mergeCell ref="B84:B101"/>
    <mergeCell ref="I2:W2"/>
    <mergeCell ref="B2:E2"/>
    <mergeCell ref="B3:E3"/>
    <mergeCell ref="E5:E7"/>
    <mergeCell ref="E74:E76"/>
    <mergeCell ref="B5:B7"/>
    <mergeCell ref="B74:B76"/>
    <mergeCell ref="B33:B63"/>
    <mergeCell ref="B8:B32"/>
  </mergeCells>
  <printOptions horizontalCentered="1"/>
  <pageMargins left="0.51" right="0.43" top="0.52" bottom="0.94488188976377963" header="0.51181102362204722" footer="0.51181102362204722"/>
  <pageSetup scale="78" orientation="portrait" r:id="rId1"/>
  <headerFooter alignWithMargins="0">
    <oddFooter>&amp;F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B556E-8D3E-468B-A5AE-55720FA57B23}">
  <dimension ref="B1:AA38"/>
  <sheetViews>
    <sheetView view="pageBreakPreview" zoomScaleNormal="100" zoomScaleSheetLayoutView="100" workbookViewId="0">
      <selection activeCell="W20" sqref="W20"/>
    </sheetView>
  </sheetViews>
  <sheetFormatPr baseColWidth="10" defaultRowHeight="12.75"/>
  <cols>
    <col min="1" max="1" width="2.7109375" style="73" customWidth="1"/>
    <col min="2" max="3" width="5.7109375" style="73" customWidth="1"/>
    <col min="4" max="5" width="2.7109375" style="73" customWidth="1"/>
    <col min="6" max="7" width="6.7109375" style="73" customWidth="1"/>
    <col min="8" max="8" width="0.42578125" style="73" customWidth="1"/>
    <col min="9" max="10" width="6.7109375" style="73" customWidth="1"/>
    <col min="11" max="11" width="0.42578125" style="73" customWidth="1"/>
    <col min="12" max="12" width="6.7109375" style="345" customWidth="1"/>
    <col min="13" max="13" width="6.7109375" style="73" customWidth="1"/>
    <col min="14" max="14" width="0.42578125" style="73" customWidth="1"/>
    <col min="15" max="16" width="6.7109375" style="73" customWidth="1"/>
    <col min="17" max="17" width="0.42578125" style="73" customWidth="1"/>
    <col min="18" max="18" width="6.7109375" style="73" customWidth="1"/>
    <col min="19" max="19" width="5.85546875" style="73" customWidth="1"/>
    <col min="20" max="16384" width="11.42578125" style="73"/>
  </cols>
  <sheetData>
    <row r="1" spans="2:27" ht="12.75" customHeight="1" thickBot="1">
      <c r="B1" s="1114"/>
      <c r="C1" s="1114"/>
      <c r="D1" s="1114"/>
      <c r="E1" s="1114"/>
      <c r="F1" s="1114"/>
      <c r="G1" s="1114"/>
      <c r="H1" s="1114"/>
      <c r="I1" s="1114"/>
      <c r="J1" s="1114"/>
      <c r="K1" s="1114"/>
      <c r="L1" s="1767"/>
      <c r="M1" s="1114"/>
      <c r="N1" s="1114"/>
      <c r="O1" s="1114"/>
      <c r="P1" s="1114"/>
      <c r="Q1" s="1114"/>
      <c r="R1" s="1114"/>
    </row>
    <row r="2" spans="2:27" ht="14.1" customHeight="1">
      <c r="B2" s="2039" t="s">
        <v>1612</v>
      </c>
      <c r="C2" s="2039"/>
      <c r="D2" s="2039"/>
      <c r="E2" s="2039"/>
      <c r="F2" s="2039"/>
      <c r="G2" s="2039"/>
      <c r="H2" s="2039"/>
      <c r="I2" s="2039"/>
      <c r="J2" s="2039"/>
      <c r="K2" s="2039"/>
      <c r="L2" s="2039"/>
      <c r="M2" s="2039"/>
      <c r="N2" s="2039"/>
      <c r="O2" s="2039"/>
      <c r="P2" s="2039"/>
      <c r="Q2" s="2039"/>
      <c r="R2" s="2039"/>
      <c r="S2" s="345"/>
    </row>
    <row r="3" spans="2:27" ht="14.1" customHeight="1">
      <c r="B3" s="2039" t="s">
        <v>74</v>
      </c>
      <c r="C3" s="2039"/>
      <c r="D3" s="2039"/>
      <c r="E3" s="2039"/>
      <c r="F3" s="2039"/>
      <c r="G3" s="2039"/>
      <c r="H3" s="2039"/>
      <c r="I3" s="2039"/>
      <c r="J3" s="2039"/>
      <c r="K3" s="2039"/>
      <c r="L3" s="2039"/>
      <c r="M3" s="2039"/>
      <c r="N3" s="2039"/>
      <c r="O3" s="2039"/>
      <c r="P3" s="2039"/>
      <c r="Q3" s="2039"/>
      <c r="R3" s="2039"/>
      <c r="S3" s="345"/>
    </row>
    <row r="4" spans="2:27" ht="9" customHeight="1">
      <c r="B4" s="1756"/>
      <c r="C4" s="1756"/>
      <c r="D4" s="1756"/>
      <c r="E4" s="1756"/>
      <c r="F4" s="1756"/>
      <c r="G4" s="1756"/>
      <c r="H4" s="1756"/>
      <c r="I4" s="1756"/>
      <c r="J4" s="1756"/>
      <c r="K4" s="1756"/>
      <c r="L4" s="1756"/>
      <c r="M4" s="1768"/>
      <c r="N4" s="1768"/>
      <c r="O4" s="1768"/>
      <c r="P4" s="1768"/>
      <c r="Q4" s="1768"/>
      <c r="R4" s="1768"/>
      <c r="S4" s="345"/>
    </row>
    <row r="5" spans="2:27" ht="9" customHeight="1">
      <c r="B5" s="2040"/>
      <c r="C5" s="2040"/>
      <c r="D5" s="2040"/>
      <c r="E5" s="2040"/>
      <c r="F5" s="2040"/>
      <c r="G5" s="2040"/>
      <c r="H5" s="2040"/>
      <c r="I5" s="2040"/>
      <c r="J5" s="2040"/>
      <c r="K5" s="2040"/>
      <c r="L5" s="2040"/>
      <c r="M5" s="2040"/>
      <c r="N5" s="2040"/>
      <c r="O5" s="2040"/>
      <c r="P5" s="2040"/>
      <c r="Q5" s="2040"/>
      <c r="R5" s="2040"/>
    </row>
    <row r="6" spans="2:27" ht="13.5" customHeight="1">
      <c r="B6" s="2034" t="s">
        <v>1610</v>
      </c>
      <c r="C6" s="2034"/>
      <c r="D6" s="2034"/>
      <c r="E6" s="1743"/>
      <c r="F6" s="2034" t="s">
        <v>1609</v>
      </c>
      <c r="G6" s="2034"/>
      <c r="H6" s="1763"/>
      <c r="I6" s="2034" t="s">
        <v>1596</v>
      </c>
      <c r="J6" s="2034"/>
      <c r="K6" s="1763"/>
      <c r="L6" s="2034" t="s">
        <v>1595</v>
      </c>
      <c r="M6" s="2034"/>
      <c r="N6" s="1743"/>
      <c r="O6" s="2036" t="s">
        <v>1608</v>
      </c>
      <c r="P6" s="2036"/>
      <c r="Q6" s="1762"/>
      <c r="R6" s="2034" t="s">
        <v>5</v>
      </c>
    </row>
    <row r="7" spans="2:27" ht="13.5" customHeight="1">
      <c r="B7" s="2034"/>
      <c r="C7" s="2034"/>
      <c r="D7" s="2034"/>
      <c r="E7" s="1743"/>
      <c r="F7" s="2035"/>
      <c r="G7" s="2035"/>
      <c r="H7" s="1763"/>
      <c r="I7" s="2035"/>
      <c r="J7" s="2035"/>
      <c r="K7" s="1763"/>
      <c r="L7" s="2035"/>
      <c r="M7" s="2035"/>
      <c r="N7" s="1743"/>
      <c r="O7" s="2037"/>
      <c r="P7" s="2037"/>
      <c r="Q7" s="1762"/>
      <c r="R7" s="2034"/>
    </row>
    <row r="8" spans="2:27" ht="13.5" customHeight="1">
      <c r="B8" s="2035"/>
      <c r="C8" s="2035"/>
      <c r="D8" s="2035"/>
      <c r="E8" s="1760"/>
      <c r="F8" s="1760" t="s">
        <v>26</v>
      </c>
      <c r="G8" s="1760" t="s">
        <v>27</v>
      </c>
      <c r="H8" s="1761"/>
      <c r="I8" s="1760" t="s">
        <v>26</v>
      </c>
      <c r="J8" s="1760" t="s">
        <v>27</v>
      </c>
      <c r="K8" s="1761"/>
      <c r="L8" s="1760" t="s">
        <v>26</v>
      </c>
      <c r="M8" s="1760" t="s">
        <v>27</v>
      </c>
      <c r="N8" s="1761"/>
      <c r="O8" s="1760" t="s">
        <v>26</v>
      </c>
      <c r="P8" s="1760" t="s">
        <v>27</v>
      </c>
      <c r="Q8" s="1759"/>
      <c r="R8" s="2035"/>
    </row>
    <row r="9" spans="2:27" ht="3.75" customHeight="1">
      <c r="D9" s="474"/>
      <c r="E9" s="474"/>
      <c r="F9" s="474"/>
      <c r="G9" s="474"/>
      <c r="H9" s="474"/>
      <c r="I9" s="474"/>
      <c r="J9" s="474"/>
      <c r="K9" s="474"/>
      <c r="L9" s="474"/>
      <c r="M9" s="474"/>
      <c r="N9" s="474"/>
      <c r="O9" s="474"/>
      <c r="P9" s="474"/>
      <c r="Q9" s="474"/>
      <c r="R9" s="1116"/>
      <c r="T9" s="1"/>
      <c r="U9" s="1"/>
    </row>
    <row r="10" spans="2:27" ht="18.75" customHeight="1">
      <c r="B10" s="99" t="s">
        <v>1606</v>
      </c>
      <c r="C10" s="99"/>
      <c r="D10" s="99"/>
      <c r="E10" s="99"/>
      <c r="F10" s="1750">
        <v>49</v>
      </c>
      <c r="G10" s="1750">
        <v>94</v>
      </c>
      <c r="H10" s="1750"/>
      <c r="I10" s="1750">
        <v>2</v>
      </c>
      <c r="J10" s="1750">
        <v>2</v>
      </c>
      <c r="K10" s="1750"/>
      <c r="L10" s="1750">
        <v>36</v>
      </c>
      <c r="M10" s="1750">
        <v>7</v>
      </c>
      <c r="N10" s="1741"/>
      <c r="O10" s="1750">
        <f>SUM(F10+I10+L10)</f>
        <v>87</v>
      </c>
      <c r="P10" s="1750">
        <f>SUM(G10+J10+M10)</f>
        <v>103</v>
      </c>
      <c r="Q10" s="1750"/>
      <c r="R10" s="1749">
        <f>SUM(O10:P10)</f>
        <v>190</v>
      </c>
      <c r="T10" s="1750"/>
      <c r="U10" s="1750"/>
      <c r="V10" s="1750"/>
      <c r="W10" s="1750"/>
      <c r="X10" s="1750"/>
      <c r="Y10" s="1750"/>
      <c r="AA10" s="1750"/>
    </row>
    <row r="11" spans="2:27" ht="18.75" customHeight="1">
      <c r="B11" s="99" t="s">
        <v>1605</v>
      </c>
      <c r="C11" s="99"/>
      <c r="D11" s="99"/>
      <c r="E11" s="99"/>
      <c r="F11" s="1750">
        <v>991</v>
      </c>
      <c r="G11" s="1750">
        <v>870</v>
      </c>
      <c r="H11" s="1750"/>
      <c r="I11" s="1750">
        <v>7</v>
      </c>
      <c r="J11" s="1750">
        <v>1</v>
      </c>
      <c r="K11" s="1750"/>
      <c r="L11" s="1750">
        <v>1483</v>
      </c>
      <c r="M11" s="1750">
        <v>543</v>
      </c>
      <c r="N11" s="1741"/>
      <c r="O11" s="1750">
        <f>SUM(F11+I11+L11)</f>
        <v>2481</v>
      </c>
      <c r="P11" s="1750">
        <f>SUM(G11+J11+M11)</f>
        <v>1414</v>
      </c>
      <c r="Q11" s="1750"/>
      <c r="R11" s="1749">
        <f>SUM(O11:P11)</f>
        <v>3895</v>
      </c>
      <c r="T11" s="1750"/>
      <c r="U11" s="1750"/>
      <c r="V11" s="1750"/>
      <c r="W11" s="1750"/>
      <c r="X11" s="1750"/>
      <c r="Y11" s="1750"/>
      <c r="AA11" s="1750"/>
    </row>
    <row r="12" spans="2:27" ht="3.75" customHeight="1">
      <c r="B12" s="99"/>
      <c r="C12" s="99"/>
      <c r="D12" s="99"/>
      <c r="E12" s="99"/>
      <c r="F12" s="99"/>
      <c r="G12" s="97"/>
      <c r="H12" s="97"/>
      <c r="I12" s="97"/>
      <c r="J12" s="97"/>
      <c r="K12" s="97"/>
      <c r="L12" s="97"/>
      <c r="M12" s="97"/>
      <c r="N12" s="97"/>
      <c r="O12" s="1750"/>
      <c r="P12" s="1750"/>
      <c r="Q12" s="1750"/>
      <c r="R12" s="1758"/>
    </row>
    <row r="13" spans="2:27" ht="12.75" customHeight="1">
      <c r="B13" s="2038" t="s">
        <v>5</v>
      </c>
      <c r="C13" s="2038"/>
      <c r="D13" s="1625"/>
      <c r="E13" s="1625"/>
      <c r="F13" s="1757">
        <f t="shared" ref="F13:M13" si="0">SUM(F10:F12)</f>
        <v>1040</v>
      </c>
      <c r="G13" s="1757">
        <f t="shared" si="0"/>
        <v>964</v>
      </c>
      <c r="H13" s="1757">
        <f t="shared" si="0"/>
        <v>0</v>
      </c>
      <c r="I13" s="1757">
        <f t="shared" si="0"/>
        <v>9</v>
      </c>
      <c r="J13" s="1757">
        <f t="shared" si="0"/>
        <v>3</v>
      </c>
      <c r="K13" s="1757">
        <f t="shared" si="0"/>
        <v>0</v>
      </c>
      <c r="L13" s="1757">
        <f t="shared" si="0"/>
        <v>1519</v>
      </c>
      <c r="M13" s="1757">
        <f t="shared" si="0"/>
        <v>550</v>
      </c>
      <c r="N13" s="1757"/>
      <c r="O13" s="1757">
        <f>SUM(O10:O11)</f>
        <v>2568</v>
      </c>
      <c r="P13" s="1757">
        <f>SUM(P10:P11)</f>
        <v>1517</v>
      </c>
      <c r="Q13" s="1757"/>
      <c r="R13" s="1757">
        <f>SUM(R10:R11)</f>
        <v>4085</v>
      </c>
    </row>
    <row r="14" spans="2:27" ht="10.5" customHeight="1"/>
    <row r="15" spans="2:27" ht="10.5" customHeight="1"/>
    <row r="16" spans="2:27" ht="10.5" customHeight="1"/>
    <row r="17" spans="3:12" ht="11.1" customHeight="1">
      <c r="C17" s="474"/>
      <c r="D17" s="474"/>
      <c r="E17" s="474"/>
      <c r="F17" s="474"/>
      <c r="G17" s="474"/>
      <c r="H17" s="474"/>
      <c r="I17" s="474"/>
      <c r="J17" s="474"/>
      <c r="K17" s="474"/>
      <c r="L17" s="1116"/>
    </row>
    <row r="22" spans="3:12">
      <c r="F22" s="97"/>
      <c r="G22" s="1741"/>
      <c r="H22" s="1741"/>
      <c r="I22" s="1741"/>
      <c r="J22" s="1741"/>
      <c r="K22" s="1741"/>
    </row>
    <row r="23" spans="3:12">
      <c r="F23" s="1741"/>
      <c r="G23" s="1741"/>
      <c r="H23" s="1741"/>
      <c r="I23" s="1741"/>
      <c r="J23" s="1741"/>
      <c r="K23" s="1741"/>
    </row>
    <row r="24" spans="3:12">
      <c r="F24" s="1741"/>
      <c r="G24" s="1741"/>
      <c r="H24" s="1741"/>
      <c r="I24" s="1741"/>
      <c r="J24" s="1741"/>
      <c r="K24" s="1741"/>
    </row>
    <row r="25" spans="3:12">
      <c r="F25" s="1741"/>
      <c r="G25" s="1741"/>
      <c r="H25" s="1741"/>
      <c r="I25" s="1741"/>
      <c r="J25" s="1741"/>
      <c r="K25" s="1741"/>
    </row>
    <row r="26" spans="3:12">
      <c r="F26" s="97"/>
      <c r="G26" s="1741"/>
      <c r="H26" s="1741"/>
      <c r="I26" s="1741"/>
      <c r="J26" s="1741"/>
      <c r="K26" s="1741"/>
    </row>
    <row r="27" spans="3:12">
      <c r="F27" s="1741"/>
      <c r="G27" s="1741"/>
      <c r="H27" s="1741"/>
      <c r="I27" s="1741"/>
      <c r="J27" s="1741"/>
      <c r="K27" s="1741"/>
    </row>
    <row r="28" spans="3:12">
      <c r="F28" s="1741"/>
      <c r="G28" s="1741"/>
      <c r="H28" s="1741"/>
      <c r="I28" s="1741"/>
      <c r="J28" s="1741"/>
      <c r="K28" s="1741"/>
    </row>
    <row r="29" spans="3:12">
      <c r="F29" s="1741"/>
      <c r="G29" s="1741"/>
      <c r="H29" s="1741"/>
      <c r="I29" s="1741"/>
      <c r="J29" s="1741"/>
      <c r="K29" s="1741"/>
    </row>
    <row r="30" spans="3:12">
      <c r="F30" s="1741"/>
      <c r="G30" s="1741"/>
      <c r="H30" s="1741"/>
      <c r="I30" s="1741"/>
      <c r="J30" s="1741"/>
      <c r="K30" s="1741"/>
    </row>
    <row r="31" spans="3:12">
      <c r="F31" s="1741"/>
      <c r="G31" s="1741"/>
      <c r="H31" s="1741"/>
      <c r="I31" s="1741"/>
      <c r="J31" s="1741"/>
      <c r="K31" s="1741"/>
    </row>
    <row r="32" spans="3:12">
      <c r="F32" s="1741"/>
      <c r="G32" s="1741"/>
      <c r="H32" s="1741"/>
      <c r="I32" s="1741"/>
      <c r="J32" s="1741"/>
      <c r="K32" s="1741"/>
    </row>
    <row r="33" spans="2:11">
      <c r="F33" s="1741"/>
      <c r="G33" s="1741"/>
      <c r="H33" s="1741"/>
      <c r="I33" s="1741"/>
      <c r="J33" s="1741"/>
      <c r="K33" s="1741"/>
    </row>
    <row r="34" spans="2:11">
      <c r="F34" s="1741"/>
      <c r="G34" s="1741"/>
      <c r="H34" s="1741"/>
      <c r="I34" s="1741"/>
      <c r="J34" s="1741"/>
      <c r="K34" s="1741"/>
    </row>
    <row r="37" spans="2:11" ht="15.75" customHeight="1"/>
    <row r="38" spans="2:11">
      <c r="B38" s="474" t="s">
        <v>1329</v>
      </c>
    </row>
  </sheetData>
  <mergeCells count="10">
    <mergeCell ref="B2:R2"/>
    <mergeCell ref="B3:R3"/>
    <mergeCell ref="O6:P7"/>
    <mergeCell ref="R6:R8"/>
    <mergeCell ref="B13:C13"/>
    <mergeCell ref="B6:D8"/>
    <mergeCell ref="F6:G7"/>
    <mergeCell ref="I6:J7"/>
    <mergeCell ref="L6:M7"/>
    <mergeCell ref="B5:R5"/>
  </mergeCells>
  <printOptions horizontalCentered="1"/>
  <pageMargins left="0.86614173228346458" right="0.98425196850393704" top="0.86614173228346458" bottom="0.94488188976377963" header="0.51181102362204722" footer="0.51181102362204722"/>
  <pageSetup scale="57" orientation="portrait" r:id="rId1"/>
  <headerFooter alignWithMargins="0">
    <oddFooter>&amp;F</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C17F8-3B6B-4F91-8C74-E963641545CA}">
  <dimension ref="B1:AA42"/>
  <sheetViews>
    <sheetView view="pageBreakPreview" zoomScaleNormal="100" zoomScaleSheetLayoutView="100" workbookViewId="0">
      <selection activeCell="U30" sqref="U30"/>
    </sheetView>
  </sheetViews>
  <sheetFormatPr baseColWidth="10" defaultRowHeight="12.75"/>
  <cols>
    <col min="1" max="1" width="2.7109375" style="73" customWidth="1"/>
    <col min="2" max="3" width="5.7109375" style="73" customWidth="1"/>
    <col min="4" max="5" width="2.7109375" style="73" customWidth="1"/>
    <col min="6" max="7" width="6.7109375" style="73" customWidth="1"/>
    <col min="8" max="8" width="0.42578125" style="73" customWidth="1"/>
    <col min="9" max="10" width="6.7109375" style="73" customWidth="1"/>
    <col min="11" max="11" width="0.42578125" style="345" customWidth="1"/>
    <col min="12" max="13" width="6.7109375" style="73" customWidth="1"/>
    <col min="14" max="14" width="0.42578125" style="73" customWidth="1"/>
    <col min="15" max="16" width="6.7109375" style="73" customWidth="1"/>
    <col min="17" max="17" width="0.42578125" style="73" customWidth="1"/>
    <col min="18" max="18" width="6.7109375" style="73" customWidth="1"/>
    <col min="19" max="16384" width="11.42578125" style="73"/>
  </cols>
  <sheetData>
    <row r="1" spans="2:27" ht="12.75" customHeight="1" thickBot="1">
      <c r="B1" s="1114"/>
      <c r="C1" s="1114"/>
      <c r="D1" s="1114"/>
      <c r="E1" s="1114"/>
      <c r="F1" s="1114"/>
      <c r="G1" s="1114"/>
      <c r="H1" s="1114"/>
      <c r="I1" s="1114"/>
      <c r="J1" s="1114"/>
      <c r="K1" s="1767"/>
      <c r="L1" s="1114"/>
      <c r="M1" s="1114"/>
      <c r="N1" s="1114"/>
      <c r="O1" s="1114"/>
      <c r="P1" s="1114"/>
      <c r="Q1" s="1114"/>
      <c r="R1" s="1114"/>
    </row>
    <row r="2" spans="2:27" ht="14.1" customHeight="1">
      <c r="B2" s="2039" t="s">
        <v>1611</v>
      </c>
      <c r="C2" s="2039"/>
      <c r="D2" s="2039"/>
      <c r="E2" s="2039"/>
      <c r="F2" s="2039"/>
      <c r="G2" s="2039"/>
      <c r="H2" s="2039"/>
      <c r="I2" s="2039"/>
      <c r="J2" s="2039"/>
      <c r="K2" s="2039"/>
      <c r="L2" s="2039"/>
      <c r="M2" s="2039"/>
      <c r="N2" s="2039"/>
      <c r="O2" s="2039"/>
      <c r="P2" s="2039"/>
      <c r="Q2" s="2039"/>
      <c r="R2" s="2039"/>
    </row>
    <row r="3" spans="2:27" ht="14.1" customHeight="1">
      <c r="B3" s="2039" t="s">
        <v>63</v>
      </c>
      <c r="C3" s="2039"/>
      <c r="D3" s="2039"/>
      <c r="E3" s="2039"/>
      <c r="F3" s="2039"/>
      <c r="G3" s="2039"/>
      <c r="H3" s="2039"/>
      <c r="I3" s="2039"/>
      <c r="J3" s="2039"/>
      <c r="K3" s="2039"/>
      <c r="L3" s="2039"/>
      <c r="M3" s="2039"/>
      <c r="N3" s="2039"/>
      <c r="O3" s="2039"/>
      <c r="P3" s="2039"/>
      <c r="Q3" s="2039"/>
      <c r="R3" s="2039"/>
    </row>
    <row r="4" spans="2:27" ht="9" customHeight="1">
      <c r="B4" s="1756"/>
      <c r="C4" s="1756"/>
      <c r="D4" s="1756"/>
      <c r="E4" s="1756"/>
      <c r="F4" s="1756"/>
      <c r="G4" s="1756"/>
      <c r="H4" s="1756"/>
      <c r="I4" s="1756"/>
      <c r="J4" s="1756"/>
      <c r="K4" s="1756"/>
      <c r="L4" s="748"/>
      <c r="M4" s="748"/>
      <c r="N4" s="748"/>
      <c r="O4" s="748"/>
      <c r="P4" s="748"/>
      <c r="Q4" s="748"/>
      <c r="R4" s="748"/>
    </row>
    <row r="5" spans="2:27" ht="9" customHeight="1">
      <c r="B5" s="2042"/>
      <c r="C5" s="2042"/>
      <c r="D5" s="2042"/>
      <c r="E5" s="2042"/>
      <c r="F5" s="2042"/>
      <c r="G5" s="2042"/>
      <c r="H5" s="2042"/>
      <c r="I5" s="2042"/>
      <c r="J5" s="2042"/>
      <c r="K5" s="2042"/>
      <c r="L5" s="2042"/>
      <c r="M5" s="2042"/>
      <c r="N5" s="2042"/>
      <c r="O5" s="2042"/>
      <c r="P5" s="2042"/>
      <c r="Q5" s="2042"/>
      <c r="R5" s="2042"/>
    </row>
    <row r="6" spans="2:27" ht="13.5" customHeight="1">
      <c r="B6" s="2041" t="s">
        <v>1610</v>
      </c>
      <c r="C6" s="2041"/>
      <c r="D6" s="2041"/>
      <c r="E6" s="1765"/>
      <c r="F6" s="2041" t="s">
        <v>1609</v>
      </c>
      <c r="G6" s="2041"/>
      <c r="H6" s="1766"/>
      <c r="I6" s="2041" t="s">
        <v>1596</v>
      </c>
      <c r="J6" s="2041"/>
      <c r="K6" s="1766"/>
      <c r="L6" s="2041" t="s">
        <v>1595</v>
      </c>
      <c r="M6" s="2041"/>
      <c r="N6" s="1765"/>
      <c r="O6" s="2043" t="s">
        <v>1608</v>
      </c>
      <c r="P6" s="2043"/>
      <c r="Q6" s="1764"/>
      <c r="R6" s="2041" t="s">
        <v>5</v>
      </c>
    </row>
    <row r="7" spans="2:27" ht="13.5" customHeight="1">
      <c r="B7" s="2034"/>
      <c r="C7" s="2034"/>
      <c r="D7" s="2034"/>
      <c r="E7" s="1743"/>
      <c r="F7" s="2035"/>
      <c r="G7" s="2035"/>
      <c r="H7" s="1763"/>
      <c r="I7" s="2035"/>
      <c r="J7" s="2035"/>
      <c r="K7" s="1763"/>
      <c r="L7" s="2035"/>
      <c r="M7" s="2035"/>
      <c r="N7" s="1743"/>
      <c r="O7" s="2037"/>
      <c r="P7" s="2037"/>
      <c r="Q7" s="1762"/>
      <c r="R7" s="2034"/>
    </row>
    <row r="8" spans="2:27" ht="13.5" customHeight="1">
      <c r="B8" s="2035"/>
      <c r="C8" s="2035"/>
      <c r="D8" s="2035"/>
      <c r="E8" s="1760"/>
      <c r="F8" s="1760" t="s">
        <v>26</v>
      </c>
      <c r="G8" s="1760" t="s">
        <v>27</v>
      </c>
      <c r="H8" s="1761"/>
      <c r="I8" s="1760" t="s">
        <v>26</v>
      </c>
      <c r="J8" s="1760" t="s">
        <v>27</v>
      </c>
      <c r="K8" s="1761"/>
      <c r="L8" s="1760" t="s">
        <v>26</v>
      </c>
      <c r="M8" s="1760" t="s">
        <v>27</v>
      </c>
      <c r="N8" s="1761"/>
      <c r="O8" s="1760" t="s">
        <v>26</v>
      </c>
      <c r="P8" s="1760" t="s">
        <v>27</v>
      </c>
      <c r="Q8" s="1759"/>
      <c r="R8" s="2035"/>
    </row>
    <row r="9" spans="2:27" ht="3.75" customHeight="1">
      <c r="D9" s="474"/>
      <c r="E9" s="474"/>
      <c r="F9" s="474"/>
      <c r="G9" s="474"/>
      <c r="H9" s="474"/>
      <c r="I9" s="474"/>
      <c r="J9" s="474"/>
      <c r="K9" s="474"/>
      <c r="L9" s="474"/>
      <c r="M9" s="474"/>
      <c r="N9" s="474"/>
      <c r="O9" s="474"/>
      <c r="P9" s="474"/>
      <c r="Q9" s="474"/>
      <c r="R9" s="1116"/>
      <c r="T9" s="1"/>
      <c r="U9" s="1"/>
    </row>
    <row r="10" spans="2:27" ht="18.75" customHeight="1">
      <c r="B10" s="99" t="s">
        <v>1607</v>
      </c>
      <c r="C10" s="99"/>
      <c r="D10" s="99"/>
      <c r="E10" s="99"/>
      <c r="F10" s="1750">
        <v>49</v>
      </c>
      <c r="G10" s="1750">
        <v>36</v>
      </c>
      <c r="H10" s="1750"/>
      <c r="I10" s="1750">
        <v>11</v>
      </c>
      <c r="J10" s="1750">
        <v>8</v>
      </c>
      <c r="K10" s="1750"/>
      <c r="L10" s="1750">
        <v>77</v>
      </c>
      <c r="M10" s="1750">
        <v>62</v>
      </c>
      <c r="N10" s="1750">
        <v>0</v>
      </c>
      <c r="O10" s="1750">
        <f t="shared" ref="O10:P14" si="0">SUM(F10+I10+L10)</f>
        <v>137</v>
      </c>
      <c r="P10" s="1750">
        <f t="shared" si="0"/>
        <v>106</v>
      </c>
      <c r="Q10" s="1750"/>
      <c r="R10" s="1749">
        <f>SUM(O10:P10)</f>
        <v>243</v>
      </c>
      <c r="T10" s="1750"/>
      <c r="U10" s="1750"/>
      <c r="V10" s="1750"/>
      <c r="W10" s="1750"/>
      <c r="X10" s="1750"/>
      <c r="Y10" s="1750"/>
      <c r="Z10" s="1750"/>
      <c r="AA10" s="1750"/>
    </row>
    <row r="11" spans="2:27" ht="18.75" customHeight="1">
      <c r="B11" s="99" t="s">
        <v>1606</v>
      </c>
      <c r="C11" s="99"/>
      <c r="D11" s="99"/>
      <c r="E11" s="99"/>
      <c r="F11" s="1750">
        <v>129</v>
      </c>
      <c r="G11" s="1750">
        <v>154</v>
      </c>
      <c r="H11" s="1750"/>
      <c r="I11" s="1750">
        <v>28</v>
      </c>
      <c r="J11" s="1750">
        <v>12</v>
      </c>
      <c r="K11" s="1750"/>
      <c r="L11" s="1750">
        <v>75</v>
      </c>
      <c r="M11" s="1750">
        <v>81</v>
      </c>
      <c r="N11" s="1750">
        <v>0</v>
      </c>
      <c r="O11" s="1750">
        <f t="shared" si="0"/>
        <v>232</v>
      </c>
      <c r="P11" s="1750">
        <f t="shared" si="0"/>
        <v>247</v>
      </c>
      <c r="Q11" s="1750"/>
      <c r="R11" s="1749">
        <f>SUM(O11:P11)</f>
        <v>479</v>
      </c>
      <c r="T11" s="1750"/>
      <c r="U11" s="1750"/>
      <c r="V11" s="1750"/>
      <c r="W11" s="1750"/>
      <c r="X11" s="1750"/>
      <c r="Y11" s="1750"/>
      <c r="Z11" s="1750"/>
      <c r="AA11" s="1750"/>
    </row>
    <row r="12" spans="2:27" ht="18.75" customHeight="1">
      <c r="B12" s="99" t="s">
        <v>1605</v>
      </c>
      <c r="C12" s="99"/>
      <c r="D12" s="99"/>
      <c r="E12" s="99"/>
      <c r="F12" s="1750">
        <v>1481</v>
      </c>
      <c r="G12" s="1750">
        <v>1174</v>
      </c>
      <c r="H12" s="1750"/>
      <c r="I12" s="1750">
        <v>132</v>
      </c>
      <c r="J12" s="1750">
        <v>43</v>
      </c>
      <c r="K12" s="1750"/>
      <c r="L12" s="1750">
        <v>668</v>
      </c>
      <c r="M12" s="1750">
        <v>596</v>
      </c>
      <c r="N12" s="1750">
        <v>0</v>
      </c>
      <c r="O12" s="1750">
        <f t="shared" si="0"/>
        <v>2281</v>
      </c>
      <c r="P12" s="1750">
        <f t="shared" si="0"/>
        <v>1813</v>
      </c>
      <c r="Q12" s="1750"/>
      <c r="R12" s="1749">
        <f>SUM(O12:P12)</f>
        <v>4094</v>
      </c>
      <c r="T12" s="1750"/>
      <c r="U12" s="1750"/>
      <c r="V12" s="1750"/>
      <c r="W12" s="1750"/>
      <c r="X12" s="1750"/>
      <c r="Y12" s="1750"/>
      <c r="Z12" s="1750"/>
      <c r="AA12" s="1750"/>
    </row>
    <row r="13" spans="2:27" ht="18.75" customHeight="1">
      <c r="B13" s="99" t="s">
        <v>1604</v>
      </c>
      <c r="C13" s="99"/>
      <c r="D13" s="99"/>
      <c r="E13" s="99"/>
      <c r="F13" s="1750">
        <v>18</v>
      </c>
      <c r="G13" s="1750">
        <v>18</v>
      </c>
      <c r="H13" s="1750"/>
      <c r="I13" s="1750">
        <v>8</v>
      </c>
      <c r="J13" s="1750">
        <v>6</v>
      </c>
      <c r="K13" s="1750"/>
      <c r="L13" s="1750">
        <v>23</v>
      </c>
      <c r="M13" s="1750">
        <v>31</v>
      </c>
      <c r="N13" s="1750">
        <v>0</v>
      </c>
      <c r="O13" s="1750">
        <f t="shared" si="0"/>
        <v>49</v>
      </c>
      <c r="P13" s="1750">
        <f t="shared" si="0"/>
        <v>55</v>
      </c>
      <c r="Q13" s="1750"/>
      <c r="R13" s="1749">
        <f>SUM(O13:P13)</f>
        <v>104</v>
      </c>
      <c r="T13" s="1750"/>
      <c r="U13" s="1750"/>
      <c r="V13" s="1750"/>
      <c r="W13" s="1750"/>
      <c r="X13" s="1750"/>
      <c r="Y13" s="1750"/>
      <c r="Z13" s="1750"/>
      <c r="AA13" s="1750"/>
    </row>
    <row r="14" spans="2:27" ht="18.75" customHeight="1">
      <c r="B14" s="99" t="s">
        <v>1603</v>
      </c>
      <c r="C14" s="99"/>
      <c r="D14" s="99"/>
      <c r="E14" s="99"/>
      <c r="F14" s="1750">
        <v>3</v>
      </c>
      <c r="G14" s="1750">
        <v>5</v>
      </c>
      <c r="H14" s="1750"/>
      <c r="I14" s="1750">
        <v>2</v>
      </c>
      <c r="J14" s="1750">
        <v>0</v>
      </c>
      <c r="K14" s="1750"/>
      <c r="L14" s="1750">
        <v>15</v>
      </c>
      <c r="M14" s="1750">
        <v>11</v>
      </c>
      <c r="N14" s="1750">
        <v>0</v>
      </c>
      <c r="O14" s="1750">
        <f t="shared" si="0"/>
        <v>20</v>
      </c>
      <c r="P14" s="1750">
        <f t="shared" si="0"/>
        <v>16</v>
      </c>
      <c r="Q14" s="1750"/>
      <c r="R14" s="1749">
        <f>SUM(O14:P14)</f>
        <v>36</v>
      </c>
      <c r="T14" s="1750"/>
      <c r="U14" s="1750"/>
      <c r="V14" s="1750"/>
      <c r="W14" s="1750"/>
      <c r="X14" s="1750"/>
      <c r="Y14" s="1750"/>
      <c r="Z14" s="1750"/>
      <c r="AA14" s="1750"/>
    </row>
    <row r="15" spans="2:27" ht="3.75" customHeight="1">
      <c r="B15" s="99"/>
      <c r="C15" s="99"/>
      <c r="D15" s="99"/>
      <c r="E15" s="99"/>
      <c r="F15" s="1750"/>
      <c r="G15" s="1750"/>
      <c r="H15" s="1750"/>
      <c r="I15" s="1750"/>
      <c r="J15" s="1750"/>
      <c r="K15" s="1750"/>
      <c r="L15" s="1750"/>
      <c r="M15" s="1750"/>
      <c r="N15" s="1750"/>
      <c r="O15" s="1750"/>
      <c r="P15" s="1750"/>
      <c r="Q15" s="1750"/>
      <c r="R15" s="1758"/>
    </row>
    <row r="16" spans="2:27" ht="12.75" customHeight="1">
      <c r="B16" s="2038" t="s">
        <v>5</v>
      </c>
      <c r="C16" s="2038"/>
      <c r="D16" s="1625"/>
      <c r="E16" s="1625"/>
      <c r="F16" s="1757">
        <f t="shared" ref="F16:R16" si="1">SUM(F10:F15)</f>
        <v>1680</v>
      </c>
      <c r="G16" s="1757">
        <f t="shared" si="1"/>
        <v>1387</v>
      </c>
      <c r="H16" s="1757">
        <f t="shared" si="1"/>
        <v>0</v>
      </c>
      <c r="I16" s="1757">
        <f t="shared" si="1"/>
        <v>181</v>
      </c>
      <c r="J16" s="1757">
        <f t="shared" si="1"/>
        <v>69</v>
      </c>
      <c r="K16" s="1757">
        <f t="shared" si="1"/>
        <v>0</v>
      </c>
      <c r="L16" s="1757">
        <f t="shared" si="1"/>
        <v>858</v>
      </c>
      <c r="M16" s="1757">
        <f t="shared" si="1"/>
        <v>781</v>
      </c>
      <c r="N16" s="1757">
        <f t="shared" si="1"/>
        <v>0</v>
      </c>
      <c r="O16" s="1757">
        <f t="shared" si="1"/>
        <v>2719</v>
      </c>
      <c r="P16" s="1757">
        <f t="shared" si="1"/>
        <v>2237</v>
      </c>
      <c r="Q16" s="1757">
        <f t="shared" si="1"/>
        <v>0</v>
      </c>
      <c r="R16" s="1757">
        <f t="shared" si="1"/>
        <v>4956</v>
      </c>
    </row>
    <row r="17" spans="2:11" ht="11.1" customHeight="1">
      <c r="B17" s="474"/>
      <c r="C17" s="474"/>
      <c r="D17" s="474"/>
      <c r="E17" s="474"/>
      <c r="F17" s="474"/>
      <c r="G17" s="474"/>
      <c r="H17" s="474"/>
      <c r="I17" s="474"/>
      <c r="J17" s="474"/>
      <c r="K17" s="1116"/>
    </row>
    <row r="18" spans="2:11" ht="11.1" customHeight="1">
      <c r="B18" s="474"/>
      <c r="C18" s="474"/>
      <c r="D18" s="474"/>
      <c r="E18" s="474"/>
      <c r="F18" s="474"/>
      <c r="G18" s="474"/>
      <c r="H18" s="474"/>
      <c r="I18" s="474"/>
      <c r="J18" s="474"/>
      <c r="K18" s="1116"/>
    </row>
    <row r="19" spans="2:11" ht="11.1" customHeight="1"/>
    <row r="20" spans="2:11" ht="11.1" customHeight="1"/>
    <row r="21" spans="2:11" ht="11.1" customHeight="1"/>
    <row r="22" spans="2:11" ht="11.1" customHeight="1"/>
    <row r="42" spans="2:2">
      <c r="B42" s="474" t="s">
        <v>1329</v>
      </c>
    </row>
  </sheetData>
  <mergeCells count="10">
    <mergeCell ref="R6:R8"/>
    <mergeCell ref="B16:C16"/>
    <mergeCell ref="B2:R2"/>
    <mergeCell ref="B3:R3"/>
    <mergeCell ref="B5:R5"/>
    <mergeCell ref="B6:D8"/>
    <mergeCell ref="F6:G7"/>
    <mergeCell ref="I6:J7"/>
    <mergeCell ref="L6:M7"/>
    <mergeCell ref="O6:P7"/>
  </mergeCells>
  <printOptions horizontalCentered="1"/>
  <pageMargins left="0.86614173228346458" right="0.98425196850393704" top="0.86614173228346458" bottom="0.94488188976377963" header="0.51181102362204722" footer="0.51181102362204722"/>
  <pageSetup scale="63" orientation="portrait" r:id="rId1"/>
  <headerFooter alignWithMargins="0">
    <oddFooter>&amp;F</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C7B6D-3170-40FA-9D65-F9659F5F8D84}">
  <dimension ref="B1:AF44"/>
  <sheetViews>
    <sheetView view="pageBreakPreview" zoomScaleNormal="100" zoomScaleSheetLayoutView="100" workbookViewId="0">
      <selection activeCell="T9" sqref="T9:AF16"/>
    </sheetView>
  </sheetViews>
  <sheetFormatPr baseColWidth="10" defaultRowHeight="12.75"/>
  <cols>
    <col min="1" max="1" width="2.7109375" style="73" customWidth="1"/>
    <col min="2" max="3" width="5.7109375" style="73" customWidth="1"/>
    <col min="4" max="5" width="2.7109375" style="73" customWidth="1"/>
    <col min="6" max="7" width="6.7109375" style="73" customWidth="1"/>
    <col min="8" max="8" width="0.42578125" style="73" customWidth="1"/>
    <col min="9" max="10" width="6.7109375" style="73" customWidth="1"/>
    <col min="11" max="11" width="0.42578125" style="345" customWidth="1"/>
    <col min="12" max="13" width="6.7109375" style="73" customWidth="1"/>
    <col min="14" max="14" width="0.42578125" style="73" customWidth="1"/>
    <col min="15" max="16" width="6.7109375" style="73" customWidth="1"/>
    <col min="17" max="17" width="0.42578125" style="73" customWidth="1"/>
    <col min="18" max="18" width="6.7109375" style="73" customWidth="1"/>
    <col min="19" max="16384" width="11.42578125" style="73"/>
  </cols>
  <sheetData>
    <row r="1" spans="2:32" ht="12.75" customHeight="1" thickBot="1">
      <c r="B1" s="1114"/>
      <c r="C1" s="1114"/>
      <c r="D1" s="1114"/>
      <c r="E1" s="1114"/>
      <c r="F1" s="1114"/>
      <c r="G1" s="1114"/>
      <c r="H1" s="1114"/>
      <c r="I1" s="1114"/>
      <c r="J1" s="1114"/>
      <c r="K1" s="1767"/>
      <c r="L1" s="1114"/>
      <c r="M1" s="1114"/>
      <c r="N1" s="1114"/>
      <c r="O1" s="1114"/>
      <c r="P1" s="1114"/>
      <c r="Q1" s="1114"/>
      <c r="R1" s="1114"/>
    </row>
    <row r="2" spans="2:32" ht="14.1" customHeight="1">
      <c r="B2" s="2039" t="s">
        <v>1611</v>
      </c>
      <c r="C2" s="2039"/>
      <c r="D2" s="2039"/>
      <c r="E2" s="2039"/>
      <c r="F2" s="2039"/>
      <c r="G2" s="2039"/>
      <c r="H2" s="2039"/>
      <c r="I2" s="2039"/>
      <c r="J2" s="2039"/>
      <c r="K2" s="2039"/>
      <c r="L2" s="2039"/>
      <c r="M2" s="2039"/>
      <c r="N2" s="2039"/>
      <c r="O2" s="2039"/>
      <c r="P2" s="2039"/>
      <c r="Q2" s="2039"/>
      <c r="R2" s="2039"/>
    </row>
    <row r="3" spans="2:32" ht="14.1" customHeight="1">
      <c r="B3" s="2039" t="s">
        <v>74</v>
      </c>
      <c r="C3" s="2039"/>
      <c r="D3" s="2039"/>
      <c r="E3" s="2039"/>
      <c r="F3" s="2039"/>
      <c r="G3" s="2039"/>
      <c r="H3" s="2039"/>
      <c r="I3" s="2039"/>
      <c r="J3" s="2039"/>
      <c r="K3" s="2039"/>
      <c r="L3" s="2039"/>
      <c r="M3" s="2039"/>
      <c r="N3" s="2039"/>
      <c r="O3" s="2039"/>
      <c r="P3" s="2039"/>
      <c r="Q3" s="2039"/>
      <c r="R3" s="2039"/>
    </row>
    <row r="4" spans="2:32" ht="9" customHeight="1">
      <c r="B4" s="1756"/>
      <c r="C4" s="1756"/>
      <c r="D4" s="1756"/>
      <c r="E4" s="1756"/>
      <c r="F4" s="1756"/>
      <c r="G4" s="1756"/>
      <c r="H4" s="1756"/>
      <c r="I4" s="1756"/>
      <c r="J4" s="1756"/>
      <c r="K4" s="1756"/>
      <c r="L4" s="1768"/>
      <c r="M4" s="1768"/>
      <c r="N4" s="1768"/>
      <c r="O4" s="1768"/>
      <c r="P4" s="1768"/>
      <c r="Q4" s="1768"/>
      <c r="R4" s="1768"/>
    </row>
    <row r="5" spans="2:32" ht="9" customHeight="1">
      <c r="B5" s="2040"/>
      <c r="C5" s="2040"/>
      <c r="D5" s="2040"/>
      <c r="E5" s="2040"/>
      <c r="F5" s="2040"/>
      <c r="G5" s="2040"/>
      <c r="H5" s="2040"/>
      <c r="I5" s="2040"/>
      <c r="J5" s="2040"/>
      <c r="K5" s="2040"/>
      <c r="L5" s="2040"/>
      <c r="M5" s="2040"/>
      <c r="N5" s="2040"/>
      <c r="O5" s="2040"/>
      <c r="P5" s="2040"/>
      <c r="Q5" s="2040"/>
      <c r="R5" s="2040"/>
    </row>
    <row r="6" spans="2:32" ht="13.5" customHeight="1">
      <c r="B6" s="2034" t="s">
        <v>1610</v>
      </c>
      <c r="C6" s="2034"/>
      <c r="D6" s="2034"/>
      <c r="E6" s="1743"/>
      <c r="F6" s="2034" t="s">
        <v>1609</v>
      </c>
      <c r="G6" s="2034"/>
      <c r="H6" s="1763"/>
      <c r="I6" s="2034" t="s">
        <v>1596</v>
      </c>
      <c r="J6" s="2034"/>
      <c r="K6" s="1763"/>
      <c r="L6" s="2034" t="s">
        <v>1595</v>
      </c>
      <c r="M6" s="2034"/>
      <c r="N6" s="1743"/>
      <c r="O6" s="2036" t="s">
        <v>1608</v>
      </c>
      <c r="P6" s="2036"/>
      <c r="Q6" s="1762"/>
      <c r="R6" s="2034" t="s">
        <v>5</v>
      </c>
    </row>
    <row r="7" spans="2:32" ht="13.5" customHeight="1">
      <c r="B7" s="2034"/>
      <c r="C7" s="2034"/>
      <c r="D7" s="2034"/>
      <c r="E7" s="1743"/>
      <c r="F7" s="2035"/>
      <c r="G7" s="2035"/>
      <c r="H7" s="1763"/>
      <c r="I7" s="2035"/>
      <c r="J7" s="2035"/>
      <c r="K7" s="1763"/>
      <c r="L7" s="2035"/>
      <c r="M7" s="2035"/>
      <c r="N7" s="1743"/>
      <c r="O7" s="2037"/>
      <c r="P7" s="2037"/>
      <c r="Q7" s="1762"/>
      <c r="R7" s="2034"/>
    </row>
    <row r="8" spans="2:32" ht="13.5" customHeight="1">
      <c r="B8" s="2035"/>
      <c r="C8" s="2035"/>
      <c r="D8" s="2035"/>
      <c r="E8" s="1760"/>
      <c r="F8" s="1760" t="s">
        <v>26</v>
      </c>
      <c r="G8" s="1760" t="s">
        <v>27</v>
      </c>
      <c r="H8" s="1761"/>
      <c r="I8" s="1760" t="s">
        <v>26</v>
      </c>
      <c r="J8" s="1760" t="s">
        <v>27</v>
      </c>
      <c r="K8" s="1761"/>
      <c r="L8" s="1760" t="s">
        <v>26</v>
      </c>
      <c r="M8" s="1760" t="s">
        <v>27</v>
      </c>
      <c r="N8" s="1761"/>
      <c r="O8" s="1760" t="s">
        <v>26</v>
      </c>
      <c r="P8" s="1760" t="s">
        <v>27</v>
      </c>
      <c r="Q8" s="1759"/>
      <c r="R8" s="2035"/>
    </row>
    <row r="9" spans="2:32" ht="3.75" customHeight="1">
      <c r="D9" s="474"/>
      <c r="E9" s="474"/>
      <c r="F9" s="474"/>
      <c r="G9" s="474"/>
      <c r="H9" s="474"/>
      <c r="I9" s="474"/>
      <c r="J9" s="474"/>
      <c r="K9" s="474"/>
      <c r="L9" s="474"/>
      <c r="M9" s="474"/>
      <c r="N9" s="474"/>
      <c r="O9" s="474"/>
      <c r="P9" s="474"/>
      <c r="Q9" s="474"/>
      <c r="R9" s="1116"/>
      <c r="T9" s="1"/>
      <c r="U9" s="1"/>
    </row>
    <row r="10" spans="2:32" ht="18.75" customHeight="1">
      <c r="B10" s="99" t="s">
        <v>1607</v>
      </c>
      <c r="C10" s="99"/>
      <c r="D10" s="99"/>
      <c r="E10" s="99"/>
      <c r="F10" s="1750">
        <v>36</v>
      </c>
      <c r="G10" s="1750">
        <v>37</v>
      </c>
      <c r="H10" s="1750"/>
      <c r="I10" s="1750">
        <v>10</v>
      </c>
      <c r="J10" s="1750">
        <v>9</v>
      </c>
      <c r="K10" s="1750"/>
      <c r="L10" s="1750">
        <v>84</v>
      </c>
      <c r="M10" s="1750">
        <v>67</v>
      </c>
      <c r="N10" s="1750">
        <v>0</v>
      </c>
      <c r="O10" s="1750">
        <f t="shared" ref="O10:P14" si="0">SUM(F10+I10+L10)</f>
        <v>130</v>
      </c>
      <c r="P10" s="1750">
        <f t="shared" si="0"/>
        <v>113</v>
      </c>
      <c r="Q10" s="1750"/>
      <c r="R10" s="1749">
        <f>SUM(O10:P10)</f>
        <v>243</v>
      </c>
      <c r="T10" s="1750"/>
      <c r="U10" s="1750"/>
      <c r="V10" s="1750"/>
      <c r="W10" s="1750"/>
      <c r="X10" s="1750"/>
      <c r="Y10" s="1750"/>
      <c r="Z10" s="1750"/>
      <c r="AA10" s="1750"/>
      <c r="AB10" s="1750"/>
      <c r="AC10" s="1750"/>
      <c r="AD10" s="1750"/>
      <c r="AE10" s="1750"/>
      <c r="AF10" s="1749"/>
    </row>
    <row r="11" spans="2:32" ht="18.75" customHeight="1">
      <c r="B11" s="99" t="s">
        <v>1606</v>
      </c>
      <c r="C11" s="99"/>
      <c r="D11" s="99"/>
      <c r="E11" s="99"/>
      <c r="F11" s="1750">
        <v>121</v>
      </c>
      <c r="G11" s="1750">
        <v>184</v>
      </c>
      <c r="H11" s="1750"/>
      <c r="I11" s="1750">
        <v>27</v>
      </c>
      <c r="J11" s="1750">
        <v>9</v>
      </c>
      <c r="K11" s="1750"/>
      <c r="L11" s="1750">
        <v>79</v>
      </c>
      <c r="M11" s="1750">
        <v>88</v>
      </c>
      <c r="N11" s="1750">
        <v>0</v>
      </c>
      <c r="O11" s="1750">
        <f t="shared" si="0"/>
        <v>227</v>
      </c>
      <c r="P11" s="1750">
        <f t="shared" si="0"/>
        <v>281</v>
      </c>
      <c r="Q11" s="1750"/>
      <c r="R11" s="1749">
        <f>SUM(O11:P11)</f>
        <v>508</v>
      </c>
      <c r="T11" s="1750"/>
      <c r="U11" s="1750"/>
      <c r="V11" s="1750"/>
      <c r="W11" s="1750"/>
      <c r="X11" s="1750"/>
      <c r="Y11" s="1750"/>
      <c r="Z11" s="1750"/>
      <c r="AA11" s="1750"/>
      <c r="AB11" s="1750"/>
      <c r="AC11" s="1750"/>
      <c r="AD11" s="1750"/>
      <c r="AE11" s="1750"/>
      <c r="AF11" s="1749"/>
    </row>
    <row r="12" spans="2:32" ht="18.75" customHeight="1">
      <c r="B12" s="99" t="s">
        <v>1605</v>
      </c>
      <c r="C12" s="99"/>
      <c r="D12" s="99"/>
      <c r="E12" s="99"/>
      <c r="F12" s="1750">
        <v>1724</v>
      </c>
      <c r="G12" s="1750">
        <v>1305</v>
      </c>
      <c r="H12" s="1750"/>
      <c r="I12" s="1750">
        <v>135</v>
      </c>
      <c r="J12" s="1750">
        <v>54</v>
      </c>
      <c r="K12" s="1750"/>
      <c r="L12" s="1750">
        <v>699</v>
      </c>
      <c r="M12" s="1750">
        <v>631</v>
      </c>
      <c r="N12" s="1750">
        <v>0</v>
      </c>
      <c r="O12" s="1750">
        <f t="shared" si="0"/>
        <v>2558</v>
      </c>
      <c r="P12" s="1750">
        <f t="shared" si="0"/>
        <v>1990</v>
      </c>
      <c r="Q12" s="1750"/>
      <c r="R12" s="1749">
        <f>SUM(O12:P12)</f>
        <v>4548</v>
      </c>
      <c r="T12" s="1750"/>
      <c r="U12" s="1750"/>
      <c r="V12" s="1750"/>
      <c r="W12" s="1750"/>
      <c r="X12" s="1750"/>
      <c r="Y12" s="1750"/>
      <c r="Z12" s="1750"/>
      <c r="AA12" s="1750"/>
      <c r="AB12" s="1750"/>
      <c r="AC12" s="1750"/>
      <c r="AD12" s="1750"/>
      <c r="AE12" s="1750"/>
      <c r="AF12" s="1749"/>
    </row>
    <row r="13" spans="2:32" ht="18.75" customHeight="1">
      <c r="B13" s="99" t="s">
        <v>1604</v>
      </c>
      <c r="C13" s="99"/>
      <c r="D13" s="99"/>
      <c r="E13" s="99"/>
      <c r="F13" s="1750">
        <v>23</v>
      </c>
      <c r="G13" s="1750">
        <v>15</v>
      </c>
      <c r="H13" s="1750"/>
      <c r="I13" s="1750">
        <v>8</v>
      </c>
      <c r="J13" s="1750">
        <v>3</v>
      </c>
      <c r="K13" s="1750"/>
      <c r="L13" s="1750">
        <v>38</v>
      </c>
      <c r="M13" s="1750">
        <v>36</v>
      </c>
      <c r="N13" s="1750">
        <v>0</v>
      </c>
      <c r="O13" s="1750">
        <f t="shared" si="0"/>
        <v>69</v>
      </c>
      <c r="P13" s="1750">
        <f t="shared" si="0"/>
        <v>54</v>
      </c>
      <c r="Q13" s="1750"/>
      <c r="R13" s="1749">
        <f>SUM(O13:P13)</f>
        <v>123</v>
      </c>
      <c r="T13" s="1750"/>
      <c r="U13" s="1750"/>
      <c r="V13" s="1750"/>
      <c r="W13" s="1750"/>
      <c r="X13" s="1750"/>
      <c r="Y13" s="1750"/>
      <c r="Z13" s="1750"/>
      <c r="AA13" s="1750"/>
      <c r="AB13" s="1750"/>
      <c r="AC13" s="1750"/>
      <c r="AD13" s="1750"/>
      <c r="AE13" s="1750"/>
      <c r="AF13" s="1749"/>
    </row>
    <row r="14" spans="2:32" ht="18.75" customHeight="1">
      <c r="B14" s="99" t="s">
        <v>1603</v>
      </c>
      <c r="C14" s="99"/>
      <c r="D14" s="99"/>
      <c r="E14" s="99"/>
      <c r="F14" s="1750">
        <v>4</v>
      </c>
      <c r="G14" s="1750">
        <v>7</v>
      </c>
      <c r="H14" s="1750"/>
      <c r="I14" s="1750">
        <v>3</v>
      </c>
      <c r="J14" s="1750">
        <v>2</v>
      </c>
      <c r="K14" s="1750"/>
      <c r="L14" s="1750">
        <v>16</v>
      </c>
      <c r="M14" s="1750">
        <v>20</v>
      </c>
      <c r="N14" s="1750">
        <v>0</v>
      </c>
      <c r="O14" s="1750">
        <f t="shared" si="0"/>
        <v>23</v>
      </c>
      <c r="P14" s="1750">
        <f t="shared" si="0"/>
        <v>29</v>
      </c>
      <c r="Q14" s="1750"/>
      <c r="R14" s="1749">
        <f>SUM(O14:P14)</f>
        <v>52</v>
      </c>
      <c r="T14" s="1750"/>
      <c r="U14" s="1750"/>
      <c r="V14" s="1750"/>
      <c r="W14" s="1750"/>
      <c r="X14" s="1750"/>
      <c r="Y14" s="1750"/>
      <c r="Z14" s="1750"/>
      <c r="AA14" s="1750"/>
      <c r="AB14" s="1750"/>
      <c r="AC14" s="1750"/>
      <c r="AD14" s="1750"/>
      <c r="AE14" s="1750"/>
      <c r="AF14" s="1749"/>
    </row>
    <row r="15" spans="2:32" ht="3.75" customHeight="1">
      <c r="B15" s="99"/>
      <c r="C15" s="99"/>
      <c r="D15" s="99"/>
      <c r="E15" s="99"/>
      <c r="F15" s="1750"/>
      <c r="G15" s="1750"/>
      <c r="H15" s="1750"/>
      <c r="I15" s="1750"/>
      <c r="J15" s="1750"/>
      <c r="K15" s="1750"/>
      <c r="L15" s="1750"/>
      <c r="M15" s="1750"/>
      <c r="N15" s="1750"/>
      <c r="O15" s="1750"/>
      <c r="P15" s="1750"/>
      <c r="Q15" s="1750"/>
      <c r="R15" s="1758"/>
    </row>
    <row r="16" spans="2:32" ht="12.75" customHeight="1">
      <c r="B16" s="2038" t="s">
        <v>5</v>
      </c>
      <c r="C16" s="2038"/>
      <c r="D16" s="1625"/>
      <c r="E16" s="1625"/>
      <c r="F16" s="1757">
        <f t="shared" ref="F16:P16" si="1">SUM(F10:F15)</f>
        <v>1908</v>
      </c>
      <c r="G16" s="1757">
        <f t="shared" si="1"/>
        <v>1548</v>
      </c>
      <c r="H16" s="1757">
        <f t="shared" si="1"/>
        <v>0</v>
      </c>
      <c r="I16" s="1757">
        <f t="shared" si="1"/>
        <v>183</v>
      </c>
      <c r="J16" s="1757">
        <f t="shared" si="1"/>
        <v>77</v>
      </c>
      <c r="K16" s="1757">
        <f t="shared" si="1"/>
        <v>0</v>
      </c>
      <c r="L16" s="1757">
        <f t="shared" si="1"/>
        <v>916</v>
      </c>
      <c r="M16" s="1757">
        <f t="shared" si="1"/>
        <v>842</v>
      </c>
      <c r="N16" s="1757">
        <f t="shared" si="1"/>
        <v>0</v>
      </c>
      <c r="O16" s="1757">
        <f t="shared" si="1"/>
        <v>3007</v>
      </c>
      <c r="P16" s="1757">
        <f t="shared" si="1"/>
        <v>2467</v>
      </c>
      <c r="Q16" s="1757"/>
      <c r="R16" s="1757">
        <f>SUM(R10:R14)</f>
        <v>5474</v>
      </c>
    </row>
    <row r="17" spans="2:18" ht="12.75" customHeight="1">
      <c r="B17" s="1755"/>
      <c r="C17" s="1755"/>
      <c r="D17" s="1755"/>
      <c r="E17" s="1755"/>
      <c r="F17" s="1769"/>
      <c r="G17" s="1769"/>
      <c r="H17" s="1769"/>
      <c r="I17" s="1769"/>
      <c r="J17" s="1769"/>
      <c r="K17" s="1769"/>
      <c r="L17" s="1769"/>
      <c r="M17" s="1769"/>
      <c r="N17" s="1769"/>
      <c r="O17" s="1769"/>
      <c r="P17" s="1769"/>
      <c r="Q17" s="1769"/>
      <c r="R17" s="1769"/>
    </row>
    <row r="18" spans="2:18" ht="12.75" customHeight="1">
      <c r="B18" s="1755"/>
      <c r="C18" s="1755"/>
      <c r="D18" s="1755"/>
      <c r="E18" s="1755"/>
      <c r="F18" s="1769"/>
      <c r="G18" s="1769"/>
      <c r="H18" s="1769"/>
      <c r="I18" s="1769"/>
      <c r="J18" s="1769"/>
      <c r="K18" s="1769"/>
      <c r="L18" s="1769"/>
      <c r="M18" s="1769"/>
      <c r="N18" s="1769"/>
      <c r="O18" s="1769"/>
      <c r="P18" s="1769"/>
      <c r="Q18" s="1769"/>
      <c r="R18" s="1769"/>
    </row>
    <row r="19" spans="2:18" ht="12.75" customHeight="1">
      <c r="B19" s="1755"/>
      <c r="C19" s="1755"/>
      <c r="D19" s="1755"/>
      <c r="E19" s="1755"/>
      <c r="F19" s="1769"/>
      <c r="G19" s="1769"/>
      <c r="H19" s="1769"/>
      <c r="I19" s="1769"/>
      <c r="J19" s="1769"/>
      <c r="K19" s="1769"/>
      <c r="L19" s="1769"/>
      <c r="M19" s="1769"/>
      <c r="N19" s="1769"/>
      <c r="O19" s="1769"/>
      <c r="P19" s="1769"/>
      <c r="Q19" s="1769"/>
      <c r="R19" s="1769"/>
    </row>
    <row r="24" spans="2:18">
      <c r="E24" s="97"/>
      <c r="F24" s="1741"/>
      <c r="G24" s="1741"/>
      <c r="H24" s="1741"/>
      <c r="I24" s="1741"/>
      <c r="J24" s="1741"/>
    </row>
    <row r="25" spans="2:18">
      <c r="E25" s="1741"/>
      <c r="F25" s="1741"/>
      <c r="G25" s="1741"/>
      <c r="H25" s="1741"/>
      <c r="I25" s="1741"/>
      <c r="J25" s="1741"/>
    </row>
    <row r="26" spans="2:18">
      <c r="E26" s="1741"/>
      <c r="F26" s="1741"/>
      <c r="G26" s="1741"/>
      <c r="H26" s="1741"/>
      <c r="I26" s="1741"/>
      <c r="J26" s="1741"/>
    </row>
    <row r="27" spans="2:18">
      <c r="E27" s="1741"/>
      <c r="F27" s="1741"/>
      <c r="G27" s="1741"/>
      <c r="H27" s="1741"/>
      <c r="I27" s="1741"/>
      <c r="J27" s="1741"/>
    </row>
    <row r="28" spans="2:18">
      <c r="E28" s="97"/>
      <c r="F28" s="1741"/>
      <c r="G28" s="1741"/>
      <c r="H28" s="1741"/>
      <c r="I28" s="1741"/>
      <c r="J28" s="1741"/>
    </row>
    <row r="29" spans="2:18">
      <c r="E29" s="1741"/>
      <c r="F29" s="1741"/>
      <c r="G29" s="1741"/>
      <c r="H29" s="1741"/>
      <c r="I29" s="1741"/>
      <c r="J29" s="1741"/>
    </row>
    <row r="30" spans="2:18">
      <c r="E30" s="1741"/>
      <c r="F30" s="1741"/>
      <c r="G30" s="1741"/>
      <c r="H30" s="1741"/>
      <c r="I30" s="1741"/>
      <c r="J30" s="1741"/>
    </row>
    <row r="31" spans="2:18">
      <c r="E31" s="1741"/>
      <c r="F31" s="1741"/>
      <c r="G31" s="1741"/>
      <c r="H31" s="1741"/>
      <c r="I31" s="1741"/>
      <c r="J31" s="1741"/>
    </row>
    <row r="32" spans="2:18">
      <c r="E32" s="1741"/>
      <c r="F32" s="1741"/>
      <c r="G32" s="1741"/>
      <c r="H32" s="1741"/>
      <c r="I32" s="1741"/>
      <c r="J32" s="1741"/>
    </row>
    <row r="33" spans="2:10">
      <c r="E33" s="1741"/>
      <c r="F33" s="1741"/>
      <c r="G33" s="1741"/>
      <c r="H33" s="1741"/>
      <c r="I33" s="1741"/>
      <c r="J33" s="1741"/>
    </row>
    <row r="34" spans="2:10">
      <c r="E34" s="1741"/>
      <c r="F34" s="1741"/>
      <c r="G34" s="1741"/>
      <c r="H34" s="1741"/>
      <c r="I34" s="1741"/>
      <c r="J34" s="1741"/>
    </row>
    <row r="35" spans="2:10">
      <c r="E35" s="1741"/>
      <c r="F35" s="1741"/>
      <c r="G35" s="1741"/>
      <c r="H35" s="1741"/>
      <c r="I35" s="1741"/>
      <c r="J35" s="1741"/>
    </row>
    <row r="36" spans="2:10">
      <c r="E36" s="1741"/>
      <c r="F36" s="1741"/>
      <c r="G36" s="1741"/>
      <c r="H36" s="1741"/>
      <c r="I36" s="1741"/>
      <c r="J36" s="1741"/>
    </row>
    <row r="44" spans="2:10">
      <c r="B44" s="474" t="s">
        <v>1329</v>
      </c>
    </row>
  </sheetData>
  <mergeCells count="10">
    <mergeCell ref="B16:C16"/>
    <mergeCell ref="B2:R2"/>
    <mergeCell ref="B3:R3"/>
    <mergeCell ref="B5:R5"/>
    <mergeCell ref="L6:M7"/>
    <mergeCell ref="O6:P7"/>
    <mergeCell ref="R6:R8"/>
    <mergeCell ref="B6:D8"/>
    <mergeCell ref="F6:G7"/>
    <mergeCell ref="I6:J7"/>
  </mergeCells>
  <printOptions horizontalCentered="1"/>
  <pageMargins left="0.86614173228346458" right="0.98425196850393704" top="0.86614173228346458" bottom="0.94488188976377963" header="0.51181102362204722" footer="0.51181102362204722"/>
  <pageSetup scale="52" orientation="portrait" r:id="rId1"/>
  <headerFooter alignWithMargins="0">
    <oddFooter>&amp;F</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B53A2-1796-431A-BFAA-20AD7BD92405}">
  <dimension ref="A1:T78"/>
  <sheetViews>
    <sheetView view="pageBreakPreview" zoomScaleNormal="100" zoomScaleSheetLayoutView="100" workbookViewId="0">
      <selection activeCell="R11" sqref="R11"/>
    </sheetView>
  </sheetViews>
  <sheetFormatPr baseColWidth="10" defaultRowHeight="12.75"/>
  <cols>
    <col min="1" max="1" width="2.7109375" style="73" customWidth="1"/>
    <col min="2" max="2" width="5.7109375" style="73" customWidth="1"/>
    <col min="3" max="3" width="6.7109375" style="73" customWidth="1"/>
    <col min="4" max="4" width="12.7109375" style="73" customWidth="1"/>
    <col min="5" max="6" width="6.7109375" style="214" customWidth="1"/>
    <col min="7" max="7" width="0.42578125" style="214" customWidth="1"/>
    <col min="8" max="9" width="6.7109375" style="214" customWidth="1"/>
    <col min="10" max="10" width="0.42578125" style="214" customWidth="1"/>
    <col min="11" max="12" width="6.7109375" style="214" customWidth="1"/>
    <col min="13" max="13" width="0.42578125" style="214" customWidth="1"/>
    <col min="14" max="15" width="6.7109375" style="214" customWidth="1"/>
    <col min="16" max="16" width="0.42578125" style="214" customWidth="1"/>
    <col min="17" max="17" width="6.7109375" style="214" customWidth="1"/>
    <col min="18" max="16384" width="11.42578125" style="73"/>
  </cols>
  <sheetData>
    <row r="1" spans="1:20" ht="12.75" customHeight="1"/>
    <row r="2" spans="1:20" ht="12.75" customHeight="1" thickBot="1">
      <c r="B2" s="1114"/>
      <c r="C2" s="1114"/>
      <c r="D2" s="1114"/>
      <c r="E2" s="1113"/>
      <c r="F2" s="1113"/>
      <c r="G2" s="1113"/>
      <c r="H2" s="1113"/>
      <c r="I2" s="1113"/>
      <c r="J2" s="1113"/>
      <c r="K2" s="1113"/>
      <c r="L2" s="1113"/>
      <c r="M2" s="1113"/>
      <c r="N2" s="1113"/>
      <c r="O2" s="1113"/>
      <c r="P2" s="1113"/>
      <c r="Q2" s="1113"/>
    </row>
    <row r="3" spans="1:20" ht="14.1" customHeight="1">
      <c r="B3" s="2039" t="s">
        <v>1602</v>
      </c>
      <c r="C3" s="2039"/>
      <c r="D3" s="2039"/>
      <c r="E3" s="2039"/>
      <c r="F3" s="2039"/>
      <c r="G3" s="2039"/>
      <c r="H3" s="2039"/>
      <c r="I3" s="2039"/>
      <c r="J3" s="2039"/>
      <c r="K3" s="2039"/>
      <c r="L3" s="2039"/>
      <c r="M3" s="2039"/>
      <c r="N3" s="2039"/>
      <c r="O3" s="2039"/>
      <c r="P3" s="2039"/>
      <c r="Q3" s="2039"/>
    </row>
    <row r="4" spans="1:20" ht="14.1" customHeight="1">
      <c r="B4" s="2039" t="s">
        <v>63</v>
      </c>
      <c r="C4" s="2039"/>
      <c r="D4" s="2039"/>
      <c r="E4" s="2039"/>
      <c r="F4" s="2039"/>
      <c r="G4" s="2039"/>
      <c r="H4" s="2039"/>
      <c r="I4" s="2039"/>
      <c r="J4" s="2039"/>
      <c r="K4" s="2039"/>
      <c r="L4" s="2039"/>
      <c r="M4" s="2039"/>
      <c r="N4" s="2039"/>
      <c r="O4" s="2039"/>
      <c r="P4" s="2039"/>
      <c r="Q4" s="2039"/>
    </row>
    <row r="5" spans="1:20" ht="6" customHeight="1">
      <c r="B5" s="1756"/>
      <c r="C5" s="1756"/>
      <c r="D5" s="1756"/>
      <c r="E5" s="1756"/>
      <c r="F5" s="1756"/>
      <c r="G5" s="1756"/>
      <c r="H5" s="1756"/>
      <c r="I5" s="1756"/>
      <c r="J5" s="1756"/>
      <c r="K5" s="1756"/>
      <c r="L5" s="1756"/>
      <c r="M5" s="1756"/>
      <c r="N5" s="1756"/>
      <c r="O5" s="1756"/>
      <c r="P5" s="1756"/>
      <c r="Q5" s="1756"/>
    </row>
    <row r="6" spans="1:20" ht="6" customHeight="1">
      <c r="A6" s="573"/>
      <c r="B6" s="1128"/>
      <c r="C6" s="1315"/>
      <c r="D6" s="1315"/>
      <c r="E6" s="325"/>
      <c r="F6" s="325"/>
      <c r="G6" s="325"/>
      <c r="H6" s="325"/>
      <c r="I6" s="325"/>
      <c r="J6" s="325"/>
      <c r="K6" s="325"/>
      <c r="L6" s="325"/>
      <c r="M6" s="325"/>
      <c r="N6" s="325"/>
      <c r="O6" s="325"/>
      <c r="P6" s="325"/>
      <c r="Q6" s="325"/>
    </row>
    <row r="7" spans="1:20" ht="13.5" customHeight="1">
      <c r="B7" s="2047" t="s">
        <v>1601</v>
      </c>
      <c r="C7" s="2047"/>
      <c r="D7" s="2047"/>
      <c r="E7" s="2047"/>
      <c r="F7" s="2047"/>
      <c r="G7" s="2047"/>
      <c r="H7" s="2047"/>
      <c r="I7" s="2047"/>
      <c r="J7" s="2047"/>
      <c r="K7" s="2047"/>
      <c r="L7" s="2047"/>
      <c r="M7" s="2047"/>
      <c r="N7" s="2047"/>
      <c r="O7" s="2047"/>
      <c r="P7" s="2047"/>
      <c r="Q7" s="2047"/>
    </row>
    <row r="8" spans="1:20" ht="13.5" customHeight="1">
      <c r="B8" s="2048" t="s">
        <v>1600</v>
      </c>
      <c r="C8" s="2048"/>
      <c r="D8" s="99"/>
      <c r="E8" s="2045" t="s">
        <v>1599</v>
      </c>
      <c r="F8" s="2045"/>
      <c r="G8" s="1755"/>
      <c r="H8" s="2049" t="s">
        <v>436</v>
      </c>
      <c r="I8" s="2049"/>
      <c r="J8" s="1754"/>
      <c r="K8" s="2049" t="s">
        <v>1598</v>
      </c>
      <c r="L8" s="2049"/>
      <c r="M8" s="1754"/>
      <c r="N8" s="2051" t="s">
        <v>93</v>
      </c>
      <c r="O8" s="2051"/>
      <c r="P8" s="1137"/>
      <c r="Q8" s="1137"/>
    </row>
    <row r="9" spans="1:20" ht="13.5" customHeight="1">
      <c r="B9" s="2048"/>
      <c r="C9" s="2048"/>
      <c r="D9" s="99"/>
      <c r="E9" s="2046"/>
      <c r="F9" s="2046"/>
      <c r="G9" s="1755"/>
      <c r="H9" s="2050"/>
      <c r="I9" s="2050"/>
      <c r="J9" s="1754"/>
      <c r="K9" s="2050"/>
      <c r="L9" s="2050"/>
      <c r="M9" s="1754"/>
      <c r="N9" s="2050"/>
      <c r="O9" s="2050"/>
      <c r="P9" s="1137"/>
      <c r="Q9" s="2049" t="s">
        <v>5</v>
      </c>
    </row>
    <row r="10" spans="1:20" ht="12" customHeight="1">
      <c r="B10" s="2046"/>
      <c r="C10" s="2046"/>
      <c r="D10" s="274"/>
      <c r="E10" s="1753" t="s">
        <v>26</v>
      </c>
      <c r="F10" s="1753" t="s">
        <v>27</v>
      </c>
      <c r="G10" s="1753"/>
      <c r="H10" s="1752" t="s">
        <v>26</v>
      </c>
      <c r="I10" s="1752" t="s">
        <v>27</v>
      </c>
      <c r="J10" s="1752"/>
      <c r="K10" s="1752" t="s">
        <v>26</v>
      </c>
      <c r="L10" s="1752" t="s">
        <v>27</v>
      </c>
      <c r="M10" s="1752"/>
      <c r="N10" s="1752" t="s">
        <v>26</v>
      </c>
      <c r="O10" s="1752" t="s">
        <v>27</v>
      </c>
      <c r="P10" s="1752"/>
      <c r="Q10" s="2050"/>
    </row>
    <row r="11" spans="1:20" ht="24.75" customHeight="1">
      <c r="B11" s="99" t="s">
        <v>1597</v>
      </c>
      <c r="C11" s="99"/>
      <c r="D11" s="99"/>
      <c r="E11" s="1751">
        <v>1680</v>
      </c>
      <c r="F11" s="1751">
        <v>1387</v>
      </c>
      <c r="G11" s="1751"/>
      <c r="H11" s="1750">
        <v>966</v>
      </c>
      <c r="I11" s="1750">
        <v>964</v>
      </c>
      <c r="J11" s="1750"/>
      <c r="K11" s="1750">
        <v>285</v>
      </c>
      <c r="L11" s="1750">
        <v>267</v>
      </c>
      <c r="M11" s="1750"/>
      <c r="N11" s="1750">
        <f t="shared" ref="N11:O13" si="0">SUM(E11+H11+K11)</f>
        <v>2931</v>
      </c>
      <c r="O11" s="1750">
        <f t="shared" si="0"/>
        <v>2618</v>
      </c>
      <c r="P11" s="1750"/>
      <c r="Q11" s="1749">
        <f>SUM(N11:O11)</f>
        <v>5549</v>
      </c>
      <c r="R11" s="1">
        <f>SUM(E11:F11)</f>
        <v>3067</v>
      </c>
      <c r="S11" s="1">
        <f>SUM(H11:I11)</f>
        <v>1930</v>
      </c>
      <c r="T11" s="1">
        <f>SUM(J11:L11)</f>
        <v>552</v>
      </c>
    </row>
    <row r="12" spans="1:20" ht="24.75" customHeight="1">
      <c r="B12" s="99" t="s">
        <v>1596</v>
      </c>
      <c r="C12" s="99"/>
      <c r="D12" s="99"/>
      <c r="E12" s="1751">
        <v>181</v>
      </c>
      <c r="F12" s="1751">
        <v>69</v>
      </c>
      <c r="G12" s="1751"/>
      <c r="H12" s="1750">
        <v>10</v>
      </c>
      <c r="I12" s="1750">
        <v>2</v>
      </c>
      <c r="J12" s="1750"/>
      <c r="K12" s="1750">
        <v>13</v>
      </c>
      <c r="L12" s="1750">
        <v>3</v>
      </c>
      <c r="M12" s="1750"/>
      <c r="N12" s="1750">
        <f t="shared" si="0"/>
        <v>204</v>
      </c>
      <c r="O12" s="1750">
        <f t="shared" si="0"/>
        <v>74</v>
      </c>
      <c r="P12" s="1750"/>
      <c r="Q12" s="1749">
        <f>SUM(N12:O12)</f>
        <v>278</v>
      </c>
      <c r="R12" s="1">
        <f>SUM(E12:F12)</f>
        <v>250</v>
      </c>
      <c r="S12" s="1">
        <f>SUM(H12:I12)</f>
        <v>12</v>
      </c>
      <c r="T12" s="1">
        <f>SUM(J12:L12)</f>
        <v>16</v>
      </c>
    </row>
    <row r="13" spans="1:20" ht="24.75" customHeight="1">
      <c r="B13" s="99" t="s">
        <v>1595</v>
      </c>
      <c r="C13" s="99"/>
      <c r="D13" s="99"/>
      <c r="E13" s="1751">
        <v>858</v>
      </c>
      <c r="F13" s="1751">
        <v>781</v>
      </c>
      <c r="G13" s="1751"/>
      <c r="H13" s="1750">
        <v>1232</v>
      </c>
      <c r="I13" s="1750">
        <v>749</v>
      </c>
      <c r="J13" s="1750"/>
      <c r="K13" s="1750">
        <v>249</v>
      </c>
      <c r="L13" s="1750">
        <v>160</v>
      </c>
      <c r="M13" s="1750"/>
      <c r="N13" s="1750">
        <f t="shared" si="0"/>
        <v>2339</v>
      </c>
      <c r="O13" s="1750">
        <f t="shared" si="0"/>
        <v>1690</v>
      </c>
      <c r="P13" s="1750"/>
      <c r="Q13" s="1749">
        <f>SUM(N13:O13)</f>
        <v>4029</v>
      </c>
      <c r="R13" s="1">
        <f>SUM(E13:F13)</f>
        <v>1639</v>
      </c>
      <c r="S13" s="1">
        <f>SUM(H13:I13)</f>
        <v>1981</v>
      </c>
      <c r="T13" s="1">
        <f>SUM(J13:L13)</f>
        <v>409</v>
      </c>
    </row>
    <row r="14" spans="1:20" ht="3.75" customHeight="1">
      <c r="B14" s="99"/>
      <c r="C14" s="99"/>
      <c r="D14" s="99"/>
      <c r="E14" s="1748"/>
      <c r="F14" s="1748"/>
      <c r="G14" s="1748"/>
      <c r="H14" s="1746"/>
      <c r="I14" s="1746"/>
      <c r="J14" s="1746"/>
      <c r="K14" s="1746"/>
      <c r="L14" s="1746"/>
      <c r="M14" s="1746"/>
      <c r="N14" s="1747"/>
      <c r="O14" s="1747"/>
      <c r="P14" s="1746"/>
      <c r="Q14" s="1745"/>
    </row>
    <row r="15" spans="1:20" ht="13.5" customHeight="1">
      <c r="B15" s="2044" t="s">
        <v>5</v>
      </c>
      <c r="C15" s="2044"/>
      <c r="D15" s="2044"/>
      <c r="E15" s="1744">
        <f>SUM(E11:E13)</f>
        <v>2719</v>
      </c>
      <c r="F15" s="1744">
        <f>SUM(F11:F13)</f>
        <v>2237</v>
      </c>
      <c r="G15" s="1744"/>
      <c r="H15" s="1744">
        <f>SUM(H11:H13)</f>
        <v>2208</v>
      </c>
      <c r="I15" s="1744">
        <f>SUM(I11:I13)</f>
        <v>1715</v>
      </c>
      <c r="J15" s="1744"/>
      <c r="K15" s="1744">
        <f>SUM(K11:K13)</f>
        <v>547</v>
      </c>
      <c r="L15" s="1744">
        <f>SUM(L11:L13)</f>
        <v>430</v>
      </c>
      <c r="M15" s="1744"/>
      <c r="N15" s="1744">
        <f>SUM(N11:N13)</f>
        <v>5474</v>
      </c>
      <c r="O15" s="1744">
        <f>SUM(O11:O13)</f>
        <v>4382</v>
      </c>
      <c r="P15" s="1744"/>
      <c r="Q15" s="1744">
        <f>SUM(Q11:Q13)</f>
        <v>9856</v>
      </c>
    </row>
    <row r="16" spans="1:20" ht="13.5" customHeight="1">
      <c r="B16" s="1743"/>
      <c r="C16" s="1743"/>
      <c r="D16" s="1743"/>
      <c r="E16" s="1742"/>
      <c r="F16" s="1742"/>
      <c r="G16" s="1742"/>
      <c r="H16" s="1742"/>
      <c r="I16" s="1742"/>
      <c r="J16" s="1742"/>
      <c r="K16" s="1742"/>
      <c r="L16" s="1742"/>
      <c r="M16" s="1742"/>
      <c r="N16" s="1742"/>
      <c r="O16" s="1742"/>
      <c r="P16" s="1742"/>
      <c r="Q16" s="1742"/>
    </row>
    <row r="17" spans="2:17" ht="13.5" customHeight="1">
      <c r="B17" s="1743"/>
      <c r="C17" s="1743"/>
      <c r="D17" s="1743"/>
      <c r="E17" s="1742"/>
      <c r="F17" s="1742"/>
      <c r="G17" s="1742"/>
      <c r="H17" s="1742"/>
      <c r="I17" s="1742"/>
      <c r="J17" s="1742"/>
      <c r="K17" s="1742"/>
      <c r="L17" s="1742"/>
      <c r="M17" s="1742"/>
      <c r="N17" s="1742"/>
      <c r="O17" s="1742"/>
      <c r="P17" s="1742"/>
      <c r="Q17" s="1742"/>
    </row>
    <row r="18" spans="2:17" ht="13.5" customHeight="1">
      <c r="B18" s="1743"/>
      <c r="C18" s="1743"/>
      <c r="D18" s="1743"/>
      <c r="E18" s="1742"/>
      <c r="F18" s="1742"/>
      <c r="G18" s="1742"/>
      <c r="H18" s="1742"/>
      <c r="I18" s="1742"/>
      <c r="J18" s="1742"/>
      <c r="K18" s="1742"/>
      <c r="L18" s="1742"/>
      <c r="M18" s="1742"/>
      <c r="N18" s="1742"/>
      <c r="O18" s="1742"/>
      <c r="P18" s="1742"/>
      <c r="Q18" s="1742"/>
    </row>
    <row r="19" spans="2:17" ht="11.25" customHeight="1">
      <c r="C19" s="99"/>
      <c r="D19" s="99"/>
      <c r="E19" s="97"/>
      <c r="F19" s="97"/>
      <c r="G19" s="97"/>
      <c r="H19" s="97"/>
      <c r="I19" s="97"/>
      <c r="J19" s="97"/>
      <c r="K19" s="97"/>
      <c r="L19" s="97"/>
      <c r="M19" s="97"/>
      <c r="N19" s="97"/>
      <c r="O19" s="97"/>
      <c r="P19" s="97"/>
      <c r="Q19" s="97"/>
    </row>
    <row r="20" spans="2:17" ht="11.1" customHeight="1">
      <c r="B20" s="1199"/>
      <c r="C20" s="474"/>
      <c r="D20" s="474"/>
      <c r="E20" s="471"/>
      <c r="F20" s="471"/>
      <c r="G20" s="471"/>
      <c r="H20" s="471"/>
      <c r="I20" s="471"/>
      <c r="J20" s="471"/>
      <c r="K20" s="471"/>
      <c r="L20" s="471"/>
      <c r="M20" s="471"/>
      <c r="N20" s="471"/>
      <c r="O20" s="471"/>
      <c r="P20" s="471"/>
    </row>
    <row r="21" spans="2:17" ht="11.1" customHeight="1"/>
    <row r="22" spans="2:17" ht="11.1" customHeight="1"/>
    <row r="23" spans="2:17" ht="12.75" customHeight="1">
      <c r="J23" s="1741"/>
    </row>
    <row r="24" spans="2:17" ht="12.75" customHeight="1">
      <c r="J24" s="97"/>
    </row>
    <row r="25" spans="2:17" ht="9.75" customHeight="1">
      <c r="J25" s="97"/>
    </row>
    <row r="26" spans="2:17" ht="9.75" customHeight="1">
      <c r="J26" s="97"/>
    </row>
    <row r="27" spans="2:17" ht="12.75" customHeight="1">
      <c r="J27" s="97"/>
      <c r="Q27" s="1188"/>
    </row>
    <row r="28" spans="2:17" ht="12.75" customHeight="1">
      <c r="J28" s="97"/>
      <c r="Q28" s="1188"/>
    </row>
    <row r="29" spans="2:17" ht="12.75" customHeight="1">
      <c r="J29" s="97"/>
    </row>
    <row r="30" spans="2:17" ht="12.75" customHeight="1">
      <c r="J30" s="97"/>
      <c r="Q30" s="1740"/>
    </row>
    <row r="31" spans="2:17" ht="12.75" customHeight="1">
      <c r="J31" s="1741"/>
      <c r="Q31" s="1740"/>
    </row>
    <row r="32" spans="2:17" ht="12.75" customHeight="1">
      <c r="J32" s="97"/>
      <c r="Q32" s="1740"/>
    </row>
    <row r="33" spans="2:17" ht="15" customHeight="1">
      <c r="J33" s="97"/>
      <c r="Q33" s="1740"/>
    </row>
    <row r="34" spans="2:17" ht="12.75" customHeight="1">
      <c r="Q34" s="1740"/>
    </row>
    <row r="35" spans="2:17" ht="12.75" customHeight="1">
      <c r="Q35" s="1740"/>
    </row>
    <row r="36" spans="2:17" ht="12.75" customHeight="1"/>
    <row r="37" spans="2:17" ht="15" customHeight="1"/>
    <row r="38" spans="2:17" ht="12.75" customHeight="1"/>
    <row r="39" spans="2:17" ht="12.75" customHeight="1"/>
    <row r="40" spans="2:17" ht="15" customHeight="1"/>
    <row r="41" spans="2:17" ht="15" customHeight="1"/>
    <row r="42" spans="2:17" ht="15" customHeight="1">
      <c r="B42" s="832"/>
    </row>
    <row r="43" spans="2:17" ht="15" customHeight="1"/>
    <row r="44" spans="2:17" ht="15" customHeight="1"/>
    <row r="45" spans="2:17" ht="12.75" customHeight="1"/>
    <row r="46" spans="2:17" ht="12.75" customHeight="1">
      <c r="B46" s="99" t="s">
        <v>1329</v>
      </c>
    </row>
    <row r="47" spans="2:17" ht="12.75" customHeight="1"/>
    <row r="48" spans="2:17" ht="12.75" customHeight="1"/>
    <row r="49" spans="5:17" ht="12.75" customHeight="1"/>
    <row r="50" spans="5:17" s="1115" customFormat="1" ht="14.1" customHeight="1">
      <c r="E50" s="1739"/>
      <c r="F50" s="1739"/>
      <c r="G50" s="1739"/>
      <c r="H50" s="1739"/>
      <c r="I50" s="1739"/>
      <c r="J50" s="1739"/>
      <c r="K50" s="1739"/>
      <c r="L50" s="1739"/>
      <c r="M50" s="1739"/>
      <c r="N50" s="1739"/>
      <c r="O50" s="1739"/>
      <c r="P50" s="1739"/>
      <c r="Q50" s="1739"/>
    </row>
    <row r="51" spans="5:17" ht="12.75" customHeight="1"/>
    <row r="52" spans="5:17" ht="12.75" customHeight="1"/>
    <row r="53" spans="5:17" ht="12.75" customHeight="1"/>
    <row r="54" spans="5:17" ht="12.75" customHeight="1"/>
    <row r="55" spans="5:17" ht="12.75" customHeight="1"/>
    <row r="56" spans="5:17" ht="12.75" customHeight="1"/>
    <row r="57" spans="5:17" ht="12.75" customHeight="1"/>
    <row r="58" spans="5:17" ht="12.75" customHeight="1"/>
    <row r="59" spans="5:17" ht="12.75" customHeight="1"/>
    <row r="60" spans="5:17" ht="12.75" customHeight="1"/>
    <row r="61" spans="5:17" ht="12.75" customHeight="1"/>
    <row r="62" spans="5:17" ht="12.75" customHeight="1"/>
    <row r="63" spans="5:17" ht="12.75" customHeight="1"/>
    <row r="70" spans="2:17">
      <c r="Q70" s="919"/>
    </row>
    <row r="71" spans="2:17">
      <c r="B71" s="1411"/>
      <c r="C71" s="1116"/>
      <c r="D71" s="1116"/>
      <c r="E71" s="1125"/>
      <c r="F71" s="1125"/>
      <c r="G71" s="1125"/>
      <c r="H71" s="1125"/>
      <c r="I71" s="1125"/>
      <c r="J71" s="1125"/>
    </row>
    <row r="72" spans="2:17" ht="9.75" customHeight="1">
      <c r="B72" s="1407"/>
      <c r="E72" s="1125"/>
      <c r="F72" s="1125"/>
      <c r="G72" s="1125"/>
      <c r="H72" s="1125"/>
      <c r="I72" s="1125"/>
      <c r="J72" s="1125"/>
    </row>
    <row r="73" spans="2:17" ht="11.1" customHeight="1">
      <c r="C73" s="474"/>
      <c r="D73" s="474"/>
      <c r="E73" s="1125"/>
      <c r="F73" s="1125"/>
      <c r="G73" s="1125"/>
      <c r="H73" s="1125"/>
      <c r="I73" s="1125"/>
      <c r="J73" s="1125"/>
    </row>
    <row r="74" spans="2:17" ht="11.1" customHeight="1">
      <c r="C74" s="474"/>
      <c r="D74" s="474"/>
      <c r="E74" s="1125"/>
      <c r="F74" s="1125"/>
      <c r="G74" s="1125"/>
      <c r="H74" s="1125"/>
      <c r="I74" s="1125"/>
      <c r="J74" s="1125"/>
    </row>
    <row r="75" spans="2:17" ht="11.1" customHeight="1"/>
    <row r="76" spans="2:17" ht="11.1" customHeight="1"/>
    <row r="77" spans="2:17" ht="11.1" customHeight="1"/>
    <row r="78" spans="2:17" ht="11.1" customHeight="1"/>
  </sheetData>
  <mergeCells count="10">
    <mergeCell ref="B15:D15"/>
    <mergeCell ref="E8:F9"/>
    <mergeCell ref="B7:Q7"/>
    <mergeCell ref="B3:Q3"/>
    <mergeCell ref="B4:Q4"/>
    <mergeCell ref="B8:C10"/>
    <mergeCell ref="H8:I9"/>
    <mergeCell ref="K8:L9"/>
    <mergeCell ref="N8:O9"/>
    <mergeCell ref="Q9:Q10"/>
  </mergeCells>
  <printOptions horizontalCentered="1"/>
  <pageMargins left="0.86614173228346458" right="0.98425196850393704" top="0.86614173228346458" bottom="0.94488188976377963" header="0.51181102362204722" footer="0.51181102362204722"/>
  <pageSetup scale="89" orientation="portrait" r:id="rId1"/>
  <headerFooter alignWithMargins="0">
    <oddFooter>&amp;F</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2A581-3FBE-4AB6-AF37-E47F572943C8}">
  <dimension ref="A1:T75"/>
  <sheetViews>
    <sheetView view="pageBreakPreview" zoomScaleNormal="100" zoomScaleSheetLayoutView="100" workbookViewId="0">
      <selection activeCell="U30" sqref="U30"/>
    </sheetView>
  </sheetViews>
  <sheetFormatPr baseColWidth="10" defaultRowHeight="12.75"/>
  <cols>
    <col min="1" max="1" width="2.7109375" style="73" customWidth="1"/>
    <col min="2" max="2" width="5.7109375" style="73" customWidth="1"/>
    <col min="3" max="3" width="6.7109375" style="73" customWidth="1"/>
    <col min="4" max="4" width="10.7109375" style="73" customWidth="1"/>
    <col min="5" max="6" width="6.7109375" style="73" customWidth="1"/>
    <col min="7" max="7" width="0.42578125" style="73" customWidth="1"/>
    <col min="8" max="9" width="6.7109375" style="73" customWidth="1"/>
    <col min="10" max="10" width="0.42578125" style="73" customWidth="1"/>
    <col min="11" max="12" width="6.7109375" style="73" customWidth="1"/>
    <col min="13" max="13" width="0.42578125" style="73" customWidth="1"/>
    <col min="14" max="15" width="6.7109375" style="73" customWidth="1"/>
    <col min="16" max="16" width="0.42578125" style="73" customWidth="1"/>
    <col min="17" max="17" width="6.7109375" style="345" customWidth="1"/>
    <col min="18" max="16384" width="11.42578125" style="73"/>
  </cols>
  <sheetData>
    <row r="1" spans="1:20" ht="12.75" customHeight="1"/>
    <row r="2" spans="1:20" ht="12.75" customHeight="1" thickBot="1">
      <c r="B2" s="1114"/>
      <c r="C2" s="1114"/>
      <c r="D2" s="1114"/>
      <c r="E2" s="1114"/>
      <c r="F2" s="1114"/>
      <c r="G2" s="1114"/>
      <c r="H2" s="1114"/>
      <c r="I2" s="1114"/>
      <c r="J2" s="1114"/>
      <c r="K2" s="1114"/>
      <c r="L2" s="1114"/>
      <c r="M2" s="1114"/>
      <c r="N2" s="1114"/>
      <c r="O2" s="1114"/>
      <c r="P2" s="1114"/>
      <c r="Q2" s="1767"/>
    </row>
    <row r="3" spans="1:20" ht="14.1" customHeight="1">
      <c r="B3" s="2039" t="s">
        <v>1602</v>
      </c>
      <c r="C3" s="2039"/>
      <c r="D3" s="2039"/>
      <c r="E3" s="2039"/>
      <c r="F3" s="2039"/>
      <c r="G3" s="2039"/>
      <c r="H3" s="2039"/>
      <c r="I3" s="2039"/>
      <c r="J3" s="2039"/>
      <c r="K3" s="2039"/>
      <c r="L3" s="2039"/>
      <c r="M3" s="2039"/>
      <c r="N3" s="2039"/>
      <c r="O3" s="2039"/>
      <c r="P3" s="2039"/>
      <c r="Q3" s="2039"/>
    </row>
    <row r="4" spans="1:20" ht="14.1" customHeight="1">
      <c r="B4" s="2039" t="s">
        <v>74</v>
      </c>
      <c r="C4" s="2039"/>
      <c r="D4" s="2039"/>
      <c r="E4" s="2039"/>
      <c r="F4" s="2039"/>
      <c r="G4" s="2039"/>
      <c r="H4" s="2039"/>
      <c r="I4" s="2039"/>
      <c r="J4" s="2039"/>
      <c r="K4" s="2039"/>
      <c r="L4" s="2039"/>
      <c r="M4" s="2039"/>
      <c r="N4" s="2039"/>
      <c r="O4" s="2039"/>
      <c r="P4" s="2039"/>
      <c r="Q4" s="2039"/>
    </row>
    <row r="5" spans="1:20" ht="6" customHeight="1">
      <c r="B5" s="1756"/>
      <c r="C5" s="1756"/>
      <c r="D5" s="1756"/>
      <c r="E5" s="1756"/>
      <c r="F5" s="1756"/>
      <c r="G5" s="1756"/>
      <c r="H5" s="1768"/>
      <c r="I5" s="1768"/>
      <c r="J5" s="1768"/>
      <c r="K5" s="1768"/>
      <c r="L5" s="1768"/>
      <c r="M5" s="1768"/>
      <c r="N5" s="1768"/>
      <c r="O5" s="1768"/>
      <c r="P5" s="1768"/>
      <c r="Q5" s="1768"/>
    </row>
    <row r="6" spans="1:20" ht="6" customHeight="1">
      <c r="A6" s="573"/>
      <c r="B6" s="1128"/>
      <c r="C6" s="1315"/>
      <c r="D6" s="1315"/>
      <c r="E6" s="1315"/>
      <c r="F6" s="1315"/>
      <c r="G6" s="1315"/>
      <c r="H6" s="748"/>
      <c r="I6" s="748"/>
      <c r="J6" s="748"/>
      <c r="K6" s="748"/>
      <c r="L6" s="748"/>
      <c r="M6" s="748"/>
      <c r="N6" s="748"/>
      <c r="O6" s="748"/>
      <c r="P6" s="748"/>
      <c r="Q6" s="1768"/>
    </row>
    <row r="7" spans="1:20" ht="13.5" customHeight="1">
      <c r="B7" s="2047" t="s">
        <v>1601</v>
      </c>
      <c r="C7" s="2047"/>
      <c r="D7" s="2047"/>
      <c r="E7" s="2047"/>
      <c r="F7" s="2047"/>
      <c r="G7" s="2047"/>
      <c r="H7" s="2047"/>
      <c r="I7" s="2047"/>
      <c r="J7" s="2047"/>
      <c r="K7" s="2047"/>
      <c r="L7" s="2047"/>
      <c r="M7" s="2047"/>
      <c r="N7" s="2047"/>
      <c r="O7" s="2047"/>
      <c r="P7" s="2047"/>
      <c r="Q7" s="2047"/>
    </row>
    <row r="8" spans="1:20" ht="13.5" customHeight="1">
      <c r="B8" s="2048" t="s">
        <v>1600</v>
      </c>
      <c r="C8" s="2048"/>
      <c r="D8" s="99"/>
      <c r="E8" s="2048" t="s">
        <v>1599</v>
      </c>
      <c r="F8" s="2048"/>
      <c r="G8" s="1755"/>
      <c r="H8" s="2049" t="s">
        <v>436</v>
      </c>
      <c r="I8" s="2049"/>
      <c r="J8" s="1754"/>
      <c r="K8" s="2049" t="s">
        <v>1598</v>
      </c>
      <c r="L8" s="2049"/>
      <c r="M8" s="1754"/>
      <c r="N8" s="2051" t="s">
        <v>93</v>
      </c>
      <c r="O8" s="2051"/>
      <c r="P8" s="1137"/>
      <c r="Q8" s="1137"/>
    </row>
    <row r="9" spans="1:20" ht="13.5" customHeight="1">
      <c r="B9" s="2048"/>
      <c r="C9" s="2048"/>
      <c r="D9" s="99"/>
      <c r="E9" s="2046"/>
      <c r="F9" s="2046"/>
      <c r="G9" s="1755"/>
      <c r="H9" s="2050"/>
      <c r="I9" s="2050"/>
      <c r="J9" s="1754"/>
      <c r="K9" s="2050"/>
      <c r="L9" s="2050"/>
      <c r="M9" s="1754"/>
      <c r="N9" s="2050"/>
      <c r="O9" s="2050"/>
      <c r="P9" s="1137"/>
      <c r="Q9" s="2049" t="s">
        <v>5</v>
      </c>
    </row>
    <row r="10" spans="1:20" ht="12" customHeight="1">
      <c r="B10" s="2046"/>
      <c r="C10" s="2046"/>
      <c r="D10" s="274"/>
      <c r="E10" s="1753" t="s">
        <v>26</v>
      </c>
      <c r="F10" s="1753" t="s">
        <v>27</v>
      </c>
      <c r="G10" s="1753"/>
      <c r="H10" s="1752" t="s">
        <v>26</v>
      </c>
      <c r="I10" s="1752" t="s">
        <v>27</v>
      </c>
      <c r="J10" s="1752"/>
      <c r="K10" s="1752" t="s">
        <v>26</v>
      </c>
      <c r="L10" s="1752" t="s">
        <v>27</v>
      </c>
      <c r="M10" s="1752"/>
      <c r="N10" s="1752" t="s">
        <v>26</v>
      </c>
      <c r="O10" s="1752" t="s">
        <v>27</v>
      </c>
      <c r="P10" s="1752"/>
      <c r="Q10" s="2050"/>
    </row>
    <row r="11" spans="1:20" ht="24.75" customHeight="1">
      <c r="B11" s="99" t="s">
        <v>1597</v>
      </c>
      <c r="C11" s="99"/>
      <c r="D11" s="99"/>
      <c r="E11" s="1751">
        <v>1908</v>
      </c>
      <c r="F11" s="1751">
        <v>1548</v>
      </c>
      <c r="G11" s="1751"/>
      <c r="H11" s="1750">
        <v>1040</v>
      </c>
      <c r="I11" s="1750">
        <v>964</v>
      </c>
      <c r="J11" s="1750"/>
      <c r="K11" s="1750">
        <v>300</v>
      </c>
      <c r="L11" s="1750">
        <v>287</v>
      </c>
      <c r="M11" s="1750"/>
      <c r="N11" s="1750">
        <f t="shared" ref="N11:O13" si="0">SUM(E11+H11+K11)</f>
        <v>3248</v>
      </c>
      <c r="O11" s="1750">
        <f t="shared" si="0"/>
        <v>2799</v>
      </c>
      <c r="P11" s="1750"/>
      <c r="Q11" s="1749">
        <f>SUM(N11:O11)</f>
        <v>6047</v>
      </c>
      <c r="R11" s="1">
        <f>SUM(E11:F11)</f>
        <v>3456</v>
      </c>
      <c r="S11" s="1">
        <f>SUM(H11:I11)</f>
        <v>2004</v>
      </c>
      <c r="T11" s="73">
        <f>SUM(J11:L11)</f>
        <v>587</v>
      </c>
    </row>
    <row r="12" spans="1:20" ht="24.75" customHeight="1">
      <c r="B12" s="99" t="s">
        <v>1596</v>
      </c>
      <c r="C12" s="99"/>
      <c r="D12" s="99"/>
      <c r="E12" s="1751">
        <v>183</v>
      </c>
      <c r="F12" s="1751">
        <v>77</v>
      </c>
      <c r="G12" s="1751"/>
      <c r="H12" s="1750">
        <v>9</v>
      </c>
      <c r="I12" s="1750">
        <v>3</v>
      </c>
      <c r="J12" s="1750"/>
      <c r="K12" s="1750">
        <v>16</v>
      </c>
      <c r="L12" s="1750">
        <v>5</v>
      </c>
      <c r="M12" s="1750"/>
      <c r="N12" s="1750">
        <f t="shared" si="0"/>
        <v>208</v>
      </c>
      <c r="O12" s="1750">
        <f t="shared" si="0"/>
        <v>85</v>
      </c>
      <c r="P12" s="1750"/>
      <c r="Q12" s="1749">
        <f>SUM(N12:O12)</f>
        <v>293</v>
      </c>
      <c r="R12" s="1">
        <f>SUM(E12:F12)</f>
        <v>260</v>
      </c>
      <c r="S12" s="73">
        <f>SUM(H12:I12)</f>
        <v>12</v>
      </c>
      <c r="T12" s="73">
        <f>SUM(J12:L12)</f>
        <v>21</v>
      </c>
    </row>
    <row r="13" spans="1:20" ht="24.75" customHeight="1">
      <c r="B13" s="99" t="s">
        <v>1595</v>
      </c>
      <c r="C13" s="99"/>
      <c r="D13" s="99"/>
      <c r="E13" s="1751">
        <v>916</v>
      </c>
      <c r="F13" s="1751">
        <v>842</v>
      </c>
      <c r="G13" s="1751"/>
      <c r="H13" s="1750">
        <v>1519</v>
      </c>
      <c r="I13" s="1750">
        <v>550</v>
      </c>
      <c r="J13" s="1750"/>
      <c r="K13" s="1750">
        <v>255</v>
      </c>
      <c r="L13" s="1750">
        <v>152</v>
      </c>
      <c r="M13" s="1750"/>
      <c r="N13" s="1750">
        <f t="shared" si="0"/>
        <v>2690</v>
      </c>
      <c r="O13" s="1750">
        <f t="shared" si="0"/>
        <v>1544</v>
      </c>
      <c r="P13" s="1750"/>
      <c r="Q13" s="1749">
        <f>SUM(N13:O13)</f>
        <v>4234</v>
      </c>
      <c r="R13" s="1">
        <f>SUM(E13:F13)</f>
        <v>1758</v>
      </c>
      <c r="S13" s="1">
        <f>SUM(H13:I13)</f>
        <v>2069</v>
      </c>
      <c r="T13" s="73">
        <f>SUM(J13:L13)</f>
        <v>407</v>
      </c>
    </row>
    <row r="14" spans="1:20" ht="3.75" customHeight="1">
      <c r="B14" s="99"/>
      <c r="C14" s="99"/>
      <c r="D14" s="99"/>
      <c r="E14" s="1748"/>
      <c r="F14" s="1748"/>
      <c r="G14" s="1748"/>
      <c r="H14" s="1746"/>
      <c r="I14" s="1746"/>
      <c r="J14" s="1746"/>
      <c r="K14" s="1746"/>
      <c r="L14" s="1746"/>
      <c r="M14" s="1746"/>
      <c r="N14" s="1747"/>
      <c r="O14" s="1747"/>
      <c r="P14" s="1746"/>
      <c r="Q14" s="1745"/>
    </row>
    <row r="15" spans="1:20" ht="13.5" customHeight="1">
      <c r="B15" s="2044" t="s">
        <v>5</v>
      </c>
      <c r="C15" s="2044"/>
      <c r="D15" s="2044"/>
      <c r="E15" s="1744">
        <f>SUM(E11:E13)</f>
        <v>3007</v>
      </c>
      <c r="F15" s="1744">
        <f>SUM(F11:F13)</f>
        <v>2467</v>
      </c>
      <c r="G15" s="1744"/>
      <c r="H15" s="1744">
        <f>SUM(H11:H13)</f>
        <v>2568</v>
      </c>
      <c r="I15" s="1744">
        <f>SUM(I11:I13)</f>
        <v>1517</v>
      </c>
      <c r="J15" s="1744"/>
      <c r="K15" s="1744">
        <f>SUM(K11:K13)</f>
        <v>571</v>
      </c>
      <c r="L15" s="1744">
        <f>SUM(L11:L13)</f>
        <v>444</v>
      </c>
      <c r="M15" s="1744"/>
      <c r="N15" s="1744">
        <f>SUM(N11:N13)</f>
        <v>6146</v>
      </c>
      <c r="O15" s="1744">
        <f>SUM(O11:O13)</f>
        <v>4428</v>
      </c>
      <c r="P15" s="1744"/>
      <c r="Q15" s="1744">
        <f>SUM(Q11:Q13)</f>
        <v>10574</v>
      </c>
    </row>
    <row r="16" spans="1:20" ht="11.1" customHeight="1">
      <c r="C16" s="474"/>
      <c r="D16" s="474"/>
      <c r="E16" s="474"/>
      <c r="F16" s="474"/>
      <c r="G16" s="474"/>
      <c r="H16" s="474"/>
      <c r="I16" s="474"/>
      <c r="J16" s="474"/>
      <c r="K16" s="474"/>
      <c r="L16" s="474"/>
      <c r="M16" s="474"/>
      <c r="N16" s="474"/>
      <c r="O16" s="474"/>
      <c r="P16" s="474"/>
      <c r="Q16" s="1116"/>
    </row>
    <row r="17" spans="2:17" ht="11.1" customHeight="1">
      <c r="B17" s="1199"/>
      <c r="C17" s="474"/>
      <c r="D17" s="474"/>
      <c r="E17" s="474"/>
      <c r="F17" s="474"/>
      <c r="G17" s="474"/>
      <c r="H17" s="474"/>
      <c r="I17" s="474"/>
      <c r="J17" s="474"/>
      <c r="K17" s="474"/>
      <c r="L17" s="474"/>
      <c r="M17" s="474"/>
      <c r="N17" s="474"/>
      <c r="O17" s="474"/>
      <c r="P17" s="474"/>
      <c r="Q17" s="1116"/>
    </row>
    <row r="18" spans="2:17" ht="11.1" customHeight="1"/>
    <row r="19" spans="2:17" ht="11.1" customHeight="1"/>
    <row r="20" spans="2:17" ht="12.75" customHeight="1"/>
    <row r="21" spans="2:17" ht="12.75" customHeight="1"/>
    <row r="22" spans="2:17" ht="9.75" customHeight="1"/>
    <row r="23" spans="2:17" ht="9.75" customHeight="1"/>
    <row r="24" spans="2:17" ht="12.75" customHeight="1"/>
    <row r="25" spans="2:17" ht="12.75" customHeight="1"/>
    <row r="26" spans="2:17" ht="12.75" customHeight="1"/>
    <row r="27" spans="2:17" ht="12.75" customHeight="1"/>
    <row r="28" spans="2:17" ht="12.75" customHeight="1"/>
    <row r="29" spans="2:17" ht="12.75" customHeight="1"/>
    <row r="30" spans="2:17" ht="15" customHeight="1"/>
    <row r="31" spans="2:17" ht="12.75" customHeight="1"/>
    <row r="32" spans="2:17" ht="12.75" customHeight="1"/>
    <row r="33" spans="2:2" ht="12.75" customHeight="1"/>
    <row r="34" spans="2:2" ht="15" customHeight="1"/>
    <row r="35" spans="2:2" ht="12.75" customHeight="1"/>
    <row r="36" spans="2:2" ht="12.75" customHeight="1"/>
    <row r="37" spans="2:2" ht="15" customHeight="1"/>
    <row r="38" spans="2:2" ht="15" customHeight="1"/>
    <row r="39" spans="2:2" ht="15" customHeight="1">
      <c r="B39" s="832"/>
    </row>
    <row r="40" spans="2:2" ht="15" customHeight="1"/>
    <row r="41" spans="2:2" ht="15" customHeight="1">
      <c r="B41" s="261"/>
    </row>
    <row r="42" spans="2:2" ht="12.75" customHeight="1"/>
    <row r="43" spans="2:2" ht="15" customHeight="1"/>
    <row r="44" spans="2:2" ht="12.75" customHeight="1">
      <c r="B44" s="261" t="s">
        <v>1329</v>
      </c>
    </row>
    <row r="45" spans="2:2" ht="12.75" customHeight="1"/>
    <row r="46" spans="2:2" ht="12.75" customHeight="1"/>
    <row r="47" spans="2:2" s="1115" customFormat="1" ht="14.1" customHeight="1"/>
    <row r="48" spans="2:2"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8" spans="2:17">
      <c r="B68" s="1411"/>
      <c r="C68" s="1116"/>
      <c r="D68" s="1116"/>
      <c r="E68" s="1407"/>
      <c r="F68" s="1407"/>
      <c r="G68" s="1407"/>
      <c r="H68" s="1407"/>
      <c r="I68" s="1407"/>
      <c r="J68" s="1407"/>
      <c r="K68" s="1407"/>
      <c r="L68" s="1407"/>
      <c r="M68" s="1407"/>
      <c r="N68" s="1407"/>
      <c r="O68" s="1407"/>
      <c r="P68" s="1407"/>
      <c r="Q68" s="1407"/>
    </row>
    <row r="69" spans="2:17" ht="9.75" customHeight="1">
      <c r="B69" s="1407"/>
      <c r="E69" s="1407"/>
      <c r="F69" s="1407"/>
      <c r="G69" s="1407"/>
      <c r="H69" s="1407"/>
      <c r="I69" s="1407"/>
      <c r="J69" s="1407"/>
      <c r="K69" s="1407"/>
      <c r="L69" s="1407"/>
      <c r="M69" s="1407"/>
      <c r="N69" s="1407"/>
      <c r="O69" s="1407"/>
      <c r="P69" s="1407"/>
      <c r="Q69" s="1407"/>
    </row>
    <row r="70" spans="2:17" ht="11.1" customHeight="1">
      <c r="C70" s="474"/>
      <c r="D70" s="474"/>
      <c r="E70" s="1407"/>
      <c r="F70" s="1407"/>
      <c r="G70" s="1407"/>
      <c r="H70" s="1407"/>
      <c r="I70" s="1407"/>
      <c r="J70" s="1407"/>
      <c r="K70" s="1407"/>
      <c r="L70" s="1407"/>
      <c r="M70" s="1407"/>
      <c r="N70" s="1407"/>
      <c r="O70" s="1407"/>
      <c r="P70" s="1407"/>
      <c r="Q70" s="1407"/>
    </row>
    <row r="71" spans="2:17" ht="11.1" customHeight="1">
      <c r="C71" s="474"/>
      <c r="D71" s="474"/>
      <c r="E71" s="1407"/>
      <c r="F71" s="1407"/>
      <c r="G71" s="1407"/>
      <c r="H71" s="1407"/>
      <c r="I71" s="1407"/>
      <c r="J71" s="1407"/>
      <c r="K71" s="1407"/>
      <c r="L71" s="1407"/>
      <c r="M71" s="1407"/>
      <c r="N71" s="1407"/>
      <c r="O71" s="1407"/>
      <c r="P71" s="1407"/>
      <c r="Q71" s="1407"/>
    </row>
    <row r="72" spans="2:17" ht="11.1" customHeight="1"/>
    <row r="73" spans="2:17" ht="11.1" customHeight="1"/>
    <row r="74" spans="2:17" ht="11.1" customHeight="1"/>
    <row r="75" spans="2:17" ht="11.1" customHeight="1"/>
  </sheetData>
  <mergeCells count="10">
    <mergeCell ref="B15:D15"/>
    <mergeCell ref="B3:Q3"/>
    <mergeCell ref="B4:Q4"/>
    <mergeCell ref="B7:Q7"/>
    <mergeCell ref="B8:C10"/>
    <mergeCell ref="E8:F9"/>
    <mergeCell ref="H8:I9"/>
    <mergeCell ref="K8:L9"/>
    <mergeCell ref="N8:O9"/>
    <mergeCell ref="Q9:Q10"/>
  </mergeCells>
  <printOptions horizontalCentered="1"/>
  <pageMargins left="0.86614173228346458" right="0.98425196850393704" top="0.86614173228346458" bottom="0.94488188976377963" header="0.51181102362204722" footer="0.51181102362204722"/>
  <pageSetup scale="90" orientation="portrait" r:id="rId1"/>
  <headerFooter alignWithMargins="0">
    <oddFooter>&amp;F</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9AD18-755A-4206-93DB-A318DD6D4B49}">
  <dimension ref="A2:AH487"/>
  <sheetViews>
    <sheetView view="pageBreakPreview" zoomScaleSheetLayoutView="100" workbookViewId="0">
      <selection activeCell="D2" sqref="D2:M2"/>
    </sheetView>
  </sheetViews>
  <sheetFormatPr baseColWidth="10" defaultRowHeight="12.75"/>
  <cols>
    <col min="1" max="2" width="1.5703125" style="1540" customWidth="1"/>
    <col min="3" max="3" width="1.5703125" style="1542" customWidth="1"/>
    <col min="4" max="4" width="6" style="1535" customWidth="1"/>
    <col min="5" max="5" width="1.140625" style="1535" customWidth="1"/>
    <col min="6" max="6" width="64.5703125" style="1535" customWidth="1"/>
    <col min="7" max="9" width="5.7109375" style="1539" customWidth="1"/>
    <col min="10" max="10" width="0.42578125" style="1539" customWidth="1"/>
    <col min="11" max="13" width="5.7109375" style="1539" customWidth="1"/>
    <col min="14" max="15" width="11.42578125" style="1535"/>
    <col min="16" max="16" width="4.7109375" style="1535" customWidth="1"/>
    <col min="17" max="17" width="5" style="1535" customWidth="1"/>
    <col min="18" max="18" width="2.28515625" style="1535" customWidth="1"/>
    <col min="19" max="19" width="26" style="1535" customWidth="1"/>
    <col min="20" max="20" width="8" style="1535" customWidth="1"/>
    <col min="21" max="21" width="1" style="1535" customWidth="1"/>
    <col min="22" max="22" width="6.7109375" style="1535" customWidth="1"/>
    <col min="23" max="23" width="1" style="1535" customWidth="1"/>
    <col min="24" max="24" width="6.7109375" style="1535" customWidth="1"/>
    <col min="25" max="25" width="1" style="1535" customWidth="1"/>
    <col min="26" max="26" width="6.7109375" style="1535" customWidth="1"/>
    <col min="27" max="27" width="1" style="1535" customWidth="1"/>
    <col min="28" max="28" width="6.7109375" style="1535" customWidth="1"/>
    <col min="29" max="29" width="1" style="1535" customWidth="1"/>
    <col min="30" max="30" width="6.7109375" style="1535" customWidth="1"/>
    <col min="31" max="31" width="1" style="1535" customWidth="1"/>
    <col min="32" max="33" width="6.7109375" style="1535" customWidth="1"/>
    <col min="34" max="16384" width="11.42578125" style="1535"/>
  </cols>
  <sheetData>
    <row r="2" spans="1:34" ht="12.75" customHeight="1">
      <c r="D2" s="2052" t="s">
        <v>1589</v>
      </c>
      <c r="E2" s="2052"/>
      <c r="F2" s="2052"/>
      <c r="G2" s="2052"/>
      <c r="H2" s="2052"/>
      <c r="I2" s="2052"/>
      <c r="J2" s="2052"/>
      <c r="K2" s="2052"/>
      <c r="L2" s="2052"/>
      <c r="M2" s="2052"/>
      <c r="N2" s="1735"/>
      <c r="Q2" s="2052"/>
      <c r="R2" s="2052"/>
      <c r="S2" s="2052"/>
      <c r="T2" s="2052"/>
      <c r="U2" s="2052"/>
      <c r="V2" s="2052"/>
      <c r="W2" s="2052"/>
      <c r="X2" s="2052"/>
      <c r="Y2" s="2052"/>
      <c r="Z2" s="2052"/>
      <c r="AA2" s="2052"/>
      <c r="AB2" s="2052"/>
      <c r="AC2" s="2052"/>
      <c r="AD2" s="2052"/>
      <c r="AE2" s="2052"/>
    </row>
    <row r="3" spans="1:34" ht="12.95" customHeight="1">
      <c r="A3" s="1734"/>
      <c r="B3" s="1734"/>
      <c r="C3" s="1733"/>
      <c r="D3" s="2053" t="s">
        <v>63</v>
      </c>
      <c r="E3" s="2053"/>
      <c r="F3" s="2053"/>
      <c r="G3" s="2053"/>
      <c r="H3" s="2053"/>
      <c r="I3" s="2053"/>
      <c r="J3" s="2053"/>
      <c r="K3" s="2053"/>
      <c r="L3" s="2053"/>
      <c r="M3" s="2053"/>
      <c r="N3" s="1574"/>
      <c r="O3" s="1599"/>
      <c r="P3" s="1599"/>
      <c r="Q3" s="1598"/>
      <c r="AG3" s="1597"/>
      <c r="AH3" s="1597"/>
    </row>
    <row r="4" spans="1:34" ht="12.95" customHeight="1">
      <c r="A4" s="1734"/>
      <c r="B4" s="1734"/>
      <c r="C4" s="1733"/>
      <c r="D4" s="1732"/>
      <c r="E4" s="1732"/>
      <c r="F4" s="1732"/>
      <c r="G4" s="1732"/>
      <c r="H4" s="1732"/>
      <c r="I4" s="1732"/>
      <c r="J4" s="1732"/>
      <c r="K4" s="1732"/>
      <c r="L4" s="1732"/>
      <c r="M4" s="1732"/>
      <c r="N4" s="1574"/>
      <c r="O4" s="1599"/>
      <c r="P4" s="1599"/>
      <c r="Q4" s="1598"/>
      <c r="AG4" s="1597"/>
      <c r="AH4" s="1597"/>
    </row>
    <row r="5" spans="1:34" ht="12.95" customHeight="1">
      <c r="A5" s="1543"/>
      <c r="B5" s="1543"/>
      <c r="D5" s="2054" t="s">
        <v>29</v>
      </c>
      <c r="E5" s="2062" t="s">
        <v>220</v>
      </c>
      <c r="F5" s="2062"/>
      <c r="G5" s="2057" t="s">
        <v>395</v>
      </c>
      <c r="H5" s="2057"/>
      <c r="I5" s="2057"/>
      <c r="J5" s="2057"/>
      <c r="K5" s="2057"/>
      <c r="L5" s="2057"/>
      <c r="M5" s="2058"/>
      <c r="N5" s="1588"/>
      <c r="O5" s="1543"/>
    </row>
    <row r="6" spans="1:34" ht="12.75" customHeight="1">
      <c r="A6" s="1543"/>
      <c r="B6" s="1543"/>
      <c r="D6" s="2055"/>
      <c r="E6" s="2063"/>
      <c r="F6" s="2063"/>
      <c r="G6" s="2059" t="s">
        <v>1588</v>
      </c>
      <c r="H6" s="2059"/>
      <c r="I6" s="2059"/>
      <c r="J6" s="1714"/>
      <c r="K6" s="2060" t="s">
        <v>1587</v>
      </c>
      <c r="L6" s="2060"/>
      <c r="M6" s="2061"/>
      <c r="N6" s="1588"/>
      <c r="O6" s="1543"/>
    </row>
    <row r="7" spans="1:34" ht="12.75" customHeight="1">
      <c r="D7" s="2056"/>
      <c r="E7" s="2064"/>
      <c r="F7" s="2064"/>
      <c r="G7" s="663" t="s">
        <v>26</v>
      </c>
      <c r="H7" s="663" t="s">
        <v>27</v>
      </c>
      <c r="I7" s="663" t="s">
        <v>5</v>
      </c>
      <c r="J7" s="663"/>
      <c r="K7" s="663" t="s">
        <v>26</v>
      </c>
      <c r="L7" s="663" t="s">
        <v>27</v>
      </c>
      <c r="M7" s="662" t="s">
        <v>5</v>
      </c>
      <c r="N7" s="1574"/>
    </row>
    <row r="8" spans="1:34" ht="12.95" customHeight="1">
      <c r="A8" s="1543"/>
      <c r="B8" s="1543"/>
      <c r="D8" s="2065">
        <v>1401</v>
      </c>
      <c r="E8" s="660" t="s">
        <v>9</v>
      </c>
      <c r="F8" s="659"/>
      <c r="G8" s="607">
        <f>SUM(G10+G12+G15+G19+G26+G29+G31)</f>
        <v>1477</v>
      </c>
      <c r="H8" s="607">
        <f>SUM(H10+H12+H15+H19+H26+H29+H31)</f>
        <v>497</v>
      </c>
      <c r="I8" s="694">
        <f>G8+H8</f>
        <v>1974</v>
      </c>
      <c r="J8" s="694"/>
      <c r="K8" s="694">
        <f>SUM(K9+K12+K15+K19+K26+K29+K31)</f>
        <v>634</v>
      </c>
      <c r="L8" s="694">
        <f>SUM(L9+L12+L15+L19+L26+L29+L31)</f>
        <v>182</v>
      </c>
      <c r="M8" s="1731">
        <f>K8+L8</f>
        <v>816</v>
      </c>
      <c r="N8" s="1574"/>
      <c r="O8" s="1574"/>
    </row>
    <row r="9" spans="1:34" ht="12" customHeight="1">
      <c r="A9" s="1543"/>
      <c r="B9" s="1543"/>
      <c r="D9" s="2066"/>
      <c r="E9" s="619" t="s">
        <v>10</v>
      </c>
      <c r="F9" s="656"/>
      <c r="G9" s="715">
        <f>G10+G11</f>
        <v>317</v>
      </c>
      <c r="H9" s="715">
        <f>H10+H11</f>
        <v>170</v>
      </c>
      <c r="I9" s="1710">
        <f t="shared" ref="I9:I14" si="0">SUM(G9:H9)</f>
        <v>487</v>
      </c>
      <c r="J9" s="1710"/>
      <c r="K9" s="1710">
        <f>K10+K11</f>
        <v>58</v>
      </c>
      <c r="L9" s="1710">
        <f>L10+L11</f>
        <v>36</v>
      </c>
      <c r="M9" s="1730">
        <f t="shared" ref="M9:M32" si="1">SUM(K9:L9)</f>
        <v>94</v>
      </c>
      <c r="N9" s="1574"/>
      <c r="O9" s="1574"/>
    </row>
    <row r="10" spans="1:34" ht="12" customHeight="1">
      <c r="A10" s="1543"/>
      <c r="B10" s="1543"/>
      <c r="D10" s="2066"/>
      <c r="E10" s="653"/>
      <c r="F10" s="1680" t="s">
        <v>237</v>
      </c>
      <c r="G10" s="1691">
        <v>317</v>
      </c>
      <c r="H10" s="1691">
        <v>170</v>
      </c>
      <c r="I10" s="1674">
        <f t="shared" si="0"/>
        <v>487</v>
      </c>
      <c r="J10" s="1673"/>
      <c r="K10" s="1673">
        <v>58</v>
      </c>
      <c r="L10" s="1673">
        <v>36</v>
      </c>
      <c r="M10" s="1686">
        <f t="shared" si="1"/>
        <v>94</v>
      </c>
      <c r="N10" s="1574"/>
      <c r="O10" s="1574"/>
    </row>
    <row r="11" spans="1:34" ht="12" customHeight="1">
      <c r="A11" s="1543"/>
      <c r="B11" s="1543"/>
      <c r="D11" s="2066"/>
      <c r="E11" s="653"/>
      <c r="F11" s="1680" t="s">
        <v>111</v>
      </c>
      <c r="G11" s="1674">
        <v>0</v>
      </c>
      <c r="H11" s="1674">
        <v>0</v>
      </c>
      <c r="I11" s="1674">
        <f t="shared" si="0"/>
        <v>0</v>
      </c>
      <c r="J11" s="1673"/>
      <c r="K11" s="1673">
        <v>0</v>
      </c>
      <c r="L11" s="1673">
        <v>0</v>
      </c>
      <c r="M11" s="1686">
        <f t="shared" si="1"/>
        <v>0</v>
      </c>
      <c r="N11" s="1574"/>
      <c r="O11" s="1574"/>
    </row>
    <row r="12" spans="1:34" ht="12" customHeight="1">
      <c r="A12" s="1543"/>
      <c r="B12" s="1543"/>
      <c r="D12" s="2066"/>
      <c r="E12" s="634" t="s">
        <v>11</v>
      </c>
      <c r="F12" s="615"/>
      <c r="G12" s="1671">
        <f>SUM(G13:G14)</f>
        <v>454</v>
      </c>
      <c r="H12" s="1671">
        <f>SUM(H13:H14)</f>
        <v>116</v>
      </c>
      <c r="I12" s="1703">
        <f t="shared" si="0"/>
        <v>570</v>
      </c>
      <c r="J12" s="1673"/>
      <c r="K12" s="1671">
        <f>SUM(K13:K14)</f>
        <v>296</v>
      </c>
      <c r="L12" s="1671">
        <f>L13+L14</f>
        <v>79</v>
      </c>
      <c r="M12" s="1706">
        <f t="shared" si="1"/>
        <v>375</v>
      </c>
      <c r="N12" s="1574"/>
      <c r="O12" s="1574"/>
    </row>
    <row r="13" spans="1:34" ht="12" customHeight="1">
      <c r="A13" s="1543"/>
      <c r="B13" s="1543"/>
      <c r="D13" s="2066"/>
      <c r="E13" s="653"/>
      <c r="F13" s="615" t="s">
        <v>248</v>
      </c>
      <c r="G13" s="1674">
        <v>369</v>
      </c>
      <c r="H13" s="1674">
        <v>92</v>
      </c>
      <c r="I13" s="1674">
        <f t="shared" si="0"/>
        <v>461</v>
      </c>
      <c r="J13" s="1673"/>
      <c r="K13" s="1673">
        <v>248</v>
      </c>
      <c r="L13" s="1673">
        <v>65</v>
      </c>
      <c r="M13" s="1686">
        <f t="shared" si="1"/>
        <v>313</v>
      </c>
      <c r="N13" s="1574"/>
      <c r="O13" s="1574"/>
    </row>
    <row r="14" spans="1:34" ht="12" customHeight="1">
      <c r="A14" s="1543"/>
      <c r="B14" s="1543"/>
      <c r="D14" s="2066"/>
      <c r="E14" s="653"/>
      <c r="F14" s="615" t="s">
        <v>247</v>
      </c>
      <c r="G14" s="1674">
        <v>85</v>
      </c>
      <c r="H14" s="1674">
        <v>24</v>
      </c>
      <c r="I14" s="1674">
        <f t="shared" si="0"/>
        <v>109</v>
      </c>
      <c r="J14" s="1673"/>
      <c r="K14" s="1673">
        <v>48</v>
      </c>
      <c r="L14" s="1673">
        <v>14</v>
      </c>
      <c r="M14" s="1686">
        <f t="shared" si="1"/>
        <v>62</v>
      </c>
      <c r="N14" s="1574"/>
      <c r="O14" s="1574"/>
    </row>
    <row r="15" spans="1:34" ht="12" customHeight="1">
      <c r="A15" s="1543"/>
      <c r="B15" s="1543"/>
      <c r="D15" s="2066"/>
      <c r="E15" s="634" t="s">
        <v>12</v>
      </c>
      <c r="F15" s="615"/>
      <c r="G15" s="1671">
        <f>SUM(G16:G18)</f>
        <v>308</v>
      </c>
      <c r="H15" s="1671">
        <f>SUM(H16:H18)</f>
        <v>55</v>
      </c>
      <c r="I15" s="1671">
        <f>G15+H15</f>
        <v>363</v>
      </c>
      <c r="J15" s="1671"/>
      <c r="K15" s="1671">
        <f>SUM(K16:K18)</f>
        <v>228</v>
      </c>
      <c r="L15" s="1671">
        <f>SUM(L16:L18)</f>
        <v>37</v>
      </c>
      <c r="M15" s="1706">
        <f t="shared" si="1"/>
        <v>265</v>
      </c>
      <c r="N15" s="1574"/>
      <c r="O15" s="1574"/>
    </row>
    <row r="16" spans="1:34" ht="12" customHeight="1">
      <c r="A16" s="1543"/>
      <c r="B16" s="1543"/>
      <c r="D16" s="2066"/>
      <c r="E16" s="653"/>
      <c r="F16" s="615" t="s">
        <v>246</v>
      </c>
      <c r="G16" s="1674">
        <v>308</v>
      </c>
      <c r="H16" s="1674">
        <v>55</v>
      </c>
      <c r="I16" s="1674">
        <f>SUM(G16:H16)</f>
        <v>363</v>
      </c>
      <c r="J16" s="1673"/>
      <c r="K16" s="1673">
        <v>228</v>
      </c>
      <c r="L16" s="1673">
        <v>37</v>
      </c>
      <c r="M16" s="1686">
        <f t="shared" si="1"/>
        <v>265</v>
      </c>
      <c r="N16" s="1574"/>
      <c r="O16" s="1574"/>
    </row>
    <row r="17" spans="1:15" ht="12" customHeight="1">
      <c r="A17" s="1543"/>
      <c r="B17" s="1543"/>
      <c r="D17" s="2066"/>
      <c r="E17" s="653"/>
      <c r="F17" s="615" t="s">
        <v>245</v>
      </c>
      <c r="G17" s="1674">
        <v>0</v>
      </c>
      <c r="H17" s="1674">
        <v>0</v>
      </c>
      <c r="I17" s="1674">
        <f>SUM(G17:H17)</f>
        <v>0</v>
      </c>
      <c r="J17" s="1673"/>
      <c r="K17" s="1673">
        <v>0</v>
      </c>
      <c r="L17" s="1673">
        <v>0</v>
      </c>
      <c r="M17" s="1686">
        <f t="shared" si="1"/>
        <v>0</v>
      </c>
      <c r="N17" s="1574"/>
      <c r="O17" s="1574"/>
    </row>
    <row r="18" spans="1:15" ht="12" customHeight="1">
      <c r="A18" s="1543"/>
      <c r="B18" s="1543"/>
      <c r="D18" s="2066"/>
      <c r="E18" s="653"/>
      <c r="F18" s="615" t="s">
        <v>244</v>
      </c>
      <c r="G18" s="1674">
        <v>0</v>
      </c>
      <c r="H18" s="1674">
        <v>0</v>
      </c>
      <c r="I18" s="1674">
        <f>SUM(G18:H18)</f>
        <v>0</v>
      </c>
      <c r="J18" s="1673"/>
      <c r="K18" s="1673">
        <v>0</v>
      </c>
      <c r="L18" s="1673">
        <v>0</v>
      </c>
      <c r="M18" s="1686">
        <f t="shared" si="1"/>
        <v>0</v>
      </c>
      <c r="N18" s="1574"/>
      <c r="O18" s="1574"/>
    </row>
    <row r="19" spans="1:15" ht="12" customHeight="1">
      <c r="A19" s="1543"/>
      <c r="B19" s="1543"/>
      <c r="D19" s="2066"/>
      <c r="E19" s="1728" t="s">
        <v>30</v>
      </c>
      <c r="F19" s="1729"/>
      <c r="G19" s="1671">
        <f>SUM(G20:G25)</f>
        <v>256</v>
      </c>
      <c r="H19" s="1671">
        <f>SUM(H20:H25)</f>
        <v>71</v>
      </c>
      <c r="I19" s="1671">
        <f>G19+H19</f>
        <v>327</v>
      </c>
      <c r="J19" s="1671"/>
      <c r="K19" s="1671">
        <f>SUM(K20:K25)</f>
        <v>27</v>
      </c>
      <c r="L19" s="1671">
        <f>SUM(L20:L25)</f>
        <v>9</v>
      </c>
      <c r="M19" s="1687">
        <f t="shared" si="1"/>
        <v>36</v>
      </c>
      <c r="N19" s="1574"/>
      <c r="O19" s="1574"/>
    </row>
    <row r="20" spans="1:15" ht="12" customHeight="1">
      <c r="A20" s="1543"/>
      <c r="B20" s="1543"/>
      <c r="D20" s="2066"/>
      <c r="E20" s="653"/>
      <c r="F20" s="615" t="s">
        <v>238</v>
      </c>
      <c r="G20" s="1674">
        <v>66</v>
      </c>
      <c r="H20" s="1674">
        <v>14</v>
      </c>
      <c r="I20" s="1674">
        <f t="shared" ref="I20:I28" si="2">SUM(G20:H20)</f>
        <v>80</v>
      </c>
      <c r="J20" s="1673"/>
      <c r="K20" s="1673">
        <v>4</v>
      </c>
      <c r="L20" s="1673">
        <v>1</v>
      </c>
      <c r="M20" s="1686">
        <f t="shared" si="1"/>
        <v>5</v>
      </c>
      <c r="N20" s="1574"/>
      <c r="O20" s="1574"/>
    </row>
    <row r="21" spans="1:15" ht="12" customHeight="1">
      <c r="A21" s="1543"/>
      <c r="B21" s="1543"/>
      <c r="D21" s="2066"/>
      <c r="E21" s="653"/>
      <c r="F21" s="615" t="s">
        <v>243</v>
      </c>
      <c r="G21" s="1674">
        <v>10</v>
      </c>
      <c r="H21" s="1674">
        <v>5</v>
      </c>
      <c r="I21" s="1674">
        <f t="shared" si="2"/>
        <v>15</v>
      </c>
      <c r="J21" s="1673"/>
      <c r="K21" s="1673">
        <v>3</v>
      </c>
      <c r="L21" s="1673">
        <v>0</v>
      </c>
      <c r="M21" s="1686">
        <f t="shared" si="1"/>
        <v>3</v>
      </c>
      <c r="N21" s="1574"/>
      <c r="O21" s="1574"/>
    </row>
    <row r="22" spans="1:15" ht="12" customHeight="1">
      <c r="A22" s="1543"/>
      <c r="B22" s="1543"/>
      <c r="D22" s="2066"/>
      <c r="E22" s="653"/>
      <c r="F22" s="615" t="s">
        <v>242</v>
      </c>
      <c r="G22" s="1674">
        <v>16</v>
      </c>
      <c r="H22" s="1674">
        <v>16</v>
      </c>
      <c r="I22" s="1674">
        <f t="shared" si="2"/>
        <v>32</v>
      </c>
      <c r="J22" s="1673"/>
      <c r="K22" s="1673">
        <v>3</v>
      </c>
      <c r="L22" s="1673">
        <v>5</v>
      </c>
      <c r="M22" s="1686">
        <f t="shared" si="1"/>
        <v>8</v>
      </c>
      <c r="N22" s="1574"/>
      <c r="O22" s="1574"/>
    </row>
    <row r="23" spans="1:15" ht="12" customHeight="1">
      <c r="A23" s="1543"/>
      <c r="B23" s="1543"/>
      <c r="D23" s="2066"/>
      <c r="E23" s="653"/>
      <c r="F23" s="615" t="s">
        <v>241</v>
      </c>
      <c r="G23" s="1689">
        <v>38</v>
      </c>
      <c r="H23" s="1689">
        <v>13</v>
      </c>
      <c r="I23" s="1674">
        <f t="shared" si="2"/>
        <v>51</v>
      </c>
      <c r="J23" s="1673"/>
      <c r="K23" s="1673">
        <v>0</v>
      </c>
      <c r="L23" s="1673">
        <v>0</v>
      </c>
      <c r="M23" s="1686">
        <f t="shared" si="1"/>
        <v>0</v>
      </c>
      <c r="N23" s="1574"/>
      <c r="O23" s="1574"/>
    </row>
    <row r="24" spans="1:15" ht="12" customHeight="1">
      <c r="A24" s="1543"/>
      <c r="B24" s="1543"/>
      <c r="D24" s="2066"/>
      <c r="E24" s="653"/>
      <c r="F24" s="615" t="s">
        <v>240</v>
      </c>
      <c r="G24" s="1689">
        <v>126</v>
      </c>
      <c r="H24" s="1689">
        <v>23</v>
      </c>
      <c r="I24" s="1674">
        <f t="shared" si="2"/>
        <v>149</v>
      </c>
      <c r="J24" s="1673"/>
      <c r="K24" s="1673">
        <v>17</v>
      </c>
      <c r="L24" s="1673">
        <v>3</v>
      </c>
      <c r="M24" s="1686">
        <f t="shared" si="1"/>
        <v>20</v>
      </c>
      <c r="N24" s="1574"/>
      <c r="O24" s="1574"/>
    </row>
    <row r="25" spans="1:15" ht="12" customHeight="1">
      <c r="A25" s="1543"/>
      <c r="B25" s="1543"/>
      <c r="D25" s="2066"/>
      <c r="E25" s="653"/>
      <c r="F25" s="1680" t="s">
        <v>340</v>
      </c>
      <c r="G25" s="1674">
        <v>0</v>
      </c>
      <c r="H25" s="1674">
        <v>0</v>
      </c>
      <c r="I25" s="1674">
        <f t="shared" si="2"/>
        <v>0</v>
      </c>
      <c r="J25" s="1674"/>
      <c r="K25" s="1674">
        <v>0</v>
      </c>
      <c r="L25" s="1674">
        <v>0</v>
      </c>
      <c r="M25" s="1686">
        <f t="shared" si="1"/>
        <v>0</v>
      </c>
      <c r="N25" s="1574"/>
      <c r="O25" s="1574"/>
    </row>
    <row r="26" spans="1:15" ht="12" customHeight="1">
      <c r="A26" s="1543"/>
      <c r="B26" s="1543"/>
      <c r="D26" s="2066"/>
      <c r="E26" s="1728" t="s">
        <v>31</v>
      </c>
      <c r="F26" s="615"/>
      <c r="G26" s="1671">
        <f>G27+G28</f>
        <v>60</v>
      </c>
      <c r="H26" s="1671">
        <f>H27+H28</f>
        <v>34</v>
      </c>
      <c r="I26" s="1671">
        <f t="shared" si="2"/>
        <v>94</v>
      </c>
      <c r="J26" s="1671"/>
      <c r="K26" s="1671">
        <f>K27+K28</f>
        <v>15</v>
      </c>
      <c r="L26" s="1671">
        <f>L27+L28</f>
        <v>11</v>
      </c>
      <c r="M26" s="1687">
        <f t="shared" si="1"/>
        <v>26</v>
      </c>
      <c r="N26" s="1574"/>
      <c r="O26" s="1574"/>
    </row>
    <row r="27" spans="1:15" ht="12" customHeight="1">
      <c r="A27" s="1543"/>
      <c r="B27" s="1543"/>
      <c r="D27" s="2066"/>
      <c r="E27" s="653"/>
      <c r="F27" s="615" t="s">
        <v>238</v>
      </c>
      <c r="G27" s="1674">
        <v>14</v>
      </c>
      <c r="H27" s="1674">
        <v>18</v>
      </c>
      <c r="I27" s="1691">
        <f t="shared" si="2"/>
        <v>32</v>
      </c>
      <c r="J27" s="1673"/>
      <c r="K27" s="1673">
        <v>4</v>
      </c>
      <c r="L27" s="1673">
        <v>11</v>
      </c>
      <c r="M27" s="1686">
        <f t="shared" si="1"/>
        <v>15</v>
      </c>
      <c r="N27" s="1574"/>
      <c r="O27" s="1574"/>
    </row>
    <row r="28" spans="1:15" ht="12" customHeight="1">
      <c r="A28" s="1543"/>
      <c r="B28" s="1543"/>
      <c r="D28" s="2066"/>
      <c r="E28" s="653"/>
      <c r="F28" s="1680" t="s">
        <v>237</v>
      </c>
      <c r="G28" s="1674">
        <v>46</v>
      </c>
      <c r="H28" s="1674">
        <v>16</v>
      </c>
      <c r="I28" s="1691">
        <f t="shared" si="2"/>
        <v>62</v>
      </c>
      <c r="J28" s="1673"/>
      <c r="K28" s="1673">
        <v>11</v>
      </c>
      <c r="L28" s="1673">
        <v>0</v>
      </c>
      <c r="M28" s="1686">
        <f t="shared" si="1"/>
        <v>11</v>
      </c>
      <c r="N28" s="1574"/>
      <c r="O28" s="1574"/>
    </row>
    <row r="29" spans="1:15" ht="12" customHeight="1">
      <c r="A29" s="1543"/>
      <c r="B29" s="1543"/>
      <c r="D29" s="2066"/>
      <c r="E29" s="634" t="s">
        <v>58</v>
      </c>
      <c r="F29" s="615"/>
      <c r="G29" s="1671">
        <f>G30</f>
        <v>82</v>
      </c>
      <c r="H29" s="1671">
        <f>H30</f>
        <v>51</v>
      </c>
      <c r="I29" s="1703">
        <f>G29+H29</f>
        <v>133</v>
      </c>
      <c r="J29" s="1673"/>
      <c r="K29" s="1671">
        <f>K30</f>
        <v>10</v>
      </c>
      <c r="L29" s="1671">
        <f>L30</f>
        <v>10</v>
      </c>
      <c r="M29" s="1706">
        <f t="shared" si="1"/>
        <v>20</v>
      </c>
      <c r="N29" s="1574"/>
      <c r="O29" s="1574"/>
    </row>
    <row r="30" spans="1:15" ht="12" customHeight="1">
      <c r="A30" s="1543"/>
      <c r="B30" s="1543"/>
      <c r="D30" s="2066"/>
      <c r="E30" s="653"/>
      <c r="F30" s="615" t="s">
        <v>236</v>
      </c>
      <c r="G30" s="1674">
        <v>82</v>
      </c>
      <c r="H30" s="1674">
        <v>51</v>
      </c>
      <c r="I30" s="1674">
        <f>SUM(G30:H30)</f>
        <v>133</v>
      </c>
      <c r="J30" s="1674"/>
      <c r="K30" s="1674">
        <v>10</v>
      </c>
      <c r="L30" s="1673">
        <v>10</v>
      </c>
      <c r="M30" s="1686">
        <f t="shared" si="1"/>
        <v>20</v>
      </c>
      <c r="N30" s="1574"/>
      <c r="O30" s="1574"/>
    </row>
    <row r="31" spans="1:15" s="1724" customFormat="1" ht="12" customHeight="1">
      <c r="A31" s="1695"/>
      <c r="B31" s="1695"/>
      <c r="C31" s="1727"/>
      <c r="D31" s="1726"/>
      <c r="E31" s="634" t="s">
        <v>64</v>
      </c>
      <c r="F31" s="1396"/>
      <c r="G31" s="1694">
        <f>SUM(G32)</f>
        <v>0</v>
      </c>
      <c r="H31" s="1694">
        <f>SUM(H32)</f>
        <v>0</v>
      </c>
      <c r="I31" s="1694">
        <f>SUM(G31:H31)</f>
        <v>0</v>
      </c>
      <c r="J31" s="1694"/>
      <c r="K31" s="1694">
        <f>SUM(K32)</f>
        <v>0</v>
      </c>
      <c r="L31" s="1694">
        <f>SUM(L32)</f>
        <v>0</v>
      </c>
      <c r="M31" s="1693">
        <f t="shared" si="1"/>
        <v>0</v>
      </c>
      <c r="N31" s="1725"/>
      <c r="O31" s="1725"/>
    </row>
    <row r="32" spans="1:15" ht="12" customHeight="1">
      <c r="A32" s="1543"/>
      <c r="B32" s="1543"/>
      <c r="D32" s="1723"/>
      <c r="E32" s="650"/>
      <c r="F32" s="672" t="s">
        <v>235</v>
      </c>
      <c r="G32" s="1674">
        <v>0</v>
      </c>
      <c r="H32" s="1674">
        <v>0</v>
      </c>
      <c r="I32" s="1674">
        <f>SUM(G32:H32)</f>
        <v>0</v>
      </c>
      <c r="J32" s="1674"/>
      <c r="K32" s="1674">
        <v>0</v>
      </c>
      <c r="L32" s="1673">
        <v>0</v>
      </c>
      <c r="M32" s="1686">
        <f t="shared" si="1"/>
        <v>0</v>
      </c>
      <c r="N32" s="1574"/>
      <c r="O32" s="1574"/>
    </row>
    <row r="33" spans="1:15" ht="12.95" customHeight="1">
      <c r="D33" s="2065">
        <v>1402</v>
      </c>
      <c r="E33" s="1702" t="s">
        <v>13</v>
      </c>
      <c r="F33" s="1684"/>
      <c r="G33" s="1698">
        <f>SUM(G34+G40+G43+G48+G51+G55+G58+G62)</f>
        <v>3034</v>
      </c>
      <c r="H33" s="1698">
        <f>SUM(H34+H40+H43+H48+H51+H55+H58+H62)</f>
        <v>3078</v>
      </c>
      <c r="I33" s="1698">
        <f>I34+I40+I43+I48+I51+I55+I58+I62</f>
        <v>6112</v>
      </c>
      <c r="J33" s="1698">
        <f>J34+J40+J43+J48+J55+J58+J62</f>
        <v>0</v>
      </c>
      <c r="K33" s="1698">
        <f>SUM(K34+K40+K43+K48+K51+K55+K58+K62)</f>
        <v>1915</v>
      </c>
      <c r="L33" s="1698">
        <f>L34+L40+L43+L48+L55+L58+L62+L51</f>
        <v>1820</v>
      </c>
      <c r="M33" s="1697">
        <f>K33+L33</f>
        <v>3735</v>
      </c>
      <c r="N33" s="1574"/>
      <c r="O33" s="1574"/>
    </row>
    <row r="34" spans="1:15" ht="12" customHeight="1">
      <c r="A34" s="1543"/>
      <c r="B34" s="1543"/>
      <c r="C34" s="1543"/>
      <c r="D34" s="2067"/>
      <c r="E34" s="634" t="s">
        <v>92</v>
      </c>
      <c r="F34" s="615"/>
      <c r="G34" s="1671">
        <f>SUM(G35:G39)</f>
        <v>1486</v>
      </c>
      <c r="H34" s="1671">
        <f>SUM(H35:H39)</f>
        <v>1477</v>
      </c>
      <c r="I34" s="1671">
        <f>G34+H34</f>
        <v>2963</v>
      </c>
      <c r="J34" s="1671"/>
      <c r="K34" s="1671">
        <f>SUM(K35:K39)</f>
        <v>957</v>
      </c>
      <c r="L34" s="1671">
        <f>SUM(L35:L39)</f>
        <v>863</v>
      </c>
      <c r="M34" s="1687">
        <f t="shared" ref="M34:M63" si="3">SUM(K34:L34)</f>
        <v>1820</v>
      </c>
      <c r="N34" s="1574"/>
      <c r="O34" s="1574"/>
    </row>
    <row r="35" spans="1:15" ht="12" customHeight="1">
      <c r="A35" s="1543"/>
      <c r="B35" s="1543"/>
      <c r="C35" s="1543"/>
      <c r="D35" s="2067"/>
      <c r="E35" s="653"/>
      <c r="F35" s="615" t="s">
        <v>228</v>
      </c>
      <c r="G35" s="1543">
        <v>426</v>
      </c>
      <c r="H35" s="1543">
        <v>475</v>
      </c>
      <c r="I35" s="1674">
        <f>SUM(G35:H35)</f>
        <v>901</v>
      </c>
      <c r="J35" s="1673"/>
      <c r="K35" s="1673">
        <v>218</v>
      </c>
      <c r="L35" s="1673">
        <v>227</v>
      </c>
      <c r="M35" s="1686">
        <f t="shared" si="3"/>
        <v>445</v>
      </c>
      <c r="N35" s="1574"/>
      <c r="O35" s="1574"/>
    </row>
    <row r="36" spans="1:15" ht="12" customHeight="1">
      <c r="A36" s="1543"/>
      <c r="B36" s="1543"/>
      <c r="C36" s="1543"/>
      <c r="D36" s="2067"/>
      <c r="E36" s="653"/>
      <c r="F36" s="615" t="s">
        <v>227</v>
      </c>
      <c r="G36" s="1673">
        <v>444</v>
      </c>
      <c r="H36" s="1673">
        <v>458</v>
      </c>
      <c r="I36" s="1674">
        <f>SUM(G36:H36)</f>
        <v>902</v>
      </c>
      <c r="J36" s="1673"/>
      <c r="K36" s="1673">
        <v>308</v>
      </c>
      <c r="L36" s="1673">
        <v>336</v>
      </c>
      <c r="M36" s="1686">
        <f t="shared" si="3"/>
        <v>644</v>
      </c>
      <c r="N36" s="1574"/>
      <c r="O36" s="1574"/>
    </row>
    <row r="37" spans="1:15" ht="12" customHeight="1">
      <c r="A37" s="1543"/>
      <c r="B37" s="1543"/>
      <c r="C37" s="1543"/>
      <c r="D37" s="2067"/>
      <c r="E37" s="653"/>
      <c r="F37" s="615" t="s">
        <v>234</v>
      </c>
      <c r="G37" s="1674">
        <v>212</v>
      </c>
      <c r="H37" s="1674">
        <v>443</v>
      </c>
      <c r="I37" s="1674">
        <f>SUM(G37:H37)</f>
        <v>655</v>
      </c>
      <c r="J37" s="1673"/>
      <c r="K37" s="1673">
        <v>96</v>
      </c>
      <c r="L37" s="1673">
        <v>216</v>
      </c>
      <c r="M37" s="1686">
        <f t="shared" si="3"/>
        <v>312</v>
      </c>
      <c r="N37" s="1574"/>
      <c r="O37" s="1574"/>
    </row>
    <row r="38" spans="1:15" ht="12" customHeight="1">
      <c r="A38" s="1543"/>
      <c r="B38" s="1543"/>
      <c r="C38" s="1543"/>
      <c r="D38" s="2067"/>
      <c r="E38" s="653"/>
      <c r="F38" s="615" t="s">
        <v>233</v>
      </c>
      <c r="G38" s="1674">
        <v>70</v>
      </c>
      <c r="H38" s="1674">
        <v>20</v>
      </c>
      <c r="I38" s="1674">
        <f>SUM(G38:H38)</f>
        <v>90</v>
      </c>
      <c r="J38" s="1673"/>
      <c r="K38" s="1673">
        <v>42</v>
      </c>
      <c r="L38" s="1673">
        <v>10</v>
      </c>
      <c r="M38" s="1686">
        <f t="shared" si="3"/>
        <v>52</v>
      </c>
      <c r="N38" s="1574"/>
      <c r="O38" s="1574"/>
    </row>
    <row r="39" spans="1:15" ht="12" customHeight="1">
      <c r="A39" s="1543"/>
      <c r="B39" s="1543"/>
      <c r="C39" s="1543"/>
      <c r="D39" s="2067"/>
      <c r="E39" s="653"/>
      <c r="F39" s="615" t="s">
        <v>232</v>
      </c>
      <c r="G39" s="1673">
        <v>334</v>
      </c>
      <c r="H39" s="1673">
        <v>81</v>
      </c>
      <c r="I39" s="1674">
        <f>SUM(G39:H39)</f>
        <v>415</v>
      </c>
      <c r="J39" s="1673"/>
      <c r="K39" s="1673">
        <v>293</v>
      </c>
      <c r="L39" s="1673">
        <v>74</v>
      </c>
      <c r="M39" s="1686">
        <f t="shared" si="3"/>
        <v>367</v>
      </c>
      <c r="N39" s="1574"/>
      <c r="O39" s="1574"/>
    </row>
    <row r="40" spans="1:15" ht="12" customHeight="1">
      <c r="A40" s="1543"/>
      <c r="B40" s="1543"/>
      <c r="C40" s="1543"/>
      <c r="D40" s="2067"/>
      <c r="E40" s="634" t="s">
        <v>110</v>
      </c>
      <c r="F40" s="615"/>
      <c r="G40" s="1671">
        <f>G41+G42</f>
        <v>506</v>
      </c>
      <c r="H40" s="1671">
        <f>H41+H42</f>
        <v>414</v>
      </c>
      <c r="I40" s="1671">
        <f>G40+H40</f>
        <v>920</v>
      </c>
      <c r="J40" s="1671"/>
      <c r="K40" s="1671">
        <f>K41+K42</f>
        <v>476</v>
      </c>
      <c r="L40" s="1671">
        <f>L41+L42</f>
        <v>383</v>
      </c>
      <c r="M40" s="1687">
        <f t="shared" si="3"/>
        <v>859</v>
      </c>
      <c r="N40" s="1574"/>
      <c r="O40" s="1574"/>
    </row>
    <row r="41" spans="1:15" ht="12" customHeight="1">
      <c r="A41" s="1543"/>
      <c r="B41" s="1543"/>
      <c r="C41" s="1543"/>
      <c r="D41" s="2067"/>
      <c r="E41" s="653"/>
      <c r="F41" s="615" t="s">
        <v>227</v>
      </c>
      <c r="G41" s="1673">
        <v>322</v>
      </c>
      <c r="H41" s="1673">
        <v>367</v>
      </c>
      <c r="I41" s="1674">
        <f>SUM(G41:H41)</f>
        <v>689</v>
      </c>
      <c r="J41" s="1673"/>
      <c r="K41" s="1673">
        <v>298</v>
      </c>
      <c r="L41" s="1673">
        <v>338</v>
      </c>
      <c r="M41" s="1686">
        <f t="shared" si="3"/>
        <v>636</v>
      </c>
      <c r="N41" s="1574"/>
      <c r="O41" s="1574"/>
    </row>
    <row r="42" spans="1:15" ht="12" customHeight="1">
      <c r="A42" s="1543"/>
      <c r="B42" s="1543"/>
      <c r="C42" s="1543"/>
      <c r="D42" s="2067"/>
      <c r="E42" s="653"/>
      <c r="F42" s="615" t="s">
        <v>232</v>
      </c>
      <c r="G42" s="1673">
        <v>184</v>
      </c>
      <c r="H42" s="1673">
        <v>47</v>
      </c>
      <c r="I42" s="1674">
        <f>SUM(G42:H42)</f>
        <v>231</v>
      </c>
      <c r="J42" s="1673"/>
      <c r="K42" s="1673">
        <v>178</v>
      </c>
      <c r="L42" s="1673">
        <v>45</v>
      </c>
      <c r="M42" s="1686">
        <f t="shared" si="3"/>
        <v>223</v>
      </c>
      <c r="N42" s="1574"/>
      <c r="O42" s="1574"/>
    </row>
    <row r="43" spans="1:15" ht="12" customHeight="1">
      <c r="A43" s="1543"/>
      <c r="B43" s="1543"/>
      <c r="C43" s="1543"/>
      <c r="D43" s="2067"/>
      <c r="E43" s="634" t="s">
        <v>56</v>
      </c>
      <c r="F43" s="615"/>
      <c r="G43" s="1671">
        <f>SUM(G44:G47)</f>
        <v>214</v>
      </c>
      <c r="H43" s="1671">
        <f>SUM(H44:H47)</f>
        <v>285</v>
      </c>
      <c r="I43" s="1671">
        <f>G43+H43</f>
        <v>499</v>
      </c>
      <c r="J43" s="1671"/>
      <c r="K43" s="1671">
        <f>SUM(K44:K47)</f>
        <v>99</v>
      </c>
      <c r="L43" s="1671">
        <f>SUM(L44:L47)</f>
        <v>154</v>
      </c>
      <c r="M43" s="1687">
        <f t="shared" si="3"/>
        <v>253</v>
      </c>
      <c r="N43" s="1574"/>
      <c r="O43" s="1574"/>
    </row>
    <row r="44" spans="1:15" ht="12" customHeight="1">
      <c r="A44" s="1543"/>
      <c r="B44" s="1543"/>
      <c r="C44" s="1543"/>
      <c r="D44" s="2067"/>
      <c r="E44" s="653"/>
      <c r="F44" s="615" t="s">
        <v>228</v>
      </c>
      <c r="G44" s="1673">
        <v>94</v>
      </c>
      <c r="H44" s="1673">
        <v>112</v>
      </c>
      <c r="I44" s="1674">
        <f>SUM(G44:H44)</f>
        <v>206</v>
      </c>
      <c r="J44" s="1673"/>
      <c r="K44" s="1673">
        <v>36</v>
      </c>
      <c r="L44" s="1673">
        <v>51</v>
      </c>
      <c r="M44" s="1686">
        <f t="shared" si="3"/>
        <v>87</v>
      </c>
      <c r="N44" s="1574"/>
      <c r="O44" s="1574"/>
    </row>
    <row r="45" spans="1:15" ht="12" customHeight="1">
      <c r="A45" s="1543"/>
      <c r="B45" s="1543"/>
      <c r="C45" s="1543"/>
      <c r="D45" s="2067"/>
      <c r="E45" s="653"/>
      <c r="F45" s="615" t="s">
        <v>231</v>
      </c>
      <c r="G45" s="1673">
        <v>56</v>
      </c>
      <c r="H45" s="1673">
        <v>41</v>
      </c>
      <c r="I45" s="1674">
        <f>SUM(G45:H45)</f>
        <v>97</v>
      </c>
      <c r="J45" s="1673"/>
      <c r="K45" s="1673">
        <v>23</v>
      </c>
      <c r="L45" s="1673">
        <v>18</v>
      </c>
      <c r="M45" s="1686">
        <f t="shared" si="3"/>
        <v>41</v>
      </c>
      <c r="N45" s="1574"/>
      <c r="O45" s="1574"/>
    </row>
    <row r="46" spans="1:15" ht="12" customHeight="1">
      <c r="A46" s="1543"/>
      <c r="B46" s="1543"/>
      <c r="C46" s="1543"/>
      <c r="D46" s="2067"/>
      <c r="E46" s="653"/>
      <c r="F46" s="615" t="s">
        <v>230</v>
      </c>
      <c r="G46" s="1674">
        <v>29</v>
      </c>
      <c r="H46" s="1674">
        <v>38</v>
      </c>
      <c r="I46" s="1674">
        <f>SUM(G46:H46)</f>
        <v>67</v>
      </c>
      <c r="J46" s="1673">
        <v>7</v>
      </c>
      <c r="K46" s="1673">
        <v>17</v>
      </c>
      <c r="L46" s="1673">
        <v>22</v>
      </c>
      <c r="M46" s="1686">
        <f t="shared" si="3"/>
        <v>39</v>
      </c>
      <c r="N46" s="1574"/>
      <c r="O46" s="1574"/>
    </row>
    <row r="47" spans="1:15" ht="12" customHeight="1">
      <c r="A47" s="1543"/>
      <c r="B47" s="1543"/>
      <c r="C47" s="1543"/>
      <c r="D47" s="2067"/>
      <c r="E47" s="653"/>
      <c r="F47" s="615" t="s">
        <v>226</v>
      </c>
      <c r="G47" s="1673">
        <v>35</v>
      </c>
      <c r="H47" s="1673">
        <v>94</v>
      </c>
      <c r="I47" s="1674">
        <f>SUM(G47:H47)</f>
        <v>129</v>
      </c>
      <c r="J47" s="1673"/>
      <c r="K47" s="1673">
        <v>23</v>
      </c>
      <c r="L47" s="1673">
        <v>63</v>
      </c>
      <c r="M47" s="1686">
        <f t="shared" si="3"/>
        <v>86</v>
      </c>
      <c r="N47" s="1574"/>
      <c r="O47" s="1574"/>
    </row>
    <row r="48" spans="1:15" ht="12" customHeight="1">
      <c r="A48" s="1543"/>
      <c r="B48" s="1543"/>
      <c r="C48" s="1543"/>
      <c r="D48" s="2067"/>
      <c r="E48" s="634" t="s">
        <v>125</v>
      </c>
      <c r="F48" s="615"/>
      <c r="G48" s="1671">
        <f>G49+G50</f>
        <v>391</v>
      </c>
      <c r="H48" s="1671">
        <f>H49+H50</f>
        <v>455</v>
      </c>
      <c r="I48" s="1671">
        <f>G48+H48</f>
        <v>846</v>
      </c>
      <c r="J48" s="1671"/>
      <c r="K48" s="1671">
        <f>SUM(K49:K50)</f>
        <v>105</v>
      </c>
      <c r="L48" s="1671">
        <f>SUM(L49:L50)</f>
        <v>139</v>
      </c>
      <c r="M48" s="1687">
        <f t="shared" si="3"/>
        <v>244</v>
      </c>
      <c r="N48" s="1574"/>
      <c r="O48" s="1574"/>
    </row>
    <row r="49" spans="1:15" ht="12" customHeight="1">
      <c r="A49" s="1543"/>
      <c r="B49" s="1543"/>
      <c r="C49" s="1543"/>
      <c r="D49" s="2067"/>
      <c r="E49" s="653"/>
      <c r="F49" s="615" t="s">
        <v>228</v>
      </c>
      <c r="G49" s="1674">
        <v>143</v>
      </c>
      <c r="H49" s="1674">
        <v>197</v>
      </c>
      <c r="I49" s="1674">
        <f>SUM(G49:H49)</f>
        <v>340</v>
      </c>
      <c r="J49" s="1673"/>
      <c r="K49" s="1673">
        <v>46</v>
      </c>
      <c r="L49" s="1673">
        <v>67</v>
      </c>
      <c r="M49" s="1686">
        <f t="shared" si="3"/>
        <v>113</v>
      </c>
      <c r="N49" s="1574"/>
      <c r="O49" s="1574"/>
    </row>
    <row r="50" spans="1:15" ht="12" customHeight="1">
      <c r="A50" s="1543"/>
      <c r="B50" s="1543"/>
      <c r="C50" s="1543"/>
      <c r="D50" s="2067"/>
      <c r="E50" s="653"/>
      <c r="F50" s="615" t="s">
        <v>227</v>
      </c>
      <c r="G50" s="1689">
        <v>248</v>
      </c>
      <c r="H50" s="1689">
        <v>258</v>
      </c>
      <c r="I50" s="1674">
        <f>SUM(G50:H50)</f>
        <v>506</v>
      </c>
      <c r="J50" s="1673"/>
      <c r="K50" s="1673">
        <v>59</v>
      </c>
      <c r="L50" s="1673">
        <v>72</v>
      </c>
      <c r="M50" s="1686">
        <f t="shared" si="3"/>
        <v>131</v>
      </c>
      <c r="N50" s="1574"/>
      <c r="O50" s="1574"/>
    </row>
    <row r="51" spans="1:15" ht="12" customHeight="1">
      <c r="A51" s="1543"/>
      <c r="B51" s="1543"/>
      <c r="C51" s="1543"/>
      <c r="D51" s="2067"/>
      <c r="E51" s="634" t="s">
        <v>124</v>
      </c>
      <c r="F51" s="615"/>
      <c r="G51" s="1671">
        <f>G52+G53+G54</f>
        <v>133</v>
      </c>
      <c r="H51" s="1671">
        <f>H52+H53+H54</f>
        <v>152</v>
      </c>
      <c r="I51" s="1671">
        <f>G51+H51</f>
        <v>285</v>
      </c>
      <c r="J51" s="1671"/>
      <c r="K51" s="1671">
        <f>K52+K53+K54</f>
        <v>59</v>
      </c>
      <c r="L51" s="1671">
        <f>L52+L53+L54</f>
        <v>69</v>
      </c>
      <c r="M51" s="1706">
        <f t="shared" si="3"/>
        <v>128</v>
      </c>
      <c r="N51" s="1574"/>
      <c r="O51" s="1574"/>
    </row>
    <row r="52" spans="1:15" ht="12" customHeight="1">
      <c r="A52" s="1543"/>
      <c r="B52" s="1543"/>
      <c r="C52" s="1543"/>
      <c r="D52" s="2067"/>
      <c r="E52" s="653"/>
      <c r="F52" s="615" t="s">
        <v>228</v>
      </c>
      <c r="G52" s="1674">
        <v>57</v>
      </c>
      <c r="H52" s="1674">
        <v>70</v>
      </c>
      <c r="I52" s="1674">
        <f>SUM(G52:H52)</f>
        <v>127</v>
      </c>
      <c r="J52" s="1673"/>
      <c r="K52" s="1673">
        <v>24</v>
      </c>
      <c r="L52" s="1673">
        <v>26</v>
      </c>
      <c r="M52" s="1686">
        <f t="shared" si="3"/>
        <v>50</v>
      </c>
      <c r="N52" s="1574"/>
      <c r="O52" s="1574"/>
    </row>
    <row r="53" spans="1:15" ht="12" customHeight="1">
      <c r="A53" s="1543"/>
      <c r="B53" s="1543"/>
      <c r="C53" s="1543"/>
      <c r="D53" s="2067"/>
      <c r="E53" s="653"/>
      <c r="F53" s="615" t="s">
        <v>229</v>
      </c>
      <c r="G53" s="1689">
        <v>3</v>
      </c>
      <c r="H53" s="1689">
        <v>2</v>
      </c>
      <c r="I53" s="1674">
        <f>SUM(G53:H53)</f>
        <v>5</v>
      </c>
      <c r="J53" s="1673"/>
      <c r="K53" s="1673">
        <v>0</v>
      </c>
      <c r="L53" s="1673">
        <v>0</v>
      </c>
      <c r="M53" s="1686">
        <f t="shared" si="3"/>
        <v>0</v>
      </c>
      <c r="N53" s="1574"/>
      <c r="O53" s="1574"/>
    </row>
    <row r="54" spans="1:15" ht="12" customHeight="1">
      <c r="A54" s="1543"/>
      <c r="B54" s="1543"/>
      <c r="C54" s="1543"/>
      <c r="D54" s="2067"/>
      <c r="E54" s="653"/>
      <c r="F54" s="615" t="s">
        <v>227</v>
      </c>
      <c r="G54" s="1689">
        <v>73</v>
      </c>
      <c r="H54" s="1689">
        <v>80</v>
      </c>
      <c r="I54" s="1674">
        <f>SUM(G54:H54)</f>
        <v>153</v>
      </c>
      <c r="J54" s="1673"/>
      <c r="K54" s="1673">
        <v>35</v>
      </c>
      <c r="L54" s="1673">
        <v>43</v>
      </c>
      <c r="M54" s="1686">
        <f t="shared" si="3"/>
        <v>78</v>
      </c>
      <c r="N54" s="1574"/>
      <c r="O54" s="1574"/>
    </row>
    <row r="55" spans="1:15" ht="12" customHeight="1">
      <c r="A55" s="1543"/>
      <c r="B55" s="1543"/>
      <c r="C55" s="1543"/>
      <c r="D55" s="2067"/>
      <c r="E55" s="634" t="s">
        <v>53</v>
      </c>
      <c r="F55" s="615"/>
      <c r="G55" s="1671">
        <f>G56+G57</f>
        <v>90</v>
      </c>
      <c r="H55" s="1671">
        <f>H56+H57</f>
        <v>110</v>
      </c>
      <c r="I55" s="1703">
        <f>G55+H55</f>
        <v>200</v>
      </c>
      <c r="J55" s="1673"/>
      <c r="K55" s="1671">
        <f>K56+K57</f>
        <v>36</v>
      </c>
      <c r="L55" s="1671">
        <f>L56+L57</f>
        <v>62</v>
      </c>
      <c r="M55" s="1693">
        <f t="shared" si="3"/>
        <v>98</v>
      </c>
      <c r="N55" s="1574"/>
      <c r="O55" s="1574"/>
    </row>
    <row r="56" spans="1:15" ht="12" customHeight="1">
      <c r="A56" s="1543"/>
      <c r="B56" s="1543"/>
      <c r="C56" s="1543"/>
      <c r="D56" s="2067"/>
      <c r="E56" s="653"/>
      <c r="F56" s="615" t="s">
        <v>228</v>
      </c>
      <c r="G56" s="1543">
        <v>54</v>
      </c>
      <c r="H56" s="1543">
        <v>60</v>
      </c>
      <c r="I56" s="1674">
        <f>SUM(G56:H56)</f>
        <v>114</v>
      </c>
      <c r="J56" s="1673"/>
      <c r="K56" s="1673">
        <v>13</v>
      </c>
      <c r="L56" s="1673">
        <v>27</v>
      </c>
      <c r="M56" s="1686">
        <f t="shared" si="3"/>
        <v>40</v>
      </c>
      <c r="N56" s="1574"/>
      <c r="O56" s="1574"/>
    </row>
    <row r="57" spans="1:15" ht="12" customHeight="1">
      <c r="A57" s="1543"/>
      <c r="B57" s="1543"/>
      <c r="C57" s="1543"/>
      <c r="D57" s="2067"/>
      <c r="E57" s="653"/>
      <c r="F57" s="615" t="s">
        <v>227</v>
      </c>
      <c r="G57" s="1543">
        <v>36</v>
      </c>
      <c r="H57" s="1543">
        <v>50</v>
      </c>
      <c r="I57" s="1674">
        <f>SUM(G57:H57)</f>
        <v>86</v>
      </c>
      <c r="J57" s="1673"/>
      <c r="K57" s="1673">
        <v>23</v>
      </c>
      <c r="L57" s="1673">
        <v>35</v>
      </c>
      <c r="M57" s="1686">
        <f t="shared" si="3"/>
        <v>58</v>
      </c>
      <c r="N57" s="1574"/>
      <c r="O57" s="1574"/>
    </row>
    <row r="58" spans="1:15" ht="12" customHeight="1">
      <c r="A58" s="1543"/>
      <c r="B58" s="1543"/>
      <c r="C58" s="1543"/>
      <c r="D58" s="2067"/>
      <c r="E58" s="634" t="s">
        <v>123</v>
      </c>
      <c r="F58" s="615"/>
      <c r="G58" s="1671">
        <f>SUM(G59:G61)</f>
        <v>156</v>
      </c>
      <c r="H58" s="1671">
        <f>SUM(H59:H61)</f>
        <v>134</v>
      </c>
      <c r="I58" s="1703">
        <f>G58+H58</f>
        <v>290</v>
      </c>
      <c r="J58" s="1673"/>
      <c r="K58" s="1671">
        <f>SUM(K59:K61)</f>
        <v>154</v>
      </c>
      <c r="L58" s="1671">
        <f>SUM(L59:L61)</f>
        <v>134</v>
      </c>
      <c r="M58" s="1693">
        <f t="shared" si="3"/>
        <v>288</v>
      </c>
      <c r="N58" s="1574"/>
      <c r="O58" s="1574"/>
    </row>
    <row r="59" spans="1:15" ht="12" customHeight="1">
      <c r="A59" s="1543"/>
      <c r="B59" s="1543"/>
      <c r="C59" s="1543"/>
      <c r="D59" s="2067"/>
      <c r="E59" s="1722"/>
      <c r="F59" s="615" t="s">
        <v>228</v>
      </c>
      <c r="G59" s="1689">
        <v>73</v>
      </c>
      <c r="H59" s="1689">
        <v>75</v>
      </c>
      <c r="I59" s="1674">
        <f>SUM(G59:H59)</f>
        <v>148</v>
      </c>
      <c r="J59" s="1673"/>
      <c r="K59" s="1673">
        <v>73</v>
      </c>
      <c r="L59" s="1673">
        <v>75</v>
      </c>
      <c r="M59" s="1686">
        <f t="shared" si="3"/>
        <v>148</v>
      </c>
      <c r="N59" s="1574"/>
      <c r="O59" s="1574"/>
    </row>
    <row r="60" spans="1:15" ht="12" customHeight="1">
      <c r="A60" s="1543"/>
      <c r="B60" s="1543"/>
      <c r="C60" s="1543"/>
      <c r="D60" s="2067"/>
      <c r="E60" s="1722"/>
      <c r="F60" s="615" t="s">
        <v>227</v>
      </c>
      <c r="G60" s="1543">
        <v>76</v>
      </c>
      <c r="H60" s="1673">
        <v>48</v>
      </c>
      <c r="I60" s="1674">
        <f>SUM(G60:H60)</f>
        <v>124</v>
      </c>
      <c r="J60" s="1673"/>
      <c r="K60" s="1673">
        <v>74</v>
      </c>
      <c r="L60" s="1673">
        <v>48</v>
      </c>
      <c r="M60" s="1686">
        <f t="shared" si="3"/>
        <v>122</v>
      </c>
      <c r="N60" s="1574"/>
      <c r="O60" s="1574"/>
    </row>
    <row r="61" spans="1:15" ht="12" customHeight="1">
      <c r="A61" s="1543"/>
      <c r="B61" s="1543"/>
      <c r="C61" s="1543"/>
      <c r="D61" s="2067"/>
      <c r="E61" s="1722"/>
      <c r="F61" s="615" t="s">
        <v>226</v>
      </c>
      <c r="G61" s="1674">
        <v>7</v>
      </c>
      <c r="H61" s="1674">
        <v>11</v>
      </c>
      <c r="I61" s="1674">
        <f>SUM(G61:H61)</f>
        <v>18</v>
      </c>
      <c r="J61" s="1673"/>
      <c r="K61" s="1673">
        <v>7</v>
      </c>
      <c r="L61" s="1673">
        <v>11</v>
      </c>
      <c r="M61" s="1686">
        <f t="shared" si="3"/>
        <v>18</v>
      </c>
      <c r="N61" s="1574"/>
      <c r="O61" s="1574"/>
    </row>
    <row r="62" spans="1:15" ht="12" customHeight="1">
      <c r="A62" s="1543"/>
      <c r="B62" s="1543"/>
      <c r="C62" s="1543"/>
      <c r="D62" s="2067"/>
      <c r="E62" s="634" t="s">
        <v>32</v>
      </c>
      <c r="F62" s="1396"/>
      <c r="G62" s="1703">
        <f>G63</f>
        <v>58</v>
      </c>
      <c r="H62" s="1703">
        <f>H63</f>
        <v>51</v>
      </c>
      <c r="I62" s="1703">
        <f>G62+H62</f>
        <v>109</v>
      </c>
      <c r="J62" s="1673"/>
      <c r="K62" s="1671">
        <f>K63</f>
        <v>29</v>
      </c>
      <c r="L62" s="1671">
        <f>L63</f>
        <v>16</v>
      </c>
      <c r="M62" s="1706">
        <f t="shared" si="3"/>
        <v>45</v>
      </c>
      <c r="N62" s="1574"/>
      <c r="O62" s="1574"/>
    </row>
    <row r="63" spans="1:15" ht="12" customHeight="1">
      <c r="A63" s="1543"/>
      <c r="B63" s="1543"/>
      <c r="C63" s="1543"/>
      <c r="D63" s="2068"/>
      <c r="E63" s="653"/>
      <c r="F63" s="615" t="s">
        <v>225</v>
      </c>
      <c r="G63" s="1673">
        <v>58</v>
      </c>
      <c r="H63" s="1673">
        <v>51</v>
      </c>
      <c r="I63" s="1674">
        <f>SUM(G63:H63)</f>
        <v>109</v>
      </c>
      <c r="J63" s="1673"/>
      <c r="K63" s="1673">
        <v>29</v>
      </c>
      <c r="L63" s="1673">
        <v>16</v>
      </c>
      <c r="M63" s="1686">
        <f t="shared" si="3"/>
        <v>45</v>
      </c>
      <c r="N63" s="1574"/>
      <c r="O63" s="1574"/>
    </row>
    <row r="64" spans="1:15" ht="12.75" customHeight="1">
      <c r="D64" s="2065">
        <v>1403</v>
      </c>
      <c r="E64" s="1702" t="s">
        <v>14</v>
      </c>
      <c r="F64" s="1684"/>
      <c r="G64" s="1698">
        <f>SUM(G65+G67+G69)</f>
        <v>287</v>
      </c>
      <c r="H64" s="1698">
        <f>SUM(H65+H67+H69)</f>
        <v>419</v>
      </c>
      <c r="I64" s="1698">
        <f>I65+I67+I69</f>
        <v>706</v>
      </c>
      <c r="J64" s="1698" t="e">
        <f>J65+J67+J69+#REF!</f>
        <v>#REF!</v>
      </c>
      <c r="K64" s="1698">
        <f>K65+K67+K69</f>
        <v>208</v>
      </c>
      <c r="L64" s="1698">
        <f>L65+L67+L69</f>
        <v>328</v>
      </c>
      <c r="M64" s="1697">
        <f>K64+L64</f>
        <v>536</v>
      </c>
      <c r="N64" s="1574"/>
      <c r="O64" s="1574"/>
    </row>
    <row r="65" spans="1:15" ht="12" customHeight="1">
      <c r="A65" s="1543"/>
      <c r="B65" s="1543"/>
      <c r="D65" s="2067"/>
      <c r="E65" s="634" t="s">
        <v>33</v>
      </c>
      <c r="F65" s="615"/>
      <c r="G65" s="1703">
        <f>G66</f>
        <v>90</v>
      </c>
      <c r="H65" s="1703">
        <f>H66</f>
        <v>144</v>
      </c>
      <c r="I65" s="1703">
        <f>G65+H65</f>
        <v>234</v>
      </c>
      <c r="J65" s="1673"/>
      <c r="K65" s="1671">
        <f>K66</f>
        <v>59</v>
      </c>
      <c r="L65" s="1671">
        <f>L66</f>
        <v>99</v>
      </c>
      <c r="M65" s="1706">
        <f t="shared" ref="M65:M71" si="4">SUM(K65:L65)</f>
        <v>158</v>
      </c>
      <c r="N65" s="1574"/>
      <c r="O65" s="1574"/>
    </row>
    <row r="66" spans="1:15" ht="12" customHeight="1">
      <c r="A66" s="1543"/>
      <c r="B66" s="1543"/>
      <c r="C66" s="1543"/>
      <c r="D66" s="2067"/>
      <c r="E66" s="653"/>
      <c r="F66" s="615" t="s">
        <v>224</v>
      </c>
      <c r="G66" s="1674">
        <v>90</v>
      </c>
      <c r="H66" s="1674">
        <v>144</v>
      </c>
      <c r="I66" s="1674">
        <f>SUM(G66:H66)</f>
        <v>234</v>
      </c>
      <c r="J66" s="1673"/>
      <c r="K66" s="1673">
        <v>59</v>
      </c>
      <c r="L66" s="1673">
        <v>99</v>
      </c>
      <c r="M66" s="1686">
        <f t="shared" si="4"/>
        <v>158</v>
      </c>
      <c r="N66" s="1574"/>
      <c r="O66" s="1574"/>
    </row>
    <row r="67" spans="1:15" ht="12" customHeight="1">
      <c r="A67" s="1543"/>
      <c r="B67" s="1543"/>
      <c r="C67" s="1543"/>
      <c r="D67" s="2067"/>
      <c r="E67" s="634" t="s">
        <v>15</v>
      </c>
      <c r="F67" s="615"/>
      <c r="G67" s="1671">
        <f>G68</f>
        <v>76</v>
      </c>
      <c r="H67" s="1671">
        <f>H68</f>
        <v>94</v>
      </c>
      <c r="I67" s="1703">
        <f>G67+H67</f>
        <v>170</v>
      </c>
      <c r="J67" s="1673"/>
      <c r="K67" s="1671">
        <f>K68</f>
        <v>69</v>
      </c>
      <c r="L67" s="1671">
        <f>L68</f>
        <v>88</v>
      </c>
      <c r="M67" s="1706">
        <f t="shared" si="4"/>
        <v>157</v>
      </c>
      <c r="N67" s="1574"/>
      <c r="O67" s="1574"/>
    </row>
    <row r="68" spans="1:15" ht="12" customHeight="1">
      <c r="A68" s="1543"/>
      <c r="B68" s="1543"/>
      <c r="C68" s="1543"/>
      <c r="D68" s="2067"/>
      <c r="E68" s="653"/>
      <c r="F68" s="615" t="s">
        <v>224</v>
      </c>
      <c r="G68" s="1674">
        <v>76</v>
      </c>
      <c r="H68" s="1674">
        <v>94</v>
      </c>
      <c r="I68" s="1674">
        <f>SUM(G68:H68)</f>
        <v>170</v>
      </c>
      <c r="J68" s="1673"/>
      <c r="K68" s="1673">
        <v>69</v>
      </c>
      <c r="L68" s="1673">
        <v>88</v>
      </c>
      <c r="M68" s="1686">
        <f t="shared" si="4"/>
        <v>157</v>
      </c>
      <c r="N68" s="1574"/>
      <c r="O68" s="1574"/>
    </row>
    <row r="69" spans="1:15" ht="12" customHeight="1">
      <c r="A69" s="1543"/>
      <c r="B69" s="1543"/>
      <c r="C69" s="1543"/>
      <c r="D69" s="2067"/>
      <c r="E69" s="634" t="s">
        <v>16</v>
      </c>
      <c r="F69" s="615"/>
      <c r="G69" s="1703">
        <f>SUM(G70:G71)</f>
        <v>121</v>
      </c>
      <c r="H69" s="1703">
        <f>SUM(H70:H71)</f>
        <v>181</v>
      </c>
      <c r="I69" s="1703">
        <f>G69+H69</f>
        <v>302</v>
      </c>
      <c r="J69" s="1673"/>
      <c r="K69" s="1671">
        <f>SUM(K70:K71)</f>
        <v>80</v>
      </c>
      <c r="L69" s="1671">
        <f>SUM(L70:L71)</f>
        <v>141</v>
      </c>
      <c r="M69" s="1706">
        <f t="shared" si="4"/>
        <v>221</v>
      </c>
      <c r="N69" s="1574"/>
      <c r="O69" s="1574"/>
    </row>
    <row r="70" spans="1:15" ht="12" customHeight="1">
      <c r="A70" s="1543"/>
      <c r="B70" s="1543"/>
      <c r="C70" s="1543"/>
      <c r="D70" s="2067"/>
      <c r="E70" s="653"/>
      <c r="F70" s="615" t="s">
        <v>224</v>
      </c>
      <c r="G70" s="1673">
        <v>94</v>
      </c>
      <c r="H70" s="1673">
        <v>138</v>
      </c>
      <c r="I70" s="1674">
        <f>SUM(G70:H70)</f>
        <v>232</v>
      </c>
      <c r="J70" s="1673"/>
      <c r="K70" s="1673">
        <v>75</v>
      </c>
      <c r="L70" s="1673">
        <v>127</v>
      </c>
      <c r="M70" s="1686">
        <f t="shared" si="4"/>
        <v>202</v>
      </c>
      <c r="N70" s="1574"/>
      <c r="O70" s="1574"/>
    </row>
    <row r="71" spans="1:15" ht="12" customHeight="1">
      <c r="A71" s="1543"/>
      <c r="B71" s="1543"/>
      <c r="C71" s="1543"/>
      <c r="D71" s="2068"/>
      <c r="E71" s="650"/>
      <c r="F71" s="672" t="s">
        <v>223</v>
      </c>
      <c r="G71" s="1721">
        <v>27</v>
      </c>
      <c r="H71" s="1721">
        <v>43</v>
      </c>
      <c r="I71" s="1720">
        <f>SUM(G71:H71)</f>
        <v>70</v>
      </c>
      <c r="J71" s="1719"/>
      <c r="K71" s="1719">
        <v>5</v>
      </c>
      <c r="L71" s="1719">
        <v>14</v>
      </c>
      <c r="M71" s="1718">
        <f t="shared" si="4"/>
        <v>19</v>
      </c>
      <c r="N71" s="1574"/>
      <c r="O71" s="1574"/>
    </row>
    <row r="72" spans="1:15" ht="12" customHeight="1">
      <c r="D72" s="1717"/>
      <c r="E72" s="1540"/>
      <c r="F72" s="1540"/>
      <c r="G72" s="1543"/>
      <c r="H72" s="1543"/>
      <c r="I72" s="1673"/>
      <c r="J72" s="1673"/>
      <c r="K72" s="1543"/>
      <c r="L72" s="1715"/>
      <c r="M72" s="1715" t="s">
        <v>222</v>
      </c>
      <c r="N72" s="1574"/>
      <c r="O72" s="1574"/>
    </row>
    <row r="73" spans="1:15" ht="12" customHeight="1">
      <c r="E73" s="1540"/>
      <c r="F73" s="1540"/>
      <c r="G73" s="1543"/>
      <c r="H73" s="1716"/>
      <c r="I73" s="1543"/>
      <c r="J73" s="1543"/>
      <c r="K73" s="1543"/>
      <c r="L73" s="1715" t="s">
        <v>221</v>
      </c>
      <c r="M73" s="1715"/>
    </row>
    <row r="74" spans="1:15" ht="12.95" customHeight="1">
      <c r="A74" s="1543"/>
      <c r="B74" s="1543"/>
      <c r="D74" s="2054" t="s">
        <v>29</v>
      </c>
      <c r="E74" s="2062" t="s">
        <v>220</v>
      </c>
      <c r="F74" s="2062"/>
      <c r="G74" s="2069" t="s">
        <v>395</v>
      </c>
      <c r="H74" s="2069"/>
      <c r="I74" s="2069"/>
      <c r="J74" s="2069"/>
      <c r="K74" s="2069"/>
      <c r="L74" s="2069"/>
      <c r="M74" s="2069"/>
      <c r="N74" s="1588"/>
      <c r="O74" s="1543"/>
    </row>
    <row r="75" spans="1:15" ht="12.75" customHeight="1">
      <c r="A75" s="1543"/>
      <c r="B75" s="1543"/>
      <c r="D75" s="2055"/>
      <c r="E75" s="2063"/>
      <c r="F75" s="2063"/>
      <c r="G75" s="2059" t="s">
        <v>1588</v>
      </c>
      <c r="H75" s="2059"/>
      <c r="I75" s="2059"/>
      <c r="J75" s="1714"/>
      <c r="K75" s="2060" t="s">
        <v>1587</v>
      </c>
      <c r="L75" s="2060"/>
      <c r="M75" s="2061"/>
      <c r="N75" s="1588"/>
      <c r="O75" s="1543"/>
    </row>
    <row r="76" spans="1:15" ht="12.75" customHeight="1">
      <c r="D76" s="2056"/>
      <c r="E76" s="2064"/>
      <c r="F76" s="2064"/>
      <c r="G76" s="1713" t="s">
        <v>26</v>
      </c>
      <c r="H76" s="1713" t="s">
        <v>27</v>
      </c>
      <c r="I76" s="1713" t="s">
        <v>5</v>
      </c>
      <c r="J76" s="1713"/>
      <c r="K76" s="1713" t="s">
        <v>26</v>
      </c>
      <c r="L76" s="1713" t="s">
        <v>27</v>
      </c>
      <c r="M76" s="1712" t="s">
        <v>5</v>
      </c>
      <c r="N76" s="1574"/>
    </row>
    <row r="77" spans="1:15">
      <c r="A77" s="1543"/>
      <c r="B77" s="1543"/>
      <c r="C77" s="1543"/>
      <c r="D77" s="2072">
        <v>1404</v>
      </c>
      <c r="E77" s="1702" t="s">
        <v>34</v>
      </c>
      <c r="F77" s="1684"/>
      <c r="G77" s="1683">
        <f>SUM(G78+G82)</f>
        <v>1726</v>
      </c>
      <c r="H77" s="1683">
        <f>SUM(H78+H82)</f>
        <v>706</v>
      </c>
      <c r="I77" s="1700">
        <f>G77+H77</f>
        <v>2432</v>
      </c>
      <c r="J77" s="1700"/>
      <c r="K77" s="1700">
        <f>SUM(K78+K82)</f>
        <v>273</v>
      </c>
      <c r="L77" s="1700">
        <f>L78+L82</f>
        <v>186</v>
      </c>
      <c r="M77" s="1711">
        <f>K77+L77</f>
        <v>459</v>
      </c>
    </row>
    <row r="78" spans="1:15" ht="12" customHeight="1">
      <c r="A78" s="1543"/>
      <c r="B78" s="1543"/>
      <c r="C78" s="1543"/>
      <c r="D78" s="2073"/>
      <c r="E78" s="634" t="s">
        <v>109</v>
      </c>
      <c r="F78" s="615"/>
      <c r="G78" s="1710">
        <f>SUM(G79:G81)</f>
        <v>1086</v>
      </c>
      <c r="H78" s="1710">
        <f>SUM(H79:H81)</f>
        <v>280</v>
      </c>
      <c r="I78" s="1703">
        <f t="shared" ref="I78:I109" si="5">SUM(G78:H78)</f>
        <v>1366</v>
      </c>
      <c r="J78" s="1673"/>
      <c r="K78" s="1671">
        <f>SUM(K79:K81)</f>
        <v>0</v>
      </c>
      <c r="L78" s="1671">
        <f>SUM(L79:L81)</f>
        <v>0</v>
      </c>
      <c r="M78" s="1706">
        <f t="shared" ref="M78:M83" si="6">SUM(K78:L78)</f>
        <v>0</v>
      </c>
    </row>
    <row r="79" spans="1:15" ht="12" customHeight="1">
      <c r="A79" s="1543"/>
      <c r="B79" s="1543"/>
      <c r="C79" s="1543"/>
      <c r="D79" s="2074"/>
      <c r="E79" s="653"/>
      <c r="F79" s="615" t="s">
        <v>212</v>
      </c>
      <c r="G79" s="1709">
        <v>1086</v>
      </c>
      <c r="H79" s="1709">
        <v>280</v>
      </c>
      <c r="I79" s="1709">
        <f t="shared" si="5"/>
        <v>1366</v>
      </c>
      <c r="J79" s="1709"/>
      <c r="K79" s="1709">
        <v>0</v>
      </c>
      <c r="L79" s="1709">
        <v>0</v>
      </c>
      <c r="M79" s="1708">
        <f t="shared" si="6"/>
        <v>0</v>
      </c>
    </row>
    <row r="80" spans="1:15" ht="12" customHeight="1">
      <c r="A80" s="1543"/>
      <c r="B80" s="1543"/>
      <c r="C80" s="1543"/>
      <c r="D80" s="2074"/>
      <c r="E80" s="653"/>
      <c r="F80" s="615" t="s">
        <v>332</v>
      </c>
      <c r="G80" s="1709">
        <v>0</v>
      </c>
      <c r="H80" s="1709">
        <v>0</v>
      </c>
      <c r="I80" s="1709">
        <f t="shared" si="5"/>
        <v>0</v>
      </c>
      <c r="J80" s="1709"/>
      <c r="K80" s="1709">
        <v>0</v>
      </c>
      <c r="L80" s="1709">
        <v>0</v>
      </c>
      <c r="M80" s="1708">
        <f t="shared" si="6"/>
        <v>0</v>
      </c>
    </row>
    <row r="81" spans="1:13" ht="12" customHeight="1">
      <c r="A81" s="1543"/>
      <c r="B81" s="1543"/>
      <c r="C81" s="1543"/>
      <c r="D81" s="2074"/>
      <c r="E81" s="653"/>
      <c r="F81" s="615" t="s">
        <v>331</v>
      </c>
      <c r="G81" s="1709">
        <v>0</v>
      </c>
      <c r="H81" s="1709">
        <v>0</v>
      </c>
      <c r="I81" s="1709">
        <f t="shared" si="5"/>
        <v>0</v>
      </c>
      <c r="J81" s="1709"/>
      <c r="K81" s="1709">
        <v>0</v>
      </c>
      <c r="L81" s="1709">
        <v>0</v>
      </c>
      <c r="M81" s="1708">
        <f t="shared" si="6"/>
        <v>0</v>
      </c>
    </row>
    <row r="82" spans="1:13" ht="12" customHeight="1">
      <c r="A82" s="1543"/>
      <c r="B82" s="1543"/>
      <c r="C82" s="1543"/>
      <c r="D82" s="2073"/>
      <c r="E82" s="634" t="s">
        <v>17</v>
      </c>
      <c r="F82" s="615"/>
      <c r="G82" s="1688">
        <f>G83</f>
        <v>640</v>
      </c>
      <c r="H82" s="1688">
        <f>H83</f>
        <v>426</v>
      </c>
      <c r="I82" s="1671">
        <f t="shared" si="5"/>
        <v>1066</v>
      </c>
      <c r="J82" s="1671"/>
      <c r="K82" s="1671">
        <f>K83</f>
        <v>273</v>
      </c>
      <c r="L82" s="1671">
        <f>L83</f>
        <v>186</v>
      </c>
      <c r="M82" s="1687">
        <f t="shared" si="6"/>
        <v>459</v>
      </c>
    </row>
    <row r="83" spans="1:13" ht="12" customHeight="1">
      <c r="A83" s="1543"/>
      <c r="B83" s="1543"/>
      <c r="C83" s="1543"/>
      <c r="D83" s="2074"/>
      <c r="E83" s="653"/>
      <c r="F83" s="615" t="s">
        <v>209</v>
      </c>
      <c r="G83" s="1689">
        <v>640</v>
      </c>
      <c r="H83" s="1689">
        <v>426</v>
      </c>
      <c r="I83" s="1674">
        <f t="shared" si="5"/>
        <v>1066</v>
      </c>
      <c r="J83" s="1674"/>
      <c r="K83" s="1674">
        <v>273</v>
      </c>
      <c r="L83" s="1674">
        <v>186</v>
      </c>
      <c r="M83" s="1686">
        <f t="shared" si="6"/>
        <v>459</v>
      </c>
    </row>
    <row r="84" spans="1:13" ht="12.75" customHeight="1">
      <c r="A84" s="1543"/>
      <c r="B84" s="1543"/>
      <c r="C84" s="1543"/>
      <c r="D84" s="2065">
        <v>1405</v>
      </c>
      <c r="E84" s="1702" t="s">
        <v>18</v>
      </c>
      <c r="F84" s="1707"/>
      <c r="G84" s="1698">
        <f>SUM(G85+G90+G97+G99)</f>
        <v>792</v>
      </c>
      <c r="H84" s="1698">
        <f>SUM(H85+H90+H97+H99)</f>
        <v>1238</v>
      </c>
      <c r="I84" s="1698">
        <f t="shared" si="5"/>
        <v>2030</v>
      </c>
      <c r="J84" s="1698">
        <f>J87+J92+J99+J85</f>
        <v>0</v>
      </c>
      <c r="K84" s="1698">
        <f>SUM(K85+K90+K97+K99)</f>
        <v>118</v>
      </c>
      <c r="L84" s="1698">
        <f>SUM(L85+L90+L97+L99)</f>
        <v>143</v>
      </c>
      <c r="M84" s="1697">
        <f>K84+L84</f>
        <v>261</v>
      </c>
    </row>
    <row r="85" spans="1:13" ht="12" customHeight="1">
      <c r="A85" s="1543"/>
      <c r="B85" s="1543"/>
      <c r="C85" s="1543"/>
      <c r="D85" s="2067"/>
      <c r="E85" s="634" t="s">
        <v>21</v>
      </c>
      <c r="F85" s="615"/>
      <c r="G85" s="1671">
        <f>G86+G87+G88+G89</f>
        <v>106</v>
      </c>
      <c r="H85" s="1671">
        <f>H86+H87+H88+H89</f>
        <v>101</v>
      </c>
      <c r="I85" s="1671">
        <f t="shared" si="5"/>
        <v>207</v>
      </c>
      <c r="J85" s="1671"/>
      <c r="K85" s="1671">
        <f>K86+K87+K88+K89</f>
        <v>79</v>
      </c>
      <c r="L85" s="1671">
        <f>L86+L87+L88+L89</f>
        <v>68</v>
      </c>
      <c r="M85" s="1706">
        <f t="shared" ref="M85:M116" si="7">SUM(K85:L85)</f>
        <v>147</v>
      </c>
    </row>
    <row r="86" spans="1:13" ht="12" customHeight="1">
      <c r="A86" s="1543"/>
      <c r="B86" s="1543"/>
      <c r="C86" s="1543"/>
      <c r="D86" s="2067"/>
      <c r="E86" s="653"/>
      <c r="F86" s="615" t="s">
        <v>208</v>
      </c>
      <c r="G86" s="1673">
        <v>4</v>
      </c>
      <c r="H86" s="1673">
        <v>3</v>
      </c>
      <c r="I86" s="1674">
        <f t="shared" si="5"/>
        <v>7</v>
      </c>
      <c r="J86" s="1673"/>
      <c r="K86" s="1673">
        <v>3</v>
      </c>
      <c r="L86" s="1673">
        <v>2</v>
      </c>
      <c r="M86" s="1690">
        <f t="shared" si="7"/>
        <v>5</v>
      </c>
    </row>
    <row r="87" spans="1:13" ht="12" customHeight="1">
      <c r="A87" s="1543"/>
      <c r="B87" s="1543"/>
      <c r="C87" s="1543"/>
      <c r="D87" s="2067"/>
      <c r="E87" s="653"/>
      <c r="F87" s="615" t="s">
        <v>207</v>
      </c>
      <c r="G87" s="1691">
        <v>67</v>
      </c>
      <c r="H87" s="1691">
        <v>64</v>
      </c>
      <c r="I87" s="1674">
        <f t="shared" si="5"/>
        <v>131</v>
      </c>
      <c r="J87" s="1671"/>
      <c r="K87" s="1691">
        <v>50</v>
      </c>
      <c r="L87" s="1691">
        <v>43</v>
      </c>
      <c r="M87" s="1690">
        <f t="shared" si="7"/>
        <v>93</v>
      </c>
    </row>
    <row r="88" spans="1:13" ht="12" customHeight="1">
      <c r="A88" s="1543"/>
      <c r="B88" s="1543"/>
      <c r="C88" s="1543"/>
      <c r="D88" s="2067"/>
      <c r="E88" s="653"/>
      <c r="F88" s="615" t="s">
        <v>206</v>
      </c>
      <c r="G88" s="1689">
        <v>22</v>
      </c>
      <c r="H88" s="1689">
        <v>12</v>
      </c>
      <c r="I88" s="1674">
        <f t="shared" si="5"/>
        <v>34</v>
      </c>
      <c r="J88" s="1674"/>
      <c r="K88" s="1674">
        <v>15</v>
      </c>
      <c r="L88" s="1674">
        <v>4</v>
      </c>
      <c r="M88" s="1686">
        <f t="shared" si="7"/>
        <v>19</v>
      </c>
    </row>
    <row r="89" spans="1:13" ht="12" customHeight="1">
      <c r="A89" s="1543"/>
      <c r="B89" s="1543"/>
      <c r="C89" s="1543"/>
      <c r="D89" s="2067"/>
      <c r="E89" s="653"/>
      <c r="F89" s="615" t="s">
        <v>205</v>
      </c>
      <c r="G89" s="1689">
        <v>13</v>
      </c>
      <c r="H89" s="1689">
        <v>22</v>
      </c>
      <c r="I89" s="1674">
        <f t="shared" si="5"/>
        <v>35</v>
      </c>
      <c r="J89" s="1674"/>
      <c r="K89" s="1674">
        <v>11</v>
      </c>
      <c r="L89" s="1674">
        <v>19</v>
      </c>
      <c r="M89" s="1686">
        <f t="shared" si="7"/>
        <v>30</v>
      </c>
    </row>
    <row r="90" spans="1:13" ht="12" customHeight="1">
      <c r="A90" s="1543"/>
      <c r="B90" s="1543"/>
      <c r="C90" s="1543"/>
      <c r="D90" s="2067"/>
      <c r="E90" s="634" t="s">
        <v>19</v>
      </c>
      <c r="F90" s="615"/>
      <c r="G90" s="1694">
        <f>G91+G92+G93+G94+G95+G96</f>
        <v>643</v>
      </c>
      <c r="H90" s="1694">
        <f>H91+H92+H93+H94+H95+H96</f>
        <v>997</v>
      </c>
      <c r="I90" s="1694">
        <f t="shared" si="5"/>
        <v>1640</v>
      </c>
      <c r="J90" s="1694"/>
      <c r="K90" s="1694">
        <f>SUM(K91:K96)</f>
        <v>29</v>
      </c>
      <c r="L90" s="1694">
        <f>SUM(L91:L96)</f>
        <v>27</v>
      </c>
      <c r="M90" s="1693">
        <f t="shared" si="7"/>
        <v>56</v>
      </c>
    </row>
    <row r="91" spans="1:13" ht="12" customHeight="1">
      <c r="A91" s="1543"/>
      <c r="B91" s="1543"/>
      <c r="C91" s="1543"/>
      <c r="D91" s="2067"/>
      <c r="E91" s="653"/>
      <c r="F91" s="615" t="s">
        <v>204</v>
      </c>
      <c r="G91" s="1674">
        <v>17</v>
      </c>
      <c r="H91" s="1674">
        <v>26</v>
      </c>
      <c r="I91" s="1674">
        <f t="shared" si="5"/>
        <v>43</v>
      </c>
      <c r="J91" s="1674"/>
      <c r="K91" s="1674">
        <v>0</v>
      </c>
      <c r="L91" s="1674">
        <v>0</v>
      </c>
      <c r="M91" s="1686">
        <f t="shared" si="7"/>
        <v>0</v>
      </c>
    </row>
    <row r="92" spans="1:13" ht="12" customHeight="1">
      <c r="A92" s="1543"/>
      <c r="B92" s="1543"/>
      <c r="C92" s="1543"/>
      <c r="D92" s="2067"/>
      <c r="E92" s="653"/>
      <c r="F92" s="615" t="s">
        <v>203</v>
      </c>
      <c r="G92" s="1691">
        <v>247</v>
      </c>
      <c r="H92" s="1691">
        <v>269</v>
      </c>
      <c r="I92" s="1691">
        <f t="shared" si="5"/>
        <v>516</v>
      </c>
      <c r="J92" s="1691"/>
      <c r="K92" s="1691">
        <v>20</v>
      </c>
      <c r="L92" s="1691">
        <v>15</v>
      </c>
      <c r="M92" s="1690">
        <f t="shared" si="7"/>
        <v>35</v>
      </c>
    </row>
    <row r="93" spans="1:13" ht="12" customHeight="1">
      <c r="A93" s="1543"/>
      <c r="B93" s="1543"/>
      <c r="C93" s="1543"/>
      <c r="D93" s="2067"/>
      <c r="E93" s="653"/>
      <c r="F93" s="615" t="s">
        <v>202</v>
      </c>
      <c r="G93" s="1689">
        <v>26</v>
      </c>
      <c r="H93" s="1689">
        <v>6</v>
      </c>
      <c r="I93" s="1674">
        <f t="shared" si="5"/>
        <v>32</v>
      </c>
      <c r="J93" s="1674"/>
      <c r="K93" s="1674">
        <v>7</v>
      </c>
      <c r="L93" s="1674">
        <v>1</v>
      </c>
      <c r="M93" s="1686">
        <f t="shared" si="7"/>
        <v>8</v>
      </c>
    </row>
    <row r="94" spans="1:13" ht="12" customHeight="1">
      <c r="A94" s="1543"/>
      <c r="B94" s="1543"/>
      <c r="C94" s="1543"/>
      <c r="D94" s="2067"/>
      <c r="E94" s="653"/>
      <c r="F94" s="615" t="s">
        <v>201</v>
      </c>
      <c r="G94" s="1674">
        <v>60</v>
      </c>
      <c r="H94" s="1674">
        <v>93</v>
      </c>
      <c r="I94" s="1674">
        <f t="shared" si="5"/>
        <v>153</v>
      </c>
      <c r="J94" s="1674"/>
      <c r="K94" s="1674">
        <v>0</v>
      </c>
      <c r="L94" s="1674">
        <v>0</v>
      </c>
      <c r="M94" s="1686">
        <f t="shared" si="7"/>
        <v>0</v>
      </c>
    </row>
    <row r="95" spans="1:13" ht="12" customHeight="1">
      <c r="A95" s="1543"/>
      <c r="B95" s="1543"/>
      <c r="C95" s="1543"/>
      <c r="D95" s="2067"/>
      <c r="E95" s="653"/>
      <c r="F95" s="615" t="s">
        <v>319</v>
      </c>
      <c r="G95" s="1689">
        <v>263</v>
      </c>
      <c r="H95" s="1689">
        <v>582</v>
      </c>
      <c r="I95" s="1674">
        <f t="shared" si="5"/>
        <v>845</v>
      </c>
      <c r="J95" s="1674"/>
      <c r="K95" s="1674">
        <v>2</v>
      </c>
      <c r="L95" s="1674">
        <v>11</v>
      </c>
      <c r="M95" s="1686">
        <f t="shared" si="7"/>
        <v>13</v>
      </c>
    </row>
    <row r="96" spans="1:13" ht="12" customHeight="1">
      <c r="A96" s="1543"/>
      <c r="B96" s="1543"/>
      <c r="C96" s="1543"/>
      <c r="D96" s="2067"/>
      <c r="E96" s="653"/>
      <c r="F96" s="1680" t="s">
        <v>200</v>
      </c>
      <c r="G96" s="1674">
        <v>30</v>
      </c>
      <c r="H96" s="1674">
        <v>21</v>
      </c>
      <c r="I96" s="1674">
        <f t="shared" si="5"/>
        <v>51</v>
      </c>
      <c r="J96" s="1674"/>
      <c r="K96" s="1674">
        <v>0</v>
      </c>
      <c r="L96" s="1674">
        <v>0</v>
      </c>
      <c r="M96" s="1686">
        <f t="shared" si="7"/>
        <v>0</v>
      </c>
    </row>
    <row r="97" spans="1:13" ht="12" customHeight="1">
      <c r="A97" s="1543"/>
      <c r="B97" s="1543"/>
      <c r="C97" s="1543"/>
      <c r="D97" s="2067"/>
      <c r="E97" s="719" t="s">
        <v>65</v>
      </c>
      <c r="F97" s="1705"/>
      <c r="G97" s="1694">
        <f>G98</f>
        <v>43</v>
      </c>
      <c r="H97" s="1694">
        <f>H98</f>
        <v>140</v>
      </c>
      <c r="I97" s="1694">
        <f t="shared" si="5"/>
        <v>183</v>
      </c>
      <c r="J97" s="1694"/>
      <c r="K97" s="1694">
        <f>K98</f>
        <v>10</v>
      </c>
      <c r="L97" s="1694">
        <f>L98</f>
        <v>48</v>
      </c>
      <c r="M97" s="1693">
        <f t="shared" si="7"/>
        <v>58</v>
      </c>
    </row>
    <row r="98" spans="1:13" ht="12" customHeight="1">
      <c r="A98" s="1543"/>
      <c r="B98" s="1543"/>
      <c r="C98" s="1543"/>
      <c r="D98" s="2067"/>
      <c r="E98" s="615"/>
      <c r="F98" s="615" t="s">
        <v>306</v>
      </c>
      <c r="G98" s="1674">
        <v>43</v>
      </c>
      <c r="H98" s="1674">
        <v>140</v>
      </c>
      <c r="I98" s="1674">
        <f t="shared" si="5"/>
        <v>183</v>
      </c>
      <c r="J98" s="1674"/>
      <c r="K98" s="1674">
        <v>10</v>
      </c>
      <c r="L98" s="1674">
        <v>48</v>
      </c>
      <c r="M98" s="1686">
        <f t="shared" si="7"/>
        <v>58</v>
      </c>
    </row>
    <row r="99" spans="1:13" ht="12" customHeight="1">
      <c r="A99" s="1543"/>
      <c r="B99" s="1543"/>
      <c r="C99" s="1543"/>
      <c r="D99" s="2067"/>
      <c r="E99" s="634" t="s">
        <v>49</v>
      </c>
      <c r="F99" s="1396"/>
      <c r="G99" s="1671">
        <f>SUM(G100:G101)</f>
        <v>0</v>
      </c>
      <c r="H99" s="1671">
        <f>SUM(H100:H101)</f>
        <v>0</v>
      </c>
      <c r="I99" s="1703">
        <f t="shared" si="5"/>
        <v>0</v>
      </c>
      <c r="J99" s="1673"/>
      <c r="K99" s="1671">
        <f>SUM(K100:K101)</f>
        <v>0</v>
      </c>
      <c r="L99" s="1671">
        <f>SUM(L100:L101)</f>
        <v>0</v>
      </c>
      <c r="M99" s="1687">
        <f t="shared" si="7"/>
        <v>0</v>
      </c>
    </row>
    <row r="100" spans="1:13" ht="12" customHeight="1">
      <c r="A100" s="1543"/>
      <c r="B100" s="1543"/>
      <c r="C100" s="1543"/>
      <c r="D100" s="2067"/>
      <c r="E100" s="653"/>
      <c r="F100" s="615" t="s">
        <v>199</v>
      </c>
      <c r="G100" s="1673">
        <v>0</v>
      </c>
      <c r="H100" s="1673">
        <v>0</v>
      </c>
      <c r="I100" s="1674">
        <f t="shared" si="5"/>
        <v>0</v>
      </c>
      <c r="J100" s="1673"/>
      <c r="K100" s="1673">
        <v>0</v>
      </c>
      <c r="L100" s="1673">
        <v>0</v>
      </c>
      <c r="M100" s="1686">
        <f t="shared" si="7"/>
        <v>0</v>
      </c>
    </row>
    <row r="101" spans="1:13" ht="12" customHeight="1">
      <c r="A101" s="1543"/>
      <c r="B101" s="1543"/>
      <c r="C101" s="1543"/>
      <c r="D101" s="2068"/>
      <c r="E101" s="653"/>
      <c r="F101" s="615" t="s">
        <v>198</v>
      </c>
      <c r="G101" s="1673">
        <v>0</v>
      </c>
      <c r="H101" s="1673">
        <v>0</v>
      </c>
      <c r="I101" s="1674">
        <f t="shared" si="5"/>
        <v>0</v>
      </c>
      <c r="J101" s="1673"/>
      <c r="K101" s="1673">
        <v>0</v>
      </c>
      <c r="L101" s="1673">
        <v>0</v>
      </c>
      <c r="M101" s="1686">
        <f t="shared" si="7"/>
        <v>0</v>
      </c>
    </row>
    <row r="102" spans="1:13" ht="12.75" customHeight="1">
      <c r="D102" s="2065">
        <v>1406</v>
      </c>
      <c r="E102" s="1702" t="s">
        <v>22</v>
      </c>
      <c r="F102" s="1684"/>
      <c r="G102" s="1700">
        <f>SUM(G103+G106+G109+G111)</f>
        <v>630</v>
      </c>
      <c r="H102" s="1700">
        <f>SUM(H103+H106+H109+H111)</f>
        <v>761</v>
      </c>
      <c r="I102" s="1700">
        <f t="shared" si="5"/>
        <v>1391</v>
      </c>
      <c r="J102" s="1699"/>
      <c r="K102" s="1698">
        <f>SUM(K103+K106+K109+K111)</f>
        <v>179</v>
      </c>
      <c r="L102" s="1698">
        <f>SUM(L103+L106+L109+L111)</f>
        <v>213</v>
      </c>
      <c r="M102" s="1697">
        <f t="shared" si="7"/>
        <v>392</v>
      </c>
    </row>
    <row r="103" spans="1:13" ht="12" customHeight="1">
      <c r="A103" s="1543"/>
      <c r="B103" s="1543"/>
      <c r="C103" s="1543"/>
      <c r="D103" s="2067"/>
      <c r="E103" s="634" t="s">
        <v>68</v>
      </c>
      <c r="F103" s="615"/>
      <c r="G103" s="1671">
        <f>G104+G105</f>
        <v>410</v>
      </c>
      <c r="H103" s="1671">
        <f>H104+H105</f>
        <v>496</v>
      </c>
      <c r="I103" s="1703">
        <f t="shared" si="5"/>
        <v>906</v>
      </c>
      <c r="J103" s="1673"/>
      <c r="K103" s="1671">
        <f>K104+K105</f>
        <v>39</v>
      </c>
      <c r="L103" s="1671">
        <f>L104+L105</f>
        <v>52</v>
      </c>
      <c r="M103" s="1687">
        <f t="shared" si="7"/>
        <v>91</v>
      </c>
    </row>
    <row r="104" spans="1:13" ht="12" customHeight="1">
      <c r="A104" s="1543"/>
      <c r="B104" s="1543"/>
      <c r="C104" s="1543"/>
      <c r="D104" s="2067"/>
      <c r="E104" s="632"/>
      <c r="F104" s="615" t="s">
        <v>197</v>
      </c>
      <c r="G104" s="1673">
        <v>67</v>
      </c>
      <c r="H104" s="1673">
        <v>158</v>
      </c>
      <c r="I104" s="1674">
        <f t="shared" si="5"/>
        <v>225</v>
      </c>
      <c r="J104" s="1673"/>
      <c r="K104" s="1673">
        <v>0</v>
      </c>
      <c r="L104" s="1673">
        <v>0</v>
      </c>
      <c r="M104" s="1686">
        <f t="shared" si="7"/>
        <v>0</v>
      </c>
    </row>
    <row r="105" spans="1:13" ht="12" customHeight="1">
      <c r="A105" s="1543"/>
      <c r="B105" s="1543"/>
      <c r="C105" s="1543"/>
      <c r="D105" s="2067"/>
      <c r="E105" s="632"/>
      <c r="F105" s="615" t="s">
        <v>196</v>
      </c>
      <c r="G105" s="1673">
        <v>343</v>
      </c>
      <c r="H105" s="1673">
        <v>338</v>
      </c>
      <c r="I105" s="1674">
        <f t="shared" si="5"/>
        <v>681</v>
      </c>
      <c r="J105" s="1673"/>
      <c r="K105" s="1673">
        <v>39</v>
      </c>
      <c r="L105" s="1673">
        <v>52</v>
      </c>
      <c r="M105" s="1686">
        <f t="shared" si="7"/>
        <v>91</v>
      </c>
    </row>
    <row r="106" spans="1:13" ht="12" customHeight="1">
      <c r="A106" s="1543"/>
      <c r="B106" s="1543"/>
      <c r="C106" s="1543"/>
      <c r="D106" s="2067"/>
      <c r="E106" s="634" t="s">
        <v>23</v>
      </c>
      <c r="F106" s="615"/>
      <c r="G106" s="1671">
        <f>G107+G108</f>
        <v>161</v>
      </c>
      <c r="H106" s="1671">
        <f>H107+H108</f>
        <v>224</v>
      </c>
      <c r="I106" s="1703">
        <f t="shared" si="5"/>
        <v>385</v>
      </c>
      <c r="J106" s="1673"/>
      <c r="K106" s="1671">
        <f>K108+K107</f>
        <v>95</v>
      </c>
      <c r="L106" s="1671">
        <f>L108+L107</f>
        <v>122</v>
      </c>
      <c r="M106" s="1687">
        <f t="shared" si="7"/>
        <v>217</v>
      </c>
    </row>
    <row r="107" spans="1:13" ht="12" customHeight="1">
      <c r="A107" s="1543"/>
      <c r="B107" s="1543"/>
      <c r="C107" s="1543"/>
      <c r="D107" s="2067"/>
      <c r="E107" s="653"/>
      <c r="F107" s="615" t="s">
        <v>195</v>
      </c>
      <c r="G107" s="1673">
        <v>139</v>
      </c>
      <c r="H107" s="1673">
        <v>185</v>
      </c>
      <c r="I107" s="1674">
        <f t="shared" si="5"/>
        <v>324</v>
      </c>
      <c r="J107" s="1673"/>
      <c r="K107" s="1673">
        <v>83</v>
      </c>
      <c r="L107" s="1673">
        <v>108</v>
      </c>
      <c r="M107" s="1686">
        <f t="shared" si="7"/>
        <v>191</v>
      </c>
    </row>
    <row r="108" spans="1:13" ht="12" customHeight="1">
      <c r="A108" s="1543"/>
      <c r="B108" s="1543"/>
      <c r="C108" s="1543"/>
      <c r="D108" s="2067"/>
      <c r="E108" s="653"/>
      <c r="F108" s="615" t="s">
        <v>194</v>
      </c>
      <c r="G108" s="1673">
        <v>22</v>
      </c>
      <c r="H108" s="1673">
        <v>39</v>
      </c>
      <c r="I108" s="1674">
        <f t="shared" si="5"/>
        <v>61</v>
      </c>
      <c r="J108" s="1673"/>
      <c r="K108" s="1673">
        <v>12</v>
      </c>
      <c r="L108" s="1673">
        <v>14</v>
      </c>
      <c r="M108" s="1686">
        <f t="shared" si="7"/>
        <v>26</v>
      </c>
    </row>
    <row r="109" spans="1:13" ht="12" customHeight="1">
      <c r="A109" s="1543"/>
      <c r="B109" s="1543"/>
      <c r="C109" s="1543"/>
      <c r="D109" s="2067"/>
      <c r="E109" s="634" t="s">
        <v>36</v>
      </c>
      <c r="F109" s="615"/>
      <c r="G109" s="1671">
        <f>G110</f>
        <v>48</v>
      </c>
      <c r="H109" s="1671">
        <f>H110</f>
        <v>38</v>
      </c>
      <c r="I109" s="1703">
        <f t="shared" si="5"/>
        <v>86</v>
      </c>
      <c r="J109" s="1673"/>
      <c r="K109" s="1671">
        <f>K110</f>
        <v>39</v>
      </c>
      <c r="L109" s="1671">
        <f>L110</f>
        <v>37</v>
      </c>
      <c r="M109" s="1687">
        <f t="shared" si="7"/>
        <v>76</v>
      </c>
    </row>
    <row r="110" spans="1:13" ht="12" customHeight="1">
      <c r="A110" s="1543"/>
      <c r="B110" s="1543"/>
      <c r="C110" s="1543"/>
      <c r="D110" s="2067"/>
      <c r="E110" s="632"/>
      <c r="F110" s="615" t="s">
        <v>193</v>
      </c>
      <c r="G110" s="1673">
        <v>48</v>
      </c>
      <c r="H110" s="1673">
        <v>38</v>
      </c>
      <c r="I110" s="1674">
        <f t="shared" ref="I110:I139" si="8">SUM(G110:H110)</f>
        <v>86</v>
      </c>
      <c r="J110" s="1673"/>
      <c r="K110" s="1673">
        <v>39</v>
      </c>
      <c r="L110" s="1673">
        <v>37</v>
      </c>
      <c r="M110" s="1686">
        <f t="shared" si="7"/>
        <v>76</v>
      </c>
    </row>
    <row r="111" spans="1:13" ht="12" customHeight="1">
      <c r="A111" s="1543"/>
      <c r="B111" s="1543"/>
      <c r="C111" s="1543"/>
      <c r="D111" s="2067"/>
      <c r="E111" s="634" t="s">
        <v>37</v>
      </c>
      <c r="F111" s="615"/>
      <c r="G111" s="1671">
        <f>G112</f>
        <v>11</v>
      </c>
      <c r="H111" s="1671">
        <f>H112</f>
        <v>3</v>
      </c>
      <c r="I111" s="1703">
        <f t="shared" si="8"/>
        <v>14</v>
      </c>
      <c r="J111" s="1673"/>
      <c r="K111" s="1671">
        <f>K112</f>
        <v>6</v>
      </c>
      <c r="L111" s="1671">
        <f>L112</f>
        <v>2</v>
      </c>
      <c r="M111" s="1687">
        <f t="shared" si="7"/>
        <v>8</v>
      </c>
    </row>
    <row r="112" spans="1:13" ht="12" customHeight="1">
      <c r="A112" s="1543"/>
      <c r="B112" s="1543"/>
      <c r="C112" s="1543"/>
      <c r="D112" s="2068"/>
      <c r="E112" s="653"/>
      <c r="F112" s="615" t="s">
        <v>192</v>
      </c>
      <c r="G112" s="1673">
        <v>11</v>
      </c>
      <c r="H112" s="1673">
        <v>3</v>
      </c>
      <c r="I112" s="1674">
        <f t="shared" si="8"/>
        <v>14</v>
      </c>
      <c r="J112" s="1673"/>
      <c r="K112" s="1673">
        <v>6</v>
      </c>
      <c r="L112" s="1673">
        <v>2</v>
      </c>
      <c r="M112" s="1686">
        <f t="shared" si="7"/>
        <v>8</v>
      </c>
    </row>
    <row r="113" spans="1:13" ht="12.75" customHeight="1">
      <c r="D113" s="2072">
        <v>1407</v>
      </c>
      <c r="E113" s="1702" t="s">
        <v>24</v>
      </c>
      <c r="F113" s="1684"/>
      <c r="G113" s="1704">
        <f>SUM(G114+G120)</f>
        <v>187</v>
      </c>
      <c r="H113" s="1704">
        <f>SUM(H114+H120)</f>
        <v>141</v>
      </c>
      <c r="I113" s="1700">
        <f t="shared" si="8"/>
        <v>328</v>
      </c>
      <c r="J113" s="1699"/>
      <c r="K113" s="1698">
        <f>SUM(K114+K120)</f>
        <v>1</v>
      </c>
      <c r="L113" s="1698">
        <f>SUM(L114+L120)</f>
        <v>0</v>
      </c>
      <c r="M113" s="1697">
        <f t="shared" si="7"/>
        <v>1</v>
      </c>
    </row>
    <row r="114" spans="1:13" ht="12" customHeight="1">
      <c r="A114" s="1543"/>
      <c r="B114" s="1543"/>
      <c r="C114" s="1543"/>
      <c r="D114" s="2073"/>
      <c r="E114" s="634" t="s">
        <v>69</v>
      </c>
      <c r="F114" s="615"/>
      <c r="G114" s="1688">
        <f>SUM(G115:G119)</f>
        <v>75</v>
      </c>
      <c r="H114" s="1688">
        <f>SUM(H115:H119)</f>
        <v>46</v>
      </c>
      <c r="I114" s="1703">
        <f t="shared" si="8"/>
        <v>121</v>
      </c>
      <c r="J114" s="1673"/>
      <c r="K114" s="1671">
        <f>SUM(K115:K119)</f>
        <v>1</v>
      </c>
      <c r="L114" s="1671">
        <f>SUM(L115:L119)</f>
        <v>0</v>
      </c>
      <c r="M114" s="1687">
        <f t="shared" si="7"/>
        <v>1</v>
      </c>
    </row>
    <row r="115" spans="1:13" ht="12" customHeight="1">
      <c r="A115" s="1543"/>
      <c r="B115" s="1543"/>
      <c r="C115" s="1543"/>
      <c r="D115" s="2073"/>
      <c r="E115" s="634"/>
      <c r="F115" s="615" t="s">
        <v>317</v>
      </c>
      <c r="G115" s="1543">
        <v>9</v>
      </c>
      <c r="H115" s="1673">
        <v>5</v>
      </c>
      <c r="I115" s="1674">
        <f t="shared" si="8"/>
        <v>14</v>
      </c>
      <c r="J115" s="1673"/>
      <c r="K115" s="1673">
        <v>0</v>
      </c>
      <c r="L115" s="1673">
        <v>0</v>
      </c>
      <c r="M115" s="1686">
        <f t="shared" si="7"/>
        <v>0</v>
      </c>
    </row>
    <row r="116" spans="1:13" ht="12" customHeight="1">
      <c r="A116" s="1543"/>
      <c r="B116" s="1543"/>
      <c r="C116" s="1543"/>
      <c r="D116" s="2073"/>
      <c r="E116" s="634"/>
      <c r="F116" s="615" t="s">
        <v>1586</v>
      </c>
      <c r="G116" s="1543">
        <v>34</v>
      </c>
      <c r="H116" s="1673">
        <v>14</v>
      </c>
      <c r="I116" s="1674">
        <f t="shared" si="8"/>
        <v>48</v>
      </c>
      <c r="J116" s="1673"/>
      <c r="K116" s="1673">
        <v>1</v>
      </c>
      <c r="L116" s="1673">
        <v>0</v>
      </c>
      <c r="M116" s="1686">
        <f t="shared" si="7"/>
        <v>1</v>
      </c>
    </row>
    <row r="117" spans="1:13" ht="12" customHeight="1">
      <c r="A117" s="1543"/>
      <c r="B117" s="1543"/>
      <c r="C117" s="1543"/>
      <c r="D117" s="2073"/>
      <c r="E117" s="634"/>
      <c r="F117" s="615" t="s">
        <v>189</v>
      </c>
      <c r="G117" s="1543">
        <v>0</v>
      </c>
      <c r="H117" s="1673">
        <v>0</v>
      </c>
      <c r="I117" s="1674">
        <f t="shared" si="8"/>
        <v>0</v>
      </c>
      <c r="J117" s="1673"/>
      <c r="K117" s="1673">
        <v>0</v>
      </c>
      <c r="L117" s="1673">
        <v>0</v>
      </c>
      <c r="M117" s="1686">
        <f t="shared" ref="M117:M139" si="9">SUM(K117:L117)</f>
        <v>0</v>
      </c>
    </row>
    <row r="118" spans="1:13" ht="12" customHeight="1">
      <c r="A118" s="1543"/>
      <c r="B118" s="1543"/>
      <c r="C118" s="1543"/>
      <c r="D118" s="2073"/>
      <c r="E118" s="653"/>
      <c r="F118" s="615" t="s">
        <v>256</v>
      </c>
      <c r="G118" s="1543">
        <v>32</v>
      </c>
      <c r="H118" s="1673">
        <v>27</v>
      </c>
      <c r="I118" s="1674">
        <f t="shared" si="8"/>
        <v>59</v>
      </c>
      <c r="J118" s="1673"/>
      <c r="K118" s="1673">
        <v>0</v>
      </c>
      <c r="L118" s="1673">
        <v>0</v>
      </c>
      <c r="M118" s="1686">
        <f t="shared" si="9"/>
        <v>0</v>
      </c>
    </row>
    <row r="119" spans="1:13" ht="12" customHeight="1">
      <c r="A119" s="1543"/>
      <c r="B119" s="1543"/>
      <c r="C119" s="1543"/>
      <c r="D119" s="2073"/>
      <c r="E119" s="653"/>
      <c r="F119" s="615" t="s">
        <v>187</v>
      </c>
      <c r="G119" s="1543">
        <v>0</v>
      </c>
      <c r="H119" s="1673">
        <v>0</v>
      </c>
      <c r="I119" s="1674">
        <f t="shared" si="8"/>
        <v>0</v>
      </c>
      <c r="J119" s="1673"/>
      <c r="K119" s="1673">
        <v>0</v>
      </c>
      <c r="L119" s="1673">
        <v>0</v>
      </c>
      <c r="M119" s="1686">
        <f t="shared" si="9"/>
        <v>0</v>
      </c>
    </row>
    <row r="120" spans="1:13" ht="12" customHeight="1">
      <c r="A120" s="1543"/>
      <c r="B120" s="1543"/>
      <c r="C120" s="1543"/>
      <c r="D120" s="2073"/>
      <c r="E120" s="634" t="s">
        <v>51</v>
      </c>
      <c r="F120" s="1396"/>
      <c r="G120" s="1688">
        <f>G121+G122</f>
        <v>112</v>
      </c>
      <c r="H120" s="1688">
        <f>H121+H122</f>
        <v>95</v>
      </c>
      <c r="I120" s="1703">
        <f t="shared" si="8"/>
        <v>207</v>
      </c>
      <c r="J120" s="1673"/>
      <c r="K120" s="1671">
        <f>K121+K122</f>
        <v>0</v>
      </c>
      <c r="L120" s="1671">
        <f>L121+L122</f>
        <v>0</v>
      </c>
      <c r="M120" s="1687">
        <f t="shared" si="9"/>
        <v>0</v>
      </c>
    </row>
    <row r="121" spans="1:13" ht="12" customHeight="1">
      <c r="A121" s="1543"/>
      <c r="B121" s="1543"/>
      <c r="C121" s="1543"/>
      <c r="D121" s="2073"/>
      <c r="E121" s="653"/>
      <c r="F121" s="615" t="s">
        <v>186</v>
      </c>
      <c r="G121" s="1543">
        <v>85</v>
      </c>
      <c r="H121" s="1673">
        <v>77</v>
      </c>
      <c r="I121" s="1674">
        <f t="shared" si="8"/>
        <v>162</v>
      </c>
      <c r="J121" s="1673">
        <v>0</v>
      </c>
      <c r="K121" s="1673">
        <v>0</v>
      </c>
      <c r="L121" s="1673">
        <v>0</v>
      </c>
      <c r="M121" s="1686">
        <f t="shared" si="9"/>
        <v>0</v>
      </c>
    </row>
    <row r="122" spans="1:13" ht="12" customHeight="1">
      <c r="A122" s="1543"/>
      <c r="B122" s="1543"/>
      <c r="C122" s="1543"/>
      <c r="D122" s="2073"/>
      <c r="E122" s="653"/>
      <c r="F122" s="615" t="s">
        <v>185</v>
      </c>
      <c r="G122" s="1689">
        <v>27</v>
      </c>
      <c r="H122" s="1689">
        <v>18</v>
      </c>
      <c r="I122" s="1674">
        <f t="shared" si="8"/>
        <v>45</v>
      </c>
      <c r="J122" s="1673"/>
      <c r="K122" s="1673">
        <v>0</v>
      </c>
      <c r="L122" s="1673">
        <v>0</v>
      </c>
      <c r="M122" s="1686">
        <f t="shared" si="9"/>
        <v>0</v>
      </c>
    </row>
    <row r="123" spans="1:13" ht="12.75" customHeight="1">
      <c r="D123" s="2072">
        <v>1408</v>
      </c>
      <c r="E123" s="1702" t="s">
        <v>25</v>
      </c>
      <c r="F123" s="1701"/>
      <c r="G123" s="1698">
        <f>SUM(G124+G126+G129+G133)</f>
        <v>720</v>
      </c>
      <c r="H123" s="1698">
        <f>SUM(H124+H126+H129+H133)</f>
        <v>743</v>
      </c>
      <c r="I123" s="1700">
        <f t="shared" si="8"/>
        <v>1463</v>
      </c>
      <c r="J123" s="1699"/>
      <c r="K123" s="1698">
        <f>SUM(K124+K126+K129+K133)</f>
        <v>64</v>
      </c>
      <c r="L123" s="1698">
        <f>SUM(L124+L126+L129+L133)</f>
        <v>49</v>
      </c>
      <c r="M123" s="1697">
        <f t="shared" si="9"/>
        <v>113</v>
      </c>
    </row>
    <row r="124" spans="1:13" ht="12" customHeight="1">
      <c r="A124" s="1543"/>
      <c r="B124" s="1543"/>
      <c r="C124" s="1543"/>
      <c r="D124" s="2073"/>
      <c r="E124" s="634" t="s">
        <v>20</v>
      </c>
      <c r="F124" s="615"/>
      <c r="G124" s="1671">
        <f>SUM(G125)</f>
        <v>568</v>
      </c>
      <c r="H124" s="1671">
        <f>SUM(H125)</f>
        <v>625</v>
      </c>
      <c r="I124" s="1696">
        <f t="shared" si="8"/>
        <v>1193</v>
      </c>
      <c r="J124" s="1673"/>
      <c r="K124" s="1671">
        <f>SUM(K125)</f>
        <v>0</v>
      </c>
      <c r="L124" s="1671">
        <f>SUM(L125)</f>
        <v>0</v>
      </c>
      <c r="M124" s="1687">
        <f t="shared" si="9"/>
        <v>0</v>
      </c>
    </row>
    <row r="125" spans="1:13" ht="12" customHeight="1">
      <c r="A125" s="1543"/>
      <c r="B125" s="1543"/>
      <c r="C125" s="1543"/>
      <c r="D125" s="2073"/>
      <c r="E125" s="653"/>
      <c r="F125" s="615" t="s">
        <v>183</v>
      </c>
      <c r="G125" s="1674">
        <v>568</v>
      </c>
      <c r="H125" s="1674">
        <v>625</v>
      </c>
      <c r="I125" s="1674">
        <f t="shared" si="8"/>
        <v>1193</v>
      </c>
      <c r="J125" s="1674"/>
      <c r="K125" s="1674">
        <v>0</v>
      </c>
      <c r="L125" s="1674">
        <v>0</v>
      </c>
      <c r="M125" s="1686">
        <f t="shared" si="9"/>
        <v>0</v>
      </c>
    </row>
    <row r="126" spans="1:13" ht="12" customHeight="1">
      <c r="A126" s="1543"/>
      <c r="B126" s="1543"/>
      <c r="C126" s="1543"/>
      <c r="D126" s="2073"/>
      <c r="E126" s="634" t="s">
        <v>50</v>
      </c>
      <c r="F126" s="615"/>
      <c r="G126" s="1688">
        <f>SUM(G127:G128)</f>
        <v>0</v>
      </c>
      <c r="H126" s="1688">
        <f>SUM(H127:H128)</f>
        <v>0</v>
      </c>
      <c r="I126" s="1671">
        <f t="shared" si="8"/>
        <v>0</v>
      </c>
      <c r="J126" s="1673"/>
      <c r="K126" s="1671">
        <f>SUM(K127:K128)</f>
        <v>0</v>
      </c>
      <c r="L126" s="1671">
        <f>SUM(L127:L128)</f>
        <v>0</v>
      </c>
      <c r="M126" s="1687">
        <f t="shared" si="9"/>
        <v>0</v>
      </c>
    </row>
    <row r="127" spans="1:13" ht="12" customHeight="1">
      <c r="A127" s="1543"/>
      <c r="B127" s="1543"/>
      <c r="C127" s="1543"/>
      <c r="D127" s="2074"/>
      <c r="E127" s="634"/>
      <c r="F127" s="615" t="s">
        <v>182</v>
      </c>
      <c r="G127" s="1692">
        <v>0</v>
      </c>
      <c r="H127" s="1692">
        <v>0</v>
      </c>
      <c r="I127" s="1691">
        <f t="shared" si="8"/>
        <v>0</v>
      </c>
      <c r="J127" s="1691"/>
      <c r="K127" s="1691">
        <v>0</v>
      </c>
      <c r="L127" s="1691">
        <v>0</v>
      </c>
      <c r="M127" s="1690">
        <f t="shared" si="9"/>
        <v>0</v>
      </c>
    </row>
    <row r="128" spans="1:13" ht="12" customHeight="1">
      <c r="A128" s="1543"/>
      <c r="B128" s="1543"/>
      <c r="C128" s="1543"/>
      <c r="D128" s="2074"/>
      <c r="E128" s="653"/>
      <c r="F128" s="615" t="s">
        <v>314</v>
      </c>
      <c r="G128" s="1543">
        <v>0</v>
      </c>
      <c r="H128" s="1543">
        <v>0</v>
      </c>
      <c r="I128" s="1674">
        <f t="shared" si="8"/>
        <v>0</v>
      </c>
      <c r="J128" s="1673"/>
      <c r="K128" s="1673">
        <v>0</v>
      </c>
      <c r="L128" s="1673">
        <v>0</v>
      </c>
      <c r="M128" s="1672">
        <f t="shared" si="9"/>
        <v>0</v>
      </c>
    </row>
    <row r="129" spans="1:13" ht="12" customHeight="1">
      <c r="A129" s="1543"/>
      <c r="B129" s="1543"/>
      <c r="C129" s="1543"/>
      <c r="D129" s="2073"/>
      <c r="E129" s="634" t="s">
        <v>38</v>
      </c>
      <c r="F129" s="615"/>
      <c r="G129" s="1695">
        <f>G130+G131+G132</f>
        <v>87</v>
      </c>
      <c r="H129" s="1695">
        <f>H130+H131+H132</f>
        <v>52</v>
      </c>
      <c r="I129" s="1694">
        <f t="shared" si="8"/>
        <v>139</v>
      </c>
      <c r="J129" s="1694"/>
      <c r="K129" s="1694">
        <f>SUM(K130+K131+K132)</f>
        <v>51</v>
      </c>
      <c r="L129" s="1694">
        <f>SUM(L130+L131+L132)</f>
        <v>33</v>
      </c>
      <c r="M129" s="1693">
        <f t="shared" si="9"/>
        <v>84</v>
      </c>
    </row>
    <row r="130" spans="1:13" ht="12" customHeight="1">
      <c r="A130" s="1543"/>
      <c r="B130" s="1543"/>
      <c r="C130" s="1543"/>
      <c r="D130" s="2073"/>
      <c r="E130" s="634"/>
      <c r="F130" s="615" t="s">
        <v>180</v>
      </c>
      <c r="G130" s="1689">
        <v>36</v>
      </c>
      <c r="H130" s="1689">
        <v>16</v>
      </c>
      <c r="I130" s="1674">
        <f t="shared" si="8"/>
        <v>52</v>
      </c>
      <c r="J130" s="1674"/>
      <c r="K130" s="1674">
        <v>26</v>
      </c>
      <c r="L130" s="1674">
        <v>14</v>
      </c>
      <c r="M130" s="1686">
        <f t="shared" si="9"/>
        <v>40</v>
      </c>
    </row>
    <row r="131" spans="1:13" ht="12" customHeight="1">
      <c r="A131" s="1543"/>
      <c r="B131" s="1543"/>
      <c r="C131" s="1543"/>
      <c r="D131" s="2073"/>
      <c r="E131" s="634"/>
      <c r="F131" s="615" t="s">
        <v>179</v>
      </c>
      <c r="G131" s="1692">
        <v>35</v>
      </c>
      <c r="H131" s="1692">
        <v>16</v>
      </c>
      <c r="I131" s="1691">
        <f t="shared" si="8"/>
        <v>51</v>
      </c>
      <c r="J131" s="1691"/>
      <c r="K131" s="1691">
        <v>15</v>
      </c>
      <c r="L131" s="1691">
        <v>8</v>
      </c>
      <c r="M131" s="1690">
        <f t="shared" si="9"/>
        <v>23</v>
      </c>
    </row>
    <row r="132" spans="1:13" ht="12" customHeight="1">
      <c r="A132" s="1543"/>
      <c r="B132" s="1543"/>
      <c r="C132" s="1543"/>
      <c r="D132" s="2073"/>
      <c r="E132" s="634"/>
      <c r="F132" s="615" t="s">
        <v>178</v>
      </c>
      <c r="G132" s="1689">
        <v>16</v>
      </c>
      <c r="H132" s="1689">
        <v>20</v>
      </c>
      <c r="I132" s="1674">
        <f t="shared" si="8"/>
        <v>36</v>
      </c>
      <c r="J132" s="1674"/>
      <c r="K132" s="1674">
        <v>10</v>
      </c>
      <c r="L132" s="1674">
        <v>11</v>
      </c>
      <c r="M132" s="1686">
        <f t="shared" si="9"/>
        <v>21</v>
      </c>
    </row>
    <row r="133" spans="1:13" ht="12" customHeight="1">
      <c r="A133" s="1543"/>
      <c r="B133" s="1543"/>
      <c r="C133" s="1543"/>
      <c r="D133" s="2073"/>
      <c r="E133" s="634" t="s">
        <v>39</v>
      </c>
      <c r="F133" s="1396"/>
      <c r="G133" s="1688">
        <f>G134</f>
        <v>65</v>
      </c>
      <c r="H133" s="1688">
        <f>H134</f>
        <v>66</v>
      </c>
      <c r="I133" s="1671">
        <f t="shared" si="8"/>
        <v>131</v>
      </c>
      <c r="J133" s="1673"/>
      <c r="K133" s="1671">
        <f>K134</f>
        <v>13</v>
      </c>
      <c r="L133" s="1671">
        <f>L134</f>
        <v>16</v>
      </c>
      <c r="M133" s="1687">
        <f t="shared" si="9"/>
        <v>29</v>
      </c>
    </row>
    <row r="134" spans="1:13" ht="12" customHeight="1">
      <c r="A134" s="1543"/>
      <c r="B134" s="1543"/>
      <c r="C134" s="1543"/>
      <c r="D134" s="2073"/>
      <c r="E134" s="653"/>
      <c r="F134" s="615" t="s">
        <v>177</v>
      </c>
      <c r="G134" s="1543">
        <v>65</v>
      </c>
      <c r="H134" s="1543">
        <v>66</v>
      </c>
      <c r="I134" s="1674">
        <f t="shared" si="8"/>
        <v>131</v>
      </c>
      <c r="J134" s="1673"/>
      <c r="K134" s="1673">
        <v>13</v>
      </c>
      <c r="L134" s="1673">
        <v>16</v>
      </c>
      <c r="M134" s="1686">
        <f t="shared" si="9"/>
        <v>29</v>
      </c>
    </row>
    <row r="135" spans="1:13" ht="12.75" customHeight="1">
      <c r="A135" s="1543"/>
      <c r="B135" s="1543"/>
      <c r="C135" s="1543"/>
      <c r="D135" s="2072">
        <v>1624</v>
      </c>
      <c r="E135" s="1685" t="s">
        <v>47</v>
      </c>
      <c r="F135" s="1684"/>
      <c r="G135" s="1682">
        <f>SUM(G136+G138)</f>
        <v>16</v>
      </c>
      <c r="H135" s="1682">
        <f>SUM(H136+H138)</f>
        <v>17</v>
      </c>
      <c r="I135" s="1683">
        <f t="shared" si="8"/>
        <v>33</v>
      </c>
      <c r="J135" s="1682"/>
      <c r="K135" s="1682">
        <f>SUM(K136+K138)</f>
        <v>11</v>
      </c>
      <c r="L135" s="1682">
        <f>SUM(L136+L138)</f>
        <v>16</v>
      </c>
      <c r="M135" s="1681">
        <f t="shared" si="9"/>
        <v>27</v>
      </c>
    </row>
    <row r="136" spans="1:13" ht="12" customHeight="1">
      <c r="A136" s="1543"/>
      <c r="B136" s="1543"/>
      <c r="C136" s="1543"/>
      <c r="D136" s="2073"/>
      <c r="E136" s="728" t="s">
        <v>35</v>
      </c>
      <c r="F136" s="1680"/>
      <c r="G136" s="1679">
        <f>G137</f>
        <v>16</v>
      </c>
      <c r="H136" s="1679">
        <f>H137</f>
        <v>17</v>
      </c>
      <c r="I136" s="1678">
        <f t="shared" si="8"/>
        <v>33</v>
      </c>
      <c r="J136" s="1677"/>
      <c r="K136" s="1676">
        <f>K137</f>
        <v>11</v>
      </c>
      <c r="L136" s="1676">
        <f>L137</f>
        <v>16</v>
      </c>
      <c r="M136" s="1675">
        <f t="shared" si="9"/>
        <v>27</v>
      </c>
    </row>
    <row r="137" spans="1:13" ht="12" customHeight="1">
      <c r="A137" s="1543"/>
      <c r="B137" s="1543"/>
      <c r="C137" s="1543"/>
      <c r="D137" s="2073"/>
      <c r="E137" s="653"/>
      <c r="F137" s="615" t="s">
        <v>175</v>
      </c>
      <c r="G137" s="1543">
        <v>16</v>
      </c>
      <c r="H137" s="1543">
        <v>17</v>
      </c>
      <c r="I137" s="1674">
        <f t="shared" si="8"/>
        <v>33</v>
      </c>
      <c r="J137" s="1673"/>
      <c r="K137" s="1673">
        <v>11</v>
      </c>
      <c r="L137" s="1673">
        <v>16</v>
      </c>
      <c r="M137" s="1672">
        <f t="shared" si="9"/>
        <v>27</v>
      </c>
    </row>
    <row r="138" spans="1:13" ht="12" customHeight="1">
      <c r="A138" s="1543"/>
      <c r="B138" s="1543"/>
      <c r="C138" s="1543"/>
      <c r="D138" s="2073"/>
      <c r="E138" s="634" t="s">
        <v>52</v>
      </c>
      <c r="F138" s="615"/>
      <c r="G138" s="1671">
        <f>SUM(G139)</f>
        <v>0</v>
      </c>
      <c r="H138" s="1671">
        <f>SUM(H139)</f>
        <v>0</v>
      </c>
      <c r="I138" s="1671">
        <f t="shared" si="8"/>
        <v>0</v>
      </c>
      <c r="J138" s="1671"/>
      <c r="K138" s="1671">
        <f>SUM(K139)</f>
        <v>0</v>
      </c>
      <c r="L138" s="1671">
        <f>SUM(L139)</f>
        <v>0</v>
      </c>
      <c r="M138" s="1670">
        <f t="shared" si="9"/>
        <v>0</v>
      </c>
    </row>
    <row r="139" spans="1:13" ht="12" customHeight="1">
      <c r="A139" s="1543"/>
      <c r="B139" s="1543"/>
      <c r="C139" s="1543"/>
      <c r="D139" s="2075"/>
      <c r="E139" s="650"/>
      <c r="F139" s="672" t="s">
        <v>174</v>
      </c>
      <c r="G139" s="1668">
        <v>0</v>
      </c>
      <c r="H139" s="1668">
        <v>0</v>
      </c>
      <c r="I139" s="1669">
        <f t="shared" si="8"/>
        <v>0</v>
      </c>
      <c r="J139" s="1668"/>
      <c r="K139" s="1668">
        <v>0</v>
      </c>
      <c r="L139" s="1668">
        <v>0</v>
      </c>
      <c r="M139" s="1667">
        <f t="shared" si="9"/>
        <v>0</v>
      </c>
    </row>
    <row r="140" spans="1:13" ht="12.75" customHeight="1">
      <c r="E140" s="2070" t="s">
        <v>5</v>
      </c>
      <c r="F140" s="2071"/>
      <c r="G140" s="1666">
        <f>SUM(G8+G33+G64+G77+G84+G102+G113+G123+G135)</f>
        <v>8869</v>
      </c>
      <c r="H140" s="1666">
        <f>SUM(H8+H33+H64+H77+H84+H102+H113+H123+H135)</f>
        <v>7600</v>
      </c>
      <c r="I140" s="1666">
        <f>SUM(I8+I33+I64+I77+I84+I102+I113+I123+I135)</f>
        <v>16469</v>
      </c>
      <c r="J140" s="1666"/>
      <c r="K140" s="1666">
        <f>SUM(K8+K33+K64+K77+K84+K102+K113+K123+K135)</f>
        <v>3403</v>
      </c>
      <c r="L140" s="1666">
        <f>SUM(L8+L33+L64+L77+L84+L102+L113+L123+L135)</f>
        <v>2937</v>
      </c>
      <c r="M140" s="1665">
        <f>SUM(M8+M33+M64+M77+M84+M102+M113+M123+M135)</f>
        <v>6340</v>
      </c>
    </row>
    <row r="141" spans="1:13" s="1540" customFormat="1" ht="12" customHeight="1">
      <c r="C141" s="1542"/>
      <c r="E141" s="1540" t="s">
        <v>1585</v>
      </c>
      <c r="G141" s="1543"/>
      <c r="H141" s="1543"/>
      <c r="I141" s="1543"/>
      <c r="J141" s="1543"/>
      <c r="K141" s="1543"/>
      <c r="L141" s="1543"/>
      <c r="M141" s="1543"/>
    </row>
    <row r="142" spans="1:13" ht="9" customHeight="1">
      <c r="E142" s="1540" t="s">
        <v>1584</v>
      </c>
    </row>
    <row r="143" spans="1:13" ht="9" customHeight="1"/>
    <row r="144" spans="1: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sheetData>
  <sheetProtection selectLockedCells="1" selectUnlockedCells="1"/>
  <mergeCells count="23">
    <mergeCell ref="E140:F140"/>
    <mergeCell ref="D77:D83"/>
    <mergeCell ref="D102:D112"/>
    <mergeCell ref="D113:D122"/>
    <mergeCell ref="D135:D139"/>
    <mergeCell ref="D123:D134"/>
    <mergeCell ref="D84:D101"/>
    <mergeCell ref="D8:D30"/>
    <mergeCell ref="D33:D63"/>
    <mergeCell ref="D64:D71"/>
    <mergeCell ref="D74:D76"/>
    <mergeCell ref="G74:M74"/>
    <mergeCell ref="G75:I75"/>
    <mergeCell ref="K75:M75"/>
    <mergeCell ref="E74:F76"/>
    <mergeCell ref="D2:M2"/>
    <mergeCell ref="Q2:AE2"/>
    <mergeCell ref="D3:M3"/>
    <mergeCell ref="D5:D7"/>
    <mergeCell ref="G5:M5"/>
    <mergeCell ref="G6:I6"/>
    <mergeCell ref="K6:M6"/>
    <mergeCell ref="E5:F7"/>
  </mergeCells>
  <pageMargins left="0.7" right="0.7" top="0.75" bottom="0.75" header="0.51180555555555551" footer="0.51180555555555551"/>
  <pageSetup paperSize="9" scale="72" firstPageNumber="0" orientation="portrait" r:id="rId1"/>
  <headerFooter alignWithMargins="0"/>
  <rowBreaks count="1" manualBreakCount="1">
    <brk id="72" max="16383" man="1"/>
  </rowBreaks>
  <colBreaks count="1" manualBreakCount="1">
    <brk id="13"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7799-3041-4C1E-862C-32D2434A30DA}">
  <dimension ref="A2:AH488"/>
  <sheetViews>
    <sheetView view="pageBreakPreview" zoomScaleSheetLayoutView="100" workbookViewId="0">
      <selection activeCell="S125" sqref="S125"/>
    </sheetView>
  </sheetViews>
  <sheetFormatPr baseColWidth="10" defaultRowHeight="12.75"/>
  <cols>
    <col min="1" max="2" width="1.5703125" style="1540" customWidth="1"/>
    <col min="3" max="3" width="1.5703125" style="1542" customWidth="1"/>
    <col min="4" max="4" width="6" style="1535" customWidth="1"/>
    <col min="5" max="5" width="1.140625" style="1535" customWidth="1"/>
    <col min="6" max="6" width="64.5703125" style="1535" customWidth="1"/>
    <col min="7" max="9" width="5.7109375" style="1539" customWidth="1"/>
    <col min="10" max="10" width="0.42578125" style="1539" customWidth="1"/>
    <col min="11" max="13" width="5.7109375" style="1539" customWidth="1"/>
    <col min="14" max="15" width="11.42578125" style="1535"/>
    <col min="16" max="16" width="4.7109375" style="1535" customWidth="1"/>
    <col min="17" max="17" width="5" style="1535" customWidth="1"/>
    <col min="18" max="18" width="2.28515625" style="1535" customWidth="1"/>
    <col min="19" max="19" width="26" style="1535" customWidth="1"/>
    <col min="20" max="20" width="8" style="1535" customWidth="1"/>
    <col min="21" max="21" width="1" style="1535" customWidth="1"/>
    <col min="22" max="22" width="6.7109375" style="1535" customWidth="1"/>
    <col min="23" max="23" width="1" style="1535" customWidth="1"/>
    <col min="24" max="24" width="6.7109375" style="1535" customWidth="1"/>
    <col min="25" max="25" width="1" style="1535" customWidth="1"/>
    <col min="26" max="26" width="6.7109375" style="1535" customWidth="1"/>
    <col min="27" max="27" width="1" style="1535" customWidth="1"/>
    <col min="28" max="28" width="6.7109375" style="1535" customWidth="1"/>
    <col min="29" max="29" width="1" style="1535" customWidth="1"/>
    <col min="30" max="30" width="6.7109375" style="1535" customWidth="1"/>
    <col min="31" max="31" width="1" style="1535" customWidth="1"/>
    <col min="32" max="33" width="6.7109375" style="1535" customWidth="1"/>
    <col min="34" max="16384" width="11.42578125" style="1535"/>
  </cols>
  <sheetData>
    <row r="2" spans="1:34" ht="12.75" customHeight="1">
      <c r="D2" s="2052" t="s">
        <v>1589</v>
      </c>
      <c r="E2" s="2052"/>
      <c r="F2" s="2052"/>
      <c r="G2" s="2052"/>
      <c r="H2" s="2052"/>
      <c r="I2" s="2052"/>
      <c r="J2" s="2052"/>
      <c r="K2" s="2052"/>
      <c r="L2" s="2052"/>
      <c r="M2" s="2052"/>
      <c r="N2" s="1735"/>
      <c r="Q2" s="2052"/>
      <c r="R2" s="2052"/>
      <c r="S2" s="2052"/>
      <c r="T2" s="2052"/>
      <c r="U2" s="2052"/>
      <c r="V2" s="2052"/>
      <c r="W2" s="2052"/>
      <c r="X2" s="2052"/>
      <c r="Y2" s="2052"/>
      <c r="Z2" s="2052"/>
      <c r="AA2" s="2052"/>
      <c r="AB2" s="2052"/>
      <c r="AC2" s="2052"/>
      <c r="AD2" s="2052"/>
      <c r="AE2" s="2052"/>
    </row>
    <row r="3" spans="1:34" ht="12.95" customHeight="1">
      <c r="A3" s="1734"/>
      <c r="B3" s="1734"/>
      <c r="C3" s="1733"/>
      <c r="D3" s="2053" t="s">
        <v>1594</v>
      </c>
      <c r="E3" s="2053"/>
      <c r="F3" s="2053"/>
      <c r="G3" s="2053"/>
      <c r="H3" s="2053"/>
      <c r="I3" s="2053"/>
      <c r="J3" s="2053"/>
      <c r="K3" s="2053"/>
      <c r="L3" s="2053"/>
      <c r="M3" s="2053"/>
      <c r="N3" s="1574"/>
      <c r="O3" s="1599"/>
      <c r="P3" s="1599"/>
      <c r="Q3" s="1598"/>
      <c r="AG3" s="1597"/>
      <c r="AH3" s="1597"/>
    </row>
    <row r="4" spans="1:34" ht="12.95" customHeight="1">
      <c r="A4" s="1734"/>
      <c r="B4" s="1734"/>
      <c r="C4" s="1733"/>
      <c r="D4" s="1732"/>
      <c r="E4" s="1732"/>
      <c r="F4" s="1732"/>
      <c r="G4" s="1732"/>
      <c r="H4" s="1732"/>
      <c r="I4" s="1732"/>
      <c r="J4" s="1732"/>
      <c r="K4" s="1732"/>
      <c r="L4" s="1732"/>
      <c r="M4" s="1732"/>
      <c r="N4" s="1574"/>
      <c r="O4" s="1599"/>
      <c r="P4" s="1599"/>
      <c r="Q4" s="1598"/>
      <c r="AG4" s="1597"/>
      <c r="AH4" s="1597"/>
    </row>
    <row r="5" spans="1:34" ht="12.95" customHeight="1">
      <c r="A5" s="1543"/>
      <c r="B5" s="1543"/>
      <c r="D5" s="2054" t="s">
        <v>29</v>
      </c>
      <c r="E5" s="2062" t="s">
        <v>220</v>
      </c>
      <c r="F5" s="2062"/>
      <c r="G5" s="2057" t="s">
        <v>395</v>
      </c>
      <c r="H5" s="2057"/>
      <c r="I5" s="2057"/>
      <c r="J5" s="2057"/>
      <c r="K5" s="2057"/>
      <c r="L5" s="2057"/>
      <c r="M5" s="2058"/>
      <c r="N5" s="1588"/>
      <c r="O5" s="1543"/>
    </row>
    <row r="6" spans="1:34" ht="12.75" customHeight="1">
      <c r="A6" s="1543"/>
      <c r="B6" s="1543"/>
      <c r="D6" s="2055"/>
      <c r="E6" s="2063"/>
      <c r="F6" s="2063"/>
      <c r="G6" s="2059" t="s">
        <v>1588</v>
      </c>
      <c r="H6" s="2059"/>
      <c r="I6" s="2059"/>
      <c r="J6" s="1714"/>
      <c r="K6" s="2060" t="s">
        <v>1587</v>
      </c>
      <c r="L6" s="2060"/>
      <c r="M6" s="2061"/>
      <c r="N6" s="1588"/>
      <c r="O6" s="1543"/>
    </row>
    <row r="7" spans="1:34" ht="12.75" customHeight="1">
      <c r="D7" s="2056"/>
      <c r="E7" s="2064"/>
      <c r="F7" s="2064"/>
      <c r="G7" s="663" t="s">
        <v>26</v>
      </c>
      <c r="H7" s="663" t="s">
        <v>27</v>
      </c>
      <c r="I7" s="663" t="s">
        <v>5</v>
      </c>
      <c r="J7" s="663"/>
      <c r="K7" s="663" t="s">
        <v>26</v>
      </c>
      <c r="L7" s="663" t="s">
        <v>27</v>
      </c>
      <c r="M7" s="662" t="s">
        <v>5</v>
      </c>
      <c r="N7" s="1574"/>
    </row>
    <row r="8" spans="1:34" ht="12.95" customHeight="1">
      <c r="A8" s="1543"/>
      <c r="B8" s="1543"/>
      <c r="D8" s="2065">
        <v>1401</v>
      </c>
      <c r="E8" s="660" t="s">
        <v>9</v>
      </c>
      <c r="F8" s="659"/>
      <c r="G8" s="607">
        <f>SUM(G10+G12+G15+G19+G26+G29+G31)</f>
        <v>1681</v>
      </c>
      <c r="H8" s="607">
        <f>SUM(H10+H12+H15+H19+H26+H29+H31)</f>
        <v>653</v>
      </c>
      <c r="I8" s="694">
        <f>G8+H8</f>
        <v>2334</v>
      </c>
      <c r="J8" s="694"/>
      <c r="K8" s="694">
        <f>SUM(K9+K12+K15+K19+K26+K29+K31)</f>
        <v>790</v>
      </c>
      <c r="L8" s="694">
        <f>SUM(L9+L12+L15+L19+L26+L29+L31)</f>
        <v>266</v>
      </c>
      <c r="M8" s="1731">
        <f>K8+L8</f>
        <v>1056</v>
      </c>
      <c r="N8" s="1574"/>
      <c r="O8" s="1574"/>
    </row>
    <row r="9" spans="1:34" ht="12" customHeight="1">
      <c r="A9" s="1543"/>
      <c r="B9" s="1543"/>
      <c r="D9" s="2066"/>
      <c r="E9" s="619" t="s">
        <v>10</v>
      </c>
      <c r="F9" s="656"/>
      <c r="G9" s="715">
        <f>G10+G11</f>
        <v>423</v>
      </c>
      <c r="H9" s="715">
        <f>H10+H11</f>
        <v>259</v>
      </c>
      <c r="I9" s="1710">
        <f t="shared" ref="I9:I32" si="0">SUM(G9:H9)</f>
        <v>682</v>
      </c>
      <c r="J9" s="1710"/>
      <c r="K9" s="1710">
        <f>K10+K11</f>
        <v>192</v>
      </c>
      <c r="L9" s="1710">
        <f>L10+L11</f>
        <v>103</v>
      </c>
      <c r="M9" s="1730">
        <f t="shared" ref="M9:M40" si="1">SUM(K9:L9)</f>
        <v>295</v>
      </c>
      <c r="N9" s="1574"/>
      <c r="O9" s="1574"/>
    </row>
    <row r="10" spans="1:34" ht="12" customHeight="1">
      <c r="A10" s="1543"/>
      <c r="B10" s="1543"/>
      <c r="D10" s="2066"/>
      <c r="E10" s="653"/>
      <c r="F10" s="1680" t="s">
        <v>237</v>
      </c>
      <c r="G10" s="1691">
        <v>423</v>
      </c>
      <c r="H10" s="1691">
        <v>259</v>
      </c>
      <c r="I10" s="1674">
        <f t="shared" si="0"/>
        <v>682</v>
      </c>
      <c r="J10" s="1673"/>
      <c r="K10" s="1673">
        <v>192</v>
      </c>
      <c r="L10" s="1673">
        <v>103</v>
      </c>
      <c r="M10" s="1686">
        <f t="shared" si="1"/>
        <v>295</v>
      </c>
      <c r="N10" s="1574"/>
      <c r="O10" s="1574"/>
    </row>
    <row r="11" spans="1:34" ht="12" customHeight="1">
      <c r="A11" s="1543"/>
      <c r="B11" s="1543"/>
      <c r="D11" s="2066"/>
      <c r="E11" s="653"/>
      <c r="F11" s="1680" t="s">
        <v>111</v>
      </c>
      <c r="G11" s="1674">
        <v>0</v>
      </c>
      <c r="H11" s="1674">
        <v>0</v>
      </c>
      <c r="I11" s="1674">
        <f t="shared" si="0"/>
        <v>0</v>
      </c>
      <c r="J11" s="1673"/>
      <c r="K11" s="1673">
        <v>0</v>
      </c>
      <c r="L11" s="1673">
        <v>0</v>
      </c>
      <c r="M11" s="1686">
        <f t="shared" si="1"/>
        <v>0</v>
      </c>
      <c r="N11" s="1574"/>
      <c r="O11" s="1574"/>
    </row>
    <row r="12" spans="1:34" ht="12" customHeight="1">
      <c r="A12" s="1543"/>
      <c r="B12" s="1543"/>
      <c r="D12" s="2066"/>
      <c r="E12" s="634" t="s">
        <v>11</v>
      </c>
      <c r="F12" s="615"/>
      <c r="G12" s="1671">
        <f>SUM(G13:G14)</f>
        <v>489</v>
      </c>
      <c r="H12" s="1671">
        <f>SUM(H13:H14)</f>
        <v>127</v>
      </c>
      <c r="I12" s="1703">
        <f t="shared" si="0"/>
        <v>616</v>
      </c>
      <c r="J12" s="1673"/>
      <c r="K12" s="1671">
        <f>SUM(K13:K14)</f>
        <v>211</v>
      </c>
      <c r="L12" s="1671">
        <f>L13+L14</f>
        <v>65</v>
      </c>
      <c r="M12" s="1706">
        <f t="shared" si="1"/>
        <v>276</v>
      </c>
      <c r="N12" s="1574"/>
      <c r="O12" s="1574"/>
    </row>
    <row r="13" spans="1:34" ht="12" customHeight="1">
      <c r="A13" s="1543"/>
      <c r="B13" s="1543"/>
      <c r="D13" s="2066"/>
      <c r="E13" s="653"/>
      <c r="F13" s="615" t="s">
        <v>248</v>
      </c>
      <c r="G13" s="1674">
        <v>411</v>
      </c>
      <c r="H13" s="1674">
        <v>102</v>
      </c>
      <c r="I13" s="1674">
        <f t="shared" si="0"/>
        <v>513</v>
      </c>
      <c r="J13" s="1673"/>
      <c r="K13" s="1673">
        <v>164</v>
      </c>
      <c r="L13" s="1673">
        <v>45</v>
      </c>
      <c r="M13" s="1686">
        <f t="shared" si="1"/>
        <v>209</v>
      </c>
      <c r="N13" s="1574"/>
      <c r="O13" s="1574"/>
    </row>
    <row r="14" spans="1:34" ht="12" customHeight="1">
      <c r="A14" s="1543"/>
      <c r="B14" s="1543"/>
      <c r="D14" s="2066"/>
      <c r="E14" s="653"/>
      <c r="F14" s="615" t="s">
        <v>247</v>
      </c>
      <c r="G14" s="1674">
        <v>78</v>
      </c>
      <c r="H14" s="1674">
        <v>25</v>
      </c>
      <c r="I14" s="1674">
        <f t="shared" si="0"/>
        <v>103</v>
      </c>
      <c r="J14" s="1673"/>
      <c r="K14" s="1673">
        <v>47</v>
      </c>
      <c r="L14" s="1673">
        <v>20</v>
      </c>
      <c r="M14" s="1686">
        <f t="shared" si="1"/>
        <v>67</v>
      </c>
      <c r="N14" s="1574"/>
      <c r="O14" s="1574"/>
    </row>
    <row r="15" spans="1:34" ht="12" customHeight="1">
      <c r="A15" s="1543"/>
      <c r="B15" s="1543"/>
      <c r="D15" s="2066"/>
      <c r="E15" s="634" t="s">
        <v>12</v>
      </c>
      <c r="F15" s="615"/>
      <c r="G15" s="1671">
        <f>SUM(G16:G18)</f>
        <v>350</v>
      </c>
      <c r="H15" s="1671">
        <f>SUM(H16:H18)</f>
        <v>69</v>
      </c>
      <c r="I15" s="1694">
        <f t="shared" si="0"/>
        <v>419</v>
      </c>
      <c r="J15" s="1671"/>
      <c r="K15" s="1671">
        <f>SUM(K16:K18)</f>
        <v>314</v>
      </c>
      <c r="L15" s="1671">
        <f>SUM(L16:L18)</f>
        <v>63</v>
      </c>
      <c r="M15" s="1706">
        <f t="shared" si="1"/>
        <v>377</v>
      </c>
      <c r="N15" s="1574"/>
      <c r="O15" s="1574"/>
    </row>
    <row r="16" spans="1:34" ht="12" customHeight="1">
      <c r="A16" s="1543"/>
      <c r="B16" s="1543"/>
      <c r="D16" s="2066"/>
      <c r="E16" s="653"/>
      <c r="F16" s="615" t="s">
        <v>246</v>
      </c>
      <c r="G16" s="1674">
        <v>323</v>
      </c>
      <c r="H16" s="1674">
        <v>63</v>
      </c>
      <c r="I16" s="1674">
        <f t="shared" si="0"/>
        <v>386</v>
      </c>
      <c r="J16" s="1673"/>
      <c r="K16" s="1673">
        <v>287</v>
      </c>
      <c r="L16" s="1673">
        <v>57</v>
      </c>
      <c r="M16" s="1686">
        <f t="shared" si="1"/>
        <v>344</v>
      </c>
      <c r="N16" s="1574"/>
      <c r="O16" s="1574"/>
    </row>
    <row r="17" spans="1:15" ht="12" customHeight="1">
      <c r="A17" s="1543"/>
      <c r="B17" s="1543"/>
      <c r="D17" s="2066"/>
      <c r="E17" s="653"/>
      <c r="F17" s="615" t="s">
        <v>245</v>
      </c>
      <c r="G17" s="1674">
        <v>22</v>
      </c>
      <c r="H17" s="1674">
        <v>2</v>
      </c>
      <c r="I17" s="1674">
        <f t="shared" si="0"/>
        <v>24</v>
      </c>
      <c r="J17" s="1673"/>
      <c r="K17" s="1673">
        <v>22</v>
      </c>
      <c r="L17" s="1673">
        <v>2</v>
      </c>
      <c r="M17" s="1686">
        <f t="shared" si="1"/>
        <v>24</v>
      </c>
      <c r="N17" s="1574"/>
      <c r="O17" s="1574"/>
    </row>
    <row r="18" spans="1:15" ht="12" customHeight="1">
      <c r="A18" s="1543"/>
      <c r="B18" s="1543"/>
      <c r="D18" s="2066"/>
      <c r="E18" s="653"/>
      <c r="F18" s="615" t="s">
        <v>244</v>
      </c>
      <c r="G18" s="1674">
        <v>5</v>
      </c>
      <c r="H18" s="1674">
        <v>4</v>
      </c>
      <c r="I18" s="1674">
        <f t="shared" si="0"/>
        <v>9</v>
      </c>
      <c r="J18" s="1673"/>
      <c r="K18" s="1673">
        <v>5</v>
      </c>
      <c r="L18" s="1673">
        <v>4</v>
      </c>
      <c r="M18" s="1686">
        <f t="shared" si="1"/>
        <v>9</v>
      </c>
      <c r="N18" s="1574"/>
      <c r="O18" s="1574"/>
    </row>
    <row r="19" spans="1:15" ht="12" customHeight="1">
      <c r="A19" s="1543"/>
      <c r="B19" s="1543"/>
      <c r="D19" s="2066"/>
      <c r="E19" s="1728" t="s">
        <v>30</v>
      </c>
      <c r="F19" s="1729"/>
      <c r="G19" s="1671">
        <f>SUM(G20:G25)</f>
        <v>259</v>
      </c>
      <c r="H19" s="1671">
        <f>SUM(H20:H25)</f>
        <v>102</v>
      </c>
      <c r="I19" s="1694">
        <f t="shared" si="0"/>
        <v>361</v>
      </c>
      <c r="J19" s="1671"/>
      <c r="K19" s="1671">
        <f>SUM(K20:K25)</f>
        <v>28</v>
      </c>
      <c r="L19" s="1671">
        <f>SUM(L20:L25)</f>
        <v>10</v>
      </c>
      <c r="M19" s="1687">
        <f t="shared" si="1"/>
        <v>38</v>
      </c>
      <c r="N19" s="1574"/>
      <c r="O19" s="1574"/>
    </row>
    <row r="20" spans="1:15" ht="12" customHeight="1">
      <c r="A20" s="1543"/>
      <c r="B20" s="1543"/>
      <c r="D20" s="2066"/>
      <c r="E20" s="653"/>
      <c r="F20" s="615" t="s">
        <v>238</v>
      </c>
      <c r="G20" s="1674">
        <v>63</v>
      </c>
      <c r="H20" s="1674">
        <v>15</v>
      </c>
      <c r="I20" s="1674">
        <f t="shared" si="0"/>
        <v>78</v>
      </c>
      <c r="J20" s="1673"/>
      <c r="K20" s="1673">
        <v>0</v>
      </c>
      <c r="L20" s="1673">
        <v>0</v>
      </c>
      <c r="M20" s="1686">
        <f t="shared" si="1"/>
        <v>0</v>
      </c>
      <c r="N20" s="1574"/>
      <c r="O20" s="1574"/>
    </row>
    <row r="21" spans="1:15" ht="12" customHeight="1">
      <c r="A21" s="1543"/>
      <c r="B21" s="1543"/>
      <c r="D21" s="2066"/>
      <c r="E21" s="653"/>
      <c r="F21" s="615" t="s">
        <v>243</v>
      </c>
      <c r="G21" s="1674">
        <v>14</v>
      </c>
      <c r="H21" s="1674">
        <v>7</v>
      </c>
      <c r="I21" s="1674">
        <f t="shared" si="0"/>
        <v>21</v>
      </c>
      <c r="J21" s="1673"/>
      <c r="K21" s="1673">
        <v>11</v>
      </c>
      <c r="L21" s="1673">
        <v>4</v>
      </c>
      <c r="M21" s="1686">
        <f t="shared" si="1"/>
        <v>15</v>
      </c>
      <c r="N21" s="1574"/>
      <c r="O21" s="1574"/>
    </row>
    <row r="22" spans="1:15" ht="12" customHeight="1">
      <c r="A22" s="1543"/>
      <c r="B22" s="1543"/>
      <c r="D22" s="2066"/>
      <c r="E22" s="653"/>
      <c r="F22" s="615" t="s">
        <v>242</v>
      </c>
      <c r="G22" s="1674">
        <v>22</v>
      </c>
      <c r="H22" s="1674">
        <v>20</v>
      </c>
      <c r="I22" s="1674">
        <f t="shared" si="0"/>
        <v>42</v>
      </c>
      <c r="J22" s="1673"/>
      <c r="K22" s="1673">
        <v>4</v>
      </c>
      <c r="L22" s="1673">
        <v>2</v>
      </c>
      <c r="M22" s="1686">
        <f t="shared" si="1"/>
        <v>6</v>
      </c>
      <c r="N22" s="1574"/>
      <c r="O22" s="1574"/>
    </row>
    <row r="23" spans="1:15" ht="12" customHeight="1">
      <c r="A23" s="1543"/>
      <c r="B23" s="1543"/>
      <c r="D23" s="2066"/>
      <c r="E23" s="653"/>
      <c r="F23" s="615" t="s">
        <v>241</v>
      </c>
      <c r="G23" s="1689">
        <v>37</v>
      </c>
      <c r="H23" s="1689">
        <v>16</v>
      </c>
      <c r="I23" s="1674">
        <f t="shared" si="0"/>
        <v>53</v>
      </c>
      <c r="J23" s="1673"/>
      <c r="K23" s="1673">
        <v>13</v>
      </c>
      <c r="L23" s="1673">
        <v>4</v>
      </c>
      <c r="M23" s="1686">
        <f t="shared" si="1"/>
        <v>17</v>
      </c>
      <c r="N23" s="1574"/>
      <c r="O23" s="1574"/>
    </row>
    <row r="24" spans="1:15" ht="12" customHeight="1">
      <c r="A24" s="1543"/>
      <c r="B24" s="1543"/>
      <c r="D24" s="2066"/>
      <c r="E24" s="653"/>
      <c r="F24" s="615" t="s">
        <v>240</v>
      </c>
      <c r="G24" s="1689">
        <v>123</v>
      </c>
      <c r="H24" s="1689">
        <v>42</v>
      </c>
      <c r="I24" s="1674">
        <f t="shared" si="0"/>
        <v>165</v>
      </c>
      <c r="J24" s="1673"/>
      <c r="K24" s="1673">
        <v>0</v>
      </c>
      <c r="L24" s="1673">
        <v>0</v>
      </c>
      <c r="M24" s="1686">
        <f t="shared" si="1"/>
        <v>0</v>
      </c>
      <c r="N24" s="1574"/>
      <c r="O24" s="1574"/>
    </row>
    <row r="25" spans="1:15" ht="12" customHeight="1">
      <c r="A25" s="1543"/>
      <c r="B25" s="1543"/>
      <c r="D25" s="2066"/>
      <c r="E25" s="653"/>
      <c r="F25" s="1680" t="s">
        <v>340</v>
      </c>
      <c r="G25" s="1674">
        <v>0</v>
      </c>
      <c r="H25" s="1674">
        <v>2</v>
      </c>
      <c r="I25" s="1674">
        <f t="shared" si="0"/>
        <v>2</v>
      </c>
      <c r="J25" s="1674"/>
      <c r="K25" s="1674">
        <v>0</v>
      </c>
      <c r="L25" s="1674">
        <v>0</v>
      </c>
      <c r="M25" s="1686">
        <f t="shared" si="1"/>
        <v>0</v>
      </c>
      <c r="N25" s="1574"/>
      <c r="O25" s="1574"/>
    </row>
    <row r="26" spans="1:15" ht="12" customHeight="1">
      <c r="A26" s="1543"/>
      <c r="B26" s="1543"/>
      <c r="D26" s="2066"/>
      <c r="E26" s="1728" t="s">
        <v>31</v>
      </c>
      <c r="F26" s="615"/>
      <c r="G26" s="1671">
        <f>G27+G28</f>
        <v>83</v>
      </c>
      <c r="H26" s="1671">
        <f>H27+H28</f>
        <v>48</v>
      </c>
      <c r="I26" s="1671">
        <f t="shared" si="0"/>
        <v>131</v>
      </c>
      <c r="J26" s="1671"/>
      <c r="K26" s="1671">
        <f>K27+K28</f>
        <v>3</v>
      </c>
      <c r="L26" s="1671">
        <f>L27+L28</f>
        <v>4</v>
      </c>
      <c r="M26" s="1687">
        <f t="shared" si="1"/>
        <v>7</v>
      </c>
      <c r="N26" s="1574"/>
      <c r="O26" s="1574"/>
    </row>
    <row r="27" spans="1:15" ht="12" customHeight="1">
      <c r="A27" s="1543"/>
      <c r="B27" s="1543"/>
      <c r="D27" s="2066"/>
      <c r="E27" s="653"/>
      <c r="F27" s="615" t="s">
        <v>238</v>
      </c>
      <c r="G27" s="1674">
        <v>29</v>
      </c>
      <c r="H27" s="1674">
        <v>21</v>
      </c>
      <c r="I27" s="1691">
        <f t="shared" si="0"/>
        <v>50</v>
      </c>
      <c r="J27" s="1673"/>
      <c r="K27" s="1673">
        <v>3</v>
      </c>
      <c r="L27" s="1673">
        <v>4</v>
      </c>
      <c r="M27" s="1686">
        <f t="shared" si="1"/>
        <v>7</v>
      </c>
      <c r="N27" s="1574"/>
      <c r="O27" s="1574"/>
    </row>
    <row r="28" spans="1:15" ht="12" customHeight="1">
      <c r="A28" s="1543"/>
      <c r="B28" s="1543"/>
      <c r="D28" s="2066"/>
      <c r="E28" s="653"/>
      <c r="F28" s="1680" t="s">
        <v>237</v>
      </c>
      <c r="G28" s="1674">
        <v>54</v>
      </c>
      <c r="H28" s="1674">
        <v>27</v>
      </c>
      <c r="I28" s="1691">
        <f t="shared" si="0"/>
        <v>81</v>
      </c>
      <c r="J28" s="1673"/>
      <c r="K28" s="1673">
        <v>0</v>
      </c>
      <c r="L28" s="1673">
        <v>0</v>
      </c>
      <c r="M28" s="1686">
        <f t="shared" si="1"/>
        <v>0</v>
      </c>
      <c r="N28" s="1574"/>
      <c r="O28" s="1574"/>
    </row>
    <row r="29" spans="1:15" ht="12" customHeight="1">
      <c r="A29" s="1543"/>
      <c r="B29" s="1543"/>
      <c r="D29" s="2066"/>
      <c r="E29" s="634" t="s">
        <v>58</v>
      </c>
      <c r="F29" s="615"/>
      <c r="G29" s="1671">
        <f>G30</f>
        <v>77</v>
      </c>
      <c r="H29" s="1671">
        <f>H30</f>
        <v>48</v>
      </c>
      <c r="I29" s="1694">
        <f t="shared" si="0"/>
        <v>125</v>
      </c>
      <c r="J29" s="1673"/>
      <c r="K29" s="1671">
        <f>K30</f>
        <v>42</v>
      </c>
      <c r="L29" s="1671">
        <f>L30</f>
        <v>21</v>
      </c>
      <c r="M29" s="1706">
        <f t="shared" si="1"/>
        <v>63</v>
      </c>
      <c r="N29" s="1574"/>
      <c r="O29" s="1574"/>
    </row>
    <row r="30" spans="1:15" ht="12" customHeight="1">
      <c r="A30" s="1543"/>
      <c r="B30" s="1543"/>
      <c r="D30" s="2066"/>
      <c r="E30" s="653"/>
      <c r="F30" s="615" t="s">
        <v>236</v>
      </c>
      <c r="G30" s="1674">
        <v>77</v>
      </c>
      <c r="H30" s="1674">
        <v>48</v>
      </c>
      <c r="I30" s="1674">
        <f t="shared" si="0"/>
        <v>125</v>
      </c>
      <c r="J30" s="1674"/>
      <c r="K30" s="1674">
        <v>42</v>
      </c>
      <c r="L30" s="1673">
        <v>21</v>
      </c>
      <c r="M30" s="1686">
        <f t="shared" si="1"/>
        <v>63</v>
      </c>
      <c r="N30" s="1574"/>
      <c r="O30" s="1574"/>
    </row>
    <row r="31" spans="1:15" s="1724" customFormat="1" ht="12" customHeight="1">
      <c r="A31" s="1695"/>
      <c r="B31" s="1695"/>
      <c r="C31" s="1727"/>
      <c r="D31" s="1726"/>
      <c r="E31" s="634" t="s">
        <v>64</v>
      </c>
      <c r="F31" s="1396"/>
      <c r="G31" s="1694">
        <f>SUM(G32)</f>
        <v>0</v>
      </c>
      <c r="H31" s="1694">
        <f>SUM(H32)</f>
        <v>0</v>
      </c>
      <c r="I31" s="1694">
        <f t="shared" si="0"/>
        <v>0</v>
      </c>
      <c r="J31" s="1694"/>
      <c r="K31" s="1694">
        <f>SUM(K32)</f>
        <v>0</v>
      </c>
      <c r="L31" s="1694">
        <f>SUM(L32)</f>
        <v>0</v>
      </c>
      <c r="M31" s="1693">
        <f t="shared" si="1"/>
        <v>0</v>
      </c>
      <c r="N31" s="1725"/>
      <c r="O31" s="1725"/>
    </row>
    <row r="32" spans="1:15" ht="12" customHeight="1">
      <c r="A32" s="1543"/>
      <c r="B32" s="1543"/>
      <c r="D32" s="1723"/>
      <c r="E32" s="650"/>
      <c r="F32" s="672" t="s">
        <v>235</v>
      </c>
      <c r="G32" s="1674">
        <v>0</v>
      </c>
      <c r="H32" s="1674">
        <v>0</v>
      </c>
      <c r="I32" s="1674">
        <f t="shared" si="0"/>
        <v>0</v>
      </c>
      <c r="J32" s="1674"/>
      <c r="K32" s="1674">
        <v>0</v>
      </c>
      <c r="L32" s="1673">
        <v>0</v>
      </c>
      <c r="M32" s="1686">
        <f t="shared" si="1"/>
        <v>0</v>
      </c>
      <c r="N32" s="1574"/>
      <c r="O32" s="1574"/>
    </row>
    <row r="33" spans="1:15" ht="12.95" customHeight="1">
      <c r="D33" s="2065">
        <v>1402</v>
      </c>
      <c r="E33" s="1702" t="s">
        <v>13</v>
      </c>
      <c r="F33" s="1684"/>
      <c r="G33" s="1698">
        <f>SUM(G34+G40+G43+G48+G51+G55+G58+G62)</f>
        <v>3269</v>
      </c>
      <c r="H33" s="1698">
        <f>SUM(H34+H40+H43+H48+H51+H55+H58+H62)</f>
        <v>3402</v>
      </c>
      <c r="I33" s="1698">
        <f>I34+I40+I43+I48+I51+I55+I58+I62</f>
        <v>6671</v>
      </c>
      <c r="J33" s="1698">
        <f>J34+J40+J43+J48+J55+J58+J62</f>
        <v>0</v>
      </c>
      <c r="K33" s="1698">
        <f>SUM(K34+K40+K43+K48+K51+K55+K58+K62)</f>
        <v>2167</v>
      </c>
      <c r="L33" s="1698">
        <f>L34+L40+L43+L48+L55+L58+L62+L51</f>
        <v>2053</v>
      </c>
      <c r="M33" s="1697">
        <f t="shared" si="1"/>
        <v>4220</v>
      </c>
      <c r="N33" s="1574"/>
      <c r="O33" s="1574"/>
    </row>
    <row r="34" spans="1:15" ht="12" customHeight="1">
      <c r="A34" s="1543"/>
      <c r="B34" s="1543"/>
      <c r="C34" s="1543"/>
      <c r="D34" s="2067"/>
      <c r="E34" s="634" t="s">
        <v>92</v>
      </c>
      <c r="F34" s="615"/>
      <c r="G34" s="1671">
        <f>SUM(G35:G39)</f>
        <v>1480</v>
      </c>
      <c r="H34" s="1671">
        <f>SUM(H35:H39)</f>
        <v>1485</v>
      </c>
      <c r="I34" s="1671">
        <f>G34+H34</f>
        <v>2965</v>
      </c>
      <c r="J34" s="1671"/>
      <c r="K34" s="1671">
        <f>SUM(K35:K39)</f>
        <v>986</v>
      </c>
      <c r="L34" s="1671">
        <f>SUM(L35:L39)</f>
        <v>902</v>
      </c>
      <c r="M34" s="1687">
        <f t="shared" si="1"/>
        <v>1888</v>
      </c>
      <c r="N34" s="1574"/>
      <c r="O34" s="1574"/>
    </row>
    <row r="35" spans="1:15" ht="12" customHeight="1">
      <c r="A35" s="1543"/>
      <c r="B35" s="1543"/>
      <c r="C35" s="1543"/>
      <c r="D35" s="2067"/>
      <c r="E35" s="653"/>
      <c r="F35" s="615" t="s">
        <v>228</v>
      </c>
      <c r="G35" s="1543">
        <v>381</v>
      </c>
      <c r="H35" s="1543">
        <v>428</v>
      </c>
      <c r="I35" s="1674">
        <f t="shared" ref="I35:I63" si="2">SUM(G35:H35)</f>
        <v>809</v>
      </c>
      <c r="J35" s="1673"/>
      <c r="K35" s="1673">
        <v>268</v>
      </c>
      <c r="L35" s="1673">
        <v>309</v>
      </c>
      <c r="M35" s="1686">
        <f t="shared" si="1"/>
        <v>577</v>
      </c>
      <c r="N35" s="1574"/>
      <c r="O35" s="1574"/>
    </row>
    <row r="36" spans="1:15" ht="12" customHeight="1">
      <c r="A36" s="1543"/>
      <c r="B36" s="1543"/>
      <c r="C36" s="1543"/>
      <c r="D36" s="2067"/>
      <c r="E36" s="653"/>
      <c r="F36" s="615" t="s">
        <v>227</v>
      </c>
      <c r="G36" s="1673">
        <v>441</v>
      </c>
      <c r="H36" s="1673">
        <v>459</v>
      </c>
      <c r="I36" s="1674">
        <f t="shared" si="2"/>
        <v>900</v>
      </c>
      <c r="J36" s="1673"/>
      <c r="K36" s="1673">
        <v>311</v>
      </c>
      <c r="L36" s="1673">
        <v>306</v>
      </c>
      <c r="M36" s="1686">
        <f t="shared" si="1"/>
        <v>617</v>
      </c>
      <c r="N36" s="1574"/>
      <c r="O36" s="1574"/>
    </row>
    <row r="37" spans="1:15" ht="12" customHeight="1">
      <c r="A37" s="1543"/>
      <c r="B37" s="1543"/>
      <c r="C37" s="1543"/>
      <c r="D37" s="2067"/>
      <c r="E37" s="653"/>
      <c r="F37" s="615" t="s">
        <v>234</v>
      </c>
      <c r="G37" s="1674">
        <v>231</v>
      </c>
      <c r="H37" s="1674">
        <v>484</v>
      </c>
      <c r="I37" s="1674">
        <f t="shared" si="2"/>
        <v>715</v>
      </c>
      <c r="J37" s="1673"/>
      <c r="K37" s="1673">
        <v>111</v>
      </c>
      <c r="L37" s="1673">
        <v>209</v>
      </c>
      <c r="M37" s="1686">
        <f t="shared" si="1"/>
        <v>320</v>
      </c>
      <c r="N37" s="1574"/>
      <c r="O37" s="1574"/>
    </row>
    <row r="38" spans="1:15" ht="12" customHeight="1">
      <c r="A38" s="1543"/>
      <c r="B38" s="1543"/>
      <c r="C38" s="1543"/>
      <c r="D38" s="2067"/>
      <c r="E38" s="653"/>
      <c r="F38" s="615" t="s">
        <v>233</v>
      </c>
      <c r="G38" s="1674">
        <v>65</v>
      </c>
      <c r="H38" s="1674">
        <v>16</v>
      </c>
      <c r="I38" s="1674">
        <f t="shared" si="2"/>
        <v>81</v>
      </c>
      <c r="J38" s="1673"/>
      <c r="K38" s="1673">
        <v>15</v>
      </c>
      <c r="L38" s="1673">
        <v>3</v>
      </c>
      <c r="M38" s="1686">
        <f t="shared" si="1"/>
        <v>18</v>
      </c>
      <c r="N38" s="1574"/>
      <c r="O38" s="1574"/>
    </row>
    <row r="39" spans="1:15" ht="12" customHeight="1">
      <c r="A39" s="1543"/>
      <c r="B39" s="1543"/>
      <c r="C39" s="1543"/>
      <c r="D39" s="2067"/>
      <c r="E39" s="653"/>
      <c r="F39" s="615" t="s">
        <v>232</v>
      </c>
      <c r="G39" s="1673">
        <v>362</v>
      </c>
      <c r="H39" s="1673">
        <v>98</v>
      </c>
      <c r="I39" s="1674">
        <f t="shared" si="2"/>
        <v>460</v>
      </c>
      <c r="J39" s="1673"/>
      <c r="K39" s="1673">
        <v>281</v>
      </c>
      <c r="L39" s="1673">
        <v>75</v>
      </c>
      <c r="M39" s="1686">
        <f t="shared" si="1"/>
        <v>356</v>
      </c>
      <c r="N39" s="1574"/>
      <c r="O39" s="1574"/>
    </row>
    <row r="40" spans="1:15" ht="12" customHeight="1">
      <c r="A40" s="1543"/>
      <c r="B40" s="1543"/>
      <c r="C40" s="1543"/>
      <c r="D40" s="2067"/>
      <c r="E40" s="634" t="s">
        <v>110</v>
      </c>
      <c r="F40" s="615"/>
      <c r="G40" s="1671">
        <f>G41+G42</f>
        <v>522</v>
      </c>
      <c r="H40" s="1671">
        <f>H41+H42</f>
        <v>433</v>
      </c>
      <c r="I40" s="1694">
        <f t="shared" si="2"/>
        <v>955</v>
      </c>
      <c r="J40" s="1671"/>
      <c r="K40" s="1671">
        <f>K41+K42</f>
        <v>519</v>
      </c>
      <c r="L40" s="1671">
        <f>L41+L42</f>
        <v>421</v>
      </c>
      <c r="M40" s="1687">
        <f t="shared" si="1"/>
        <v>940</v>
      </c>
      <c r="N40" s="1574"/>
      <c r="O40" s="1574"/>
    </row>
    <row r="41" spans="1:15" ht="12" customHeight="1">
      <c r="A41" s="1543"/>
      <c r="B41" s="1543"/>
      <c r="C41" s="1543"/>
      <c r="D41" s="2067"/>
      <c r="E41" s="653"/>
      <c r="F41" s="615" t="s">
        <v>227</v>
      </c>
      <c r="G41" s="1673">
        <v>333</v>
      </c>
      <c r="H41" s="1673">
        <v>383</v>
      </c>
      <c r="I41" s="1674">
        <f t="shared" si="2"/>
        <v>716</v>
      </c>
      <c r="J41" s="1673"/>
      <c r="K41" s="1673">
        <v>331</v>
      </c>
      <c r="L41" s="1673">
        <v>371</v>
      </c>
      <c r="M41" s="1686">
        <f t="shared" ref="M41:M71" si="3">SUM(K41:L41)</f>
        <v>702</v>
      </c>
      <c r="N41" s="1574"/>
      <c r="O41" s="1574"/>
    </row>
    <row r="42" spans="1:15" ht="12" customHeight="1">
      <c r="A42" s="1543"/>
      <c r="B42" s="1543"/>
      <c r="C42" s="1543"/>
      <c r="D42" s="2067"/>
      <c r="E42" s="653"/>
      <c r="F42" s="615" t="s">
        <v>232</v>
      </c>
      <c r="G42" s="1673">
        <v>189</v>
      </c>
      <c r="H42" s="1673">
        <v>50</v>
      </c>
      <c r="I42" s="1674">
        <f t="shared" si="2"/>
        <v>239</v>
      </c>
      <c r="J42" s="1673"/>
      <c r="K42" s="1673">
        <v>188</v>
      </c>
      <c r="L42" s="1673">
        <v>50</v>
      </c>
      <c r="M42" s="1686">
        <f t="shared" si="3"/>
        <v>238</v>
      </c>
      <c r="N42" s="1574"/>
      <c r="O42" s="1574"/>
    </row>
    <row r="43" spans="1:15" ht="12" customHeight="1">
      <c r="A43" s="1543"/>
      <c r="B43" s="1543"/>
      <c r="C43" s="1543"/>
      <c r="D43" s="2067"/>
      <c r="E43" s="634" t="s">
        <v>56</v>
      </c>
      <c r="F43" s="615"/>
      <c r="G43" s="1671">
        <f>SUM(G44:G47)</f>
        <v>269</v>
      </c>
      <c r="H43" s="1671">
        <f>SUM(H44:H47)</f>
        <v>401</v>
      </c>
      <c r="I43" s="1694">
        <f t="shared" si="2"/>
        <v>670</v>
      </c>
      <c r="J43" s="1671"/>
      <c r="K43" s="1671">
        <f>SUM(K44:K47)</f>
        <v>73</v>
      </c>
      <c r="L43" s="1671">
        <f>SUM(L44:L47)</f>
        <v>104</v>
      </c>
      <c r="M43" s="1687">
        <f t="shared" si="3"/>
        <v>177</v>
      </c>
      <c r="N43" s="1574"/>
      <c r="O43" s="1574"/>
    </row>
    <row r="44" spans="1:15" ht="12" customHeight="1">
      <c r="A44" s="1543"/>
      <c r="B44" s="1543"/>
      <c r="C44" s="1543"/>
      <c r="D44" s="2067"/>
      <c r="E44" s="653"/>
      <c r="F44" s="615" t="s">
        <v>228</v>
      </c>
      <c r="G44" s="1673">
        <v>107</v>
      </c>
      <c r="H44" s="1673">
        <v>124</v>
      </c>
      <c r="I44" s="1674">
        <f t="shared" si="2"/>
        <v>231</v>
      </c>
      <c r="J44" s="1673"/>
      <c r="K44" s="1673">
        <v>36</v>
      </c>
      <c r="L44" s="1673">
        <v>41</v>
      </c>
      <c r="M44" s="1686">
        <f t="shared" si="3"/>
        <v>77</v>
      </c>
      <c r="N44" s="1574"/>
      <c r="O44" s="1574"/>
    </row>
    <row r="45" spans="1:15" ht="12" customHeight="1">
      <c r="A45" s="1543"/>
      <c r="B45" s="1543"/>
      <c r="C45" s="1543"/>
      <c r="D45" s="2067"/>
      <c r="E45" s="653"/>
      <c r="F45" s="615" t="s">
        <v>231</v>
      </c>
      <c r="G45" s="1673">
        <v>46</v>
      </c>
      <c r="H45" s="1673">
        <v>43</v>
      </c>
      <c r="I45" s="1674">
        <f t="shared" si="2"/>
        <v>89</v>
      </c>
      <c r="J45" s="1673"/>
      <c r="K45" s="1673">
        <v>5</v>
      </c>
      <c r="L45" s="1673">
        <v>8</v>
      </c>
      <c r="M45" s="1686">
        <f t="shared" si="3"/>
        <v>13</v>
      </c>
      <c r="N45" s="1574"/>
      <c r="O45" s="1574"/>
    </row>
    <row r="46" spans="1:15" ht="12" customHeight="1">
      <c r="A46" s="1543"/>
      <c r="B46" s="1543"/>
      <c r="C46" s="1543"/>
      <c r="D46" s="2067"/>
      <c r="E46" s="653"/>
      <c r="F46" s="615" t="s">
        <v>230</v>
      </c>
      <c r="G46" s="1674">
        <v>40</v>
      </c>
      <c r="H46" s="1674">
        <v>40</v>
      </c>
      <c r="I46" s="1674">
        <f t="shared" si="2"/>
        <v>80</v>
      </c>
      <c r="J46" s="1673">
        <v>7</v>
      </c>
      <c r="K46" s="1673">
        <v>16</v>
      </c>
      <c r="L46" s="1673">
        <v>19</v>
      </c>
      <c r="M46" s="1686">
        <f t="shared" si="3"/>
        <v>35</v>
      </c>
      <c r="N46" s="1574"/>
      <c r="O46" s="1574"/>
    </row>
    <row r="47" spans="1:15" ht="12" customHeight="1">
      <c r="A47" s="1543"/>
      <c r="B47" s="1543"/>
      <c r="C47" s="1543"/>
      <c r="D47" s="2067"/>
      <c r="E47" s="653"/>
      <c r="F47" s="615" t="s">
        <v>226</v>
      </c>
      <c r="G47" s="1673">
        <v>76</v>
      </c>
      <c r="H47" s="1673">
        <v>194</v>
      </c>
      <c r="I47" s="1674">
        <f t="shared" si="2"/>
        <v>270</v>
      </c>
      <c r="J47" s="1673"/>
      <c r="K47" s="1673">
        <v>16</v>
      </c>
      <c r="L47" s="1673">
        <v>36</v>
      </c>
      <c r="M47" s="1686">
        <f t="shared" si="3"/>
        <v>52</v>
      </c>
      <c r="N47" s="1574"/>
      <c r="O47" s="1574"/>
    </row>
    <row r="48" spans="1:15" ht="12" customHeight="1">
      <c r="A48" s="1543"/>
      <c r="B48" s="1543"/>
      <c r="C48" s="1543"/>
      <c r="D48" s="2067"/>
      <c r="E48" s="634" t="s">
        <v>125</v>
      </c>
      <c r="F48" s="615"/>
      <c r="G48" s="1671">
        <f>G49+G50</f>
        <v>408</v>
      </c>
      <c r="H48" s="1671">
        <f>H49+H50</f>
        <v>480</v>
      </c>
      <c r="I48" s="1694">
        <f t="shared" si="2"/>
        <v>888</v>
      </c>
      <c r="J48" s="1671"/>
      <c r="K48" s="1671">
        <f>SUM(K49:K50)</f>
        <v>181</v>
      </c>
      <c r="L48" s="1671">
        <f>SUM(L49:L50)</f>
        <v>214</v>
      </c>
      <c r="M48" s="1687">
        <f t="shared" si="3"/>
        <v>395</v>
      </c>
      <c r="N48" s="1574"/>
      <c r="O48" s="1574"/>
    </row>
    <row r="49" spans="1:15" ht="12" customHeight="1">
      <c r="A49" s="1543"/>
      <c r="B49" s="1543"/>
      <c r="C49" s="1543"/>
      <c r="D49" s="2067"/>
      <c r="E49" s="653"/>
      <c r="F49" s="615" t="s">
        <v>228</v>
      </c>
      <c r="G49" s="1674">
        <v>163</v>
      </c>
      <c r="H49" s="1674">
        <v>216</v>
      </c>
      <c r="I49" s="1674">
        <f t="shared" si="2"/>
        <v>379</v>
      </c>
      <c r="J49" s="1673"/>
      <c r="K49" s="1673">
        <v>99</v>
      </c>
      <c r="L49" s="1673">
        <v>134</v>
      </c>
      <c r="M49" s="1686">
        <f t="shared" si="3"/>
        <v>233</v>
      </c>
      <c r="N49" s="1574"/>
      <c r="O49" s="1574"/>
    </row>
    <row r="50" spans="1:15" ht="12" customHeight="1">
      <c r="A50" s="1543"/>
      <c r="B50" s="1543"/>
      <c r="C50" s="1543"/>
      <c r="D50" s="2067"/>
      <c r="E50" s="653"/>
      <c r="F50" s="615" t="s">
        <v>227</v>
      </c>
      <c r="G50" s="1689">
        <v>245</v>
      </c>
      <c r="H50" s="1689">
        <v>264</v>
      </c>
      <c r="I50" s="1674">
        <f t="shared" si="2"/>
        <v>509</v>
      </c>
      <c r="J50" s="1673"/>
      <c r="K50" s="1673">
        <v>82</v>
      </c>
      <c r="L50" s="1673">
        <v>80</v>
      </c>
      <c r="M50" s="1686">
        <f t="shared" si="3"/>
        <v>162</v>
      </c>
      <c r="N50" s="1574"/>
      <c r="O50" s="1574"/>
    </row>
    <row r="51" spans="1:15" ht="12" customHeight="1">
      <c r="A51" s="1543"/>
      <c r="B51" s="1543"/>
      <c r="C51" s="1543"/>
      <c r="D51" s="2067"/>
      <c r="E51" s="634" t="s">
        <v>124</v>
      </c>
      <c r="F51" s="615"/>
      <c r="G51" s="1671">
        <f>G52+G53+G54</f>
        <v>160</v>
      </c>
      <c r="H51" s="1671">
        <f>H52+H53+H54</f>
        <v>183</v>
      </c>
      <c r="I51" s="1694">
        <f t="shared" si="2"/>
        <v>343</v>
      </c>
      <c r="J51" s="1671"/>
      <c r="K51" s="1671">
        <f>K52+K53+K54</f>
        <v>122</v>
      </c>
      <c r="L51" s="1671">
        <f>L52+L53+L54</f>
        <v>136</v>
      </c>
      <c r="M51" s="1706">
        <f t="shared" si="3"/>
        <v>258</v>
      </c>
      <c r="N51" s="1574"/>
      <c r="O51" s="1574"/>
    </row>
    <row r="52" spans="1:15" ht="12" customHeight="1">
      <c r="A52" s="1543"/>
      <c r="B52" s="1543"/>
      <c r="C52" s="1543"/>
      <c r="D52" s="2067"/>
      <c r="E52" s="653"/>
      <c r="F52" s="615" t="s">
        <v>228</v>
      </c>
      <c r="G52" s="1674">
        <v>66</v>
      </c>
      <c r="H52" s="1674">
        <v>85</v>
      </c>
      <c r="I52" s="1674">
        <f t="shared" si="2"/>
        <v>151</v>
      </c>
      <c r="J52" s="1673"/>
      <c r="K52" s="1673">
        <v>45</v>
      </c>
      <c r="L52" s="1673">
        <v>54</v>
      </c>
      <c r="M52" s="1686">
        <f t="shared" si="3"/>
        <v>99</v>
      </c>
      <c r="N52" s="1574"/>
      <c r="O52" s="1574"/>
    </row>
    <row r="53" spans="1:15" ht="12" customHeight="1">
      <c r="A53" s="1543"/>
      <c r="B53" s="1543"/>
      <c r="C53" s="1543"/>
      <c r="D53" s="2067"/>
      <c r="E53" s="653"/>
      <c r="F53" s="615" t="s">
        <v>229</v>
      </c>
      <c r="G53" s="1689">
        <v>3</v>
      </c>
      <c r="H53" s="1689">
        <v>2</v>
      </c>
      <c r="I53" s="1674">
        <f t="shared" si="2"/>
        <v>5</v>
      </c>
      <c r="J53" s="1673"/>
      <c r="K53" s="1673">
        <v>3</v>
      </c>
      <c r="L53" s="1673">
        <v>2</v>
      </c>
      <c r="M53" s="1686">
        <f t="shared" si="3"/>
        <v>5</v>
      </c>
      <c r="N53" s="1574"/>
      <c r="O53" s="1574"/>
    </row>
    <row r="54" spans="1:15" ht="12" customHeight="1">
      <c r="A54" s="1543"/>
      <c r="B54" s="1543"/>
      <c r="C54" s="1543"/>
      <c r="D54" s="2067"/>
      <c r="E54" s="653"/>
      <c r="F54" s="615" t="s">
        <v>227</v>
      </c>
      <c r="G54" s="1689">
        <v>91</v>
      </c>
      <c r="H54" s="1689">
        <v>96</v>
      </c>
      <c r="I54" s="1674">
        <f t="shared" si="2"/>
        <v>187</v>
      </c>
      <c r="J54" s="1673"/>
      <c r="K54" s="1673">
        <v>74</v>
      </c>
      <c r="L54" s="1673">
        <v>80</v>
      </c>
      <c r="M54" s="1686">
        <f t="shared" si="3"/>
        <v>154</v>
      </c>
      <c r="N54" s="1574"/>
      <c r="O54" s="1574"/>
    </row>
    <row r="55" spans="1:15" ht="12" customHeight="1">
      <c r="A55" s="1543"/>
      <c r="B55" s="1543"/>
      <c r="C55" s="1543"/>
      <c r="D55" s="2067"/>
      <c r="E55" s="634" t="s">
        <v>53</v>
      </c>
      <c r="F55" s="615"/>
      <c r="G55" s="1671">
        <f>G56+G57</f>
        <v>146</v>
      </c>
      <c r="H55" s="1671">
        <f>H56+H57</f>
        <v>173</v>
      </c>
      <c r="I55" s="1694">
        <f t="shared" si="2"/>
        <v>319</v>
      </c>
      <c r="J55" s="1673"/>
      <c r="K55" s="1671">
        <f>K56+K57</f>
        <v>57</v>
      </c>
      <c r="L55" s="1671">
        <f>L56+L57</f>
        <v>70</v>
      </c>
      <c r="M55" s="1693">
        <f t="shared" si="3"/>
        <v>127</v>
      </c>
      <c r="N55" s="1574"/>
      <c r="O55" s="1574"/>
    </row>
    <row r="56" spans="1:15" ht="12" customHeight="1">
      <c r="A56" s="1543"/>
      <c r="B56" s="1543"/>
      <c r="C56" s="1543"/>
      <c r="D56" s="2067"/>
      <c r="E56" s="653"/>
      <c r="F56" s="615" t="s">
        <v>228</v>
      </c>
      <c r="G56" s="1543">
        <v>85</v>
      </c>
      <c r="H56" s="1543">
        <v>89</v>
      </c>
      <c r="I56" s="1674">
        <f t="shared" si="2"/>
        <v>174</v>
      </c>
      <c r="J56" s="1673"/>
      <c r="K56" s="1673">
        <v>41</v>
      </c>
      <c r="L56" s="1673">
        <v>45</v>
      </c>
      <c r="M56" s="1686">
        <f t="shared" si="3"/>
        <v>86</v>
      </c>
      <c r="N56" s="1574"/>
      <c r="O56" s="1574"/>
    </row>
    <row r="57" spans="1:15" ht="12" customHeight="1">
      <c r="A57" s="1543"/>
      <c r="B57" s="1543"/>
      <c r="C57" s="1543"/>
      <c r="D57" s="2067"/>
      <c r="E57" s="653"/>
      <c r="F57" s="615" t="s">
        <v>227</v>
      </c>
      <c r="G57" s="1543">
        <v>61</v>
      </c>
      <c r="H57" s="1543">
        <v>84</v>
      </c>
      <c r="I57" s="1674">
        <f t="shared" si="2"/>
        <v>145</v>
      </c>
      <c r="J57" s="1673"/>
      <c r="K57" s="1673">
        <v>16</v>
      </c>
      <c r="L57" s="1673">
        <v>25</v>
      </c>
      <c r="M57" s="1686">
        <f t="shared" si="3"/>
        <v>41</v>
      </c>
      <c r="N57" s="1574"/>
      <c r="O57" s="1574"/>
    </row>
    <row r="58" spans="1:15" ht="12" customHeight="1">
      <c r="A58" s="1543"/>
      <c r="B58" s="1543"/>
      <c r="C58" s="1543"/>
      <c r="D58" s="2067"/>
      <c r="E58" s="634" t="s">
        <v>123</v>
      </c>
      <c r="F58" s="615"/>
      <c r="G58" s="1671">
        <f>SUM(G59:G61)</f>
        <v>218</v>
      </c>
      <c r="H58" s="1671">
        <f>SUM(H59:H61)</f>
        <v>186</v>
      </c>
      <c r="I58" s="1694">
        <f t="shared" si="2"/>
        <v>404</v>
      </c>
      <c r="J58" s="1673"/>
      <c r="K58" s="1671">
        <f>SUM(K59:K61)</f>
        <v>202</v>
      </c>
      <c r="L58" s="1671">
        <f>SUM(L59:L61)</f>
        <v>182</v>
      </c>
      <c r="M58" s="1693">
        <f t="shared" si="3"/>
        <v>384</v>
      </c>
      <c r="N58" s="1574"/>
      <c r="O58" s="1574"/>
    </row>
    <row r="59" spans="1:15" ht="12" customHeight="1">
      <c r="A59" s="1543"/>
      <c r="B59" s="1543"/>
      <c r="C59" s="1543"/>
      <c r="D59" s="2067"/>
      <c r="E59" s="1722"/>
      <c r="F59" s="615" t="s">
        <v>228</v>
      </c>
      <c r="G59" s="1689">
        <v>107</v>
      </c>
      <c r="H59" s="1689">
        <v>106</v>
      </c>
      <c r="I59" s="1674">
        <f t="shared" si="2"/>
        <v>213</v>
      </c>
      <c r="J59" s="1673"/>
      <c r="K59" s="1673">
        <v>107</v>
      </c>
      <c r="L59" s="1673">
        <v>106</v>
      </c>
      <c r="M59" s="1686">
        <f t="shared" si="3"/>
        <v>213</v>
      </c>
      <c r="N59" s="1574"/>
      <c r="O59" s="1574"/>
    </row>
    <row r="60" spans="1:15" ht="12" customHeight="1">
      <c r="A60" s="1543"/>
      <c r="B60" s="1543"/>
      <c r="C60" s="1543"/>
      <c r="D60" s="2067"/>
      <c r="E60" s="1722"/>
      <c r="F60" s="615" t="s">
        <v>227</v>
      </c>
      <c r="G60" s="1543">
        <v>103</v>
      </c>
      <c r="H60" s="1673">
        <v>68</v>
      </c>
      <c r="I60" s="1674">
        <f t="shared" si="2"/>
        <v>171</v>
      </c>
      <c r="J60" s="1673"/>
      <c r="K60" s="1673">
        <v>87</v>
      </c>
      <c r="L60" s="1673">
        <v>64</v>
      </c>
      <c r="M60" s="1686">
        <f t="shared" si="3"/>
        <v>151</v>
      </c>
      <c r="N60" s="1574"/>
      <c r="O60" s="1574"/>
    </row>
    <row r="61" spans="1:15" ht="12" customHeight="1">
      <c r="A61" s="1543"/>
      <c r="B61" s="1543"/>
      <c r="C61" s="1543"/>
      <c r="D61" s="2067"/>
      <c r="E61" s="1722"/>
      <c r="F61" s="615" t="s">
        <v>226</v>
      </c>
      <c r="G61" s="1674">
        <v>8</v>
      </c>
      <c r="H61" s="1674">
        <v>12</v>
      </c>
      <c r="I61" s="1674">
        <f t="shared" si="2"/>
        <v>20</v>
      </c>
      <c r="J61" s="1673"/>
      <c r="K61" s="1673">
        <v>8</v>
      </c>
      <c r="L61" s="1673">
        <v>12</v>
      </c>
      <c r="M61" s="1686">
        <f t="shared" si="3"/>
        <v>20</v>
      </c>
      <c r="N61" s="1574"/>
      <c r="O61" s="1574"/>
    </row>
    <row r="62" spans="1:15" ht="12" customHeight="1">
      <c r="A62" s="1543"/>
      <c r="B62" s="1543"/>
      <c r="C62" s="1543"/>
      <c r="D62" s="2067"/>
      <c r="E62" s="634" t="s">
        <v>32</v>
      </c>
      <c r="F62" s="1396"/>
      <c r="G62" s="1703">
        <f>G63</f>
        <v>66</v>
      </c>
      <c r="H62" s="1703">
        <f>H63</f>
        <v>61</v>
      </c>
      <c r="I62" s="1694">
        <f t="shared" si="2"/>
        <v>127</v>
      </c>
      <c r="J62" s="1673"/>
      <c r="K62" s="1671">
        <f>K63</f>
        <v>27</v>
      </c>
      <c r="L62" s="1671">
        <f>L63</f>
        <v>24</v>
      </c>
      <c r="M62" s="1706">
        <f t="shared" si="3"/>
        <v>51</v>
      </c>
      <c r="N62" s="1574"/>
      <c r="O62" s="1574"/>
    </row>
    <row r="63" spans="1:15" ht="12" customHeight="1">
      <c r="A63" s="1543"/>
      <c r="B63" s="1543"/>
      <c r="C63" s="1543"/>
      <c r="D63" s="2068"/>
      <c r="E63" s="653"/>
      <c r="F63" s="615" t="s">
        <v>225</v>
      </c>
      <c r="G63" s="1673">
        <v>66</v>
      </c>
      <c r="H63" s="1673">
        <v>61</v>
      </c>
      <c r="I63" s="1674">
        <f t="shared" si="2"/>
        <v>127</v>
      </c>
      <c r="J63" s="1673"/>
      <c r="K63" s="1673">
        <v>27</v>
      </c>
      <c r="L63" s="1673">
        <v>24</v>
      </c>
      <c r="M63" s="1686">
        <f t="shared" si="3"/>
        <v>51</v>
      </c>
      <c r="N63" s="1574"/>
      <c r="O63" s="1574"/>
    </row>
    <row r="64" spans="1:15" ht="12.75" customHeight="1">
      <c r="D64" s="2065">
        <v>1403</v>
      </c>
      <c r="E64" s="1702" t="s">
        <v>14</v>
      </c>
      <c r="F64" s="1684"/>
      <c r="G64" s="1698">
        <f>SUM(G65+G67+G69)</f>
        <v>342</v>
      </c>
      <c r="H64" s="1698">
        <f>SUM(H65+H67+H69)</f>
        <v>530</v>
      </c>
      <c r="I64" s="1698">
        <f>I65+I67+I69</f>
        <v>872</v>
      </c>
      <c r="J64" s="1698" t="e">
        <f>J65+J67+J69+#REF!</f>
        <v>#REF!</v>
      </c>
      <c r="K64" s="1698">
        <f>K65+K67+K69</f>
        <v>214</v>
      </c>
      <c r="L64" s="1698">
        <f>L65+L67+L69</f>
        <v>329</v>
      </c>
      <c r="M64" s="1697">
        <f t="shared" si="3"/>
        <v>543</v>
      </c>
      <c r="N64" s="1574"/>
      <c r="O64" s="1574"/>
    </row>
    <row r="65" spans="1:15" ht="12" customHeight="1">
      <c r="A65" s="1543"/>
      <c r="B65" s="1543"/>
      <c r="D65" s="2067"/>
      <c r="E65" s="634" t="s">
        <v>33</v>
      </c>
      <c r="F65" s="615"/>
      <c r="G65" s="1703">
        <f>G66</f>
        <v>99</v>
      </c>
      <c r="H65" s="1703">
        <f>H66</f>
        <v>153</v>
      </c>
      <c r="I65" s="1703">
        <f>G65+H65</f>
        <v>252</v>
      </c>
      <c r="J65" s="1673"/>
      <c r="K65" s="1671">
        <f>K66</f>
        <v>59</v>
      </c>
      <c r="L65" s="1671">
        <f>L66</f>
        <v>101</v>
      </c>
      <c r="M65" s="1706">
        <f t="shared" si="3"/>
        <v>160</v>
      </c>
      <c r="N65" s="1574"/>
      <c r="O65" s="1574"/>
    </row>
    <row r="66" spans="1:15" ht="12" customHeight="1">
      <c r="A66" s="1543"/>
      <c r="B66" s="1543"/>
      <c r="C66" s="1543"/>
      <c r="D66" s="2067"/>
      <c r="E66" s="653"/>
      <c r="F66" s="615" t="s">
        <v>224</v>
      </c>
      <c r="G66" s="1674">
        <v>99</v>
      </c>
      <c r="H66" s="1674">
        <v>153</v>
      </c>
      <c r="I66" s="1691">
        <f>G66+H66</f>
        <v>252</v>
      </c>
      <c r="J66" s="1673"/>
      <c r="K66" s="1673">
        <v>59</v>
      </c>
      <c r="L66" s="1673">
        <v>101</v>
      </c>
      <c r="M66" s="1686">
        <f t="shared" si="3"/>
        <v>160</v>
      </c>
      <c r="N66" s="1574"/>
      <c r="O66" s="1574"/>
    </row>
    <row r="67" spans="1:15" ht="12" customHeight="1">
      <c r="A67" s="1543"/>
      <c r="B67" s="1543"/>
      <c r="C67" s="1543"/>
      <c r="D67" s="2067"/>
      <c r="E67" s="634" t="s">
        <v>15</v>
      </c>
      <c r="F67" s="615"/>
      <c r="G67" s="1671">
        <f>G68</f>
        <v>82</v>
      </c>
      <c r="H67" s="1671">
        <f>H68</f>
        <v>104</v>
      </c>
      <c r="I67" s="1703">
        <f>G67+H67</f>
        <v>186</v>
      </c>
      <c r="J67" s="1673"/>
      <c r="K67" s="1671">
        <f>K68</f>
        <v>47</v>
      </c>
      <c r="L67" s="1671">
        <f>L68</f>
        <v>59</v>
      </c>
      <c r="M67" s="1706">
        <f t="shared" si="3"/>
        <v>106</v>
      </c>
      <c r="N67" s="1574"/>
      <c r="O67" s="1574"/>
    </row>
    <row r="68" spans="1:15" ht="12" customHeight="1">
      <c r="A68" s="1543"/>
      <c r="B68" s="1543"/>
      <c r="C68" s="1543"/>
      <c r="D68" s="2067"/>
      <c r="E68" s="653"/>
      <c r="F68" s="615" t="s">
        <v>224</v>
      </c>
      <c r="G68" s="1674">
        <v>82</v>
      </c>
      <c r="H68" s="1674">
        <v>104</v>
      </c>
      <c r="I68" s="1691">
        <f>G68+H68</f>
        <v>186</v>
      </c>
      <c r="J68" s="1673"/>
      <c r="K68" s="1673">
        <v>47</v>
      </c>
      <c r="L68" s="1673">
        <v>59</v>
      </c>
      <c r="M68" s="1686">
        <f t="shared" si="3"/>
        <v>106</v>
      </c>
      <c r="N68" s="1574"/>
      <c r="O68" s="1574"/>
    </row>
    <row r="69" spans="1:15" ht="12" customHeight="1">
      <c r="A69" s="1543"/>
      <c r="B69" s="1543"/>
      <c r="C69" s="1543"/>
      <c r="D69" s="2067"/>
      <c r="E69" s="634" t="s">
        <v>16</v>
      </c>
      <c r="F69" s="615"/>
      <c r="G69" s="1703">
        <f>SUM(G70:G71)</f>
        <v>161</v>
      </c>
      <c r="H69" s="1703">
        <f>SUM(H70:H71)</f>
        <v>273</v>
      </c>
      <c r="I69" s="1703">
        <f>G69+H69</f>
        <v>434</v>
      </c>
      <c r="J69" s="1673"/>
      <c r="K69" s="1671">
        <f>SUM(K70:K71)</f>
        <v>108</v>
      </c>
      <c r="L69" s="1671">
        <f>SUM(L70:L71)</f>
        <v>169</v>
      </c>
      <c r="M69" s="1706">
        <f t="shared" si="3"/>
        <v>277</v>
      </c>
      <c r="N69" s="1574"/>
      <c r="O69" s="1574"/>
    </row>
    <row r="70" spans="1:15" ht="12" customHeight="1">
      <c r="A70" s="1543"/>
      <c r="B70" s="1543"/>
      <c r="C70" s="1543"/>
      <c r="D70" s="2067"/>
      <c r="E70" s="653"/>
      <c r="F70" s="615" t="s">
        <v>224</v>
      </c>
      <c r="G70" s="1673">
        <v>135</v>
      </c>
      <c r="H70" s="1673">
        <v>221</v>
      </c>
      <c r="I70" s="1674">
        <f>SUM(G70:H70)</f>
        <v>356</v>
      </c>
      <c r="J70" s="1673"/>
      <c r="K70" s="1673">
        <v>106</v>
      </c>
      <c r="L70" s="1673">
        <v>161</v>
      </c>
      <c r="M70" s="1686">
        <f t="shared" si="3"/>
        <v>267</v>
      </c>
      <c r="N70" s="1574"/>
      <c r="O70" s="1574"/>
    </row>
    <row r="71" spans="1:15" ht="12" customHeight="1">
      <c r="A71" s="1543"/>
      <c r="B71" s="1543"/>
      <c r="C71" s="1543"/>
      <c r="D71" s="2068"/>
      <c r="E71" s="650"/>
      <c r="F71" s="672" t="s">
        <v>223</v>
      </c>
      <c r="G71" s="1721">
        <v>26</v>
      </c>
      <c r="H71" s="1721">
        <v>52</v>
      </c>
      <c r="I71" s="1720">
        <f>SUM(G71:H71)</f>
        <v>78</v>
      </c>
      <c r="J71" s="1719"/>
      <c r="K71" s="1719">
        <v>2</v>
      </c>
      <c r="L71" s="1719">
        <v>8</v>
      </c>
      <c r="M71" s="1718">
        <f t="shared" si="3"/>
        <v>10</v>
      </c>
      <c r="N71" s="1574"/>
      <c r="O71" s="1574"/>
    </row>
    <row r="72" spans="1:15" ht="12" customHeight="1">
      <c r="D72" s="1717"/>
      <c r="E72" s="1540"/>
      <c r="F72" s="1540"/>
      <c r="G72" s="1543"/>
      <c r="H72" s="1543"/>
      <c r="I72" s="1673"/>
      <c r="J72" s="1673"/>
      <c r="K72" s="1543"/>
      <c r="L72" s="1715"/>
      <c r="M72" s="1715" t="s">
        <v>222</v>
      </c>
      <c r="N72" s="1574"/>
      <c r="O72" s="1574"/>
    </row>
    <row r="73" spans="1:15" ht="12" customHeight="1">
      <c r="E73" s="1540"/>
      <c r="F73" s="1540"/>
      <c r="G73" s="1543"/>
      <c r="H73" s="1716"/>
      <c r="I73" s="1543"/>
      <c r="J73" s="1543"/>
      <c r="K73" s="1543"/>
      <c r="L73" s="1715" t="s">
        <v>221</v>
      </c>
      <c r="M73" s="1715"/>
    </row>
    <row r="74" spans="1:15" ht="12.95" customHeight="1">
      <c r="A74" s="1543"/>
      <c r="B74" s="1543"/>
      <c r="D74" s="2054" t="s">
        <v>29</v>
      </c>
      <c r="E74" s="2062" t="s">
        <v>220</v>
      </c>
      <c r="F74" s="2062"/>
      <c r="G74" s="2069" t="s">
        <v>395</v>
      </c>
      <c r="H74" s="2069"/>
      <c r="I74" s="2069"/>
      <c r="J74" s="2069"/>
      <c r="K74" s="2069"/>
      <c r="L74" s="2069"/>
      <c r="M74" s="2069"/>
      <c r="N74" s="1588"/>
      <c r="O74" s="1543"/>
    </row>
    <row r="75" spans="1:15" ht="12.75" customHeight="1">
      <c r="A75" s="1543"/>
      <c r="B75" s="1543"/>
      <c r="D75" s="2055"/>
      <c r="E75" s="2063"/>
      <c r="F75" s="2063"/>
      <c r="G75" s="2059" t="s">
        <v>1588</v>
      </c>
      <c r="H75" s="2059"/>
      <c r="I75" s="2059"/>
      <c r="J75" s="1714"/>
      <c r="K75" s="2060" t="s">
        <v>1587</v>
      </c>
      <c r="L75" s="2060"/>
      <c r="M75" s="2061"/>
      <c r="N75" s="1588"/>
      <c r="O75" s="1543"/>
    </row>
    <row r="76" spans="1:15" ht="12.75" customHeight="1">
      <c r="D76" s="2056"/>
      <c r="E76" s="2064"/>
      <c r="F76" s="2064"/>
      <c r="G76" s="1713" t="s">
        <v>26</v>
      </c>
      <c r="H76" s="1713" t="s">
        <v>27</v>
      </c>
      <c r="I76" s="1713" t="s">
        <v>5</v>
      </c>
      <c r="J76" s="1713"/>
      <c r="K76" s="1713" t="s">
        <v>26</v>
      </c>
      <c r="L76" s="1713" t="s">
        <v>27</v>
      </c>
      <c r="M76" s="1712" t="s">
        <v>5</v>
      </c>
      <c r="N76" s="1574"/>
    </row>
    <row r="77" spans="1:15">
      <c r="A77" s="1543"/>
      <c r="B77" s="1543"/>
      <c r="C77" s="1543"/>
      <c r="D77" s="2072">
        <v>1404</v>
      </c>
      <c r="E77" s="1702" t="s">
        <v>34</v>
      </c>
      <c r="F77" s="1684"/>
      <c r="G77" s="1683">
        <f>SUM(G78+G82)</f>
        <v>1585</v>
      </c>
      <c r="H77" s="1683">
        <f>SUM(H78+H82)</f>
        <v>590</v>
      </c>
      <c r="I77" s="1700">
        <f>G77+H77</f>
        <v>2175</v>
      </c>
      <c r="J77" s="1700"/>
      <c r="K77" s="1700">
        <f>SUM(K78+K82)</f>
        <v>387</v>
      </c>
      <c r="L77" s="1700">
        <f>L78+L82</f>
        <v>248</v>
      </c>
      <c r="M77" s="1711">
        <f>K77+L77</f>
        <v>635</v>
      </c>
    </row>
    <row r="78" spans="1:15" ht="12" customHeight="1">
      <c r="A78" s="1543"/>
      <c r="B78" s="1543"/>
      <c r="C78" s="1543"/>
      <c r="D78" s="2073"/>
      <c r="E78" s="634" t="s">
        <v>109</v>
      </c>
      <c r="F78" s="615"/>
      <c r="G78" s="1710">
        <f>SUM(G79:G81)</f>
        <v>1035</v>
      </c>
      <c r="H78" s="1710">
        <f>SUM(H79:H81)</f>
        <v>261</v>
      </c>
      <c r="I78" s="1703">
        <f t="shared" ref="I78:I109" si="4">SUM(G78:H78)</f>
        <v>1296</v>
      </c>
      <c r="J78" s="1673"/>
      <c r="K78" s="1671">
        <f>SUM(K79:K81)</f>
        <v>0</v>
      </c>
      <c r="L78" s="1671">
        <f>SUM(L79:L81)</f>
        <v>0</v>
      </c>
      <c r="M78" s="1706">
        <f t="shared" ref="M78:M109" si="5">SUM(K78:L78)</f>
        <v>0</v>
      </c>
    </row>
    <row r="79" spans="1:15" ht="12" customHeight="1">
      <c r="A79" s="1543"/>
      <c r="B79" s="1543"/>
      <c r="C79" s="1543"/>
      <c r="D79" s="2074"/>
      <c r="E79" s="653"/>
      <c r="F79" s="615" t="s">
        <v>212</v>
      </c>
      <c r="G79" s="1738">
        <v>1035</v>
      </c>
      <c r="H79" s="1709">
        <v>261</v>
      </c>
      <c r="I79" s="1709">
        <f t="shared" si="4"/>
        <v>1296</v>
      </c>
      <c r="J79" s="1709"/>
      <c r="K79" s="1709">
        <v>0</v>
      </c>
      <c r="L79" s="1709">
        <v>0</v>
      </c>
      <c r="M79" s="1708">
        <f t="shared" si="5"/>
        <v>0</v>
      </c>
    </row>
    <row r="80" spans="1:15" ht="12" customHeight="1">
      <c r="A80" s="1543"/>
      <c r="B80" s="1543"/>
      <c r="C80" s="1543"/>
      <c r="D80" s="2074"/>
      <c r="E80" s="653"/>
      <c r="F80" s="615" t="s">
        <v>332</v>
      </c>
      <c r="G80" s="1709">
        <v>0</v>
      </c>
      <c r="H80" s="1709">
        <v>0</v>
      </c>
      <c r="I80" s="1709">
        <f t="shared" si="4"/>
        <v>0</v>
      </c>
      <c r="J80" s="1709"/>
      <c r="K80" s="1709">
        <v>0</v>
      </c>
      <c r="L80" s="1709">
        <v>0</v>
      </c>
      <c r="M80" s="1708">
        <f t="shared" si="5"/>
        <v>0</v>
      </c>
    </row>
    <row r="81" spans="1:13" ht="12" customHeight="1">
      <c r="A81" s="1543"/>
      <c r="B81" s="1543"/>
      <c r="C81" s="1543"/>
      <c r="D81" s="2074"/>
      <c r="E81" s="653"/>
      <c r="F81" s="615" t="s">
        <v>331</v>
      </c>
      <c r="G81" s="1709">
        <v>0</v>
      </c>
      <c r="H81" s="1709">
        <v>0</v>
      </c>
      <c r="I81" s="1709">
        <f t="shared" si="4"/>
        <v>0</v>
      </c>
      <c r="J81" s="1709"/>
      <c r="K81" s="1709">
        <v>0</v>
      </c>
      <c r="L81" s="1709">
        <v>0</v>
      </c>
      <c r="M81" s="1708">
        <f t="shared" si="5"/>
        <v>0</v>
      </c>
    </row>
    <row r="82" spans="1:13" ht="12" customHeight="1">
      <c r="A82" s="1543"/>
      <c r="B82" s="1543"/>
      <c r="C82" s="1543"/>
      <c r="D82" s="2073"/>
      <c r="E82" s="634" t="s">
        <v>17</v>
      </c>
      <c r="F82" s="615"/>
      <c r="G82" s="1688">
        <f>G83</f>
        <v>550</v>
      </c>
      <c r="H82" s="1688">
        <f>H83</f>
        <v>329</v>
      </c>
      <c r="I82" s="1671">
        <f t="shared" si="4"/>
        <v>879</v>
      </c>
      <c r="J82" s="1671"/>
      <c r="K82" s="1671">
        <f>K83</f>
        <v>387</v>
      </c>
      <c r="L82" s="1671">
        <f>L83</f>
        <v>248</v>
      </c>
      <c r="M82" s="1687">
        <f t="shared" si="5"/>
        <v>635</v>
      </c>
    </row>
    <row r="83" spans="1:13" ht="12" customHeight="1">
      <c r="A83" s="1543"/>
      <c r="B83" s="1543"/>
      <c r="C83" s="1543"/>
      <c r="D83" s="2074"/>
      <c r="E83" s="653"/>
      <c r="F83" s="615" t="s">
        <v>209</v>
      </c>
      <c r="G83" s="1689">
        <v>550</v>
      </c>
      <c r="H83" s="1689">
        <v>329</v>
      </c>
      <c r="I83" s="1674">
        <f t="shared" si="4"/>
        <v>879</v>
      </c>
      <c r="J83" s="1674"/>
      <c r="K83" s="1674">
        <v>387</v>
      </c>
      <c r="L83" s="1674">
        <v>248</v>
      </c>
      <c r="M83" s="1686">
        <f t="shared" si="5"/>
        <v>635</v>
      </c>
    </row>
    <row r="84" spans="1:13" ht="12.75" customHeight="1">
      <c r="A84" s="1543"/>
      <c r="B84" s="1543"/>
      <c r="C84" s="1543"/>
      <c r="D84" s="2065">
        <v>1405</v>
      </c>
      <c r="E84" s="1702" t="s">
        <v>18</v>
      </c>
      <c r="F84" s="1707"/>
      <c r="G84" s="1698">
        <f>SUM(G85+G90+G97+G99)</f>
        <v>723</v>
      </c>
      <c r="H84" s="1698">
        <f>SUM(H85+H90+H97+H99)</f>
        <v>1136</v>
      </c>
      <c r="I84" s="1698">
        <f t="shared" si="4"/>
        <v>1859</v>
      </c>
      <c r="J84" s="1698">
        <f>J87+J92+J99+J85</f>
        <v>0</v>
      </c>
      <c r="K84" s="1698">
        <f>SUM(K85+K90+K97+K99)</f>
        <v>173</v>
      </c>
      <c r="L84" s="1698">
        <f>SUM(L85+L90+L97+L99)</f>
        <v>235</v>
      </c>
      <c r="M84" s="1697">
        <f t="shared" si="5"/>
        <v>408</v>
      </c>
    </row>
    <row r="85" spans="1:13" ht="12" customHeight="1">
      <c r="A85" s="1543"/>
      <c r="B85" s="1543"/>
      <c r="C85" s="1543"/>
      <c r="D85" s="2067"/>
      <c r="E85" s="634" t="s">
        <v>21</v>
      </c>
      <c r="F85" s="615"/>
      <c r="G85" s="1671">
        <f>G86+G87+G88+G89</f>
        <v>100</v>
      </c>
      <c r="H85" s="1671">
        <f>H86+H87+H88+H89</f>
        <v>93</v>
      </c>
      <c r="I85" s="1671">
        <f t="shared" si="4"/>
        <v>193</v>
      </c>
      <c r="J85" s="1671"/>
      <c r="K85" s="1671">
        <f>K86+K87+K88+K89</f>
        <v>92</v>
      </c>
      <c r="L85" s="1671">
        <f>L86+L87+L88+L89</f>
        <v>85</v>
      </c>
      <c r="M85" s="1706">
        <f t="shared" si="5"/>
        <v>177</v>
      </c>
    </row>
    <row r="86" spans="1:13" ht="12" customHeight="1">
      <c r="A86" s="1543"/>
      <c r="B86" s="1543"/>
      <c r="C86" s="1543"/>
      <c r="D86" s="2067"/>
      <c r="E86" s="653"/>
      <c r="F86" s="615" t="s">
        <v>208</v>
      </c>
      <c r="G86" s="1673">
        <v>7</v>
      </c>
      <c r="H86" s="1673">
        <v>8</v>
      </c>
      <c r="I86" s="1674">
        <f t="shared" si="4"/>
        <v>15</v>
      </c>
      <c r="J86" s="1673"/>
      <c r="K86" s="1673">
        <v>6</v>
      </c>
      <c r="L86" s="1673">
        <v>7</v>
      </c>
      <c r="M86" s="1690">
        <f t="shared" si="5"/>
        <v>13</v>
      </c>
    </row>
    <row r="87" spans="1:13" ht="12" customHeight="1">
      <c r="A87" s="1543"/>
      <c r="B87" s="1543"/>
      <c r="C87" s="1543"/>
      <c r="D87" s="2067"/>
      <c r="E87" s="653"/>
      <c r="F87" s="615" t="s">
        <v>207</v>
      </c>
      <c r="G87" s="1691">
        <v>53</v>
      </c>
      <c r="H87" s="1691">
        <v>43</v>
      </c>
      <c r="I87" s="1674">
        <f t="shared" si="4"/>
        <v>96</v>
      </c>
      <c r="J87" s="1671"/>
      <c r="K87" s="1691">
        <v>56</v>
      </c>
      <c r="L87" s="1691">
        <v>52</v>
      </c>
      <c r="M87" s="1690">
        <f t="shared" si="5"/>
        <v>108</v>
      </c>
    </row>
    <row r="88" spans="1:13" ht="12" customHeight="1">
      <c r="A88" s="1543"/>
      <c r="B88" s="1543"/>
      <c r="C88" s="1543"/>
      <c r="D88" s="2067"/>
      <c r="E88" s="653"/>
      <c r="F88" s="615" t="s">
        <v>206</v>
      </c>
      <c r="G88" s="1689">
        <v>17</v>
      </c>
      <c r="H88" s="1689">
        <v>9</v>
      </c>
      <c r="I88" s="1674">
        <f t="shared" si="4"/>
        <v>26</v>
      </c>
      <c r="J88" s="1674"/>
      <c r="K88" s="1674">
        <v>17</v>
      </c>
      <c r="L88" s="1674">
        <v>9</v>
      </c>
      <c r="M88" s="1686">
        <f t="shared" si="5"/>
        <v>26</v>
      </c>
    </row>
    <row r="89" spans="1:13" ht="12" customHeight="1">
      <c r="A89" s="1543"/>
      <c r="B89" s="1543"/>
      <c r="C89" s="1543"/>
      <c r="D89" s="2067"/>
      <c r="E89" s="653"/>
      <c r="F89" s="615" t="s">
        <v>205</v>
      </c>
      <c r="G89" s="1689">
        <v>23</v>
      </c>
      <c r="H89" s="1689">
        <v>33</v>
      </c>
      <c r="I89" s="1674">
        <f t="shared" si="4"/>
        <v>56</v>
      </c>
      <c r="J89" s="1674"/>
      <c r="K89" s="1674">
        <v>13</v>
      </c>
      <c r="L89" s="1674">
        <v>17</v>
      </c>
      <c r="M89" s="1686">
        <f t="shared" si="5"/>
        <v>30</v>
      </c>
    </row>
    <row r="90" spans="1:13" ht="12" customHeight="1">
      <c r="A90" s="1543"/>
      <c r="B90" s="1543"/>
      <c r="C90" s="1543"/>
      <c r="D90" s="2067"/>
      <c r="E90" s="634" t="s">
        <v>19</v>
      </c>
      <c r="F90" s="615"/>
      <c r="G90" s="1694">
        <f>G91+G92+G93+G94+G95+G96</f>
        <v>505</v>
      </c>
      <c r="H90" s="1694">
        <f>H91+H92+H93+H94+H95+H96</f>
        <v>754</v>
      </c>
      <c r="I90" s="1694">
        <f t="shared" si="4"/>
        <v>1259</v>
      </c>
      <c r="J90" s="1694"/>
      <c r="K90" s="1694">
        <f>SUM(K91:K96)</f>
        <v>5</v>
      </c>
      <c r="L90" s="1694">
        <f>SUM(L91:L96)</f>
        <v>3</v>
      </c>
      <c r="M90" s="1693">
        <f t="shared" si="5"/>
        <v>8</v>
      </c>
    </row>
    <row r="91" spans="1:13" ht="12" customHeight="1">
      <c r="A91" s="1543"/>
      <c r="B91" s="1543"/>
      <c r="C91" s="1543"/>
      <c r="D91" s="2067"/>
      <c r="E91" s="653"/>
      <c r="F91" s="615" t="s">
        <v>204</v>
      </c>
      <c r="G91" s="1674">
        <v>3</v>
      </c>
      <c r="H91" s="1674">
        <v>5</v>
      </c>
      <c r="I91" s="1674">
        <f t="shared" si="4"/>
        <v>8</v>
      </c>
      <c r="J91" s="1674"/>
      <c r="K91" s="1674">
        <v>0</v>
      </c>
      <c r="L91" s="1674">
        <v>0</v>
      </c>
      <c r="M91" s="1686">
        <f t="shared" si="5"/>
        <v>0</v>
      </c>
    </row>
    <row r="92" spans="1:13" ht="12" customHeight="1">
      <c r="A92" s="1543"/>
      <c r="B92" s="1543"/>
      <c r="C92" s="1543"/>
      <c r="D92" s="2067"/>
      <c r="E92" s="653"/>
      <c r="F92" s="615" t="s">
        <v>203</v>
      </c>
      <c r="G92" s="1691">
        <v>213</v>
      </c>
      <c r="H92" s="1691">
        <v>200</v>
      </c>
      <c r="I92" s="1691">
        <f t="shared" si="4"/>
        <v>413</v>
      </c>
      <c r="J92" s="1691"/>
      <c r="K92" s="1691">
        <v>5</v>
      </c>
      <c r="L92" s="1691">
        <v>3</v>
      </c>
      <c r="M92" s="1690">
        <f t="shared" si="5"/>
        <v>8</v>
      </c>
    </row>
    <row r="93" spans="1:13" ht="12" customHeight="1">
      <c r="A93" s="1543"/>
      <c r="B93" s="1543"/>
      <c r="C93" s="1543"/>
      <c r="D93" s="2067"/>
      <c r="E93" s="653"/>
      <c r="F93" s="615" t="s">
        <v>202</v>
      </c>
      <c r="G93" s="1689">
        <v>0</v>
      </c>
      <c r="H93" s="1689">
        <v>0</v>
      </c>
      <c r="I93" s="1674">
        <f t="shared" si="4"/>
        <v>0</v>
      </c>
      <c r="J93" s="1674"/>
      <c r="K93" s="1674">
        <v>0</v>
      </c>
      <c r="L93" s="1674">
        <v>0</v>
      </c>
      <c r="M93" s="1686">
        <f t="shared" si="5"/>
        <v>0</v>
      </c>
    </row>
    <row r="94" spans="1:13" ht="12" customHeight="1">
      <c r="A94" s="1543"/>
      <c r="B94" s="1543"/>
      <c r="C94" s="1543"/>
      <c r="D94" s="2067"/>
      <c r="E94" s="653"/>
      <c r="F94" s="615" t="s">
        <v>201</v>
      </c>
      <c r="G94" s="1674">
        <v>15</v>
      </c>
      <c r="H94" s="1674">
        <v>15</v>
      </c>
      <c r="I94" s="1674">
        <f t="shared" si="4"/>
        <v>30</v>
      </c>
      <c r="J94" s="1674"/>
      <c r="K94" s="1674">
        <v>0</v>
      </c>
      <c r="L94" s="1674">
        <v>0</v>
      </c>
      <c r="M94" s="1686">
        <f t="shared" si="5"/>
        <v>0</v>
      </c>
    </row>
    <row r="95" spans="1:13" ht="12" customHeight="1">
      <c r="A95" s="1543"/>
      <c r="B95" s="1543"/>
      <c r="C95" s="1543"/>
      <c r="D95" s="2067"/>
      <c r="E95" s="653"/>
      <c r="F95" s="615" t="s">
        <v>319</v>
      </c>
      <c r="G95" s="1689">
        <v>248</v>
      </c>
      <c r="H95" s="1689">
        <v>509</v>
      </c>
      <c r="I95" s="1674">
        <f t="shared" si="4"/>
        <v>757</v>
      </c>
      <c r="J95" s="1674"/>
      <c r="K95" s="1674">
        <v>0</v>
      </c>
      <c r="L95" s="1674">
        <v>0</v>
      </c>
      <c r="M95" s="1686">
        <f t="shared" si="5"/>
        <v>0</v>
      </c>
    </row>
    <row r="96" spans="1:13" ht="12" customHeight="1">
      <c r="A96" s="1543"/>
      <c r="B96" s="1543"/>
      <c r="C96" s="1543"/>
      <c r="D96" s="2067"/>
      <c r="E96" s="653"/>
      <c r="F96" s="1680" t="s">
        <v>200</v>
      </c>
      <c r="G96" s="1674">
        <v>26</v>
      </c>
      <c r="H96" s="1674">
        <v>25</v>
      </c>
      <c r="I96" s="1674">
        <f t="shared" si="4"/>
        <v>51</v>
      </c>
      <c r="J96" s="1674"/>
      <c r="K96" s="1674">
        <v>0</v>
      </c>
      <c r="L96" s="1674">
        <v>0</v>
      </c>
      <c r="M96" s="1686">
        <f t="shared" si="5"/>
        <v>0</v>
      </c>
    </row>
    <row r="97" spans="1:13" ht="12" customHeight="1">
      <c r="A97" s="1543"/>
      <c r="B97" s="1543"/>
      <c r="C97" s="1543"/>
      <c r="D97" s="2067"/>
      <c r="E97" s="719" t="s">
        <v>65</v>
      </c>
      <c r="F97" s="1705"/>
      <c r="G97" s="1694">
        <f>G98</f>
        <v>58</v>
      </c>
      <c r="H97" s="1694">
        <f>H98</f>
        <v>161</v>
      </c>
      <c r="I97" s="1694">
        <f t="shared" si="4"/>
        <v>219</v>
      </c>
      <c r="J97" s="1694"/>
      <c r="K97" s="1694">
        <f>K98</f>
        <v>24</v>
      </c>
      <c r="L97" s="1694">
        <f>L98</f>
        <v>58</v>
      </c>
      <c r="M97" s="1693">
        <f t="shared" si="5"/>
        <v>82</v>
      </c>
    </row>
    <row r="98" spans="1:13" ht="12" customHeight="1">
      <c r="A98" s="1543"/>
      <c r="B98" s="1543"/>
      <c r="C98" s="1543"/>
      <c r="D98" s="2067"/>
      <c r="E98" s="615"/>
      <c r="F98" s="615" t="s">
        <v>306</v>
      </c>
      <c r="G98" s="1674">
        <v>58</v>
      </c>
      <c r="H98" s="1674">
        <v>161</v>
      </c>
      <c r="I98" s="1674">
        <f t="shared" si="4"/>
        <v>219</v>
      </c>
      <c r="J98" s="1674"/>
      <c r="K98" s="1674">
        <v>24</v>
      </c>
      <c r="L98" s="1674">
        <v>58</v>
      </c>
      <c r="M98" s="1686">
        <f t="shared" si="5"/>
        <v>82</v>
      </c>
    </row>
    <row r="99" spans="1:13" ht="12" customHeight="1">
      <c r="A99" s="1543"/>
      <c r="B99" s="1543"/>
      <c r="C99" s="1543"/>
      <c r="D99" s="2067"/>
      <c r="E99" s="634" t="s">
        <v>49</v>
      </c>
      <c r="F99" s="1396"/>
      <c r="G99" s="1671">
        <f>SUM(G100:G101)</f>
        <v>60</v>
      </c>
      <c r="H99" s="1671">
        <f>SUM(H100:H101)</f>
        <v>128</v>
      </c>
      <c r="I99" s="1703">
        <f t="shared" si="4"/>
        <v>188</v>
      </c>
      <c r="J99" s="1673"/>
      <c r="K99" s="1671">
        <f>SUM(K100:K101)</f>
        <v>52</v>
      </c>
      <c r="L99" s="1671">
        <f>SUM(L100:L101)</f>
        <v>89</v>
      </c>
      <c r="M99" s="1687">
        <f t="shared" si="5"/>
        <v>141</v>
      </c>
    </row>
    <row r="100" spans="1:13" ht="12" customHeight="1">
      <c r="A100" s="1543"/>
      <c r="B100" s="1543"/>
      <c r="C100" s="1543"/>
      <c r="D100" s="2067"/>
      <c r="E100" s="653"/>
      <c r="F100" s="615" t="s">
        <v>199</v>
      </c>
      <c r="G100" s="1673">
        <v>53</v>
      </c>
      <c r="H100" s="1673">
        <v>80</v>
      </c>
      <c r="I100" s="1674">
        <f t="shared" si="4"/>
        <v>133</v>
      </c>
      <c r="J100" s="1673"/>
      <c r="K100" s="1673">
        <v>47</v>
      </c>
      <c r="L100" s="1673">
        <v>64</v>
      </c>
      <c r="M100" s="1686">
        <f t="shared" si="5"/>
        <v>111</v>
      </c>
    </row>
    <row r="101" spans="1:13" ht="12" customHeight="1">
      <c r="A101" s="1543"/>
      <c r="B101" s="1543"/>
      <c r="C101" s="1543"/>
      <c r="D101" s="2068"/>
      <c r="E101" s="653"/>
      <c r="F101" s="615" t="s">
        <v>198</v>
      </c>
      <c r="G101" s="1673">
        <v>7</v>
      </c>
      <c r="H101" s="1673">
        <v>48</v>
      </c>
      <c r="I101" s="1674">
        <f t="shared" si="4"/>
        <v>55</v>
      </c>
      <c r="J101" s="1673"/>
      <c r="K101" s="1673">
        <v>5</v>
      </c>
      <c r="L101" s="1673">
        <v>25</v>
      </c>
      <c r="M101" s="1686">
        <f t="shared" si="5"/>
        <v>30</v>
      </c>
    </row>
    <row r="102" spans="1:13" ht="12.75" customHeight="1">
      <c r="D102" s="2065">
        <v>1406</v>
      </c>
      <c r="E102" s="1702" t="s">
        <v>22</v>
      </c>
      <c r="F102" s="1684"/>
      <c r="G102" s="1700">
        <f>SUM(G103+G106+G109+G111)</f>
        <v>642</v>
      </c>
      <c r="H102" s="1700">
        <f>SUM(H103+H106+H109+H111)</f>
        <v>737</v>
      </c>
      <c r="I102" s="1700">
        <f t="shared" si="4"/>
        <v>1379</v>
      </c>
      <c r="J102" s="1699"/>
      <c r="K102" s="1698">
        <f>SUM(K103+K106+K109+K111)</f>
        <v>174</v>
      </c>
      <c r="L102" s="1698">
        <f>SUM(L103+L106+L109+L111)</f>
        <v>197</v>
      </c>
      <c r="M102" s="1697">
        <f t="shared" si="5"/>
        <v>371</v>
      </c>
    </row>
    <row r="103" spans="1:13" ht="12" customHeight="1">
      <c r="A103" s="1543"/>
      <c r="B103" s="1543"/>
      <c r="C103" s="1543"/>
      <c r="D103" s="2067"/>
      <c r="E103" s="634" t="s">
        <v>68</v>
      </c>
      <c r="F103" s="615"/>
      <c r="G103" s="1671">
        <f>G104+G105</f>
        <v>267</v>
      </c>
      <c r="H103" s="1671">
        <f>H104+H105</f>
        <v>372</v>
      </c>
      <c r="I103" s="1703">
        <f t="shared" si="4"/>
        <v>639</v>
      </c>
      <c r="J103" s="1673"/>
      <c r="K103" s="1671">
        <f>K104+K105</f>
        <v>58</v>
      </c>
      <c r="L103" s="1671">
        <f>L104+L105</f>
        <v>48</v>
      </c>
      <c r="M103" s="1687">
        <f t="shared" si="5"/>
        <v>106</v>
      </c>
    </row>
    <row r="104" spans="1:13" ht="12" customHeight="1">
      <c r="A104" s="1543"/>
      <c r="B104" s="1543"/>
      <c r="C104" s="1543"/>
      <c r="D104" s="2067"/>
      <c r="E104" s="632"/>
      <c r="F104" s="615" t="s">
        <v>197</v>
      </c>
      <c r="G104" s="1673">
        <v>66</v>
      </c>
      <c r="H104" s="1673">
        <v>170</v>
      </c>
      <c r="I104" s="1674">
        <f t="shared" si="4"/>
        <v>236</v>
      </c>
      <c r="J104" s="1673"/>
      <c r="K104" s="1673">
        <v>0</v>
      </c>
      <c r="L104" s="1673">
        <v>0</v>
      </c>
      <c r="M104" s="1686">
        <f t="shared" si="5"/>
        <v>0</v>
      </c>
    </row>
    <row r="105" spans="1:13" ht="12" customHeight="1">
      <c r="A105" s="1543"/>
      <c r="B105" s="1543"/>
      <c r="C105" s="1543"/>
      <c r="D105" s="2067"/>
      <c r="E105" s="632"/>
      <c r="F105" s="615" t="s">
        <v>196</v>
      </c>
      <c r="G105" s="1673">
        <v>201</v>
      </c>
      <c r="H105" s="1673">
        <v>202</v>
      </c>
      <c r="I105" s="1674">
        <f t="shared" si="4"/>
        <v>403</v>
      </c>
      <c r="J105" s="1673"/>
      <c r="K105" s="1673">
        <v>58</v>
      </c>
      <c r="L105" s="1673">
        <v>48</v>
      </c>
      <c r="M105" s="1686">
        <f t="shared" si="5"/>
        <v>106</v>
      </c>
    </row>
    <row r="106" spans="1:13" ht="12" customHeight="1">
      <c r="A106" s="1543"/>
      <c r="B106" s="1543"/>
      <c r="C106" s="1543"/>
      <c r="D106" s="2067"/>
      <c r="E106" s="634" t="s">
        <v>23</v>
      </c>
      <c r="F106" s="615"/>
      <c r="G106" s="1671">
        <f>G107+G108</f>
        <v>247</v>
      </c>
      <c r="H106" s="1671">
        <f>H107+H108</f>
        <v>267</v>
      </c>
      <c r="I106" s="1703">
        <f t="shared" si="4"/>
        <v>514</v>
      </c>
      <c r="J106" s="1673"/>
      <c r="K106" s="1671">
        <f>K108+K107</f>
        <v>98</v>
      </c>
      <c r="L106" s="1671">
        <f>L108+L107</f>
        <v>136</v>
      </c>
      <c r="M106" s="1687">
        <f t="shared" si="5"/>
        <v>234</v>
      </c>
    </row>
    <row r="107" spans="1:13" ht="12" customHeight="1">
      <c r="A107" s="1543"/>
      <c r="B107" s="1543"/>
      <c r="C107" s="1543"/>
      <c r="D107" s="2067"/>
      <c r="E107" s="653"/>
      <c r="F107" s="615" t="s">
        <v>195</v>
      </c>
      <c r="G107" s="1673">
        <v>199</v>
      </c>
      <c r="H107" s="1673">
        <v>214</v>
      </c>
      <c r="I107" s="1674">
        <f t="shared" si="4"/>
        <v>413</v>
      </c>
      <c r="J107" s="1673"/>
      <c r="K107" s="1673">
        <v>95</v>
      </c>
      <c r="L107" s="1673">
        <v>126</v>
      </c>
      <c r="M107" s="1686">
        <f t="shared" si="5"/>
        <v>221</v>
      </c>
    </row>
    <row r="108" spans="1:13" ht="12" customHeight="1">
      <c r="A108" s="1543"/>
      <c r="B108" s="1543"/>
      <c r="C108" s="1543"/>
      <c r="D108" s="2067"/>
      <c r="E108" s="653"/>
      <c r="F108" s="615" t="s">
        <v>194</v>
      </c>
      <c r="G108" s="1673">
        <v>48</v>
      </c>
      <c r="H108" s="1673">
        <v>53</v>
      </c>
      <c r="I108" s="1674">
        <f t="shared" si="4"/>
        <v>101</v>
      </c>
      <c r="J108" s="1673"/>
      <c r="K108" s="1673">
        <v>3</v>
      </c>
      <c r="L108" s="1673">
        <v>10</v>
      </c>
      <c r="M108" s="1686">
        <f t="shared" si="5"/>
        <v>13</v>
      </c>
    </row>
    <row r="109" spans="1:13" ht="12" customHeight="1">
      <c r="A109" s="1543"/>
      <c r="B109" s="1543"/>
      <c r="C109" s="1543"/>
      <c r="D109" s="2067"/>
      <c r="E109" s="634" t="s">
        <v>36</v>
      </c>
      <c r="F109" s="615"/>
      <c r="G109" s="1671">
        <f>G110</f>
        <v>121</v>
      </c>
      <c r="H109" s="1671">
        <f>H110</f>
        <v>96</v>
      </c>
      <c r="I109" s="1703">
        <f t="shared" si="4"/>
        <v>217</v>
      </c>
      <c r="J109" s="1673"/>
      <c r="K109" s="1671">
        <f>K110</f>
        <v>14</v>
      </c>
      <c r="L109" s="1671">
        <f>L110</f>
        <v>11</v>
      </c>
      <c r="M109" s="1687">
        <f t="shared" si="5"/>
        <v>25</v>
      </c>
    </row>
    <row r="110" spans="1:13" ht="12" customHeight="1">
      <c r="A110" s="1543"/>
      <c r="B110" s="1543"/>
      <c r="C110" s="1543"/>
      <c r="D110" s="2067"/>
      <c r="E110" s="632"/>
      <c r="F110" s="615" t="s">
        <v>193</v>
      </c>
      <c r="G110" s="1673">
        <v>121</v>
      </c>
      <c r="H110" s="1673">
        <v>96</v>
      </c>
      <c r="I110" s="1674">
        <f t="shared" ref="I110:I140" si="6">SUM(G110:H110)</f>
        <v>217</v>
      </c>
      <c r="J110" s="1673"/>
      <c r="K110" s="1673">
        <v>14</v>
      </c>
      <c r="L110" s="1673">
        <v>11</v>
      </c>
      <c r="M110" s="1686">
        <f t="shared" ref="M110:M140" si="7">SUM(K110:L110)</f>
        <v>25</v>
      </c>
    </row>
    <row r="111" spans="1:13" ht="12" customHeight="1">
      <c r="A111" s="1543"/>
      <c r="B111" s="1543"/>
      <c r="C111" s="1543"/>
      <c r="D111" s="2067"/>
      <c r="E111" s="634" t="s">
        <v>37</v>
      </c>
      <c r="F111" s="615"/>
      <c r="G111" s="1671">
        <f>G112</f>
        <v>7</v>
      </c>
      <c r="H111" s="1671">
        <f>H112</f>
        <v>2</v>
      </c>
      <c r="I111" s="1703">
        <f t="shared" si="6"/>
        <v>9</v>
      </c>
      <c r="J111" s="1673"/>
      <c r="K111" s="1671">
        <f>K112</f>
        <v>4</v>
      </c>
      <c r="L111" s="1671">
        <f>L112</f>
        <v>2</v>
      </c>
      <c r="M111" s="1687">
        <f t="shared" si="7"/>
        <v>6</v>
      </c>
    </row>
    <row r="112" spans="1:13" ht="12" customHeight="1">
      <c r="A112" s="1543"/>
      <c r="B112" s="1543"/>
      <c r="C112" s="1543"/>
      <c r="D112" s="2068"/>
      <c r="E112" s="653"/>
      <c r="F112" s="615" t="s">
        <v>192</v>
      </c>
      <c r="G112" s="1673">
        <v>7</v>
      </c>
      <c r="H112" s="1673">
        <v>2</v>
      </c>
      <c r="I112" s="1674">
        <f t="shared" si="6"/>
        <v>9</v>
      </c>
      <c r="J112" s="1673"/>
      <c r="K112" s="1673">
        <v>4</v>
      </c>
      <c r="L112" s="1673">
        <v>2</v>
      </c>
      <c r="M112" s="1686">
        <f t="shared" si="7"/>
        <v>6</v>
      </c>
    </row>
    <row r="113" spans="1:13" ht="12.75" customHeight="1">
      <c r="D113" s="2072">
        <v>1407</v>
      </c>
      <c r="E113" s="1702" t="s">
        <v>24</v>
      </c>
      <c r="F113" s="1684"/>
      <c r="G113" s="1704">
        <f>SUM(G114+G121)</f>
        <v>222</v>
      </c>
      <c r="H113" s="1704">
        <f>SUM(H114+H121)</f>
        <v>151</v>
      </c>
      <c r="I113" s="1700">
        <f t="shared" si="6"/>
        <v>373</v>
      </c>
      <c r="J113" s="1699"/>
      <c r="K113" s="1698">
        <f>SUM(K114+K121)</f>
        <v>39</v>
      </c>
      <c r="L113" s="1698">
        <f>SUM(L114+L121)</f>
        <v>34</v>
      </c>
      <c r="M113" s="1697">
        <f t="shared" si="7"/>
        <v>73</v>
      </c>
    </row>
    <row r="114" spans="1:13" ht="12" customHeight="1">
      <c r="A114" s="1543"/>
      <c r="B114" s="1543"/>
      <c r="C114" s="1543"/>
      <c r="D114" s="2073"/>
      <c r="E114" s="634" t="s">
        <v>69</v>
      </c>
      <c r="F114" s="615"/>
      <c r="G114" s="1688">
        <f>SUM(G115:G120)</f>
        <v>118</v>
      </c>
      <c r="H114" s="1688">
        <f>SUM(H115:H120)</f>
        <v>64</v>
      </c>
      <c r="I114" s="1703">
        <f t="shared" si="6"/>
        <v>182</v>
      </c>
      <c r="J114" s="1673"/>
      <c r="K114" s="1671">
        <f>SUM(K115:K120)</f>
        <v>9</v>
      </c>
      <c r="L114" s="1671">
        <f>SUM(L115:L120)</f>
        <v>5</v>
      </c>
      <c r="M114" s="1687">
        <f t="shared" si="7"/>
        <v>14</v>
      </c>
    </row>
    <row r="115" spans="1:13" ht="12" customHeight="1">
      <c r="A115" s="1543"/>
      <c r="B115" s="1543"/>
      <c r="C115" s="1543"/>
      <c r="D115" s="2073"/>
      <c r="E115" s="634"/>
      <c r="F115" s="615" t="s">
        <v>1586</v>
      </c>
      <c r="G115" s="1543">
        <v>58</v>
      </c>
      <c r="H115" s="1673">
        <v>12</v>
      </c>
      <c r="I115" s="1674">
        <f t="shared" si="6"/>
        <v>70</v>
      </c>
      <c r="J115" s="1673"/>
      <c r="K115" s="1673">
        <v>8</v>
      </c>
      <c r="L115" s="1673">
        <v>1</v>
      </c>
      <c r="M115" s="1686">
        <f t="shared" si="7"/>
        <v>9</v>
      </c>
    </row>
    <row r="116" spans="1:13" ht="12" customHeight="1">
      <c r="A116" s="1543"/>
      <c r="B116" s="1543"/>
      <c r="C116" s="1543"/>
      <c r="D116" s="2073"/>
      <c r="E116" s="634"/>
      <c r="F116" s="615" t="s">
        <v>1586</v>
      </c>
      <c r="G116" s="1543">
        <v>0</v>
      </c>
      <c r="H116" s="1673">
        <v>0</v>
      </c>
      <c r="I116" s="1674">
        <f t="shared" si="6"/>
        <v>0</v>
      </c>
      <c r="J116" s="1673"/>
      <c r="K116" s="1673">
        <v>0</v>
      </c>
      <c r="L116" s="1673">
        <v>0</v>
      </c>
      <c r="M116" s="1686">
        <f t="shared" si="7"/>
        <v>0</v>
      </c>
    </row>
    <row r="117" spans="1:13" ht="12" customHeight="1">
      <c r="A117" s="1543"/>
      <c r="B117" s="1543"/>
      <c r="C117" s="1543"/>
      <c r="D117" s="2073"/>
      <c r="E117" s="634"/>
      <c r="F117" s="615" t="s">
        <v>189</v>
      </c>
      <c r="G117" s="1543">
        <v>22</v>
      </c>
      <c r="H117" s="1673">
        <v>12</v>
      </c>
      <c r="I117" s="1674">
        <f t="shared" si="6"/>
        <v>34</v>
      </c>
      <c r="J117" s="1673"/>
      <c r="K117" s="1673">
        <v>1</v>
      </c>
      <c r="L117" s="1673">
        <v>0</v>
      </c>
      <c r="M117" s="1686">
        <f t="shared" si="7"/>
        <v>1</v>
      </c>
    </row>
    <row r="118" spans="1:13" ht="12" customHeight="1">
      <c r="A118" s="1543"/>
      <c r="B118" s="1543"/>
      <c r="C118" s="1543"/>
      <c r="D118" s="2073"/>
      <c r="E118" s="653"/>
      <c r="F118" s="615" t="s">
        <v>316</v>
      </c>
      <c r="G118" s="1543">
        <v>31</v>
      </c>
      <c r="H118" s="1673">
        <v>33</v>
      </c>
      <c r="I118" s="1674">
        <f t="shared" si="6"/>
        <v>64</v>
      </c>
      <c r="J118" s="1673"/>
      <c r="K118" s="1673">
        <v>0</v>
      </c>
      <c r="L118" s="1673">
        <v>2</v>
      </c>
      <c r="M118" s="1686">
        <f t="shared" si="7"/>
        <v>2</v>
      </c>
    </row>
    <row r="119" spans="1:13" ht="12" customHeight="1">
      <c r="A119" s="1543"/>
      <c r="B119" s="1543"/>
      <c r="C119" s="1543"/>
      <c r="D119" s="2073"/>
      <c r="E119" s="653"/>
      <c r="F119" s="615" t="s">
        <v>188</v>
      </c>
      <c r="G119" s="1543">
        <v>7</v>
      </c>
      <c r="H119" s="1673">
        <v>7</v>
      </c>
      <c r="I119" s="1674">
        <f t="shared" si="6"/>
        <v>14</v>
      </c>
      <c r="J119" s="1673"/>
      <c r="K119" s="1673">
        <v>0</v>
      </c>
      <c r="L119" s="1673">
        <v>2</v>
      </c>
      <c r="M119" s="1686">
        <f t="shared" si="7"/>
        <v>2</v>
      </c>
    </row>
    <row r="120" spans="1:13" ht="12" customHeight="1">
      <c r="A120" s="1543"/>
      <c r="B120" s="1543"/>
      <c r="C120" s="1543"/>
      <c r="D120" s="2073"/>
      <c r="E120" s="653"/>
      <c r="F120" s="615" t="s">
        <v>187</v>
      </c>
      <c r="G120" s="1543">
        <v>0</v>
      </c>
      <c r="H120" s="1673">
        <v>0</v>
      </c>
      <c r="I120" s="1674">
        <f t="shared" si="6"/>
        <v>0</v>
      </c>
      <c r="J120" s="1673"/>
      <c r="K120" s="1673">
        <v>0</v>
      </c>
      <c r="L120" s="1673">
        <v>0</v>
      </c>
      <c r="M120" s="1686">
        <f t="shared" si="7"/>
        <v>0</v>
      </c>
    </row>
    <row r="121" spans="1:13" ht="12" customHeight="1">
      <c r="A121" s="1543"/>
      <c r="B121" s="1543"/>
      <c r="C121" s="1543"/>
      <c r="D121" s="2073"/>
      <c r="E121" s="634" t="s">
        <v>51</v>
      </c>
      <c r="F121" s="1396"/>
      <c r="G121" s="1688">
        <f>G122+G123</f>
        <v>104</v>
      </c>
      <c r="H121" s="1688">
        <f>H122+H123</f>
        <v>87</v>
      </c>
      <c r="I121" s="1703">
        <f t="shared" si="6"/>
        <v>191</v>
      </c>
      <c r="J121" s="1673"/>
      <c r="K121" s="1671">
        <f>K122+K123</f>
        <v>30</v>
      </c>
      <c r="L121" s="1671">
        <f>L122+L123</f>
        <v>29</v>
      </c>
      <c r="M121" s="1687">
        <f t="shared" si="7"/>
        <v>59</v>
      </c>
    </row>
    <row r="122" spans="1:13" ht="12" customHeight="1">
      <c r="A122" s="1543"/>
      <c r="B122" s="1543"/>
      <c r="C122" s="1543"/>
      <c r="D122" s="2073"/>
      <c r="E122" s="653"/>
      <c r="F122" s="615" t="s">
        <v>186</v>
      </c>
      <c r="G122" s="1543">
        <v>104</v>
      </c>
      <c r="H122" s="1673">
        <v>87</v>
      </c>
      <c r="I122" s="1674">
        <f t="shared" si="6"/>
        <v>191</v>
      </c>
      <c r="J122" s="1673"/>
      <c r="K122" s="1673">
        <v>30</v>
      </c>
      <c r="L122" s="1673">
        <v>29</v>
      </c>
      <c r="M122" s="1690">
        <f t="shared" si="7"/>
        <v>59</v>
      </c>
    </row>
    <row r="123" spans="1:13" ht="12" customHeight="1">
      <c r="A123" s="1543"/>
      <c r="B123" s="1543"/>
      <c r="C123" s="1543"/>
      <c r="D123" s="2073"/>
      <c r="E123" s="653"/>
      <c r="F123" s="615" t="s">
        <v>185</v>
      </c>
      <c r="G123" s="1689">
        <v>0</v>
      </c>
      <c r="H123" s="1689">
        <v>0</v>
      </c>
      <c r="I123" s="1674">
        <f t="shared" si="6"/>
        <v>0</v>
      </c>
      <c r="J123" s="1673"/>
      <c r="K123" s="1673">
        <v>0</v>
      </c>
      <c r="L123" s="1673">
        <v>0</v>
      </c>
      <c r="M123" s="1686">
        <f t="shared" si="7"/>
        <v>0</v>
      </c>
    </row>
    <row r="124" spans="1:13" ht="12.75" customHeight="1">
      <c r="D124" s="2072">
        <v>1408</v>
      </c>
      <c r="E124" s="1702" t="s">
        <v>25</v>
      </c>
      <c r="F124" s="1701"/>
      <c r="G124" s="1698">
        <f>SUM(G125+G127+G130+G134)</f>
        <v>741</v>
      </c>
      <c r="H124" s="1698">
        <f>SUM(H125+H127+H130+H134)</f>
        <v>795</v>
      </c>
      <c r="I124" s="1700">
        <f t="shared" si="6"/>
        <v>1536</v>
      </c>
      <c r="J124" s="1699"/>
      <c r="K124" s="1698">
        <f>SUM(K125+K127+K130+K134)</f>
        <v>51</v>
      </c>
      <c r="L124" s="1698">
        <f>SUM(L125+L127+L130+L134)</f>
        <v>44</v>
      </c>
      <c r="M124" s="1697">
        <f t="shared" si="7"/>
        <v>95</v>
      </c>
    </row>
    <row r="125" spans="1:13" ht="12" customHeight="1">
      <c r="A125" s="1543"/>
      <c r="B125" s="1543"/>
      <c r="C125" s="1543"/>
      <c r="D125" s="2073"/>
      <c r="E125" s="634" t="s">
        <v>20</v>
      </c>
      <c r="F125" s="615"/>
      <c r="G125" s="1671">
        <f>SUM(G126)</f>
        <v>590</v>
      </c>
      <c r="H125" s="1671">
        <f>SUM(H126)</f>
        <v>639</v>
      </c>
      <c r="I125" s="1696">
        <f t="shared" si="6"/>
        <v>1229</v>
      </c>
      <c r="J125" s="1673"/>
      <c r="K125" s="1671">
        <f>SUM(K126)</f>
        <v>0</v>
      </c>
      <c r="L125" s="1671">
        <f>SUM(L126)</f>
        <v>0</v>
      </c>
      <c r="M125" s="1687">
        <f t="shared" si="7"/>
        <v>0</v>
      </c>
    </row>
    <row r="126" spans="1:13" ht="12" customHeight="1">
      <c r="A126" s="1543"/>
      <c r="B126" s="1543"/>
      <c r="C126" s="1543"/>
      <c r="D126" s="2073"/>
      <c r="E126" s="653"/>
      <c r="F126" s="615" t="s">
        <v>183</v>
      </c>
      <c r="G126" s="1674">
        <v>590</v>
      </c>
      <c r="H126" s="1674">
        <v>639</v>
      </c>
      <c r="I126" s="1674">
        <f t="shared" si="6"/>
        <v>1229</v>
      </c>
      <c r="J126" s="1674"/>
      <c r="K126" s="1674">
        <v>0</v>
      </c>
      <c r="L126" s="1674">
        <v>0</v>
      </c>
      <c r="M126" s="1686">
        <f t="shared" si="7"/>
        <v>0</v>
      </c>
    </row>
    <row r="127" spans="1:13" ht="12" customHeight="1">
      <c r="A127" s="1543"/>
      <c r="B127" s="1543"/>
      <c r="C127" s="1543"/>
      <c r="D127" s="2073"/>
      <c r="E127" s="634" t="s">
        <v>50</v>
      </c>
      <c r="F127" s="615"/>
      <c r="G127" s="1688">
        <f>SUM(G128:G129)</f>
        <v>0</v>
      </c>
      <c r="H127" s="1688">
        <f>SUM(H128:H129)</f>
        <v>0</v>
      </c>
      <c r="I127" s="1671">
        <f t="shared" si="6"/>
        <v>0</v>
      </c>
      <c r="J127" s="1673"/>
      <c r="K127" s="1671">
        <f>SUM(K128:K129)</f>
        <v>0</v>
      </c>
      <c r="L127" s="1671">
        <f>SUM(L128:L129)</f>
        <v>0</v>
      </c>
      <c r="M127" s="1687">
        <f t="shared" si="7"/>
        <v>0</v>
      </c>
    </row>
    <row r="128" spans="1:13" ht="12" customHeight="1">
      <c r="A128" s="1543"/>
      <c r="B128" s="1543"/>
      <c r="C128" s="1543"/>
      <c r="D128" s="2074"/>
      <c r="E128" s="634"/>
      <c r="F128" s="615" t="s">
        <v>182</v>
      </c>
      <c r="G128" s="1692">
        <v>0</v>
      </c>
      <c r="H128" s="1692">
        <v>0</v>
      </c>
      <c r="I128" s="1691">
        <f t="shared" si="6"/>
        <v>0</v>
      </c>
      <c r="J128" s="1691"/>
      <c r="K128" s="1691">
        <v>0</v>
      </c>
      <c r="L128" s="1691">
        <v>0</v>
      </c>
      <c r="M128" s="1690">
        <f t="shared" si="7"/>
        <v>0</v>
      </c>
    </row>
    <row r="129" spans="1:13" ht="12" customHeight="1">
      <c r="A129" s="1543"/>
      <c r="B129" s="1543"/>
      <c r="C129" s="1543"/>
      <c r="D129" s="2074"/>
      <c r="E129" s="653"/>
      <c r="F129" s="615" t="s">
        <v>314</v>
      </c>
      <c r="G129" s="1543">
        <v>0</v>
      </c>
      <c r="H129" s="1543">
        <v>0</v>
      </c>
      <c r="I129" s="1674">
        <f t="shared" si="6"/>
        <v>0</v>
      </c>
      <c r="J129" s="1673"/>
      <c r="K129" s="1673">
        <v>0</v>
      </c>
      <c r="L129" s="1673">
        <v>0</v>
      </c>
      <c r="M129" s="1672">
        <f t="shared" si="7"/>
        <v>0</v>
      </c>
    </row>
    <row r="130" spans="1:13" ht="12" customHeight="1">
      <c r="A130" s="1543"/>
      <c r="B130" s="1543"/>
      <c r="C130" s="1543"/>
      <c r="D130" s="2073"/>
      <c r="E130" s="634" t="s">
        <v>38</v>
      </c>
      <c r="F130" s="615"/>
      <c r="G130" s="1695">
        <f>G131+G132+G133</f>
        <v>88</v>
      </c>
      <c r="H130" s="1695">
        <f>H131+H132+H133</f>
        <v>67</v>
      </c>
      <c r="I130" s="1694">
        <f t="shared" si="6"/>
        <v>155</v>
      </c>
      <c r="J130" s="1694"/>
      <c r="K130" s="1694">
        <f>SUM(K131+K132+K133)</f>
        <v>47</v>
      </c>
      <c r="L130" s="1694">
        <f>SUM(L131+L132+L133)</f>
        <v>38</v>
      </c>
      <c r="M130" s="1693">
        <f t="shared" si="7"/>
        <v>85</v>
      </c>
    </row>
    <row r="131" spans="1:13" ht="12" customHeight="1">
      <c r="A131" s="1543"/>
      <c r="B131" s="1543"/>
      <c r="C131" s="1543"/>
      <c r="D131" s="2073"/>
      <c r="E131" s="634"/>
      <c r="F131" s="615" t="s">
        <v>180</v>
      </c>
      <c r="G131" s="1689">
        <v>35</v>
      </c>
      <c r="H131" s="1689">
        <v>22</v>
      </c>
      <c r="I131" s="1674">
        <f t="shared" si="6"/>
        <v>57</v>
      </c>
      <c r="J131" s="1674"/>
      <c r="K131" s="1674">
        <v>12</v>
      </c>
      <c r="L131" s="1674">
        <v>6</v>
      </c>
      <c r="M131" s="1686">
        <f t="shared" si="7"/>
        <v>18</v>
      </c>
    </row>
    <row r="132" spans="1:13" ht="12" customHeight="1">
      <c r="A132" s="1543"/>
      <c r="B132" s="1543"/>
      <c r="C132" s="1543"/>
      <c r="D132" s="2073"/>
      <c r="E132" s="634"/>
      <c r="F132" s="615" t="s">
        <v>179</v>
      </c>
      <c r="G132" s="1692">
        <v>35</v>
      </c>
      <c r="H132" s="1692">
        <v>23</v>
      </c>
      <c r="I132" s="1691">
        <f t="shared" si="6"/>
        <v>58</v>
      </c>
      <c r="J132" s="1691"/>
      <c r="K132" s="1691">
        <v>21</v>
      </c>
      <c r="L132" s="1691">
        <v>17</v>
      </c>
      <c r="M132" s="1690">
        <f t="shared" si="7"/>
        <v>38</v>
      </c>
    </row>
    <row r="133" spans="1:13" ht="12" customHeight="1">
      <c r="A133" s="1543"/>
      <c r="B133" s="1543"/>
      <c r="C133" s="1543"/>
      <c r="D133" s="2073"/>
      <c r="E133" s="634"/>
      <c r="F133" s="615" t="s">
        <v>178</v>
      </c>
      <c r="G133" s="1689">
        <v>18</v>
      </c>
      <c r="H133" s="1689">
        <v>22</v>
      </c>
      <c r="I133" s="1674">
        <f t="shared" si="6"/>
        <v>40</v>
      </c>
      <c r="J133" s="1674"/>
      <c r="K133" s="1674">
        <v>14</v>
      </c>
      <c r="L133" s="1674">
        <v>15</v>
      </c>
      <c r="M133" s="1686">
        <f t="shared" si="7"/>
        <v>29</v>
      </c>
    </row>
    <row r="134" spans="1:13" ht="12" customHeight="1">
      <c r="A134" s="1543"/>
      <c r="B134" s="1543"/>
      <c r="C134" s="1543"/>
      <c r="D134" s="2073"/>
      <c r="E134" s="634" t="s">
        <v>39</v>
      </c>
      <c r="F134" s="1396"/>
      <c r="G134" s="1688">
        <f>G135</f>
        <v>63</v>
      </c>
      <c r="H134" s="1688">
        <f>H135</f>
        <v>89</v>
      </c>
      <c r="I134" s="1671">
        <f t="shared" si="6"/>
        <v>152</v>
      </c>
      <c r="J134" s="1673"/>
      <c r="K134" s="1671">
        <f>K135</f>
        <v>4</v>
      </c>
      <c r="L134" s="1671">
        <f>L135</f>
        <v>6</v>
      </c>
      <c r="M134" s="1687">
        <f t="shared" si="7"/>
        <v>10</v>
      </c>
    </row>
    <row r="135" spans="1:13" ht="12" customHeight="1">
      <c r="A135" s="1543"/>
      <c r="B135" s="1543"/>
      <c r="C135" s="1543"/>
      <c r="D135" s="2073"/>
      <c r="E135" s="653"/>
      <c r="F135" s="615" t="s">
        <v>177</v>
      </c>
      <c r="G135" s="1543">
        <v>63</v>
      </c>
      <c r="H135" s="1543">
        <v>89</v>
      </c>
      <c r="I135" s="1674">
        <f t="shared" si="6"/>
        <v>152</v>
      </c>
      <c r="J135" s="1673"/>
      <c r="K135" s="1673">
        <v>4</v>
      </c>
      <c r="L135" s="1673">
        <v>6</v>
      </c>
      <c r="M135" s="1686">
        <f t="shared" si="7"/>
        <v>10</v>
      </c>
    </row>
    <row r="136" spans="1:13" ht="12.75" customHeight="1">
      <c r="A136" s="1543"/>
      <c r="B136" s="1543"/>
      <c r="C136" s="1543"/>
      <c r="D136" s="2072">
        <v>1624</v>
      </c>
      <c r="E136" s="1685" t="s">
        <v>47</v>
      </c>
      <c r="F136" s="1684"/>
      <c r="G136" s="1682">
        <f>SUM(G137+G139)</f>
        <v>15</v>
      </c>
      <c r="H136" s="1682">
        <f>SUM(H137+H139)</f>
        <v>20</v>
      </c>
      <c r="I136" s="1683">
        <f t="shared" si="6"/>
        <v>35</v>
      </c>
      <c r="J136" s="1682"/>
      <c r="K136" s="1682">
        <f>SUM(K137+K139)</f>
        <v>16</v>
      </c>
      <c r="L136" s="1682">
        <f>SUM(L137+L139)</f>
        <v>20</v>
      </c>
      <c r="M136" s="1681">
        <f t="shared" si="7"/>
        <v>36</v>
      </c>
    </row>
    <row r="137" spans="1:13" ht="12" customHeight="1">
      <c r="A137" s="1543"/>
      <c r="B137" s="1543"/>
      <c r="C137" s="1543"/>
      <c r="D137" s="2073"/>
      <c r="E137" s="728" t="s">
        <v>35</v>
      </c>
      <c r="F137" s="1680"/>
      <c r="G137" s="1679">
        <f>G138</f>
        <v>15</v>
      </c>
      <c r="H137" s="1679">
        <f>H138</f>
        <v>20</v>
      </c>
      <c r="I137" s="1678">
        <f t="shared" si="6"/>
        <v>35</v>
      </c>
      <c r="J137" s="1677"/>
      <c r="K137" s="1676">
        <f>K138</f>
        <v>16</v>
      </c>
      <c r="L137" s="1676">
        <f>L138</f>
        <v>20</v>
      </c>
      <c r="M137" s="1675">
        <f t="shared" si="7"/>
        <v>36</v>
      </c>
    </row>
    <row r="138" spans="1:13" ht="12" customHeight="1">
      <c r="A138" s="1543"/>
      <c r="B138" s="1543"/>
      <c r="C138" s="1543"/>
      <c r="D138" s="2073"/>
      <c r="E138" s="653"/>
      <c r="F138" s="615" t="s">
        <v>175</v>
      </c>
      <c r="G138" s="1543">
        <v>15</v>
      </c>
      <c r="H138" s="1543">
        <v>20</v>
      </c>
      <c r="I138" s="1674">
        <f t="shared" si="6"/>
        <v>35</v>
      </c>
      <c r="J138" s="1673"/>
      <c r="K138" s="1673">
        <v>16</v>
      </c>
      <c r="L138" s="1673">
        <v>20</v>
      </c>
      <c r="M138" s="1672">
        <f t="shared" si="7"/>
        <v>36</v>
      </c>
    </row>
    <row r="139" spans="1:13" ht="12" customHeight="1">
      <c r="A139" s="1543"/>
      <c r="B139" s="1543"/>
      <c r="C139" s="1543"/>
      <c r="D139" s="2073"/>
      <c r="E139" s="634" t="s">
        <v>52</v>
      </c>
      <c r="F139" s="615"/>
      <c r="G139" s="1671">
        <f>SUM(G140)</f>
        <v>0</v>
      </c>
      <c r="H139" s="1671">
        <f>SUM(H140)</f>
        <v>0</v>
      </c>
      <c r="I139" s="1671">
        <f t="shared" si="6"/>
        <v>0</v>
      </c>
      <c r="J139" s="1671"/>
      <c r="K139" s="1671">
        <f>SUM(K140)</f>
        <v>0</v>
      </c>
      <c r="L139" s="1671">
        <f>SUM(L140)</f>
        <v>0</v>
      </c>
      <c r="M139" s="1670">
        <f t="shared" si="7"/>
        <v>0</v>
      </c>
    </row>
    <row r="140" spans="1:13" ht="12" customHeight="1">
      <c r="A140" s="1543"/>
      <c r="B140" s="1543"/>
      <c r="C140" s="1543"/>
      <c r="D140" s="2075"/>
      <c r="E140" s="650"/>
      <c r="F140" s="672" t="s">
        <v>174</v>
      </c>
      <c r="G140" s="1668">
        <v>0</v>
      </c>
      <c r="H140" s="1668">
        <v>0</v>
      </c>
      <c r="I140" s="1669">
        <f t="shared" si="6"/>
        <v>0</v>
      </c>
      <c r="J140" s="1668"/>
      <c r="K140" s="1668">
        <v>0</v>
      </c>
      <c r="L140" s="1668">
        <v>0</v>
      </c>
      <c r="M140" s="1667">
        <f t="shared" si="7"/>
        <v>0</v>
      </c>
    </row>
    <row r="141" spans="1:13" ht="12.75" customHeight="1">
      <c r="E141" s="2070" t="s">
        <v>5</v>
      </c>
      <c r="F141" s="2071"/>
      <c r="G141" s="1666">
        <f>SUM(G8+G33+G64+G77+G84+G102+G113+G124+G136)</f>
        <v>9220</v>
      </c>
      <c r="H141" s="1666">
        <f>SUM(H8+H33+H64+H77+H84+H102+H113+H124+H136)</f>
        <v>8014</v>
      </c>
      <c r="I141" s="1666">
        <f>SUM(I8+I33+I64+I77+I84+I102+I113+I124+I136)</f>
        <v>17234</v>
      </c>
      <c r="J141" s="1666"/>
      <c r="K141" s="1666">
        <f>SUM(K8+K33+K64+K77+K84+K102+K113+K124+K136)</f>
        <v>4011</v>
      </c>
      <c r="L141" s="1666">
        <f>SUM(L8+L33+L64+L77+L84+L102+L113+L124+L136)</f>
        <v>3426</v>
      </c>
      <c r="M141" s="1737">
        <f>SUM(M8+M33+M64+M77+M84+M102+M113+M124+M136)</f>
        <v>7437</v>
      </c>
    </row>
    <row r="142" spans="1:13" s="1540" customFormat="1" ht="12" customHeight="1">
      <c r="C142" s="1542"/>
      <c r="E142" s="1540" t="s">
        <v>1585</v>
      </c>
      <c r="G142" s="1543"/>
      <c r="H142" s="1543"/>
      <c r="I142" s="1543"/>
      <c r="J142" s="1543"/>
      <c r="K142" s="1543"/>
      <c r="L142" s="1543"/>
      <c r="M142" s="1543"/>
    </row>
    <row r="143" spans="1:13" ht="9" customHeight="1">
      <c r="E143" s="1540" t="s">
        <v>1584</v>
      </c>
    </row>
    <row r="144" spans="1:1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sheetData>
  <sheetProtection selectLockedCells="1" selectUnlockedCells="1"/>
  <mergeCells count="23">
    <mergeCell ref="G74:M74"/>
    <mergeCell ref="G75:I75"/>
    <mergeCell ref="K75:M75"/>
    <mergeCell ref="D2:M2"/>
    <mergeCell ref="E5:F7"/>
    <mergeCell ref="D8:D30"/>
    <mergeCell ref="D33:D63"/>
    <mergeCell ref="Q2:AE2"/>
    <mergeCell ref="D3:M3"/>
    <mergeCell ref="D5:D7"/>
    <mergeCell ref="G5:M5"/>
    <mergeCell ref="G6:I6"/>
    <mergeCell ref="K6:M6"/>
    <mergeCell ref="D113:D123"/>
    <mergeCell ref="D124:D135"/>
    <mergeCell ref="D136:D140"/>
    <mergeCell ref="E141:F141"/>
    <mergeCell ref="D64:D71"/>
    <mergeCell ref="D74:D76"/>
    <mergeCell ref="E74:F76"/>
    <mergeCell ref="D102:D112"/>
    <mergeCell ref="D77:D83"/>
    <mergeCell ref="D84:D101"/>
  </mergeCells>
  <pageMargins left="0.7" right="0.7" top="0.75" bottom="0.75" header="0.51180555555555551" footer="0.51180555555555551"/>
  <pageSetup paperSize="9" scale="79" firstPageNumber="0" orientation="portrait" r:id="rId1"/>
  <headerFooter alignWithMargins="0"/>
  <rowBreaks count="1" manualBreakCount="1">
    <brk id="72" max="12" man="1"/>
  </rowBreaks>
  <colBreaks count="1" manualBreakCount="1">
    <brk id="13"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2C2ED-B48A-46C6-A946-E0EC03758E6B}">
  <dimension ref="A2:AI403"/>
  <sheetViews>
    <sheetView view="pageBreakPreview" zoomScaleNormal="115" zoomScaleSheetLayoutView="100" workbookViewId="0">
      <selection activeCell="E2" sqref="E2:N2"/>
    </sheetView>
  </sheetViews>
  <sheetFormatPr baseColWidth="10" defaultRowHeight="12.75"/>
  <cols>
    <col min="1" max="1" width="2" style="1539" customWidth="1"/>
    <col min="2" max="2" width="2.28515625" style="1539" customWidth="1"/>
    <col min="3" max="3" width="1.7109375" style="1539" customWidth="1"/>
    <col min="4" max="4" width="2.140625" style="1538" customWidth="1"/>
    <col min="5" max="5" width="6.7109375" style="1535" customWidth="1"/>
    <col min="6" max="6" width="1.5703125" style="1535" customWidth="1"/>
    <col min="7" max="7" width="58.28515625" style="1535" customWidth="1"/>
    <col min="8" max="10" width="4.7109375" style="1536" customWidth="1"/>
    <col min="11" max="11" width="1" style="1537" customWidth="1"/>
    <col min="12" max="14" width="4.7109375" style="1536" customWidth="1"/>
    <col min="15" max="16" width="11.42578125" style="1535"/>
    <col min="17" max="17" width="4.7109375" style="1535" customWidth="1"/>
    <col min="18" max="18" width="5" style="1535" customWidth="1"/>
    <col min="19" max="19" width="2.28515625" style="1535" customWidth="1"/>
    <col min="20" max="20" width="26" style="1535" customWidth="1"/>
    <col min="21" max="21" width="8" style="1535" customWidth="1"/>
    <col min="22" max="22" width="1" style="1535" customWidth="1"/>
    <col min="23" max="23" width="6.7109375" style="1535" customWidth="1"/>
    <col min="24" max="24" width="1" style="1535" customWidth="1"/>
    <col min="25" max="25" width="6.7109375" style="1535" customWidth="1"/>
    <col min="26" max="26" width="1" style="1535" customWidth="1"/>
    <col min="27" max="27" width="6.7109375" style="1535" customWidth="1"/>
    <col min="28" max="28" width="1" style="1535" customWidth="1"/>
    <col min="29" max="29" width="6.7109375" style="1535" customWidth="1"/>
    <col min="30" max="30" width="1" style="1535" customWidth="1"/>
    <col min="31" max="31" width="6.7109375" style="1535" customWidth="1"/>
    <col min="32" max="32" width="1" style="1535" customWidth="1"/>
    <col min="33" max="34" width="6.7109375" style="1535" customWidth="1"/>
    <col min="35" max="16384" width="11.42578125" style="1535"/>
  </cols>
  <sheetData>
    <row r="2" spans="2:35" ht="12.75" customHeight="1">
      <c r="E2" s="2052" t="s">
        <v>1593</v>
      </c>
      <c r="F2" s="2052"/>
      <c r="G2" s="2052"/>
      <c r="H2" s="2052"/>
      <c r="I2" s="2052"/>
      <c r="J2" s="2052"/>
      <c r="K2" s="2052"/>
      <c r="L2" s="2052"/>
      <c r="M2" s="2052"/>
      <c r="N2" s="2052"/>
      <c r="O2" s="1574"/>
      <c r="R2" s="2052"/>
      <c r="S2" s="2052"/>
      <c r="T2" s="2052"/>
      <c r="U2" s="2052"/>
      <c r="V2" s="2052"/>
      <c r="W2" s="2052"/>
      <c r="X2" s="2052"/>
      <c r="Y2" s="2052"/>
      <c r="Z2" s="2052"/>
      <c r="AA2" s="2052"/>
      <c r="AB2" s="2052"/>
      <c r="AC2" s="2052"/>
      <c r="AD2" s="2052"/>
      <c r="AE2" s="2052"/>
      <c r="AF2" s="2052"/>
    </row>
    <row r="3" spans="2:35" ht="12.75" customHeight="1">
      <c r="B3" s="1599"/>
      <c r="C3" s="1599"/>
      <c r="D3" s="1600"/>
      <c r="E3" s="2052" t="s">
        <v>63</v>
      </c>
      <c r="F3" s="2052"/>
      <c r="G3" s="2052"/>
      <c r="H3" s="2052"/>
      <c r="I3" s="2052"/>
      <c r="J3" s="2052"/>
      <c r="K3" s="2052"/>
      <c r="L3" s="2052"/>
      <c r="M3" s="2052"/>
      <c r="N3" s="2052"/>
      <c r="O3" s="1574"/>
      <c r="P3" s="1599"/>
      <c r="Q3" s="1599"/>
      <c r="R3" s="1598"/>
      <c r="AH3" s="1597"/>
      <c r="AI3" s="1597"/>
    </row>
    <row r="4" spans="2:35" ht="3" customHeight="1">
      <c r="F4" s="1540"/>
      <c r="G4" s="1540"/>
      <c r="H4" s="1541"/>
      <c r="I4" s="1541"/>
      <c r="J4" s="1541"/>
      <c r="K4" s="1596"/>
      <c r="L4" s="1595"/>
      <c r="M4" s="1595"/>
      <c r="N4" s="1595"/>
      <c r="O4" s="1574"/>
      <c r="R4" s="1540"/>
    </row>
    <row r="5" spans="2:35" ht="12" customHeight="1">
      <c r="E5" s="1594"/>
      <c r="F5" s="1540"/>
      <c r="G5" s="1593"/>
      <c r="H5" s="1592"/>
      <c r="I5" s="1592"/>
      <c r="J5" s="1592"/>
      <c r="K5" s="1591"/>
      <c r="L5" s="1590"/>
      <c r="M5" s="1590"/>
      <c r="N5" s="1590"/>
      <c r="O5" s="1574"/>
      <c r="R5" s="1540"/>
    </row>
    <row r="6" spans="2:35" ht="12" customHeight="1">
      <c r="B6" s="1543"/>
      <c r="C6" s="1543"/>
      <c r="D6" s="1542"/>
      <c r="E6" s="2054" t="s">
        <v>29</v>
      </c>
      <c r="F6" s="2062" t="s">
        <v>1412</v>
      </c>
      <c r="G6" s="2062"/>
      <c r="H6" s="2076" t="s">
        <v>1592</v>
      </c>
      <c r="I6" s="2076"/>
      <c r="J6" s="2076"/>
      <c r="K6" s="2076"/>
      <c r="L6" s="2076"/>
      <c r="M6" s="2076"/>
      <c r="N6" s="2077"/>
      <c r="O6" s="1588"/>
      <c r="P6" s="1543"/>
    </row>
    <row r="7" spans="2:35" ht="12" customHeight="1">
      <c r="B7" s="1543"/>
      <c r="C7" s="1543"/>
      <c r="D7" s="1542"/>
      <c r="E7" s="2055"/>
      <c r="F7" s="2063"/>
      <c r="G7" s="2063"/>
      <c r="H7" s="2059" t="s">
        <v>1591</v>
      </c>
      <c r="I7" s="2059"/>
      <c r="J7" s="2059"/>
      <c r="K7" s="1589"/>
      <c r="L7" s="2060" t="s">
        <v>1590</v>
      </c>
      <c r="M7" s="2060"/>
      <c r="N7" s="2061"/>
      <c r="O7" s="1588"/>
      <c r="P7" s="1543"/>
    </row>
    <row r="8" spans="2:35" ht="12" customHeight="1">
      <c r="E8" s="2056"/>
      <c r="F8" s="2064"/>
      <c r="G8" s="2064"/>
      <c r="H8" s="1586" t="s">
        <v>26</v>
      </c>
      <c r="I8" s="1586" t="s">
        <v>27</v>
      </c>
      <c r="J8" s="1586" t="s">
        <v>5</v>
      </c>
      <c r="K8" s="1587"/>
      <c r="L8" s="1586" t="s">
        <v>26</v>
      </c>
      <c r="M8" s="1586" t="s">
        <v>27</v>
      </c>
      <c r="N8" s="1585" t="s">
        <v>5</v>
      </c>
      <c r="O8" s="1574"/>
    </row>
    <row r="9" spans="2:35">
      <c r="E9" s="2065">
        <v>1401</v>
      </c>
      <c r="F9" s="1584" t="s">
        <v>9</v>
      </c>
      <c r="G9" s="1583"/>
      <c r="H9" s="1582">
        <f>SUM(H10:H16)</f>
        <v>102</v>
      </c>
      <c r="I9" s="1582">
        <f>SUM(I10:I16)</f>
        <v>37</v>
      </c>
      <c r="J9" s="1582">
        <f t="shared" ref="J9:J53" si="0">SUM(H9:I9)</f>
        <v>139</v>
      </c>
      <c r="K9" s="1581"/>
      <c r="L9" s="1580">
        <f>SUM(L10:L16)</f>
        <v>62</v>
      </c>
      <c r="M9" s="1580">
        <f>SUM(M10:M16)</f>
        <v>18</v>
      </c>
      <c r="N9" s="1579">
        <f t="shared" ref="N9:N53" si="1">SUM(L9:M9)</f>
        <v>80</v>
      </c>
      <c r="O9" s="1574"/>
    </row>
    <row r="10" spans="2:35" ht="12" customHeight="1">
      <c r="E10" s="2067"/>
      <c r="F10" s="1578" t="s">
        <v>10</v>
      </c>
      <c r="G10" s="1577"/>
      <c r="H10" s="1552">
        <v>23</v>
      </c>
      <c r="I10" s="1552">
        <v>10</v>
      </c>
      <c r="J10" s="1552">
        <f t="shared" si="0"/>
        <v>33</v>
      </c>
      <c r="K10" s="1552"/>
      <c r="L10" s="1547">
        <v>7</v>
      </c>
      <c r="M10" s="1547">
        <v>8</v>
      </c>
      <c r="N10" s="1576">
        <f t="shared" si="1"/>
        <v>15</v>
      </c>
      <c r="O10" s="1574"/>
      <c r="P10" s="1574"/>
    </row>
    <row r="11" spans="2:35" ht="12" customHeight="1">
      <c r="E11" s="2067"/>
      <c r="F11" s="1566" t="s">
        <v>11</v>
      </c>
      <c r="G11" s="1560"/>
      <c r="H11" s="1547">
        <v>29</v>
      </c>
      <c r="I11" s="1547">
        <v>7</v>
      </c>
      <c r="J11" s="1547">
        <f t="shared" si="0"/>
        <v>36</v>
      </c>
      <c r="K11" s="1547"/>
      <c r="L11" s="1547">
        <v>27</v>
      </c>
      <c r="M11" s="1547">
        <v>5</v>
      </c>
      <c r="N11" s="1550">
        <f t="shared" si="1"/>
        <v>32</v>
      </c>
      <c r="O11" s="1574"/>
      <c r="P11" s="1574"/>
    </row>
    <row r="12" spans="2:35" ht="12" customHeight="1">
      <c r="E12" s="2067"/>
      <c r="F12" s="1566" t="s">
        <v>12</v>
      </c>
      <c r="G12" s="1560"/>
      <c r="H12" s="1547">
        <v>21</v>
      </c>
      <c r="I12" s="1547">
        <v>3</v>
      </c>
      <c r="J12" s="1547">
        <f t="shared" si="0"/>
        <v>24</v>
      </c>
      <c r="K12" s="1547"/>
      <c r="L12" s="1547">
        <v>17</v>
      </c>
      <c r="M12" s="1547">
        <v>3</v>
      </c>
      <c r="N12" s="1550">
        <f t="shared" si="1"/>
        <v>20</v>
      </c>
      <c r="O12" s="1574"/>
      <c r="P12" s="1574"/>
    </row>
    <row r="13" spans="2:35" ht="12" customHeight="1">
      <c r="E13" s="2067"/>
      <c r="F13" s="1566" t="s">
        <v>30</v>
      </c>
      <c r="G13" s="1560"/>
      <c r="H13" s="1547">
        <v>16</v>
      </c>
      <c r="I13" s="1547">
        <v>7</v>
      </c>
      <c r="J13" s="1547">
        <f t="shared" si="0"/>
        <v>23</v>
      </c>
      <c r="K13" s="1547"/>
      <c r="L13" s="1547">
        <v>3</v>
      </c>
      <c r="M13" s="1547">
        <v>2</v>
      </c>
      <c r="N13" s="1550">
        <f t="shared" si="1"/>
        <v>5</v>
      </c>
      <c r="O13" s="1574"/>
      <c r="P13" s="1574"/>
    </row>
    <row r="14" spans="2:35" ht="12" customHeight="1">
      <c r="E14" s="2067"/>
      <c r="F14" s="1566" t="s">
        <v>31</v>
      </c>
      <c r="G14" s="1560"/>
      <c r="H14" s="1547">
        <v>8</v>
      </c>
      <c r="I14" s="1547">
        <v>2</v>
      </c>
      <c r="J14" s="1547">
        <f t="shared" si="0"/>
        <v>10</v>
      </c>
      <c r="K14" s="1547"/>
      <c r="L14" s="1547">
        <v>6</v>
      </c>
      <c r="M14" s="1547">
        <v>0</v>
      </c>
      <c r="N14" s="1550">
        <f t="shared" si="1"/>
        <v>6</v>
      </c>
      <c r="O14" s="1574"/>
      <c r="P14" s="1574"/>
    </row>
    <row r="15" spans="2:35" ht="12" customHeight="1">
      <c r="E15" s="2067"/>
      <c r="F15" s="1566" t="s">
        <v>58</v>
      </c>
      <c r="G15" s="1560"/>
      <c r="H15" s="1547">
        <v>5</v>
      </c>
      <c r="I15" s="1547">
        <v>8</v>
      </c>
      <c r="J15" s="1547">
        <f t="shared" si="0"/>
        <v>13</v>
      </c>
      <c r="K15" s="1547"/>
      <c r="L15" s="1547">
        <v>2</v>
      </c>
      <c r="M15" s="1547">
        <v>0</v>
      </c>
      <c r="N15" s="1550">
        <f t="shared" si="1"/>
        <v>2</v>
      </c>
      <c r="O15" s="1574"/>
      <c r="P15" s="1574"/>
    </row>
    <row r="16" spans="2:35" ht="12" customHeight="1">
      <c r="E16" s="1575"/>
      <c r="F16" s="1566" t="s">
        <v>64</v>
      </c>
      <c r="G16" s="1560"/>
      <c r="H16" s="1547">
        <v>0</v>
      </c>
      <c r="I16" s="1547">
        <v>0</v>
      </c>
      <c r="J16" s="1547">
        <f t="shared" si="0"/>
        <v>0</v>
      </c>
      <c r="K16" s="1547"/>
      <c r="L16" s="1547">
        <v>0</v>
      </c>
      <c r="M16" s="1547">
        <v>0</v>
      </c>
      <c r="N16" s="1550">
        <f t="shared" si="1"/>
        <v>0</v>
      </c>
      <c r="O16" s="1574"/>
      <c r="P16" s="1574"/>
    </row>
    <row r="17" spans="5:16">
      <c r="E17" s="2065">
        <v>1402</v>
      </c>
      <c r="F17" s="1736" t="s">
        <v>13</v>
      </c>
      <c r="G17" s="1558"/>
      <c r="H17" s="1556">
        <f>SUM(H18:H25)</f>
        <v>151</v>
      </c>
      <c r="I17" s="1556">
        <f>SUM(I18:I25)</f>
        <v>109</v>
      </c>
      <c r="J17" s="1557">
        <f t="shared" si="0"/>
        <v>260</v>
      </c>
      <c r="K17" s="1556"/>
      <c r="L17" s="1556">
        <f>SUM(L18:L25)</f>
        <v>98</v>
      </c>
      <c r="M17" s="1556">
        <f>SUM(M18:M25)</f>
        <v>81</v>
      </c>
      <c r="N17" s="1555">
        <f t="shared" si="1"/>
        <v>179</v>
      </c>
      <c r="O17" s="1574"/>
      <c r="P17" s="1574"/>
    </row>
    <row r="18" spans="5:16" ht="12" customHeight="1">
      <c r="E18" s="2067"/>
      <c r="F18" s="1566" t="s">
        <v>92</v>
      </c>
      <c r="G18" s="1560"/>
      <c r="H18" s="1547">
        <v>65</v>
      </c>
      <c r="I18" s="1547">
        <v>30</v>
      </c>
      <c r="J18" s="1552">
        <f t="shared" si="0"/>
        <v>95</v>
      </c>
      <c r="K18" s="1547"/>
      <c r="L18" s="1547">
        <v>44</v>
      </c>
      <c r="M18" s="1547">
        <v>23</v>
      </c>
      <c r="N18" s="1550">
        <f t="shared" si="1"/>
        <v>67</v>
      </c>
      <c r="O18" s="1574"/>
      <c r="P18" s="1574"/>
    </row>
    <row r="19" spans="5:16" ht="12" customHeight="1">
      <c r="E19" s="2067"/>
      <c r="F19" s="1566" t="s">
        <v>110</v>
      </c>
      <c r="G19" s="1560"/>
      <c r="H19" s="1547">
        <v>32</v>
      </c>
      <c r="I19" s="1547">
        <v>14</v>
      </c>
      <c r="J19" s="1547">
        <f t="shared" si="0"/>
        <v>46</v>
      </c>
      <c r="K19" s="1547"/>
      <c r="L19" s="1547">
        <v>32</v>
      </c>
      <c r="M19" s="1547">
        <v>14</v>
      </c>
      <c r="N19" s="1550">
        <f t="shared" si="1"/>
        <v>46</v>
      </c>
      <c r="O19" s="1574"/>
      <c r="P19" s="1574"/>
    </row>
    <row r="20" spans="5:16" ht="12" customHeight="1">
      <c r="E20" s="2067"/>
      <c r="F20" s="1566" t="s">
        <v>56</v>
      </c>
      <c r="G20" s="1560"/>
      <c r="H20" s="1547">
        <v>9</v>
      </c>
      <c r="I20" s="1547">
        <v>19</v>
      </c>
      <c r="J20" s="1547">
        <f t="shared" si="0"/>
        <v>28</v>
      </c>
      <c r="K20" s="1547"/>
      <c r="L20" s="1547">
        <v>3</v>
      </c>
      <c r="M20" s="1547">
        <v>13</v>
      </c>
      <c r="N20" s="1550">
        <f t="shared" si="1"/>
        <v>16</v>
      </c>
      <c r="O20" s="1574"/>
      <c r="P20" s="1574"/>
    </row>
    <row r="21" spans="5:16" ht="12" customHeight="1">
      <c r="E21" s="2067"/>
      <c r="F21" s="1566" t="s">
        <v>125</v>
      </c>
      <c r="G21" s="1560"/>
      <c r="H21" s="1547">
        <v>16</v>
      </c>
      <c r="I21" s="1547">
        <v>13</v>
      </c>
      <c r="J21" s="1547">
        <f t="shared" si="0"/>
        <v>29</v>
      </c>
      <c r="K21" s="1547"/>
      <c r="L21" s="1547">
        <v>5</v>
      </c>
      <c r="M21" s="1547">
        <v>4</v>
      </c>
      <c r="N21" s="1550">
        <f t="shared" si="1"/>
        <v>9</v>
      </c>
      <c r="O21" s="1574"/>
      <c r="P21" s="1574"/>
    </row>
    <row r="22" spans="5:16" ht="12" customHeight="1">
      <c r="E22" s="2067"/>
      <c r="F22" s="1566" t="s">
        <v>124</v>
      </c>
      <c r="G22" s="1560"/>
      <c r="H22" s="1547">
        <v>14</v>
      </c>
      <c r="I22" s="1547">
        <v>10</v>
      </c>
      <c r="J22" s="1547">
        <f t="shared" si="0"/>
        <v>24</v>
      </c>
      <c r="K22" s="1547"/>
      <c r="L22" s="1547">
        <v>3</v>
      </c>
      <c r="M22" s="1547">
        <v>9</v>
      </c>
      <c r="N22" s="1550">
        <f t="shared" si="1"/>
        <v>12</v>
      </c>
      <c r="O22" s="1574"/>
      <c r="P22" s="1574"/>
    </row>
    <row r="23" spans="5:16" ht="12" customHeight="1">
      <c r="E23" s="2067"/>
      <c r="F23" s="1566" t="s">
        <v>53</v>
      </c>
      <c r="G23" s="1560"/>
      <c r="H23" s="1547">
        <v>5</v>
      </c>
      <c r="I23" s="1547">
        <v>5</v>
      </c>
      <c r="J23" s="1547">
        <f t="shared" si="0"/>
        <v>10</v>
      </c>
      <c r="K23" s="1547"/>
      <c r="L23" s="1547">
        <v>2</v>
      </c>
      <c r="M23" s="1547">
        <v>3</v>
      </c>
      <c r="N23" s="1550">
        <f t="shared" si="1"/>
        <v>5</v>
      </c>
      <c r="O23" s="1574"/>
      <c r="P23" s="1574"/>
    </row>
    <row r="24" spans="5:16" ht="12" customHeight="1">
      <c r="E24" s="2067"/>
      <c r="F24" s="1566" t="s">
        <v>123</v>
      </c>
      <c r="G24" s="1560"/>
      <c r="H24" s="1547">
        <v>7</v>
      </c>
      <c r="I24" s="1547">
        <v>8</v>
      </c>
      <c r="J24" s="1547">
        <f t="shared" si="0"/>
        <v>15</v>
      </c>
      <c r="K24" s="1547"/>
      <c r="L24" s="1547">
        <v>7</v>
      </c>
      <c r="M24" s="1547">
        <v>8</v>
      </c>
      <c r="N24" s="1550">
        <f t="shared" si="1"/>
        <v>15</v>
      </c>
      <c r="O24" s="1574"/>
      <c r="P24" s="1574"/>
    </row>
    <row r="25" spans="5:16" ht="12" customHeight="1">
      <c r="E25" s="2068"/>
      <c r="F25" s="1566" t="s">
        <v>32</v>
      </c>
      <c r="G25" s="1560"/>
      <c r="H25" s="1547">
        <v>3</v>
      </c>
      <c r="I25" s="1547">
        <v>10</v>
      </c>
      <c r="J25" s="1547">
        <f t="shared" si="0"/>
        <v>13</v>
      </c>
      <c r="K25" s="1547"/>
      <c r="L25" s="1547">
        <v>2</v>
      </c>
      <c r="M25" s="1547">
        <v>7</v>
      </c>
      <c r="N25" s="1550">
        <f t="shared" si="1"/>
        <v>9</v>
      </c>
      <c r="O25" s="1574"/>
      <c r="P25" s="1574"/>
    </row>
    <row r="26" spans="5:16">
      <c r="E26" s="2065">
        <v>1403</v>
      </c>
      <c r="F26" s="1736" t="s">
        <v>14</v>
      </c>
      <c r="G26" s="1558"/>
      <c r="H26" s="1556">
        <f>SUM(H27:H29)</f>
        <v>14</v>
      </c>
      <c r="I26" s="1556">
        <f>SUM(I27:I29)</f>
        <v>54</v>
      </c>
      <c r="J26" s="1557">
        <f t="shared" si="0"/>
        <v>68</v>
      </c>
      <c r="K26" s="1556"/>
      <c r="L26" s="1556">
        <f>SUM(L27:L29)</f>
        <v>9</v>
      </c>
      <c r="M26" s="1556">
        <f>SUM(M27:M29)</f>
        <v>46</v>
      </c>
      <c r="N26" s="1555">
        <f t="shared" si="1"/>
        <v>55</v>
      </c>
      <c r="O26" s="1574"/>
      <c r="P26" s="1574"/>
    </row>
    <row r="27" spans="5:16" ht="12" customHeight="1">
      <c r="E27" s="2067"/>
      <c r="F27" s="1566" t="s">
        <v>33</v>
      </c>
      <c r="G27" s="1560"/>
      <c r="H27" s="1547">
        <v>7</v>
      </c>
      <c r="I27" s="1547">
        <v>27</v>
      </c>
      <c r="J27" s="1552">
        <f t="shared" si="0"/>
        <v>34</v>
      </c>
      <c r="K27" s="1547"/>
      <c r="L27" s="1547">
        <v>4</v>
      </c>
      <c r="M27" s="1547">
        <v>22</v>
      </c>
      <c r="N27" s="1550">
        <f t="shared" si="1"/>
        <v>26</v>
      </c>
      <c r="O27" s="1574"/>
      <c r="P27" s="1574"/>
    </row>
    <row r="28" spans="5:16" ht="12" customHeight="1">
      <c r="E28" s="2067"/>
      <c r="F28" s="1566" t="s">
        <v>15</v>
      </c>
      <c r="G28" s="1560"/>
      <c r="H28" s="1547">
        <v>2</v>
      </c>
      <c r="I28" s="1547">
        <v>10</v>
      </c>
      <c r="J28" s="1547">
        <f t="shared" si="0"/>
        <v>12</v>
      </c>
      <c r="K28" s="1547"/>
      <c r="L28" s="1547">
        <v>1</v>
      </c>
      <c r="M28" s="1547">
        <v>11</v>
      </c>
      <c r="N28" s="1550">
        <f t="shared" si="1"/>
        <v>12</v>
      </c>
      <c r="O28" s="1574"/>
      <c r="P28" s="1574"/>
    </row>
    <row r="29" spans="5:16" ht="12" customHeight="1">
      <c r="E29" s="2067"/>
      <c r="F29" s="1566" t="s">
        <v>16</v>
      </c>
      <c r="G29" s="1560"/>
      <c r="H29" s="1547">
        <v>5</v>
      </c>
      <c r="I29" s="1547">
        <v>17</v>
      </c>
      <c r="J29" s="1547">
        <f t="shared" si="0"/>
        <v>22</v>
      </c>
      <c r="K29" s="1547"/>
      <c r="L29" s="1547">
        <v>4</v>
      </c>
      <c r="M29" s="1547">
        <v>13</v>
      </c>
      <c r="N29" s="1550">
        <f t="shared" si="1"/>
        <v>17</v>
      </c>
      <c r="O29" s="1574"/>
      <c r="P29" s="1574"/>
    </row>
    <row r="30" spans="5:16">
      <c r="E30" s="2072">
        <v>1404</v>
      </c>
      <c r="F30" s="1736" t="s">
        <v>34</v>
      </c>
      <c r="G30" s="1558"/>
      <c r="H30" s="1556">
        <f>SUM(H31:H32)</f>
        <v>61</v>
      </c>
      <c r="I30" s="1556">
        <f>SUM(I31:I32)</f>
        <v>17</v>
      </c>
      <c r="J30" s="1557">
        <f t="shared" si="0"/>
        <v>78</v>
      </c>
      <c r="K30" s="1556"/>
      <c r="L30" s="1556">
        <f>SUM(L31:L32)</f>
        <v>15</v>
      </c>
      <c r="M30" s="1556">
        <f>SUM(M31:M32)</f>
        <v>6</v>
      </c>
      <c r="N30" s="1555">
        <f t="shared" si="1"/>
        <v>21</v>
      </c>
    </row>
    <row r="31" spans="5:16">
      <c r="E31" s="2073"/>
      <c r="F31" s="1566" t="s">
        <v>109</v>
      </c>
      <c r="G31" s="1560"/>
      <c r="H31" s="1547">
        <v>32</v>
      </c>
      <c r="I31" s="1547">
        <v>4</v>
      </c>
      <c r="J31" s="1552">
        <f t="shared" si="0"/>
        <v>36</v>
      </c>
      <c r="K31" s="1547"/>
      <c r="L31" s="1572">
        <v>0</v>
      </c>
      <c r="M31" s="1572">
        <v>0</v>
      </c>
      <c r="N31" s="1573">
        <f t="shared" si="1"/>
        <v>0</v>
      </c>
    </row>
    <row r="32" spans="5:16" ht="12.75" customHeight="1">
      <c r="E32" s="2073"/>
      <c r="F32" s="1566" t="s">
        <v>17</v>
      </c>
      <c r="G32" s="1560"/>
      <c r="H32" s="1547">
        <v>29</v>
      </c>
      <c r="I32" s="1547">
        <v>13</v>
      </c>
      <c r="J32" s="1548">
        <f t="shared" si="0"/>
        <v>42</v>
      </c>
      <c r="K32" s="1547"/>
      <c r="L32" s="1572">
        <v>15</v>
      </c>
      <c r="M32" s="1572">
        <v>6</v>
      </c>
      <c r="N32" s="1571">
        <f t="shared" si="1"/>
        <v>21</v>
      </c>
    </row>
    <row r="33" spans="5:14" ht="12.75" customHeight="1">
      <c r="E33" s="2065">
        <v>1405</v>
      </c>
      <c r="F33" s="1736" t="s">
        <v>18</v>
      </c>
      <c r="G33" s="1570"/>
      <c r="H33" s="1556">
        <f>SUM(H34:H37)</f>
        <v>68</v>
      </c>
      <c r="I33" s="1556">
        <f>SUM(I34:I37)</f>
        <v>73</v>
      </c>
      <c r="J33" s="1563">
        <f t="shared" si="0"/>
        <v>141</v>
      </c>
      <c r="K33" s="1569"/>
      <c r="L33" s="1556">
        <f>SUM(L34:L37)</f>
        <v>9</v>
      </c>
      <c r="M33" s="1556">
        <f>SUM(M34:M37)</f>
        <v>20</v>
      </c>
      <c r="N33" s="1561">
        <f t="shared" si="1"/>
        <v>29</v>
      </c>
    </row>
    <row r="34" spans="5:14" ht="12.75" customHeight="1">
      <c r="E34" s="2067"/>
      <c r="F34" s="1566" t="s">
        <v>21</v>
      </c>
      <c r="G34" s="1560"/>
      <c r="H34" s="1547">
        <v>8</v>
      </c>
      <c r="I34" s="1547">
        <v>14</v>
      </c>
      <c r="J34" s="1552">
        <f t="shared" si="0"/>
        <v>22</v>
      </c>
      <c r="K34" s="1547"/>
      <c r="L34" s="1547">
        <v>5</v>
      </c>
      <c r="M34" s="1547">
        <v>10</v>
      </c>
      <c r="N34" s="1550">
        <f t="shared" si="1"/>
        <v>15</v>
      </c>
    </row>
    <row r="35" spans="5:14" ht="12.75" customHeight="1">
      <c r="E35" s="2067"/>
      <c r="F35" s="1566" t="s">
        <v>1408</v>
      </c>
      <c r="G35" s="1560"/>
      <c r="H35" s="1547">
        <v>51</v>
      </c>
      <c r="I35" s="1547">
        <v>45</v>
      </c>
      <c r="J35" s="1547">
        <f t="shared" si="0"/>
        <v>96</v>
      </c>
      <c r="K35" s="1547"/>
      <c r="L35" s="1547">
        <v>2</v>
      </c>
      <c r="M35" s="1547">
        <v>3</v>
      </c>
      <c r="N35" s="1550">
        <f t="shared" si="1"/>
        <v>5</v>
      </c>
    </row>
    <row r="36" spans="5:14" ht="12.75" customHeight="1">
      <c r="E36" s="2067"/>
      <c r="F36" s="1566" t="s">
        <v>65</v>
      </c>
      <c r="G36" s="1560"/>
      <c r="H36" s="1547">
        <v>8</v>
      </c>
      <c r="I36" s="1547">
        <v>14</v>
      </c>
      <c r="J36" s="1547">
        <f t="shared" si="0"/>
        <v>22</v>
      </c>
      <c r="K36" s="1547"/>
      <c r="L36" s="1547">
        <v>2</v>
      </c>
      <c r="M36" s="1547">
        <v>7</v>
      </c>
      <c r="N36" s="1550">
        <f t="shared" si="1"/>
        <v>9</v>
      </c>
    </row>
    <row r="37" spans="5:14" ht="12.75" customHeight="1">
      <c r="E37" s="2067"/>
      <c r="F37" s="1566" t="s">
        <v>49</v>
      </c>
      <c r="G37" s="1568"/>
      <c r="H37" s="1567">
        <v>1</v>
      </c>
      <c r="I37" s="1567">
        <v>0</v>
      </c>
      <c r="J37" s="1547">
        <f t="shared" si="0"/>
        <v>1</v>
      </c>
      <c r="K37" s="1567"/>
      <c r="L37" s="1547">
        <v>0</v>
      </c>
      <c r="M37" s="1547">
        <v>0</v>
      </c>
      <c r="N37" s="1550">
        <f t="shared" si="1"/>
        <v>0</v>
      </c>
    </row>
    <row r="38" spans="5:14" ht="12.75" customHeight="1">
      <c r="E38" s="2065">
        <v>1406</v>
      </c>
      <c r="F38" s="1736" t="s">
        <v>22</v>
      </c>
      <c r="G38" s="1558"/>
      <c r="H38" s="1556">
        <f>SUM(H39:H42)</f>
        <v>44</v>
      </c>
      <c r="I38" s="1556">
        <f>SUM(I39:I42)</f>
        <v>33</v>
      </c>
      <c r="J38" s="1557">
        <f t="shared" si="0"/>
        <v>77</v>
      </c>
      <c r="K38" s="1556"/>
      <c r="L38" s="1556">
        <f>SUM(L39:L42)</f>
        <v>18</v>
      </c>
      <c r="M38" s="1556">
        <f>SUM(M39:M42)</f>
        <v>15</v>
      </c>
      <c r="N38" s="1555">
        <f t="shared" si="1"/>
        <v>33</v>
      </c>
    </row>
    <row r="39" spans="5:14" ht="12.75" customHeight="1">
      <c r="E39" s="2067"/>
      <c r="F39" s="1566" t="s">
        <v>68</v>
      </c>
      <c r="G39" s="1560"/>
      <c r="H39" s="1547">
        <v>26</v>
      </c>
      <c r="I39" s="1547">
        <v>20</v>
      </c>
      <c r="J39" s="1552">
        <f t="shared" si="0"/>
        <v>46</v>
      </c>
      <c r="K39" s="1547"/>
      <c r="L39" s="1547">
        <v>5</v>
      </c>
      <c r="M39" s="1547">
        <v>5</v>
      </c>
      <c r="N39" s="1550">
        <f t="shared" si="1"/>
        <v>10</v>
      </c>
    </row>
    <row r="40" spans="5:14" ht="12.75" customHeight="1">
      <c r="E40" s="2067"/>
      <c r="F40" s="1566" t="s">
        <v>1189</v>
      </c>
      <c r="G40" s="1560"/>
      <c r="H40" s="1547">
        <v>14</v>
      </c>
      <c r="I40" s="1547">
        <v>9</v>
      </c>
      <c r="J40" s="1547">
        <f t="shared" si="0"/>
        <v>23</v>
      </c>
      <c r="K40" s="1547"/>
      <c r="L40" s="1547">
        <v>9</v>
      </c>
      <c r="M40" s="1547">
        <v>8</v>
      </c>
      <c r="N40" s="1550">
        <f t="shared" si="1"/>
        <v>17</v>
      </c>
    </row>
    <row r="41" spans="5:14" ht="12.75" customHeight="1">
      <c r="E41" s="2067"/>
      <c r="F41" s="1566" t="s">
        <v>36</v>
      </c>
      <c r="G41" s="1560"/>
      <c r="H41" s="1547">
        <v>1</v>
      </c>
      <c r="I41" s="1547">
        <v>1</v>
      </c>
      <c r="J41" s="1547">
        <f t="shared" si="0"/>
        <v>2</v>
      </c>
      <c r="K41" s="1547"/>
      <c r="L41" s="1547">
        <v>1</v>
      </c>
      <c r="M41" s="1547">
        <v>1</v>
      </c>
      <c r="N41" s="1550">
        <f t="shared" si="1"/>
        <v>2</v>
      </c>
    </row>
    <row r="42" spans="5:14" ht="12.75" customHeight="1">
      <c r="E42" s="2067"/>
      <c r="F42" s="1566" t="s">
        <v>37</v>
      </c>
      <c r="G42" s="1560"/>
      <c r="H42" s="1547">
        <v>3</v>
      </c>
      <c r="I42" s="1547">
        <v>3</v>
      </c>
      <c r="J42" s="1547">
        <f t="shared" si="0"/>
        <v>6</v>
      </c>
      <c r="K42" s="1547"/>
      <c r="L42" s="1547">
        <v>3</v>
      </c>
      <c r="M42" s="1547">
        <v>1</v>
      </c>
      <c r="N42" s="1550">
        <f t="shared" si="1"/>
        <v>4</v>
      </c>
    </row>
    <row r="43" spans="5:14" ht="12.75" customHeight="1">
      <c r="E43" s="2072">
        <v>1407</v>
      </c>
      <c r="F43" s="1685" t="s">
        <v>24</v>
      </c>
      <c r="G43" s="1558"/>
      <c r="H43" s="1556">
        <f>SUM(H44:H45)</f>
        <v>21</v>
      </c>
      <c r="I43" s="1556">
        <f>SUM(I44:I45)</f>
        <v>10</v>
      </c>
      <c r="J43" s="1557">
        <f t="shared" si="0"/>
        <v>31</v>
      </c>
      <c r="K43" s="1556"/>
      <c r="L43" s="1556">
        <f>SUM(L44:L45)</f>
        <v>1</v>
      </c>
      <c r="M43" s="1556">
        <f>SUM(M44:M45)</f>
        <v>1</v>
      </c>
      <c r="N43" s="1555">
        <f t="shared" si="1"/>
        <v>2</v>
      </c>
    </row>
    <row r="44" spans="5:14" ht="12.75" customHeight="1">
      <c r="E44" s="2073"/>
      <c r="F44" s="594" t="s">
        <v>69</v>
      </c>
      <c r="G44" s="1560"/>
      <c r="H44" s="1547">
        <v>15</v>
      </c>
      <c r="I44" s="1547">
        <v>2</v>
      </c>
      <c r="J44" s="1552">
        <f t="shared" si="0"/>
        <v>17</v>
      </c>
      <c r="K44" s="1547"/>
      <c r="L44" s="1547">
        <v>1</v>
      </c>
      <c r="M44" s="1547">
        <v>1</v>
      </c>
      <c r="N44" s="1550">
        <f t="shared" si="1"/>
        <v>2</v>
      </c>
    </row>
    <row r="45" spans="5:14" ht="12.75" customHeight="1">
      <c r="E45" s="2073"/>
      <c r="F45" s="594" t="s">
        <v>51</v>
      </c>
      <c r="G45" s="1560"/>
      <c r="H45" s="1547">
        <v>6</v>
      </c>
      <c r="I45" s="1547">
        <v>8</v>
      </c>
      <c r="J45" s="1548">
        <f t="shared" si="0"/>
        <v>14</v>
      </c>
      <c r="K45" s="1547"/>
      <c r="L45" s="1547">
        <v>0</v>
      </c>
      <c r="M45" s="1547">
        <v>0</v>
      </c>
      <c r="N45" s="1546">
        <f t="shared" si="1"/>
        <v>0</v>
      </c>
    </row>
    <row r="46" spans="5:14" ht="12.75" customHeight="1">
      <c r="E46" s="2072">
        <v>1408</v>
      </c>
      <c r="F46" s="1736" t="s">
        <v>25</v>
      </c>
      <c r="G46" s="1564"/>
      <c r="H46" s="1556">
        <f>SUM(H47:H50)</f>
        <v>44</v>
      </c>
      <c r="I46" s="1556">
        <f>SUM(I47:I50)</f>
        <v>20</v>
      </c>
      <c r="J46" s="1563">
        <f t="shared" si="0"/>
        <v>64</v>
      </c>
      <c r="K46" s="1562"/>
      <c r="L46" s="1556">
        <f>SUM(L47:L50)</f>
        <v>11</v>
      </c>
      <c r="M46" s="1556">
        <f>SUM(M47:M50)</f>
        <v>11</v>
      </c>
      <c r="N46" s="1561">
        <f t="shared" si="1"/>
        <v>22</v>
      </c>
    </row>
    <row r="47" spans="5:14" ht="12.75" customHeight="1">
      <c r="E47" s="2073"/>
      <c r="F47" s="594" t="s">
        <v>20</v>
      </c>
      <c r="G47" s="1560"/>
      <c r="H47" s="1547">
        <v>22</v>
      </c>
      <c r="I47" s="1547">
        <v>9</v>
      </c>
      <c r="J47" s="1552">
        <f t="shared" si="0"/>
        <v>31</v>
      </c>
      <c r="K47" s="1547"/>
      <c r="L47" s="1547">
        <v>0</v>
      </c>
      <c r="M47" s="1547">
        <v>0</v>
      </c>
      <c r="N47" s="1550">
        <f t="shared" si="1"/>
        <v>0</v>
      </c>
    </row>
    <row r="48" spans="5:14" ht="12" customHeight="1">
      <c r="E48" s="2073"/>
      <c r="F48" s="594" t="s">
        <v>50</v>
      </c>
      <c r="G48" s="1560"/>
      <c r="H48" s="1547">
        <v>0</v>
      </c>
      <c r="I48" s="1547">
        <v>0</v>
      </c>
      <c r="J48" s="1547">
        <f t="shared" si="0"/>
        <v>0</v>
      </c>
      <c r="K48" s="1547"/>
      <c r="L48" s="1547">
        <v>0</v>
      </c>
      <c r="M48" s="1547">
        <v>0</v>
      </c>
      <c r="N48" s="1550">
        <f t="shared" si="1"/>
        <v>0</v>
      </c>
    </row>
    <row r="49" spans="1:14">
      <c r="E49" s="2073"/>
      <c r="F49" s="594" t="s">
        <v>38</v>
      </c>
      <c r="G49" s="1560"/>
      <c r="H49" s="1547">
        <v>16</v>
      </c>
      <c r="I49" s="1547">
        <v>8</v>
      </c>
      <c r="J49" s="1547">
        <f t="shared" si="0"/>
        <v>24</v>
      </c>
      <c r="K49" s="1547"/>
      <c r="L49" s="1547">
        <v>8</v>
      </c>
      <c r="M49" s="1547">
        <v>9</v>
      </c>
      <c r="N49" s="1550">
        <f t="shared" si="1"/>
        <v>17</v>
      </c>
    </row>
    <row r="50" spans="1:14">
      <c r="E50" s="2075"/>
      <c r="F50" s="594" t="s">
        <v>119</v>
      </c>
      <c r="G50" s="1560"/>
      <c r="H50" s="1547">
        <v>6</v>
      </c>
      <c r="I50" s="1547">
        <v>3</v>
      </c>
      <c r="J50" s="1547">
        <f t="shared" si="0"/>
        <v>9</v>
      </c>
      <c r="K50" s="1547"/>
      <c r="L50" s="1547">
        <v>3</v>
      </c>
      <c r="M50" s="1547">
        <v>2</v>
      </c>
      <c r="N50" s="1550">
        <f t="shared" si="1"/>
        <v>5</v>
      </c>
    </row>
    <row r="51" spans="1:14">
      <c r="E51" s="2072">
        <v>1624</v>
      </c>
      <c r="F51" s="1685" t="s">
        <v>47</v>
      </c>
      <c r="G51" s="1558"/>
      <c r="H51" s="1556">
        <f>SUM(H52:H53)</f>
        <v>1</v>
      </c>
      <c r="I51" s="1556">
        <f>SUM(I52:I53)</f>
        <v>4</v>
      </c>
      <c r="J51" s="1557">
        <f t="shared" si="0"/>
        <v>5</v>
      </c>
      <c r="K51" s="1556"/>
      <c r="L51" s="1556">
        <f>SUM(L52:L53)</f>
        <v>0</v>
      </c>
      <c r="M51" s="1556">
        <f>SUM(M52:M53)</f>
        <v>5</v>
      </c>
      <c r="N51" s="1555">
        <f t="shared" si="1"/>
        <v>5</v>
      </c>
    </row>
    <row r="52" spans="1:14" ht="12.75" customHeight="1">
      <c r="E52" s="2073"/>
      <c r="F52" s="594" t="s">
        <v>118</v>
      </c>
      <c r="G52" s="1554"/>
      <c r="H52" s="1553">
        <v>1</v>
      </c>
      <c r="I52" s="1553">
        <v>4</v>
      </c>
      <c r="J52" s="1552">
        <f t="shared" si="0"/>
        <v>5</v>
      </c>
      <c r="K52" s="1551"/>
      <c r="L52" s="1547">
        <v>0</v>
      </c>
      <c r="M52" s="1547">
        <v>5</v>
      </c>
      <c r="N52" s="1550">
        <f t="shared" si="1"/>
        <v>5</v>
      </c>
    </row>
    <row r="53" spans="1:14">
      <c r="E53" s="2075"/>
      <c r="F53" s="594" t="s">
        <v>52</v>
      </c>
      <c r="G53" s="1549"/>
      <c r="H53" s="1548">
        <v>0</v>
      </c>
      <c r="I53" s="1548">
        <v>0</v>
      </c>
      <c r="J53" s="1548">
        <f t="shared" si="0"/>
        <v>0</v>
      </c>
      <c r="K53" s="1548"/>
      <c r="L53" s="1547">
        <v>0</v>
      </c>
      <c r="M53" s="1547">
        <v>0</v>
      </c>
      <c r="N53" s="1546">
        <f t="shared" si="1"/>
        <v>0</v>
      </c>
    </row>
    <row r="54" spans="1:14" ht="12" customHeight="1">
      <c r="F54" s="2078" t="s">
        <v>5</v>
      </c>
      <c r="G54" s="2078"/>
      <c r="H54" s="1545">
        <f>SUM(H9+H17+H26+H30+H33+H38+H43+H46+H51)</f>
        <v>506</v>
      </c>
      <c r="I54" s="1545">
        <f>SUM(I9+I17+I26+I30+I33+I38+I43+I46+I51)</f>
        <v>357</v>
      </c>
      <c r="J54" s="1545">
        <f>SUM(J9+J17+J26+J30+J33+J38+J43+J46+J51)</f>
        <v>863</v>
      </c>
      <c r="K54" s="1545"/>
      <c r="L54" s="1545">
        <f>SUM(L9+L17+L26+L30+L33+L38+L43+L46+L51)</f>
        <v>223</v>
      </c>
      <c r="M54" s="1545">
        <f>SUM(M9+M17+M26+M30+M33+M38+M43+M46+M51)</f>
        <v>203</v>
      </c>
      <c r="N54" s="1544">
        <f>SUM(N9+N17+N26+N30+N33+N38+N43+N46+N51)</f>
        <v>426</v>
      </c>
    </row>
    <row r="55" spans="1:14" s="1540" customFormat="1" ht="12" customHeight="1">
      <c r="A55" s="1543"/>
      <c r="B55" s="1543"/>
      <c r="C55" s="1543"/>
      <c r="D55" s="1542"/>
      <c r="F55" s="1540" t="s">
        <v>1585</v>
      </c>
      <c r="H55" s="1541"/>
      <c r="I55" s="1541"/>
      <c r="J55" s="1541"/>
      <c r="K55" s="1541"/>
      <c r="L55" s="1541"/>
      <c r="M55" s="1541"/>
      <c r="N55" s="1541"/>
    </row>
    <row r="56" spans="1:14" s="1540" customFormat="1" ht="12" customHeight="1">
      <c r="A56" s="1543"/>
      <c r="B56" s="1543"/>
      <c r="C56" s="1543"/>
      <c r="D56" s="1542"/>
      <c r="H56" s="1541"/>
      <c r="I56" s="1541"/>
      <c r="J56" s="1541"/>
      <c r="K56" s="1541"/>
      <c r="L56" s="1541"/>
      <c r="M56" s="1541"/>
      <c r="N56" s="1541"/>
    </row>
    <row r="57" spans="1:14" ht="9" customHeight="1"/>
    <row r="58" spans="1:14" ht="9" customHeight="1"/>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sheetData>
  <sheetProtection selectLockedCells="1" selectUnlockedCells="1"/>
  <mergeCells count="18">
    <mergeCell ref="E46:E50"/>
    <mergeCell ref="E43:E45"/>
    <mergeCell ref="E51:E53"/>
    <mergeCell ref="F54:G54"/>
    <mergeCell ref="E9:E15"/>
    <mergeCell ref="E26:E29"/>
    <mergeCell ref="E30:E32"/>
    <mergeCell ref="E33:E37"/>
    <mergeCell ref="E38:E42"/>
    <mergeCell ref="E17:E25"/>
    <mergeCell ref="E2:N2"/>
    <mergeCell ref="R2:AF2"/>
    <mergeCell ref="E3:N3"/>
    <mergeCell ref="E6:E8"/>
    <mergeCell ref="H6:N6"/>
    <mergeCell ref="H7:J7"/>
    <mergeCell ref="L7:N7"/>
    <mergeCell ref="F6:G8"/>
  </mergeCells>
  <printOptions horizontalCentered="1"/>
  <pageMargins left="0.50972222222222219" right="0.42986111111111114" top="0.52013888888888893" bottom="0.94513888888888886" header="0.51180555555555551" footer="0.51180555555555551"/>
  <pageSetup scale="71" firstPageNumber="0" orientation="portrait" r:id="rId1"/>
  <headerFooter alignWithMargins="0">
    <oddFooter>&amp;C&amp;F</oddFooter>
  </headerFooter>
  <rowBreaks count="1" manualBreakCount="1">
    <brk id="70"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C77FB-C666-4B13-AB85-7B83E228F4A7}">
  <dimension ref="A2:AI403"/>
  <sheetViews>
    <sheetView view="pageBreakPreview" zoomScaleNormal="115" zoomScaleSheetLayoutView="100" workbookViewId="0">
      <selection activeCell="T17" sqref="T17"/>
    </sheetView>
  </sheetViews>
  <sheetFormatPr baseColWidth="10" defaultRowHeight="12.75"/>
  <cols>
    <col min="1" max="1" width="2" style="1539" customWidth="1"/>
    <col min="2" max="2" width="2.28515625" style="1539" customWidth="1"/>
    <col min="3" max="3" width="1.7109375" style="1539" customWidth="1"/>
    <col min="4" max="4" width="2.140625" style="1538" customWidth="1"/>
    <col min="5" max="5" width="6.7109375" style="1535" customWidth="1"/>
    <col min="6" max="6" width="1.5703125" style="1535" customWidth="1"/>
    <col min="7" max="7" width="58.28515625" style="1535" customWidth="1"/>
    <col min="8" max="10" width="4.7109375" style="1536" customWidth="1"/>
    <col min="11" max="11" width="1" style="1537" customWidth="1"/>
    <col min="12" max="14" width="4.7109375" style="1536" customWidth="1"/>
    <col min="15" max="16" width="11.42578125" style="1535"/>
    <col min="17" max="17" width="4.7109375" style="1535" customWidth="1"/>
    <col min="18" max="18" width="5" style="1535" customWidth="1"/>
    <col min="19" max="19" width="2.28515625" style="1535" customWidth="1"/>
    <col min="20" max="20" width="26" style="1535" customWidth="1"/>
    <col min="21" max="21" width="8" style="1535" customWidth="1"/>
    <col min="22" max="22" width="1" style="1535" customWidth="1"/>
    <col min="23" max="23" width="6.7109375" style="1535" customWidth="1"/>
    <col min="24" max="24" width="1" style="1535" customWidth="1"/>
    <col min="25" max="25" width="6.7109375" style="1535" customWidth="1"/>
    <col min="26" max="26" width="1" style="1535" customWidth="1"/>
    <col min="27" max="27" width="6.7109375" style="1535" customWidth="1"/>
    <col min="28" max="28" width="1" style="1535" customWidth="1"/>
    <col min="29" max="29" width="6.7109375" style="1535" customWidth="1"/>
    <col min="30" max="30" width="1" style="1535" customWidth="1"/>
    <col min="31" max="31" width="6.7109375" style="1535" customWidth="1"/>
    <col min="32" max="32" width="1" style="1535" customWidth="1"/>
    <col min="33" max="34" width="6.7109375" style="1535" customWidth="1"/>
    <col min="35" max="16384" width="11.42578125" style="1535"/>
  </cols>
  <sheetData>
    <row r="2" spans="2:35" ht="12.75" customHeight="1">
      <c r="E2" s="2052" t="s">
        <v>1593</v>
      </c>
      <c r="F2" s="2052"/>
      <c r="G2" s="2052"/>
      <c r="H2" s="2052"/>
      <c r="I2" s="2052"/>
      <c r="J2" s="2052"/>
      <c r="K2" s="2052"/>
      <c r="L2" s="2052"/>
      <c r="M2" s="2052"/>
      <c r="N2" s="2052"/>
      <c r="O2" s="1574"/>
      <c r="R2" s="2052"/>
      <c r="S2" s="2052"/>
      <c r="T2" s="2052"/>
      <c r="U2" s="2052"/>
      <c r="V2" s="2052"/>
      <c r="W2" s="2052"/>
      <c r="X2" s="2052"/>
      <c r="Y2" s="2052"/>
      <c r="Z2" s="2052"/>
      <c r="AA2" s="2052"/>
      <c r="AB2" s="2052"/>
      <c r="AC2" s="2052"/>
      <c r="AD2" s="2052"/>
      <c r="AE2" s="2052"/>
      <c r="AF2" s="2052"/>
    </row>
    <row r="3" spans="2:35" ht="12.75" customHeight="1">
      <c r="B3" s="1599"/>
      <c r="C3" s="1599"/>
      <c r="D3" s="1600"/>
      <c r="E3" s="2052" t="s">
        <v>74</v>
      </c>
      <c r="F3" s="2052"/>
      <c r="G3" s="2052"/>
      <c r="H3" s="2052"/>
      <c r="I3" s="2052"/>
      <c r="J3" s="2052"/>
      <c r="K3" s="2052"/>
      <c r="L3" s="2052"/>
      <c r="M3" s="2052"/>
      <c r="N3" s="2052"/>
      <c r="O3" s="1574"/>
      <c r="P3" s="1599"/>
      <c r="Q3" s="1599"/>
      <c r="R3" s="1598"/>
      <c r="AH3" s="1597"/>
      <c r="AI3" s="1597"/>
    </row>
    <row r="4" spans="2:35" ht="3" customHeight="1">
      <c r="F4" s="1540"/>
      <c r="G4" s="1540"/>
      <c r="H4" s="1541"/>
      <c r="I4" s="1541"/>
      <c r="J4" s="1541"/>
      <c r="K4" s="1596"/>
      <c r="L4" s="1595"/>
      <c r="M4" s="1595"/>
      <c r="N4" s="1595"/>
      <c r="O4" s="1574"/>
      <c r="R4" s="1540"/>
    </row>
    <row r="5" spans="2:35" ht="12" customHeight="1">
      <c r="E5" s="1594"/>
      <c r="F5" s="1540"/>
      <c r="G5" s="1593"/>
      <c r="H5" s="1592"/>
      <c r="I5" s="1592"/>
      <c r="J5" s="1592"/>
      <c r="K5" s="1591"/>
      <c r="L5" s="1590"/>
      <c r="M5" s="1590"/>
      <c r="N5" s="1590"/>
      <c r="O5" s="1574"/>
      <c r="R5" s="1540"/>
    </row>
    <row r="6" spans="2:35" ht="12" customHeight="1">
      <c r="B6" s="1543"/>
      <c r="C6" s="1543"/>
      <c r="D6" s="1542"/>
      <c r="E6" s="2054" t="s">
        <v>29</v>
      </c>
      <c r="F6" s="2062" t="s">
        <v>1412</v>
      </c>
      <c r="G6" s="2062"/>
      <c r="H6" s="2076" t="s">
        <v>1592</v>
      </c>
      <c r="I6" s="2076"/>
      <c r="J6" s="2076"/>
      <c r="K6" s="2076"/>
      <c r="L6" s="2076"/>
      <c r="M6" s="2076"/>
      <c r="N6" s="2077"/>
      <c r="O6" s="1588"/>
      <c r="P6" s="1543"/>
    </row>
    <row r="7" spans="2:35" ht="12" customHeight="1">
      <c r="B7" s="1543"/>
      <c r="C7" s="1543"/>
      <c r="D7" s="1542"/>
      <c r="E7" s="2055"/>
      <c r="F7" s="2063"/>
      <c r="G7" s="2063"/>
      <c r="H7" s="2059" t="s">
        <v>1591</v>
      </c>
      <c r="I7" s="2059"/>
      <c r="J7" s="2059"/>
      <c r="K7" s="1589"/>
      <c r="L7" s="2060" t="s">
        <v>1590</v>
      </c>
      <c r="M7" s="2060"/>
      <c r="N7" s="2061"/>
      <c r="O7" s="1588"/>
      <c r="P7" s="1543"/>
    </row>
    <row r="8" spans="2:35" ht="12" customHeight="1">
      <c r="E8" s="2056"/>
      <c r="F8" s="2064"/>
      <c r="G8" s="2064"/>
      <c r="H8" s="1586" t="s">
        <v>26</v>
      </c>
      <c r="I8" s="1586" t="s">
        <v>27</v>
      </c>
      <c r="J8" s="1586" t="s">
        <v>5</v>
      </c>
      <c r="K8" s="1587"/>
      <c r="L8" s="1586" t="s">
        <v>26</v>
      </c>
      <c r="M8" s="1586" t="s">
        <v>27</v>
      </c>
      <c r="N8" s="1585" t="s">
        <v>5</v>
      </c>
      <c r="O8" s="1574"/>
    </row>
    <row r="9" spans="2:35">
      <c r="E9" s="2065">
        <v>1401</v>
      </c>
      <c r="F9" s="1584" t="s">
        <v>9</v>
      </c>
      <c r="G9" s="1583"/>
      <c r="H9" s="1582">
        <f>SUM(H10:H16)</f>
        <v>125</v>
      </c>
      <c r="I9" s="1582">
        <f>SUM(I10:I16)</f>
        <v>38</v>
      </c>
      <c r="J9" s="1582">
        <f t="shared" ref="J9:J53" si="0">SUM(H9:I9)</f>
        <v>163</v>
      </c>
      <c r="K9" s="1581"/>
      <c r="L9" s="1580">
        <f>SUM(L10:L16)</f>
        <v>65</v>
      </c>
      <c r="M9" s="1580">
        <f>SUM(M10:M16)</f>
        <v>20</v>
      </c>
      <c r="N9" s="1579">
        <f t="shared" ref="N9:N53" si="1">SUM(L9:M9)</f>
        <v>85</v>
      </c>
      <c r="O9" s="1574"/>
    </row>
    <row r="10" spans="2:35" ht="12" customHeight="1">
      <c r="E10" s="2067"/>
      <c r="F10" s="1578" t="s">
        <v>10</v>
      </c>
      <c r="G10" s="1577"/>
      <c r="H10" s="1552">
        <v>29</v>
      </c>
      <c r="I10" s="1552">
        <v>9</v>
      </c>
      <c r="J10" s="1552">
        <f t="shared" si="0"/>
        <v>38</v>
      </c>
      <c r="K10" s="1552"/>
      <c r="L10" s="1547">
        <v>15</v>
      </c>
      <c r="M10" s="1547">
        <v>7</v>
      </c>
      <c r="N10" s="1576">
        <f t="shared" si="1"/>
        <v>22</v>
      </c>
      <c r="O10" s="1574"/>
      <c r="P10" s="1574"/>
    </row>
    <row r="11" spans="2:35" ht="12" customHeight="1">
      <c r="E11" s="2067"/>
      <c r="F11" s="1566" t="s">
        <v>11</v>
      </c>
      <c r="G11" s="1560"/>
      <c r="H11" s="1547">
        <v>28</v>
      </c>
      <c r="I11" s="1547">
        <v>5</v>
      </c>
      <c r="J11" s="1547">
        <f t="shared" si="0"/>
        <v>33</v>
      </c>
      <c r="K11" s="1547"/>
      <c r="L11" s="1547">
        <v>20</v>
      </c>
      <c r="M11" s="1547">
        <v>5</v>
      </c>
      <c r="N11" s="1550">
        <f t="shared" si="1"/>
        <v>25</v>
      </c>
      <c r="O11" s="1574"/>
      <c r="P11" s="1574"/>
    </row>
    <row r="12" spans="2:35" ht="12" customHeight="1">
      <c r="E12" s="2067"/>
      <c r="F12" s="1566" t="s">
        <v>12</v>
      </c>
      <c r="G12" s="1560"/>
      <c r="H12" s="1547">
        <v>27</v>
      </c>
      <c r="I12" s="1547">
        <v>2</v>
      </c>
      <c r="J12" s="1547">
        <f t="shared" si="0"/>
        <v>29</v>
      </c>
      <c r="K12" s="1547"/>
      <c r="L12" s="1547">
        <v>24</v>
      </c>
      <c r="M12" s="1547">
        <v>2</v>
      </c>
      <c r="N12" s="1550">
        <f t="shared" si="1"/>
        <v>26</v>
      </c>
      <c r="O12" s="1574"/>
      <c r="P12" s="1574"/>
    </row>
    <row r="13" spans="2:35" ht="12" customHeight="1">
      <c r="E13" s="2067"/>
      <c r="F13" s="1566" t="s">
        <v>30</v>
      </c>
      <c r="G13" s="1560"/>
      <c r="H13" s="1547">
        <v>21</v>
      </c>
      <c r="I13" s="1547">
        <v>12</v>
      </c>
      <c r="J13" s="1547">
        <f t="shared" si="0"/>
        <v>33</v>
      </c>
      <c r="K13" s="1547"/>
      <c r="L13" s="1547">
        <v>1</v>
      </c>
      <c r="M13" s="1547">
        <v>3</v>
      </c>
      <c r="N13" s="1550">
        <f t="shared" si="1"/>
        <v>4</v>
      </c>
      <c r="O13" s="1574"/>
      <c r="P13" s="1574"/>
    </row>
    <row r="14" spans="2:35" ht="12" customHeight="1">
      <c r="E14" s="2067"/>
      <c r="F14" s="1566" t="s">
        <v>31</v>
      </c>
      <c r="G14" s="1560"/>
      <c r="H14" s="1547">
        <v>14</v>
      </c>
      <c r="I14" s="1547">
        <v>2</v>
      </c>
      <c r="J14" s="1547">
        <f t="shared" si="0"/>
        <v>16</v>
      </c>
      <c r="K14" s="1547"/>
      <c r="L14" s="1547">
        <v>2</v>
      </c>
      <c r="M14" s="1547">
        <v>0</v>
      </c>
      <c r="N14" s="1550">
        <f t="shared" si="1"/>
        <v>2</v>
      </c>
      <c r="O14" s="1574"/>
      <c r="P14" s="1574"/>
    </row>
    <row r="15" spans="2:35" ht="12" customHeight="1">
      <c r="E15" s="2067"/>
      <c r="F15" s="1566" t="s">
        <v>58</v>
      </c>
      <c r="G15" s="1560"/>
      <c r="H15" s="1547">
        <v>5</v>
      </c>
      <c r="I15" s="1547">
        <v>8</v>
      </c>
      <c r="J15" s="1547">
        <f t="shared" si="0"/>
        <v>13</v>
      </c>
      <c r="K15" s="1547"/>
      <c r="L15" s="1547">
        <v>3</v>
      </c>
      <c r="M15" s="1547">
        <v>3</v>
      </c>
      <c r="N15" s="1550">
        <f t="shared" si="1"/>
        <v>6</v>
      </c>
      <c r="O15" s="1574"/>
      <c r="P15" s="1574"/>
    </row>
    <row r="16" spans="2:35" ht="12" customHeight="1">
      <c r="E16" s="1575"/>
      <c r="F16" s="1566" t="s">
        <v>64</v>
      </c>
      <c r="G16" s="1560"/>
      <c r="H16" s="1547">
        <v>1</v>
      </c>
      <c r="I16" s="1547">
        <v>0</v>
      </c>
      <c r="J16" s="1547">
        <f t="shared" si="0"/>
        <v>1</v>
      </c>
      <c r="K16" s="1547"/>
      <c r="L16" s="1547">
        <v>0</v>
      </c>
      <c r="M16" s="1547">
        <v>0</v>
      </c>
      <c r="N16" s="1550">
        <f t="shared" si="1"/>
        <v>0</v>
      </c>
      <c r="O16" s="1574"/>
      <c r="P16" s="1574"/>
    </row>
    <row r="17" spans="5:16">
      <c r="E17" s="2065">
        <v>1402</v>
      </c>
      <c r="F17" s="1736" t="s">
        <v>13</v>
      </c>
      <c r="G17" s="1558"/>
      <c r="H17" s="1556">
        <f>SUM(H18:H25)</f>
        <v>149</v>
      </c>
      <c r="I17" s="1556">
        <f>SUM(I18:I25)</f>
        <v>129</v>
      </c>
      <c r="J17" s="1557">
        <f t="shared" si="0"/>
        <v>278</v>
      </c>
      <c r="K17" s="1556"/>
      <c r="L17" s="1556">
        <f>SUM(L18:L25)</f>
        <v>96</v>
      </c>
      <c r="M17" s="1556">
        <f>SUM(M18:M25)</f>
        <v>91</v>
      </c>
      <c r="N17" s="1555">
        <f t="shared" si="1"/>
        <v>187</v>
      </c>
      <c r="O17" s="1574"/>
      <c r="P17" s="1574"/>
    </row>
    <row r="18" spans="5:16" ht="12" customHeight="1">
      <c r="E18" s="2067"/>
      <c r="F18" s="1566" t="s">
        <v>92</v>
      </c>
      <c r="G18" s="1560"/>
      <c r="H18" s="1547">
        <v>59</v>
      </c>
      <c r="I18" s="1547">
        <v>34</v>
      </c>
      <c r="J18" s="1552">
        <f t="shared" si="0"/>
        <v>93</v>
      </c>
      <c r="K18" s="1547"/>
      <c r="L18" s="1547">
        <v>38</v>
      </c>
      <c r="M18" s="1547">
        <v>23</v>
      </c>
      <c r="N18" s="1550">
        <f t="shared" si="1"/>
        <v>61</v>
      </c>
      <c r="O18" s="1574"/>
      <c r="P18" s="1574"/>
    </row>
    <row r="19" spans="5:16" ht="12" customHeight="1">
      <c r="E19" s="2067"/>
      <c r="F19" s="1566" t="s">
        <v>110</v>
      </c>
      <c r="G19" s="1560"/>
      <c r="H19" s="1547">
        <v>29</v>
      </c>
      <c r="I19" s="1547">
        <v>16</v>
      </c>
      <c r="J19" s="1547">
        <f t="shared" si="0"/>
        <v>45</v>
      </c>
      <c r="K19" s="1547"/>
      <c r="L19" s="1547">
        <v>28</v>
      </c>
      <c r="M19" s="1547">
        <v>16</v>
      </c>
      <c r="N19" s="1550">
        <f t="shared" si="1"/>
        <v>44</v>
      </c>
      <c r="O19" s="1574"/>
      <c r="P19" s="1574"/>
    </row>
    <row r="20" spans="5:16" ht="12" customHeight="1">
      <c r="E20" s="2067"/>
      <c r="F20" s="1566" t="s">
        <v>56</v>
      </c>
      <c r="G20" s="1560"/>
      <c r="H20" s="1547">
        <v>14</v>
      </c>
      <c r="I20" s="1547">
        <v>23</v>
      </c>
      <c r="J20" s="1547">
        <f t="shared" si="0"/>
        <v>37</v>
      </c>
      <c r="K20" s="1547"/>
      <c r="L20" s="1547">
        <v>4</v>
      </c>
      <c r="M20" s="1547">
        <v>10</v>
      </c>
      <c r="N20" s="1550">
        <f t="shared" si="1"/>
        <v>14</v>
      </c>
      <c r="O20" s="1574"/>
      <c r="P20" s="1574"/>
    </row>
    <row r="21" spans="5:16" ht="12" customHeight="1">
      <c r="E21" s="2067"/>
      <c r="F21" s="1566" t="s">
        <v>125</v>
      </c>
      <c r="G21" s="1560"/>
      <c r="H21" s="1547">
        <v>15</v>
      </c>
      <c r="I21" s="1547">
        <v>15</v>
      </c>
      <c r="J21" s="1547">
        <f t="shared" si="0"/>
        <v>30</v>
      </c>
      <c r="K21" s="1547"/>
      <c r="L21" s="1547">
        <v>8</v>
      </c>
      <c r="M21" s="1547">
        <v>6</v>
      </c>
      <c r="N21" s="1550">
        <f t="shared" si="1"/>
        <v>14</v>
      </c>
      <c r="O21" s="1574"/>
      <c r="P21" s="1574"/>
    </row>
    <row r="22" spans="5:16" ht="12" customHeight="1">
      <c r="E22" s="2067"/>
      <c r="F22" s="1566" t="s">
        <v>124</v>
      </c>
      <c r="G22" s="1560"/>
      <c r="H22" s="1547">
        <v>15</v>
      </c>
      <c r="I22" s="1547">
        <v>12</v>
      </c>
      <c r="J22" s="1547">
        <f t="shared" si="0"/>
        <v>27</v>
      </c>
      <c r="K22" s="1547"/>
      <c r="L22" s="1547">
        <v>8</v>
      </c>
      <c r="M22" s="1547">
        <v>12</v>
      </c>
      <c r="N22" s="1550">
        <f t="shared" si="1"/>
        <v>20</v>
      </c>
      <c r="O22" s="1574"/>
      <c r="P22" s="1574"/>
    </row>
    <row r="23" spans="5:16" ht="12" customHeight="1">
      <c r="E23" s="2067"/>
      <c r="F23" s="1566" t="s">
        <v>53</v>
      </c>
      <c r="G23" s="1560"/>
      <c r="H23" s="1547">
        <v>6</v>
      </c>
      <c r="I23" s="1547">
        <v>6</v>
      </c>
      <c r="J23" s="1547">
        <f t="shared" si="0"/>
        <v>12</v>
      </c>
      <c r="K23" s="1547"/>
      <c r="L23" s="1547">
        <v>2</v>
      </c>
      <c r="M23" s="1547">
        <v>3</v>
      </c>
      <c r="N23" s="1550">
        <f t="shared" si="1"/>
        <v>5</v>
      </c>
      <c r="O23" s="1574"/>
      <c r="P23" s="1574"/>
    </row>
    <row r="24" spans="5:16" ht="12" customHeight="1">
      <c r="E24" s="2067"/>
      <c r="F24" s="1566" t="s">
        <v>123</v>
      </c>
      <c r="G24" s="1560"/>
      <c r="H24" s="1547">
        <v>7</v>
      </c>
      <c r="I24" s="1547">
        <v>12</v>
      </c>
      <c r="J24" s="1547">
        <f t="shared" si="0"/>
        <v>19</v>
      </c>
      <c r="K24" s="1547"/>
      <c r="L24" s="1547">
        <v>7</v>
      </c>
      <c r="M24" s="1547">
        <v>12</v>
      </c>
      <c r="N24" s="1550">
        <f t="shared" si="1"/>
        <v>19</v>
      </c>
      <c r="O24" s="1574"/>
      <c r="P24" s="1574"/>
    </row>
    <row r="25" spans="5:16" ht="12" customHeight="1">
      <c r="E25" s="2068"/>
      <c r="F25" s="1566" t="s">
        <v>32</v>
      </c>
      <c r="G25" s="1560"/>
      <c r="H25" s="1547">
        <v>4</v>
      </c>
      <c r="I25" s="1547">
        <v>11</v>
      </c>
      <c r="J25" s="1547">
        <f t="shared" si="0"/>
        <v>15</v>
      </c>
      <c r="K25" s="1547"/>
      <c r="L25" s="1547">
        <v>1</v>
      </c>
      <c r="M25" s="1547">
        <v>9</v>
      </c>
      <c r="N25" s="1550">
        <f t="shared" si="1"/>
        <v>10</v>
      </c>
      <c r="O25" s="1574"/>
      <c r="P25" s="1574"/>
    </row>
    <row r="26" spans="5:16">
      <c r="E26" s="2065">
        <v>1403</v>
      </c>
      <c r="F26" s="1736" t="s">
        <v>14</v>
      </c>
      <c r="G26" s="1558"/>
      <c r="H26" s="1556">
        <f>SUM(H27:H29)</f>
        <v>15</v>
      </c>
      <c r="I26" s="1556">
        <f>SUM(I27:I29)</f>
        <v>55</v>
      </c>
      <c r="J26" s="1557">
        <f t="shared" si="0"/>
        <v>70</v>
      </c>
      <c r="K26" s="1556"/>
      <c r="L26" s="1556">
        <f>SUM(L27:L29)</f>
        <v>10</v>
      </c>
      <c r="M26" s="1556">
        <f>SUM(M27:M29)</f>
        <v>39</v>
      </c>
      <c r="N26" s="1555">
        <f t="shared" si="1"/>
        <v>49</v>
      </c>
      <c r="O26" s="1574"/>
      <c r="P26" s="1574"/>
    </row>
    <row r="27" spans="5:16" ht="12" customHeight="1">
      <c r="E27" s="2067"/>
      <c r="F27" s="1566" t="s">
        <v>33</v>
      </c>
      <c r="G27" s="1560"/>
      <c r="H27" s="1547">
        <v>6</v>
      </c>
      <c r="I27" s="1547">
        <v>30</v>
      </c>
      <c r="J27" s="1552">
        <f t="shared" si="0"/>
        <v>36</v>
      </c>
      <c r="K27" s="1547"/>
      <c r="L27" s="1547">
        <v>5</v>
      </c>
      <c r="M27" s="1547">
        <v>21</v>
      </c>
      <c r="N27" s="1550">
        <f t="shared" si="1"/>
        <v>26</v>
      </c>
      <c r="O27" s="1574"/>
      <c r="P27" s="1574"/>
    </row>
    <row r="28" spans="5:16" ht="12" customHeight="1">
      <c r="E28" s="2067"/>
      <c r="F28" s="1566" t="s">
        <v>15</v>
      </c>
      <c r="G28" s="1560"/>
      <c r="H28" s="1547">
        <v>3</v>
      </c>
      <c r="I28" s="1547">
        <v>9</v>
      </c>
      <c r="J28" s="1547">
        <f t="shared" si="0"/>
        <v>12</v>
      </c>
      <c r="K28" s="1547"/>
      <c r="L28" s="1547">
        <v>2</v>
      </c>
      <c r="M28" s="1547">
        <v>7</v>
      </c>
      <c r="N28" s="1550">
        <f t="shared" si="1"/>
        <v>9</v>
      </c>
      <c r="O28" s="1574"/>
      <c r="P28" s="1574"/>
    </row>
    <row r="29" spans="5:16" ht="12" customHeight="1">
      <c r="E29" s="2067"/>
      <c r="F29" s="1566" t="s">
        <v>16</v>
      </c>
      <c r="G29" s="1560"/>
      <c r="H29" s="1547">
        <v>6</v>
      </c>
      <c r="I29" s="1547">
        <v>16</v>
      </c>
      <c r="J29" s="1547">
        <f t="shared" si="0"/>
        <v>22</v>
      </c>
      <c r="K29" s="1547"/>
      <c r="L29" s="1547">
        <v>3</v>
      </c>
      <c r="M29" s="1547">
        <v>11</v>
      </c>
      <c r="N29" s="1550">
        <f t="shared" si="1"/>
        <v>14</v>
      </c>
      <c r="O29" s="1574"/>
      <c r="P29" s="1574"/>
    </row>
    <row r="30" spans="5:16">
      <c r="E30" s="2072">
        <v>1404</v>
      </c>
      <c r="F30" s="1736" t="s">
        <v>34</v>
      </c>
      <c r="G30" s="1558"/>
      <c r="H30" s="1556">
        <f>SUM(H31:H32)</f>
        <v>61</v>
      </c>
      <c r="I30" s="1556">
        <f>SUM(I31:I32)</f>
        <v>19</v>
      </c>
      <c r="J30" s="1557">
        <f t="shared" si="0"/>
        <v>80</v>
      </c>
      <c r="K30" s="1556"/>
      <c r="L30" s="1556">
        <f>SUM(L31:L32)</f>
        <v>22</v>
      </c>
      <c r="M30" s="1556">
        <f>SUM(M31:M32)</f>
        <v>10</v>
      </c>
      <c r="N30" s="1555">
        <f t="shared" si="1"/>
        <v>32</v>
      </c>
    </row>
    <row r="31" spans="5:16">
      <c r="E31" s="2073"/>
      <c r="F31" s="1566" t="s">
        <v>109</v>
      </c>
      <c r="G31" s="1560"/>
      <c r="H31" s="1547">
        <v>31</v>
      </c>
      <c r="I31" s="1547">
        <v>7</v>
      </c>
      <c r="J31" s="1552">
        <f t="shared" si="0"/>
        <v>38</v>
      </c>
      <c r="K31" s="1547"/>
      <c r="L31" s="1572">
        <v>0</v>
      </c>
      <c r="M31" s="1572">
        <v>0</v>
      </c>
      <c r="N31" s="1573">
        <f t="shared" si="1"/>
        <v>0</v>
      </c>
    </row>
    <row r="32" spans="5:16" ht="12.75" customHeight="1">
      <c r="E32" s="2073"/>
      <c r="F32" s="1566" t="s">
        <v>17</v>
      </c>
      <c r="G32" s="1560"/>
      <c r="H32" s="1547">
        <v>30</v>
      </c>
      <c r="I32" s="1547">
        <v>12</v>
      </c>
      <c r="J32" s="1548">
        <f t="shared" si="0"/>
        <v>42</v>
      </c>
      <c r="K32" s="1547"/>
      <c r="L32" s="1572">
        <v>22</v>
      </c>
      <c r="M32" s="1572">
        <v>10</v>
      </c>
      <c r="N32" s="1571">
        <f t="shared" si="1"/>
        <v>32</v>
      </c>
    </row>
    <row r="33" spans="5:14" ht="12.75" customHeight="1">
      <c r="E33" s="2065">
        <v>1405</v>
      </c>
      <c r="F33" s="1736" t="s">
        <v>18</v>
      </c>
      <c r="G33" s="1570"/>
      <c r="H33" s="1556">
        <f>SUM(H34:H37)</f>
        <v>51</v>
      </c>
      <c r="I33" s="1556">
        <f>SUM(I34:I37)</f>
        <v>58</v>
      </c>
      <c r="J33" s="1563">
        <f t="shared" si="0"/>
        <v>109</v>
      </c>
      <c r="K33" s="1569"/>
      <c r="L33" s="1556">
        <f>SUM(L34:L37)</f>
        <v>16</v>
      </c>
      <c r="M33" s="1556">
        <f>SUM(M34:M37)</f>
        <v>17</v>
      </c>
      <c r="N33" s="1561">
        <f t="shared" si="1"/>
        <v>33</v>
      </c>
    </row>
    <row r="34" spans="5:14" ht="12.75" customHeight="1">
      <c r="E34" s="2067"/>
      <c r="F34" s="1566" t="s">
        <v>21</v>
      </c>
      <c r="G34" s="1560"/>
      <c r="H34" s="1547">
        <v>9</v>
      </c>
      <c r="I34" s="1547">
        <v>13</v>
      </c>
      <c r="J34" s="1552">
        <f t="shared" si="0"/>
        <v>22</v>
      </c>
      <c r="K34" s="1547"/>
      <c r="L34" s="1547">
        <v>8</v>
      </c>
      <c r="M34" s="1547">
        <v>10</v>
      </c>
      <c r="N34" s="1550">
        <f t="shared" si="1"/>
        <v>18</v>
      </c>
    </row>
    <row r="35" spans="5:14" ht="12.75" customHeight="1">
      <c r="E35" s="2067"/>
      <c r="F35" s="1566" t="s">
        <v>1408</v>
      </c>
      <c r="G35" s="1560"/>
      <c r="H35" s="1547">
        <v>31</v>
      </c>
      <c r="I35" s="1547">
        <v>34</v>
      </c>
      <c r="J35" s="1547">
        <f t="shared" si="0"/>
        <v>65</v>
      </c>
      <c r="K35" s="1547"/>
      <c r="L35" s="1547">
        <v>2</v>
      </c>
      <c r="M35" s="1547">
        <v>0</v>
      </c>
      <c r="N35" s="1550">
        <f t="shared" si="1"/>
        <v>2</v>
      </c>
    </row>
    <row r="36" spans="5:14" ht="12.75" customHeight="1">
      <c r="E36" s="2067"/>
      <c r="F36" s="1566" t="s">
        <v>65</v>
      </c>
      <c r="G36" s="1560"/>
      <c r="H36" s="1547">
        <v>4</v>
      </c>
      <c r="I36" s="1547">
        <v>8</v>
      </c>
      <c r="J36" s="1547">
        <f t="shared" si="0"/>
        <v>12</v>
      </c>
      <c r="K36" s="1547"/>
      <c r="L36" s="1547">
        <v>1</v>
      </c>
      <c r="M36" s="1547">
        <v>5</v>
      </c>
      <c r="N36" s="1550">
        <f t="shared" si="1"/>
        <v>6</v>
      </c>
    </row>
    <row r="37" spans="5:14" ht="12.75" customHeight="1">
      <c r="E37" s="2067"/>
      <c r="F37" s="1566" t="s">
        <v>49</v>
      </c>
      <c r="G37" s="1568"/>
      <c r="H37" s="1567">
        <v>7</v>
      </c>
      <c r="I37" s="1567">
        <v>3</v>
      </c>
      <c r="J37" s="1547">
        <f t="shared" si="0"/>
        <v>10</v>
      </c>
      <c r="K37" s="1567"/>
      <c r="L37" s="1547">
        <v>5</v>
      </c>
      <c r="M37" s="1547">
        <v>2</v>
      </c>
      <c r="N37" s="1550">
        <f t="shared" si="1"/>
        <v>7</v>
      </c>
    </row>
    <row r="38" spans="5:14" ht="12.75" customHeight="1">
      <c r="E38" s="2065">
        <v>1406</v>
      </c>
      <c r="F38" s="1736" t="s">
        <v>22</v>
      </c>
      <c r="G38" s="1558"/>
      <c r="H38" s="1556">
        <f>SUM(H39:H42)</f>
        <v>54</v>
      </c>
      <c r="I38" s="1556">
        <f>SUM(I39:I42)</f>
        <v>38</v>
      </c>
      <c r="J38" s="1557">
        <f t="shared" si="0"/>
        <v>92</v>
      </c>
      <c r="K38" s="1556"/>
      <c r="L38" s="1556">
        <f>SUM(L39:L42)</f>
        <v>20</v>
      </c>
      <c r="M38" s="1556">
        <f>SUM(M39:M42)</f>
        <v>19</v>
      </c>
      <c r="N38" s="1555">
        <f t="shared" si="1"/>
        <v>39</v>
      </c>
    </row>
    <row r="39" spans="5:14" ht="12.75" customHeight="1">
      <c r="E39" s="2067"/>
      <c r="F39" s="1566" t="s">
        <v>68</v>
      </c>
      <c r="G39" s="1560"/>
      <c r="H39" s="1547">
        <v>22</v>
      </c>
      <c r="I39" s="1547">
        <v>19</v>
      </c>
      <c r="J39" s="1552">
        <f t="shared" si="0"/>
        <v>41</v>
      </c>
      <c r="K39" s="1547"/>
      <c r="L39" s="1547">
        <v>4</v>
      </c>
      <c r="M39" s="1547">
        <v>8</v>
      </c>
      <c r="N39" s="1550">
        <f t="shared" si="1"/>
        <v>12</v>
      </c>
    </row>
    <row r="40" spans="5:14" ht="12.75" customHeight="1">
      <c r="E40" s="2067"/>
      <c r="F40" s="1566" t="s">
        <v>1189</v>
      </c>
      <c r="G40" s="1560"/>
      <c r="H40" s="1547">
        <v>25</v>
      </c>
      <c r="I40" s="1547">
        <v>15</v>
      </c>
      <c r="J40" s="1547">
        <f t="shared" si="0"/>
        <v>40</v>
      </c>
      <c r="K40" s="1547"/>
      <c r="L40" s="1547">
        <v>13</v>
      </c>
      <c r="M40" s="1547">
        <v>10</v>
      </c>
      <c r="N40" s="1550">
        <f t="shared" si="1"/>
        <v>23</v>
      </c>
    </row>
    <row r="41" spans="5:14" ht="12.75" customHeight="1">
      <c r="E41" s="2067"/>
      <c r="F41" s="1566" t="s">
        <v>36</v>
      </c>
      <c r="G41" s="1560"/>
      <c r="H41" s="1547">
        <v>4</v>
      </c>
      <c r="I41" s="1547">
        <v>2</v>
      </c>
      <c r="J41" s="1547">
        <f t="shared" si="0"/>
        <v>6</v>
      </c>
      <c r="K41" s="1547"/>
      <c r="L41" s="1547">
        <v>1</v>
      </c>
      <c r="M41" s="1547">
        <v>0</v>
      </c>
      <c r="N41" s="1550">
        <f t="shared" si="1"/>
        <v>1</v>
      </c>
    </row>
    <row r="42" spans="5:14" ht="12.75" customHeight="1">
      <c r="E42" s="2067"/>
      <c r="F42" s="1566" t="s">
        <v>37</v>
      </c>
      <c r="G42" s="1560"/>
      <c r="H42" s="1547">
        <v>3</v>
      </c>
      <c r="I42" s="1547">
        <v>2</v>
      </c>
      <c r="J42" s="1547">
        <f t="shared" si="0"/>
        <v>5</v>
      </c>
      <c r="K42" s="1547"/>
      <c r="L42" s="1547">
        <v>2</v>
      </c>
      <c r="M42" s="1547">
        <v>1</v>
      </c>
      <c r="N42" s="1550">
        <f t="shared" si="1"/>
        <v>3</v>
      </c>
    </row>
    <row r="43" spans="5:14" ht="12.75" customHeight="1">
      <c r="E43" s="2072">
        <v>1407</v>
      </c>
      <c r="F43" s="1685" t="s">
        <v>24</v>
      </c>
      <c r="G43" s="1558"/>
      <c r="H43" s="1556">
        <f>SUM(H44:H45)</f>
        <v>30</v>
      </c>
      <c r="I43" s="1556">
        <f>SUM(I44:I45)</f>
        <v>10</v>
      </c>
      <c r="J43" s="1557">
        <f t="shared" si="0"/>
        <v>40</v>
      </c>
      <c r="K43" s="1556"/>
      <c r="L43" s="1556">
        <f>SUM(L44:L45)</f>
        <v>6</v>
      </c>
      <c r="M43" s="1556">
        <f>SUM(M44:M45)</f>
        <v>3</v>
      </c>
      <c r="N43" s="1555">
        <f t="shared" si="1"/>
        <v>9</v>
      </c>
    </row>
    <row r="44" spans="5:14" ht="12.75" customHeight="1">
      <c r="E44" s="2073"/>
      <c r="F44" s="594" t="s">
        <v>69</v>
      </c>
      <c r="G44" s="1560"/>
      <c r="H44" s="1547">
        <v>22</v>
      </c>
      <c r="I44" s="1547">
        <v>2</v>
      </c>
      <c r="J44" s="1552">
        <f t="shared" si="0"/>
        <v>24</v>
      </c>
      <c r="K44" s="1547"/>
      <c r="L44" s="1547">
        <v>3</v>
      </c>
      <c r="M44" s="1547">
        <v>1</v>
      </c>
      <c r="N44" s="1550">
        <f t="shared" si="1"/>
        <v>4</v>
      </c>
    </row>
    <row r="45" spans="5:14" ht="12.75" customHeight="1">
      <c r="E45" s="2073"/>
      <c r="F45" s="594" t="s">
        <v>51</v>
      </c>
      <c r="G45" s="1560"/>
      <c r="H45" s="1547">
        <v>8</v>
      </c>
      <c r="I45" s="1547">
        <v>8</v>
      </c>
      <c r="J45" s="1548">
        <f t="shared" si="0"/>
        <v>16</v>
      </c>
      <c r="K45" s="1547"/>
      <c r="L45" s="1547">
        <v>3</v>
      </c>
      <c r="M45" s="1547">
        <v>2</v>
      </c>
      <c r="N45" s="1546">
        <f t="shared" si="1"/>
        <v>5</v>
      </c>
    </row>
    <row r="46" spans="5:14" ht="12.75" customHeight="1">
      <c r="E46" s="2072">
        <v>1408</v>
      </c>
      <c r="F46" s="1736" t="s">
        <v>25</v>
      </c>
      <c r="G46" s="1564"/>
      <c r="H46" s="1556">
        <f>SUM(H47:H50)</f>
        <v>41</v>
      </c>
      <c r="I46" s="1556">
        <f>SUM(I47:I50)</f>
        <v>18</v>
      </c>
      <c r="J46" s="1563">
        <f t="shared" si="0"/>
        <v>59</v>
      </c>
      <c r="K46" s="1562"/>
      <c r="L46" s="1556">
        <f>SUM(L47:L50)</f>
        <v>11</v>
      </c>
      <c r="M46" s="1556">
        <f>SUM(M47:M50)</f>
        <v>6</v>
      </c>
      <c r="N46" s="1561">
        <f t="shared" si="1"/>
        <v>17</v>
      </c>
    </row>
    <row r="47" spans="5:14" ht="12.75" customHeight="1">
      <c r="E47" s="2073"/>
      <c r="F47" s="594" t="s">
        <v>20</v>
      </c>
      <c r="G47" s="1560"/>
      <c r="H47" s="1547">
        <v>21</v>
      </c>
      <c r="I47" s="1547">
        <v>9</v>
      </c>
      <c r="J47" s="1552">
        <f t="shared" si="0"/>
        <v>30</v>
      </c>
      <c r="K47" s="1547"/>
      <c r="L47" s="1547">
        <v>0</v>
      </c>
      <c r="M47" s="1547">
        <v>0</v>
      </c>
      <c r="N47" s="1550">
        <f t="shared" si="1"/>
        <v>0</v>
      </c>
    </row>
    <row r="48" spans="5:14" ht="12" customHeight="1">
      <c r="E48" s="2073"/>
      <c r="F48" s="594" t="s">
        <v>50</v>
      </c>
      <c r="G48" s="1560"/>
      <c r="H48" s="1547">
        <v>0</v>
      </c>
      <c r="I48" s="1547">
        <v>0</v>
      </c>
      <c r="J48" s="1547">
        <f t="shared" si="0"/>
        <v>0</v>
      </c>
      <c r="K48" s="1547"/>
      <c r="L48" s="1547">
        <v>0</v>
      </c>
      <c r="M48" s="1547">
        <v>0</v>
      </c>
      <c r="N48" s="1550">
        <f t="shared" si="1"/>
        <v>0</v>
      </c>
    </row>
    <row r="49" spans="1:14">
      <c r="E49" s="2073"/>
      <c r="F49" s="594" t="s">
        <v>38</v>
      </c>
      <c r="G49" s="1560"/>
      <c r="H49" s="1547">
        <v>13</v>
      </c>
      <c r="I49" s="1547">
        <v>6</v>
      </c>
      <c r="J49" s="1547">
        <f t="shared" si="0"/>
        <v>19</v>
      </c>
      <c r="K49" s="1547"/>
      <c r="L49" s="1547">
        <v>9</v>
      </c>
      <c r="M49" s="1547">
        <v>4</v>
      </c>
      <c r="N49" s="1550">
        <f t="shared" si="1"/>
        <v>13</v>
      </c>
    </row>
    <row r="50" spans="1:14">
      <c r="E50" s="2075"/>
      <c r="F50" s="594" t="s">
        <v>119</v>
      </c>
      <c r="G50" s="1560"/>
      <c r="H50" s="1547">
        <v>7</v>
      </c>
      <c r="I50" s="1547">
        <v>3</v>
      </c>
      <c r="J50" s="1547">
        <f t="shared" si="0"/>
        <v>10</v>
      </c>
      <c r="K50" s="1547"/>
      <c r="L50" s="1547">
        <v>2</v>
      </c>
      <c r="M50" s="1547">
        <v>2</v>
      </c>
      <c r="N50" s="1550">
        <f t="shared" si="1"/>
        <v>4</v>
      </c>
    </row>
    <row r="51" spans="1:14">
      <c r="E51" s="2072">
        <v>1624</v>
      </c>
      <c r="F51" s="1685" t="s">
        <v>47</v>
      </c>
      <c r="G51" s="1558"/>
      <c r="H51" s="1556">
        <f>SUM(H52:H53)</f>
        <v>1</v>
      </c>
      <c r="I51" s="1556">
        <f>SUM(I52:I53)</f>
        <v>3</v>
      </c>
      <c r="J51" s="1557">
        <f t="shared" si="0"/>
        <v>4</v>
      </c>
      <c r="K51" s="1556"/>
      <c r="L51" s="1556">
        <f>SUM(L52:L53)</f>
        <v>1</v>
      </c>
      <c r="M51" s="1556">
        <f>SUM(M52:M53)</f>
        <v>3</v>
      </c>
      <c r="N51" s="1555">
        <f t="shared" si="1"/>
        <v>4</v>
      </c>
    </row>
    <row r="52" spans="1:14" ht="12.75" customHeight="1">
      <c r="E52" s="2073"/>
      <c r="F52" s="594" t="s">
        <v>118</v>
      </c>
      <c r="G52" s="1554"/>
      <c r="H52" s="1553">
        <v>1</v>
      </c>
      <c r="I52" s="1553">
        <v>3</v>
      </c>
      <c r="J52" s="1552">
        <f t="shared" si="0"/>
        <v>4</v>
      </c>
      <c r="K52" s="1551"/>
      <c r="L52" s="1547">
        <v>1</v>
      </c>
      <c r="M52" s="1547">
        <v>3</v>
      </c>
      <c r="N52" s="1550">
        <f t="shared" si="1"/>
        <v>4</v>
      </c>
    </row>
    <row r="53" spans="1:14">
      <c r="E53" s="2075"/>
      <c r="F53" s="594" t="s">
        <v>52</v>
      </c>
      <c r="G53" s="1549"/>
      <c r="H53" s="1548">
        <v>0</v>
      </c>
      <c r="I53" s="1548">
        <v>0</v>
      </c>
      <c r="J53" s="1548">
        <f t="shared" si="0"/>
        <v>0</v>
      </c>
      <c r="K53" s="1548"/>
      <c r="L53" s="1547">
        <v>0</v>
      </c>
      <c r="M53" s="1547">
        <v>0</v>
      </c>
      <c r="N53" s="1546">
        <f t="shared" si="1"/>
        <v>0</v>
      </c>
    </row>
    <row r="54" spans="1:14" ht="12" customHeight="1">
      <c r="F54" s="2078" t="s">
        <v>5</v>
      </c>
      <c r="G54" s="2078"/>
      <c r="H54" s="1545">
        <f>SUM(H9+H17+H26+H30+H33+H38+H43+H46+H51)</f>
        <v>527</v>
      </c>
      <c r="I54" s="1545">
        <f>SUM(I9+I17+I26+I30+I33+I38+I43+I46+I51)</f>
        <v>368</v>
      </c>
      <c r="J54" s="1545">
        <f>SUM(J9+J17+J26+J30+J33+J38+J43+J46+J51)</f>
        <v>895</v>
      </c>
      <c r="K54" s="1545"/>
      <c r="L54" s="1545">
        <f>SUM(L9+L17+L26+L30+L33+L38+L43+L46+L51)</f>
        <v>247</v>
      </c>
      <c r="M54" s="1545">
        <f>SUM(M9+M17+M26+M30+M33+M38+M43+M46+M51)</f>
        <v>208</v>
      </c>
      <c r="N54" s="1544">
        <f>SUM(N9+N17+N26+N30+N33+N38+N43+N46+N51)</f>
        <v>455</v>
      </c>
    </row>
    <row r="55" spans="1:14" s="1540" customFormat="1" ht="12" customHeight="1">
      <c r="A55" s="1543"/>
      <c r="B55" s="1543"/>
      <c r="C55" s="1543"/>
      <c r="D55" s="1542"/>
      <c r="F55" s="1540" t="s">
        <v>1585</v>
      </c>
      <c r="H55" s="1541"/>
      <c r="I55" s="1541"/>
      <c r="J55" s="1541"/>
      <c r="K55" s="1541"/>
      <c r="L55" s="1541"/>
      <c r="M55" s="1541"/>
      <c r="N55" s="1541"/>
    </row>
    <row r="56" spans="1:14" s="1540" customFormat="1" ht="12" customHeight="1">
      <c r="A56" s="1543"/>
      <c r="B56" s="1543"/>
      <c r="C56" s="1543"/>
      <c r="D56" s="1542"/>
      <c r="H56" s="1541"/>
      <c r="I56" s="1541"/>
      <c r="J56" s="1541"/>
      <c r="K56" s="1541"/>
      <c r="L56" s="1541"/>
      <c r="M56" s="1541"/>
      <c r="N56" s="1541"/>
    </row>
    <row r="57" spans="1:14" ht="9" customHeight="1"/>
    <row r="58" spans="1:14" ht="9" customHeight="1"/>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sheetData>
  <sheetProtection selectLockedCells="1" selectUnlockedCells="1"/>
  <mergeCells count="18">
    <mergeCell ref="E46:E50"/>
    <mergeCell ref="E43:E45"/>
    <mergeCell ref="E51:E53"/>
    <mergeCell ref="F54:G54"/>
    <mergeCell ref="E9:E15"/>
    <mergeCell ref="E38:E42"/>
    <mergeCell ref="E17:E25"/>
    <mergeCell ref="E26:E29"/>
    <mergeCell ref="E30:E32"/>
    <mergeCell ref="E33:E37"/>
    <mergeCell ref="R2:AF2"/>
    <mergeCell ref="E3:N3"/>
    <mergeCell ref="E6:E8"/>
    <mergeCell ref="H6:N6"/>
    <mergeCell ref="H7:J7"/>
    <mergeCell ref="E2:N2"/>
    <mergeCell ref="L7:N7"/>
    <mergeCell ref="F6:G8"/>
  </mergeCells>
  <printOptions horizontalCentered="1"/>
  <pageMargins left="0.50972222222222219" right="0.42986111111111114" top="0.52013888888888893" bottom="0.94513888888888886" header="0.51180555555555551" footer="0.51180555555555551"/>
  <pageSetup scale="71" firstPageNumber="0" orientation="portrait" r:id="rId1"/>
  <headerFooter alignWithMargins="0">
    <oddFooter>&amp;C&amp;F</oddFooter>
  </headerFooter>
  <rowBreaks count="1" manualBreakCount="1">
    <brk id="70"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17B9E-12DF-419D-9B18-477EA2677354}">
  <dimension ref="A1:Z327"/>
  <sheetViews>
    <sheetView view="pageBreakPreview" topLeftCell="D1" zoomScaleNormal="115" zoomScaleSheetLayoutView="100" workbookViewId="0">
      <selection activeCell="N20" sqref="N20"/>
    </sheetView>
  </sheetViews>
  <sheetFormatPr baseColWidth="10" defaultRowHeight="12.75"/>
  <cols>
    <col min="1" max="2" width="4.42578125" style="73" hidden="1" customWidth="1"/>
    <col min="3" max="3" width="4.42578125" style="240" hidden="1" customWidth="1"/>
    <col min="4" max="4" width="73.5703125" style="73" customWidth="1"/>
    <col min="5" max="5" width="17" style="73" customWidth="1"/>
    <col min="6" max="7" width="11.42578125" style="73"/>
    <col min="8" max="8" width="4.7109375" style="73" customWidth="1"/>
    <col min="9" max="9" width="5" style="73" customWidth="1"/>
    <col min="10" max="10" width="2.28515625" style="73" customWidth="1"/>
    <col min="11" max="11" width="26" style="73" customWidth="1"/>
    <col min="12" max="12" width="8" style="73" customWidth="1"/>
    <col min="13" max="13" width="1" style="73" customWidth="1"/>
    <col min="14" max="14" width="6.7109375" style="73" customWidth="1"/>
    <col min="15" max="15" width="1" style="73" customWidth="1"/>
    <col min="16" max="16" width="6.7109375" style="73" customWidth="1"/>
    <col min="17" max="17" width="1" style="73" customWidth="1"/>
    <col min="18" max="18" width="6.7109375" style="73" customWidth="1"/>
    <col min="19" max="19" width="1" style="73" customWidth="1"/>
    <col min="20" max="20" width="6.7109375" style="73" customWidth="1"/>
    <col min="21" max="21" width="1" style="73" customWidth="1"/>
    <col min="22" max="22" width="6.7109375" style="73" customWidth="1"/>
    <col min="23" max="23" width="1" style="73" customWidth="1"/>
    <col min="24" max="25" width="6.7109375" style="73" customWidth="1"/>
    <col min="26" max="16384" width="11.42578125" style="73"/>
  </cols>
  <sheetData>
    <row r="1" spans="2:26" ht="13.5" customHeight="1">
      <c r="E1" s="92"/>
      <c r="F1" s="92"/>
      <c r="G1" s="92"/>
    </row>
    <row r="2" spans="2:26" ht="3.75" customHeight="1" thickBot="1">
      <c r="D2" s="1114"/>
      <c r="E2" s="1112"/>
      <c r="F2" s="92"/>
      <c r="G2" s="92"/>
    </row>
    <row r="3" spans="2:26" ht="25.5" customHeight="1">
      <c r="D3" s="2081" t="s">
        <v>1583</v>
      </c>
      <c r="E3" s="2081"/>
      <c r="F3" s="92"/>
      <c r="I3" s="1983"/>
      <c r="J3" s="1983"/>
      <c r="K3" s="1983"/>
      <c r="L3" s="1983"/>
      <c r="M3" s="1983"/>
      <c r="N3" s="1983"/>
      <c r="O3" s="1983"/>
      <c r="P3" s="1983"/>
      <c r="Q3" s="1983"/>
      <c r="R3" s="1983"/>
      <c r="S3" s="1983"/>
      <c r="T3" s="1983"/>
      <c r="U3" s="1983"/>
      <c r="V3" s="1983"/>
      <c r="W3" s="1983"/>
    </row>
    <row r="4" spans="2:26" ht="12.75" customHeight="1">
      <c r="B4" s="106"/>
      <c r="C4" s="276"/>
      <c r="D4" s="2081">
        <v>2017</v>
      </c>
      <c r="E4" s="2081"/>
      <c r="F4" s="92"/>
      <c r="G4" s="106"/>
      <c r="H4" s="106"/>
      <c r="I4" s="105"/>
      <c r="Y4" s="104"/>
      <c r="Z4" s="104"/>
    </row>
    <row r="5" spans="2:26" ht="6" customHeight="1">
      <c r="B5" s="106"/>
      <c r="C5" s="276"/>
      <c r="D5" s="1664"/>
      <c r="E5" s="1664"/>
      <c r="F5" s="92"/>
      <c r="G5" s="106"/>
      <c r="H5" s="106"/>
      <c r="I5" s="105"/>
      <c r="Y5" s="104"/>
      <c r="Z5" s="104"/>
    </row>
    <row r="6" spans="2:26" ht="3" customHeight="1">
      <c r="D6" s="323"/>
      <c r="E6" s="323"/>
      <c r="F6" s="92"/>
      <c r="I6" s="99"/>
    </row>
    <row r="7" spans="2:26" ht="12.75" customHeight="1">
      <c r="B7" s="97"/>
      <c r="C7" s="243"/>
      <c r="D7" s="2082" t="s">
        <v>968</v>
      </c>
      <c r="E7" s="2085" t="s">
        <v>966</v>
      </c>
      <c r="F7" s="92"/>
      <c r="G7" s="97"/>
    </row>
    <row r="8" spans="2:26" ht="12.75" customHeight="1">
      <c r="B8" s="97"/>
      <c r="C8" s="243"/>
      <c r="D8" s="2083"/>
      <c r="E8" s="2086"/>
      <c r="F8" s="92"/>
      <c r="G8" s="97"/>
    </row>
    <row r="9" spans="2:26" ht="12.75" customHeight="1">
      <c r="D9" s="2084"/>
      <c r="E9" s="2087"/>
      <c r="F9" s="92"/>
    </row>
    <row r="10" spans="2:26" ht="12" customHeight="1">
      <c r="D10" s="99" t="s">
        <v>1582</v>
      </c>
      <c r="E10" s="1110">
        <v>2199808</v>
      </c>
    </row>
    <row r="11" spans="2:26" ht="12" customHeight="1">
      <c r="D11" s="99" t="s">
        <v>1581</v>
      </c>
      <c r="E11" s="1105">
        <v>3589162</v>
      </c>
    </row>
    <row r="12" spans="2:26" ht="12" customHeight="1">
      <c r="D12" s="99" t="s">
        <v>1580</v>
      </c>
      <c r="E12" s="1105">
        <v>2199810</v>
      </c>
    </row>
    <row r="13" spans="2:26" ht="12" customHeight="1">
      <c r="D13" s="1108" t="s">
        <v>1579</v>
      </c>
      <c r="E13" s="1109">
        <v>2662927</v>
      </c>
    </row>
    <row r="14" spans="2:26" ht="12" customHeight="1">
      <c r="D14" s="1108" t="s">
        <v>1578</v>
      </c>
      <c r="E14" s="1106">
        <v>2199807</v>
      </c>
      <c r="I14" s="2079"/>
    </row>
    <row r="15" spans="2:26" ht="12" customHeight="1">
      <c r="D15" s="99" t="s">
        <v>1577</v>
      </c>
      <c r="E15" s="1105">
        <v>0</v>
      </c>
      <c r="I15" s="2080"/>
    </row>
    <row r="16" spans="2:26" ht="12" customHeight="1">
      <c r="D16" s="99" t="s">
        <v>1576</v>
      </c>
      <c r="E16" s="1105">
        <v>2662925</v>
      </c>
    </row>
    <row r="17" spans="1:7" ht="12" customHeight="1">
      <c r="D17" s="99" t="s">
        <v>1575</v>
      </c>
      <c r="E17" s="1105">
        <v>0</v>
      </c>
    </row>
    <row r="18" spans="1:7" ht="12" customHeight="1">
      <c r="D18" s="99" t="s">
        <v>1574</v>
      </c>
      <c r="E18" s="1105">
        <v>1736691</v>
      </c>
    </row>
    <row r="19" spans="1:7" ht="12" customHeight="1">
      <c r="D19" s="99" t="s">
        <v>1573</v>
      </c>
      <c r="E19" s="1105">
        <v>5235602</v>
      </c>
    </row>
    <row r="20" spans="1:7" ht="12" customHeight="1">
      <c r="D20" s="99" t="s">
        <v>1572</v>
      </c>
      <c r="E20" s="1105">
        <v>2157740</v>
      </c>
    </row>
    <row r="21" spans="1:7" ht="12" customHeight="1">
      <c r="D21" s="99" t="s">
        <v>1571</v>
      </c>
      <c r="E21" s="1105">
        <v>2121456</v>
      </c>
    </row>
    <row r="22" spans="1:7" ht="12" customHeight="1">
      <c r="D22" s="99" t="s">
        <v>1570</v>
      </c>
      <c r="E22" s="1105">
        <v>351914</v>
      </c>
    </row>
    <row r="23" spans="1:7" ht="12" customHeight="1">
      <c r="D23" s="99"/>
      <c r="E23" s="1105"/>
    </row>
    <row r="24" spans="1:7" ht="12" customHeight="1">
      <c r="D24" s="99"/>
      <c r="E24" s="1105"/>
    </row>
    <row r="25" spans="1:7" ht="12" customHeight="1">
      <c r="D25" s="99"/>
      <c r="E25" s="1105"/>
    </row>
    <row r="26" spans="1:7" ht="12" customHeight="1">
      <c r="D26" s="1663" t="s">
        <v>93</v>
      </c>
      <c r="E26" s="1662">
        <f>SUM(E10:E25)</f>
        <v>27117842</v>
      </c>
      <c r="F26" s="92"/>
    </row>
    <row r="27" spans="1:7" ht="12" customHeight="1">
      <c r="D27" s="99" t="s">
        <v>950</v>
      </c>
      <c r="E27" s="1103">
        <v>0</v>
      </c>
      <c r="F27" s="92"/>
    </row>
    <row r="28" spans="1:7" ht="12.95" customHeight="1">
      <c r="A28" s="214"/>
      <c r="B28" s="214"/>
      <c r="D28" s="1625" t="s">
        <v>5</v>
      </c>
      <c r="E28" s="1661">
        <f>SUM(E26)</f>
        <v>27117842</v>
      </c>
      <c r="F28" s="92"/>
      <c r="G28" s="92"/>
    </row>
    <row r="29" spans="1:7" ht="11.25" customHeight="1">
      <c r="D29" s="481" t="s">
        <v>1569</v>
      </c>
      <c r="E29" s="1100"/>
      <c r="F29" s="92"/>
      <c r="G29" s="92"/>
    </row>
    <row r="30" spans="1:7" ht="11.25" customHeight="1">
      <c r="D30" s="99"/>
      <c r="E30" s="1099"/>
    </row>
    <row r="31" spans="1:7" ht="9" customHeight="1"/>
    <row r="32" spans="1:7" ht="9" customHeight="1"/>
    <row r="33" ht="9" customHeight="1"/>
    <row r="34" ht="9" customHeight="1"/>
    <row r="35" ht="9" customHeight="1"/>
    <row r="36" ht="9" customHeight="1"/>
    <row r="37" ht="9" customHeight="1"/>
    <row r="38" ht="9" customHeight="1"/>
    <row r="39" ht="9" customHeight="1"/>
    <row r="40" ht="9" customHeight="1"/>
    <row r="41" ht="9" customHeight="1"/>
    <row r="42" ht="9" customHeight="1"/>
    <row r="43" ht="9" customHeight="1"/>
    <row r="44" ht="9" customHeight="1"/>
    <row r="45" ht="9" customHeight="1"/>
    <row r="46" ht="9" customHeight="1"/>
    <row r="47" ht="9" customHeight="1"/>
    <row r="48" ht="9" customHeight="1"/>
    <row r="49" spans="4:5" ht="9" customHeight="1"/>
    <row r="50" spans="4:5" ht="9" customHeight="1"/>
    <row r="51" spans="4:5" ht="9" customHeight="1"/>
    <row r="52" spans="4:5" ht="9" customHeight="1"/>
    <row r="53" spans="4:5" ht="9" customHeight="1"/>
    <row r="54" spans="4:5" ht="9" customHeight="1"/>
    <row r="55" spans="4:5" ht="9" customHeight="1"/>
    <row r="56" spans="4:5" ht="9" customHeight="1"/>
    <row r="57" spans="4:5" ht="9" customHeight="1"/>
    <row r="58" spans="4:5" ht="9" customHeight="1"/>
    <row r="59" spans="4:5" ht="9" customHeight="1"/>
    <row r="60" spans="4:5" ht="9" customHeight="1"/>
    <row r="61" spans="4:5" ht="9" customHeight="1"/>
    <row r="62" spans="4:5" ht="9" customHeight="1">
      <c r="D62" s="99"/>
      <c r="E62" s="764"/>
    </row>
    <row r="63" spans="4:5" ht="9" customHeight="1"/>
    <row r="64" spans="4:5"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sheetData>
  <mergeCells count="6">
    <mergeCell ref="I14:I15"/>
    <mergeCell ref="D3:E3"/>
    <mergeCell ref="I3:W3"/>
    <mergeCell ref="D4:E4"/>
    <mergeCell ref="D7:D9"/>
    <mergeCell ref="E7:E9"/>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10BD-D063-4CA1-8899-0A110F44672D}">
  <dimension ref="A1:Z517"/>
  <sheetViews>
    <sheetView view="pageBreakPreview" zoomScaleNormal="115" zoomScaleSheetLayoutView="100" workbookViewId="0">
      <selection activeCell="D40" sqref="D40"/>
    </sheetView>
  </sheetViews>
  <sheetFormatPr baseColWidth="10" defaultRowHeight="12.75"/>
  <cols>
    <col min="1" max="1" width="12" style="73" customWidth="1"/>
    <col min="2" max="2" width="2" style="73" customWidth="1"/>
    <col min="3" max="3" width="1.5703125" style="73" customWidth="1"/>
    <col min="4" max="4" width="59" style="73" customWidth="1"/>
    <col min="5" max="5" width="12.7109375" style="73" customWidth="1"/>
    <col min="6" max="7" width="11.42578125" style="73"/>
    <col min="8" max="8" width="4.7109375" style="73" customWidth="1"/>
    <col min="9" max="9" width="5" style="73" customWidth="1"/>
    <col min="10" max="10" width="2.28515625" style="73" customWidth="1"/>
    <col min="11" max="11" width="26" style="73" customWidth="1"/>
    <col min="12" max="12" width="8" style="73" customWidth="1"/>
    <col min="13" max="13" width="1" style="73" customWidth="1"/>
    <col min="14" max="14" width="6.7109375" style="73" customWidth="1"/>
    <col min="15" max="15" width="1" style="73" customWidth="1"/>
    <col min="16" max="16" width="6.7109375" style="73" customWidth="1"/>
    <col min="17" max="17" width="1" style="73" customWidth="1"/>
    <col min="18" max="18" width="6.7109375" style="73" customWidth="1"/>
    <col min="19" max="19" width="1" style="73" customWidth="1"/>
    <col min="20" max="20" width="6.7109375" style="73" customWidth="1"/>
    <col min="21" max="21" width="1" style="73" customWidth="1"/>
    <col min="22" max="22" width="6.7109375" style="73" customWidth="1"/>
    <col min="23" max="23" width="1" style="73" customWidth="1"/>
    <col min="24" max="25" width="6.7109375" style="73" customWidth="1"/>
    <col min="26" max="16384" width="11.42578125" style="73"/>
  </cols>
  <sheetData>
    <row r="1" spans="1:26" ht="3.75" customHeight="1">
      <c r="E1" s="92"/>
      <c r="F1" s="92"/>
      <c r="G1" s="92"/>
    </row>
    <row r="2" spans="1:26" ht="12.75" customHeight="1">
      <c r="A2" s="1983" t="s">
        <v>1704</v>
      </c>
      <c r="B2" s="1983"/>
      <c r="C2" s="1983"/>
      <c r="D2" s="1983"/>
      <c r="E2" s="1983"/>
      <c r="F2" s="92"/>
      <c r="I2" s="1983"/>
      <c r="J2" s="1983"/>
      <c r="K2" s="1983"/>
      <c r="L2" s="1983"/>
      <c r="M2" s="1983"/>
      <c r="N2" s="1983"/>
      <c r="O2" s="1983"/>
      <c r="P2" s="1983"/>
      <c r="Q2" s="1983"/>
      <c r="R2" s="1983"/>
      <c r="S2" s="1983"/>
      <c r="T2" s="1983"/>
      <c r="U2" s="1983"/>
      <c r="V2" s="1983"/>
      <c r="W2" s="1983"/>
    </row>
    <row r="3" spans="1:26" ht="12.75" customHeight="1">
      <c r="A3" s="1983">
        <v>2017</v>
      </c>
      <c r="B3" s="1983"/>
      <c r="C3" s="1983"/>
      <c r="D3" s="1983"/>
      <c r="E3" s="1983"/>
      <c r="F3" s="92"/>
      <c r="G3" s="106"/>
      <c r="H3" s="106"/>
      <c r="I3" s="105"/>
      <c r="Y3" s="104"/>
      <c r="Z3" s="104"/>
    </row>
    <row r="4" spans="1:26" ht="0.75" customHeight="1">
      <c r="C4" s="274"/>
      <c r="D4" s="274"/>
      <c r="E4" s="92"/>
      <c r="F4" s="92"/>
      <c r="I4" s="99"/>
    </row>
    <row r="5" spans="1:26" ht="9" customHeight="1">
      <c r="A5" s="2595" t="s">
        <v>29</v>
      </c>
      <c r="B5" s="2594"/>
      <c r="C5" s="2551"/>
      <c r="D5" s="2594"/>
      <c r="E5" s="2593" t="s">
        <v>1689</v>
      </c>
      <c r="F5" s="92"/>
      <c r="I5" s="99"/>
    </row>
    <row r="6" spans="1:26" ht="9.75" customHeight="1">
      <c r="A6" s="2207"/>
      <c r="B6" s="326" t="s">
        <v>336</v>
      </c>
      <c r="C6" s="748"/>
      <c r="D6" s="363"/>
      <c r="E6" s="2592"/>
      <c r="F6" s="92"/>
      <c r="G6" s="97"/>
    </row>
    <row r="7" spans="1:26" ht="4.5" customHeight="1">
      <c r="A7" s="2208"/>
      <c r="B7" s="360"/>
      <c r="C7" s="323"/>
      <c r="D7" s="360"/>
      <c r="E7" s="2434"/>
      <c r="F7" s="92"/>
    </row>
    <row r="8" spans="1:26" ht="12.75" customHeight="1">
      <c r="A8" s="1984">
        <v>1401</v>
      </c>
      <c r="B8" s="1949" t="s">
        <v>9</v>
      </c>
      <c r="C8" s="1831"/>
      <c r="D8" s="1836"/>
      <c r="E8" s="2600"/>
      <c r="F8" s="92"/>
    </row>
    <row r="9" spans="1:26" ht="12" customHeight="1">
      <c r="A9" s="1985"/>
      <c r="B9" s="488" t="s">
        <v>10</v>
      </c>
      <c r="C9" s="99"/>
      <c r="D9" s="99"/>
      <c r="E9" s="1936"/>
      <c r="F9" s="92"/>
      <c r="G9" s="92"/>
    </row>
    <row r="10" spans="1:26" ht="12" customHeight="1">
      <c r="A10" s="1985"/>
      <c r="B10" s="99"/>
      <c r="C10" s="99" t="s">
        <v>1256</v>
      </c>
      <c r="D10" s="99"/>
      <c r="E10" s="141"/>
      <c r="F10" s="92"/>
      <c r="G10" s="92"/>
    </row>
    <row r="11" spans="1:26" ht="12" customHeight="1">
      <c r="A11" s="1985"/>
      <c r="B11" s="99"/>
      <c r="D11" s="99" t="s">
        <v>1253</v>
      </c>
      <c r="E11" s="141" t="s">
        <v>1675</v>
      </c>
      <c r="F11" s="92"/>
      <c r="G11" s="92"/>
    </row>
    <row r="12" spans="1:26" ht="12" customHeight="1">
      <c r="A12" s="1985"/>
      <c r="B12" s="99"/>
      <c r="C12" s="99" t="s">
        <v>1261</v>
      </c>
      <c r="D12" s="99"/>
      <c r="E12" s="141"/>
      <c r="F12" s="92"/>
      <c r="G12" s="92"/>
    </row>
    <row r="13" spans="1:26" ht="12" customHeight="1">
      <c r="A13" s="1985"/>
      <c r="B13" s="99"/>
      <c r="D13" s="99" t="s">
        <v>1703</v>
      </c>
      <c r="E13" s="141" t="s">
        <v>1680</v>
      </c>
      <c r="F13" s="92"/>
      <c r="G13" s="92"/>
    </row>
    <row r="14" spans="1:26" ht="12" customHeight="1">
      <c r="A14" s="1985"/>
      <c r="B14" s="138" t="s">
        <v>11</v>
      </c>
      <c r="C14" s="99"/>
      <c r="D14" s="99"/>
      <c r="E14" s="141"/>
      <c r="F14" s="92"/>
      <c r="G14" s="92"/>
    </row>
    <row r="15" spans="1:26" ht="12" customHeight="1">
      <c r="A15" s="1985"/>
      <c r="B15" s="138"/>
      <c r="C15" s="99" t="s">
        <v>1258</v>
      </c>
      <c r="D15" s="99"/>
      <c r="E15" s="141"/>
      <c r="F15" s="92"/>
      <c r="G15" s="92"/>
    </row>
    <row r="16" spans="1:26" ht="12" customHeight="1">
      <c r="A16" s="1985"/>
      <c r="B16" s="138"/>
      <c r="C16" s="99"/>
      <c r="D16" s="99" t="s">
        <v>1659</v>
      </c>
      <c r="E16" s="141" t="s">
        <v>1702</v>
      </c>
      <c r="F16" s="92"/>
      <c r="G16" s="92"/>
    </row>
    <row r="17" spans="1:7" ht="12" customHeight="1">
      <c r="A17" s="1985"/>
      <c r="B17" s="99"/>
      <c r="C17" s="99" t="s">
        <v>1256</v>
      </c>
      <c r="D17" s="99"/>
      <c r="E17" s="141"/>
      <c r="F17" s="92"/>
      <c r="G17" s="92"/>
    </row>
    <row r="18" spans="1:7" ht="12" customHeight="1">
      <c r="A18" s="1985"/>
      <c r="B18" s="99"/>
      <c r="C18" s="99"/>
      <c r="D18" s="99" t="s">
        <v>1253</v>
      </c>
      <c r="E18" s="141" t="s">
        <v>1675</v>
      </c>
      <c r="F18" s="92"/>
      <c r="G18" s="92"/>
    </row>
    <row r="19" spans="1:7" s="2598" customFormat="1" ht="12" customHeight="1">
      <c r="A19" s="1985"/>
      <c r="B19" s="77"/>
      <c r="C19" s="77" t="s">
        <v>1261</v>
      </c>
      <c r="D19" s="77"/>
      <c r="E19" s="49"/>
      <c r="F19" s="93"/>
      <c r="G19" s="2599"/>
    </row>
    <row r="20" spans="1:7" s="2598" customFormat="1" ht="12" customHeight="1">
      <c r="A20" s="1985"/>
      <c r="B20" s="77"/>
      <c r="C20" s="77"/>
      <c r="D20" s="77" t="s">
        <v>1701</v>
      </c>
      <c r="E20" s="49" t="s">
        <v>1680</v>
      </c>
      <c r="F20" s="93"/>
      <c r="G20" s="2599"/>
    </row>
    <row r="21" spans="1:7" ht="12" customHeight="1">
      <c r="A21" s="1985"/>
      <c r="B21" s="47" t="s">
        <v>12</v>
      </c>
      <c r="C21" s="77"/>
      <c r="D21" s="77"/>
      <c r="E21" s="49"/>
      <c r="F21" s="93"/>
      <c r="G21" s="92"/>
    </row>
    <row r="22" spans="1:7" ht="12" customHeight="1">
      <c r="A22" s="1985"/>
      <c r="B22" s="138"/>
      <c r="C22" s="99" t="s">
        <v>1258</v>
      </c>
      <c r="D22" s="99"/>
      <c r="E22" s="141"/>
      <c r="F22" s="92"/>
      <c r="G22" s="92"/>
    </row>
    <row r="23" spans="1:7" ht="12" customHeight="1">
      <c r="A23" s="1985"/>
      <c r="B23" s="138"/>
      <c r="C23" s="99"/>
      <c r="D23" s="99" t="s">
        <v>1655</v>
      </c>
      <c r="E23" s="141" t="s">
        <v>1678</v>
      </c>
      <c r="F23" s="92"/>
      <c r="G23" s="92"/>
    </row>
    <row r="24" spans="1:7" ht="12" customHeight="1">
      <c r="A24" s="1985"/>
      <c r="B24" s="99"/>
      <c r="C24" s="99" t="s">
        <v>1256</v>
      </c>
      <c r="D24" s="99"/>
      <c r="E24" s="141"/>
      <c r="F24" s="92"/>
      <c r="G24" s="92"/>
    </row>
    <row r="25" spans="1:7" ht="12" customHeight="1">
      <c r="A25" s="1996"/>
      <c r="B25" s="99"/>
      <c r="C25" s="99"/>
      <c r="D25" s="99" t="s">
        <v>1253</v>
      </c>
      <c r="E25" s="141" t="s">
        <v>1675</v>
      </c>
      <c r="F25" s="92"/>
      <c r="G25" s="92"/>
    </row>
    <row r="26" spans="1:7" ht="12.75" customHeight="1">
      <c r="A26" s="1984">
        <v>1402</v>
      </c>
      <c r="B26" s="1832" t="s">
        <v>13</v>
      </c>
      <c r="C26" s="1831"/>
      <c r="D26" s="1831"/>
      <c r="E26" s="2589"/>
      <c r="F26" s="92"/>
      <c r="G26" s="92"/>
    </row>
    <row r="27" spans="1:7" ht="12" customHeight="1">
      <c r="A27" s="1985"/>
      <c r="B27" s="138" t="s">
        <v>92</v>
      </c>
      <c r="C27" s="99"/>
      <c r="D27" s="99"/>
      <c r="E27" s="141"/>
      <c r="F27" s="92"/>
      <c r="G27" s="92"/>
    </row>
    <row r="28" spans="1:7" ht="12" customHeight="1">
      <c r="A28" s="1985"/>
      <c r="B28" s="261"/>
      <c r="C28" s="99" t="s">
        <v>84</v>
      </c>
      <c r="D28" s="99"/>
      <c r="E28" s="141"/>
      <c r="F28" s="92"/>
      <c r="G28" s="92"/>
    </row>
    <row r="29" spans="1:7" ht="12" customHeight="1">
      <c r="A29" s="1985"/>
      <c r="B29" s="138"/>
      <c r="C29" s="99"/>
      <c r="D29" s="99" t="s">
        <v>1323</v>
      </c>
      <c r="E29" s="141" t="s">
        <v>1678</v>
      </c>
      <c r="F29" s="92"/>
      <c r="G29" s="92"/>
    </row>
    <row r="30" spans="1:7" ht="12" customHeight="1">
      <c r="A30" s="1985"/>
      <c r="B30" s="99"/>
      <c r="C30" s="99" t="s">
        <v>1256</v>
      </c>
      <c r="D30" s="99"/>
      <c r="E30" s="141"/>
      <c r="F30" s="92"/>
      <c r="G30" s="92"/>
    </row>
    <row r="31" spans="1:7" ht="12" customHeight="1">
      <c r="A31" s="1985"/>
      <c r="B31" s="99"/>
      <c r="C31" s="99"/>
      <c r="D31" s="99" t="s">
        <v>1313</v>
      </c>
      <c r="E31" s="141" t="s">
        <v>1699</v>
      </c>
      <c r="F31" s="92"/>
      <c r="G31" s="92"/>
    </row>
    <row r="32" spans="1:7" ht="12" customHeight="1">
      <c r="A32" s="1985"/>
      <c r="B32" s="99"/>
      <c r="C32" s="99"/>
      <c r="D32" s="99" t="s">
        <v>1700</v>
      </c>
      <c r="E32" s="141" t="s">
        <v>1699</v>
      </c>
      <c r="F32" s="92"/>
      <c r="G32" s="92"/>
    </row>
    <row r="33" spans="1:7" ht="12" customHeight="1">
      <c r="A33" s="1985"/>
      <c r="B33" s="99"/>
      <c r="C33" s="99"/>
      <c r="D33" s="99" t="s">
        <v>1312</v>
      </c>
      <c r="E33" s="141" t="s">
        <v>1675</v>
      </c>
      <c r="F33" s="92"/>
      <c r="G33" s="92"/>
    </row>
    <row r="34" spans="1:7" ht="12" customHeight="1">
      <c r="A34" s="1985"/>
      <c r="B34" s="99"/>
      <c r="C34" s="99"/>
      <c r="D34" s="99" t="s">
        <v>1308</v>
      </c>
      <c r="E34" s="141"/>
      <c r="F34" s="92"/>
      <c r="G34" s="92"/>
    </row>
    <row r="35" spans="1:7" ht="12" customHeight="1">
      <c r="A35" s="1985"/>
      <c r="B35" s="99"/>
      <c r="C35" s="99"/>
      <c r="D35" s="99" t="s">
        <v>1321</v>
      </c>
      <c r="E35" s="141" t="s">
        <v>1675</v>
      </c>
      <c r="F35" s="92"/>
      <c r="G35" s="92"/>
    </row>
    <row r="36" spans="1:7" ht="12" customHeight="1">
      <c r="A36" s="1985"/>
      <c r="B36" s="99"/>
      <c r="C36" s="99"/>
      <c r="D36" s="99" t="s">
        <v>1320</v>
      </c>
      <c r="E36" s="141" t="s">
        <v>1675</v>
      </c>
      <c r="F36" s="92"/>
      <c r="G36" s="92"/>
    </row>
    <row r="37" spans="1:7" ht="12" customHeight="1">
      <c r="A37" s="1985"/>
      <c r="B37" s="99"/>
      <c r="C37" s="99"/>
      <c r="D37" s="99" t="s">
        <v>1319</v>
      </c>
      <c r="E37" s="141" t="s">
        <v>1675</v>
      </c>
      <c r="F37" s="92"/>
      <c r="G37" s="92"/>
    </row>
    <row r="38" spans="1:7" ht="12" customHeight="1">
      <c r="A38" s="1985"/>
      <c r="B38" s="99"/>
      <c r="C38" s="99"/>
      <c r="D38" s="99" t="s">
        <v>1698</v>
      </c>
      <c r="E38" s="141" t="s">
        <v>1675</v>
      </c>
      <c r="F38" s="92"/>
      <c r="G38" s="92"/>
    </row>
    <row r="39" spans="1:7" ht="12" customHeight="1">
      <c r="A39" s="1985"/>
      <c r="B39" s="99"/>
      <c r="C39" s="99"/>
      <c r="D39" s="99" t="s">
        <v>1317</v>
      </c>
      <c r="E39" s="141" t="s">
        <v>1675</v>
      </c>
      <c r="F39" s="92"/>
      <c r="G39" s="92"/>
    </row>
    <row r="40" spans="1:7" ht="12" customHeight="1">
      <c r="A40" s="1985"/>
      <c r="B40" s="99"/>
      <c r="C40" s="99"/>
      <c r="D40" s="99" t="s">
        <v>1305</v>
      </c>
      <c r="E40" s="141" t="s">
        <v>1675</v>
      </c>
      <c r="F40" s="92"/>
      <c r="G40" s="92"/>
    </row>
    <row r="41" spans="1:7" ht="12" customHeight="1">
      <c r="A41" s="1985"/>
      <c r="B41" s="99"/>
      <c r="C41" s="99"/>
      <c r="D41" s="99" t="s">
        <v>1697</v>
      </c>
      <c r="E41" s="141" t="s">
        <v>1675</v>
      </c>
      <c r="F41" s="92"/>
      <c r="G41" s="92"/>
    </row>
    <row r="42" spans="1:7" ht="12" customHeight="1">
      <c r="A42" s="1985"/>
      <c r="B42" s="99"/>
      <c r="C42" s="99"/>
      <c r="D42" s="99" t="s">
        <v>1694</v>
      </c>
      <c r="E42" s="141" t="s">
        <v>1675</v>
      </c>
      <c r="F42" s="92"/>
      <c r="G42" s="92"/>
    </row>
    <row r="43" spans="1:7" ht="12" customHeight="1">
      <c r="A43" s="1985"/>
      <c r="B43" s="138" t="s">
        <v>110</v>
      </c>
      <c r="C43" s="99"/>
      <c r="D43" s="99"/>
      <c r="E43" s="141"/>
      <c r="F43" s="92"/>
      <c r="G43" s="92"/>
    </row>
    <row r="44" spans="1:7" ht="12" customHeight="1">
      <c r="A44" s="1985"/>
      <c r="B44" s="261"/>
      <c r="C44" s="99" t="s">
        <v>84</v>
      </c>
      <c r="D44" s="99"/>
      <c r="E44" s="141"/>
      <c r="F44" s="92"/>
      <c r="G44" s="92"/>
    </row>
    <row r="45" spans="1:7" ht="12" customHeight="1">
      <c r="A45" s="1985"/>
      <c r="B45" s="138"/>
      <c r="C45" s="99"/>
      <c r="D45" s="99" t="s">
        <v>1696</v>
      </c>
      <c r="E45" s="141" t="s">
        <v>1678</v>
      </c>
      <c r="F45" s="92"/>
      <c r="G45" s="92"/>
    </row>
    <row r="46" spans="1:7" ht="12" customHeight="1">
      <c r="A46" s="1985"/>
      <c r="B46" s="99"/>
      <c r="C46" s="99" t="s">
        <v>1256</v>
      </c>
      <c r="E46" s="141"/>
      <c r="F46" s="92"/>
      <c r="G46" s="92"/>
    </row>
    <row r="47" spans="1:7" ht="12" customHeight="1">
      <c r="A47" s="1985"/>
      <c r="B47" s="99"/>
      <c r="D47" s="10" t="s">
        <v>1312</v>
      </c>
      <c r="E47" s="141" t="s">
        <v>1675</v>
      </c>
      <c r="F47" s="92"/>
      <c r="G47" s="92"/>
    </row>
    <row r="48" spans="1:7" ht="12" customHeight="1">
      <c r="A48" s="1985"/>
      <c r="B48" s="99"/>
      <c r="C48" s="99"/>
      <c r="D48" s="99" t="s">
        <v>1308</v>
      </c>
      <c r="E48" s="141"/>
      <c r="F48" s="92"/>
      <c r="G48" s="92"/>
    </row>
    <row r="49" spans="1:7" ht="12" customHeight="1">
      <c r="A49" s="1985"/>
      <c r="B49" s="99"/>
      <c r="C49" s="99"/>
      <c r="D49" s="99" t="s">
        <v>1310</v>
      </c>
      <c r="E49" s="141" t="s">
        <v>1675</v>
      </c>
      <c r="F49" s="92"/>
      <c r="G49" s="92"/>
    </row>
    <row r="50" spans="1:7" ht="12" customHeight="1">
      <c r="A50" s="1985"/>
      <c r="B50" s="99"/>
      <c r="C50" s="99"/>
      <c r="D50" s="99" t="s">
        <v>1695</v>
      </c>
      <c r="E50" s="141" t="s">
        <v>1675</v>
      </c>
      <c r="F50" s="92"/>
      <c r="G50" s="92"/>
    </row>
    <row r="51" spans="1:7" ht="12" customHeight="1">
      <c r="A51" s="1985"/>
      <c r="B51" s="138" t="s">
        <v>56</v>
      </c>
      <c r="C51" s="99"/>
      <c r="D51" s="99"/>
      <c r="E51" s="141"/>
      <c r="F51" s="92"/>
      <c r="G51" s="92"/>
    </row>
    <row r="52" spans="1:7" ht="12" customHeight="1">
      <c r="A52" s="1985"/>
      <c r="B52" s="99"/>
      <c r="C52" s="99" t="s">
        <v>1256</v>
      </c>
      <c r="D52" s="99"/>
      <c r="E52" s="141"/>
      <c r="F52" s="92"/>
      <c r="G52" s="92"/>
    </row>
    <row r="53" spans="1:7" ht="12" customHeight="1">
      <c r="A53" s="1985"/>
      <c r="B53" s="99"/>
      <c r="C53" s="99"/>
      <c r="D53" s="99" t="s">
        <v>1308</v>
      </c>
      <c r="E53" s="141"/>
      <c r="F53" s="92"/>
      <c r="G53" s="92"/>
    </row>
    <row r="54" spans="1:7" ht="12" customHeight="1">
      <c r="A54" s="1985"/>
      <c r="B54" s="99"/>
      <c r="C54" s="99"/>
      <c r="D54" s="99" t="s">
        <v>1307</v>
      </c>
      <c r="E54" s="141" t="s">
        <v>1675</v>
      </c>
      <c r="F54" s="92"/>
      <c r="G54" s="92"/>
    </row>
    <row r="55" spans="1:7" ht="12" customHeight="1">
      <c r="A55" s="1985"/>
      <c r="B55" s="99"/>
      <c r="C55" s="99"/>
      <c r="D55" s="99" t="s">
        <v>1317</v>
      </c>
      <c r="E55" s="141" t="s">
        <v>1675</v>
      </c>
      <c r="F55" s="92"/>
      <c r="G55" s="92"/>
    </row>
    <row r="56" spans="1:7" ht="12" customHeight="1">
      <c r="A56" s="1985"/>
      <c r="B56" s="99"/>
      <c r="C56" s="99"/>
      <c r="D56" s="99" t="s">
        <v>1305</v>
      </c>
      <c r="E56" s="141" t="s">
        <v>1675</v>
      </c>
      <c r="F56" s="92"/>
      <c r="G56" s="92"/>
    </row>
    <row r="57" spans="1:7" ht="12" customHeight="1">
      <c r="A57" s="1985"/>
      <c r="B57" s="99"/>
      <c r="C57" s="99"/>
      <c r="D57" s="99" t="s">
        <v>1694</v>
      </c>
      <c r="E57" s="141" t="s">
        <v>1675</v>
      </c>
      <c r="F57" s="92"/>
      <c r="G57" s="92"/>
    </row>
    <row r="58" spans="1:7" ht="12" customHeight="1">
      <c r="A58" s="1985"/>
      <c r="B58" s="138" t="s">
        <v>43</v>
      </c>
      <c r="C58" s="99"/>
      <c r="D58" s="99"/>
      <c r="E58" s="141"/>
      <c r="F58" s="92"/>
      <c r="G58" s="92"/>
    </row>
    <row r="59" spans="1:7" ht="12" customHeight="1">
      <c r="A59" s="1985"/>
      <c r="B59" s="99"/>
      <c r="C59" s="99" t="s">
        <v>1256</v>
      </c>
      <c r="D59" s="99"/>
      <c r="E59" s="141"/>
      <c r="F59" s="92"/>
      <c r="G59" s="92"/>
    </row>
    <row r="60" spans="1:7" ht="12" customHeight="1">
      <c r="A60" s="1985"/>
      <c r="B60" s="99"/>
      <c r="C60" s="99"/>
      <c r="D60" s="99" t="s">
        <v>1303</v>
      </c>
      <c r="E60" s="141" t="s">
        <v>1675</v>
      </c>
      <c r="F60" s="92"/>
      <c r="G60" s="92"/>
    </row>
    <row r="61" spans="1:7" ht="12" customHeight="1">
      <c r="A61" s="1985"/>
      <c r="B61" s="138" t="s">
        <v>1658</v>
      </c>
      <c r="C61" s="99"/>
      <c r="D61" s="99"/>
      <c r="E61" s="141"/>
    </row>
    <row r="62" spans="1:7" ht="12" customHeight="1">
      <c r="A62" s="1985"/>
      <c r="B62" s="1252"/>
      <c r="C62" s="99" t="s">
        <v>1261</v>
      </c>
      <c r="D62" s="99"/>
      <c r="E62" s="141"/>
    </row>
    <row r="63" spans="1:7" ht="12" customHeight="1">
      <c r="A63" s="1996"/>
      <c r="B63" s="2597"/>
      <c r="C63" s="274"/>
      <c r="D63" s="274" t="s">
        <v>1302</v>
      </c>
      <c r="E63" s="1963" t="s">
        <v>1693</v>
      </c>
    </row>
    <row r="64" spans="1:7" ht="12.75" customHeight="1">
      <c r="A64" s="1986">
        <v>1403</v>
      </c>
      <c r="B64" s="1835" t="s">
        <v>14</v>
      </c>
      <c r="C64" s="1831"/>
      <c r="D64" s="1831"/>
      <c r="E64" s="2589"/>
      <c r="F64" s="92"/>
      <c r="G64" s="92"/>
    </row>
    <row r="65" spans="1:7" ht="12" customHeight="1">
      <c r="A65" s="1987"/>
      <c r="B65" s="138" t="s">
        <v>33</v>
      </c>
      <c r="C65" s="99"/>
      <c r="D65" s="99"/>
      <c r="E65" s="2596"/>
      <c r="F65" s="92"/>
      <c r="G65" s="92"/>
    </row>
    <row r="66" spans="1:7" ht="12" customHeight="1">
      <c r="A66" s="1987"/>
      <c r="B66" s="250"/>
      <c r="C66" s="99" t="s">
        <v>1256</v>
      </c>
      <c r="D66" s="99"/>
      <c r="E66" s="141"/>
      <c r="F66" s="92"/>
      <c r="G66" s="92"/>
    </row>
    <row r="67" spans="1:7" ht="12" customHeight="1">
      <c r="A67" s="1988"/>
      <c r="B67" s="250"/>
      <c r="C67" s="99"/>
      <c r="D67" s="99" t="s">
        <v>1692</v>
      </c>
      <c r="E67" s="141" t="s">
        <v>1675</v>
      </c>
      <c r="F67" s="92"/>
      <c r="G67" s="92"/>
    </row>
    <row r="68" spans="1:7" ht="12.75" customHeight="1">
      <c r="A68" s="1986">
        <v>1404</v>
      </c>
      <c r="B68" s="1958" t="s">
        <v>34</v>
      </c>
      <c r="C68" s="1957"/>
      <c r="D68" s="1831"/>
      <c r="E68" s="2589"/>
      <c r="F68" s="92"/>
      <c r="G68" s="92"/>
    </row>
    <row r="69" spans="1:7" ht="12" customHeight="1">
      <c r="A69" s="1987"/>
      <c r="B69" s="138" t="s">
        <v>109</v>
      </c>
      <c r="C69" s="99"/>
      <c r="D69" s="99"/>
      <c r="E69" s="141"/>
      <c r="F69" s="92"/>
      <c r="G69" s="92"/>
    </row>
    <row r="70" spans="1:7" ht="12" customHeight="1">
      <c r="A70" s="1987"/>
      <c r="B70" s="138"/>
      <c r="C70" s="99" t="s">
        <v>1258</v>
      </c>
      <c r="D70" s="99"/>
      <c r="E70" s="141"/>
      <c r="F70" s="92"/>
      <c r="G70" s="92"/>
    </row>
    <row r="71" spans="1:7" ht="12" customHeight="1">
      <c r="A71" s="1987"/>
      <c r="B71" s="138"/>
      <c r="C71" s="99"/>
      <c r="D71" s="99" t="s">
        <v>1691</v>
      </c>
      <c r="E71" s="141" t="s">
        <v>1678</v>
      </c>
      <c r="F71" s="92"/>
      <c r="G71" s="92"/>
    </row>
    <row r="72" spans="1:7" ht="12" customHeight="1">
      <c r="A72" s="1987"/>
      <c r="B72" s="99"/>
      <c r="C72" s="99" t="s">
        <v>1666</v>
      </c>
      <c r="D72" s="99"/>
      <c r="E72" s="141"/>
      <c r="F72" s="92"/>
      <c r="G72" s="92"/>
    </row>
    <row r="73" spans="1:7" ht="12" customHeight="1">
      <c r="A73" s="1987"/>
      <c r="B73" s="99"/>
      <c r="C73" s="99"/>
      <c r="D73" s="99" t="s">
        <v>1297</v>
      </c>
      <c r="E73" s="141" t="s">
        <v>1675</v>
      </c>
      <c r="F73" s="92"/>
      <c r="G73" s="92"/>
    </row>
    <row r="74" spans="1:7" ht="12" customHeight="1">
      <c r="A74" s="1987"/>
      <c r="B74" s="99"/>
      <c r="C74" s="99"/>
      <c r="D74" s="99" t="s">
        <v>1296</v>
      </c>
      <c r="E74" s="141"/>
      <c r="F74" s="92"/>
      <c r="G74" s="92"/>
    </row>
    <row r="75" spans="1:7" ht="12" customHeight="1">
      <c r="A75" s="1987"/>
      <c r="B75" s="99"/>
      <c r="C75" s="99"/>
      <c r="D75" s="99" t="s">
        <v>1295</v>
      </c>
      <c r="E75" s="141" t="s">
        <v>1675</v>
      </c>
      <c r="F75" s="92"/>
      <c r="G75" s="92"/>
    </row>
    <row r="76" spans="1:7" ht="12" customHeight="1">
      <c r="A76" s="1987"/>
      <c r="B76" s="99"/>
      <c r="C76" s="99"/>
      <c r="D76" s="99" t="s">
        <v>1294</v>
      </c>
      <c r="E76" s="141" t="s">
        <v>1675</v>
      </c>
      <c r="F76" s="92"/>
      <c r="G76" s="92"/>
    </row>
    <row r="77" spans="1:7" ht="12" customHeight="1">
      <c r="A77" s="1987"/>
      <c r="B77" s="99"/>
      <c r="C77" s="99"/>
      <c r="D77" s="99" t="s">
        <v>1293</v>
      </c>
      <c r="E77" s="141" t="s">
        <v>1675</v>
      </c>
      <c r="F77" s="92"/>
      <c r="G77" s="92"/>
    </row>
    <row r="78" spans="1:7" ht="12" customHeight="1">
      <c r="A78" s="1987"/>
      <c r="B78" s="1254"/>
      <c r="C78" s="77" t="s">
        <v>1261</v>
      </c>
      <c r="D78" s="99"/>
      <c r="E78" s="141"/>
    </row>
    <row r="79" spans="1:7" ht="12" customHeight="1">
      <c r="A79" s="1987"/>
      <c r="B79" s="99"/>
      <c r="C79" s="99"/>
      <c r="D79" s="99" t="s">
        <v>1292</v>
      </c>
      <c r="E79" s="141" t="s">
        <v>1680</v>
      </c>
    </row>
    <row r="80" spans="1:7" ht="12" customHeight="1">
      <c r="A80" s="1987"/>
      <c r="B80" s="138" t="s">
        <v>17</v>
      </c>
      <c r="C80" s="99"/>
      <c r="D80" s="99"/>
      <c r="E80" s="141"/>
      <c r="F80" s="92"/>
      <c r="G80" s="92"/>
    </row>
    <row r="81" spans="1:7" ht="12" customHeight="1">
      <c r="A81" s="1987"/>
      <c r="B81" s="99"/>
      <c r="C81" s="99" t="s">
        <v>1256</v>
      </c>
      <c r="D81" s="99"/>
      <c r="E81" s="141"/>
      <c r="F81" s="92"/>
      <c r="G81" s="92"/>
    </row>
    <row r="82" spans="1:7" ht="12" customHeight="1">
      <c r="A82" s="1987"/>
      <c r="B82" s="99"/>
      <c r="C82" s="99"/>
      <c r="D82" s="99" t="s">
        <v>1291</v>
      </c>
      <c r="E82" s="141" t="s">
        <v>1675</v>
      </c>
      <c r="F82" s="92"/>
      <c r="G82" s="92"/>
    </row>
    <row r="83" spans="1:7" ht="12" customHeight="1">
      <c r="A83" s="1987"/>
      <c r="B83" s="99"/>
      <c r="C83" s="99" t="s">
        <v>1261</v>
      </c>
      <c r="D83" s="99"/>
      <c r="E83" s="141"/>
      <c r="F83" s="92"/>
      <c r="G83" s="92"/>
    </row>
    <row r="84" spans="1:7" ht="12" customHeight="1">
      <c r="A84" s="1988"/>
      <c r="B84" s="274"/>
      <c r="C84" s="274"/>
      <c r="D84" s="274" t="s">
        <v>1690</v>
      </c>
      <c r="E84" s="1963" t="s">
        <v>1680</v>
      </c>
      <c r="F84" s="92"/>
      <c r="G84" s="92"/>
    </row>
    <row r="85" spans="1:7" ht="12" customHeight="1">
      <c r="A85" s="754"/>
      <c r="B85" s="754"/>
      <c r="C85" s="1946"/>
      <c r="D85" s="1946"/>
      <c r="E85" s="104" t="s">
        <v>222</v>
      </c>
      <c r="F85" s="92"/>
      <c r="G85" s="92"/>
    </row>
    <row r="86" spans="1:7" ht="12" customHeight="1">
      <c r="A86" s="754"/>
      <c r="B86" s="754"/>
      <c r="C86" s="99"/>
      <c r="D86" s="99"/>
      <c r="E86" s="104" t="s">
        <v>221</v>
      </c>
    </row>
    <row r="87" spans="1:7" ht="9" customHeight="1">
      <c r="A87" s="2595" t="s">
        <v>29</v>
      </c>
      <c r="B87" s="2594"/>
      <c r="C87" s="2551"/>
      <c r="D87" s="2551"/>
      <c r="E87" s="2593" t="s">
        <v>1689</v>
      </c>
    </row>
    <row r="88" spans="1:7" ht="9" customHeight="1">
      <c r="A88" s="2207"/>
      <c r="B88" s="326" t="s">
        <v>336</v>
      </c>
      <c r="C88" s="1915"/>
      <c r="D88" s="840"/>
      <c r="E88" s="2592"/>
    </row>
    <row r="89" spans="1:7" ht="9" customHeight="1">
      <c r="A89" s="2208"/>
      <c r="B89" s="360"/>
      <c r="C89" s="838"/>
      <c r="D89" s="360"/>
      <c r="E89" s="2434"/>
    </row>
    <row r="90" spans="1:7" ht="12.75" customHeight="1">
      <c r="A90" s="2533">
        <v>1405</v>
      </c>
      <c r="B90" s="2591" t="s">
        <v>18</v>
      </c>
      <c r="C90" s="1948"/>
      <c r="D90" s="1836"/>
      <c r="E90" s="2590"/>
    </row>
    <row r="91" spans="1:7" ht="12" customHeight="1">
      <c r="A91" s="2007"/>
      <c r="B91" s="138" t="s">
        <v>21</v>
      </c>
      <c r="C91" s="99"/>
      <c r="D91" s="99"/>
      <c r="E91" s="141"/>
    </row>
    <row r="92" spans="1:7" ht="12" customHeight="1">
      <c r="A92" s="2007"/>
      <c r="B92" s="99"/>
      <c r="C92" s="99" t="s">
        <v>1256</v>
      </c>
      <c r="D92" s="99"/>
      <c r="E92" s="141"/>
    </row>
    <row r="93" spans="1:7" ht="12" customHeight="1">
      <c r="A93" s="2007"/>
      <c r="B93" s="99"/>
      <c r="D93" s="99" t="s">
        <v>1288</v>
      </c>
      <c r="E93" s="141" t="s">
        <v>1675</v>
      </c>
    </row>
    <row r="94" spans="1:7" ht="12" customHeight="1">
      <c r="A94" s="2007"/>
      <c r="B94" s="99"/>
      <c r="C94" s="99"/>
      <c r="D94" s="99" t="s">
        <v>1688</v>
      </c>
      <c r="E94" s="141" t="s">
        <v>1675</v>
      </c>
    </row>
    <row r="95" spans="1:7" ht="12" customHeight="1">
      <c r="A95" s="2007"/>
      <c r="B95" s="138" t="s">
        <v>19</v>
      </c>
      <c r="C95" s="99"/>
      <c r="E95" s="141"/>
    </row>
    <row r="96" spans="1:7" ht="12" customHeight="1">
      <c r="A96" s="2007"/>
      <c r="B96" s="138"/>
      <c r="C96" s="99" t="s">
        <v>1258</v>
      </c>
      <c r="E96" s="141"/>
    </row>
    <row r="97" spans="1:5" ht="12" customHeight="1">
      <c r="A97" s="2007"/>
      <c r="B97" s="138"/>
      <c r="C97" s="99"/>
      <c r="D97" s="99" t="s">
        <v>1287</v>
      </c>
      <c r="E97" s="141" t="s">
        <v>1678</v>
      </c>
    </row>
    <row r="98" spans="1:5" ht="12" customHeight="1">
      <c r="A98" s="2007"/>
      <c r="B98" s="99"/>
      <c r="C98" s="99" t="s">
        <v>1256</v>
      </c>
      <c r="E98" s="141"/>
    </row>
    <row r="99" spans="1:5" ht="12" customHeight="1">
      <c r="A99" s="2007"/>
      <c r="B99" s="99"/>
      <c r="D99" s="99" t="s">
        <v>1285</v>
      </c>
      <c r="E99" s="141" t="s">
        <v>1675</v>
      </c>
    </row>
    <row r="100" spans="1:5" ht="12" customHeight="1">
      <c r="A100" s="2007"/>
      <c r="B100" s="99"/>
      <c r="D100" s="99" t="s">
        <v>1687</v>
      </c>
      <c r="E100" s="141" t="s">
        <v>1675</v>
      </c>
    </row>
    <row r="101" spans="1:5" ht="12" customHeight="1">
      <c r="A101" s="2007"/>
      <c r="B101" s="99"/>
      <c r="D101" s="99" t="s">
        <v>1283</v>
      </c>
      <c r="E101" s="141" t="s">
        <v>1675</v>
      </c>
    </row>
    <row r="102" spans="1:5" ht="12" customHeight="1">
      <c r="A102" s="2007"/>
      <c r="B102" s="99"/>
      <c r="C102" s="99"/>
      <c r="D102" s="77" t="s">
        <v>1286</v>
      </c>
      <c r="E102" s="141" t="s">
        <v>1675</v>
      </c>
    </row>
    <row r="103" spans="1:5" ht="12" customHeight="1">
      <c r="A103" s="2007"/>
      <c r="B103" s="99"/>
      <c r="C103" s="99" t="s">
        <v>1261</v>
      </c>
      <c r="E103" s="141"/>
    </row>
    <row r="104" spans="1:5" ht="12" customHeight="1">
      <c r="A104" s="2008"/>
      <c r="B104" s="99"/>
      <c r="C104" s="99"/>
      <c r="D104" s="99" t="s">
        <v>1282</v>
      </c>
      <c r="E104" s="141" t="s">
        <v>1680</v>
      </c>
    </row>
    <row r="105" spans="1:5" ht="12.75" customHeight="1">
      <c r="A105" s="2533">
        <v>1406</v>
      </c>
      <c r="B105" s="1832" t="s">
        <v>22</v>
      </c>
      <c r="C105" s="1831"/>
      <c r="D105" s="1831"/>
      <c r="E105" s="2589"/>
    </row>
    <row r="106" spans="1:5" ht="12" customHeight="1">
      <c r="A106" s="2007"/>
      <c r="B106" s="138" t="s">
        <v>461</v>
      </c>
      <c r="C106" s="99"/>
      <c r="D106" s="99"/>
      <c r="E106" s="141"/>
    </row>
    <row r="107" spans="1:5" ht="12" customHeight="1">
      <c r="A107" s="2007"/>
      <c r="B107" s="99"/>
      <c r="C107" s="99" t="s">
        <v>1256</v>
      </c>
      <c r="D107" s="99"/>
      <c r="E107" s="141"/>
    </row>
    <row r="108" spans="1:5" ht="12" customHeight="1">
      <c r="A108" s="2007"/>
      <c r="B108" s="99"/>
      <c r="C108" s="99"/>
      <c r="D108" s="99" t="s">
        <v>1686</v>
      </c>
      <c r="E108" s="141" t="s">
        <v>1675</v>
      </c>
    </row>
    <row r="109" spans="1:5" ht="12" customHeight="1">
      <c r="A109" s="2007"/>
      <c r="B109" s="99"/>
      <c r="C109" s="99" t="s">
        <v>1279</v>
      </c>
      <c r="D109" s="99"/>
      <c r="E109" s="141"/>
    </row>
    <row r="110" spans="1:5" ht="12" customHeight="1">
      <c r="A110" s="2007"/>
      <c r="B110" s="99"/>
      <c r="C110" s="99"/>
      <c r="D110" s="99" t="s">
        <v>1278</v>
      </c>
      <c r="E110" s="141" t="s">
        <v>1678</v>
      </c>
    </row>
    <row r="111" spans="1:5" ht="12" customHeight="1">
      <c r="A111" s="2007"/>
      <c r="B111" s="99"/>
      <c r="C111" s="99"/>
      <c r="D111" s="99" t="s">
        <v>1685</v>
      </c>
      <c r="E111" s="141" t="s">
        <v>1678</v>
      </c>
    </row>
    <row r="112" spans="1:5" ht="12" customHeight="1">
      <c r="A112" s="2007"/>
      <c r="B112" s="99"/>
      <c r="C112" s="99"/>
      <c r="D112" s="99" t="s">
        <v>1276</v>
      </c>
      <c r="E112" s="141" t="s">
        <v>1683</v>
      </c>
    </row>
    <row r="113" spans="1:5" ht="12" customHeight="1">
      <c r="A113" s="2007"/>
      <c r="B113" s="99"/>
      <c r="C113" s="99"/>
      <c r="D113" s="99" t="s">
        <v>1684</v>
      </c>
      <c r="E113" s="141" t="s">
        <v>1678</v>
      </c>
    </row>
    <row r="114" spans="1:5" ht="12" customHeight="1">
      <c r="A114" s="2007"/>
      <c r="B114" s="99"/>
      <c r="C114" s="99"/>
      <c r="D114" s="99" t="s">
        <v>1274</v>
      </c>
      <c r="E114" s="141" t="s">
        <v>1683</v>
      </c>
    </row>
    <row r="115" spans="1:5" ht="12" customHeight="1">
      <c r="A115" s="2007"/>
      <c r="B115" s="99"/>
      <c r="C115" s="99"/>
      <c r="D115" s="99" t="s">
        <v>1273</v>
      </c>
      <c r="E115" s="141" t="s">
        <v>1675</v>
      </c>
    </row>
    <row r="116" spans="1:5" ht="12" customHeight="1">
      <c r="A116" s="2007"/>
      <c r="B116" s="99"/>
      <c r="C116" s="99"/>
      <c r="D116" s="99" t="s">
        <v>1272</v>
      </c>
      <c r="E116" s="141" t="s">
        <v>1683</v>
      </c>
    </row>
    <row r="117" spans="1:5" ht="12" customHeight="1">
      <c r="A117" s="2007"/>
      <c r="B117" s="99"/>
      <c r="C117" s="99"/>
      <c r="D117" s="99" t="s">
        <v>1271</v>
      </c>
      <c r="E117" s="141" t="s">
        <v>1683</v>
      </c>
    </row>
    <row r="118" spans="1:5" ht="12" customHeight="1">
      <c r="A118" s="2007"/>
      <c r="B118" s="99"/>
      <c r="C118" s="99"/>
      <c r="D118" s="99" t="s">
        <v>1270</v>
      </c>
      <c r="E118" s="141" t="s">
        <v>1678</v>
      </c>
    </row>
    <row r="119" spans="1:5" ht="12" customHeight="1">
      <c r="A119" s="2007"/>
      <c r="B119" s="99"/>
      <c r="C119" s="99"/>
      <c r="D119" s="99" t="s">
        <v>1269</v>
      </c>
      <c r="E119" s="141" t="s">
        <v>1678</v>
      </c>
    </row>
    <row r="120" spans="1:5" ht="12" customHeight="1">
      <c r="A120" s="2007"/>
      <c r="B120" s="138" t="s">
        <v>23</v>
      </c>
      <c r="C120" s="99"/>
      <c r="D120" s="99"/>
      <c r="E120" s="141"/>
    </row>
    <row r="121" spans="1:5" ht="12" customHeight="1">
      <c r="A121" s="2007"/>
      <c r="B121" s="99"/>
      <c r="C121" s="99" t="s">
        <v>1256</v>
      </c>
      <c r="D121" s="99"/>
      <c r="E121" s="141"/>
    </row>
    <row r="122" spans="1:5" ht="12" customHeight="1">
      <c r="A122" s="2007"/>
      <c r="B122" s="99"/>
      <c r="C122" s="99"/>
      <c r="D122" s="99" t="s">
        <v>1268</v>
      </c>
      <c r="E122" s="141" t="s">
        <v>1675</v>
      </c>
    </row>
    <row r="123" spans="1:5" ht="12" customHeight="1">
      <c r="A123" s="2007"/>
      <c r="B123" s="138" t="s">
        <v>37</v>
      </c>
      <c r="C123" s="99"/>
      <c r="D123" s="99"/>
      <c r="E123" s="141"/>
    </row>
    <row r="124" spans="1:5" ht="12" customHeight="1">
      <c r="A124" s="2007"/>
      <c r="B124" s="138"/>
      <c r="C124" s="99" t="s">
        <v>1258</v>
      </c>
      <c r="D124" s="99"/>
      <c r="E124" s="141"/>
    </row>
    <row r="125" spans="1:5" ht="12" customHeight="1">
      <c r="A125" s="2007"/>
      <c r="B125" s="99"/>
      <c r="C125" s="99"/>
      <c r="D125" s="99" t="s">
        <v>1664</v>
      </c>
      <c r="E125" s="141" t="s">
        <v>1678</v>
      </c>
    </row>
    <row r="126" spans="1:5" ht="12" customHeight="1">
      <c r="A126" s="2007"/>
      <c r="B126" s="99"/>
      <c r="C126" s="99" t="s">
        <v>1256</v>
      </c>
      <c r="D126" s="99"/>
      <c r="E126" s="141"/>
    </row>
    <row r="127" spans="1:5" ht="12" customHeight="1">
      <c r="A127" s="2008"/>
      <c r="B127" s="99"/>
      <c r="C127" s="99"/>
      <c r="D127" s="99" t="s">
        <v>1682</v>
      </c>
      <c r="E127" s="141" t="s">
        <v>1675</v>
      </c>
    </row>
    <row r="128" spans="1:5" ht="12.75" customHeight="1">
      <c r="A128" s="1980">
        <v>1407</v>
      </c>
      <c r="B128" s="1832" t="s">
        <v>24</v>
      </c>
      <c r="C128" s="1831"/>
      <c r="D128" s="1831"/>
      <c r="E128" s="2589"/>
    </row>
    <row r="129" spans="1:5" ht="12" customHeight="1">
      <c r="A129" s="1981"/>
      <c r="B129" s="138" t="s">
        <v>69</v>
      </c>
      <c r="C129" s="1939"/>
      <c r="D129" s="1939"/>
      <c r="E129" s="141"/>
    </row>
    <row r="130" spans="1:5" ht="12" customHeight="1">
      <c r="A130" s="1981"/>
      <c r="B130" s="1254"/>
      <c r="C130" s="77" t="s">
        <v>1256</v>
      </c>
      <c r="D130" s="99"/>
      <c r="E130" s="141"/>
    </row>
    <row r="131" spans="1:5" ht="12" customHeight="1">
      <c r="A131" s="1981"/>
      <c r="B131" s="1254"/>
      <c r="C131" s="77"/>
      <c r="D131" s="99" t="s">
        <v>1266</v>
      </c>
      <c r="E131" s="141" t="s">
        <v>1675</v>
      </c>
    </row>
    <row r="132" spans="1:5" ht="12" customHeight="1">
      <c r="A132" s="1981"/>
      <c r="B132" s="1254"/>
      <c r="C132" s="77"/>
      <c r="D132" s="99" t="s">
        <v>1265</v>
      </c>
      <c r="E132" s="141" t="s">
        <v>1675</v>
      </c>
    </row>
    <row r="133" spans="1:5" ht="12" customHeight="1">
      <c r="A133" s="1981"/>
      <c r="B133" s="138" t="s">
        <v>51</v>
      </c>
      <c r="C133" s="138"/>
      <c r="D133" s="250"/>
      <c r="E133" s="141"/>
    </row>
    <row r="134" spans="1:5" ht="12" customHeight="1">
      <c r="A134" s="1981"/>
      <c r="B134" s="99"/>
      <c r="C134" s="99" t="s">
        <v>1256</v>
      </c>
      <c r="E134" s="141"/>
    </row>
    <row r="135" spans="1:5" ht="12" customHeight="1">
      <c r="A135" s="1981"/>
      <c r="B135" s="99"/>
      <c r="C135" s="99"/>
      <c r="D135" s="99" t="s">
        <v>1264</v>
      </c>
      <c r="E135" s="141" t="s">
        <v>1675</v>
      </c>
    </row>
    <row r="136" spans="1:5" ht="12.75" customHeight="1">
      <c r="A136" s="1980">
        <v>1408</v>
      </c>
      <c r="B136" s="1835" t="s">
        <v>25</v>
      </c>
      <c r="C136" s="1831"/>
      <c r="D136" s="1831"/>
      <c r="E136" s="2588"/>
    </row>
    <row r="137" spans="1:5" ht="12" customHeight="1">
      <c r="A137" s="1981"/>
      <c r="B137" s="138" t="s">
        <v>20</v>
      </c>
      <c r="C137" s="99"/>
      <c r="D137" s="99"/>
      <c r="E137" s="141"/>
    </row>
    <row r="138" spans="1:5" ht="12" customHeight="1">
      <c r="A138" s="1981"/>
      <c r="B138" s="138"/>
      <c r="C138" s="99" t="s">
        <v>1258</v>
      </c>
      <c r="D138" s="99"/>
      <c r="E138" s="141"/>
    </row>
    <row r="139" spans="1:5" ht="12" customHeight="1">
      <c r="A139" s="1981"/>
      <c r="B139" s="138"/>
      <c r="C139" s="99"/>
      <c r="D139" s="1108" t="s">
        <v>1263</v>
      </c>
      <c r="E139" s="141" t="s">
        <v>1678</v>
      </c>
    </row>
    <row r="140" spans="1:5" ht="12" customHeight="1">
      <c r="A140" s="1981"/>
      <c r="B140" s="99"/>
      <c r="C140" s="99" t="s">
        <v>1256</v>
      </c>
      <c r="D140" s="99"/>
      <c r="E140" s="141"/>
    </row>
    <row r="141" spans="1:5" ht="12" customHeight="1">
      <c r="A141" s="1981"/>
      <c r="B141" s="99"/>
      <c r="C141" s="99"/>
      <c r="D141" s="1108" t="s">
        <v>1262</v>
      </c>
      <c r="E141" s="141" t="s">
        <v>1675</v>
      </c>
    </row>
    <row r="142" spans="1:5" ht="12" customHeight="1">
      <c r="A142" s="1981"/>
      <c r="B142" s="99"/>
      <c r="C142" s="99" t="s">
        <v>1261</v>
      </c>
      <c r="D142" s="1108"/>
      <c r="E142" s="141"/>
    </row>
    <row r="143" spans="1:5" ht="12" customHeight="1">
      <c r="A143" s="1981"/>
      <c r="B143" s="99"/>
      <c r="C143" s="99"/>
      <c r="D143" s="1108" t="s">
        <v>1681</v>
      </c>
      <c r="E143" s="141" t="s">
        <v>1680</v>
      </c>
    </row>
    <row r="144" spans="1:5" ht="12" customHeight="1">
      <c r="A144" s="1981"/>
      <c r="B144" s="138" t="s">
        <v>50</v>
      </c>
      <c r="C144" s="1939"/>
      <c r="D144" s="1939"/>
      <c r="E144" s="141"/>
    </row>
    <row r="145" spans="1:5" ht="12" customHeight="1">
      <c r="A145" s="1981"/>
      <c r="B145" s="1254"/>
      <c r="C145" s="99" t="s">
        <v>1258</v>
      </c>
      <c r="D145" s="99"/>
      <c r="E145" s="141"/>
    </row>
    <row r="146" spans="1:5" ht="12" customHeight="1">
      <c r="A146" s="1981"/>
      <c r="B146" s="1254"/>
      <c r="C146" s="99"/>
      <c r="D146" s="99" t="s">
        <v>183</v>
      </c>
      <c r="E146" s="141" t="s">
        <v>1678</v>
      </c>
    </row>
    <row r="147" spans="1:5" ht="12" customHeight="1">
      <c r="A147" s="1981"/>
      <c r="B147" s="1254"/>
      <c r="C147" s="99" t="s">
        <v>1256</v>
      </c>
      <c r="D147" s="99"/>
      <c r="E147" s="141"/>
    </row>
    <row r="148" spans="1:5" ht="12" customHeight="1">
      <c r="A148" s="1981"/>
      <c r="B148" s="1254"/>
      <c r="C148" s="99"/>
      <c r="D148" s="99" t="s">
        <v>183</v>
      </c>
      <c r="E148" s="141" t="s">
        <v>1675</v>
      </c>
    </row>
    <row r="149" spans="1:5" ht="12" customHeight="1">
      <c r="A149" s="1981"/>
      <c r="B149" s="138" t="s">
        <v>39</v>
      </c>
      <c r="D149" s="99"/>
      <c r="E149" s="2584"/>
    </row>
    <row r="150" spans="1:5" ht="12" customHeight="1">
      <c r="A150" s="1981"/>
      <c r="B150" s="250"/>
      <c r="C150" s="99" t="s">
        <v>1256</v>
      </c>
      <c r="D150" s="99"/>
      <c r="E150" s="2584"/>
    </row>
    <row r="151" spans="1:5" ht="12" customHeight="1">
      <c r="A151" s="1982"/>
      <c r="B151" s="250"/>
      <c r="C151" s="99"/>
      <c r="D151" s="99" t="s">
        <v>1679</v>
      </c>
      <c r="E151" s="141" t="s">
        <v>1675</v>
      </c>
    </row>
    <row r="152" spans="1:5" ht="12.75" customHeight="1">
      <c r="A152" s="1980">
        <v>1624</v>
      </c>
      <c r="B152" s="1832" t="s">
        <v>47</v>
      </c>
      <c r="C152" s="1934"/>
      <c r="D152" s="1934"/>
      <c r="E152" s="2588"/>
    </row>
    <row r="153" spans="1:5" ht="12" customHeight="1">
      <c r="A153" s="1981"/>
      <c r="B153" s="1947" t="s">
        <v>46</v>
      </c>
      <c r="C153" s="2587"/>
      <c r="D153" s="1946"/>
      <c r="E153" s="2586"/>
    </row>
    <row r="154" spans="1:5" ht="12" customHeight="1">
      <c r="A154" s="1981"/>
      <c r="B154" s="488"/>
      <c r="C154" s="99" t="s">
        <v>1258</v>
      </c>
      <c r="D154" s="99"/>
      <c r="E154" s="2584"/>
    </row>
    <row r="155" spans="1:5" ht="12" customHeight="1">
      <c r="A155" s="1981"/>
      <c r="B155" s="488"/>
      <c r="D155" s="99" t="s">
        <v>1655</v>
      </c>
      <c r="E155" s="2585" t="s">
        <v>1678</v>
      </c>
    </row>
    <row r="156" spans="1:5" ht="12" customHeight="1">
      <c r="A156" s="1981"/>
      <c r="B156" s="477"/>
      <c r="C156" s="99" t="s">
        <v>1256</v>
      </c>
      <c r="D156" s="99"/>
      <c r="E156" s="2584"/>
    </row>
    <row r="157" spans="1:5" ht="12" customHeight="1">
      <c r="A157" s="1981"/>
      <c r="B157" s="477"/>
      <c r="C157" s="99"/>
      <c r="D157" s="99" t="s">
        <v>1677</v>
      </c>
      <c r="E157" s="141" t="s">
        <v>1675</v>
      </c>
    </row>
    <row r="158" spans="1:5" ht="12" customHeight="1">
      <c r="A158" s="1982"/>
      <c r="B158" s="2583"/>
      <c r="C158" s="274"/>
      <c r="D158" s="274" t="s">
        <v>1676</v>
      </c>
      <c r="E158" s="1963" t="s">
        <v>1675</v>
      </c>
    </row>
    <row r="159" spans="1:5" ht="9" customHeight="1">
      <c r="A159" s="2581" t="s">
        <v>127</v>
      </c>
      <c r="B159" s="754"/>
    </row>
    <row r="160" spans="1:5" ht="9" customHeight="1">
      <c r="A160" s="2581" t="s">
        <v>1674</v>
      </c>
      <c r="B160" s="754"/>
      <c r="D160" s="2582"/>
    </row>
    <row r="161" spans="1:4" ht="9" customHeight="1">
      <c r="A161" s="2581" t="s">
        <v>1673</v>
      </c>
    </row>
    <row r="162" spans="1:4" ht="9" customHeight="1">
      <c r="A162" s="2581" t="s">
        <v>1672</v>
      </c>
    </row>
    <row r="163" spans="1:4" ht="15.75" customHeight="1">
      <c r="A163" s="754"/>
      <c r="B163" s="754"/>
      <c r="D163" s="99"/>
    </row>
    <row r="164" spans="1:4" ht="9" customHeight="1">
      <c r="A164" s="754"/>
      <c r="B164" s="754"/>
    </row>
    <row r="165" spans="1:4" ht="9" customHeight="1"/>
    <row r="166" spans="1:4" ht="9" customHeight="1">
      <c r="A166" s="754"/>
      <c r="B166" s="754"/>
    </row>
    <row r="167" spans="1:4" ht="9" customHeight="1">
      <c r="A167" s="754"/>
      <c r="B167" s="754"/>
    </row>
    <row r="168" spans="1:4" ht="9" customHeight="1"/>
    <row r="169" spans="1:4" ht="9" customHeight="1"/>
    <row r="170" spans="1:4" ht="9" customHeight="1"/>
    <row r="171" spans="1:4" ht="9" customHeight="1"/>
    <row r="172" spans="1:4" ht="9" customHeight="1"/>
    <row r="173" spans="1:4" ht="9" customHeight="1"/>
    <row r="174" spans="1:4" ht="9" customHeight="1"/>
    <row r="175" spans="1:4" ht="9" customHeight="1"/>
    <row r="176" spans="1:4"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3:4" ht="9" customHeight="1"/>
    <row r="242" spans="3:4" ht="9" customHeight="1"/>
    <row r="243" spans="3:4" ht="9" customHeight="1"/>
    <row r="244" spans="3:4" ht="9" customHeight="1"/>
    <row r="245" spans="3:4" ht="9" customHeight="1"/>
    <row r="246" spans="3:4" ht="9" customHeight="1"/>
    <row r="247" spans="3:4" ht="9" customHeight="1"/>
    <row r="248" spans="3:4" ht="9" customHeight="1"/>
    <row r="249" spans="3:4" ht="9" customHeight="1"/>
    <row r="250" spans="3:4" ht="9" customHeight="1"/>
    <row r="251" spans="3:4" ht="9" customHeight="1"/>
    <row r="252" spans="3:4" ht="9" customHeight="1">
      <c r="C252" s="99"/>
      <c r="D252" s="99"/>
    </row>
    <row r="253" spans="3:4" ht="9" customHeight="1"/>
    <row r="254" spans="3:4" ht="9" customHeight="1"/>
    <row r="255" spans="3:4" ht="9" customHeight="1"/>
    <row r="256" spans="3:4"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sheetData>
  <mergeCells count="16">
    <mergeCell ref="I2:W2"/>
    <mergeCell ref="A2:E2"/>
    <mergeCell ref="A8:A25"/>
    <mergeCell ref="A68:A84"/>
    <mergeCell ref="A5:A7"/>
    <mergeCell ref="A3:E3"/>
    <mergeCell ref="A64:A67"/>
    <mergeCell ref="A26:A63"/>
    <mergeCell ref="A128:A135"/>
    <mergeCell ref="E5:E7"/>
    <mergeCell ref="E87:E89"/>
    <mergeCell ref="A87:A89"/>
    <mergeCell ref="A152:A158"/>
    <mergeCell ref="A136:A151"/>
    <mergeCell ref="A105:A127"/>
    <mergeCell ref="A90:A104"/>
  </mergeCells>
  <printOptions horizontalCentered="1"/>
  <pageMargins left="0.51181102362204722" right="0.43307086614173229" top="0.51181102362204722" bottom="0.94488188976377963" header="0.51181102362204722" footer="0.51181102362204722"/>
  <pageSetup scale="72" orientation="portrait" r:id="rId1"/>
  <headerFooter alignWithMargins="0">
    <oddFooter>&amp;F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CA880-60DB-4A7E-8B13-D4CE8D19B181}">
  <dimension ref="A1:K30"/>
  <sheetViews>
    <sheetView view="pageBreakPreview" zoomScaleNormal="100" zoomScaleSheetLayoutView="100" workbookViewId="0">
      <selection activeCell="P32" sqref="P32"/>
    </sheetView>
  </sheetViews>
  <sheetFormatPr baseColWidth="10" defaultRowHeight="12.75"/>
  <cols>
    <col min="1" max="1" width="4.7109375" customWidth="1"/>
    <col min="2" max="2" width="28.85546875" customWidth="1"/>
    <col min="3" max="3" width="20.28515625" style="1618" customWidth="1"/>
    <col min="4" max="4" width="18" style="1618" customWidth="1"/>
    <col min="5" max="5" width="0.5703125" customWidth="1"/>
    <col min="6" max="6" width="10.7109375" style="1618" customWidth="1"/>
    <col min="7" max="7" width="4.7109375" customWidth="1"/>
  </cols>
  <sheetData>
    <row r="1" spans="1:11" ht="13.5" thickBot="1">
      <c r="B1" s="1316"/>
      <c r="C1" s="1658"/>
      <c r="D1" s="1658"/>
      <c r="E1" s="1316"/>
      <c r="F1" s="1658"/>
    </row>
    <row r="2" spans="1:11" ht="18" customHeight="1">
      <c r="A2" s="1533"/>
      <c r="B2" s="2088" t="s">
        <v>1567</v>
      </c>
      <c r="C2" s="2088"/>
      <c r="D2" s="2088"/>
      <c r="E2" s="2088"/>
      <c r="F2" s="2088"/>
      <c r="G2" s="1533"/>
    </row>
    <row r="3" spans="1:11">
      <c r="B3" s="2088" t="s">
        <v>63</v>
      </c>
      <c r="C3" s="2088"/>
      <c r="D3" s="2088"/>
      <c r="E3" s="2088"/>
      <c r="F3" s="2088"/>
    </row>
    <row r="4" spans="1:11">
      <c r="B4" s="1315"/>
      <c r="C4" s="325"/>
      <c r="D4" s="325"/>
      <c r="E4" s="1315"/>
      <c r="F4" s="325"/>
    </row>
    <row r="5" spans="1:11" s="1650" customFormat="1" ht="11.25">
      <c r="B5" s="2089" t="s">
        <v>1568</v>
      </c>
      <c r="C5" s="2091" t="s">
        <v>395</v>
      </c>
      <c r="D5" s="2091"/>
      <c r="E5" s="1656"/>
      <c r="F5" s="1655"/>
    </row>
    <row r="6" spans="1:11" s="1650" customFormat="1" ht="11.25">
      <c r="B6" s="2090"/>
      <c r="C6" s="1653" t="s">
        <v>26</v>
      </c>
      <c r="D6" s="1653" t="s">
        <v>27</v>
      </c>
      <c r="E6" s="1652"/>
      <c r="F6" s="1651" t="s">
        <v>5</v>
      </c>
    </row>
    <row r="7" spans="1:11">
      <c r="B7" s="487" t="s">
        <v>1566</v>
      </c>
      <c r="C7" s="1644">
        <v>9</v>
      </c>
      <c r="D7" s="1644">
        <v>10</v>
      </c>
      <c r="E7" s="1643"/>
      <c r="F7" s="1626">
        <f>SUM(C7:D7)</f>
        <v>19</v>
      </c>
      <c r="J7" s="1622"/>
    </row>
    <row r="8" spans="1:11">
      <c r="B8" s="487" t="s">
        <v>1565</v>
      </c>
      <c r="C8" s="1644">
        <v>5</v>
      </c>
      <c r="D8" s="1644">
        <v>3</v>
      </c>
      <c r="E8" s="1643"/>
      <c r="F8" s="1626">
        <f>SUM(C8:D8)</f>
        <v>8</v>
      </c>
    </row>
    <row r="9" spans="1:11" ht="12.75" customHeight="1">
      <c r="B9" s="1659" t="s">
        <v>5</v>
      </c>
      <c r="C9" s="1624">
        <f>SUM(C7:C8)</f>
        <v>14</v>
      </c>
      <c r="D9" s="1624">
        <f>SUM(D7:D8)</f>
        <v>13</v>
      </c>
      <c r="E9" s="1624">
        <f>SUM(E7:E8)</f>
        <v>0</v>
      </c>
      <c r="F9" s="1624">
        <f>SUM(F7:F8)</f>
        <v>27</v>
      </c>
      <c r="I9" s="1622"/>
      <c r="J9" s="1622"/>
      <c r="K9" s="1622"/>
    </row>
    <row r="10" spans="1:11" ht="12" customHeight="1">
      <c r="B10" s="474" t="s">
        <v>1407</v>
      </c>
      <c r="C10" s="919"/>
      <c r="D10" s="919"/>
      <c r="E10" s="1"/>
      <c r="F10" s="919"/>
    </row>
    <row r="11" spans="1:11">
      <c r="B11" s="73"/>
      <c r="C11" s="214"/>
      <c r="D11" s="214"/>
      <c r="E11" s="73"/>
      <c r="F11" s="214"/>
    </row>
    <row r="12" spans="1:11">
      <c r="B12" s="1301"/>
      <c r="C12" s="1621"/>
      <c r="D12" s="1621"/>
      <c r="E12" s="1303"/>
      <c r="F12" s="1621"/>
    </row>
    <row r="13" spans="1:11">
      <c r="B13" s="1301"/>
      <c r="C13" s="1621"/>
      <c r="D13" s="1621"/>
      <c r="E13" s="1303"/>
      <c r="F13" s="1621"/>
    </row>
    <row r="14" spans="1:11">
      <c r="B14" s="1301"/>
      <c r="C14" s="1620"/>
      <c r="D14" s="1620"/>
      <c r="E14" s="1299"/>
      <c r="F14" s="1620"/>
    </row>
    <row r="15" spans="1:11">
      <c r="B15" s="1301"/>
      <c r="C15" s="1620"/>
      <c r="D15" s="1620"/>
      <c r="E15" s="1299"/>
      <c r="F15" s="1620"/>
    </row>
    <row r="16" spans="1:11">
      <c r="B16" s="1301"/>
      <c r="C16" s="1619"/>
      <c r="D16" s="1619"/>
      <c r="E16" s="1298"/>
      <c r="F16" s="1619"/>
    </row>
    <row r="17" spans="2:6">
      <c r="B17" s="1301"/>
      <c r="C17" s="1619"/>
      <c r="D17" s="1619"/>
      <c r="E17" s="1298"/>
      <c r="F17" s="1619"/>
    </row>
    <row r="18" spans="2:6">
      <c r="B18" s="1301"/>
      <c r="C18" s="1621"/>
      <c r="D18" s="1621"/>
      <c r="E18" s="1303"/>
      <c r="F18" s="1621"/>
    </row>
    <row r="19" spans="2:6">
      <c r="B19" s="1301"/>
      <c r="C19" s="1619"/>
      <c r="D19" s="1619"/>
      <c r="E19" s="1298"/>
      <c r="F19" s="1619"/>
    </row>
    <row r="20" spans="2:6">
      <c r="B20" s="1301"/>
      <c r="C20" s="1620"/>
      <c r="D20" s="1620"/>
      <c r="E20" s="1299"/>
      <c r="F20" s="1620"/>
    </row>
    <row r="21" spans="2:6">
      <c r="B21" s="1301"/>
      <c r="C21" s="1620"/>
      <c r="D21" s="1620"/>
      <c r="E21" s="1299"/>
      <c r="F21" s="1620"/>
    </row>
    <row r="22" spans="2:6">
      <c r="B22" s="1301"/>
      <c r="C22" s="1620"/>
      <c r="D22" s="1620"/>
      <c r="E22" s="1299"/>
      <c r="F22" s="1620"/>
    </row>
    <row r="23" spans="2:6">
      <c r="B23" s="1301"/>
      <c r="C23" s="1620"/>
      <c r="D23" s="1620"/>
      <c r="E23" s="1299"/>
      <c r="F23" s="1620"/>
    </row>
    <row r="24" spans="2:6">
      <c r="B24" s="1301"/>
      <c r="C24" s="1620"/>
      <c r="D24" s="1620"/>
      <c r="E24" s="1299"/>
      <c r="F24" s="1620"/>
    </row>
    <row r="25" spans="2:6">
      <c r="B25" s="1301"/>
      <c r="C25" s="1619"/>
      <c r="D25" s="1619"/>
      <c r="E25" s="1298"/>
      <c r="F25" s="1619"/>
    </row>
    <row r="26" spans="2:6">
      <c r="B26" s="1301"/>
      <c r="C26" s="1619"/>
      <c r="D26" s="1619"/>
      <c r="E26" s="1298"/>
      <c r="F26" s="1619"/>
    </row>
    <row r="27" spans="2:6">
      <c r="B27" s="1301"/>
      <c r="C27" s="1619"/>
      <c r="D27" s="1619"/>
      <c r="E27" s="1298"/>
      <c r="F27" s="1619"/>
    </row>
    <row r="28" spans="2:6">
      <c r="B28" s="832"/>
      <c r="C28" s="1619"/>
      <c r="D28" s="1619"/>
      <c r="E28" s="1298"/>
      <c r="F28" s="1619"/>
    </row>
    <row r="29" spans="2:6">
      <c r="B29" s="1301"/>
      <c r="C29" s="1619"/>
      <c r="D29" s="1619"/>
      <c r="E29" s="1298"/>
      <c r="F29" s="1619"/>
    </row>
    <row r="30" spans="2:6">
      <c r="B30" s="1301"/>
      <c r="C30" s="1619"/>
      <c r="D30" s="1619"/>
      <c r="E30" s="1298"/>
      <c r="F30" s="1619"/>
    </row>
  </sheetData>
  <mergeCells count="4">
    <mergeCell ref="B2:F2"/>
    <mergeCell ref="B3:F3"/>
    <mergeCell ref="B5:B6"/>
    <mergeCell ref="C5:D5"/>
  </mergeCells>
  <pageMargins left="1.4960629921259843" right="0.31496062992125984" top="0.74803149606299213" bottom="0.74803149606299213" header="0.31496062992125984" footer="0.31496062992125984"/>
  <pageSetup scale="9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22ABD-FD54-41FB-ADD8-ADC3FACF8663}">
  <dimension ref="A1:G30"/>
  <sheetViews>
    <sheetView view="pageBreakPreview" zoomScaleNormal="100" zoomScaleSheetLayoutView="100" workbookViewId="0">
      <selection activeCell="N10" sqref="N10"/>
    </sheetView>
  </sheetViews>
  <sheetFormatPr baseColWidth="10" defaultRowHeight="12.75"/>
  <cols>
    <col min="1" max="1" width="4.7109375" customWidth="1"/>
    <col min="2" max="2" width="34.140625" customWidth="1"/>
    <col min="3" max="4" width="10.85546875" style="1618" customWidth="1"/>
    <col min="5" max="5" width="0.5703125" customWidth="1"/>
    <col min="6" max="6" width="10.7109375" style="1618" customWidth="1"/>
    <col min="7" max="7" width="4.7109375" customWidth="1"/>
  </cols>
  <sheetData>
    <row r="1" spans="1:7" ht="13.5" thickBot="1">
      <c r="B1" s="1316"/>
      <c r="C1" s="1658"/>
      <c r="D1" s="1658"/>
      <c r="E1" s="1316"/>
      <c r="F1" s="1658"/>
    </row>
    <row r="2" spans="1:7" ht="17.25" customHeight="1">
      <c r="A2" s="1533"/>
      <c r="B2" s="2088" t="s">
        <v>1567</v>
      </c>
      <c r="C2" s="2088"/>
      <c r="D2" s="2088"/>
      <c r="E2" s="2088"/>
      <c r="F2" s="2088"/>
      <c r="G2" s="1660"/>
    </row>
    <row r="3" spans="1:7">
      <c r="B3" s="2088" t="s">
        <v>74</v>
      </c>
      <c r="C3" s="2088"/>
      <c r="D3" s="2088"/>
      <c r="E3" s="2088"/>
      <c r="F3" s="2088"/>
    </row>
    <row r="4" spans="1:7">
      <c r="B4" s="1315"/>
      <c r="C4" s="325"/>
      <c r="D4" s="325"/>
      <c r="E4" s="1315"/>
      <c r="F4" s="325"/>
    </row>
    <row r="5" spans="1:7" s="1650" customFormat="1" ht="11.25">
      <c r="B5" s="2089" t="s">
        <v>1563</v>
      </c>
      <c r="C5" s="2091" t="s">
        <v>395</v>
      </c>
      <c r="D5" s="2091"/>
      <c r="E5" s="1656"/>
      <c r="F5" s="1655"/>
    </row>
    <row r="6" spans="1:7" s="1650" customFormat="1" ht="11.25">
      <c r="B6" s="2090"/>
      <c r="C6" s="1653" t="s">
        <v>26</v>
      </c>
      <c r="D6" s="1653" t="s">
        <v>27</v>
      </c>
      <c r="E6" s="1652"/>
      <c r="F6" s="1651" t="s">
        <v>5</v>
      </c>
    </row>
    <row r="7" spans="1:7">
      <c r="B7" s="487" t="s">
        <v>1566</v>
      </c>
      <c r="C7" s="1644">
        <v>3</v>
      </c>
      <c r="D7" s="1644">
        <v>17</v>
      </c>
      <c r="E7" s="1643"/>
      <c r="F7" s="1626">
        <f>SUM(C7:D7)</f>
        <v>20</v>
      </c>
    </row>
    <row r="8" spans="1:7">
      <c r="B8" s="487" t="s">
        <v>1565</v>
      </c>
      <c r="C8" s="1644">
        <v>0</v>
      </c>
      <c r="D8" s="1644">
        <v>0</v>
      </c>
      <c r="E8" s="1643"/>
      <c r="F8" s="1626">
        <f>SUM(C8:D8)</f>
        <v>0</v>
      </c>
    </row>
    <row r="9" spans="1:7" ht="12.75" customHeight="1">
      <c r="B9" s="1659" t="s">
        <v>5</v>
      </c>
      <c r="C9" s="1624">
        <f>SUM(C7:C8)</f>
        <v>3</v>
      </c>
      <c r="D9" s="1624">
        <f>SUM(D7:D8)</f>
        <v>17</v>
      </c>
      <c r="E9" s="1624">
        <f>SUM(E7:E8)</f>
        <v>0</v>
      </c>
      <c r="F9" s="1623">
        <f>SUM(F7:F8)</f>
        <v>20</v>
      </c>
    </row>
    <row r="10" spans="1:7" ht="12" customHeight="1">
      <c r="B10" s="474" t="s">
        <v>1407</v>
      </c>
      <c r="C10" s="919"/>
      <c r="D10" s="919"/>
      <c r="E10" s="1"/>
      <c r="F10" s="919"/>
    </row>
    <row r="11" spans="1:7">
      <c r="B11" s="73"/>
      <c r="C11" s="214"/>
      <c r="D11" s="214"/>
      <c r="E11" s="73"/>
      <c r="F11" s="214"/>
    </row>
    <row r="12" spans="1:7">
      <c r="B12" s="1301"/>
      <c r="C12" s="1621"/>
      <c r="D12" s="1621"/>
      <c r="E12" s="1303"/>
      <c r="F12" s="1621"/>
    </row>
    <row r="13" spans="1:7">
      <c r="B13" s="1301"/>
      <c r="C13" s="1621"/>
      <c r="D13" s="1621"/>
      <c r="E13" s="1303"/>
      <c r="F13" s="1621"/>
    </row>
    <row r="14" spans="1:7">
      <c r="B14" s="1301"/>
      <c r="C14" s="1620"/>
      <c r="D14" s="1620"/>
      <c r="E14" s="1299"/>
      <c r="F14" s="1620"/>
    </row>
    <row r="15" spans="1:7">
      <c r="B15" s="1301"/>
      <c r="C15" s="1620"/>
      <c r="D15" s="1620"/>
      <c r="E15" s="1299"/>
      <c r="F15" s="1620"/>
    </row>
    <row r="16" spans="1:7">
      <c r="B16" s="1301"/>
      <c r="C16" s="1619"/>
      <c r="D16" s="1619"/>
      <c r="E16" s="1298"/>
      <c r="F16" s="1619"/>
    </row>
    <row r="17" spans="2:6">
      <c r="B17" s="1301"/>
      <c r="C17" s="1619"/>
      <c r="D17" s="1619"/>
      <c r="E17" s="1298"/>
      <c r="F17" s="1619"/>
    </row>
    <row r="18" spans="2:6">
      <c r="B18" s="1301"/>
      <c r="C18" s="1621"/>
      <c r="D18" s="1621"/>
      <c r="E18" s="1303"/>
      <c r="F18" s="1621"/>
    </row>
    <row r="19" spans="2:6">
      <c r="B19" s="1301"/>
      <c r="C19" s="1619"/>
      <c r="D19" s="1619"/>
      <c r="E19" s="1298"/>
      <c r="F19" s="1619"/>
    </row>
    <row r="20" spans="2:6">
      <c r="B20" s="1301"/>
      <c r="C20" s="1620"/>
      <c r="D20" s="1620"/>
      <c r="E20" s="1299"/>
      <c r="F20" s="1620"/>
    </row>
    <row r="21" spans="2:6">
      <c r="B21" s="1301"/>
      <c r="C21" s="1620"/>
      <c r="D21" s="1620"/>
      <c r="E21" s="1299"/>
      <c r="F21" s="1620"/>
    </row>
    <row r="22" spans="2:6">
      <c r="B22" s="1301"/>
      <c r="C22" s="1620"/>
      <c r="D22" s="1620"/>
      <c r="E22" s="1299"/>
      <c r="F22" s="1620"/>
    </row>
    <row r="23" spans="2:6">
      <c r="B23" s="1301"/>
      <c r="C23" s="1620"/>
      <c r="D23" s="1620"/>
      <c r="E23" s="1299"/>
      <c r="F23" s="1620"/>
    </row>
    <row r="24" spans="2:6">
      <c r="B24" s="1301"/>
      <c r="C24" s="1620"/>
      <c r="D24" s="1620"/>
      <c r="E24" s="1299"/>
      <c r="F24" s="1620"/>
    </row>
    <row r="25" spans="2:6">
      <c r="B25" s="1301"/>
      <c r="C25" s="1619"/>
      <c r="D25" s="1619"/>
      <c r="E25" s="1298"/>
      <c r="F25" s="1619"/>
    </row>
    <row r="26" spans="2:6">
      <c r="B26" s="1301"/>
      <c r="C26" s="1619"/>
      <c r="D26" s="1619"/>
      <c r="E26" s="1298"/>
      <c r="F26" s="1619"/>
    </row>
    <row r="27" spans="2:6">
      <c r="B27" s="1301"/>
      <c r="C27" s="1619"/>
      <c r="D27" s="1619"/>
      <c r="E27" s="1298"/>
      <c r="F27" s="1619"/>
    </row>
    <row r="28" spans="2:6">
      <c r="B28" s="832"/>
      <c r="C28" s="1619"/>
      <c r="D28" s="1619"/>
      <c r="E28" s="1298"/>
      <c r="F28" s="1619"/>
    </row>
    <row r="29" spans="2:6">
      <c r="B29" s="1301"/>
      <c r="C29" s="1619"/>
      <c r="D29" s="1619"/>
      <c r="E29" s="1298"/>
      <c r="F29" s="1619"/>
    </row>
    <row r="30" spans="2:6">
      <c r="B30" s="1301"/>
      <c r="C30" s="1619"/>
      <c r="D30" s="1619"/>
      <c r="E30" s="1298"/>
      <c r="F30" s="1619"/>
    </row>
  </sheetData>
  <mergeCells count="4">
    <mergeCell ref="B2:F2"/>
    <mergeCell ref="C5:D5"/>
    <mergeCell ref="B5:B6"/>
    <mergeCell ref="B3:F3"/>
  </mergeCells>
  <pageMargins left="1.4960629921259843" right="0.31496062992125984" top="0.74803149606299213" bottom="0.74803149606299213" header="0.31496062992125984" footer="0.31496062992125984"/>
  <pageSetup scale="9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7D713-628E-4C90-98B7-709057680AB1}">
  <dimension ref="A1:Q43"/>
  <sheetViews>
    <sheetView view="pageBreakPreview" zoomScaleNormal="100" zoomScaleSheetLayoutView="100" workbookViewId="0">
      <selection activeCell="X27" sqref="X27"/>
    </sheetView>
  </sheetViews>
  <sheetFormatPr baseColWidth="10" defaultRowHeight="12.75"/>
  <cols>
    <col min="1" max="1" width="4.7109375" customWidth="1"/>
    <col min="2" max="2" width="7.28515625" customWidth="1"/>
    <col min="3" max="5" width="3.28515625" customWidth="1"/>
    <col min="6" max="6" width="7.140625" customWidth="1"/>
    <col min="7" max="8" width="6.85546875" customWidth="1"/>
    <col min="9" max="10" width="10.85546875" style="1618" customWidth="1"/>
    <col min="11" max="11" width="0.5703125" customWidth="1"/>
    <col min="12" max="12" width="10.7109375" style="1618" customWidth="1"/>
    <col min="13" max="13" width="4.7109375" customWidth="1"/>
  </cols>
  <sheetData>
    <row r="1" spans="1:17" ht="13.5" thickBot="1">
      <c r="B1" s="1316"/>
      <c r="C1" s="1316"/>
      <c r="D1" s="1316"/>
      <c r="E1" s="1316"/>
      <c r="F1" s="1316"/>
      <c r="G1" s="1316"/>
      <c r="H1" s="1316"/>
      <c r="I1" s="1658"/>
      <c r="J1" s="1658"/>
      <c r="K1" s="1316"/>
      <c r="L1" s="1658"/>
    </row>
    <row r="2" spans="1:17" ht="17.25" customHeight="1">
      <c r="A2" s="1533"/>
      <c r="B2" s="2088" t="s">
        <v>1564</v>
      </c>
      <c r="C2" s="2088"/>
      <c r="D2" s="2088"/>
      <c r="E2" s="2088"/>
      <c r="F2" s="2088"/>
      <c r="G2" s="2088"/>
      <c r="H2" s="2088"/>
      <c r="I2" s="2088"/>
      <c r="J2" s="2088"/>
      <c r="K2" s="2088"/>
      <c r="L2" s="2088"/>
      <c r="M2" s="1533"/>
    </row>
    <row r="3" spans="1:17">
      <c r="B3" s="2088" t="s">
        <v>74</v>
      </c>
      <c r="C3" s="2088"/>
      <c r="D3" s="2088"/>
      <c r="E3" s="2088"/>
      <c r="F3" s="2088"/>
      <c r="G3" s="2088"/>
      <c r="H3" s="2088"/>
      <c r="I3" s="2088"/>
      <c r="J3" s="2088"/>
      <c r="K3" s="2088"/>
      <c r="L3" s="2088"/>
    </row>
    <row r="4" spans="1:17">
      <c r="B4" s="1315"/>
      <c r="C4" s="1315"/>
      <c r="D4" s="1315"/>
      <c r="E4" s="1315"/>
      <c r="F4" s="1315"/>
      <c r="G4" s="1315"/>
      <c r="H4" s="1315"/>
      <c r="I4" s="325"/>
      <c r="J4" s="325"/>
      <c r="K4" s="1315"/>
      <c r="L4" s="325"/>
    </row>
    <row r="5" spans="1:17" s="1650" customFormat="1" ht="11.25">
      <c r="B5" s="2089" t="s">
        <v>1563</v>
      </c>
      <c r="C5" s="2092"/>
      <c r="D5" s="2092"/>
      <c r="E5" s="2092"/>
      <c r="F5" s="2092"/>
      <c r="G5" s="2092"/>
      <c r="H5" s="1657"/>
      <c r="I5" s="2091" t="s">
        <v>395</v>
      </c>
      <c r="J5" s="2091"/>
      <c r="K5" s="1656"/>
      <c r="L5" s="1655"/>
    </row>
    <row r="6" spans="1:17" s="1650" customFormat="1" ht="11.25">
      <c r="B6" s="2090"/>
      <c r="C6" s="2093"/>
      <c r="D6" s="2093"/>
      <c r="E6" s="2093"/>
      <c r="F6" s="2093"/>
      <c r="G6" s="2093"/>
      <c r="H6" s="1654"/>
      <c r="I6" s="1653" t="s">
        <v>26</v>
      </c>
      <c r="J6" s="1653" t="s">
        <v>27</v>
      </c>
      <c r="K6" s="1652"/>
      <c r="L6" s="1651" t="s">
        <v>5</v>
      </c>
    </row>
    <row r="7" spans="1:17" ht="12" customHeight="1">
      <c r="B7" s="1649" t="s">
        <v>1562</v>
      </c>
      <c r="C7" s="1648"/>
      <c r="D7" s="1648"/>
      <c r="E7" s="1648"/>
      <c r="F7" s="274"/>
      <c r="G7" s="274"/>
      <c r="H7" s="274"/>
      <c r="I7" s="1647">
        <f>SUM(I8:I13)</f>
        <v>27</v>
      </c>
      <c r="J7" s="1647">
        <f>SUM(J8:J13)</f>
        <v>38</v>
      </c>
      <c r="K7" s="1646"/>
      <c r="L7" s="1645">
        <f t="shared" ref="L7:L21" si="0">SUM(I7:J7)</f>
        <v>65</v>
      </c>
      <c r="O7" s="1622"/>
      <c r="P7" s="1622"/>
      <c r="Q7" s="1622"/>
    </row>
    <row r="8" spans="1:17">
      <c r="B8" s="487" t="s">
        <v>1557</v>
      </c>
      <c r="C8" s="99"/>
      <c r="D8" s="1307"/>
      <c r="E8" s="1305"/>
      <c r="F8" s="1305"/>
      <c r="G8" s="1306"/>
      <c r="H8" s="1306"/>
      <c r="I8" s="1644">
        <v>2</v>
      </c>
      <c r="J8" s="1644">
        <v>2</v>
      </c>
      <c r="K8" s="1643"/>
      <c r="L8" s="1626">
        <f t="shared" si="0"/>
        <v>4</v>
      </c>
      <c r="P8" s="1622"/>
    </row>
    <row r="9" spans="1:17">
      <c r="B9" s="487" t="s">
        <v>1561</v>
      </c>
      <c r="C9" s="99"/>
      <c r="D9" s="1308"/>
      <c r="E9" s="1305"/>
      <c r="F9" s="1305"/>
      <c r="G9" s="1305"/>
      <c r="H9" s="1305"/>
      <c r="I9" s="1644">
        <v>0</v>
      </c>
      <c r="J9" s="1644">
        <v>2</v>
      </c>
      <c r="K9" s="1643"/>
      <c r="L9" s="1626">
        <f t="shared" si="0"/>
        <v>2</v>
      </c>
    </row>
    <row r="10" spans="1:17">
      <c r="B10" s="487" t="s">
        <v>1553</v>
      </c>
      <c r="C10" s="99"/>
      <c r="D10" s="1308"/>
      <c r="E10" s="1305"/>
      <c r="F10" s="1305"/>
      <c r="G10" s="1305"/>
      <c r="H10" s="1305"/>
      <c r="I10" s="1644">
        <v>14</v>
      </c>
      <c r="J10" s="1644">
        <v>12</v>
      </c>
      <c r="K10" s="1643"/>
      <c r="L10" s="1626">
        <f t="shared" si="0"/>
        <v>26</v>
      </c>
    </row>
    <row r="11" spans="1:17">
      <c r="B11" s="487" t="s">
        <v>1560</v>
      </c>
      <c r="C11" s="99"/>
      <c r="D11" s="1308"/>
      <c r="E11" s="1305"/>
      <c r="F11" s="1305"/>
      <c r="G11" s="1305"/>
      <c r="H11" s="1305"/>
      <c r="I11" s="1644">
        <v>1</v>
      </c>
      <c r="J11" s="1644">
        <v>5</v>
      </c>
      <c r="K11" s="1643"/>
      <c r="L11" s="1626">
        <f t="shared" si="0"/>
        <v>6</v>
      </c>
    </row>
    <row r="12" spans="1:17">
      <c r="B12" s="487" t="s">
        <v>1555</v>
      </c>
      <c r="C12" s="99"/>
      <c r="D12" s="1308"/>
      <c r="E12" s="1305"/>
      <c r="F12" s="1305"/>
      <c r="G12" s="1305"/>
      <c r="H12" s="1305"/>
      <c r="I12" s="1644">
        <v>7</v>
      </c>
      <c r="J12" s="1644">
        <v>13</v>
      </c>
      <c r="K12" s="1643"/>
      <c r="L12" s="1626">
        <f t="shared" si="0"/>
        <v>20</v>
      </c>
    </row>
    <row r="13" spans="1:17">
      <c r="B13" s="487" t="s">
        <v>1552</v>
      </c>
      <c r="C13" s="99"/>
      <c r="D13" s="1308"/>
      <c r="E13" s="1305"/>
      <c r="F13" s="1305"/>
      <c r="G13" s="1305"/>
      <c r="H13" s="1305"/>
      <c r="I13" s="1642">
        <v>3</v>
      </c>
      <c r="J13" s="1642">
        <v>4</v>
      </c>
      <c r="K13" s="1641"/>
      <c r="L13" s="1626">
        <f t="shared" si="0"/>
        <v>7</v>
      </c>
    </row>
    <row r="14" spans="1:17">
      <c r="B14" s="1640" t="s">
        <v>1559</v>
      </c>
      <c r="C14" s="1639"/>
      <c r="D14" s="1639"/>
      <c r="E14" s="1639"/>
      <c r="F14" s="1638"/>
      <c r="G14" s="1638"/>
      <c r="H14" s="1638"/>
      <c r="I14" s="1637">
        <f>SUM(I15:I21)</f>
        <v>35</v>
      </c>
      <c r="J14" s="1637">
        <f>SUM(J15:J21)</f>
        <v>55</v>
      </c>
      <c r="K14" s="1636"/>
      <c r="L14" s="1635">
        <f t="shared" si="0"/>
        <v>90</v>
      </c>
      <c r="O14" s="1622"/>
      <c r="P14" s="1622"/>
      <c r="Q14" s="1622"/>
    </row>
    <row r="15" spans="1:17">
      <c r="B15" s="487" t="s">
        <v>1558</v>
      </c>
      <c r="C15" s="99"/>
      <c r="D15" s="1308"/>
      <c r="E15" s="1305"/>
      <c r="F15" s="1305"/>
      <c r="G15" s="1305"/>
      <c r="H15" s="1305"/>
      <c r="I15" s="1634">
        <v>2</v>
      </c>
      <c r="J15" s="1634">
        <v>10</v>
      </c>
      <c r="K15" s="1633"/>
      <c r="L15" s="1632">
        <f t="shared" si="0"/>
        <v>12</v>
      </c>
    </row>
    <row r="16" spans="1:17">
      <c r="B16" s="487" t="s">
        <v>1557</v>
      </c>
      <c r="C16" s="99"/>
      <c r="D16" s="1308"/>
      <c r="E16" s="1305"/>
      <c r="F16" s="1305"/>
      <c r="G16" s="1305"/>
      <c r="H16" s="1305"/>
      <c r="I16" s="1631">
        <v>1</v>
      </c>
      <c r="J16" s="1631">
        <v>4</v>
      </c>
      <c r="K16" s="1630"/>
      <c r="L16" s="1626">
        <f t="shared" si="0"/>
        <v>5</v>
      </c>
    </row>
    <row r="17" spans="2:17">
      <c r="B17" s="487" t="s">
        <v>1556</v>
      </c>
      <c r="C17" s="99"/>
      <c r="D17" s="1308"/>
      <c r="E17" s="1305"/>
      <c r="F17" s="1305"/>
      <c r="G17" s="1305"/>
      <c r="H17" s="1305"/>
      <c r="I17" s="1631">
        <v>0</v>
      </c>
      <c r="J17" s="1631">
        <v>0</v>
      </c>
      <c r="K17" s="1630"/>
      <c r="L17" s="1626">
        <f t="shared" si="0"/>
        <v>0</v>
      </c>
    </row>
    <row r="18" spans="2:17">
      <c r="B18" s="487" t="s">
        <v>1555</v>
      </c>
      <c r="C18" s="99"/>
      <c r="D18" s="1308"/>
      <c r="E18" s="1305"/>
      <c r="F18" s="1305"/>
      <c r="G18" s="1305"/>
      <c r="H18" s="1305"/>
      <c r="I18" s="1631">
        <v>17</v>
      </c>
      <c r="J18" s="1631">
        <v>16</v>
      </c>
      <c r="K18" s="1630"/>
      <c r="L18" s="1626">
        <f t="shared" si="0"/>
        <v>33</v>
      </c>
    </row>
    <row r="19" spans="2:17">
      <c r="B19" s="487" t="s">
        <v>1554</v>
      </c>
      <c r="C19" s="99"/>
      <c r="D19" s="1308"/>
      <c r="E19" s="1305"/>
      <c r="F19" s="1305"/>
      <c r="G19" s="1305"/>
      <c r="H19" s="1305"/>
      <c r="I19" s="1631">
        <v>1</v>
      </c>
      <c r="J19" s="1631">
        <v>3</v>
      </c>
      <c r="K19" s="1630"/>
      <c r="L19" s="1626">
        <f t="shared" si="0"/>
        <v>4</v>
      </c>
    </row>
    <row r="20" spans="2:17">
      <c r="B20" s="487" t="s">
        <v>1553</v>
      </c>
      <c r="I20" s="205">
        <v>13</v>
      </c>
      <c r="J20" s="205">
        <v>16</v>
      </c>
      <c r="K20" s="50"/>
      <c r="L20" s="1629">
        <f t="shared" si="0"/>
        <v>29</v>
      </c>
    </row>
    <row r="21" spans="2:17">
      <c r="B21" s="487" t="s">
        <v>1552</v>
      </c>
      <c r="C21" s="99"/>
      <c r="D21" s="1308"/>
      <c r="E21" s="1305"/>
      <c r="F21" s="1305"/>
      <c r="G21" s="1305"/>
      <c r="H21" s="1305"/>
      <c r="I21" s="1628">
        <v>1</v>
      </c>
      <c r="J21" s="1628">
        <v>6</v>
      </c>
      <c r="K21" s="1627"/>
      <c r="L21" s="1626">
        <f t="shared" si="0"/>
        <v>7</v>
      </c>
    </row>
    <row r="22" spans="2:17" ht="12.75" customHeight="1">
      <c r="B22" s="2094" t="s">
        <v>5</v>
      </c>
      <c r="C22" s="2038"/>
      <c r="D22" s="2038"/>
      <c r="E22" s="2038"/>
      <c r="F22" s="2038"/>
      <c r="G22" s="2038"/>
      <c r="H22" s="1625"/>
      <c r="I22" s="1624">
        <f>SUM(I7+I14)</f>
        <v>62</v>
      </c>
      <c r="J22" s="1624">
        <f>SUM(J7+J14)</f>
        <v>93</v>
      </c>
      <c r="K22" s="1624">
        <f>SUM(K7+K14)</f>
        <v>0</v>
      </c>
      <c r="L22" s="1623">
        <f>SUM(L7+L14)</f>
        <v>155</v>
      </c>
      <c r="O22" s="1622"/>
      <c r="P22" s="1622"/>
      <c r="Q22" s="1622"/>
    </row>
    <row r="23" spans="2:17" ht="12.75" customHeight="1">
      <c r="B23" s="474" t="s">
        <v>1407</v>
      </c>
      <c r="C23" s="1"/>
      <c r="D23" s="1"/>
      <c r="E23" s="1"/>
      <c r="F23" s="1"/>
      <c r="G23" s="1"/>
      <c r="H23" s="1"/>
      <c r="I23" s="919"/>
      <c r="J23" s="919"/>
      <c r="K23" s="1"/>
      <c r="L23" s="919"/>
    </row>
    <row r="24" spans="2:17" ht="12" customHeight="1">
      <c r="B24" s="73"/>
      <c r="C24" s="73"/>
      <c r="D24" s="73"/>
      <c r="E24" s="73"/>
      <c r="F24" s="73"/>
      <c r="G24" s="73"/>
      <c r="H24" s="73"/>
      <c r="I24" s="214"/>
      <c r="J24" s="214"/>
      <c r="K24" s="73"/>
      <c r="L24" s="214"/>
    </row>
    <row r="25" spans="2:17">
      <c r="B25" s="1301"/>
      <c r="C25" s="1303"/>
      <c r="D25" s="1303"/>
      <c r="E25" s="1303"/>
      <c r="F25" s="1303"/>
      <c r="G25" s="1303"/>
      <c r="H25" s="1303"/>
      <c r="I25" s="1621"/>
      <c r="J25" s="1621"/>
      <c r="K25" s="1303"/>
      <c r="L25" s="1621"/>
    </row>
    <row r="26" spans="2:17">
      <c r="B26" s="1301"/>
      <c r="C26" s="1303"/>
      <c r="D26" s="1303"/>
      <c r="E26" s="1303"/>
      <c r="F26" s="1303"/>
      <c r="G26" s="1303"/>
      <c r="H26" s="1303"/>
      <c r="I26" s="1621"/>
      <c r="J26" s="1621"/>
      <c r="K26" s="1303"/>
      <c r="L26" s="1621"/>
    </row>
    <row r="27" spans="2:17">
      <c r="B27" s="1301"/>
      <c r="C27" s="1300"/>
      <c r="D27" s="1299"/>
      <c r="E27" s="1299" t="s">
        <v>171</v>
      </c>
      <c r="F27" s="1299"/>
      <c r="G27" s="1299"/>
      <c r="H27" s="1299"/>
      <c r="I27" s="1620"/>
      <c r="J27" s="1620"/>
      <c r="K27" s="1299"/>
      <c r="L27" s="1620"/>
    </row>
    <row r="28" spans="2:17">
      <c r="B28" s="1301"/>
      <c r="C28" s="1299"/>
      <c r="D28" s="1299"/>
      <c r="E28" s="1299"/>
      <c r="F28" s="1299"/>
      <c r="G28" s="1299"/>
      <c r="H28" s="1299"/>
      <c r="I28" s="1620"/>
      <c r="J28" s="1620"/>
      <c r="K28" s="1299"/>
      <c r="L28" s="1620"/>
    </row>
    <row r="29" spans="2:17">
      <c r="B29" s="1301"/>
      <c r="C29" s="1300"/>
      <c r="D29" s="1298"/>
      <c r="E29" s="1298"/>
      <c r="F29" s="1298"/>
      <c r="G29" s="1299"/>
      <c r="H29" s="1299"/>
      <c r="I29" s="1619"/>
      <c r="J29" s="1619"/>
      <c r="K29" s="1298"/>
      <c r="L29" s="1619"/>
    </row>
    <row r="30" spans="2:17">
      <c r="B30" s="1301"/>
      <c r="C30" s="1300"/>
      <c r="D30" s="1298"/>
      <c r="E30" s="1298"/>
      <c r="F30" s="1298"/>
      <c r="G30" s="1299"/>
      <c r="H30" s="1299"/>
      <c r="I30" s="1619"/>
      <c r="J30" s="1619"/>
      <c r="K30" s="1298"/>
      <c r="L30" s="1619"/>
    </row>
    <row r="31" spans="2:17">
      <c r="B31" s="1301"/>
      <c r="C31" s="1303"/>
      <c r="D31" s="1303"/>
      <c r="E31" s="1303"/>
      <c r="F31" s="1303"/>
      <c r="G31" s="1303"/>
      <c r="H31" s="1303"/>
      <c r="I31" s="1621"/>
      <c r="J31" s="1621"/>
      <c r="K31" s="1303"/>
      <c r="L31" s="1621"/>
    </row>
    <row r="32" spans="2:17">
      <c r="B32" s="1301"/>
      <c r="C32" s="1300"/>
      <c r="D32" s="1298"/>
      <c r="E32" s="1298"/>
      <c r="F32" s="1298"/>
      <c r="G32" s="1299"/>
      <c r="H32" s="1299"/>
      <c r="I32" s="1619"/>
      <c r="J32" s="1619"/>
      <c r="K32" s="1298"/>
      <c r="L32" s="1619"/>
    </row>
    <row r="33" spans="2:12">
      <c r="B33" s="1301"/>
      <c r="C33" s="1300"/>
      <c r="D33" s="1299"/>
      <c r="E33" s="1299"/>
      <c r="F33" s="1299"/>
      <c r="G33" s="1299"/>
      <c r="H33" s="1299"/>
      <c r="I33" s="1620"/>
      <c r="J33" s="1620"/>
      <c r="K33" s="1299"/>
      <c r="L33" s="1620"/>
    </row>
    <row r="34" spans="2:12">
      <c r="B34" s="1301"/>
      <c r="C34" s="1299"/>
      <c r="D34" s="1299"/>
      <c r="E34" s="1299"/>
      <c r="F34" s="1299"/>
      <c r="G34" s="1299"/>
      <c r="H34" s="1299"/>
      <c r="I34" s="1620"/>
      <c r="J34" s="1620"/>
      <c r="K34" s="1299"/>
      <c r="L34" s="1620"/>
    </row>
    <row r="35" spans="2:12">
      <c r="B35" s="1301"/>
      <c r="C35" s="1300"/>
      <c r="D35" s="1299"/>
      <c r="E35" s="1299"/>
      <c r="F35" s="1299"/>
      <c r="G35" s="1299"/>
      <c r="H35" s="1299"/>
      <c r="I35" s="1620"/>
      <c r="J35" s="1620"/>
      <c r="K35" s="1299"/>
      <c r="L35" s="1620"/>
    </row>
    <row r="36" spans="2:12">
      <c r="B36" s="1301"/>
      <c r="C36" s="1300"/>
      <c r="D36" s="1299"/>
      <c r="E36" s="1299"/>
      <c r="F36" s="1299"/>
      <c r="G36" s="1299"/>
      <c r="H36" s="1299"/>
      <c r="I36" s="1620"/>
      <c r="J36" s="1620"/>
      <c r="K36" s="1299"/>
      <c r="L36" s="1620"/>
    </row>
    <row r="37" spans="2:12">
      <c r="B37" s="1301"/>
      <c r="C37" s="1299"/>
      <c r="D37" s="1299"/>
      <c r="E37" s="1299"/>
      <c r="F37" s="1299"/>
      <c r="G37" s="1299"/>
      <c r="H37" s="1299"/>
      <c r="I37" s="1620"/>
      <c r="J37" s="1620"/>
      <c r="K37" s="1299"/>
      <c r="L37" s="1620"/>
    </row>
    <row r="38" spans="2:12">
      <c r="B38" s="1301"/>
      <c r="C38" s="1300"/>
      <c r="D38" s="1298"/>
      <c r="E38" s="1298"/>
      <c r="F38" s="1298"/>
      <c r="G38" s="1299"/>
      <c r="H38" s="1299"/>
      <c r="I38" s="1619"/>
      <c r="J38" s="1619"/>
      <c r="K38" s="1298"/>
      <c r="L38" s="1619"/>
    </row>
    <row r="39" spans="2:12">
      <c r="B39" s="1301"/>
      <c r="C39" s="1300"/>
      <c r="D39" s="1298"/>
      <c r="E39" s="1298"/>
      <c r="F39" s="1298"/>
      <c r="G39" s="1299"/>
      <c r="H39" s="1299"/>
      <c r="I39" s="1619"/>
      <c r="J39" s="1619"/>
      <c r="K39" s="1298"/>
      <c r="L39" s="1619"/>
    </row>
    <row r="40" spans="2:12">
      <c r="B40" s="1301"/>
      <c r="C40" s="1300"/>
      <c r="D40" s="1298"/>
      <c r="E40" s="1298"/>
      <c r="F40" s="1298"/>
      <c r="G40" s="1299"/>
      <c r="H40" s="1299"/>
      <c r="I40" s="1619"/>
      <c r="J40" s="1619"/>
      <c r="K40" s="1298"/>
      <c r="L40" s="1619"/>
    </row>
    <row r="41" spans="2:12">
      <c r="B41" s="832"/>
      <c r="C41" s="1300"/>
      <c r="D41" s="1298"/>
      <c r="E41" s="1298"/>
      <c r="F41" s="1298"/>
      <c r="G41" s="1299"/>
      <c r="H41" s="1299"/>
      <c r="I41" s="1619"/>
      <c r="J41" s="1619"/>
      <c r="K41" s="1298"/>
      <c r="L41" s="1619"/>
    </row>
    <row r="42" spans="2:12">
      <c r="B42" s="1301"/>
      <c r="C42" s="1300"/>
      <c r="D42" s="1298"/>
      <c r="E42" s="1298"/>
      <c r="F42" s="1298"/>
      <c r="G42" s="1299"/>
      <c r="H42" s="1299"/>
      <c r="I42" s="1619"/>
      <c r="J42" s="1619"/>
      <c r="K42" s="1298"/>
      <c r="L42" s="1619"/>
    </row>
    <row r="43" spans="2:12">
      <c r="B43" s="1301"/>
      <c r="C43" s="1300"/>
      <c r="D43" s="1298"/>
      <c r="E43" s="1298"/>
      <c r="F43" s="1298"/>
      <c r="G43" s="1299"/>
      <c r="H43" s="1299"/>
      <c r="I43" s="1619"/>
      <c r="J43" s="1619"/>
      <c r="K43" s="1298"/>
      <c r="L43" s="1619"/>
    </row>
  </sheetData>
  <mergeCells count="5">
    <mergeCell ref="B2:L2"/>
    <mergeCell ref="I5:J5"/>
    <mergeCell ref="B5:G6"/>
    <mergeCell ref="B3:L3"/>
    <mergeCell ref="B22:G22"/>
  </mergeCells>
  <pageMargins left="1.4960629921259843" right="0.31496062992125984" top="0.74803149606299213" bottom="0.74803149606299213" header="0.31496062992125984" footer="0.31496062992125984"/>
  <pageSetup scale="9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66CF4-9068-43C1-87F2-129EC0D43702}">
  <dimension ref="A1:Q43"/>
  <sheetViews>
    <sheetView view="pageBreakPreview" zoomScaleNormal="100" zoomScaleSheetLayoutView="100" workbookViewId="0">
      <selection activeCell="Q16" sqref="Q16"/>
    </sheetView>
  </sheetViews>
  <sheetFormatPr baseColWidth="10" defaultRowHeight="12.75"/>
  <cols>
    <col min="1" max="1" width="4.7109375" customWidth="1"/>
    <col min="2" max="2" width="7.28515625" customWidth="1"/>
    <col min="3" max="5" width="3.28515625" customWidth="1"/>
    <col min="6" max="6" width="7.140625" customWidth="1"/>
    <col min="7" max="8" width="6.85546875" customWidth="1"/>
    <col min="9" max="10" width="10.85546875" style="1618" customWidth="1"/>
    <col min="11" max="11" width="0.5703125" customWidth="1"/>
    <col min="12" max="12" width="10.7109375" style="1618" customWidth="1"/>
    <col min="13" max="13" width="4.7109375" customWidth="1"/>
  </cols>
  <sheetData>
    <row r="1" spans="1:17" ht="13.5" thickBot="1">
      <c r="B1" s="1316"/>
      <c r="C1" s="1316"/>
      <c r="D1" s="1316"/>
      <c r="E1" s="1316"/>
      <c r="F1" s="1316"/>
      <c r="G1" s="1316"/>
      <c r="H1" s="1316"/>
      <c r="I1" s="1658"/>
      <c r="J1" s="1658"/>
      <c r="K1" s="1316"/>
      <c r="L1" s="1658"/>
    </row>
    <row r="2" spans="1:17" ht="18" customHeight="1">
      <c r="A2" s="1533"/>
      <c r="B2" s="2088" t="s">
        <v>1564</v>
      </c>
      <c r="C2" s="2088"/>
      <c r="D2" s="2088"/>
      <c r="E2" s="2088"/>
      <c r="F2" s="2088"/>
      <c r="G2" s="2088"/>
      <c r="H2" s="2088"/>
      <c r="I2" s="2088"/>
      <c r="J2" s="2088"/>
      <c r="K2" s="2088"/>
      <c r="L2" s="2088"/>
      <c r="M2" s="1533"/>
    </row>
    <row r="3" spans="1:17">
      <c r="B3" s="2088" t="s">
        <v>63</v>
      </c>
      <c r="C3" s="2088"/>
      <c r="D3" s="2088"/>
      <c r="E3" s="2088"/>
      <c r="F3" s="2088"/>
      <c r="G3" s="2088"/>
      <c r="H3" s="2088"/>
      <c r="I3" s="2088"/>
      <c r="J3" s="2088"/>
      <c r="K3" s="2088"/>
      <c r="L3" s="2088"/>
    </row>
    <row r="4" spans="1:17">
      <c r="B4" s="1315"/>
      <c r="C4" s="1315"/>
      <c r="D4" s="1315"/>
      <c r="E4" s="1315"/>
      <c r="F4" s="1315"/>
      <c r="G4" s="1315"/>
      <c r="H4" s="1315"/>
      <c r="I4" s="325"/>
      <c r="J4" s="325"/>
      <c r="K4" s="1315"/>
      <c r="L4" s="325"/>
    </row>
    <row r="5" spans="1:17" s="1650" customFormat="1" ht="11.25">
      <c r="B5" s="2089" t="s">
        <v>1563</v>
      </c>
      <c r="C5" s="2092"/>
      <c r="D5" s="2092"/>
      <c r="E5" s="2092"/>
      <c r="F5" s="2092"/>
      <c r="G5" s="2092"/>
      <c r="H5" s="1657"/>
      <c r="I5" s="2091" t="s">
        <v>395</v>
      </c>
      <c r="J5" s="2091"/>
      <c r="K5" s="1656"/>
      <c r="L5" s="1655"/>
    </row>
    <row r="6" spans="1:17" s="1650" customFormat="1" ht="11.25">
      <c r="B6" s="2090"/>
      <c r="C6" s="2093"/>
      <c r="D6" s="2093"/>
      <c r="E6" s="2093"/>
      <c r="F6" s="2093"/>
      <c r="G6" s="2093"/>
      <c r="H6" s="1654"/>
      <c r="I6" s="1653" t="s">
        <v>26</v>
      </c>
      <c r="J6" s="1653" t="s">
        <v>27</v>
      </c>
      <c r="K6" s="1652"/>
      <c r="L6" s="1651" t="s">
        <v>5</v>
      </c>
    </row>
    <row r="7" spans="1:17" ht="12" customHeight="1">
      <c r="B7" s="1649" t="s">
        <v>1562</v>
      </c>
      <c r="C7" s="1648"/>
      <c r="D7" s="1648"/>
      <c r="E7" s="1648"/>
      <c r="F7" s="274"/>
      <c r="G7" s="274"/>
      <c r="H7" s="274"/>
      <c r="I7" s="1647">
        <f>SUM(I8:I13)</f>
        <v>19</v>
      </c>
      <c r="J7" s="1647">
        <f>SUM(J8:J13)</f>
        <v>31</v>
      </c>
      <c r="K7" s="1646"/>
      <c r="L7" s="1645">
        <f t="shared" ref="L7:L21" si="0">SUM(I7:J7)</f>
        <v>50</v>
      </c>
      <c r="O7" s="1622"/>
      <c r="P7" s="1622"/>
      <c r="Q7" s="1622"/>
    </row>
    <row r="8" spans="1:17">
      <c r="B8" s="487" t="s">
        <v>1557</v>
      </c>
      <c r="C8" s="99"/>
      <c r="D8" s="1307"/>
      <c r="E8" s="1305"/>
      <c r="F8" s="1305"/>
      <c r="G8" s="1306"/>
      <c r="H8" s="1306"/>
      <c r="I8" s="1644">
        <v>0</v>
      </c>
      <c r="J8" s="1644">
        <v>2</v>
      </c>
      <c r="K8" s="1643"/>
      <c r="L8" s="1626">
        <f t="shared" si="0"/>
        <v>2</v>
      </c>
      <c r="P8" s="1622"/>
    </row>
    <row r="9" spans="1:17">
      <c r="B9" s="487" t="s">
        <v>1561</v>
      </c>
      <c r="C9" s="99"/>
      <c r="D9" s="1308"/>
      <c r="E9" s="1305"/>
      <c r="F9" s="1305"/>
      <c r="G9" s="1305"/>
      <c r="H9" s="1305"/>
      <c r="I9" s="1644">
        <v>1</v>
      </c>
      <c r="J9" s="1644">
        <v>6</v>
      </c>
      <c r="K9" s="1643"/>
      <c r="L9" s="1626">
        <f t="shared" si="0"/>
        <v>7</v>
      </c>
    </row>
    <row r="10" spans="1:17">
      <c r="B10" s="487" t="s">
        <v>1553</v>
      </c>
      <c r="C10" s="99"/>
      <c r="D10" s="1308"/>
      <c r="E10" s="1305"/>
      <c r="F10" s="1305"/>
      <c r="G10" s="1305"/>
      <c r="H10" s="1305"/>
      <c r="I10" s="1644">
        <v>6</v>
      </c>
      <c r="J10" s="1644">
        <v>6</v>
      </c>
      <c r="K10" s="1643"/>
      <c r="L10" s="1626">
        <f t="shared" si="0"/>
        <v>12</v>
      </c>
    </row>
    <row r="11" spans="1:17">
      <c r="B11" s="487" t="s">
        <v>1560</v>
      </c>
      <c r="C11" s="99"/>
      <c r="D11" s="1308"/>
      <c r="E11" s="1305"/>
      <c r="F11" s="1305"/>
      <c r="G11" s="1305"/>
      <c r="H11" s="1305"/>
      <c r="I11" s="1644">
        <v>2</v>
      </c>
      <c r="J11" s="1644">
        <v>4</v>
      </c>
      <c r="K11" s="1643"/>
      <c r="L11" s="1626">
        <f t="shared" si="0"/>
        <v>6</v>
      </c>
    </row>
    <row r="12" spans="1:17">
      <c r="B12" s="487" t="s">
        <v>1555</v>
      </c>
      <c r="C12" s="99"/>
      <c r="D12" s="1308"/>
      <c r="E12" s="1305"/>
      <c r="F12" s="1305"/>
      <c r="G12" s="1305"/>
      <c r="H12" s="1305"/>
      <c r="I12" s="1644">
        <v>7</v>
      </c>
      <c r="J12" s="1644">
        <v>9</v>
      </c>
      <c r="K12" s="1643"/>
      <c r="L12" s="1626">
        <f t="shared" si="0"/>
        <v>16</v>
      </c>
    </row>
    <row r="13" spans="1:17">
      <c r="B13" s="487" t="s">
        <v>1552</v>
      </c>
      <c r="C13" s="99"/>
      <c r="D13" s="1308"/>
      <c r="E13" s="1305"/>
      <c r="F13" s="1305"/>
      <c r="G13" s="1305"/>
      <c r="H13" s="1305"/>
      <c r="I13" s="1642">
        <v>3</v>
      </c>
      <c r="J13" s="1642">
        <v>4</v>
      </c>
      <c r="K13" s="1641"/>
      <c r="L13" s="1626">
        <f t="shared" si="0"/>
        <v>7</v>
      </c>
    </row>
    <row r="14" spans="1:17">
      <c r="B14" s="1640" t="s">
        <v>1559</v>
      </c>
      <c r="C14" s="1639"/>
      <c r="D14" s="1639"/>
      <c r="E14" s="1639"/>
      <c r="F14" s="1638"/>
      <c r="G14" s="1638"/>
      <c r="H14" s="1638"/>
      <c r="I14" s="1637">
        <f>SUM(I15:I21)</f>
        <v>44</v>
      </c>
      <c r="J14" s="1637">
        <f>SUM(J15:J21)</f>
        <v>88</v>
      </c>
      <c r="K14" s="1636"/>
      <c r="L14" s="1635">
        <f t="shared" si="0"/>
        <v>132</v>
      </c>
      <c r="O14" s="1622"/>
      <c r="P14" s="1622"/>
      <c r="Q14" s="1622"/>
    </row>
    <row r="15" spans="1:17">
      <c r="B15" s="487" t="s">
        <v>1558</v>
      </c>
      <c r="C15" s="99"/>
      <c r="D15" s="1308"/>
      <c r="E15" s="1305"/>
      <c r="F15" s="1305"/>
      <c r="G15" s="1305"/>
      <c r="H15" s="1305"/>
      <c r="I15" s="1634">
        <v>6</v>
      </c>
      <c r="J15" s="1634">
        <v>15</v>
      </c>
      <c r="K15" s="1633"/>
      <c r="L15" s="1632">
        <f t="shared" si="0"/>
        <v>21</v>
      </c>
    </row>
    <row r="16" spans="1:17">
      <c r="B16" s="487" t="s">
        <v>1557</v>
      </c>
      <c r="C16" s="99"/>
      <c r="D16" s="1308"/>
      <c r="E16" s="1305"/>
      <c r="F16" s="1305"/>
      <c r="G16" s="1305"/>
      <c r="H16" s="1305"/>
      <c r="I16" s="1631">
        <v>1</v>
      </c>
      <c r="J16" s="1631">
        <v>6</v>
      </c>
      <c r="K16" s="1630"/>
      <c r="L16" s="1626">
        <f t="shared" si="0"/>
        <v>7</v>
      </c>
    </row>
    <row r="17" spans="2:17">
      <c r="B17" s="487" t="s">
        <v>1556</v>
      </c>
      <c r="C17" s="99"/>
      <c r="D17" s="1308"/>
      <c r="E17" s="1305"/>
      <c r="F17" s="1305"/>
      <c r="G17" s="1305"/>
      <c r="H17" s="1305"/>
      <c r="I17" s="1631">
        <v>12</v>
      </c>
      <c r="J17" s="1631">
        <v>15</v>
      </c>
      <c r="K17" s="1630"/>
      <c r="L17" s="1626">
        <f t="shared" si="0"/>
        <v>27</v>
      </c>
    </row>
    <row r="18" spans="2:17">
      <c r="B18" s="487" t="s">
        <v>1555</v>
      </c>
      <c r="C18" s="99"/>
      <c r="D18" s="1308"/>
      <c r="E18" s="1305"/>
      <c r="F18" s="1305"/>
      <c r="G18" s="1305"/>
      <c r="H18" s="1305"/>
      <c r="I18" s="1631">
        <v>11</v>
      </c>
      <c r="J18" s="1631">
        <v>28</v>
      </c>
      <c r="K18" s="1630"/>
      <c r="L18" s="1626">
        <f t="shared" si="0"/>
        <v>39</v>
      </c>
    </row>
    <row r="19" spans="2:17">
      <c r="B19" s="487" t="s">
        <v>1554</v>
      </c>
      <c r="C19" s="99"/>
      <c r="D19" s="1308"/>
      <c r="E19" s="1305"/>
      <c r="F19" s="1305"/>
      <c r="G19" s="1305"/>
      <c r="H19" s="1305"/>
      <c r="I19" s="1631">
        <v>1</v>
      </c>
      <c r="J19" s="1631">
        <v>1</v>
      </c>
      <c r="K19" s="1630"/>
      <c r="L19" s="1626">
        <f t="shared" si="0"/>
        <v>2</v>
      </c>
    </row>
    <row r="20" spans="2:17">
      <c r="B20" s="487" t="s">
        <v>1553</v>
      </c>
      <c r="I20" s="205">
        <v>11</v>
      </c>
      <c r="J20" s="205">
        <v>19</v>
      </c>
      <c r="K20" s="50"/>
      <c r="L20" s="1629">
        <f t="shared" si="0"/>
        <v>30</v>
      </c>
    </row>
    <row r="21" spans="2:17">
      <c r="B21" s="487" t="s">
        <v>1552</v>
      </c>
      <c r="C21" s="99"/>
      <c r="D21" s="1308"/>
      <c r="E21" s="1305"/>
      <c r="F21" s="1305"/>
      <c r="G21" s="1305"/>
      <c r="H21" s="1305"/>
      <c r="I21" s="1628">
        <v>2</v>
      </c>
      <c r="J21" s="1628">
        <v>4</v>
      </c>
      <c r="K21" s="1627"/>
      <c r="L21" s="1626">
        <f t="shared" si="0"/>
        <v>6</v>
      </c>
    </row>
    <row r="22" spans="2:17" ht="12.75" customHeight="1">
      <c r="B22" s="2094" t="s">
        <v>5</v>
      </c>
      <c r="C22" s="2038"/>
      <c r="D22" s="2038"/>
      <c r="E22" s="2038"/>
      <c r="F22" s="2038"/>
      <c r="G22" s="2038"/>
      <c r="H22" s="1625"/>
      <c r="I22" s="1624">
        <f>SUM(I7+I14)</f>
        <v>63</v>
      </c>
      <c r="J22" s="1624">
        <f>SUM(J7+J14)</f>
        <v>119</v>
      </c>
      <c r="K22" s="1624">
        <f>SUM(K7+K14)</f>
        <v>0</v>
      </c>
      <c r="L22" s="1623">
        <f>SUM(L7+L14)</f>
        <v>182</v>
      </c>
      <c r="O22" s="1622"/>
      <c r="P22" s="1622"/>
      <c r="Q22" s="1622"/>
    </row>
    <row r="23" spans="2:17" ht="12" customHeight="1">
      <c r="B23" s="474" t="s">
        <v>1407</v>
      </c>
      <c r="C23" s="1"/>
      <c r="D23" s="1"/>
      <c r="E23" s="1"/>
      <c r="F23" s="1"/>
      <c r="G23" s="1"/>
      <c r="H23" s="1"/>
      <c r="I23" s="919"/>
      <c r="J23" s="919"/>
      <c r="K23" s="1"/>
      <c r="L23" s="919"/>
    </row>
    <row r="24" spans="2:17">
      <c r="B24" s="73"/>
      <c r="C24" s="73"/>
      <c r="D24" s="73"/>
      <c r="E24" s="73"/>
      <c r="F24" s="73"/>
      <c r="G24" s="73"/>
      <c r="H24" s="73"/>
      <c r="I24" s="214"/>
      <c r="J24" s="214"/>
      <c r="K24" s="73"/>
      <c r="L24" s="214"/>
    </row>
    <row r="25" spans="2:17">
      <c r="B25" s="1301"/>
      <c r="C25" s="1303"/>
      <c r="D25" s="1303"/>
      <c r="E25" s="1303"/>
      <c r="F25" s="1303"/>
      <c r="G25" s="1303"/>
      <c r="H25" s="1303"/>
      <c r="I25" s="1621"/>
      <c r="J25" s="1621"/>
      <c r="K25" s="1303"/>
      <c r="L25" s="1621"/>
    </row>
    <row r="26" spans="2:17">
      <c r="B26" s="1301"/>
      <c r="C26" s="1303"/>
      <c r="D26" s="1303"/>
      <c r="E26" s="1303"/>
      <c r="F26" s="1303"/>
      <c r="G26" s="1303"/>
      <c r="H26" s="1303"/>
      <c r="I26" s="1621"/>
      <c r="J26" s="1621"/>
      <c r="K26" s="1303"/>
      <c r="L26" s="1621"/>
    </row>
    <row r="27" spans="2:17">
      <c r="B27" s="1301"/>
      <c r="C27" s="1300"/>
      <c r="D27" s="1299"/>
      <c r="E27" s="1299" t="s">
        <v>171</v>
      </c>
      <c r="F27" s="1299"/>
      <c r="G27" s="1299"/>
      <c r="H27" s="1299"/>
      <c r="I27" s="1620"/>
      <c r="J27" s="1620"/>
      <c r="K27" s="1299"/>
      <c r="L27" s="1620"/>
    </row>
    <row r="28" spans="2:17">
      <c r="B28" s="1301"/>
      <c r="C28" s="1299"/>
      <c r="D28" s="1299"/>
      <c r="E28" s="1299"/>
      <c r="F28" s="1299"/>
      <c r="G28" s="1299"/>
      <c r="H28" s="1299"/>
      <c r="I28" s="1620"/>
      <c r="J28" s="1620"/>
      <c r="K28" s="1299"/>
      <c r="L28" s="1620"/>
    </row>
    <row r="29" spans="2:17">
      <c r="B29" s="1301"/>
      <c r="C29" s="1300"/>
      <c r="D29" s="1298"/>
      <c r="E29" s="1298"/>
      <c r="F29" s="1298"/>
      <c r="G29" s="1299"/>
      <c r="H29" s="1299"/>
      <c r="I29" s="1619"/>
      <c r="J29" s="1619"/>
      <c r="K29" s="1298"/>
      <c r="L29" s="1619"/>
    </row>
    <row r="30" spans="2:17">
      <c r="B30" s="1301"/>
      <c r="C30" s="1300"/>
      <c r="D30" s="1298"/>
      <c r="E30" s="1298"/>
      <c r="F30" s="1298"/>
      <c r="G30" s="1299"/>
      <c r="H30" s="1299"/>
      <c r="I30" s="1619"/>
      <c r="J30" s="1619"/>
      <c r="K30" s="1298"/>
      <c r="L30" s="1619"/>
    </row>
    <row r="31" spans="2:17">
      <c r="B31" s="1301"/>
      <c r="C31" s="1303"/>
      <c r="D31" s="1303"/>
      <c r="E31" s="1303"/>
      <c r="F31" s="1303"/>
      <c r="G31" s="1303"/>
      <c r="H31" s="1303"/>
      <c r="I31" s="1621"/>
      <c r="J31" s="1621"/>
      <c r="K31" s="1303"/>
      <c r="L31" s="1621"/>
    </row>
    <row r="32" spans="2:17">
      <c r="B32" s="1301"/>
      <c r="C32" s="1300"/>
      <c r="D32" s="1298"/>
      <c r="E32" s="1298"/>
      <c r="F32" s="1298"/>
      <c r="G32" s="1299"/>
      <c r="H32" s="1299"/>
      <c r="I32" s="1619"/>
      <c r="J32" s="1619"/>
      <c r="K32" s="1298"/>
      <c r="L32" s="1619"/>
    </row>
    <row r="33" spans="2:12">
      <c r="B33" s="1301"/>
      <c r="C33" s="1300"/>
      <c r="D33" s="1299"/>
      <c r="E33" s="1299"/>
      <c r="F33" s="1299"/>
      <c r="G33" s="1299"/>
      <c r="H33" s="1299"/>
      <c r="I33" s="1620"/>
      <c r="J33" s="1620"/>
      <c r="K33" s="1299"/>
      <c r="L33" s="1620"/>
    </row>
    <row r="34" spans="2:12">
      <c r="B34" s="1301"/>
      <c r="C34" s="1299"/>
      <c r="D34" s="1299"/>
      <c r="E34" s="1299"/>
      <c r="F34" s="1299"/>
      <c r="G34" s="1299"/>
      <c r="H34" s="1299"/>
      <c r="I34" s="1620"/>
      <c r="J34" s="1620"/>
      <c r="K34" s="1299"/>
      <c r="L34" s="1620"/>
    </row>
    <row r="35" spans="2:12">
      <c r="B35" s="1301"/>
      <c r="C35" s="1300"/>
      <c r="D35" s="1299"/>
      <c r="E35" s="1299"/>
      <c r="F35" s="1299"/>
      <c r="G35" s="1299"/>
      <c r="H35" s="1299"/>
      <c r="I35" s="1620"/>
      <c r="J35" s="1620"/>
      <c r="K35" s="1299"/>
      <c r="L35" s="1620"/>
    </row>
    <row r="36" spans="2:12">
      <c r="B36" s="1301"/>
      <c r="C36" s="1300"/>
      <c r="D36" s="1299"/>
      <c r="E36" s="1299"/>
      <c r="F36" s="1299"/>
      <c r="G36" s="1299"/>
      <c r="H36" s="1299"/>
      <c r="I36" s="1620"/>
      <c r="J36" s="1620"/>
      <c r="K36" s="1299"/>
      <c r="L36" s="1620"/>
    </row>
    <row r="37" spans="2:12">
      <c r="B37" s="1301"/>
      <c r="C37" s="1299"/>
      <c r="D37" s="1299"/>
      <c r="E37" s="1299"/>
      <c r="F37" s="1299"/>
      <c r="G37" s="1299"/>
      <c r="H37" s="1299"/>
      <c r="I37" s="1620"/>
      <c r="J37" s="1620"/>
      <c r="K37" s="1299"/>
      <c r="L37" s="1620"/>
    </row>
    <row r="38" spans="2:12">
      <c r="B38" s="1301"/>
      <c r="C38" s="1300"/>
      <c r="D38" s="1298"/>
      <c r="E38" s="1298"/>
      <c r="F38" s="1298"/>
      <c r="G38" s="1299"/>
      <c r="H38" s="1299"/>
      <c r="I38" s="1619"/>
      <c r="J38" s="1619"/>
      <c r="K38" s="1298"/>
      <c r="L38" s="1619"/>
    </row>
    <row r="39" spans="2:12">
      <c r="B39" s="1301"/>
      <c r="C39" s="1300"/>
      <c r="D39" s="1298"/>
      <c r="E39" s="1298"/>
      <c r="F39" s="1298"/>
      <c r="G39" s="1299"/>
      <c r="H39" s="1299"/>
      <c r="I39" s="1619"/>
      <c r="J39" s="1619"/>
      <c r="K39" s="1298"/>
      <c r="L39" s="1619"/>
    </row>
    <row r="40" spans="2:12">
      <c r="B40" s="1301"/>
      <c r="C40" s="1300"/>
      <c r="D40" s="1298"/>
      <c r="E40" s="1298"/>
      <c r="F40" s="1298"/>
      <c r="G40" s="1299"/>
      <c r="H40" s="1299"/>
      <c r="I40" s="1619"/>
      <c r="J40" s="1619"/>
      <c r="K40" s="1298"/>
      <c r="L40" s="1619"/>
    </row>
    <row r="41" spans="2:12">
      <c r="B41" s="832"/>
      <c r="C41" s="1300"/>
      <c r="D41" s="1298"/>
      <c r="E41" s="1298"/>
      <c r="F41" s="1298"/>
      <c r="G41" s="1299"/>
      <c r="H41" s="1299"/>
      <c r="I41" s="1619"/>
      <c r="J41" s="1619"/>
      <c r="K41" s="1298"/>
      <c r="L41" s="1619"/>
    </row>
    <row r="42" spans="2:12">
      <c r="B42" s="1301"/>
      <c r="C42" s="1300"/>
      <c r="D42" s="1298"/>
      <c r="E42" s="1298"/>
      <c r="F42" s="1298"/>
      <c r="G42" s="1299"/>
      <c r="H42" s="1299"/>
      <c r="I42" s="1619"/>
      <c r="J42" s="1619"/>
      <c r="K42" s="1298"/>
      <c r="L42" s="1619"/>
    </row>
    <row r="43" spans="2:12">
      <c r="B43" s="1301"/>
      <c r="C43" s="1300"/>
      <c r="D43" s="1298"/>
      <c r="E43" s="1298"/>
      <c r="F43" s="1298"/>
      <c r="G43" s="1299"/>
      <c r="H43" s="1299"/>
      <c r="I43" s="1619"/>
      <c r="J43" s="1619"/>
      <c r="K43" s="1298"/>
      <c r="L43" s="1619"/>
    </row>
  </sheetData>
  <mergeCells count="5">
    <mergeCell ref="B2:L2"/>
    <mergeCell ref="B3:L3"/>
    <mergeCell ref="B22:G22"/>
    <mergeCell ref="B5:G6"/>
    <mergeCell ref="I5:J5"/>
  </mergeCells>
  <pageMargins left="1.4960629921259843" right="0.31496062992125984" top="0.74803149606299213" bottom="0.74803149606299213" header="0.31496062992125984" footer="0.31496062992125984"/>
  <pageSetup scale="9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0A5F2-5738-4C2C-A7FA-3367DB136575}">
  <dimension ref="A1:J52"/>
  <sheetViews>
    <sheetView view="pageBreakPreview" zoomScaleNormal="100" zoomScaleSheetLayoutView="100" workbookViewId="0">
      <selection activeCell="L6" sqref="L6"/>
    </sheetView>
  </sheetViews>
  <sheetFormatPr baseColWidth="10" defaultRowHeight="15.75"/>
  <cols>
    <col min="1" max="1" width="3.28515625" style="1604" bestFit="1" customWidth="1"/>
    <col min="2" max="2" width="11.42578125" style="1601"/>
    <col min="3" max="3" width="11.42578125" style="1602"/>
    <col min="4" max="4" width="11.42578125" style="1601"/>
    <col min="5" max="5" width="11.42578125" style="1602"/>
    <col min="6" max="6" width="14.28515625" style="1601" customWidth="1"/>
    <col min="7" max="7" width="15" style="1603" customWidth="1"/>
    <col min="8" max="8" width="19.42578125" style="1602" customWidth="1"/>
    <col min="9" max="16384" width="11.42578125" style="1601"/>
  </cols>
  <sheetData>
    <row r="1" spans="1:10">
      <c r="B1" s="2097" t="s">
        <v>1551</v>
      </c>
      <c r="C1" s="2097"/>
      <c r="D1" s="2097"/>
      <c r="E1" s="2097"/>
      <c r="F1" s="2097"/>
      <c r="G1" s="2097"/>
      <c r="H1" s="2097"/>
      <c r="I1" s="2097"/>
      <c r="J1" s="2097"/>
    </row>
    <row r="2" spans="1:10" ht="18.75">
      <c r="B2" s="1617"/>
      <c r="C2" s="1617"/>
      <c r="D2" s="1617"/>
      <c r="E2" s="1617"/>
      <c r="F2" s="1617"/>
      <c r="G2" s="1617"/>
      <c r="H2" s="1617"/>
      <c r="I2" s="1617"/>
      <c r="J2" s="1617"/>
    </row>
    <row r="3" spans="1:10" ht="15.75" customHeight="1">
      <c r="A3" s="2095"/>
      <c r="B3" s="2098" t="s">
        <v>1550</v>
      </c>
      <c r="C3" s="2098" t="s">
        <v>1002</v>
      </c>
      <c r="D3" s="2098" t="s">
        <v>1549</v>
      </c>
      <c r="E3" s="2099" t="s">
        <v>1001</v>
      </c>
      <c r="F3" s="2098" t="s">
        <v>1548</v>
      </c>
      <c r="G3" s="2098" t="s">
        <v>1547</v>
      </c>
      <c r="H3" s="2098" t="s">
        <v>1546</v>
      </c>
      <c r="I3" s="2100" t="s">
        <v>1545</v>
      </c>
      <c r="J3" s="2100"/>
    </row>
    <row r="4" spans="1:10">
      <c r="A4" s="2096"/>
      <c r="B4" s="2098"/>
      <c r="C4" s="2098"/>
      <c r="D4" s="2098"/>
      <c r="E4" s="2099"/>
      <c r="F4" s="2098"/>
      <c r="G4" s="2098"/>
      <c r="H4" s="2098"/>
      <c r="I4" s="1608" t="s">
        <v>1544</v>
      </c>
      <c r="J4" s="1608" t="s">
        <v>1543</v>
      </c>
    </row>
    <row r="5" spans="1:10" ht="144" customHeight="1">
      <c r="A5" s="1605">
        <v>1</v>
      </c>
      <c r="B5" s="1616" t="s">
        <v>1542</v>
      </c>
      <c r="C5" s="1615" t="s">
        <v>1541</v>
      </c>
      <c r="D5" s="1609" t="s">
        <v>1417</v>
      </c>
      <c r="E5" s="1610" t="s">
        <v>1416</v>
      </c>
      <c r="F5" s="1609" t="s">
        <v>1540</v>
      </c>
      <c r="G5" s="1609" t="s">
        <v>1539</v>
      </c>
      <c r="H5" s="1614" t="s">
        <v>1415</v>
      </c>
      <c r="I5" s="1606"/>
      <c r="J5" s="1606" t="s">
        <v>1414</v>
      </c>
    </row>
    <row r="6" spans="1:10" ht="155.25" customHeight="1">
      <c r="A6" s="1605">
        <v>2</v>
      </c>
      <c r="B6" s="1609" t="s">
        <v>1537</v>
      </c>
      <c r="C6" s="1611" t="s">
        <v>1536</v>
      </c>
      <c r="D6" s="1609" t="s">
        <v>1417</v>
      </c>
      <c r="E6" s="1610" t="s">
        <v>1416</v>
      </c>
      <c r="F6" s="1609" t="s">
        <v>1500</v>
      </c>
      <c r="G6" s="1613" t="s">
        <v>1538</v>
      </c>
      <c r="H6" s="1611" t="s">
        <v>1415</v>
      </c>
      <c r="I6" s="1607"/>
      <c r="J6" s="1606" t="s">
        <v>1414</v>
      </c>
    </row>
    <row r="7" spans="1:10" ht="33.75">
      <c r="A7" s="1605">
        <v>3</v>
      </c>
      <c r="B7" s="1609" t="s">
        <v>1537</v>
      </c>
      <c r="C7" s="1608" t="s">
        <v>1536</v>
      </c>
      <c r="D7" s="1609" t="s">
        <v>1417</v>
      </c>
      <c r="E7" s="1610" t="s">
        <v>1416</v>
      </c>
      <c r="F7" s="1609" t="s">
        <v>1007</v>
      </c>
      <c r="G7" s="1609"/>
      <c r="H7" s="1608" t="s">
        <v>1415</v>
      </c>
      <c r="I7" s="1607"/>
      <c r="J7" s="1606" t="s">
        <v>1414</v>
      </c>
    </row>
    <row r="8" spans="1:10" ht="200.25" customHeight="1">
      <c r="A8" s="1605">
        <v>4</v>
      </c>
      <c r="B8" s="1609" t="s">
        <v>1535</v>
      </c>
      <c r="C8" s="1608" t="s">
        <v>1534</v>
      </c>
      <c r="D8" s="1609" t="s">
        <v>1417</v>
      </c>
      <c r="E8" s="1610" t="s">
        <v>1416</v>
      </c>
      <c r="F8" s="1609" t="s">
        <v>995</v>
      </c>
      <c r="G8" s="1609" t="s">
        <v>1533</v>
      </c>
      <c r="H8" s="1608" t="s">
        <v>1415</v>
      </c>
      <c r="I8" s="1607"/>
      <c r="J8" s="1606" t="s">
        <v>1414</v>
      </c>
    </row>
    <row r="9" spans="1:10" ht="45">
      <c r="A9" s="1605">
        <v>5</v>
      </c>
      <c r="B9" s="1609" t="s">
        <v>1532</v>
      </c>
      <c r="C9" s="1608" t="s">
        <v>1531</v>
      </c>
      <c r="D9" s="1609" t="s">
        <v>1417</v>
      </c>
      <c r="E9" s="1608" t="s">
        <v>1530</v>
      </c>
      <c r="F9" s="1609" t="s">
        <v>1529</v>
      </c>
      <c r="G9" s="1609"/>
      <c r="H9" s="1608" t="s">
        <v>1415</v>
      </c>
      <c r="I9" s="1607"/>
      <c r="J9" s="1607" t="s">
        <v>1528</v>
      </c>
    </row>
    <row r="10" spans="1:10" ht="33.75">
      <c r="A10" s="1605">
        <v>6</v>
      </c>
      <c r="B10" s="1609" t="s">
        <v>1527</v>
      </c>
      <c r="C10" s="1608" t="s">
        <v>1526</v>
      </c>
      <c r="D10" s="1609" t="s">
        <v>1417</v>
      </c>
      <c r="E10" s="1608" t="s">
        <v>1458</v>
      </c>
      <c r="F10" s="1609" t="s">
        <v>1012</v>
      </c>
      <c r="G10" s="1609"/>
      <c r="H10" s="1611" t="s">
        <v>1523</v>
      </c>
      <c r="I10" s="1607"/>
      <c r="J10" s="1607"/>
    </row>
    <row r="11" spans="1:10" ht="129.75" customHeight="1">
      <c r="A11" s="1605">
        <v>7</v>
      </c>
      <c r="B11" s="1609" t="s">
        <v>1527</v>
      </c>
      <c r="C11" s="1608" t="s">
        <v>1526</v>
      </c>
      <c r="D11" s="1609" t="s">
        <v>1417</v>
      </c>
      <c r="E11" s="1611" t="s">
        <v>1525</v>
      </c>
      <c r="F11" s="1609" t="s">
        <v>997</v>
      </c>
      <c r="G11" s="1609" t="s">
        <v>1524</v>
      </c>
      <c r="H11" s="1611" t="s">
        <v>1523</v>
      </c>
      <c r="I11" s="1607"/>
      <c r="J11" s="1608" t="s">
        <v>1522</v>
      </c>
    </row>
    <row r="12" spans="1:10" ht="33.75">
      <c r="A12" s="1605">
        <v>8</v>
      </c>
      <c r="B12" s="1609" t="s">
        <v>1521</v>
      </c>
      <c r="C12" s="1608" t="s">
        <v>1519</v>
      </c>
      <c r="D12" s="1609" t="s">
        <v>1417</v>
      </c>
      <c r="E12" s="1610" t="s">
        <v>1416</v>
      </c>
      <c r="F12" s="1609" t="s">
        <v>995</v>
      </c>
      <c r="G12" s="1609"/>
      <c r="H12" s="1611" t="s">
        <v>12</v>
      </c>
      <c r="I12" s="1607"/>
      <c r="J12" s="1606" t="s">
        <v>1414</v>
      </c>
    </row>
    <row r="13" spans="1:10" ht="33.75">
      <c r="A13" s="1605">
        <v>9</v>
      </c>
      <c r="B13" s="1609" t="s">
        <v>1520</v>
      </c>
      <c r="C13" s="1608" t="s">
        <v>1519</v>
      </c>
      <c r="D13" s="1609" t="s">
        <v>1417</v>
      </c>
      <c r="E13" s="1610" t="s">
        <v>1416</v>
      </c>
      <c r="F13" s="1609" t="s">
        <v>995</v>
      </c>
      <c r="G13" s="1609"/>
      <c r="H13" s="1611" t="s">
        <v>1415</v>
      </c>
      <c r="I13" s="1607"/>
      <c r="J13" s="1606" t="s">
        <v>1414</v>
      </c>
    </row>
    <row r="14" spans="1:10" ht="33.75">
      <c r="A14" s="1605">
        <v>10</v>
      </c>
      <c r="B14" s="1609" t="s">
        <v>1518</v>
      </c>
      <c r="C14" s="1608" t="s">
        <v>1517</v>
      </c>
      <c r="D14" s="1609" t="s">
        <v>1417</v>
      </c>
      <c r="E14" s="1610" t="s">
        <v>1416</v>
      </c>
      <c r="F14" s="1609" t="s">
        <v>994</v>
      </c>
      <c r="G14" s="1609"/>
      <c r="H14" s="1612"/>
      <c r="I14" s="1607"/>
      <c r="J14" s="1606" t="s">
        <v>1414</v>
      </c>
    </row>
    <row r="15" spans="1:10" ht="33.75">
      <c r="A15" s="1605">
        <v>11</v>
      </c>
      <c r="B15" s="1609" t="s">
        <v>1516</v>
      </c>
      <c r="C15" s="1608" t="s">
        <v>1515</v>
      </c>
      <c r="D15" s="1609" t="s">
        <v>1417</v>
      </c>
      <c r="E15" s="1610" t="s">
        <v>1416</v>
      </c>
      <c r="F15" s="1609" t="s">
        <v>995</v>
      </c>
      <c r="G15" s="1609"/>
      <c r="H15" s="1611" t="s">
        <v>1415</v>
      </c>
      <c r="I15" s="1607"/>
      <c r="J15" s="1606" t="s">
        <v>1414</v>
      </c>
    </row>
    <row r="16" spans="1:10" ht="174.75" customHeight="1">
      <c r="A16" s="1605">
        <v>12</v>
      </c>
      <c r="B16" s="1609" t="s">
        <v>1516</v>
      </c>
      <c r="C16" s="1608" t="s">
        <v>1515</v>
      </c>
      <c r="D16" s="1609" t="s">
        <v>1417</v>
      </c>
      <c r="E16" s="1610" t="s">
        <v>1416</v>
      </c>
      <c r="F16" s="1609" t="s">
        <v>1500</v>
      </c>
      <c r="G16" s="1609" t="s">
        <v>1514</v>
      </c>
      <c r="H16" s="1611" t="s">
        <v>1415</v>
      </c>
      <c r="I16" s="1607"/>
      <c r="J16" s="1606" t="s">
        <v>1414</v>
      </c>
    </row>
    <row r="17" spans="1:10" ht="45">
      <c r="A17" s="1605">
        <v>13</v>
      </c>
      <c r="B17" s="1609" t="s">
        <v>1513</v>
      </c>
      <c r="C17" s="1608" t="s">
        <v>1512</v>
      </c>
      <c r="D17" s="1609" t="s">
        <v>1417</v>
      </c>
      <c r="E17" s="1608" t="s">
        <v>1458</v>
      </c>
      <c r="F17" s="1609" t="s">
        <v>994</v>
      </c>
      <c r="G17" s="1609"/>
      <c r="H17" s="1611" t="s">
        <v>1511</v>
      </c>
      <c r="I17" s="1607"/>
      <c r="J17" s="1606" t="s">
        <v>1414</v>
      </c>
    </row>
    <row r="18" spans="1:10" ht="78.75">
      <c r="A18" s="1605">
        <v>14</v>
      </c>
      <c r="B18" s="1609" t="s">
        <v>1510</v>
      </c>
      <c r="C18" s="1608" t="s">
        <v>1509</v>
      </c>
      <c r="D18" s="1609" t="s">
        <v>1417</v>
      </c>
      <c r="E18" s="1611" t="s">
        <v>1505</v>
      </c>
      <c r="F18" s="1609" t="s">
        <v>1007</v>
      </c>
      <c r="G18" s="1609"/>
      <c r="H18" s="1611" t="s">
        <v>1508</v>
      </c>
      <c r="I18" s="1607"/>
      <c r="J18" s="1606" t="s">
        <v>1414</v>
      </c>
    </row>
    <row r="19" spans="1:10" ht="45">
      <c r="A19" s="1605">
        <v>15</v>
      </c>
      <c r="B19" s="1609" t="s">
        <v>1507</v>
      </c>
      <c r="C19" s="1608" t="s">
        <v>1506</v>
      </c>
      <c r="D19" s="1609" t="s">
        <v>1417</v>
      </c>
      <c r="E19" s="1611" t="s">
        <v>1505</v>
      </c>
      <c r="F19" s="1609" t="s">
        <v>1007</v>
      </c>
      <c r="G19" s="1609"/>
      <c r="H19" s="1611" t="s">
        <v>1504</v>
      </c>
      <c r="I19" s="1607"/>
      <c r="J19" s="1606" t="s">
        <v>1414</v>
      </c>
    </row>
    <row r="20" spans="1:10" ht="58.5" customHeight="1">
      <c r="A20" s="1605">
        <v>16</v>
      </c>
      <c r="B20" s="1609" t="s">
        <v>1502</v>
      </c>
      <c r="C20" s="1608" t="s">
        <v>1501</v>
      </c>
      <c r="D20" s="1609" t="s">
        <v>1417</v>
      </c>
      <c r="E20" s="1610" t="s">
        <v>1416</v>
      </c>
      <c r="F20" s="1609" t="s">
        <v>995</v>
      </c>
      <c r="G20" s="1609" t="s">
        <v>1503</v>
      </c>
      <c r="H20" s="1611" t="s">
        <v>1415</v>
      </c>
      <c r="I20" s="1607"/>
      <c r="J20" s="1606" t="s">
        <v>1414</v>
      </c>
    </row>
    <row r="21" spans="1:10" ht="138" customHeight="1">
      <c r="A21" s="1605">
        <v>17</v>
      </c>
      <c r="B21" s="1609" t="s">
        <v>1502</v>
      </c>
      <c r="C21" s="1608" t="s">
        <v>1501</v>
      </c>
      <c r="D21" s="1609" t="s">
        <v>1417</v>
      </c>
      <c r="E21" s="1610" t="s">
        <v>1416</v>
      </c>
      <c r="F21" s="1609" t="s">
        <v>1500</v>
      </c>
      <c r="G21" s="1609" t="s">
        <v>1499</v>
      </c>
      <c r="H21" s="1611" t="s">
        <v>1415</v>
      </c>
      <c r="I21" s="1607"/>
      <c r="J21" s="1606" t="s">
        <v>1414</v>
      </c>
    </row>
    <row r="22" spans="1:10" ht="78.75">
      <c r="A22" s="1605">
        <v>18</v>
      </c>
      <c r="B22" s="1609" t="s">
        <v>1498</v>
      </c>
      <c r="C22" s="1608" t="s">
        <v>1496</v>
      </c>
      <c r="D22" s="1609" t="s">
        <v>1417</v>
      </c>
      <c r="E22" s="1610" t="s">
        <v>1416</v>
      </c>
      <c r="F22" s="1609" t="s">
        <v>1007</v>
      </c>
      <c r="G22" s="1609"/>
      <c r="H22" s="1611" t="s">
        <v>1415</v>
      </c>
      <c r="I22" s="1607"/>
      <c r="J22" s="1606" t="s">
        <v>1414</v>
      </c>
    </row>
    <row r="23" spans="1:10" ht="33.75">
      <c r="A23" s="1605">
        <v>19</v>
      </c>
      <c r="B23" s="1609" t="s">
        <v>1497</v>
      </c>
      <c r="C23" s="1608" t="s">
        <v>1496</v>
      </c>
      <c r="D23" s="1609" t="s">
        <v>1417</v>
      </c>
      <c r="E23" s="1608" t="s">
        <v>1458</v>
      </c>
      <c r="F23" s="1609" t="s">
        <v>1012</v>
      </c>
      <c r="G23" s="1609"/>
      <c r="H23" s="1611" t="s">
        <v>1415</v>
      </c>
      <c r="I23" s="1607"/>
      <c r="J23" s="1608" t="s">
        <v>1001</v>
      </c>
    </row>
    <row r="24" spans="1:10" ht="56.25">
      <c r="A24" s="1605">
        <v>20</v>
      </c>
      <c r="B24" s="1609" t="s">
        <v>1495</v>
      </c>
      <c r="C24" s="1608" t="s">
        <v>1493</v>
      </c>
      <c r="D24" s="1609" t="s">
        <v>1417</v>
      </c>
      <c r="E24" s="1610" t="s">
        <v>1416</v>
      </c>
      <c r="F24" s="1609" t="s">
        <v>1011</v>
      </c>
      <c r="G24" s="1609"/>
      <c r="H24" s="1611" t="s">
        <v>1415</v>
      </c>
      <c r="I24" s="1607"/>
      <c r="J24" s="1606" t="s">
        <v>1414</v>
      </c>
    </row>
    <row r="25" spans="1:10" ht="104.25" customHeight="1">
      <c r="A25" s="1605">
        <v>21</v>
      </c>
      <c r="B25" s="1609" t="s">
        <v>1494</v>
      </c>
      <c r="C25" s="1608" t="s">
        <v>1493</v>
      </c>
      <c r="D25" s="1609" t="s">
        <v>1417</v>
      </c>
      <c r="E25" s="1610" t="s">
        <v>1416</v>
      </c>
      <c r="F25" s="1609" t="s">
        <v>1492</v>
      </c>
      <c r="G25" s="1609" t="s">
        <v>1491</v>
      </c>
      <c r="H25" s="1611" t="s">
        <v>1415</v>
      </c>
      <c r="I25" s="1607"/>
      <c r="J25" s="1606" t="s">
        <v>1414</v>
      </c>
    </row>
    <row r="26" spans="1:10" ht="45">
      <c r="A26" s="1605">
        <v>22</v>
      </c>
      <c r="B26" s="1609" t="s">
        <v>1490</v>
      </c>
      <c r="C26" s="1608" t="s">
        <v>1489</v>
      </c>
      <c r="D26" s="1609" t="s">
        <v>1417</v>
      </c>
      <c r="E26" s="1608" t="s">
        <v>1476</v>
      </c>
      <c r="F26" s="1609" t="s">
        <v>1014</v>
      </c>
      <c r="G26" s="1609"/>
      <c r="H26" s="1611"/>
      <c r="I26" s="1607"/>
      <c r="J26" s="1606" t="s">
        <v>1414</v>
      </c>
    </row>
    <row r="27" spans="1:10" ht="45">
      <c r="A27" s="1605">
        <v>23</v>
      </c>
      <c r="B27" s="1609" t="s">
        <v>1488</v>
      </c>
      <c r="C27" s="1608" t="s">
        <v>1487</v>
      </c>
      <c r="D27" s="1609" t="s">
        <v>1417</v>
      </c>
      <c r="E27" s="1610" t="s">
        <v>1416</v>
      </c>
      <c r="F27" s="1609" t="s">
        <v>994</v>
      </c>
      <c r="G27" s="1609"/>
      <c r="H27" s="1608" t="s">
        <v>1415</v>
      </c>
      <c r="I27" s="1607"/>
      <c r="J27" s="1606" t="s">
        <v>1414</v>
      </c>
    </row>
    <row r="28" spans="1:10" ht="45">
      <c r="A28" s="1605">
        <v>24</v>
      </c>
      <c r="B28" s="1609" t="s">
        <v>1486</v>
      </c>
      <c r="C28" s="1608" t="s">
        <v>1485</v>
      </c>
      <c r="D28" s="1609" t="s">
        <v>1417</v>
      </c>
      <c r="E28" s="1610" t="s">
        <v>1416</v>
      </c>
      <c r="F28" s="1609" t="s">
        <v>994</v>
      </c>
      <c r="G28" s="1609"/>
      <c r="H28" s="1608" t="s">
        <v>1415</v>
      </c>
      <c r="I28" s="1607"/>
      <c r="J28" s="1606" t="s">
        <v>1414</v>
      </c>
    </row>
    <row r="29" spans="1:10" ht="113.25" customHeight="1">
      <c r="A29" s="1605">
        <v>25</v>
      </c>
      <c r="B29" s="1609" t="s">
        <v>1486</v>
      </c>
      <c r="C29" s="1608" t="s">
        <v>1485</v>
      </c>
      <c r="D29" s="1609" t="s">
        <v>1417</v>
      </c>
      <c r="E29" s="1610" t="s">
        <v>1416</v>
      </c>
      <c r="F29" s="1609" t="s">
        <v>1484</v>
      </c>
      <c r="G29" s="1609" t="s">
        <v>1483</v>
      </c>
      <c r="H29" s="1608" t="s">
        <v>1415</v>
      </c>
      <c r="I29" s="1607"/>
      <c r="J29" s="1606" t="s">
        <v>1414</v>
      </c>
    </row>
    <row r="30" spans="1:10" ht="45">
      <c r="A30" s="1605">
        <v>26</v>
      </c>
      <c r="B30" s="1609" t="s">
        <v>1482</v>
      </c>
      <c r="C30" s="1608" t="s">
        <v>1481</v>
      </c>
      <c r="D30" s="1609" t="s">
        <v>1417</v>
      </c>
      <c r="E30" s="1611" t="s">
        <v>1480</v>
      </c>
      <c r="F30" s="1609" t="s">
        <v>1012</v>
      </c>
      <c r="G30" s="1609"/>
      <c r="H30" s="1611" t="s">
        <v>1479</v>
      </c>
      <c r="I30" s="1607"/>
      <c r="J30" s="1606" t="s">
        <v>1414</v>
      </c>
    </row>
    <row r="31" spans="1:10" ht="90">
      <c r="A31" s="1605">
        <v>27</v>
      </c>
      <c r="B31" s="1609" t="s">
        <v>1478</v>
      </c>
      <c r="C31" s="1608" t="s">
        <v>1477</v>
      </c>
      <c r="D31" s="1609" t="s">
        <v>1417</v>
      </c>
      <c r="E31" s="1610" t="s">
        <v>1416</v>
      </c>
      <c r="F31" s="1609" t="s">
        <v>1012</v>
      </c>
      <c r="G31" s="1609"/>
      <c r="H31" s="1608" t="s">
        <v>1415</v>
      </c>
      <c r="J31" s="1606" t="s">
        <v>1414</v>
      </c>
    </row>
    <row r="32" spans="1:10" ht="242.25" customHeight="1">
      <c r="A32" s="1605">
        <v>28</v>
      </c>
      <c r="B32" s="1609" t="s">
        <v>1473</v>
      </c>
      <c r="C32" s="1608" t="s">
        <v>1472</v>
      </c>
      <c r="D32" s="1609" t="s">
        <v>1417</v>
      </c>
      <c r="E32" s="1608" t="s">
        <v>1476</v>
      </c>
      <c r="F32" s="1609" t="s">
        <v>997</v>
      </c>
      <c r="G32" s="1609" t="s">
        <v>1475</v>
      </c>
      <c r="H32" s="1611" t="s">
        <v>1474</v>
      </c>
      <c r="I32" s="1607"/>
      <c r="J32" s="1606" t="s">
        <v>1414</v>
      </c>
    </row>
    <row r="33" spans="1:10" ht="222" customHeight="1">
      <c r="A33" s="1605">
        <v>29</v>
      </c>
      <c r="B33" s="1609" t="s">
        <v>1473</v>
      </c>
      <c r="C33" s="1608" t="s">
        <v>1472</v>
      </c>
      <c r="D33" s="1609" t="s">
        <v>1417</v>
      </c>
      <c r="E33" s="1611" t="s">
        <v>1471</v>
      </c>
      <c r="F33" s="1609" t="s">
        <v>997</v>
      </c>
      <c r="G33" s="1609" t="s">
        <v>1470</v>
      </c>
      <c r="H33" s="1611" t="s">
        <v>1469</v>
      </c>
      <c r="I33" s="1607"/>
      <c r="J33" s="1606" t="s">
        <v>1414</v>
      </c>
    </row>
    <row r="34" spans="1:10" ht="243" customHeight="1">
      <c r="A34" s="1605">
        <v>30</v>
      </c>
      <c r="B34" s="1609" t="s">
        <v>1468</v>
      </c>
      <c r="C34" s="1608" t="s">
        <v>1467</v>
      </c>
      <c r="D34" s="1609" t="s">
        <v>1417</v>
      </c>
      <c r="E34" s="1611" t="s">
        <v>1466</v>
      </c>
      <c r="F34" s="1609" t="s">
        <v>993</v>
      </c>
      <c r="G34" s="1609" t="s">
        <v>1465</v>
      </c>
      <c r="H34" s="1611" t="s">
        <v>1464</v>
      </c>
      <c r="I34" s="1608" t="s">
        <v>1414</v>
      </c>
      <c r="J34" s="1608" t="s">
        <v>1414</v>
      </c>
    </row>
    <row r="35" spans="1:10" ht="246" customHeight="1">
      <c r="A35" s="1605">
        <v>31</v>
      </c>
      <c r="B35" s="1609" t="s">
        <v>1463</v>
      </c>
      <c r="C35" s="1608" t="s">
        <v>1455</v>
      </c>
      <c r="D35" s="1609" t="s">
        <v>1417</v>
      </c>
      <c r="E35" s="1610" t="s">
        <v>1416</v>
      </c>
      <c r="F35" s="1609" t="s">
        <v>995</v>
      </c>
      <c r="G35" s="1609" t="s">
        <v>1462</v>
      </c>
      <c r="H35" s="1608" t="s">
        <v>1415</v>
      </c>
      <c r="I35" s="1607"/>
      <c r="J35" s="1606" t="s">
        <v>1414</v>
      </c>
    </row>
    <row r="36" spans="1:10" ht="56.25">
      <c r="A36" s="1605">
        <v>32</v>
      </c>
      <c r="B36" s="1609" t="s">
        <v>1461</v>
      </c>
      <c r="C36" s="1608" t="s">
        <v>1455</v>
      </c>
      <c r="D36" s="1609" t="s">
        <v>1417</v>
      </c>
      <c r="E36" s="1608" t="s">
        <v>1458</v>
      </c>
      <c r="F36" s="1609" t="s">
        <v>1009</v>
      </c>
      <c r="G36" s="1609"/>
      <c r="H36" s="1611" t="s">
        <v>1460</v>
      </c>
      <c r="I36" s="1607"/>
      <c r="J36" s="1606" t="s">
        <v>1414</v>
      </c>
    </row>
    <row r="37" spans="1:10" ht="67.5">
      <c r="A37" s="1605">
        <v>33</v>
      </c>
      <c r="B37" s="1609" t="s">
        <v>1459</v>
      </c>
      <c r="C37" s="1608" t="s">
        <v>1455</v>
      </c>
      <c r="D37" s="1609" t="s">
        <v>1417</v>
      </c>
      <c r="E37" s="1608" t="s">
        <v>1458</v>
      </c>
      <c r="F37" s="1609" t="s">
        <v>1010</v>
      </c>
      <c r="G37" s="1609"/>
      <c r="H37" s="1611" t="s">
        <v>1457</v>
      </c>
      <c r="I37" s="1608" t="s">
        <v>1414</v>
      </c>
      <c r="J37" s="1606" t="s">
        <v>1414</v>
      </c>
    </row>
    <row r="38" spans="1:10" ht="150" customHeight="1">
      <c r="A38" s="1605">
        <v>34</v>
      </c>
      <c r="B38" s="1609" t="s">
        <v>1456</v>
      </c>
      <c r="C38" s="1608" t="s">
        <v>1455</v>
      </c>
      <c r="D38" s="1609" t="s">
        <v>1417</v>
      </c>
      <c r="E38" s="1610" t="s">
        <v>1416</v>
      </c>
      <c r="F38" s="1609" t="s">
        <v>1454</v>
      </c>
      <c r="G38" s="1609" t="s">
        <v>1453</v>
      </c>
      <c r="H38" s="1611" t="s">
        <v>1452</v>
      </c>
      <c r="I38" s="1607"/>
      <c r="J38" s="1606" t="s">
        <v>1414</v>
      </c>
    </row>
    <row r="39" spans="1:10" ht="276" customHeight="1">
      <c r="A39" s="1605">
        <v>35</v>
      </c>
      <c r="B39" s="1609" t="s">
        <v>1451</v>
      </c>
      <c r="C39" s="1611" t="s">
        <v>1450</v>
      </c>
      <c r="D39" s="1609" t="s">
        <v>1417</v>
      </c>
      <c r="E39" s="1610" t="s">
        <v>1416</v>
      </c>
      <c r="F39" s="1609" t="s">
        <v>995</v>
      </c>
      <c r="G39" s="1609" t="s">
        <v>1449</v>
      </c>
      <c r="H39" s="1611" t="s">
        <v>1448</v>
      </c>
      <c r="I39" s="1607"/>
      <c r="J39" s="1606" t="s">
        <v>1414</v>
      </c>
    </row>
    <row r="40" spans="1:10" ht="230.25" customHeight="1">
      <c r="A40" s="1605">
        <v>36</v>
      </c>
      <c r="B40" s="1609" t="s">
        <v>1445</v>
      </c>
      <c r="C40" s="1611" t="s">
        <v>1444</v>
      </c>
      <c r="D40" s="1609" t="s">
        <v>1417</v>
      </c>
      <c r="E40" s="1610" t="s">
        <v>1416</v>
      </c>
      <c r="F40" s="1609" t="s">
        <v>1008</v>
      </c>
      <c r="G40" s="1609" t="s">
        <v>1447</v>
      </c>
      <c r="H40" s="1611" t="s">
        <v>1446</v>
      </c>
      <c r="I40" s="1607"/>
      <c r="J40" s="1606" t="s">
        <v>1414</v>
      </c>
    </row>
    <row r="41" spans="1:10" ht="231" customHeight="1">
      <c r="A41" s="1605">
        <v>37</v>
      </c>
      <c r="B41" s="1609" t="s">
        <v>1445</v>
      </c>
      <c r="C41" s="1611" t="s">
        <v>1444</v>
      </c>
      <c r="D41" s="1609" t="s">
        <v>1417</v>
      </c>
      <c r="E41" s="1610" t="s">
        <v>1416</v>
      </c>
      <c r="F41" s="1609" t="s">
        <v>1007</v>
      </c>
      <c r="G41" s="1609" t="s">
        <v>1443</v>
      </c>
      <c r="H41" s="1611" t="s">
        <v>1442</v>
      </c>
      <c r="I41" s="1607"/>
      <c r="J41" s="1606" t="s">
        <v>1414</v>
      </c>
    </row>
    <row r="42" spans="1:10" ht="45">
      <c r="A42" s="1605">
        <v>38</v>
      </c>
      <c r="B42" s="1609" t="s">
        <v>1441</v>
      </c>
      <c r="C42" s="1611" t="s">
        <v>1440</v>
      </c>
      <c r="D42" s="1609" t="s">
        <v>1417</v>
      </c>
      <c r="E42" s="1608" t="s">
        <v>1432</v>
      </c>
      <c r="F42" s="1609" t="s">
        <v>995</v>
      </c>
      <c r="G42" s="1609"/>
      <c r="H42" s="1608" t="s">
        <v>1415</v>
      </c>
      <c r="I42" s="1607"/>
      <c r="J42" s="1606" t="s">
        <v>1414</v>
      </c>
    </row>
    <row r="43" spans="1:10" ht="128.25" customHeight="1">
      <c r="A43" s="1605">
        <v>39</v>
      </c>
      <c r="B43" s="1609" t="s">
        <v>1439</v>
      </c>
      <c r="C43" s="1608" t="s">
        <v>1438</v>
      </c>
      <c r="D43" s="1609" t="s">
        <v>1417</v>
      </c>
      <c r="E43" s="1611" t="s">
        <v>1437</v>
      </c>
      <c r="F43" s="1609" t="s">
        <v>1015</v>
      </c>
      <c r="G43" s="1609" t="s">
        <v>1436</v>
      </c>
      <c r="H43" s="1611" t="s">
        <v>1435</v>
      </c>
      <c r="I43" s="1607"/>
      <c r="J43" s="1606" t="s">
        <v>1414</v>
      </c>
    </row>
    <row r="44" spans="1:10" ht="101.25">
      <c r="A44" s="1605">
        <v>40</v>
      </c>
      <c r="B44" s="1609" t="s">
        <v>1434</v>
      </c>
      <c r="C44" s="1608" t="s">
        <v>1433</v>
      </c>
      <c r="D44" s="1609" t="s">
        <v>1417</v>
      </c>
      <c r="E44" s="1608" t="s">
        <v>1432</v>
      </c>
      <c r="F44" s="1609" t="s">
        <v>1007</v>
      </c>
      <c r="G44" s="1609"/>
      <c r="H44" s="1611" t="s">
        <v>1431</v>
      </c>
      <c r="I44" s="1607"/>
      <c r="J44" s="1606" t="s">
        <v>1414</v>
      </c>
    </row>
    <row r="45" spans="1:10" ht="45">
      <c r="A45" s="1605">
        <v>41</v>
      </c>
      <c r="B45" s="1609" t="s">
        <v>1430</v>
      </c>
      <c r="C45" s="1608" t="s">
        <v>1429</v>
      </c>
      <c r="D45" s="1609" t="s">
        <v>1417</v>
      </c>
      <c r="E45" s="1611" t="s">
        <v>1428</v>
      </c>
      <c r="F45" s="1609" t="s">
        <v>1427</v>
      </c>
      <c r="G45" s="1609"/>
      <c r="H45" s="1608" t="s">
        <v>1415</v>
      </c>
      <c r="I45" s="1607"/>
      <c r="J45" s="1606" t="s">
        <v>1414</v>
      </c>
    </row>
    <row r="46" spans="1:10" ht="138" customHeight="1">
      <c r="A46" s="1605">
        <v>42</v>
      </c>
      <c r="B46" s="1609" t="s">
        <v>1424</v>
      </c>
      <c r="C46" s="1608" t="s">
        <v>1423</v>
      </c>
      <c r="D46" s="1609" t="s">
        <v>1417</v>
      </c>
      <c r="E46" s="1610" t="s">
        <v>1416</v>
      </c>
      <c r="F46" s="1609" t="s">
        <v>1426</v>
      </c>
      <c r="G46" s="1609" t="s">
        <v>1425</v>
      </c>
      <c r="H46" s="1608" t="s">
        <v>1415</v>
      </c>
      <c r="I46" s="1607"/>
      <c r="J46" s="1606" t="s">
        <v>1414</v>
      </c>
    </row>
    <row r="47" spans="1:10" ht="243.75" customHeight="1">
      <c r="A47" s="1605">
        <v>43</v>
      </c>
      <c r="B47" s="1609" t="s">
        <v>1424</v>
      </c>
      <c r="C47" s="1608" t="s">
        <v>1423</v>
      </c>
      <c r="D47" s="1609" t="s">
        <v>1417</v>
      </c>
      <c r="E47" s="1610" t="s">
        <v>1416</v>
      </c>
      <c r="F47" s="1609" t="s">
        <v>999</v>
      </c>
      <c r="G47" s="1609" t="s">
        <v>1422</v>
      </c>
      <c r="H47" s="1608" t="s">
        <v>1415</v>
      </c>
      <c r="I47" s="1607"/>
      <c r="J47" s="1606" t="s">
        <v>1414</v>
      </c>
    </row>
    <row r="48" spans="1:10" ht="33.75">
      <c r="A48" s="1605">
        <v>44</v>
      </c>
      <c r="B48" s="1609" t="s">
        <v>1421</v>
      </c>
      <c r="C48" s="1608" t="s">
        <v>1420</v>
      </c>
      <c r="D48" s="1609" t="s">
        <v>1417</v>
      </c>
      <c r="E48" s="1610" t="s">
        <v>1416</v>
      </c>
      <c r="F48" s="1609" t="s">
        <v>994</v>
      </c>
      <c r="G48" s="1609"/>
      <c r="H48" s="1608" t="s">
        <v>1415</v>
      </c>
      <c r="I48" s="1607"/>
      <c r="J48" s="1606" t="s">
        <v>1414</v>
      </c>
    </row>
    <row r="49" spans="1:10" ht="33.75">
      <c r="A49" s="1605">
        <v>45</v>
      </c>
      <c r="B49" s="1609" t="s">
        <v>1419</v>
      </c>
      <c r="C49" s="1611" t="s">
        <v>1418</v>
      </c>
      <c r="D49" s="1609" t="s">
        <v>1417</v>
      </c>
      <c r="E49" s="1610" t="s">
        <v>1416</v>
      </c>
      <c r="F49" s="1609" t="s">
        <v>995</v>
      </c>
      <c r="G49" s="1609"/>
      <c r="H49" s="1608" t="s">
        <v>1415</v>
      </c>
      <c r="I49" s="1607"/>
      <c r="J49" s="1606" t="s">
        <v>1414</v>
      </c>
    </row>
    <row r="50" spans="1:10">
      <c r="A50" s="1605"/>
    </row>
    <row r="51" spans="1:10">
      <c r="H51" s="1601"/>
    </row>
    <row r="52" spans="1:10">
      <c r="H52" s="1601"/>
    </row>
  </sheetData>
  <mergeCells count="10">
    <mergeCell ref="A3:A4"/>
    <mergeCell ref="B1:J1"/>
    <mergeCell ref="B3:B4"/>
    <mergeCell ref="C3:C4"/>
    <mergeCell ref="D3:D4"/>
    <mergeCell ref="E3:E4"/>
    <mergeCell ref="F3:F4"/>
    <mergeCell ref="G3:G4"/>
    <mergeCell ref="H3:H4"/>
    <mergeCell ref="I3:J3"/>
  </mergeCells>
  <pageMargins left="0.7" right="0.7" top="0.75" bottom="0.75" header="0.3" footer="0.3"/>
  <pageSetup scale="74"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9541-7121-4F42-992C-C8A9209174CA}">
  <dimension ref="A2:AI403"/>
  <sheetViews>
    <sheetView view="pageBreakPreview" zoomScaleNormal="115" zoomScaleSheetLayoutView="100" workbookViewId="0">
      <selection activeCell="T22" sqref="T22"/>
    </sheetView>
  </sheetViews>
  <sheetFormatPr baseColWidth="10" defaultRowHeight="12.75"/>
  <cols>
    <col min="1" max="1" width="2" style="1539" customWidth="1"/>
    <col min="2" max="2" width="2.28515625" style="1539" customWidth="1"/>
    <col min="3" max="3" width="1.7109375" style="1539" customWidth="1"/>
    <col min="4" max="4" width="2.140625" style="1538" customWidth="1"/>
    <col min="5" max="5" width="6.7109375" style="1535" customWidth="1"/>
    <col min="6" max="6" width="1.5703125" style="1535" customWidth="1"/>
    <col min="7" max="7" width="58.28515625" style="1535" customWidth="1"/>
    <col min="8" max="10" width="4.7109375" style="1536" customWidth="1"/>
    <col min="11" max="11" width="1" style="1537" customWidth="1"/>
    <col min="12" max="14" width="4.7109375" style="1536" customWidth="1"/>
    <col min="15" max="16" width="11.42578125" style="1535"/>
    <col min="17" max="17" width="4.7109375" style="1535" customWidth="1"/>
    <col min="18" max="18" width="5" style="1535" customWidth="1"/>
    <col min="19" max="19" width="2.28515625" style="1535" customWidth="1"/>
    <col min="20" max="20" width="26" style="1535" customWidth="1"/>
    <col min="21" max="21" width="8" style="1535" customWidth="1"/>
    <col min="22" max="22" width="1" style="1535" customWidth="1"/>
    <col min="23" max="23" width="6.7109375" style="1535" customWidth="1"/>
    <col min="24" max="24" width="1" style="1535" customWidth="1"/>
    <col min="25" max="25" width="6.7109375" style="1535" customWidth="1"/>
    <col min="26" max="26" width="1" style="1535" customWidth="1"/>
    <col min="27" max="27" width="6.7109375" style="1535" customWidth="1"/>
    <col min="28" max="28" width="1" style="1535" customWidth="1"/>
    <col min="29" max="29" width="6.7109375" style="1535" customWidth="1"/>
    <col min="30" max="30" width="1" style="1535" customWidth="1"/>
    <col min="31" max="31" width="6.7109375" style="1535" customWidth="1"/>
    <col min="32" max="32" width="1" style="1535" customWidth="1"/>
    <col min="33" max="34" width="6.7109375" style="1535" customWidth="1"/>
    <col min="35" max="16384" width="11.42578125" style="1535"/>
  </cols>
  <sheetData>
    <row r="2" spans="2:35" ht="12.75" customHeight="1">
      <c r="E2" s="2052" t="s">
        <v>1413</v>
      </c>
      <c r="F2" s="2052"/>
      <c r="G2" s="2052"/>
      <c r="H2" s="2052"/>
      <c r="I2" s="2052"/>
      <c r="J2" s="2052"/>
      <c r="K2" s="2052"/>
      <c r="L2" s="2052"/>
      <c r="M2" s="2052"/>
      <c r="N2" s="2052"/>
      <c r="O2" s="1574"/>
      <c r="R2" s="2052"/>
      <c r="S2" s="2052"/>
      <c r="T2" s="2052"/>
      <c r="U2" s="2052"/>
      <c r="V2" s="2052"/>
      <c r="W2" s="2052"/>
      <c r="X2" s="2052"/>
      <c r="Y2" s="2052"/>
      <c r="Z2" s="2052"/>
      <c r="AA2" s="2052"/>
      <c r="AB2" s="2052"/>
      <c r="AC2" s="2052"/>
      <c r="AD2" s="2052"/>
      <c r="AE2" s="2052"/>
      <c r="AF2" s="2052"/>
    </row>
    <row r="3" spans="2:35" ht="12.75" customHeight="1">
      <c r="B3" s="1599"/>
      <c r="C3" s="1599"/>
      <c r="D3" s="1600"/>
      <c r="E3" s="2052" t="s">
        <v>63</v>
      </c>
      <c r="F3" s="2052"/>
      <c r="G3" s="2052"/>
      <c r="H3" s="2052"/>
      <c r="I3" s="2052"/>
      <c r="J3" s="2052"/>
      <c r="K3" s="2052"/>
      <c r="L3" s="2052"/>
      <c r="M3" s="2052"/>
      <c r="N3" s="2052"/>
      <c r="O3" s="1574"/>
      <c r="P3" s="1599"/>
      <c r="Q3" s="1599"/>
      <c r="R3" s="1598"/>
      <c r="AH3" s="1597"/>
      <c r="AI3" s="1597"/>
    </row>
    <row r="4" spans="2:35" ht="3" customHeight="1">
      <c r="F4" s="1540"/>
      <c r="G4" s="1540"/>
      <c r="H4" s="1541"/>
      <c r="I4" s="1541"/>
      <c r="J4" s="1541"/>
      <c r="K4" s="1596"/>
      <c r="L4" s="1595"/>
      <c r="M4" s="1595"/>
      <c r="N4" s="1595"/>
      <c r="O4" s="1574"/>
      <c r="R4" s="1540"/>
    </row>
    <row r="5" spans="2:35" ht="12" customHeight="1">
      <c r="E5" s="1594"/>
      <c r="F5" s="1540"/>
      <c r="G5" s="1593"/>
      <c r="H5" s="1592"/>
      <c r="I5" s="1592"/>
      <c r="J5" s="1592"/>
      <c r="K5" s="1591"/>
      <c r="L5" s="1590"/>
      <c r="M5" s="1590"/>
      <c r="N5" s="1590"/>
      <c r="O5" s="1574"/>
      <c r="R5" s="1540"/>
    </row>
    <row r="6" spans="2:35" ht="12" customHeight="1">
      <c r="B6" s="1543"/>
      <c r="C6" s="1543"/>
      <c r="D6" s="1542"/>
      <c r="E6" s="2054" t="s">
        <v>29</v>
      </c>
      <c r="F6" s="2062" t="s">
        <v>1412</v>
      </c>
      <c r="G6" s="2062"/>
      <c r="H6" s="2101" t="s">
        <v>1411</v>
      </c>
      <c r="I6" s="2101"/>
      <c r="J6" s="2101"/>
      <c r="K6" s="2101"/>
      <c r="L6" s="2101"/>
      <c r="M6" s="2101"/>
      <c r="N6" s="2102"/>
      <c r="O6" s="1588"/>
      <c r="P6" s="1543"/>
    </row>
    <row r="7" spans="2:35" ht="12" customHeight="1">
      <c r="B7" s="1543"/>
      <c r="C7" s="1543"/>
      <c r="D7" s="1542"/>
      <c r="E7" s="2055"/>
      <c r="F7" s="2063"/>
      <c r="G7" s="2063"/>
      <c r="H7" s="2059" t="s">
        <v>1410</v>
      </c>
      <c r="I7" s="2059"/>
      <c r="J7" s="2059"/>
      <c r="K7" s="1589"/>
      <c r="L7" s="2060" t="s">
        <v>1409</v>
      </c>
      <c r="M7" s="2060"/>
      <c r="N7" s="2061"/>
      <c r="O7" s="1588"/>
      <c r="P7" s="1543"/>
    </row>
    <row r="8" spans="2:35" ht="12" customHeight="1">
      <c r="E8" s="2056"/>
      <c r="F8" s="2064"/>
      <c r="G8" s="2064"/>
      <c r="H8" s="1586" t="s">
        <v>26</v>
      </c>
      <c r="I8" s="1586" t="s">
        <v>27</v>
      </c>
      <c r="J8" s="1586" t="s">
        <v>5</v>
      </c>
      <c r="K8" s="1587"/>
      <c r="L8" s="1586" t="s">
        <v>26</v>
      </c>
      <c r="M8" s="1586" t="s">
        <v>27</v>
      </c>
      <c r="N8" s="1585" t="s">
        <v>5</v>
      </c>
      <c r="O8" s="1574"/>
    </row>
    <row r="9" spans="2:35">
      <c r="E9" s="2065">
        <v>1401</v>
      </c>
      <c r="F9" s="1584" t="s">
        <v>9</v>
      </c>
      <c r="G9" s="1583"/>
      <c r="H9" s="1582">
        <f>SUM(H10:H16)</f>
        <v>2</v>
      </c>
      <c r="I9" s="1582">
        <f>SUM(I10:I16)</f>
        <v>3</v>
      </c>
      <c r="J9" s="1582">
        <f t="shared" ref="J9:J53" si="0">SUM(H9:I9)</f>
        <v>5</v>
      </c>
      <c r="K9" s="1581"/>
      <c r="L9" s="1580">
        <f>SUM(L10:L16)</f>
        <v>1</v>
      </c>
      <c r="M9" s="1580">
        <f>SUM(M10:M16)</f>
        <v>1</v>
      </c>
      <c r="N9" s="1579">
        <f t="shared" ref="N9:N53" si="1">SUM(L9:M9)</f>
        <v>2</v>
      </c>
      <c r="O9" s="1574"/>
    </row>
    <row r="10" spans="2:35" ht="12" customHeight="1">
      <c r="E10" s="2067"/>
      <c r="F10" s="1578" t="s">
        <v>10</v>
      </c>
      <c r="G10" s="1577"/>
      <c r="H10" s="1552">
        <v>0</v>
      </c>
      <c r="I10" s="1552">
        <v>0</v>
      </c>
      <c r="J10" s="1552">
        <f t="shared" si="0"/>
        <v>0</v>
      </c>
      <c r="K10" s="1552"/>
      <c r="L10" s="1547">
        <v>0</v>
      </c>
      <c r="M10" s="1547">
        <v>0</v>
      </c>
      <c r="N10" s="1576">
        <f t="shared" si="1"/>
        <v>0</v>
      </c>
      <c r="O10" s="1574"/>
      <c r="P10" s="1574"/>
    </row>
    <row r="11" spans="2:35" ht="12" customHeight="1">
      <c r="E11" s="2067"/>
      <c r="F11" s="1566" t="s">
        <v>11</v>
      </c>
      <c r="G11" s="1560"/>
      <c r="H11" s="1547">
        <v>0</v>
      </c>
      <c r="I11" s="1547">
        <v>2</v>
      </c>
      <c r="J11" s="1547">
        <f t="shared" si="0"/>
        <v>2</v>
      </c>
      <c r="K11" s="1547"/>
      <c r="L11" s="1547">
        <v>0</v>
      </c>
      <c r="M11" s="1547">
        <v>0</v>
      </c>
      <c r="N11" s="1550">
        <f t="shared" si="1"/>
        <v>0</v>
      </c>
      <c r="O11" s="1574"/>
      <c r="P11" s="1574"/>
    </row>
    <row r="12" spans="2:35" ht="12" customHeight="1">
      <c r="E12" s="2067"/>
      <c r="F12" s="1566" t="s">
        <v>12</v>
      </c>
      <c r="G12" s="1560"/>
      <c r="H12" s="1547">
        <v>1</v>
      </c>
      <c r="I12" s="1547">
        <v>1</v>
      </c>
      <c r="J12" s="1547">
        <f t="shared" si="0"/>
        <v>2</v>
      </c>
      <c r="K12" s="1547"/>
      <c r="L12" s="1547">
        <v>0</v>
      </c>
      <c r="M12" s="1547">
        <v>0</v>
      </c>
      <c r="N12" s="1550">
        <f t="shared" si="1"/>
        <v>0</v>
      </c>
      <c r="O12" s="1574"/>
      <c r="P12" s="1574"/>
    </row>
    <row r="13" spans="2:35" ht="12" customHeight="1">
      <c r="E13" s="2067"/>
      <c r="F13" s="1566" t="s">
        <v>30</v>
      </c>
      <c r="G13" s="1560"/>
      <c r="H13" s="1547">
        <v>1</v>
      </c>
      <c r="I13" s="1547">
        <v>0</v>
      </c>
      <c r="J13" s="1547">
        <f t="shared" si="0"/>
        <v>1</v>
      </c>
      <c r="K13" s="1547"/>
      <c r="L13" s="1547">
        <v>1</v>
      </c>
      <c r="M13" s="1547">
        <v>1</v>
      </c>
      <c r="N13" s="1550">
        <f t="shared" si="1"/>
        <v>2</v>
      </c>
      <c r="O13" s="1574"/>
      <c r="P13" s="1574"/>
    </row>
    <row r="14" spans="2:35" ht="12" customHeight="1">
      <c r="E14" s="2067"/>
      <c r="F14" s="1566" t="s">
        <v>31</v>
      </c>
      <c r="G14" s="1560"/>
      <c r="H14" s="1547">
        <v>0</v>
      </c>
      <c r="I14" s="1547">
        <v>0</v>
      </c>
      <c r="J14" s="1547">
        <f t="shared" si="0"/>
        <v>0</v>
      </c>
      <c r="K14" s="1547"/>
      <c r="L14" s="1547">
        <v>0</v>
      </c>
      <c r="M14" s="1547">
        <v>0</v>
      </c>
      <c r="N14" s="1550">
        <f t="shared" si="1"/>
        <v>0</v>
      </c>
      <c r="O14" s="1574"/>
      <c r="P14" s="1574"/>
    </row>
    <row r="15" spans="2:35" ht="12" customHeight="1">
      <c r="E15" s="2067"/>
      <c r="F15" s="1566" t="s">
        <v>58</v>
      </c>
      <c r="G15" s="1560"/>
      <c r="H15" s="1547">
        <v>0</v>
      </c>
      <c r="I15" s="1547">
        <v>0</v>
      </c>
      <c r="J15" s="1547">
        <f t="shared" si="0"/>
        <v>0</v>
      </c>
      <c r="K15" s="1547"/>
      <c r="L15" s="1547">
        <v>0</v>
      </c>
      <c r="M15" s="1547">
        <v>0</v>
      </c>
      <c r="N15" s="1550">
        <f t="shared" si="1"/>
        <v>0</v>
      </c>
      <c r="O15" s="1574"/>
      <c r="P15" s="1574"/>
    </row>
    <row r="16" spans="2:35" ht="12" customHeight="1">
      <c r="E16" s="1575"/>
      <c r="F16" s="1566" t="s">
        <v>64</v>
      </c>
      <c r="G16" s="1560"/>
      <c r="H16" s="1547">
        <v>0</v>
      </c>
      <c r="I16" s="1547">
        <v>0</v>
      </c>
      <c r="J16" s="1547">
        <f t="shared" si="0"/>
        <v>0</v>
      </c>
      <c r="K16" s="1547"/>
      <c r="L16" s="1547">
        <v>0</v>
      </c>
      <c r="M16" s="1547">
        <v>0</v>
      </c>
      <c r="N16" s="1550">
        <f t="shared" si="1"/>
        <v>0</v>
      </c>
      <c r="O16" s="1574"/>
      <c r="P16" s="1574"/>
    </row>
    <row r="17" spans="5:16">
      <c r="E17" s="2065">
        <v>1402</v>
      </c>
      <c r="F17" s="1565" t="s">
        <v>13</v>
      </c>
      <c r="G17" s="1558"/>
      <c r="H17" s="1556">
        <f>SUM(H18:H25)</f>
        <v>2</v>
      </c>
      <c r="I17" s="1556">
        <f>SUM(I18:I25)</f>
        <v>1</v>
      </c>
      <c r="J17" s="1557">
        <f t="shared" si="0"/>
        <v>3</v>
      </c>
      <c r="K17" s="1556"/>
      <c r="L17" s="1556">
        <f>SUM(L18:L25)</f>
        <v>5</v>
      </c>
      <c r="M17" s="1556">
        <f>SUM(M18:M25)</f>
        <v>3</v>
      </c>
      <c r="N17" s="1555">
        <f t="shared" si="1"/>
        <v>8</v>
      </c>
      <c r="O17" s="1574"/>
      <c r="P17" s="1574"/>
    </row>
    <row r="18" spans="5:16" ht="12" customHeight="1">
      <c r="E18" s="2067"/>
      <c r="F18" s="1566" t="s">
        <v>92</v>
      </c>
      <c r="G18" s="1560"/>
      <c r="H18" s="1547">
        <v>2</v>
      </c>
      <c r="I18" s="1547">
        <v>1</v>
      </c>
      <c r="J18" s="1552">
        <f t="shared" si="0"/>
        <v>3</v>
      </c>
      <c r="K18" s="1547"/>
      <c r="L18" s="1547">
        <v>2</v>
      </c>
      <c r="M18" s="1547">
        <v>2</v>
      </c>
      <c r="N18" s="1550">
        <f t="shared" si="1"/>
        <v>4</v>
      </c>
      <c r="O18" s="1574"/>
      <c r="P18" s="1574"/>
    </row>
    <row r="19" spans="5:16" ht="12" customHeight="1">
      <c r="E19" s="2067"/>
      <c r="F19" s="1566" t="s">
        <v>110</v>
      </c>
      <c r="G19" s="1560"/>
      <c r="H19" s="1547">
        <v>0</v>
      </c>
      <c r="I19" s="1547">
        <v>0</v>
      </c>
      <c r="J19" s="1547">
        <f t="shared" si="0"/>
        <v>0</v>
      </c>
      <c r="K19" s="1547"/>
      <c r="L19" s="1547">
        <v>0</v>
      </c>
      <c r="M19" s="1547">
        <v>0</v>
      </c>
      <c r="N19" s="1550">
        <f t="shared" si="1"/>
        <v>0</v>
      </c>
      <c r="O19" s="1574"/>
      <c r="P19" s="1574"/>
    </row>
    <row r="20" spans="5:16" ht="12" customHeight="1">
      <c r="E20" s="2067"/>
      <c r="F20" s="1566" t="s">
        <v>56</v>
      </c>
      <c r="G20" s="1560"/>
      <c r="H20" s="1547">
        <v>0</v>
      </c>
      <c r="I20" s="1547">
        <v>0</v>
      </c>
      <c r="J20" s="1547">
        <f t="shared" si="0"/>
        <v>0</v>
      </c>
      <c r="K20" s="1547"/>
      <c r="L20" s="1547">
        <v>1</v>
      </c>
      <c r="M20" s="1547">
        <v>0</v>
      </c>
      <c r="N20" s="1550">
        <f t="shared" si="1"/>
        <v>1</v>
      </c>
      <c r="O20" s="1574"/>
      <c r="P20" s="1574"/>
    </row>
    <row r="21" spans="5:16" ht="12" customHeight="1">
      <c r="E21" s="2067"/>
      <c r="F21" s="1566" t="s">
        <v>125</v>
      </c>
      <c r="G21" s="1560"/>
      <c r="H21" s="1547">
        <v>0</v>
      </c>
      <c r="I21" s="1547">
        <v>0</v>
      </c>
      <c r="J21" s="1547">
        <f t="shared" si="0"/>
        <v>0</v>
      </c>
      <c r="K21" s="1547"/>
      <c r="L21" s="1547">
        <v>2</v>
      </c>
      <c r="M21" s="1547">
        <v>1</v>
      </c>
      <c r="N21" s="1550">
        <f t="shared" si="1"/>
        <v>3</v>
      </c>
      <c r="O21" s="1574"/>
      <c r="P21" s="1574"/>
    </row>
    <row r="22" spans="5:16" ht="12" customHeight="1">
      <c r="E22" s="2067"/>
      <c r="F22" s="1566" t="s">
        <v>124</v>
      </c>
      <c r="G22" s="1560"/>
      <c r="H22" s="1547">
        <v>0</v>
      </c>
      <c r="I22" s="1547">
        <v>0</v>
      </c>
      <c r="J22" s="1547">
        <f t="shared" si="0"/>
        <v>0</v>
      </c>
      <c r="K22" s="1547"/>
      <c r="L22" s="1547">
        <v>0</v>
      </c>
      <c r="M22" s="1547">
        <v>0</v>
      </c>
      <c r="N22" s="1550">
        <f t="shared" si="1"/>
        <v>0</v>
      </c>
      <c r="O22" s="1574"/>
      <c r="P22" s="1574"/>
    </row>
    <row r="23" spans="5:16" ht="12" customHeight="1">
      <c r="E23" s="2067"/>
      <c r="F23" s="1566" t="s">
        <v>53</v>
      </c>
      <c r="G23" s="1560"/>
      <c r="H23" s="1547">
        <v>0</v>
      </c>
      <c r="I23" s="1547">
        <v>0</v>
      </c>
      <c r="J23" s="1547">
        <f t="shared" si="0"/>
        <v>0</v>
      </c>
      <c r="K23" s="1547"/>
      <c r="L23" s="1547">
        <v>0</v>
      </c>
      <c r="M23" s="1547">
        <v>0</v>
      </c>
      <c r="N23" s="1550">
        <f t="shared" si="1"/>
        <v>0</v>
      </c>
      <c r="O23" s="1574"/>
      <c r="P23" s="1574"/>
    </row>
    <row r="24" spans="5:16" ht="12" customHeight="1">
      <c r="E24" s="2067"/>
      <c r="F24" s="1566" t="s">
        <v>123</v>
      </c>
      <c r="G24" s="1560"/>
      <c r="H24" s="1547">
        <v>0</v>
      </c>
      <c r="I24" s="1547">
        <v>0</v>
      </c>
      <c r="J24" s="1547">
        <f t="shared" si="0"/>
        <v>0</v>
      </c>
      <c r="K24" s="1547"/>
      <c r="L24" s="1547">
        <v>0</v>
      </c>
      <c r="M24" s="1547">
        <v>0</v>
      </c>
      <c r="N24" s="1550">
        <f t="shared" si="1"/>
        <v>0</v>
      </c>
      <c r="O24" s="1574"/>
      <c r="P24" s="1574"/>
    </row>
    <row r="25" spans="5:16" ht="12" customHeight="1">
      <c r="E25" s="2068"/>
      <c r="F25" s="1566" t="s">
        <v>32</v>
      </c>
      <c r="G25" s="1560"/>
      <c r="H25" s="1547">
        <v>0</v>
      </c>
      <c r="I25" s="1547">
        <v>0</v>
      </c>
      <c r="J25" s="1547">
        <f t="shared" si="0"/>
        <v>0</v>
      </c>
      <c r="K25" s="1547"/>
      <c r="L25" s="1547">
        <v>0</v>
      </c>
      <c r="M25" s="1547">
        <v>0</v>
      </c>
      <c r="N25" s="1550">
        <f t="shared" si="1"/>
        <v>0</v>
      </c>
      <c r="O25" s="1574"/>
      <c r="P25" s="1574"/>
    </row>
    <row r="26" spans="5:16">
      <c r="E26" s="2065">
        <v>1403</v>
      </c>
      <c r="F26" s="1565" t="s">
        <v>14</v>
      </c>
      <c r="G26" s="1558"/>
      <c r="H26" s="1556">
        <f>SUM(H27:H29)</f>
        <v>0</v>
      </c>
      <c r="I26" s="1556">
        <f>SUM(I27:I29)</f>
        <v>3</v>
      </c>
      <c r="J26" s="1557">
        <f t="shared" si="0"/>
        <v>3</v>
      </c>
      <c r="K26" s="1556"/>
      <c r="L26" s="1556">
        <f>SUM(L27:L29)</f>
        <v>0</v>
      </c>
      <c r="M26" s="1556">
        <f>SUM(M27:M29)</f>
        <v>0</v>
      </c>
      <c r="N26" s="1555">
        <f t="shared" si="1"/>
        <v>0</v>
      </c>
      <c r="O26" s="1574"/>
      <c r="P26" s="1574"/>
    </row>
    <row r="27" spans="5:16" ht="12" customHeight="1">
      <c r="E27" s="2067"/>
      <c r="F27" s="1566" t="s">
        <v>33</v>
      </c>
      <c r="G27" s="1560"/>
      <c r="H27" s="1547">
        <v>0</v>
      </c>
      <c r="I27" s="1547">
        <v>3</v>
      </c>
      <c r="J27" s="1552">
        <f t="shared" si="0"/>
        <v>3</v>
      </c>
      <c r="K27" s="1547"/>
      <c r="L27" s="1547">
        <v>0</v>
      </c>
      <c r="M27" s="1547">
        <v>0</v>
      </c>
      <c r="N27" s="1550">
        <f t="shared" si="1"/>
        <v>0</v>
      </c>
      <c r="O27" s="1574"/>
      <c r="P27" s="1574"/>
    </row>
    <row r="28" spans="5:16" ht="12" customHeight="1">
      <c r="E28" s="2067"/>
      <c r="F28" s="1566" t="s">
        <v>15</v>
      </c>
      <c r="G28" s="1560"/>
      <c r="H28" s="1547">
        <v>0</v>
      </c>
      <c r="I28" s="1547">
        <v>0</v>
      </c>
      <c r="J28" s="1547">
        <f t="shared" si="0"/>
        <v>0</v>
      </c>
      <c r="K28" s="1547"/>
      <c r="L28" s="1547">
        <v>0</v>
      </c>
      <c r="M28" s="1547">
        <v>0</v>
      </c>
      <c r="N28" s="1550">
        <f t="shared" si="1"/>
        <v>0</v>
      </c>
      <c r="O28" s="1574"/>
      <c r="P28" s="1574"/>
    </row>
    <row r="29" spans="5:16" ht="12" customHeight="1">
      <c r="E29" s="2067"/>
      <c r="F29" s="1566" t="s">
        <v>16</v>
      </c>
      <c r="G29" s="1560"/>
      <c r="H29" s="1547">
        <v>0</v>
      </c>
      <c r="I29" s="1547">
        <v>0</v>
      </c>
      <c r="J29" s="1547">
        <f t="shared" si="0"/>
        <v>0</v>
      </c>
      <c r="K29" s="1547"/>
      <c r="L29" s="1547">
        <v>0</v>
      </c>
      <c r="M29" s="1547">
        <v>0</v>
      </c>
      <c r="N29" s="1550">
        <f t="shared" si="1"/>
        <v>0</v>
      </c>
      <c r="O29" s="1574"/>
      <c r="P29" s="1574"/>
    </row>
    <row r="30" spans="5:16">
      <c r="E30" s="2072">
        <v>1404</v>
      </c>
      <c r="F30" s="1565" t="s">
        <v>34</v>
      </c>
      <c r="G30" s="1558"/>
      <c r="H30" s="1556">
        <f>SUM(H31:H32)</f>
        <v>0</v>
      </c>
      <c r="I30" s="1556">
        <f>SUM(I31:I32)</f>
        <v>0</v>
      </c>
      <c r="J30" s="1557">
        <f t="shared" si="0"/>
        <v>0</v>
      </c>
      <c r="K30" s="1556"/>
      <c r="L30" s="1556">
        <f>SUM(L31:L32)</f>
        <v>3</v>
      </c>
      <c r="M30" s="1556">
        <f>SUM(M31:M32)</f>
        <v>0</v>
      </c>
      <c r="N30" s="1555">
        <f t="shared" si="1"/>
        <v>3</v>
      </c>
    </row>
    <row r="31" spans="5:16">
      <c r="E31" s="2073"/>
      <c r="F31" s="1566" t="s">
        <v>109</v>
      </c>
      <c r="G31" s="1560"/>
      <c r="H31" s="1547">
        <v>0</v>
      </c>
      <c r="I31" s="1547">
        <v>0</v>
      </c>
      <c r="J31" s="1552">
        <f t="shared" si="0"/>
        <v>0</v>
      </c>
      <c r="K31" s="1547"/>
      <c r="L31" s="1572">
        <v>2</v>
      </c>
      <c r="M31" s="1572">
        <v>0</v>
      </c>
      <c r="N31" s="1573">
        <f t="shared" si="1"/>
        <v>2</v>
      </c>
    </row>
    <row r="32" spans="5:16" ht="12.75" customHeight="1">
      <c r="E32" s="2073"/>
      <c r="F32" s="1566" t="s">
        <v>17</v>
      </c>
      <c r="G32" s="1560"/>
      <c r="H32" s="1547">
        <v>0</v>
      </c>
      <c r="I32" s="1547">
        <v>0</v>
      </c>
      <c r="J32" s="1548">
        <f t="shared" si="0"/>
        <v>0</v>
      </c>
      <c r="K32" s="1547"/>
      <c r="L32" s="1572">
        <v>1</v>
      </c>
      <c r="M32" s="1572">
        <v>0</v>
      </c>
      <c r="N32" s="1571">
        <f t="shared" si="1"/>
        <v>1</v>
      </c>
    </row>
    <row r="33" spans="5:14" ht="12.75" customHeight="1">
      <c r="E33" s="2065">
        <v>1405</v>
      </c>
      <c r="F33" s="1565" t="s">
        <v>18</v>
      </c>
      <c r="G33" s="1570"/>
      <c r="H33" s="1556">
        <f>SUM(H34:H37)</f>
        <v>2</v>
      </c>
      <c r="I33" s="1556">
        <f>SUM(I34:I37)</f>
        <v>1</v>
      </c>
      <c r="J33" s="1563">
        <f t="shared" si="0"/>
        <v>3</v>
      </c>
      <c r="K33" s="1569"/>
      <c r="L33" s="1556">
        <f>SUM(L34:L37)</f>
        <v>0</v>
      </c>
      <c r="M33" s="1556">
        <f>SUM(M34:M37)</f>
        <v>5</v>
      </c>
      <c r="N33" s="1561">
        <f t="shared" si="1"/>
        <v>5</v>
      </c>
    </row>
    <row r="34" spans="5:14" ht="12.75" customHeight="1">
      <c r="E34" s="2067"/>
      <c r="F34" s="1566" t="s">
        <v>21</v>
      </c>
      <c r="G34" s="1560"/>
      <c r="H34" s="1547">
        <v>2</v>
      </c>
      <c r="I34" s="1547">
        <v>1</v>
      </c>
      <c r="J34" s="1552">
        <f t="shared" si="0"/>
        <v>3</v>
      </c>
      <c r="K34" s="1547"/>
      <c r="L34" s="1547">
        <v>0</v>
      </c>
      <c r="M34" s="1547">
        <v>3</v>
      </c>
      <c r="N34" s="1550">
        <f t="shared" si="1"/>
        <v>3</v>
      </c>
    </row>
    <row r="35" spans="5:14" ht="12.75" customHeight="1">
      <c r="E35" s="2067"/>
      <c r="F35" s="1566" t="s">
        <v>1408</v>
      </c>
      <c r="G35" s="1560"/>
      <c r="H35" s="1547">
        <v>0</v>
      </c>
      <c r="I35" s="1547">
        <v>0</v>
      </c>
      <c r="J35" s="1547">
        <f t="shared" si="0"/>
        <v>0</v>
      </c>
      <c r="K35" s="1547"/>
      <c r="L35" s="1547">
        <v>0</v>
      </c>
      <c r="M35" s="1547">
        <v>2</v>
      </c>
      <c r="N35" s="1550">
        <f t="shared" si="1"/>
        <v>2</v>
      </c>
    </row>
    <row r="36" spans="5:14" ht="12.75" customHeight="1">
      <c r="E36" s="2067"/>
      <c r="F36" s="1566" t="s">
        <v>65</v>
      </c>
      <c r="G36" s="1560"/>
      <c r="H36" s="1547">
        <v>0</v>
      </c>
      <c r="I36" s="1547">
        <v>0</v>
      </c>
      <c r="J36" s="1547">
        <f t="shared" si="0"/>
        <v>0</v>
      </c>
      <c r="K36" s="1547"/>
      <c r="L36" s="1547">
        <v>0</v>
      </c>
      <c r="M36" s="1547">
        <v>0</v>
      </c>
      <c r="N36" s="1550">
        <f t="shared" si="1"/>
        <v>0</v>
      </c>
    </row>
    <row r="37" spans="5:14" ht="12.75" customHeight="1">
      <c r="E37" s="2067"/>
      <c r="F37" s="1566" t="s">
        <v>49</v>
      </c>
      <c r="G37" s="1568"/>
      <c r="H37" s="1567">
        <v>0</v>
      </c>
      <c r="I37" s="1567">
        <v>0</v>
      </c>
      <c r="J37" s="1547">
        <f t="shared" si="0"/>
        <v>0</v>
      </c>
      <c r="K37" s="1567"/>
      <c r="L37" s="1547">
        <v>0</v>
      </c>
      <c r="M37" s="1547">
        <v>0</v>
      </c>
      <c r="N37" s="1550">
        <f t="shared" si="1"/>
        <v>0</v>
      </c>
    </row>
    <row r="38" spans="5:14" ht="12.75" customHeight="1">
      <c r="E38" s="2065">
        <v>1406</v>
      </c>
      <c r="F38" s="1565" t="s">
        <v>22</v>
      </c>
      <c r="G38" s="1558"/>
      <c r="H38" s="1556">
        <f>SUM(H39:H42)</f>
        <v>0</v>
      </c>
      <c r="I38" s="1556">
        <f>SUM(I39:I42)</f>
        <v>0</v>
      </c>
      <c r="J38" s="1557">
        <f t="shared" si="0"/>
        <v>0</v>
      </c>
      <c r="K38" s="1556"/>
      <c r="L38" s="1556">
        <f>SUM(L39:L42)</f>
        <v>2</v>
      </c>
      <c r="M38" s="1556">
        <f>SUM(M39:M42)</f>
        <v>3</v>
      </c>
      <c r="N38" s="1555">
        <f t="shared" si="1"/>
        <v>5</v>
      </c>
    </row>
    <row r="39" spans="5:14" ht="12.75" customHeight="1">
      <c r="E39" s="2067"/>
      <c r="F39" s="1566" t="s">
        <v>68</v>
      </c>
      <c r="G39" s="1560"/>
      <c r="H39" s="1547">
        <v>0</v>
      </c>
      <c r="I39" s="1547">
        <v>0</v>
      </c>
      <c r="J39" s="1552">
        <f t="shared" si="0"/>
        <v>0</v>
      </c>
      <c r="K39" s="1547"/>
      <c r="L39" s="1547">
        <v>2</v>
      </c>
      <c r="M39" s="1547">
        <v>2</v>
      </c>
      <c r="N39" s="1550">
        <f t="shared" si="1"/>
        <v>4</v>
      </c>
    </row>
    <row r="40" spans="5:14" ht="12.75" customHeight="1">
      <c r="E40" s="2067"/>
      <c r="F40" s="1566" t="s">
        <v>1189</v>
      </c>
      <c r="G40" s="1560"/>
      <c r="H40" s="1547">
        <v>0</v>
      </c>
      <c r="I40" s="1547">
        <v>0</v>
      </c>
      <c r="J40" s="1547">
        <f t="shared" si="0"/>
        <v>0</v>
      </c>
      <c r="K40" s="1547"/>
      <c r="L40" s="1547">
        <v>0</v>
      </c>
      <c r="M40" s="1547">
        <v>1</v>
      </c>
      <c r="N40" s="1550">
        <f t="shared" si="1"/>
        <v>1</v>
      </c>
    </row>
    <row r="41" spans="5:14" ht="12.75" customHeight="1">
      <c r="E41" s="2067"/>
      <c r="F41" s="1566" t="s">
        <v>36</v>
      </c>
      <c r="G41" s="1560"/>
      <c r="H41" s="1547">
        <v>0</v>
      </c>
      <c r="I41" s="1547">
        <v>0</v>
      </c>
      <c r="J41" s="1547">
        <f t="shared" si="0"/>
        <v>0</v>
      </c>
      <c r="K41" s="1547"/>
      <c r="L41" s="1547">
        <v>0</v>
      </c>
      <c r="M41" s="1547">
        <v>0</v>
      </c>
      <c r="N41" s="1550">
        <f t="shared" si="1"/>
        <v>0</v>
      </c>
    </row>
    <row r="42" spans="5:14" ht="12.75" customHeight="1">
      <c r="E42" s="2067"/>
      <c r="F42" s="1566" t="s">
        <v>37</v>
      </c>
      <c r="G42" s="1560"/>
      <c r="H42" s="1547">
        <v>0</v>
      </c>
      <c r="I42" s="1547">
        <v>0</v>
      </c>
      <c r="J42" s="1547">
        <f t="shared" si="0"/>
        <v>0</v>
      </c>
      <c r="K42" s="1547"/>
      <c r="L42" s="1547">
        <v>0</v>
      </c>
      <c r="M42" s="1547">
        <v>0</v>
      </c>
      <c r="N42" s="1550">
        <f t="shared" si="1"/>
        <v>0</v>
      </c>
    </row>
    <row r="43" spans="5:14" ht="12.75" customHeight="1">
      <c r="E43" s="2072">
        <v>1407</v>
      </c>
      <c r="F43" s="1559" t="s">
        <v>24</v>
      </c>
      <c r="G43" s="1558"/>
      <c r="H43" s="1556">
        <f>SUM(H44:H45)</f>
        <v>0</v>
      </c>
      <c r="I43" s="1556">
        <f>SUM(I44:I45)</f>
        <v>0</v>
      </c>
      <c r="J43" s="1557">
        <f t="shared" si="0"/>
        <v>0</v>
      </c>
      <c r="K43" s="1556"/>
      <c r="L43" s="1556">
        <f>SUM(L44:L45)</f>
        <v>3</v>
      </c>
      <c r="M43" s="1556">
        <f>SUM(M44:M45)</f>
        <v>0</v>
      </c>
      <c r="N43" s="1555">
        <f t="shared" si="1"/>
        <v>3</v>
      </c>
    </row>
    <row r="44" spans="5:14" ht="12.75" customHeight="1">
      <c r="E44" s="2073"/>
      <c r="F44" s="594" t="s">
        <v>69</v>
      </c>
      <c r="G44" s="1560"/>
      <c r="H44" s="1547">
        <v>0</v>
      </c>
      <c r="I44" s="1547">
        <v>0</v>
      </c>
      <c r="J44" s="1552">
        <f t="shared" si="0"/>
        <v>0</v>
      </c>
      <c r="K44" s="1547"/>
      <c r="L44" s="1547">
        <v>3</v>
      </c>
      <c r="M44" s="1547">
        <v>0</v>
      </c>
      <c r="N44" s="1550">
        <f t="shared" si="1"/>
        <v>3</v>
      </c>
    </row>
    <row r="45" spans="5:14" ht="12.75" customHeight="1">
      <c r="E45" s="2073"/>
      <c r="F45" s="594" t="s">
        <v>51</v>
      </c>
      <c r="G45" s="1560"/>
      <c r="H45" s="1547">
        <v>0</v>
      </c>
      <c r="I45" s="1547">
        <v>0</v>
      </c>
      <c r="J45" s="1548">
        <f t="shared" si="0"/>
        <v>0</v>
      </c>
      <c r="K45" s="1547"/>
      <c r="L45" s="1547">
        <v>0</v>
      </c>
      <c r="M45" s="1547">
        <v>0</v>
      </c>
      <c r="N45" s="1546">
        <f t="shared" si="1"/>
        <v>0</v>
      </c>
    </row>
    <row r="46" spans="5:14" ht="12.75" customHeight="1">
      <c r="E46" s="2072">
        <v>1408</v>
      </c>
      <c r="F46" s="1565" t="s">
        <v>25</v>
      </c>
      <c r="G46" s="1564"/>
      <c r="H46" s="1556">
        <f>SUM(H47:H50)</f>
        <v>1</v>
      </c>
      <c r="I46" s="1556">
        <f>SUM(I47:I50)</f>
        <v>1</v>
      </c>
      <c r="J46" s="1563">
        <f t="shared" si="0"/>
        <v>2</v>
      </c>
      <c r="K46" s="1562"/>
      <c r="L46" s="1556">
        <f>SUM(L47:L50)</f>
        <v>0</v>
      </c>
      <c r="M46" s="1556">
        <f>SUM(M47:M50)</f>
        <v>0</v>
      </c>
      <c r="N46" s="1561">
        <f t="shared" si="1"/>
        <v>0</v>
      </c>
    </row>
    <row r="47" spans="5:14" ht="12.75" customHeight="1">
      <c r="E47" s="2073"/>
      <c r="F47" s="594" t="s">
        <v>20</v>
      </c>
      <c r="G47" s="1560"/>
      <c r="H47" s="1547">
        <v>1</v>
      </c>
      <c r="I47" s="1547">
        <v>1</v>
      </c>
      <c r="J47" s="1552">
        <f t="shared" si="0"/>
        <v>2</v>
      </c>
      <c r="K47" s="1547"/>
      <c r="L47" s="1547">
        <v>0</v>
      </c>
      <c r="M47" s="1547">
        <v>0</v>
      </c>
      <c r="N47" s="1550">
        <f t="shared" si="1"/>
        <v>0</v>
      </c>
    </row>
    <row r="48" spans="5:14" ht="12" customHeight="1">
      <c r="E48" s="2073"/>
      <c r="F48" s="594" t="s">
        <v>50</v>
      </c>
      <c r="G48" s="1560"/>
      <c r="H48" s="1547">
        <v>0</v>
      </c>
      <c r="I48" s="1547">
        <v>0</v>
      </c>
      <c r="J48" s="1547">
        <f t="shared" si="0"/>
        <v>0</v>
      </c>
      <c r="K48" s="1547"/>
      <c r="L48" s="1547">
        <v>0</v>
      </c>
      <c r="M48" s="1547">
        <v>0</v>
      </c>
      <c r="N48" s="1550">
        <f t="shared" si="1"/>
        <v>0</v>
      </c>
    </row>
    <row r="49" spans="1:14">
      <c r="E49" s="2073"/>
      <c r="F49" s="594" t="s">
        <v>38</v>
      </c>
      <c r="G49" s="1560"/>
      <c r="H49" s="1547">
        <v>0</v>
      </c>
      <c r="I49" s="1547">
        <v>0</v>
      </c>
      <c r="J49" s="1547">
        <f t="shared" si="0"/>
        <v>0</v>
      </c>
      <c r="K49" s="1547"/>
      <c r="L49" s="1547">
        <v>0</v>
      </c>
      <c r="M49" s="1547">
        <v>0</v>
      </c>
      <c r="N49" s="1550">
        <f t="shared" si="1"/>
        <v>0</v>
      </c>
    </row>
    <row r="50" spans="1:14">
      <c r="E50" s="2075"/>
      <c r="F50" s="594" t="s">
        <v>119</v>
      </c>
      <c r="G50" s="1560"/>
      <c r="H50" s="1547">
        <v>0</v>
      </c>
      <c r="I50" s="1547">
        <v>0</v>
      </c>
      <c r="J50" s="1547">
        <f t="shared" si="0"/>
        <v>0</v>
      </c>
      <c r="K50" s="1547"/>
      <c r="L50" s="1547">
        <v>0</v>
      </c>
      <c r="M50" s="1547">
        <v>0</v>
      </c>
      <c r="N50" s="1550">
        <f t="shared" si="1"/>
        <v>0</v>
      </c>
    </row>
    <row r="51" spans="1:14">
      <c r="E51" s="2072">
        <v>1624</v>
      </c>
      <c r="F51" s="1559" t="s">
        <v>47</v>
      </c>
      <c r="G51" s="1558"/>
      <c r="H51" s="1556">
        <f>SUM(H52:H53)</f>
        <v>0</v>
      </c>
      <c r="I51" s="1556">
        <f>SUM(I52:I53)</f>
        <v>0</v>
      </c>
      <c r="J51" s="1557">
        <f t="shared" si="0"/>
        <v>0</v>
      </c>
      <c r="K51" s="1556"/>
      <c r="L51" s="1556">
        <f>SUM(L52:L53)</f>
        <v>0</v>
      </c>
      <c r="M51" s="1556">
        <f>SUM(M52:M53)</f>
        <v>0</v>
      </c>
      <c r="N51" s="1555">
        <f t="shared" si="1"/>
        <v>0</v>
      </c>
    </row>
    <row r="52" spans="1:14" ht="12.75" customHeight="1">
      <c r="E52" s="2073"/>
      <c r="F52" s="594" t="s">
        <v>118</v>
      </c>
      <c r="G52" s="1554"/>
      <c r="H52" s="1553">
        <v>0</v>
      </c>
      <c r="I52" s="1553">
        <v>0</v>
      </c>
      <c r="J52" s="1552">
        <f t="shared" si="0"/>
        <v>0</v>
      </c>
      <c r="K52" s="1551"/>
      <c r="L52" s="1547">
        <v>0</v>
      </c>
      <c r="M52" s="1547">
        <v>0</v>
      </c>
      <c r="N52" s="1550">
        <f t="shared" si="1"/>
        <v>0</v>
      </c>
    </row>
    <row r="53" spans="1:14">
      <c r="E53" s="2075"/>
      <c r="F53" s="594" t="s">
        <v>52</v>
      </c>
      <c r="G53" s="1549"/>
      <c r="H53" s="1548">
        <v>0</v>
      </c>
      <c r="I53" s="1548">
        <v>0</v>
      </c>
      <c r="J53" s="1548">
        <f t="shared" si="0"/>
        <v>0</v>
      </c>
      <c r="K53" s="1548"/>
      <c r="L53" s="1547">
        <v>0</v>
      </c>
      <c r="M53" s="1547">
        <v>0</v>
      </c>
      <c r="N53" s="1546">
        <f t="shared" si="1"/>
        <v>0</v>
      </c>
    </row>
    <row r="54" spans="1:14" ht="12" customHeight="1">
      <c r="F54" s="2078" t="s">
        <v>5</v>
      </c>
      <c r="G54" s="2078"/>
      <c r="H54" s="1545">
        <f>SUM(H9+H17+H26+H30+H33+H38+H43+H46+H51)</f>
        <v>7</v>
      </c>
      <c r="I54" s="1545">
        <f>SUM(I9+I17+I26+I30+I33+I38+I43+I46+I51)</f>
        <v>9</v>
      </c>
      <c r="J54" s="1545">
        <f>SUM(J9+J17+J26+J30+J33+J38+J43+J46+J51)</f>
        <v>16</v>
      </c>
      <c r="K54" s="1545"/>
      <c r="L54" s="1545">
        <f>SUM(L9+L17+L26+L30+L33+L38+L43+L46+L51)</f>
        <v>14</v>
      </c>
      <c r="M54" s="1545">
        <f>SUM(M9+M17+M26+M30+M33+M38+M43+M46+M51)</f>
        <v>12</v>
      </c>
      <c r="N54" s="1544">
        <f>SUM(N9+N17+N26+N30+N33+N38+N43+N46+N51)</f>
        <v>26</v>
      </c>
    </row>
    <row r="55" spans="1:14" s="1540" customFormat="1" ht="12" customHeight="1">
      <c r="A55" s="1543"/>
      <c r="B55" s="1543"/>
      <c r="C55" s="1543"/>
      <c r="D55" s="1542"/>
      <c r="F55" s="1540" t="s">
        <v>1407</v>
      </c>
      <c r="H55" s="1541"/>
      <c r="I55" s="1541"/>
      <c r="J55" s="1541"/>
      <c r="K55" s="1541"/>
      <c r="L55" s="1541"/>
      <c r="M55" s="1541"/>
      <c r="N55" s="1541"/>
    </row>
    <row r="56" spans="1:14" s="1540" customFormat="1" ht="12" customHeight="1">
      <c r="A56" s="1543"/>
      <c r="B56" s="1543"/>
      <c r="C56" s="1543"/>
      <c r="D56" s="1542"/>
      <c r="H56" s="1541"/>
      <c r="I56" s="1541"/>
      <c r="J56" s="1541"/>
      <c r="K56" s="1541"/>
      <c r="L56" s="1541"/>
      <c r="M56" s="1541"/>
      <c r="N56" s="1541"/>
    </row>
    <row r="57" spans="1:14" ht="9" customHeight="1"/>
    <row r="58" spans="1:14" ht="9" customHeight="1"/>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sheetData>
  <sheetProtection selectLockedCells="1" selectUnlockedCells="1"/>
  <mergeCells count="18">
    <mergeCell ref="E2:N2"/>
    <mergeCell ref="R2:AF2"/>
    <mergeCell ref="E3:N3"/>
    <mergeCell ref="E6:E8"/>
    <mergeCell ref="H6:N6"/>
    <mergeCell ref="H7:J7"/>
    <mergeCell ref="L7:N7"/>
    <mergeCell ref="F6:G8"/>
    <mergeCell ref="E46:E50"/>
    <mergeCell ref="E43:E45"/>
    <mergeCell ref="E51:E53"/>
    <mergeCell ref="F54:G54"/>
    <mergeCell ref="E9:E15"/>
    <mergeCell ref="E26:E29"/>
    <mergeCell ref="E30:E32"/>
    <mergeCell ref="E33:E37"/>
    <mergeCell ref="E38:E42"/>
    <mergeCell ref="E17:E25"/>
  </mergeCells>
  <printOptions horizontalCentered="1"/>
  <pageMargins left="0.50972222222222219" right="0.42986111111111114" top="0.52013888888888893" bottom="0.94513888888888886" header="0.51180555555555551" footer="0.51180555555555551"/>
  <pageSetup scale="71" firstPageNumber="0" orientation="portrait" r:id="rId1"/>
  <headerFooter alignWithMargins="0">
    <oddFooter>&amp;C&amp;F</oddFooter>
  </headerFooter>
  <rowBreaks count="1" manualBreakCount="1">
    <brk id="7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FEA09-F20A-4F63-9C7C-6E1C929C29A2}">
  <dimension ref="A2:AI403"/>
  <sheetViews>
    <sheetView view="pageBreakPreview" zoomScaleNormal="115" zoomScaleSheetLayoutView="100" workbookViewId="0">
      <selection activeCell="H54" sqref="H54"/>
    </sheetView>
  </sheetViews>
  <sheetFormatPr baseColWidth="10" defaultRowHeight="12.75"/>
  <cols>
    <col min="1" max="1" width="2" style="1539" customWidth="1"/>
    <col min="2" max="2" width="2.28515625" style="1539" customWidth="1"/>
    <col min="3" max="3" width="1.7109375" style="1539" customWidth="1"/>
    <col min="4" max="4" width="2.140625" style="1538" customWidth="1"/>
    <col min="5" max="5" width="6.7109375" style="1535" customWidth="1"/>
    <col min="6" max="6" width="1.5703125" style="1535" customWidth="1"/>
    <col min="7" max="7" width="58.28515625" style="1535" customWidth="1"/>
    <col min="8" max="10" width="4.7109375" style="1536" customWidth="1"/>
    <col min="11" max="11" width="1" style="1537" customWidth="1"/>
    <col min="12" max="14" width="4.7109375" style="1536" customWidth="1"/>
    <col min="15" max="16" width="11.42578125" style="1535"/>
    <col min="17" max="17" width="4.7109375" style="1535" customWidth="1"/>
    <col min="18" max="18" width="5" style="1535" customWidth="1"/>
    <col min="19" max="19" width="2.28515625" style="1535" customWidth="1"/>
    <col min="20" max="20" width="26" style="1535" customWidth="1"/>
    <col min="21" max="21" width="8" style="1535" customWidth="1"/>
    <col min="22" max="22" width="1" style="1535" customWidth="1"/>
    <col min="23" max="23" width="6.7109375" style="1535" customWidth="1"/>
    <col min="24" max="24" width="1" style="1535" customWidth="1"/>
    <col min="25" max="25" width="6.7109375" style="1535" customWidth="1"/>
    <col min="26" max="26" width="1" style="1535" customWidth="1"/>
    <col min="27" max="27" width="6.7109375" style="1535" customWidth="1"/>
    <col min="28" max="28" width="1" style="1535" customWidth="1"/>
    <col min="29" max="29" width="6.7109375" style="1535" customWidth="1"/>
    <col min="30" max="30" width="1" style="1535" customWidth="1"/>
    <col min="31" max="31" width="6.7109375" style="1535" customWidth="1"/>
    <col min="32" max="32" width="1" style="1535" customWidth="1"/>
    <col min="33" max="34" width="6.7109375" style="1535" customWidth="1"/>
    <col min="35" max="16384" width="11.42578125" style="1535"/>
  </cols>
  <sheetData>
    <row r="2" spans="2:35" ht="12.75" customHeight="1">
      <c r="E2" s="2052" t="s">
        <v>1413</v>
      </c>
      <c r="F2" s="2052"/>
      <c r="G2" s="2052"/>
      <c r="H2" s="2052"/>
      <c r="I2" s="2052"/>
      <c r="J2" s="2052"/>
      <c r="K2" s="2052"/>
      <c r="L2" s="2052"/>
      <c r="M2" s="2052"/>
      <c r="N2" s="2052"/>
      <c r="O2" s="1574"/>
      <c r="R2" s="2052"/>
      <c r="S2" s="2052"/>
      <c r="T2" s="2052"/>
      <c r="U2" s="2052"/>
      <c r="V2" s="2052"/>
      <c r="W2" s="2052"/>
      <c r="X2" s="2052"/>
      <c r="Y2" s="2052"/>
      <c r="Z2" s="2052"/>
      <c r="AA2" s="2052"/>
      <c r="AB2" s="2052"/>
      <c r="AC2" s="2052"/>
      <c r="AD2" s="2052"/>
      <c r="AE2" s="2052"/>
      <c r="AF2" s="2052"/>
    </row>
    <row r="3" spans="2:35" ht="12.75" customHeight="1">
      <c r="B3" s="1599"/>
      <c r="C3" s="1599"/>
      <c r="D3" s="1600"/>
      <c r="E3" s="2052" t="s">
        <v>74</v>
      </c>
      <c r="F3" s="2052"/>
      <c r="G3" s="2052"/>
      <c r="H3" s="2052"/>
      <c r="I3" s="2052"/>
      <c r="J3" s="2052"/>
      <c r="K3" s="2052"/>
      <c r="L3" s="2052"/>
      <c r="M3" s="2052"/>
      <c r="N3" s="2052"/>
      <c r="O3" s="1574"/>
      <c r="P3" s="1599"/>
      <c r="Q3" s="1599"/>
      <c r="R3" s="1598"/>
      <c r="AH3" s="1597"/>
      <c r="AI3" s="1597"/>
    </row>
    <row r="4" spans="2:35" ht="3" customHeight="1">
      <c r="F4" s="1540"/>
      <c r="G4" s="1540"/>
      <c r="H4" s="1541"/>
      <c r="I4" s="1541"/>
      <c r="J4" s="1541"/>
      <c r="K4" s="1596"/>
      <c r="L4" s="1595"/>
      <c r="M4" s="1595"/>
      <c r="N4" s="1595"/>
      <c r="O4" s="1574"/>
      <c r="R4" s="1540"/>
    </row>
    <row r="5" spans="2:35" ht="12" customHeight="1">
      <c r="E5" s="1594"/>
      <c r="F5" s="1540"/>
      <c r="G5" s="1593"/>
      <c r="H5" s="1592"/>
      <c r="I5" s="1592"/>
      <c r="J5" s="1592"/>
      <c r="K5" s="1591"/>
      <c r="L5" s="1590"/>
      <c r="M5" s="1590"/>
      <c r="N5" s="1590"/>
      <c r="O5" s="1574"/>
      <c r="R5" s="1540"/>
    </row>
    <row r="6" spans="2:35" ht="12" customHeight="1">
      <c r="B6" s="1543"/>
      <c r="C6" s="1543"/>
      <c r="D6" s="1542"/>
      <c r="E6" s="2054" t="s">
        <v>29</v>
      </c>
      <c r="F6" s="2062" t="s">
        <v>1412</v>
      </c>
      <c r="G6" s="2062"/>
      <c r="H6" s="2101" t="s">
        <v>1411</v>
      </c>
      <c r="I6" s="2101"/>
      <c r="J6" s="2101"/>
      <c r="K6" s="2101"/>
      <c r="L6" s="2101"/>
      <c r="M6" s="2101"/>
      <c r="N6" s="2102"/>
      <c r="O6" s="1588"/>
      <c r="P6" s="1543"/>
    </row>
    <row r="7" spans="2:35" ht="12" customHeight="1">
      <c r="B7" s="1543"/>
      <c r="C7" s="1543"/>
      <c r="D7" s="1542"/>
      <c r="E7" s="2055"/>
      <c r="F7" s="2063"/>
      <c r="G7" s="2063"/>
      <c r="H7" s="2059" t="s">
        <v>1410</v>
      </c>
      <c r="I7" s="2059"/>
      <c r="J7" s="2059"/>
      <c r="K7" s="1589"/>
      <c r="L7" s="2060" t="s">
        <v>1409</v>
      </c>
      <c r="M7" s="2060"/>
      <c r="N7" s="2061"/>
      <c r="O7" s="1588"/>
      <c r="P7" s="1543"/>
    </row>
    <row r="8" spans="2:35" ht="12" customHeight="1">
      <c r="E8" s="2056"/>
      <c r="F8" s="2064"/>
      <c r="G8" s="2064"/>
      <c r="H8" s="1586" t="s">
        <v>26</v>
      </c>
      <c r="I8" s="1586" t="s">
        <v>27</v>
      </c>
      <c r="J8" s="1586" t="s">
        <v>5</v>
      </c>
      <c r="K8" s="1587"/>
      <c r="L8" s="1586" t="s">
        <v>26</v>
      </c>
      <c r="M8" s="1586" t="s">
        <v>27</v>
      </c>
      <c r="N8" s="1585" t="s">
        <v>5</v>
      </c>
      <c r="O8" s="1574"/>
    </row>
    <row r="9" spans="2:35">
      <c r="E9" s="2065">
        <v>1401</v>
      </c>
      <c r="F9" s="1584" t="s">
        <v>9</v>
      </c>
      <c r="G9" s="1583"/>
      <c r="H9" s="1582">
        <f>SUM(H10:H16)</f>
        <v>2</v>
      </c>
      <c r="I9" s="1582">
        <f>SUM(I10:I16)</f>
        <v>1</v>
      </c>
      <c r="J9" s="1582">
        <f t="shared" ref="J9:J53" si="0">SUM(H9:I9)</f>
        <v>3</v>
      </c>
      <c r="K9" s="1581"/>
      <c r="L9" s="1580">
        <f>SUM(L10:L16)</f>
        <v>2</v>
      </c>
      <c r="M9" s="1580">
        <f>SUM(M10:M16)</f>
        <v>4</v>
      </c>
      <c r="N9" s="1579">
        <f t="shared" ref="N9:N53" si="1">SUM(L9:M9)</f>
        <v>6</v>
      </c>
      <c r="O9" s="1574"/>
    </row>
    <row r="10" spans="2:35" ht="12" customHeight="1">
      <c r="E10" s="2067"/>
      <c r="F10" s="1578" t="s">
        <v>10</v>
      </c>
      <c r="G10" s="1577"/>
      <c r="H10" s="1552">
        <v>1</v>
      </c>
      <c r="I10" s="1552">
        <v>1</v>
      </c>
      <c r="J10" s="1552">
        <f t="shared" si="0"/>
        <v>2</v>
      </c>
      <c r="K10" s="1552"/>
      <c r="L10" s="1547">
        <v>1</v>
      </c>
      <c r="M10" s="1547">
        <v>3</v>
      </c>
      <c r="N10" s="1576">
        <f t="shared" si="1"/>
        <v>4</v>
      </c>
      <c r="O10" s="1574"/>
      <c r="P10" s="1574"/>
    </row>
    <row r="11" spans="2:35" ht="12" customHeight="1">
      <c r="E11" s="2067"/>
      <c r="F11" s="1566" t="s">
        <v>11</v>
      </c>
      <c r="G11" s="1560"/>
      <c r="H11" s="1547">
        <v>1</v>
      </c>
      <c r="I11" s="1547">
        <v>0</v>
      </c>
      <c r="J11" s="1547">
        <f t="shared" si="0"/>
        <v>1</v>
      </c>
      <c r="K11" s="1547"/>
      <c r="L11" s="1547">
        <v>0</v>
      </c>
      <c r="M11" s="1547">
        <v>1</v>
      </c>
      <c r="N11" s="1550">
        <f t="shared" si="1"/>
        <v>1</v>
      </c>
      <c r="O11" s="1574"/>
      <c r="P11" s="1574"/>
    </row>
    <row r="12" spans="2:35" ht="12" customHeight="1">
      <c r="E12" s="2067"/>
      <c r="F12" s="1566" t="s">
        <v>12</v>
      </c>
      <c r="G12" s="1560"/>
      <c r="H12" s="1547">
        <v>0</v>
      </c>
      <c r="I12" s="1547">
        <v>0</v>
      </c>
      <c r="J12" s="1547">
        <f t="shared" si="0"/>
        <v>0</v>
      </c>
      <c r="K12" s="1547"/>
      <c r="L12" s="1547">
        <v>0</v>
      </c>
      <c r="M12" s="1547">
        <v>0</v>
      </c>
      <c r="N12" s="1550">
        <f t="shared" si="1"/>
        <v>0</v>
      </c>
      <c r="O12" s="1574"/>
      <c r="P12" s="1574"/>
    </row>
    <row r="13" spans="2:35" ht="12" customHeight="1">
      <c r="E13" s="2067"/>
      <c r="F13" s="1566" t="s">
        <v>30</v>
      </c>
      <c r="G13" s="1560"/>
      <c r="H13" s="1547">
        <v>0</v>
      </c>
      <c r="I13" s="1547">
        <v>0</v>
      </c>
      <c r="J13" s="1547">
        <f t="shared" si="0"/>
        <v>0</v>
      </c>
      <c r="K13" s="1547"/>
      <c r="L13" s="1547">
        <v>1</v>
      </c>
      <c r="M13" s="1547">
        <v>0</v>
      </c>
      <c r="N13" s="1550">
        <f t="shared" si="1"/>
        <v>1</v>
      </c>
      <c r="O13" s="1574"/>
      <c r="P13" s="1574"/>
    </row>
    <row r="14" spans="2:35" ht="12" customHeight="1">
      <c r="E14" s="2067"/>
      <c r="F14" s="1566" t="s">
        <v>31</v>
      </c>
      <c r="G14" s="1560"/>
      <c r="H14" s="1547">
        <v>0</v>
      </c>
      <c r="I14" s="1547">
        <v>0</v>
      </c>
      <c r="J14" s="1547">
        <f t="shared" si="0"/>
        <v>0</v>
      </c>
      <c r="K14" s="1547"/>
      <c r="L14" s="1547">
        <v>0</v>
      </c>
      <c r="M14" s="1547">
        <v>0</v>
      </c>
      <c r="N14" s="1550">
        <f t="shared" si="1"/>
        <v>0</v>
      </c>
      <c r="O14" s="1574"/>
      <c r="P14" s="1574"/>
    </row>
    <row r="15" spans="2:35" ht="12" customHeight="1">
      <c r="E15" s="2067"/>
      <c r="F15" s="1566" t="s">
        <v>58</v>
      </c>
      <c r="G15" s="1560"/>
      <c r="H15" s="1547">
        <v>0</v>
      </c>
      <c r="I15" s="1547">
        <v>0</v>
      </c>
      <c r="J15" s="1547">
        <f t="shared" si="0"/>
        <v>0</v>
      </c>
      <c r="K15" s="1547"/>
      <c r="L15" s="1547">
        <v>0</v>
      </c>
      <c r="M15" s="1547">
        <v>0</v>
      </c>
      <c r="N15" s="1550">
        <f t="shared" si="1"/>
        <v>0</v>
      </c>
      <c r="O15" s="1574"/>
      <c r="P15" s="1574"/>
    </row>
    <row r="16" spans="2:35" ht="12" customHeight="1">
      <c r="E16" s="1575"/>
      <c r="F16" s="1566" t="s">
        <v>64</v>
      </c>
      <c r="G16" s="1560"/>
      <c r="H16" s="1547">
        <v>0</v>
      </c>
      <c r="I16" s="1547">
        <v>0</v>
      </c>
      <c r="J16" s="1547">
        <f t="shared" si="0"/>
        <v>0</v>
      </c>
      <c r="K16" s="1547"/>
      <c r="L16" s="1547">
        <v>0</v>
      </c>
      <c r="M16" s="1547">
        <v>0</v>
      </c>
      <c r="N16" s="1550">
        <f t="shared" si="1"/>
        <v>0</v>
      </c>
      <c r="O16" s="1574"/>
      <c r="P16" s="1574"/>
    </row>
    <row r="17" spans="5:16">
      <c r="E17" s="2065">
        <v>1402</v>
      </c>
      <c r="F17" s="1565" t="s">
        <v>13</v>
      </c>
      <c r="G17" s="1558"/>
      <c r="H17" s="1556">
        <f>SUM(H18:H25)</f>
        <v>1</v>
      </c>
      <c r="I17" s="1556">
        <f>SUM(I18:I25)</f>
        <v>2</v>
      </c>
      <c r="J17" s="1557">
        <f t="shared" si="0"/>
        <v>3</v>
      </c>
      <c r="K17" s="1556"/>
      <c r="L17" s="1556">
        <f>SUM(L18:L25)</f>
        <v>0</v>
      </c>
      <c r="M17" s="1556">
        <f>SUM(M18:M25)</f>
        <v>2</v>
      </c>
      <c r="N17" s="1555">
        <f t="shared" si="1"/>
        <v>2</v>
      </c>
      <c r="O17" s="1574"/>
      <c r="P17" s="1574"/>
    </row>
    <row r="18" spans="5:16" ht="12" customHeight="1">
      <c r="E18" s="2067"/>
      <c r="F18" s="1566" t="s">
        <v>92</v>
      </c>
      <c r="G18" s="1560"/>
      <c r="H18" s="1547">
        <v>1</v>
      </c>
      <c r="I18" s="1547">
        <v>1</v>
      </c>
      <c r="J18" s="1552">
        <f t="shared" si="0"/>
        <v>2</v>
      </c>
      <c r="K18" s="1547"/>
      <c r="L18" s="1547">
        <v>0</v>
      </c>
      <c r="M18" s="1547">
        <v>0</v>
      </c>
      <c r="N18" s="1550">
        <f t="shared" si="1"/>
        <v>0</v>
      </c>
      <c r="O18" s="1574"/>
      <c r="P18" s="1574"/>
    </row>
    <row r="19" spans="5:16" ht="12" customHeight="1">
      <c r="E19" s="2067"/>
      <c r="F19" s="1566" t="s">
        <v>110</v>
      </c>
      <c r="G19" s="1560"/>
      <c r="H19" s="1547">
        <v>0</v>
      </c>
      <c r="I19" s="1547">
        <v>0</v>
      </c>
      <c r="J19" s="1547">
        <f t="shared" si="0"/>
        <v>0</v>
      </c>
      <c r="K19" s="1547"/>
      <c r="L19" s="1547">
        <v>0</v>
      </c>
      <c r="M19" s="1547">
        <v>1</v>
      </c>
      <c r="N19" s="1550">
        <f t="shared" si="1"/>
        <v>1</v>
      </c>
      <c r="O19" s="1574"/>
      <c r="P19" s="1574"/>
    </row>
    <row r="20" spans="5:16" ht="12" customHeight="1">
      <c r="E20" s="2067"/>
      <c r="F20" s="1566" t="s">
        <v>56</v>
      </c>
      <c r="G20" s="1560"/>
      <c r="H20" s="1547">
        <v>0</v>
      </c>
      <c r="I20" s="1547">
        <v>0</v>
      </c>
      <c r="J20" s="1547">
        <f t="shared" si="0"/>
        <v>0</v>
      </c>
      <c r="K20" s="1547"/>
      <c r="L20" s="1547">
        <v>0</v>
      </c>
      <c r="M20" s="1547">
        <v>0</v>
      </c>
      <c r="N20" s="1550">
        <f t="shared" si="1"/>
        <v>0</v>
      </c>
      <c r="O20" s="1574"/>
      <c r="P20" s="1574"/>
    </row>
    <row r="21" spans="5:16" ht="12" customHeight="1">
      <c r="E21" s="2067"/>
      <c r="F21" s="1566" t="s">
        <v>125</v>
      </c>
      <c r="G21" s="1560"/>
      <c r="H21" s="1547">
        <v>0</v>
      </c>
      <c r="I21" s="1547">
        <v>0</v>
      </c>
      <c r="J21" s="1547">
        <f t="shared" si="0"/>
        <v>0</v>
      </c>
      <c r="K21" s="1547"/>
      <c r="L21" s="1547">
        <v>0</v>
      </c>
      <c r="M21" s="1547">
        <v>0</v>
      </c>
      <c r="N21" s="1550">
        <f t="shared" si="1"/>
        <v>0</v>
      </c>
      <c r="O21" s="1574"/>
      <c r="P21" s="1574"/>
    </row>
    <row r="22" spans="5:16" ht="12" customHeight="1">
      <c r="E22" s="2067"/>
      <c r="F22" s="1566" t="s">
        <v>124</v>
      </c>
      <c r="G22" s="1560"/>
      <c r="H22" s="1547">
        <v>0</v>
      </c>
      <c r="I22" s="1547">
        <v>1</v>
      </c>
      <c r="J22" s="1547">
        <f t="shared" si="0"/>
        <v>1</v>
      </c>
      <c r="K22" s="1547"/>
      <c r="L22" s="1547">
        <v>0</v>
      </c>
      <c r="M22" s="1547">
        <v>0</v>
      </c>
      <c r="N22" s="1550">
        <f t="shared" si="1"/>
        <v>0</v>
      </c>
      <c r="O22" s="1574"/>
      <c r="P22" s="1574"/>
    </row>
    <row r="23" spans="5:16" ht="12" customHeight="1">
      <c r="E23" s="2067"/>
      <c r="F23" s="1566" t="s">
        <v>53</v>
      </c>
      <c r="G23" s="1560"/>
      <c r="H23" s="1547">
        <v>0</v>
      </c>
      <c r="I23" s="1547">
        <v>0</v>
      </c>
      <c r="J23" s="1547">
        <f t="shared" si="0"/>
        <v>0</v>
      </c>
      <c r="K23" s="1547"/>
      <c r="L23" s="1547">
        <v>0</v>
      </c>
      <c r="M23" s="1547">
        <v>0</v>
      </c>
      <c r="N23" s="1550">
        <f t="shared" si="1"/>
        <v>0</v>
      </c>
      <c r="O23" s="1574"/>
      <c r="P23" s="1574"/>
    </row>
    <row r="24" spans="5:16" ht="12" customHeight="1">
      <c r="E24" s="2067"/>
      <c r="F24" s="1566" t="s">
        <v>123</v>
      </c>
      <c r="G24" s="1560"/>
      <c r="H24" s="1547">
        <v>0</v>
      </c>
      <c r="I24" s="1547">
        <v>0</v>
      </c>
      <c r="J24" s="1547">
        <f t="shared" si="0"/>
        <v>0</v>
      </c>
      <c r="K24" s="1547"/>
      <c r="L24" s="1547">
        <v>0</v>
      </c>
      <c r="M24" s="1547">
        <v>0</v>
      </c>
      <c r="N24" s="1550">
        <f t="shared" si="1"/>
        <v>0</v>
      </c>
      <c r="O24" s="1574"/>
      <c r="P24" s="1574"/>
    </row>
    <row r="25" spans="5:16" ht="12" customHeight="1">
      <c r="E25" s="2068"/>
      <c r="F25" s="1566" t="s">
        <v>32</v>
      </c>
      <c r="G25" s="1560"/>
      <c r="H25" s="1547">
        <v>0</v>
      </c>
      <c r="I25" s="1547">
        <v>0</v>
      </c>
      <c r="J25" s="1547">
        <f t="shared" si="0"/>
        <v>0</v>
      </c>
      <c r="K25" s="1547"/>
      <c r="L25" s="1547">
        <v>0</v>
      </c>
      <c r="M25" s="1547">
        <v>1</v>
      </c>
      <c r="N25" s="1550">
        <f t="shared" si="1"/>
        <v>1</v>
      </c>
      <c r="O25" s="1574"/>
      <c r="P25" s="1574"/>
    </row>
    <row r="26" spans="5:16">
      <c r="E26" s="2065">
        <v>1403</v>
      </c>
      <c r="F26" s="1565" t="s">
        <v>14</v>
      </c>
      <c r="G26" s="1558"/>
      <c r="H26" s="1556">
        <f>SUM(H27:H29)</f>
        <v>0</v>
      </c>
      <c r="I26" s="1556">
        <f>SUM(I27:I29)</f>
        <v>0</v>
      </c>
      <c r="J26" s="1557">
        <f t="shared" si="0"/>
        <v>0</v>
      </c>
      <c r="K26" s="1556"/>
      <c r="L26" s="1556">
        <f>SUM(L27:L29)</f>
        <v>0</v>
      </c>
      <c r="M26" s="1556">
        <f>SUM(M27:M29)</f>
        <v>0</v>
      </c>
      <c r="N26" s="1555">
        <f t="shared" si="1"/>
        <v>0</v>
      </c>
      <c r="O26" s="1574"/>
      <c r="P26" s="1574"/>
    </row>
    <row r="27" spans="5:16" ht="12" customHeight="1">
      <c r="E27" s="2067"/>
      <c r="F27" s="1566" t="s">
        <v>33</v>
      </c>
      <c r="G27" s="1560"/>
      <c r="H27" s="1547">
        <v>0</v>
      </c>
      <c r="I27" s="1547">
        <v>0</v>
      </c>
      <c r="J27" s="1552">
        <f t="shared" si="0"/>
        <v>0</v>
      </c>
      <c r="K27" s="1547"/>
      <c r="L27" s="1547">
        <v>0</v>
      </c>
      <c r="M27" s="1547">
        <v>0</v>
      </c>
      <c r="N27" s="1550">
        <f t="shared" si="1"/>
        <v>0</v>
      </c>
      <c r="O27" s="1574"/>
      <c r="P27" s="1574"/>
    </row>
    <row r="28" spans="5:16" ht="12" customHeight="1">
      <c r="E28" s="2067"/>
      <c r="F28" s="1566" t="s">
        <v>15</v>
      </c>
      <c r="G28" s="1560"/>
      <c r="H28" s="1547">
        <v>0</v>
      </c>
      <c r="I28" s="1547">
        <v>0</v>
      </c>
      <c r="J28" s="1547">
        <f t="shared" si="0"/>
        <v>0</v>
      </c>
      <c r="K28" s="1547"/>
      <c r="L28" s="1547">
        <v>0</v>
      </c>
      <c r="M28" s="1547">
        <v>0</v>
      </c>
      <c r="N28" s="1550">
        <f t="shared" si="1"/>
        <v>0</v>
      </c>
      <c r="O28" s="1574"/>
      <c r="P28" s="1574"/>
    </row>
    <row r="29" spans="5:16" ht="12" customHeight="1">
      <c r="E29" s="2067"/>
      <c r="F29" s="1566" t="s">
        <v>16</v>
      </c>
      <c r="G29" s="1560"/>
      <c r="H29" s="1547">
        <v>0</v>
      </c>
      <c r="I29" s="1547">
        <v>0</v>
      </c>
      <c r="J29" s="1547">
        <f t="shared" si="0"/>
        <v>0</v>
      </c>
      <c r="K29" s="1547"/>
      <c r="L29" s="1547">
        <v>0</v>
      </c>
      <c r="M29" s="1547">
        <v>0</v>
      </c>
      <c r="N29" s="1550">
        <f t="shared" si="1"/>
        <v>0</v>
      </c>
      <c r="O29" s="1574"/>
      <c r="P29" s="1574"/>
    </row>
    <row r="30" spans="5:16">
      <c r="E30" s="2072">
        <v>1404</v>
      </c>
      <c r="F30" s="1565" t="s">
        <v>34</v>
      </c>
      <c r="G30" s="1558"/>
      <c r="H30" s="1556">
        <f>SUM(H31:H32)</f>
        <v>1</v>
      </c>
      <c r="I30" s="1556">
        <f>SUM(I31:I32)</f>
        <v>1</v>
      </c>
      <c r="J30" s="1557">
        <f t="shared" si="0"/>
        <v>2</v>
      </c>
      <c r="K30" s="1556"/>
      <c r="L30" s="1556">
        <f>SUM(L31:L32)</f>
        <v>0</v>
      </c>
      <c r="M30" s="1556">
        <f>SUM(M31:M32)</f>
        <v>2</v>
      </c>
      <c r="N30" s="1555">
        <f t="shared" si="1"/>
        <v>2</v>
      </c>
    </row>
    <row r="31" spans="5:16">
      <c r="E31" s="2073"/>
      <c r="F31" s="1566" t="s">
        <v>109</v>
      </c>
      <c r="G31" s="1560"/>
      <c r="H31" s="1547">
        <v>0</v>
      </c>
      <c r="I31" s="1547">
        <v>1</v>
      </c>
      <c r="J31" s="1552">
        <f t="shared" si="0"/>
        <v>1</v>
      </c>
      <c r="K31" s="1547"/>
      <c r="L31" s="1572">
        <v>0</v>
      </c>
      <c r="M31" s="1572">
        <v>1</v>
      </c>
      <c r="N31" s="1573">
        <f t="shared" si="1"/>
        <v>1</v>
      </c>
    </row>
    <row r="32" spans="5:16" ht="12.75" customHeight="1">
      <c r="E32" s="2073"/>
      <c r="F32" s="1566" t="s">
        <v>17</v>
      </c>
      <c r="G32" s="1560"/>
      <c r="H32" s="1547">
        <v>1</v>
      </c>
      <c r="I32" s="1547">
        <v>0</v>
      </c>
      <c r="J32" s="1548">
        <f t="shared" si="0"/>
        <v>1</v>
      </c>
      <c r="K32" s="1547"/>
      <c r="L32" s="1572">
        <v>0</v>
      </c>
      <c r="M32" s="1572">
        <v>1</v>
      </c>
      <c r="N32" s="1571">
        <f t="shared" si="1"/>
        <v>1</v>
      </c>
    </row>
    <row r="33" spans="5:14" ht="12.75" customHeight="1">
      <c r="E33" s="2065">
        <v>1405</v>
      </c>
      <c r="F33" s="1565" t="s">
        <v>18</v>
      </c>
      <c r="G33" s="1570"/>
      <c r="H33" s="1556">
        <f>SUM(H34:H37)</f>
        <v>1</v>
      </c>
      <c r="I33" s="1556">
        <f>SUM(I34:I37)</f>
        <v>7</v>
      </c>
      <c r="J33" s="1563">
        <f t="shared" si="0"/>
        <v>8</v>
      </c>
      <c r="K33" s="1569"/>
      <c r="L33" s="1556">
        <f>SUM(L34:L37)</f>
        <v>1</v>
      </c>
      <c r="M33" s="1556">
        <f>SUM(M34:M37)</f>
        <v>4</v>
      </c>
      <c r="N33" s="1561">
        <f t="shared" si="1"/>
        <v>5</v>
      </c>
    </row>
    <row r="34" spans="5:14" ht="12.75" customHeight="1">
      <c r="E34" s="2067"/>
      <c r="F34" s="1566" t="s">
        <v>21</v>
      </c>
      <c r="G34" s="1560"/>
      <c r="H34" s="1547">
        <v>0</v>
      </c>
      <c r="I34" s="1547">
        <v>7</v>
      </c>
      <c r="J34" s="1552">
        <f t="shared" si="0"/>
        <v>7</v>
      </c>
      <c r="K34" s="1547"/>
      <c r="L34" s="1547">
        <v>0</v>
      </c>
      <c r="M34" s="1547">
        <v>4</v>
      </c>
      <c r="N34" s="1550">
        <f t="shared" si="1"/>
        <v>4</v>
      </c>
    </row>
    <row r="35" spans="5:14" ht="12.75" customHeight="1">
      <c r="E35" s="2067"/>
      <c r="F35" s="1566" t="s">
        <v>1408</v>
      </c>
      <c r="G35" s="1560"/>
      <c r="H35" s="1547">
        <v>1</v>
      </c>
      <c r="I35" s="1547">
        <v>0</v>
      </c>
      <c r="J35" s="1547">
        <f t="shared" si="0"/>
        <v>1</v>
      </c>
      <c r="K35" s="1547"/>
      <c r="L35" s="1547">
        <v>1</v>
      </c>
      <c r="M35" s="1547">
        <v>0</v>
      </c>
      <c r="N35" s="1550">
        <f t="shared" si="1"/>
        <v>1</v>
      </c>
    </row>
    <row r="36" spans="5:14" ht="12.75" customHeight="1">
      <c r="E36" s="2067"/>
      <c r="F36" s="1566" t="s">
        <v>65</v>
      </c>
      <c r="G36" s="1560"/>
      <c r="H36" s="1547">
        <v>0</v>
      </c>
      <c r="I36" s="1547">
        <v>0</v>
      </c>
      <c r="J36" s="1547">
        <f t="shared" si="0"/>
        <v>0</v>
      </c>
      <c r="K36" s="1547"/>
      <c r="L36" s="1547">
        <v>0</v>
      </c>
      <c r="M36" s="1547">
        <v>0</v>
      </c>
      <c r="N36" s="1550">
        <f t="shared" si="1"/>
        <v>0</v>
      </c>
    </row>
    <row r="37" spans="5:14" ht="12.75" customHeight="1">
      <c r="E37" s="2067"/>
      <c r="F37" s="1566" t="s">
        <v>49</v>
      </c>
      <c r="G37" s="1568"/>
      <c r="H37" s="1567">
        <v>0</v>
      </c>
      <c r="I37" s="1567">
        <v>0</v>
      </c>
      <c r="J37" s="1547">
        <f t="shared" si="0"/>
        <v>0</v>
      </c>
      <c r="K37" s="1567"/>
      <c r="L37" s="1547">
        <v>0</v>
      </c>
      <c r="M37" s="1547">
        <v>0</v>
      </c>
      <c r="N37" s="1550">
        <f t="shared" si="1"/>
        <v>0</v>
      </c>
    </row>
    <row r="38" spans="5:14" ht="12.75" customHeight="1">
      <c r="E38" s="2065">
        <v>1406</v>
      </c>
      <c r="F38" s="1565" t="s">
        <v>22</v>
      </c>
      <c r="G38" s="1558"/>
      <c r="H38" s="1556">
        <f>SUM(H39:H42)</f>
        <v>0</v>
      </c>
      <c r="I38" s="1556">
        <f>SUM(I39:I42)</f>
        <v>0</v>
      </c>
      <c r="J38" s="1557">
        <f t="shared" si="0"/>
        <v>0</v>
      </c>
      <c r="K38" s="1556"/>
      <c r="L38" s="1556">
        <f>SUM(L39:L42)</f>
        <v>0</v>
      </c>
      <c r="M38" s="1556">
        <f>SUM(M39:M42)</f>
        <v>5</v>
      </c>
      <c r="N38" s="1555">
        <f t="shared" si="1"/>
        <v>5</v>
      </c>
    </row>
    <row r="39" spans="5:14" ht="12.75" customHeight="1">
      <c r="E39" s="2067"/>
      <c r="F39" s="1566" t="s">
        <v>68</v>
      </c>
      <c r="G39" s="1560"/>
      <c r="H39" s="1547">
        <v>0</v>
      </c>
      <c r="I39" s="1547">
        <v>0</v>
      </c>
      <c r="J39" s="1552">
        <f t="shared" si="0"/>
        <v>0</v>
      </c>
      <c r="K39" s="1547"/>
      <c r="L39" s="1547">
        <v>0</v>
      </c>
      <c r="M39" s="1547">
        <v>5</v>
      </c>
      <c r="N39" s="1550">
        <f t="shared" si="1"/>
        <v>5</v>
      </c>
    </row>
    <row r="40" spans="5:14" ht="12.75" customHeight="1">
      <c r="E40" s="2067"/>
      <c r="F40" s="1566" t="s">
        <v>1189</v>
      </c>
      <c r="G40" s="1560"/>
      <c r="H40" s="1547">
        <v>0</v>
      </c>
      <c r="I40" s="1547">
        <v>0</v>
      </c>
      <c r="J40" s="1547">
        <f t="shared" si="0"/>
        <v>0</v>
      </c>
      <c r="K40" s="1547"/>
      <c r="L40" s="1547">
        <v>0</v>
      </c>
      <c r="M40" s="1547">
        <v>0</v>
      </c>
      <c r="N40" s="1550">
        <f t="shared" si="1"/>
        <v>0</v>
      </c>
    </row>
    <row r="41" spans="5:14" ht="12.75" customHeight="1">
      <c r="E41" s="2067"/>
      <c r="F41" s="1566" t="s">
        <v>36</v>
      </c>
      <c r="G41" s="1560"/>
      <c r="H41" s="1547">
        <v>0</v>
      </c>
      <c r="I41" s="1547">
        <v>0</v>
      </c>
      <c r="J41" s="1547">
        <f t="shared" si="0"/>
        <v>0</v>
      </c>
      <c r="K41" s="1547"/>
      <c r="L41" s="1547">
        <v>0</v>
      </c>
      <c r="M41" s="1547">
        <v>0</v>
      </c>
      <c r="N41" s="1550">
        <f t="shared" si="1"/>
        <v>0</v>
      </c>
    </row>
    <row r="42" spans="5:14" ht="12.75" customHeight="1">
      <c r="E42" s="2067"/>
      <c r="F42" s="1566" t="s">
        <v>37</v>
      </c>
      <c r="G42" s="1560"/>
      <c r="H42" s="1547">
        <v>0</v>
      </c>
      <c r="I42" s="1547">
        <v>0</v>
      </c>
      <c r="J42" s="1547">
        <f t="shared" si="0"/>
        <v>0</v>
      </c>
      <c r="K42" s="1547"/>
      <c r="L42" s="1547">
        <v>0</v>
      </c>
      <c r="M42" s="1547">
        <v>0</v>
      </c>
      <c r="N42" s="1550">
        <f t="shared" si="1"/>
        <v>0</v>
      </c>
    </row>
    <row r="43" spans="5:14" ht="12.75" customHeight="1">
      <c r="E43" s="2072">
        <v>1407</v>
      </c>
      <c r="F43" s="1559" t="s">
        <v>24</v>
      </c>
      <c r="G43" s="1558"/>
      <c r="H43" s="1556">
        <f>SUM(H44:H45)</f>
        <v>1</v>
      </c>
      <c r="I43" s="1556">
        <f>SUM(I44:I45)</f>
        <v>0</v>
      </c>
      <c r="J43" s="1557">
        <f t="shared" si="0"/>
        <v>1</v>
      </c>
      <c r="K43" s="1556"/>
      <c r="L43" s="1556">
        <f>SUM(L44:L45)</f>
        <v>0</v>
      </c>
      <c r="M43" s="1556">
        <f>SUM(M44:M45)</f>
        <v>0</v>
      </c>
      <c r="N43" s="1555">
        <f t="shared" si="1"/>
        <v>0</v>
      </c>
    </row>
    <row r="44" spans="5:14" ht="12.75" customHeight="1">
      <c r="E44" s="2073"/>
      <c r="F44" s="594" t="s">
        <v>69</v>
      </c>
      <c r="G44" s="1560"/>
      <c r="H44" s="1547">
        <v>0</v>
      </c>
      <c r="I44" s="1547">
        <v>0</v>
      </c>
      <c r="J44" s="1552">
        <f t="shared" si="0"/>
        <v>0</v>
      </c>
      <c r="K44" s="1547"/>
      <c r="L44" s="1547">
        <v>0</v>
      </c>
      <c r="M44" s="1547">
        <v>0</v>
      </c>
      <c r="N44" s="1550">
        <f t="shared" si="1"/>
        <v>0</v>
      </c>
    </row>
    <row r="45" spans="5:14" ht="12.75" customHeight="1">
      <c r="E45" s="2073"/>
      <c r="F45" s="594" t="s">
        <v>51</v>
      </c>
      <c r="G45" s="1560"/>
      <c r="H45" s="1547">
        <v>1</v>
      </c>
      <c r="I45" s="1547">
        <v>0</v>
      </c>
      <c r="J45" s="1548">
        <f t="shared" si="0"/>
        <v>1</v>
      </c>
      <c r="K45" s="1547"/>
      <c r="L45" s="1547">
        <v>0</v>
      </c>
      <c r="M45" s="1547">
        <v>0</v>
      </c>
      <c r="N45" s="1546">
        <f t="shared" si="1"/>
        <v>0</v>
      </c>
    </row>
    <row r="46" spans="5:14" ht="12.75" customHeight="1">
      <c r="E46" s="2072">
        <v>1408</v>
      </c>
      <c r="F46" s="1565" t="s">
        <v>25</v>
      </c>
      <c r="G46" s="1564"/>
      <c r="H46" s="1556">
        <f>SUM(H47:H50)</f>
        <v>1</v>
      </c>
      <c r="I46" s="1556">
        <f>SUM(I47:I50)</f>
        <v>2</v>
      </c>
      <c r="J46" s="1563">
        <f t="shared" si="0"/>
        <v>3</v>
      </c>
      <c r="K46" s="1562"/>
      <c r="L46" s="1556">
        <f>SUM(L47:L50)</f>
        <v>0</v>
      </c>
      <c r="M46" s="1556">
        <f>SUM(M47:M50)</f>
        <v>0</v>
      </c>
      <c r="N46" s="1561">
        <f t="shared" si="1"/>
        <v>0</v>
      </c>
    </row>
    <row r="47" spans="5:14" ht="12.75" customHeight="1">
      <c r="E47" s="2073"/>
      <c r="F47" s="594" t="s">
        <v>20</v>
      </c>
      <c r="G47" s="1560"/>
      <c r="H47" s="1547">
        <v>1</v>
      </c>
      <c r="I47" s="1547">
        <v>2</v>
      </c>
      <c r="J47" s="1552">
        <f t="shared" si="0"/>
        <v>3</v>
      </c>
      <c r="K47" s="1547"/>
      <c r="L47" s="1547">
        <v>0</v>
      </c>
      <c r="M47" s="1547">
        <v>0</v>
      </c>
      <c r="N47" s="1550">
        <f t="shared" si="1"/>
        <v>0</v>
      </c>
    </row>
    <row r="48" spans="5:14" ht="12" customHeight="1">
      <c r="E48" s="2073"/>
      <c r="F48" s="594" t="s">
        <v>50</v>
      </c>
      <c r="G48" s="1560"/>
      <c r="H48" s="1547">
        <v>0</v>
      </c>
      <c r="I48" s="1547">
        <v>0</v>
      </c>
      <c r="J48" s="1547">
        <f t="shared" si="0"/>
        <v>0</v>
      </c>
      <c r="K48" s="1547"/>
      <c r="L48" s="1547">
        <v>0</v>
      </c>
      <c r="M48" s="1547">
        <v>0</v>
      </c>
      <c r="N48" s="1550">
        <f t="shared" si="1"/>
        <v>0</v>
      </c>
    </row>
    <row r="49" spans="1:14">
      <c r="E49" s="2073"/>
      <c r="F49" s="594" t="s">
        <v>38</v>
      </c>
      <c r="G49" s="1560"/>
      <c r="H49" s="1547">
        <v>0</v>
      </c>
      <c r="I49" s="1547">
        <v>0</v>
      </c>
      <c r="J49" s="1547">
        <f t="shared" si="0"/>
        <v>0</v>
      </c>
      <c r="K49" s="1547"/>
      <c r="L49" s="1547">
        <v>0</v>
      </c>
      <c r="M49" s="1547">
        <v>0</v>
      </c>
      <c r="N49" s="1550">
        <f t="shared" si="1"/>
        <v>0</v>
      </c>
    </row>
    <row r="50" spans="1:14">
      <c r="E50" s="2075"/>
      <c r="F50" s="594" t="s">
        <v>119</v>
      </c>
      <c r="G50" s="1560"/>
      <c r="H50" s="1547">
        <v>0</v>
      </c>
      <c r="I50" s="1547">
        <v>0</v>
      </c>
      <c r="J50" s="1547">
        <f t="shared" si="0"/>
        <v>0</v>
      </c>
      <c r="K50" s="1547"/>
      <c r="L50" s="1547">
        <v>0</v>
      </c>
      <c r="M50" s="1547">
        <v>0</v>
      </c>
      <c r="N50" s="1550">
        <f t="shared" si="1"/>
        <v>0</v>
      </c>
    </row>
    <row r="51" spans="1:14">
      <c r="E51" s="2072">
        <v>1624</v>
      </c>
      <c r="F51" s="1559" t="s">
        <v>47</v>
      </c>
      <c r="G51" s="1558"/>
      <c r="H51" s="1556">
        <f>SUM(H52:H53)</f>
        <v>0</v>
      </c>
      <c r="I51" s="1556">
        <f>SUM(I52:I53)</f>
        <v>0</v>
      </c>
      <c r="J51" s="1557">
        <f t="shared" si="0"/>
        <v>0</v>
      </c>
      <c r="K51" s="1556"/>
      <c r="L51" s="1556">
        <f>SUM(L52:L53)</f>
        <v>0</v>
      </c>
      <c r="M51" s="1556">
        <f>SUM(M52:M53)</f>
        <v>0</v>
      </c>
      <c r="N51" s="1555">
        <f t="shared" si="1"/>
        <v>0</v>
      </c>
    </row>
    <row r="52" spans="1:14" ht="12.75" customHeight="1">
      <c r="E52" s="2073"/>
      <c r="F52" s="594" t="s">
        <v>118</v>
      </c>
      <c r="G52" s="1554"/>
      <c r="H52" s="1553">
        <v>0</v>
      </c>
      <c r="I52" s="1553">
        <v>0</v>
      </c>
      <c r="J52" s="1552">
        <f t="shared" si="0"/>
        <v>0</v>
      </c>
      <c r="K52" s="1551"/>
      <c r="L52" s="1547">
        <v>0</v>
      </c>
      <c r="M52" s="1547">
        <v>0</v>
      </c>
      <c r="N52" s="1550">
        <f t="shared" si="1"/>
        <v>0</v>
      </c>
    </row>
    <row r="53" spans="1:14">
      <c r="E53" s="2075"/>
      <c r="F53" s="594" t="s">
        <v>52</v>
      </c>
      <c r="G53" s="1549"/>
      <c r="H53" s="1548">
        <v>0</v>
      </c>
      <c r="I53" s="1548">
        <v>0</v>
      </c>
      <c r="J53" s="1548">
        <f t="shared" si="0"/>
        <v>0</v>
      </c>
      <c r="K53" s="1548"/>
      <c r="L53" s="1547">
        <v>0</v>
      </c>
      <c r="M53" s="1547">
        <v>0</v>
      </c>
      <c r="N53" s="1546">
        <f t="shared" si="1"/>
        <v>0</v>
      </c>
    </row>
    <row r="54" spans="1:14" ht="12" customHeight="1">
      <c r="F54" s="2078" t="s">
        <v>5</v>
      </c>
      <c r="G54" s="2078"/>
      <c r="H54" s="1545">
        <f>SUM(H9+H17+H26+H30+H33+H38+H43+H46+H51)</f>
        <v>7</v>
      </c>
      <c r="I54" s="1545">
        <f>SUM(I9+I17+I26+I30+I33+I38+I43+I46+I51)</f>
        <v>13</v>
      </c>
      <c r="J54" s="1545">
        <f>SUM(J9+J17+J26+J30+J33+J38+J43+J46+J51)</f>
        <v>20</v>
      </c>
      <c r="K54" s="1545"/>
      <c r="L54" s="1545">
        <f>SUM(L9+L17+L26+L30+L33+L38+L43+L46+L51)</f>
        <v>3</v>
      </c>
      <c r="M54" s="1545">
        <f>SUM(M9+M17+M26+M30+M33+M38+M43+M46+M51)</f>
        <v>17</v>
      </c>
      <c r="N54" s="1544">
        <f>SUM(N9+N17+N26+N30+N33+N38+N43+N46+N51)</f>
        <v>20</v>
      </c>
    </row>
    <row r="55" spans="1:14" s="1540" customFormat="1" ht="12" customHeight="1">
      <c r="A55" s="1543"/>
      <c r="B55" s="1543"/>
      <c r="C55" s="1543"/>
      <c r="D55" s="1542"/>
      <c r="F55" s="1540" t="s">
        <v>1407</v>
      </c>
      <c r="H55" s="1541"/>
      <c r="I55" s="1541"/>
      <c r="J55" s="1541"/>
      <c r="K55" s="1541"/>
      <c r="L55" s="1541"/>
      <c r="M55" s="1541"/>
      <c r="N55" s="1541"/>
    </row>
    <row r="56" spans="1:14" s="1540" customFormat="1" ht="12" customHeight="1">
      <c r="A56" s="1543"/>
      <c r="B56" s="1543"/>
      <c r="C56" s="1543"/>
      <c r="D56" s="1542"/>
      <c r="H56" s="1541"/>
      <c r="I56" s="1541"/>
      <c r="J56" s="1541"/>
      <c r="K56" s="1541"/>
      <c r="L56" s="1541"/>
      <c r="M56" s="1541"/>
      <c r="N56" s="1541"/>
    </row>
    <row r="57" spans="1:14" ht="9" customHeight="1"/>
    <row r="58" spans="1:14" ht="9" customHeight="1"/>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sheetData>
  <sheetProtection selectLockedCells="1" selectUnlockedCells="1"/>
  <mergeCells count="18">
    <mergeCell ref="E46:E50"/>
    <mergeCell ref="E43:E45"/>
    <mergeCell ref="E51:E53"/>
    <mergeCell ref="F54:G54"/>
    <mergeCell ref="E9:E15"/>
    <mergeCell ref="E26:E29"/>
    <mergeCell ref="E30:E32"/>
    <mergeCell ref="E33:E37"/>
    <mergeCell ref="E38:E42"/>
    <mergeCell ref="E17:E25"/>
    <mergeCell ref="E2:N2"/>
    <mergeCell ref="R2:AF2"/>
    <mergeCell ref="E3:N3"/>
    <mergeCell ref="E6:E8"/>
    <mergeCell ref="H6:N6"/>
    <mergeCell ref="H7:J7"/>
    <mergeCell ref="L7:N7"/>
    <mergeCell ref="F6:G8"/>
  </mergeCells>
  <printOptions horizontalCentered="1"/>
  <pageMargins left="0.50972222222222219" right="0.42986111111111114" top="0.52013888888888893" bottom="0.94513888888888886" header="0.51180555555555551" footer="0.51180555555555551"/>
  <pageSetup scale="71" firstPageNumber="0" orientation="portrait" r:id="rId1"/>
  <headerFooter alignWithMargins="0">
    <oddFooter>&amp;C&amp;F</oddFooter>
  </headerFooter>
  <rowBreaks count="1" manualBreakCount="1">
    <brk id="7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09677-D420-415B-9CE2-75D3AC72E0FE}">
  <dimension ref="A1:ID502"/>
  <sheetViews>
    <sheetView showGridLines="0" view="pageBreakPreview" zoomScaleNormal="100" zoomScaleSheetLayoutView="100" workbookViewId="0">
      <selection activeCell="E40" sqref="E40"/>
    </sheetView>
  </sheetViews>
  <sheetFormatPr baseColWidth="10" defaultRowHeight="12.75"/>
  <cols>
    <col min="1" max="1" width="3" style="243" customWidth="1"/>
    <col min="2" max="2" width="6.140625" style="73" customWidth="1"/>
    <col min="3" max="3" width="1.5703125" style="73" customWidth="1"/>
    <col min="4" max="4" width="59.140625" style="9" bestFit="1" customWidth="1"/>
    <col min="5" max="5" width="7.5703125" style="73" customWidth="1"/>
    <col min="6" max="6" width="7.42578125" style="1500" customWidth="1"/>
    <col min="7" max="7" width="6.140625" style="73" customWidth="1"/>
    <col min="8" max="8" width="7.5703125" style="73" customWidth="1"/>
    <col min="9" max="9" width="2.28515625" style="73" customWidth="1"/>
    <col min="10" max="10" width="4.85546875" style="73" customWidth="1"/>
    <col min="11" max="11" width="8" style="73" customWidth="1"/>
    <col min="12" max="12" width="1" style="73" customWidth="1"/>
    <col min="13" max="13" width="6.7109375" style="73" customWidth="1"/>
    <col min="14" max="14" width="1" style="73" customWidth="1"/>
    <col min="15" max="15" width="6.7109375"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4" width="6.7109375" style="73" customWidth="1"/>
    <col min="25" max="16384" width="11.42578125" style="73"/>
  </cols>
  <sheetData>
    <row r="1" spans="1:26" ht="3.75" customHeight="1">
      <c r="E1" s="92"/>
      <c r="F1" s="1534"/>
    </row>
    <row r="2" spans="1:26" ht="12.75" customHeight="1">
      <c r="B2" s="2016" t="s">
        <v>1406</v>
      </c>
      <c r="C2" s="2016"/>
      <c r="D2" s="2016"/>
      <c r="E2" s="2016"/>
      <c r="F2" s="2016"/>
      <c r="G2" s="2016"/>
      <c r="H2" s="2016"/>
      <c r="I2" s="2016"/>
      <c r="J2" s="1533"/>
      <c r="K2" s="1533"/>
      <c r="L2" s="1533"/>
      <c r="M2" s="1533"/>
      <c r="N2" s="1533"/>
      <c r="O2" s="1533"/>
      <c r="P2" s="1533"/>
      <c r="Q2" s="1533"/>
      <c r="R2" s="1533"/>
      <c r="S2" s="1533"/>
      <c r="T2" s="1533"/>
      <c r="U2" s="1533"/>
      <c r="V2" s="1533"/>
      <c r="W2" s="1533"/>
    </row>
    <row r="3" spans="1:26" ht="12.75" customHeight="1">
      <c r="A3" s="763"/>
      <c r="B3" s="2016" t="s">
        <v>63</v>
      </c>
      <c r="C3" s="2016"/>
      <c r="D3" s="2016"/>
      <c r="E3" s="2016"/>
      <c r="F3" s="2016"/>
      <c r="G3" s="2016"/>
      <c r="H3" s="2016"/>
      <c r="I3" s="2016"/>
      <c r="Y3" s="104"/>
      <c r="Z3" s="104"/>
    </row>
    <row r="4" spans="1:26" ht="6.75" customHeight="1">
      <c r="B4" s="1532"/>
      <c r="C4" s="1532"/>
      <c r="D4" s="1532"/>
      <c r="E4" s="1532"/>
      <c r="F4" s="1532"/>
      <c r="G4" s="1532"/>
      <c r="H4" s="1532"/>
    </row>
    <row r="5" spans="1:26" ht="12.75" customHeight="1">
      <c r="B5" s="2001" t="s">
        <v>29</v>
      </c>
      <c r="C5" s="752"/>
      <c r="D5" s="752"/>
      <c r="E5" s="1516"/>
      <c r="F5" s="1531"/>
      <c r="G5" s="1530"/>
      <c r="H5" s="798"/>
      <c r="I5" s="749"/>
    </row>
    <row r="6" spans="1:26" ht="12.75" customHeight="1">
      <c r="B6" s="1990"/>
      <c r="C6" s="748"/>
      <c r="D6" s="744" t="s">
        <v>336</v>
      </c>
      <c r="E6" s="1511"/>
      <c r="F6" s="759" t="s">
        <v>26</v>
      </c>
      <c r="G6" s="759" t="s">
        <v>27</v>
      </c>
      <c r="H6" s="759" t="s">
        <v>5</v>
      </c>
      <c r="I6" s="742"/>
    </row>
    <row r="7" spans="1:26">
      <c r="B7" s="1991"/>
      <c r="C7" s="746"/>
      <c r="D7" s="745"/>
      <c r="E7" s="1511"/>
      <c r="F7" s="1529"/>
      <c r="G7" s="748"/>
      <c r="H7" s="748"/>
      <c r="I7" s="742"/>
    </row>
    <row r="8" spans="1:26" ht="12" customHeight="1">
      <c r="B8" s="2006">
        <v>1401</v>
      </c>
      <c r="C8" s="271" t="s">
        <v>9</v>
      </c>
      <c r="D8" s="432"/>
      <c r="E8" s="1525"/>
      <c r="F8" s="63">
        <f>F9+F13+F16+F20+F27+F30+F32</f>
        <v>0</v>
      </c>
      <c r="G8" s="33">
        <f>G9+G13+G16+G20+G27+G30+G32</f>
        <v>24</v>
      </c>
      <c r="H8" s="33">
        <f t="shared" ref="H8:H39" si="0">SUM(F8:G8)</f>
        <v>24</v>
      </c>
      <c r="I8" s="731"/>
    </row>
    <row r="9" spans="1:26" s="74" customFormat="1" ht="11.25" customHeight="1">
      <c r="A9" s="243"/>
      <c r="B9" s="2007"/>
      <c r="C9" s="431" t="s">
        <v>10</v>
      </c>
      <c r="D9" s="339"/>
      <c r="E9" s="93"/>
      <c r="F9" s="1524">
        <f>SUM(F10:F12)</f>
        <v>0</v>
      </c>
      <c r="G9" s="1523">
        <f>SUM(G10:G12)</f>
        <v>5</v>
      </c>
      <c r="H9" s="1523">
        <f t="shared" si="0"/>
        <v>5</v>
      </c>
      <c r="I9" s="1505"/>
    </row>
    <row r="10" spans="1:26" s="74" customFormat="1" ht="11.25" customHeight="1">
      <c r="A10" s="243"/>
      <c r="B10" s="2014"/>
      <c r="C10" s="233"/>
      <c r="D10" s="77" t="s">
        <v>342</v>
      </c>
      <c r="E10" s="93"/>
      <c r="F10" s="1519">
        <v>0</v>
      </c>
      <c r="G10" s="196">
        <v>1</v>
      </c>
      <c r="H10" s="196">
        <f t="shared" si="0"/>
        <v>1</v>
      </c>
      <c r="I10" s="1505"/>
    </row>
    <row r="11" spans="1:26" s="74" customFormat="1" ht="11.25" customHeight="1">
      <c r="A11" s="243"/>
      <c r="B11" s="2014"/>
      <c r="C11" s="233"/>
      <c r="D11" s="77" t="s">
        <v>237</v>
      </c>
      <c r="E11" s="93"/>
      <c r="F11" s="1519">
        <v>0</v>
      </c>
      <c r="G11" s="196">
        <v>2</v>
      </c>
      <c r="H11" s="196">
        <f t="shared" si="0"/>
        <v>2</v>
      </c>
      <c r="I11" s="1505"/>
    </row>
    <row r="12" spans="1:26" s="74" customFormat="1" ht="11.25" customHeight="1">
      <c r="A12" s="243"/>
      <c r="B12" s="2007"/>
      <c r="C12" s="233"/>
      <c r="D12" s="77" t="s">
        <v>1405</v>
      </c>
      <c r="E12" s="93"/>
      <c r="F12" s="1519">
        <v>0</v>
      </c>
      <c r="G12" s="196">
        <v>2</v>
      </c>
      <c r="H12" s="196">
        <f t="shared" si="0"/>
        <v>2</v>
      </c>
      <c r="I12" s="1505"/>
    </row>
    <row r="13" spans="1:26" s="74" customFormat="1" ht="11.25" customHeight="1">
      <c r="A13" s="243"/>
      <c r="B13" s="2007"/>
      <c r="C13" s="391" t="s">
        <v>11</v>
      </c>
      <c r="D13" s="47"/>
      <c r="E13" s="93"/>
      <c r="F13" s="1524">
        <f>F14+F15</f>
        <v>0</v>
      </c>
      <c r="G13" s="1523">
        <f>G14+G15</f>
        <v>3</v>
      </c>
      <c r="H13" s="476">
        <f t="shared" si="0"/>
        <v>3</v>
      </c>
      <c r="I13" s="1505"/>
    </row>
    <row r="14" spans="1:26" s="74" customFormat="1" ht="11.25" customHeight="1">
      <c r="A14" s="243"/>
      <c r="B14" s="2007"/>
      <c r="C14" s="233"/>
      <c r="D14" s="77" t="s">
        <v>248</v>
      </c>
      <c r="E14" s="93"/>
      <c r="F14" s="1519">
        <v>0</v>
      </c>
      <c r="G14" s="196">
        <v>2</v>
      </c>
      <c r="H14" s="196">
        <f t="shared" si="0"/>
        <v>2</v>
      </c>
      <c r="I14" s="1505"/>
    </row>
    <row r="15" spans="1:26" s="74" customFormat="1" ht="11.25" customHeight="1">
      <c r="A15" s="243"/>
      <c r="B15" s="2007"/>
      <c r="C15" s="233"/>
      <c r="D15" s="77" t="s">
        <v>247</v>
      </c>
      <c r="E15" s="93"/>
      <c r="F15" s="1519">
        <v>0</v>
      </c>
      <c r="G15" s="196">
        <v>1</v>
      </c>
      <c r="H15" s="196">
        <f t="shared" si="0"/>
        <v>1</v>
      </c>
      <c r="I15" s="1505"/>
    </row>
    <row r="16" spans="1:26" s="74" customFormat="1" ht="11.25" customHeight="1">
      <c r="A16" s="243"/>
      <c r="B16" s="2007"/>
      <c r="C16" s="391" t="s">
        <v>12</v>
      </c>
      <c r="D16" s="47"/>
      <c r="E16" s="93"/>
      <c r="F16" s="1524">
        <f>SUM(F17:F19)</f>
        <v>0</v>
      </c>
      <c r="G16" s="1524">
        <f>SUM(G17:G19)</f>
        <v>1</v>
      </c>
      <c r="H16" s="476">
        <f t="shared" si="0"/>
        <v>1</v>
      </c>
      <c r="I16" s="1505"/>
    </row>
    <row r="17" spans="1:9" s="74" customFormat="1" ht="11.25" customHeight="1">
      <c r="A17" s="243"/>
      <c r="B17" s="2007"/>
      <c r="C17" s="391"/>
      <c r="D17" s="77" t="s">
        <v>246</v>
      </c>
      <c r="E17" s="93"/>
      <c r="F17" s="1527">
        <v>0</v>
      </c>
      <c r="G17" s="1528">
        <v>1</v>
      </c>
      <c r="H17" s="196">
        <f t="shared" si="0"/>
        <v>1</v>
      </c>
      <c r="I17" s="1505"/>
    </row>
    <row r="18" spans="1:9" s="74" customFormat="1" ht="11.25" customHeight="1">
      <c r="A18" s="243"/>
      <c r="B18" s="2007"/>
      <c r="C18" s="391"/>
      <c r="D18" s="77" t="s">
        <v>245</v>
      </c>
      <c r="E18" s="93"/>
      <c r="F18" s="1527">
        <v>0</v>
      </c>
      <c r="G18" s="1528">
        <v>0</v>
      </c>
      <c r="H18" s="196">
        <f t="shared" si="0"/>
        <v>0</v>
      </c>
      <c r="I18" s="1505"/>
    </row>
    <row r="19" spans="1:9" s="74" customFormat="1" ht="11.25" customHeight="1">
      <c r="A19" s="243"/>
      <c r="B19" s="2007"/>
      <c r="C19" s="233"/>
      <c r="D19" s="10" t="s">
        <v>244</v>
      </c>
      <c r="E19" s="93"/>
      <c r="F19" s="1527">
        <v>0</v>
      </c>
      <c r="G19" s="48">
        <v>0</v>
      </c>
      <c r="H19" s="196">
        <f t="shared" si="0"/>
        <v>0</v>
      </c>
      <c r="I19" s="1505"/>
    </row>
    <row r="20" spans="1:9" s="74" customFormat="1" ht="11.25" customHeight="1">
      <c r="A20" s="243"/>
      <c r="B20" s="2007"/>
      <c r="C20" s="428" t="s">
        <v>30</v>
      </c>
      <c r="D20" s="90"/>
      <c r="E20" s="93"/>
      <c r="F20" s="1524">
        <f>SUM(F21:F26)</f>
        <v>0</v>
      </c>
      <c r="G20" s="1523">
        <f>SUM(G21:G26)</f>
        <v>8</v>
      </c>
      <c r="H20" s="476">
        <f t="shared" si="0"/>
        <v>8</v>
      </c>
      <c r="I20" s="1505"/>
    </row>
    <row r="21" spans="1:9" s="74" customFormat="1" ht="11.25" customHeight="1">
      <c r="A21" s="243"/>
      <c r="B21" s="2007"/>
      <c r="C21" s="233"/>
      <c r="D21" s="77" t="s">
        <v>238</v>
      </c>
      <c r="E21" s="93"/>
      <c r="F21" s="1519">
        <v>0</v>
      </c>
      <c r="G21" s="196">
        <v>1</v>
      </c>
      <c r="H21" s="196">
        <f t="shared" si="0"/>
        <v>1</v>
      </c>
      <c r="I21" s="1505"/>
    </row>
    <row r="22" spans="1:9" s="74" customFormat="1" ht="11.25" customHeight="1">
      <c r="A22" s="243"/>
      <c r="B22" s="2007"/>
      <c r="C22" s="233"/>
      <c r="D22" s="77" t="s">
        <v>243</v>
      </c>
      <c r="E22" s="93"/>
      <c r="F22" s="1519">
        <v>0</v>
      </c>
      <c r="G22" s="196">
        <v>1</v>
      </c>
      <c r="H22" s="196">
        <f t="shared" si="0"/>
        <v>1</v>
      </c>
      <c r="I22" s="1505"/>
    </row>
    <row r="23" spans="1:9" s="74" customFormat="1" ht="11.25" customHeight="1">
      <c r="A23" s="243"/>
      <c r="B23" s="2007"/>
      <c r="C23" s="233"/>
      <c r="D23" s="77" t="s">
        <v>1404</v>
      </c>
      <c r="E23" s="93"/>
      <c r="F23" s="1519">
        <v>0</v>
      </c>
      <c r="G23" s="196">
        <v>1</v>
      </c>
      <c r="H23" s="196">
        <f t="shared" si="0"/>
        <v>1</v>
      </c>
      <c r="I23" s="1505"/>
    </row>
    <row r="24" spans="1:9" s="74" customFormat="1" ht="11.25" customHeight="1">
      <c r="A24" s="243"/>
      <c r="B24" s="2007"/>
      <c r="C24" s="233"/>
      <c r="D24" s="77" t="s">
        <v>241</v>
      </c>
      <c r="E24" s="93"/>
      <c r="F24" s="1519">
        <v>0</v>
      </c>
      <c r="G24" s="196">
        <v>1</v>
      </c>
      <c r="H24" s="196">
        <f t="shared" si="0"/>
        <v>1</v>
      </c>
      <c r="I24" s="1505"/>
    </row>
    <row r="25" spans="1:9" s="74" customFormat="1" ht="11.25" customHeight="1">
      <c r="A25" s="243"/>
      <c r="B25" s="2007"/>
      <c r="C25" s="233"/>
      <c r="D25" s="77" t="s">
        <v>240</v>
      </c>
      <c r="E25" s="93"/>
      <c r="F25" s="1519">
        <v>0</v>
      </c>
      <c r="G25" s="196">
        <v>2</v>
      </c>
      <c r="H25" s="196">
        <f t="shared" si="0"/>
        <v>2</v>
      </c>
      <c r="I25" s="1505"/>
    </row>
    <row r="26" spans="1:9" s="74" customFormat="1" ht="11.25" customHeight="1">
      <c r="A26" s="243"/>
      <c r="B26" s="2007"/>
      <c r="C26" s="233"/>
      <c r="D26" s="77" t="s">
        <v>340</v>
      </c>
      <c r="E26" s="93"/>
      <c r="F26" s="1519">
        <v>0</v>
      </c>
      <c r="G26" s="196">
        <v>2</v>
      </c>
      <c r="H26" s="196">
        <f t="shared" si="0"/>
        <v>2</v>
      </c>
      <c r="I26" s="1505"/>
    </row>
    <row r="27" spans="1:9" s="74" customFormat="1" ht="11.25" customHeight="1">
      <c r="A27" s="243"/>
      <c r="B27" s="2007"/>
      <c r="C27" s="428" t="s">
        <v>31</v>
      </c>
      <c r="D27" s="77"/>
      <c r="E27" s="93"/>
      <c r="F27" s="1524">
        <f>F28+F29</f>
        <v>0</v>
      </c>
      <c r="G27" s="1523">
        <f>G28+G29</f>
        <v>4</v>
      </c>
      <c r="H27" s="476">
        <f t="shared" si="0"/>
        <v>4</v>
      </c>
      <c r="I27" s="1505"/>
    </row>
    <row r="28" spans="1:9" s="74" customFormat="1" ht="11.25" customHeight="1">
      <c r="A28" s="243"/>
      <c r="B28" s="2007"/>
      <c r="C28" s="233"/>
      <c r="D28" s="77" t="s">
        <v>238</v>
      </c>
      <c r="E28" s="93"/>
      <c r="F28" s="1519">
        <v>0</v>
      </c>
      <c r="G28" s="196">
        <v>2</v>
      </c>
      <c r="H28" s="196">
        <f t="shared" si="0"/>
        <v>2</v>
      </c>
      <c r="I28" s="1505"/>
    </row>
    <row r="29" spans="1:9" s="74" customFormat="1" ht="11.25" customHeight="1">
      <c r="A29" s="243"/>
      <c r="B29" s="2007"/>
      <c r="C29" s="233"/>
      <c r="D29" s="77" t="s">
        <v>237</v>
      </c>
      <c r="E29" s="93"/>
      <c r="F29" s="1519">
        <v>0</v>
      </c>
      <c r="G29" s="196">
        <v>2</v>
      </c>
      <c r="H29" s="196">
        <f t="shared" si="0"/>
        <v>2</v>
      </c>
      <c r="I29" s="1505"/>
    </row>
    <row r="30" spans="1:9" s="74" customFormat="1" ht="11.25" customHeight="1">
      <c r="A30" s="243"/>
      <c r="B30" s="2007"/>
      <c r="C30" s="391" t="s">
        <v>58</v>
      </c>
      <c r="D30" s="47"/>
      <c r="E30" s="93"/>
      <c r="F30" s="1524">
        <f>F31</f>
        <v>0</v>
      </c>
      <c r="G30" s="1523">
        <f>G31</f>
        <v>1</v>
      </c>
      <c r="H30" s="476">
        <f t="shared" si="0"/>
        <v>1</v>
      </c>
      <c r="I30" s="1505"/>
    </row>
    <row r="31" spans="1:9" s="74" customFormat="1" ht="11.25" customHeight="1">
      <c r="A31" s="243"/>
      <c r="B31" s="2007"/>
      <c r="C31" s="233"/>
      <c r="D31" s="77" t="s">
        <v>236</v>
      </c>
      <c r="E31" s="93"/>
      <c r="F31" s="1519">
        <v>0</v>
      </c>
      <c r="G31" s="196">
        <v>1</v>
      </c>
      <c r="H31" s="196">
        <f t="shared" si="0"/>
        <v>1</v>
      </c>
      <c r="I31" s="1505"/>
    </row>
    <row r="32" spans="1:9" s="74" customFormat="1" ht="11.25" customHeight="1">
      <c r="A32" s="243"/>
      <c r="B32" s="2007"/>
      <c r="C32" s="391" t="s">
        <v>64</v>
      </c>
      <c r="D32" s="47"/>
      <c r="E32" s="93"/>
      <c r="F32" s="1524">
        <f>F33</f>
        <v>0</v>
      </c>
      <c r="G32" s="1523">
        <f>G33</f>
        <v>2</v>
      </c>
      <c r="H32" s="476">
        <f t="shared" si="0"/>
        <v>2</v>
      </c>
      <c r="I32" s="1505"/>
    </row>
    <row r="33" spans="1:9" s="74" customFormat="1" ht="11.25" customHeight="1">
      <c r="A33" s="243"/>
      <c r="B33" s="2007"/>
      <c r="C33" s="233"/>
      <c r="D33" s="77" t="s">
        <v>235</v>
      </c>
      <c r="E33" s="93"/>
      <c r="F33" s="1519">
        <v>0</v>
      </c>
      <c r="G33" s="196">
        <v>2</v>
      </c>
      <c r="H33" s="196">
        <f t="shared" si="0"/>
        <v>2</v>
      </c>
      <c r="I33" s="1505"/>
    </row>
    <row r="34" spans="1:9" s="74" customFormat="1" ht="12" customHeight="1">
      <c r="A34" s="243"/>
      <c r="B34" s="2006">
        <v>1402</v>
      </c>
      <c r="C34" s="35" t="s">
        <v>13</v>
      </c>
      <c r="D34" s="111"/>
      <c r="E34" s="1525"/>
      <c r="F34" s="63">
        <f>F35+F42+F45+F51+F54+F58+F61+F65</f>
        <v>0</v>
      </c>
      <c r="G34" s="33">
        <f>G35+G42+G45+G51+G54+G58+G61+G65</f>
        <v>33</v>
      </c>
      <c r="H34" s="33">
        <f t="shared" si="0"/>
        <v>33</v>
      </c>
      <c r="I34" s="731"/>
    </row>
    <row r="35" spans="1:9" s="74" customFormat="1" ht="11.25" customHeight="1">
      <c r="A35" s="243"/>
      <c r="B35" s="2007"/>
      <c r="C35" s="391" t="s">
        <v>92</v>
      </c>
      <c r="D35" s="77"/>
      <c r="E35" s="93"/>
      <c r="F35" s="1524">
        <f>SUM(F36:F41)</f>
        <v>0</v>
      </c>
      <c r="G35" s="1523">
        <f>SUM(G36:G41)</f>
        <v>8</v>
      </c>
      <c r="H35" s="1523">
        <f t="shared" si="0"/>
        <v>8</v>
      </c>
      <c r="I35" s="1505"/>
    </row>
    <row r="36" spans="1:9" s="74" customFormat="1" ht="11.25" customHeight="1">
      <c r="A36" s="243"/>
      <c r="B36" s="2007"/>
      <c r="C36" s="233"/>
      <c r="D36" s="77" t="s">
        <v>228</v>
      </c>
      <c r="E36" s="93"/>
      <c r="F36" s="1519">
        <v>0</v>
      </c>
      <c r="G36" s="196">
        <v>1</v>
      </c>
      <c r="H36" s="196">
        <f t="shared" si="0"/>
        <v>1</v>
      </c>
      <c r="I36" s="1505"/>
    </row>
    <row r="37" spans="1:9" s="74" customFormat="1" ht="11.25" customHeight="1">
      <c r="A37" s="243"/>
      <c r="B37" s="2007"/>
      <c r="C37" s="233"/>
      <c r="D37" s="77" t="s">
        <v>227</v>
      </c>
      <c r="E37" s="93"/>
      <c r="F37" s="1519">
        <v>0</v>
      </c>
      <c r="G37" s="196">
        <v>1</v>
      </c>
      <c r="H37" s="196">
        <f t="shared" si="0"/>
        <v>1</v>
      </c>
      <c r="I37" s="1505"/>
    </row>
    <row r="38" spans="1:9" s="74" customFormat="1" ht="11.25" customHeight="1">
      <c r="A38" s="243"/>
      <c r="B38" s="2007"/>
      <c r="C38" s="233"/>
      <c r="D38" s="77" t="s">
        <v>338</v>
      </c>
      <c r="E38" s="93"/>
      <c r="F38" s="1519">
        <v>0</v>
      </c>
      <c r="G38" s="196">
        <v>1</v>
      </c>
      <c r="H38" s="196">
        <f t="shared" si="0"/>
        <v>1</v>
      </c>
      <c r="I38" s="1505"/>
    </row>
    <row r="39" spans="1:9" s="74" customFormat="1" ht="11.25" customHeight="1">
      <c r="A39" s="243"/>
      <c r="B39" s="2007"/>
      <c r="C39" s="233"/>
      <c r="D39" s="77" t="s">
        <v>234</v>
      </c>
      <c r="E39" s="93"/>
      <c r="F39" s="1519">
        <v>0</v>
      </c>
      <c r="G39" s="196">
        <v>2</v>
      </c>
      <c r="H39" s="196">
        <f t="shared" si="0"/>
        <v>2</v>
      </c>
      <c r="I39" s="1505"/>
    </row>
    <row r="40" spans="1:9" s="74" customFormat="1" ht="11.25" customHeight="1">
      <c r="A40" s="243"/>
      <c r="B40" s="2007"/>
      <c r="C40" s="233"/>
      <c r="D40" s="77" t="s">
        <v>233</v>
      </c>
      <c r="E40" s="93"/>
      <c r="F40" s="1519">
        <v>0</v>
      </c>
      <c r="G40" s="196">
        <v>2</v>
      </c>
      <c r="H40" s="196">
        <f t="shared" ref="H40:H71" si="1">SUM(F40:G40)</f>
        <v>2</v>
      </c>
      <c r="I40" s="1505"/>
    </row>
    <row r="41" spans="1:9" s="74" customFormat="1" ht="11.25" customHeight="1">
      <c r="A41" s="243"/>
      <c r="B41" s="2007"/>
      <c r="C41" s="233"/>
      <c r="D41" s="77" t="s">
        <v>232</v>
      </c>
      <c r="E41" s="93"/>
      <c r="F41" s="1519">
        <v>0</v>
      </c>
      <c r="G41" s="196">
        <v>1</v>
      </c>
      <c r="H41" s="196">
        <f t="shared" si="1"/>
        <v>1</v>
      </c>
      <c r="I41" s="1505"/>
    </row>
    <row r="42" spans="1:9" s="74" customFormat="1" ht="11.25" customHeight="1">
      <c r="A42" s="243"/>
      <c r="B42" s="2007"/>
      <c r="C42" s="391" t="s">
        <v>110</v>
      </c>
      <c r="D42" s="77"/>
      <c r="E42" s="1526"/>
      <c r="F42" s="1524">
        <f>F43+F44</f>
        <v>0</v>
      </c>
      <c r="G42" s="1523">
        <f>G43+G44</f>
        <v>2</v>
      </c>
      <c r="H42" s="476">
        <f t="shared" si="1"/>
        <v>2</v>
      </c>
      <c r="I42" s="1505"/>
    </row>
    <row r="43" spans="1:9" s="74" customFormat="1" ht="11.25" customHeight="1">
      <c r="A43" s="243"/>
      <c r="B43" s="2007"/>
      <c r="C43" s="233"/>
      <c r="D43" s="77" t="s">
        <v>227</v>
      </c>
      <c r="E43" s="93"/>
      <c r="F43" s="1519">
        <v>0</v>
      </c>
      <c r="G43" s="196">
        <v>1</v>
      </c>
      <c r="H43" s="196">
        <f t="shared" si="1"/>
        <v>1</v>
      </c>
      <c r="I43" s="1505"/>
    </row>
    <row r="44" spans="1:9" s="74" customFormat="1" ht="11.25" customHeight="1">
      <c r="A44" s="243"/>
      <c r="B44" s="2007"/>
      <c r="C44" s="233"/>
      <c r="D44" s="77" t="s">
        <v>232</v>
      </c>
      <c r="E44" s="93"/>
      <c r="F44" s="1519">
        <v>0</v>
      </c>
      <c r="G44" s="196">
        <v>1</v>
      </c>
      <c r="H44" s="196">
        <f t="shared" si="1"/>
        <v>1</v>
      </c>
      <c r="I44" s="1505"/>
    </row>
    <row r="45" spans="1:9" s="74" customFormat="1" ht="11.25" customHeight="1">
      <c r="A45" s="243"/>
      <c r="B45" s="2007"/>
      <c r="C45" s="391" t="s">
        <v>56</v>
      </c>
      <c r="D45" s="77"/>
      <c r="E45" s="93"/>
      <c r="F45" s="1524">
        <f>SUM(F46:F50)</f>
        <v>0</v>
      </c>
      <c r="G45" s="1523">
        <f>SUM(G46:G50)</f>
        <v>8</v>
      </c>
      <c r="H45" s="476">
        <f t="shared" si="1"/>
        <v>8</v>
      </c>
      <c r="I45" s="1505"/>
    </row>
    <row r="46" spans="1:9" s="74" customFormat="1" ht="11.25" customHeight="1">
      <c r="A46" s="243"/>
      <c r="B46" s="2007"/>
      <c r="C46" s="233"/>
      <c r="D46" s="77" t="s">
        <v>228</v>
      </c>
      <c r="E46" s="93"/>
      <c r="F46" s="1519">
        <v>0</v>
      </c>
      <c r="G46" s="196">
        <v>1</v>
      </c>
      <c r="H46" s="196">
        <f t="shared" si="1"/>
        <v>1</v>
      </c>
      <c r="I46" s="1505"/>
    </row>
    <row r="47" spans="1:9" s="74" customFormat="1" ht="11.25" customHeight="1">
      <c r="A47" s="243"/>
      <c r="B47" s="2007"/>
      <c r="C47" s="233"/>
      <c r="D47" s="77" t="s">
        <v>231</v>
      </c>
      <c r="E47" s="93"/>
      <c r="F47" s="1519">
        <v>0</v>
      </c>
      <c r="G47" s="196">
        <v>2</v>
      </c>
      <c r="H47" s="196">
        <f t="shared" si="1"/>
        <v>2</v>
      </c>
      <c r="I47" s="1505"/>
    </row>
    <row r="48" spans="1:9" s="74" customFormat="1" ht="11.25" customHeight="1">
      <c r="A48" s="243"/>
      <c r="B48" s="2007"/>
      <c r="C48" s="233"/>
      <c r="D48" s="77" t="s">
        <v>230</v>
      </c>
      <c r="E48" s="93"/>
      <c r="F48" s="1519">
        <v>0</v>
      </c>
      <c r="G48" s="196">
        <v>2</v>
      </c>
      <c r="H48" s="196">
        <f t="shared" si="1"/>
        <v>2</v>
      </c>
      <c r="I48" s="1505"/>
    </row>
    <row r="49" spans="1:9" s="74" customFormat="1" ht="11.25" customHeight="1">
      <c r="A49" s="243"/>
      <c r="B49" s="2007"/>
      <c r="C49" s="233"/>
      <c r="D49" s="77" t="s">
        <v>338</v>
      </c>
      <c r="E49" s="93"/>
      <c r="F49" s="1519">
        <v>0</v>
      </c>
      <c r="G49" s="196">
        <v>1</v>
      </c>
      <c r="H49" s="196">
        <f t="shared" si="1"/>
        <v>1</v>
      </c>
      <c r="I49" s="1505"/>
    </row>
    <row r="50" spans="1:9" s="74" customFormat="1" ht="11.25" customHeight="1">
      <c r="A50" s="243"/>
      <c r="B50" s="2007"/>
      <c r="C50" s="233"/>
      <c r="D50" s="77" t="s">
        <v>226</v>
      </c>
      <c r="E50" s="93"/>
      <c r="F50" s="1519">
        <v>0</v>
      </c>
      <c r="G50" s="196">
        <v>2</v>
      </c>
      <c r="H50" s="196">
        <f t="shared" si="1"/>
        <v>2</v>
      </c>
      <c r="I50" s="1505"/>
    </row>
    <row r="51" spans="1:9" s="74" customFormat="1" ht="11.25" customHeight="1">
      <c r="A51" s="243"/>
      <c r="B51" s="2007"/>
      <c r="C51" s="391" t="s">
        <v>125</v>
      </c>
      <c r="D51" s="77"/>
      <c r="E51" s="93"/>
      <c r="F51" s="1524">
        <f>F52+F53</f>
        <v>0</v>
      </c>
      <c r="G51" s="1523">
        <f>G52+G53</f>
        <v>2</v>
      </c>
      <c r="H51" s="476">
        <f t="shared" si="1"/>
        <v>2</v>
      </c>
      <c r="I51" s="1505"/>
    </row>
    <row r="52" spans="1:9" s="74" customFormat="1" ht="11.25" customHeight="1">
      <c r="A52" s="243"/>
      <c r="B52" s="2007"/>
      <c r="C52" s="233"/>
      <c r="D52" s="77" t="s">
        <v>228</v>
      </c>
      <c r="E52" s="93"/>
      <c r="F52" s="1519">
        <v>0</v>
      </c>
      <c r="G52" s="196">
        <v>1</v>
      </c>
      <c r="H52" s="196">
        <f t="shared" si="1"/>
        <v>1</v>
      </c>
      <c r="I52" s="1505"/>
    </row>
    <row r="53" spans="1:9" s="74" customFormat="1" ht="11.25" customHeight="1">
      <c r="A53" s="243"/>
      <c r="B53" s="2007"/>
      <c r="C53" s="233"/>
      <c r="D53" s="77" t="s">
        <v>227</v>
      </c>
      <c r="E53" s="93"/>
      <c r="F53" s="1519">
        <v>0</v>
      </c>
      <c r="G53" s="196">
        <v>1</v>
      </c>
      <c r="H53" s="196">
        <f t="shared" si="1"/>
        <v>1</v>
      </c>
      <c r="I53" s="1505"/>
    </row>
    <row r="54" spans="1:9" s="74" customFormat="1" ht="11.25" customHeight="1">
      <c r="A54" s="243"/>
      <c r="B54" s="2007"/>
      <c r="C54" s="391" t="s">
        <v>124</v>
      </c>
      <c r="D54" s="77"/>
      <c r="E54" s="93"/>
      <c r="F54" s="1524">
        <f>F55+F56+F57</f>
        <v>0</v>
      </c>
      <c r="G54" s="1523">
        <f>G55+G56+G57</f>
        <v>5</v>
      </c>
      <c r="H54" s="476">
        <f t="shared" si="1"/>
        <v>5</v>
      </c>
      <c r="I54" s="1505"/>
    </row>
    <row r="55" spans="1:9" s="74" customFormat="1" ht="11.25" customHeight="1">
      <c r="A55" s="243"/>
      <c r="B55" s="2007"/>
      <c r="C55" s="233"/>
      <c r="D55" s="77" t="s">
        <v>228</v>
      </c>
      <c r="E55" s="93"/>
      <c r="F55" s="1519">
        <v>0</v>
      </c>
      <c r="G55" s="196">
        <v>1</v>
      </c>
      <c r="H55" s="196">
        <f t="shared" si="1"/>
        <v>1</v>
      </c>
      <c r="I55" s="1505"/>
    </row>
    <row r="56" spans="1:9" s="74" customFormat="1" ht="11.25" customHeight="1">
      <c r="A56" s="243"/>
      <c r="B56" s="2007"/>
      <c r="C56" s="233"/>
      <c r="D56" s="77" t="s">
        <v>229</v>
      </c>
      <c r="E56" s="93"/>
      <c r="F56" s="1519">
        <v>0</v>
      </c>
      <c r="G56" s="196">
        <v>2</v>
      </c>
      <c r="H56" s="196">
        <f t="shared" si="1"/>
        <v>2</v>
      </c>
      <c r="I56" s="1505"/>
    </row>
    <row r="57" spans="1:9" s="74" customFormat="1" ht="11.25" customHeight="1">
      <c r="A57" s="243"/>
      <c r="B57" s="2007"/>
      <c r="C57" s="233"/>
      <c r="D57" s="77" t="s">
        <v>227</v>
      </c>
      <c r="E57" s="93"/>
      <c r="F57" s="1519">
        <v>0</v>
      </c>
      <c r="G57" s="196">
        <v>2</v>
      </c>
      <c r="H57" s="196">
        <f t="shared" si="1"/>
        <v>2</v>
      </c>
      <c r="I57" s="1505"/>
    </row>
    <row r="58" spans="1:9" s="74" customFormat="1" ht="11.25" customHeight="1">
      <c r="A58" s="243"/>
      <c r="B58" s="2007"/>
      <c r="C58" s="391" t="s">
        <v>53</v>
      </c>
      <c r="D58" s="77"/>
      <c r="E58" s="93"/>
      <c r="F58" s="1524">
        <f>F59+F60</f>
        <v>0</v>
      </c>
      <c r="G58" s="1523">
        <f>G59+G60</f>
        <v>2</v>
      </c>
      <c r="H58" s="476">
        <f t="shared" si="1"/>
        <v>2</v>
      </c>
      <c r="I58" s="1505"/>
    </row>
    <row r="59" spans="1:9" s="74" customFormat="1" ht="11.25" customHeight="1">
      <c r="A59" s="243"/>
      <c r="B59" s="2007"/>
      <c r="C59" s="233"/>
      <c r="D59" s="77" t="s">
        <v>228</v>
      </c>
      <c r="E59" s="93"/>
      <c r="F59" s="1519">
        <v>0</v>
      </c>
      <c r="G59" s="196">
        <v>1</v>
      </c>
      <c r="H59" s="196">
        <f t="shared" si="1"/>
        <v>1</v>
      </c>
      <c r="I59" s="1505"/>
    </row>
    <row r="60" spans="1:9" s="74" customFormat="1" ht="11.25" customHeight="1">
      <c r="A60" s="243"/>
      <c r="B60" s="2007"/>
      <c r="C60" s="233"/>
      <c r="D60" s="77" t="s">
        <v>227</v>
      </c>
      <c r="E60" s="93"/>
      <c r="F60" s="1519">
        <v>0</v>
      </c>
      <c r="G60" s="196">
        <v>1</v>
      </c>
      <c r="H60" s="196">
        <f t="shared" si="1"/>
        <v>1</v>
      </c>
      <c r="I60" s="1505"/>
    </row>
    <row r="61" spans="1:9" s="74" customFormat="1" ht="11.25" customHeight="1">
      <c r="A61" s="243"/>
      <c r="B61" s="2007"/>
      <c r="C61" s="391" t="s">
        <v>123</v>
      </c>
      <c r="D61" s="77"/>
      <c r="E61" s="93"/>
      <c r="F61" s="1524">
        <f>F62+F63+F64</f>
        <v>0</v>
      </c>
      <c r="G61" s="1523">
        <f>G62+G63+G64</f>
        <v>4</v>
      </c>
      <c r="H61" s="476">
        <f t="shared" si="1"/>
        <v>4</v>
      </c>
      <c r="I61" s="1505"/>
    </row>
    <row r="62" spans="1:9" s="74" customFormat="1" ht="11.25" customHeight="1">
      <c r="A62" s="243"/>
      <c r="B62" s="2007"/>
      <c r="C62" s="421"/>
      <c r="D62" s="77" t="s">
        <v>228</v>
      </c>
      <c r="E62" s="93"/>
      <c r="F62" s="1519">
        <v>0</v>
      </c>
      <c r="G62" s="196">
        <v>1</v>
      </c>
      <c r="H62" s="196">
        <f t="shared" si="1"/>
        <v>1</v>
      </c>
      <c r="I62" s="1505"/>
    </row>
    <row r="63" spans="1:9" s="74" customFormat="1" ht="11.25" customHeight="1">
      <c r="A63" s="243"/>
      <c r="B63" s="2007"/>
      <c r="C63" s="421"/>
      <c r="D63" s="77" t="s">
        <v>227</v>
      </c>
      <c r="E63" s="93"/>
      <c r="F63" s="1519">
        <v>0</v>
      </c>
      <c r="G63" s="196">
        <v>1</v>
      </c>
      <c r="H63" s="196">
        <f t="shared" si="1"/>
        <v>1</v>
      </c>
      <c r="I63" s="1505"/>
    </row>
    <row r="64" spans="1:9" s="74" customFormat="1" ht="11.25" customHeight="1">
      <c r="A64" s="243"/>
      <c r="B64" s="2007"/>
      <c r="C64" s="421"/>
      <c r="D64" s="77" t="s">
        <v>226</v>
      </c>
      <c r="E64" s="93"/>
      <c r="F64" s="1519">
        <v>0</v>
      </c>
      <c r="G64" s="196">
        <v>2</v>
      </c>
      <c r="H64" s="196">
        <f t="shared" si="1"/>
        <v>2</v>
      </c>
      <c r="I64" s="1505"/>
    </row>
    <row r="65" spans="1:9" s="74" customFormat="1" ht="11.25" customHeight="1">
      <c r="A65" s="243"/>
      <c r="B65" s="2007"/>
      <c r="C65" s="391" t="s">
        <v>32</v>
      </c>
      <c r="D65" s="47"/>
      <c r="E65" s="93"/>
      <c r="F65" s="1524">
        <f>F66</f>
        <v>0</v>
      </c>
      <c r="G65" s="1523">
        <f>G66</f>
        <v>2</v>
      </c>
      <c r="H65" s="476">
        <f t="shared" si="1"/>
        <v>2</v>
      </c>
      <c r="I65" s="1505"/>
    </row>
    <row r="66" spans="1:9" s="74" customFormat="1" ht="11.25" customHeight="1">
      <c r="A66" s="243"/>
      <c r="B66" s="2007"/>
      <c r="C66" s="233"/>
      <c r="D66" s="77" t="s">
        <v>225</v>
      </c>
      <c r="E66" s="93"/>
      <c r="F66" s="1519">
        <v>0</v>
      </c>
      <c r="G66" s="196">
        <v>2</v>
      </c>
      <c r="H66" s="196">
        <f t="shared" si="1"/>
        <v>2</v>
      </c>
      <c r="I66" s="1505"/>
    </row>
    <row r="67" spans="1:9" s="74" customFormat="1" ht="12" customHeight="1">
      <c r="A67" s="243"/>
      <c r="B67" s="2006">
        <v>1403</v>
      </c>
      <c r="C67" s="35" t="s">
        <v>14</v>
      </c>
      <c r="D67" s="111"/>
      <c r="E67" s="1525"/>
      <c r="F67" s="63">
        <f>F68+F70+F72</f>
        <v>0</v>
      </c>
      <c r="G67" s="63">
        <f>G68+G70+G72</f>
        <v>5</v>
      </c>
      <c r="H67" s="63">
        <f t="shared" si="1"/>
        <v>5</v>
      </c>
      <c r="I67" s="731"/>
    </row>
    <row r="68" spans="1:9" s="74" customFormat="1" ht="11.25" customHeight="1">
      <c r="A68" s="243"/>
      <c r="B68" s="2007"/>
      <c r="C68" s="391" t="s">
        <v>33</v>
      </c>
      <c r="D68" s="77"/>
      <c r="E68" s="93"/>
      <c r="F68" s="1524">
        <f>SUM(F69)</f>
        <v>0</v>
      </c>
      <c r="G68" s="1524">
        <f>SUM(G69)</f>
        <v>1</v>
      </c>
      <c r="H68" s="1523">
        <f t="shared" si="1"/>
        <v>1</v>
      </c>
      <c r="I68" s="1505"/>
    </row>
    <row r="69" spans="1:9" s="74" customFormat="1" ht="11.25" customHeight="1">
      <c r="A69" s="243"/>
      <c r="B69" s="2007"/>
      <c r="C69" s="233"/>
      <c r="D69" s="77" t="s">
        <v>224</v>
      </c>
      <c r="E69" s="93"/>
      <c r="F69" s="1519">
        <v>0</v>
      </c>
      <c r="G69" s="196">
        <v>1</v>
      </c>
      <c r="H69" s="196">
        <f t="shared" si="1"/>
        <v>1</v>
      </c>
      <c r="I69" s="1505"/>
    </row>
    <row r="70" spans="1:9" s="74" customFormat="1" ht="11.25" customHeight="1">
      <c r="A70" s="243"/>
      <c r="B70" s="2007"/>
      <c r="C70" s="391" t="s">
        <v>15</v>
      </c>
      <c r="D70" s="77"/>
      <c r="E70" s="93"/>
      <c r="F70" s="1524">
        <f>F71</f>
        <v>0</v>
      </c>
      <c r="G70" s="1523">
        <f>G71</f>
        <v>1</v>
      </c>
      <c r="H70" s="476">
        <f t="shared" si="1"/>
        <v>1</v>
      </c>
      <c r="I70" s="1505"/>
    </row>
    <row r="71" spans="1:9" s="74" customFormat="1" ht="11.25" customHeight="1">
      <c r="A71" s="243"/>
      <c r="B71" s="2007"/>
      <c r="C71" s="233"/>
      <c r="D71" s="77" t="s">
        <v>337</v>
      </c>
      <c r="E71" s="93"/>
      <c r="F71" s="1506">
        <v>0</v>
      </c>
      <c r="G71" s="196">
        <v>1</v>
      </c>
      <c r="H71" s="196">
        <f t="shared" si="1"/>
        <v>1</v>
      </c>
      <c r="I71" s="1505"/>
    </row>
    <row r="72" spans="1:9" s="74" customFormat="1" ht="11.25" customHeight="1">
      <c r="A72" s="243"/>
      <c r="B72" s="2007"/>
      <c r="C72" s="391" t="s">
        <v>16</v>
      </c>
      <c r="D72" s="77"/>
      <c r="E72" s="93"/>
      <c r="F72" s="1524">
        <f>F73+F74</f>
        <v>0</v>
      </c>
      <c r="G72" s="1523">
        <f>G73+G74</f>
        <v>3</v>
      </c>
      <c r="H72" s="476">
        <f t="shared" ref="H72:H74" si="2">SUM(F72:G72)</f>
        <v>3</v>
      </c>
      <c r="I72" s="1505"/>
    </row>
    <row r="73" spans="1:9" s="74" customFormat="1" ht="11.25" customHeight="1">
      <c r="A73" s="243"/>
      <c r="B73" s="2014"/>
      <c r="C73" s="233"/>
      <c r="D73" s="77" t="s">
        <v>224</v>
      </c>
      <c r="E73" s="93"/>
      <c r="F73" s="1506">
        <v>0</v>
      </c>
      <c r="G73" s="196">
        <v>1</v>
      </c>
      <c r="H73" s="196">
        <f t="shared" si="2"/>
        <v>1</v>
      </c>
      <c r="I73" s="1505"/>
    </row>
    <row r="74" spans="1:9" s="74" customFormat="1" ht="11.25" customHeight="1">
      <c r="A74" s="243"/>
      <c r="B74" s="2015"/>
      <c r="C74" s="419"/>
      <c r="D74" s="418" t="s">
        <v>223</v>
      </c>
      <c r="E74" s="1522"/>
      <c r="F74" s="1521">
        <v>0</v>
      </c>
      <c r="G74" s="1520">
        <v>2</v>
      </c>
      <c r="H74" s="1520">
        <f t="shared" si="2"/>
        <v>2</v>
      </c>
      <c r="I74" s="1505"/>
    </row>
    <row r="75" spans="1:9" s="74" customFormat="1" ht="9.9499999999999993" customHeight="1">
      <c r="A75" s="243"/>
      <c r="B75" s="78"/>
      <c r="C75" s="77"/>
      <c r="D75" s="77"/>
      <c r="E75" s="93"/>
      <c r="F75" s="1519"/>
      <c r="G75" s="84"/>
      <c r="H75" s="423" t="s">
        <v>222</v>
      </c>
      <c r="I75" s="1518"/>
    </row>
    <row r="76" spans="1:9" s="74" customFormat="1" ht="9.9499999999999993" customHeight="1">
      <c r="A76" s="243"/>
      <c r="B76" s="78"/>
      <c r="C76" s="77"/>
      <c r="D76" s="77"/>
      <c r="F76" s="1517"/>
      <c r="G76" s="423"/>
      <c r="H76" s="423" t="s">
        <v>221</v>
      </c>
      <c r="I76" s="91"/>
    </row>
    <row r="77" spans="1:9" s="74" customFormat="1" ht="12.75" customHeight="1">
      <c r="A77" s="243"/>
      <c r="B77" s="2001" t="s">
        <v>29</v>
      </c>
      <c r="C77" s="752"/>
      <c r="D77" s="752"/>
      <c r="E77" s="1516"/>
      <c r="F77" s="1515"/>
      <c r="G77" s="1514"/>
      <c r="H77" s="1513"/>
      <c r="I77" s="742"/>
    </row>
    <row r="78" spans="1:9" s="74" customFormat="1" ht="12.75" customHeight="1">
      <c r="A78" s="243"/>
      <c r="B78" s="1990"/>
      <c r="C78" s="748"/>
      <c r="D78" s="744" t="s">
        <v>336</v>
      </c>
      <c r="E78" s="1511"/>
      <c r="F78" s="1512" t="s">
        <v>26</v>
      </c>
      <c r="G78" s="1512" t="s">
        <v>27</v>
      </c>
      <c r="H78" s="1512" t="s">
        <v>5</v>
      </c>
      <c r="I78" s="742"/>
    </row>
    <row r="79" spans="1:9" s="74" customFormat="1">
      <c r="A79" s="243"/>
      <c r="B79" s="1991"/>
      <c r="C79" s="746"/>
      <c r="D79" s="745"/>
      <c r="E79" s="1511"/>
      <c r="F79" s="1510"/>
      <c r="G79" s="1509"/>
      <c r="H79" s="1509"/>
      <c r="I79" s="742"/>
    </row>
    <row r="80" spans="1:9" s="74" customFormat="1" ht="12" customHeight="1">
      <c r="A80" s="243"/>
      <c r="B80" s="2010">
        <v>1404</v>
      </c>
      <c r="C80" s="35" t="s">
        <v>34</v>
      </c>
      <c r="D80" s="111"/>
      <c r="E80" s="148"/>
      <c r="F80" s="63">
        <f>F81+F86</f>
        <v>0</v>
      </c>
      <c r="G80" s="33">
        <f>G81+G86</f>
        <v>6</v>
      </c>
      <c r="H80" s="33">
        <f t="shared" ref="H80:H111" si="3">SUM(F80:G80)</f>
        <v>6</v>
      </c>
      <c r="I80" s="731"/>
    </row>
    <row r="81" spans="1:238" s="74" customFormat="1" ht="11.25" customHeight="1">
      <c r="A81" s="243"/>
      <c r="B81" s="1981"/>
      <c r="C81" s="391" t="s">
        <v>109</v>
      </c>
      <c r="D81" s="77"/>
      <c r="F81" s="401">
        <f>F82+F83+F84+F85</f>
        <v>0</v>
      </c>
      <c r="G81" s="401">
        <f>G82+G83+G84+G85</f>
        <v>3</v>
      </c>
      <c r="H81" s="476">
        <f t="shared" si="3"/>
        <v>3</v>
      </c>
      <c r="I81" s="1505"/>
    </row>
    <row r="82" spans="1:238" s="74" customFormat="1" ht="11.25" customHeight="1">
      <c r="A82" s="243"/>
      <c r="B82" s="1981"/>
      <c r="C82" s="233"/>
      <c r="D82" s="77" t="s">
        <v>345</v>
      </c>
      <c r="F82" s="1506">
        <v>0</v>
      </c>
      <c r="G82" s="196">
        <v>1</v>
      </c>
      <c r="H82" s="196">
        <f t="shared" si="3"/>
        <v>1</v>
      </c>
      <c r="I82" s="1505"/>
    </row>
    <row r="83" spans="1:238" ht="11.1" customHeight="1">
      <c r="B83" s="1981"/>
      <c r="C83" s="391"/>
      <c r="D83" s="77" t="s">
        <v>212</v>
      </c>
      <c r="E83" s="10"/>
      <c r="F83" s="734">
        <v>0</v>
      </c>
      <c r="G83" s="734">
        <v>2</v>
      </c>
      <c r="H83" s="735">
        <f t="shared" si="3"/>
        <v>2</v>
      </c>
      <c r="I83" s="1508"/>
      <c r="J83" s="734"/>
      <c r="K83" s="734"/>
      <c r="L83" s="734"/>
    </row>
    <row r="84" spans="1:238" ht="11.1" customHeight="1">
      <c r="B84" s="1981"/>
      <c r="C84" s="391"/>
      <c r="D84" s="10" t="s">
        <v>332</v>
      </c>
      <c r="E84" s="10"/>
      <c r="F84" s="734">
        <v>0</v>
      </c>
      <c r="G84" s="734">
        <v>0</v>
      </c>
      <c r="H84" s="735">
        <f t="shared" si="3"/>
        <v>0</v>
      </c>
      <c r="I84" s="1508"/>
      <c r="J84" s="734"/>
      <c r="K84" s="734"/>
      <c r="L84" s="734"/>
    </row>
    <row r="85" spans="1:238" s="74" customFormat="1" ht="11.25" customHeight="1">
      <c r="A85" s="243"/>
      <c r="B85" s="1981"/>
      <c r="C85" s="233"/>
      <c r="D85" s="77" t="s">
        <v>331</v>
      </c>
      <c r="E85" s="77"/>
      <c r="F85" s="1506">
        <v>0</v>
      </c>
      <c r="G85" s="196">
        <v>0</v>
      </c>
      <c r="H85" s="196">
        <f t="shared" si="3"/>
        <v>0</v>
      </c>
      <c r="I85" s="502"/>
      <c r="J85" s="77"/>
      <c r="K85" s="77"/>
      <c r="L85" s="77"/>
      <c r="M85" s="77"/>
      <c r="N85" s="77"/>
      <c r="O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7"/>
      <c r="BE85" s="77"/>
      <c r="BF85" s="77"/>
      <c r="BG85" s="77"/>
      <c r="BH85" s="77"/>
      <c r="BI85" s="77"/>
      <c r="BJ85" s="77"/>
      <c r="BK85" s="77"/>
      <c r="BL85" s="77"/>
      <c r="BM85" s="77"/>
      <c r="BN85" s="77"/>
      <c r="BO85" s="77"/>
      <c r="BP85" s="77"/>
      <c r="BQ85" s="77"/>
      <c r="BR85" s="77"/>
      <c r="BS85" s="77"/>
      <c r="BT85" s="77"/>
      <c r="BU85" s="77"/>
      <c r="BV85" s="77"/>
      <c r="BW85" s="77"/>
      <c r="BX85" s="77"/>
      <c r="BY85" s="77"/>
      <c r="BZ85" s="77"/>
      <c r="CA85" s="77"/>
      <c r="CB85" s="77"/>
      <c r="CC85" s="77"/>
      <c r="CD85" s="77"/>
      <c r="CE85" s="77"/>
      <c r="CF85" s="77"/>
      <c r="CG85" s="77"/>
      <c r="CH85" s="77"/>
      <c r="CI85" s="77"/>
      <c r="CJ85" s="77"/>
      <c r="CK85" s="77"/>
      <c r="CL85" s="77"/>
      <c r="CM85" s="77"/>
      <c r="CN85" s="77"/>
      <c r="CO85" s="77"/>
      <c r="CP85" s="77"/>
      <c r="CQ85" s="77"/>
      <c r="CR85" s="77"/>
      <c r="CS85" s="77"/>
      <c r="CT85" s="77"/>
      <c r="CU85" s="77"/>
      <c r="CV85" s="77"/>
      <c r="CW85" s="77"/>
      <c r="CX85" s="77"/>
      <c r="CY85" s="77"/>
      <c r="CZ85" s="77"/>
      <c r="DA85" s="77"/>
      <c r="DB85" s="77"/>
      <c r="DC85" s="77"/>
      <c r="DD85" s="77"/>
      <c r="DE85" s="77"/>
      <c r="DF85" s="77"/>
      <c r="DG85" s="77"/>
      <c r="DH85" s="77"/>
      <c r="DI85" s="77"/>
      <c r="DJ85" s="77"/>
      <c r="DK85" s="77"/>
      <c r="DL85" s="77"/>
      <c r="DM85" s="77"/>
      <c r="DN85" s="77"/>
      <c r="DO85" s="77"/>
      <c r="DP85" s="77"/>
      <c r="DQ85" s="77"/>
      <c r="DR85" s="77"/>
      <c r="DS85" s="77"/>
      <c r="DT85" s="77"/>
      <c r="DU85" s="77"/>
      <c r="DV85" s="77"/>
      <c r="DW85" s="77"/>
      <c r="DX85" s="77"/>
      <c r="DY85" s="77"/>
      <c r="DZ85" s="77"/>
      <c r="EA85" s="77"/>
      <c r="EB85" s="77"/>
      <c r="EC85" s="77"/>
      <c r="ED85" s="77"/>
      <c r="EE85" s="77"/>
      <c r="EF85" s="77"/>
      <c r="EG85" s="77"/>
      <c r="EH85" s="77"/>
      <c r="EI85" s="77"/>
      <c r="EJ85" s="77"/>
      <c r="EK85" s="77"/>
      <c r="EL85" s="77"/>
      <c r="EM85" s="77"/>
      <c r="EN85" s="77"/>
      <c r="EO85" s="77"/>
      <c r="EP85" s="77"/>
      <c r="EQ85" s="77"/>
      <c r="ER85" s="77"/>
      <c r="ES85" s="77"/>
      <c r="ET85" s="77"/>
      <c r="EU85" s="77"/>
      <c r="EV85" s="77"/>
      <c r="EW85" s="77"/>
      <c r="EX85" s="77"/>
      <c r="EY85" s="77"/>
      <c r="EZ85" s="77"/>
      <c r="FA85" s="77"/>
      <c r="FB85" s="77"/>
      <c r="FC85" s="77"/>
      <c r="FD85" s="77"/>
      <c r="FE85" s="77"/>
      <c r="FF85" s="77"/>
      <c r="FG85" s="77"/>
      <c r="FH85" s="77"/>
      <c r="FI85" s="77"/>
      <c r="FJ85" s="77"/>
      <c r="FK85" s="77"/>
      <c r="FL85" s="77"/>
      <c r="FM85" s="77"/>
      <c r="FN85" s="77"/>
      <c r="FO85" s="77"/>
      <c r="FP85" s="77"/>
      <c r="FQ85" s="77"/>
      <c r="FR85" s="77"/>
      <c r="FS85" s="77"/>
      <c r="FT85" s="77"/>
      <c r="FU85" s="77"/>
      <c r="FV85" s="77"/>
      <c r="FW85" s="77"/>
      <c r="FX85" s="77"/>
      <c r="FY85" s="77"/>
      <c r="FZ85" s="77"/>
      <c r="GA85" s="77"/>
      <c r="GB85" s="77"/>
      <c r="GC85" s="77"/>
      <c r="GD85" s="77"/>
      <c r="GE85" s="77"/>
      <c r="GF85" s="77"/>
      <c r="GG85" s="77"/>
      <c r="GH85" s="77"/>
      <c r="GI85" s="77"/>
      <c r="GJ85" s="77"/>
      <c r="GK85" s="77"/>
      <c r="GL85" s="77"/>
      <c r="GM85" s="77"/>
      <c r="GN85" s="77"/>
      <c r="GO85" s="77"/>
      <c r="GP85" s="77"/>
      <c r="GQ85" s="77"/>
      <c r="GR85" s="77"/>
      <c r="GS85" s="77"/>
      <c r="GT85" s="77"/>
      <c r="GU85" s="77"/>
      <c r="GV85" s="77"/>
      <c r="GW85" s="77"/>
      <c r="GX85" s="77"/>
      <c r="GY85" s="77"/>
      <c r="GZ85" s="77"/>
      <c r="HA85" s="77"/>
      <c r="HB85" s="77"/>
      <c r="HC85" s="77"/>
      <c r="HD85" s="77"/>
      <c r="HE85" s="77"/>
      <c r="HF85" s="77"/>
      <c r="HG85" s="77"/>
      <c r="HH85" s="77"/>
      <c r="HI85" s="77"/>
      <c r="HJ85" s="77"/>
      <c r="HK85" s="77"/>
      <c r="HL85" s="77"/>
      <c r="HM85" s="77"/>
      <c r="HN85" s="77"/>
      <c r="HO85" s="77"/>
      <c r="HP85" s="77"/>
      <c r="HQ85" s="77"/>
      <c r="HR85" s="77"/>
      <c r="HS85" s="77"/>
      <c r="HT85" s="77"/>
      <c r="HU85" s="77"/>
      <c r="HV85" s="77"/>
      <c r="HW85" s="77"/>
      <c r="HX85" s="77"/>
      <c r="HY85" s="77"/>
      <c r="HZ85" s="77"/>
      <c r="IA85" s="77"/>
      <c r="IB85" s="77"/>
      <c r="IC85" s="77"/>
      <c r="ID85" s="77"/>
    </row>
    <row r="86" spans="1:238" s="74" customFormat="1" ht="11.25" customHeight="1">
      <c r="A86" s="243"/>
      <c r="B86" s="1981"/>
      <c r="C86" s="391" t="s">
        <v>17</v>
      </c>
      <c r="D86" s="77"/>
      <c r="F86" s="401">
        <f>F87+F88</f>
        <v>0</v>
      </c>
      <c r="G86" s="476">
        <f>G87+G88</f>
        <v>3</v>
      </c>
      <c r="H86" s="476">
        <f t="shared" si="3"/>
        <v>3</v>
      </c>
      <c r="I86" s="1505"/>
    </row>
    <row r="87" spans="1:238" s="74" customFormat="1" ht="11.25" customHeight="1">
      <c r="A87" s="243"/>
      <c r="B87" s="1981"/>
      <c r="C87" s="233"/>
      <c r="D87" s="77" t="s">
        <v>330</v>
      </c>
      <c r="F87" s="1506">
        <v>0</v>
      </c>
      <c r="G87" s="196">
        <v>1</v>
      </c>
      <c r="H87" s="196">
        <f t="shared" si="3"/>
        <v>1</v>
      </c>
      <c r="I87" s="1505"/>
    </row>
    <row r="88" spans="1:238" s="74" customFormat="1" ht="11.25" customHeight="1">
      <c r="A88" s="243"/>
      <c r="B88" s="1982"/>
      <c r="C88" s="233"/>
      <c r="D88" s="77" t="s">
        <v>329</v>
      </c>
      <c r="F88" s="1506">
        <v>0</v>
      </c>
      <c r="G88" s="196">
        <v>2</v>
      </c>
      <c r="H88" s="196">
        <f t="shared" si="3"/>
        <v>2</v>
      </c>
      <c r="I88" s="1505"/>
    </row>
    <row r="89" spans="1:238" s="74" customFormat="1" ht="12" customHeight="1">
      <c r="A89" s="243"/>
      <c r="B89" s="2006">
        <v>1405</v>
      </c>
      <c r="C89" s="35" t="s">
        <v>18</v>
      </c>
      <c r="D89" s="36"/>
      <c r="E89" s="148"/>
      <c r="F89" s="63">
        <f>F90+F98+F110+F113</f>
        <v>0</v>
      </c>
      <c r="G89" s="33">
        <f>G90+G98+G110+G113</f>
        <v>39</v>
      </c>
      <c r="H89" s="33">
        <f t="shared" si="3"/>
        <v>39</v>
      </c>
      <c r="I89" s="731"/>
    </row>
    <row r="90" spans="1:238" s="74" customFormat="1" ht="11.25" customHeight="1">
      <c r="A90" s="243"/>
      <c r="B90" s="2007"/>
      <c r="C90" s="391" t="s">
        <v>21</v>
      </c>
      <c r="D90" s="77"/>
      <c r="F90" s="401">
        <f>SUM(F91:F97)</f>
        <v>0</v>
      </c>
      <c r="G90" s="476">
        <f>SUM(G91:G97)</f>
        <v>11</v>
      </c>
      <c r="H90" s="476">
        <f t="shared" si="3"/>
        <v>11</v>
      </c>
      <c r="I90" s="1505"/>
    </row>
    <row r="91" spans="1:238" s="74" customFormat="1" ht="11.25" customHeight="1">
      <c r="A91" s="243"/>
      <c r="B91" s="2007"/>
      <c r="C91" s="233"/>
      <c r="D91" s="77" t="s">
        <v>328</v>
      </c>
      <c r="F91" s="1506">
        <v>0</v>
      </c>
      <c r="G91" s="196">
        <v>2</v>
      </c>
      <c r="H91" s="196">
        <f t="shared" si="3"/>
        <v>2</v>
      </c>
      <c r="I91" s="1505"/>
    </row>
    <row r="92" spans="1:238" s="74" customFormat="1" ht="11.25" customHeight="1">
      <c r="A92" s="243"/>
      <c r="B92" s="2007"/>
      <c r="C92" s="233"/>
      <c r="D92" s="77" t="s">
        <v>208</v>
      </c>
      <c r="F92" s="1506">
        <v>0</v>
      </c>
      <c r="G92" s="196">
        <v>2</v>
      </c>
      <c r="H92" s="196">
        <f t="shared" si="3"/>
        <v>2</v>
      </c>
      <c r="I92" s="1505"/>
    </row>
    <row r="93" spans="1:238" s="74" customFormat="1" ht="11.25" customHeight="1">
      <c r="A93" s="243"/>
      <c r="B93" s="2007"/>
      <c r="C93" s="233"/>
      <c r="D93" s="77" t="s">
        <v>327</v>
      </c>
      <c r="F93" s="1506">
        <v>0</v>
      </c>
      <c r="G93" s="196">
        <v>1</v>
      </c>
      <c r="H93" s="196">
        <f t="shared" si="3"/>
        <v>1</v>
      </c>
      <c r="I93" s="1505"/>
    </row>
    <row r="94" spans="1:238" s="74" customFormat="1" ht="11.25" customHeight="1">
      <c r="A94" s="243"/>
      <c r="B94" s="2007"/>
      <c r="C94" s="233"/>
      <c r="D94" s="77" t="s">
        <v>207</v>
      </c>
      <c r="F94" s="1506">
        <v>0</v>
      </c>
      <c r="G94" s="196">
        <v>1</v>
      </c>
      <c r="H94" s="196">
        <f t="shared" si="3"/>
        <v>1</v>
      </c>
      <c r="I94" s="1505"/>
    </row>
    <row r="95" spans="1:238" s="74" customFormat="1" ht="11.25" customHeight="1">
      <c r="A95" s="243"/>
      <c r="B95" s="2007"/>
      <c r="C95" s="233"/>
      <c r="D95" s="77" t="s">
        <v>206</v>
      </c>
      <c r="F95" s="1506">
        <v>0</v>
      </c>
      <c r="G95" s="196">
        <v>1</v>
      </c>
      <c r="H95" s="196">
        <f t="shared" si="3"/>
        <v>1</v>
      </c>
      <c r="I95" s="1505"/>
    </row>
    <row r="96" spans="1:238" s="74" customFormat="1" ht="11.25" customHeight="1">
      <c r="A96" s="243"/>
      <c r="B96" s="2007"/>
      <c r="C96" s="233"/>
      <c r="D96" s="77" t="s">
        <v>326</v>
      </c>
      <c r="F96" s="1506">
        <v>0</v>
      </c>
      <c r="G96" s="196">
        <v>2</v>
      </c>
      <c r="H96" s="196">
        <f t="shared" si="3"/>
        <v>2</v>
      </c>
      <c r="I96" s="1505"/>
    </row>
    <row r="97" spans="1:9" s="74" customFormat="1" ht="11.25" customHeight="1">
      <c r="A97" s="243"/>
      <c r="B97" s="2007"/>
      <c r="C97" s="233"/>
      <c r="D97" s="77" t="s">
        <v>205</v>
      </c>
      <c r="F97" s="1506">
        <v>0</v>
      </c>
      <c r="G97" s="196">
        <v>2</v>
      </c>
      <c r="H97" s="196">
        <f t="shared" si="3"/>
        <v>2</v>
      </c>
      <c r="I97" s="1505"/>
    </row>
    <row r="98" spans="1:9" s="74" customFormat="1" ht="11.25" customHeight="1">
      <c r="A98" s="243"/>
      <c r="B98" s="2007"/>
      <c r="C98" s="391" t="s">
        <v>19</v>
      </c>
      <c r="D98" s="47"/>
      <c r="F98" s="401">
        <f>SUM(F99:F109)</f>
        <v>0</v>
      </c>
      <c r="G98" s="476">
        <f>SUM(G99:G109)</f>
        <v>18</v>
      </c>
      <c r="H98" s="476">
        <f t="shared" si="3"/>
        <v>18</v>
      </c>
      <c r="I98" s="1505"/>
    </row>
    <row r="99" spans="1:9" s="74" customFormat="1" ht="11.25" customHeight="1">
      <c r="A99" s="243"/>
      <c r="B99" s="2007"/>
      <c r="C99" s="391"/>
      <c r="D99" s="77" t="s">
        <v>325</v>
      </c>
      <c r="F99" s="1506">
        <v>0</v>
      </c>
      <c r="G99" s="196">
        <v>1</v>
      </c>
      <c r="H99" s="196">
        <f t="shared" si="3"/>
        <v>1</v>
      </c>
      <c r="I99" s="1505"/>
    </row>
    <row r="100" spans="1:9" s="74" customFormat="1" ht="11.25" customHeight="1">
      <c r="A100" s="243"/>
      <c r="B100" s="2007"/>
      <c r="C100" s="233"/>
      <c r="D100" s="77" t="s">
        <v>204</v>
      </c>
      <c r="F100" s="1506">
        <v>0</v>
      </c>
      <c r="G100" s="196">
        <v>2</v>
      </c>
      <c r="H100" s="196">
        <f t="shared" si="3"/>
        <v>2</v>
      </c>
      <c r="I100" s="1505"/>
    </row>
    <row r="101" spans="1:9" s="74" customFormat="1" ht="11.25" customHeight="1">
      <c r="A101" s="243"/>
      <c r="B101" s="2007"/>
      <c r="C101" s="233"/>
      <c r="D101" s="77" t="s">
        <v>324</v>
      </c>
      <c r="F101" s="1506">
        <v>0</v>
      </c>
      <c r="G101" s="196">
        <v>1</v>
      </c>
      <c r="H101" s="48">
        <f t="shared" si="3"/>
        <v>1</v>
      </c>
      <c r="I101" s="1505"/>
    </row>
    <row r="102" spans="1:9" s="74" customFormat="1" ht="11.25" customHeight="1">
      <c r="A102" s="243"/>
      <c r="B102" s="2007"/>
      <c r="C102" s="233"/>
      <c r="D102" s="77" t="s">
        <v>203</v>
      </c>
      <c r="F102" s="1506">
        <v>0</v>
      </c>
      <c r="G102" s="196">
        <v>2</v>
      </c>
      <c r="H102" s="196">
        <f t="shared" si="3"/>
        <v>2</v>
      </c>
      <c r="I102" s="1505"/>
    </row>
    <row r="103" spans="1:9" s="74" customFormat="1" ht="11.25" customHeight="1">
      <c r="A103" s="243"/>
      <c r="B103" s="2007"/>
      <c r="C103" s="233"/>
      <c r="D103" s="77" t="s">
        <v>323</v>
      </c>
      <c r="F103" s="1506">
        <v>0</v>
      </c>
      <c r="G103" s="196">
        <v>2</v>
      </c>
      <c r="H103" s="196">
        <f t="shared" si="3"/>
        <v>2</v>
      </c>
      <c r="I103" s="1505"/>
    </row>
    <row r="104" spans="1:9" s="74" customFormat="1" ht="11.25" customHeight="1">
      <c r="A104" s="243"/>
      <c r="B104" s="2007"/>
      <c r="C104" s="233"/>
      <c r="D104" s="77" t="s">
        <v>202</v>
      </c>
      <c r="F104" s="1506">
        <v>0</v>
      </c>
      <c r="G104" s="196">
        <v>2</v>
      </c>
      <c r="H104" s="196">
        <f t="shared" si="3"/>
        <v>2</v>
      </c>
      <c r="I104" s="1505"/>
    </row>
    <row r="105" spans="1:9" s="74" customFormat="1" ht="11.25" customHeight="1">
      <c r="A105" s="243"/>
      <c r="B105" s="2007"/>
      <c r="C105" s="233"/>
      <c r="D105" s="77" t="s">
        <v>322</v>
      </c>
      <c r="F105" s="1506">
        <v>0</v>
      </c>
      <c r="G105" s="196">
        <v>1</v>
      </c>
      <c r="H105" s="196">
        <f t="shared" si="3"/>
        <v>1</v>
      </c>
      <c r="I105" s="1505"/>
    </row>
    <row r="106" spans="1:9" s="74" customFormat="1" ht="11.25" customHeight="1">
      <c r="A106" s="243"/>
      <c r="B106" s="2007"/>
      <c r="C106" s="233"/>
      <c r="D106" s="77" t="s">
        <v>321</v>
      </c>
      <c r="F106" s="1506">
        <v>0</v>
      </c>
      <c r="G106" s="196">
        <v>2</v>
      </c>
      <c r="H106" s="196">
        <f t="shared" si="3"/>
        <v>2</v>
      </c>
      <c r="I106" s="1505"/>
    </row>
    <row r="107" spans="1:9" s="74" customFormat="1" ht="11.25" customHeight="1">
      <c r="A107" s="243"/>
      <c r="B107" s="2007"/>
      <c r="C107" s="233"/>
      <c r="D107" s="77" t="s">
        <v>320</v>
      </c>
      <c r="F107" s="1506">
        <v>0</v>
      </c>
      <c r="G107" s="196">
        <v>2</v>
      </c>
      <c r="H107" s="196">
        <f t="shared" si="3"/>
        <v>2</v>
      </c>
      <c r="I107" s="1505"/>
    </row>
    <row r="108" spans="1:9" s="74" customFormat="1" ht="11.25" customHeight="1">
      <c r="A108" s="243"/>
      <c r="B108" s="2007"/>
      <c r="C108" s="233"/>
      <c r="D108" s="77" t="s">
        <v>319</v>
      </c>
      <c r="F108" s="1506">
        <v>0</v>
      </c>
      <c r="G108" s="196">
        <v>2</v>
      </c>
      <c r="H108" s="196">
        <f t="shared" si="3"/>
        <v>2</v>
      </c>
      <c r="I108" s="1505"/>
    </row>
    <row r="109" spans="1:9" s="74" customFormat="1" ht="11.25" customHeight="1">
      <c r="A109" s="243"/>
      <c r="B109" s="2007"/>
      <c r="C109" s="233"/>
      <c r="D109" s="77" t="s">
        <v>200</v>
      </c>
      <c r="F109" s="1506">
        <v>0</v>
      </c>
      <c r="G109" s="196">
        <v>1</v>
      </c>
      <c r="H109" s="196">
        <f t="shared" si="3"/>
        <v>1</v>
      </c>
      <c r="I109" s="1505"/>
    </row>
    <row r="110" spans="1:9" s="74" customFormat="1" ht="11.25" customHeight="1">
      <c r="A110" s="243"/>
      <c r="B110" s="2007"/>
      <c r="C110" s="391" t="s">
        <v>65</v>
      </c>
      <c r="F110" s="401">
        <f>F111+F112</f>
        <v>0</v>
      </c>
      <c r="G110" s="476">
        <f>G111+G112</f>
        <v>4</v>
      </c>
      <c r="H110" s="476">
        <f t="shared" si="3"/>
        <v>4</v>
      </c>
      <c r="I110" s="1505"/>
    </row>
    <row r="111" spans="1:9" s="74" customFormat="1" ht="11.25" customHeight="1">
      <c r="A111" s="243"/>
      <c r="B111" s="2007"/>
      <c r="C111" s="233"/>
      <c r="D111" s="77" t="s">
        <v>320</v>
      </c>
      <c r="F111" s="1506">
        <v>0</v>
      </c>
      <c r="G111" s="196">
        <v>2</v>
      </c>
      <c r="H111" s="196">
        <f t="shared" si="3"/>
        <v>2</v>
      </c>
      <c r="I111" s="1505"/>
    </row>
    <row r="112" spans="1:9" s="74" customFormat="1" ht="11.25" customHeight="1">
      <c r="A112" s="243"/>
      <c r="B112" s="2007"/>
      <c r="C112" s="233"/>
      <c r="D112" s="77" t="s">
        <v>306</v>
      </c>
      <c r="F112" s="1506">
        <v>0</v>
      </c>
      <c r="G112" s="196">
        <v>2</v>
      </c>
      <c r="H112" s="196">
        <f t="shared" ref="H112:H143" si="4">SUM(F112:G112)</f>
        <v>2</v>
      </c>
      <c r="I112" s="1505"/>
    </row>
    <row r="113" spans="1:9" s="74" customFormat="1" ht="11.25" customHeight="1">
      <c r="A113" s="243"/>
      <c r="B113" s="2007"/>
      <c r="C113" s="391" t="s">
        <v>49</v>
      </c>
      <c r="F113" s="401">
        <f>SUM(F114:F116)</f>
        <v>0</v>
      </c>
      <c r="G113" s="476">
        <f>SUM(G114:G116)</f>
        <v>6</v>
      </c>
      <c r="H113" s="476">
        <f t="shared" si="4"/>
        <v>6</v>
      </c>
      <c r="I113" s="1505"/>
    </row>
    <row r="114" spans="1:9" s="74" customFormat="1" ht="11.25" customHeight="1">
      <c r="A114" s="243"/>
      <c r="B114" s="2007"/>
      <c r="C114" s="233"/>
      <c r="D114" s="77" t="s">
        <v>320</v>
      </c>
      <c r="F114" s="1506">
        <v>0</v>
      </c>
      <c r="G114" s="196">
        <v>2</v>
      </c>
      <c r="H114" s="196">
        <f t="shared" si="4"/>
        <v>2</v>
      </c>
      <c r="I114" s="1505"/>
    </row>
    <row r="115" spans="1:9" s="74" customFormat="1" ht="11.25" customHeight="1">
      <c r="A115" s="243"/>
      <c r="B115" s="2007"/>
      <c r="C115" s="233"/>
      <c r="D115" s="77" t="s">
        <v>319</v>
      </c>
      <c r="F115" s="1506">
        <v>0</v>
      </c>
      <c r="G115" s="196">
        <v>2</v>
      </c>
      <c r="H115" s="196">
        <f t="shared" si="4"/>
        <v>2</v>
      </c>
      <c r="I115" s="1505"/>
    </row>
    <row r="116" spans="1:9" s="74" customFormat="1" ht="11.25" customHeight="1">
      <c r="A116" s="243"/>
      <c r="B116" s="2008"/>
      <c r="C116" s="419"/>
      <c r="D116" s="418" t="s">
        <v>198</v>
      </c>
      <c r="F116" s="1506">
        <v>0</v>
      </c>
      <c r="G116" s="196">
        <v>2</v>
      </c>
      <c r="H116" s="196">
        <f t="shared" si="4"/>
        <v>2</v>
      </c>
      <c r="I116" s="1505"/>
    </row>
    <row r="117" spans="1:9" s="74" customFormat="1" ht="12" customHeight="1">
      <c r="A117" s="243"/>
      <c r="B117" s="2006">
        <v>1406</v>
      </c>
      <c r="C117" s="35" t="s">
        <v>22</v>
      </c>
      <c r="D117" s="111"/>
      <c r="E117" s="148"/>
      <c r="F117" s="63">
        <f>F118+F122+F125+F127</f>
        <v>0</v>
      </c>
      <c r="G117" s="33">
        <f>G118+G122+G125+G127</f>
        <v>12</v>
      </c>
      <c r="H117" s="33">
        <f t="shared" si="4"/>
        <v>12</v>
      </c>
      <c r="I117" s="731"/>
    </row>
    <row r="118" spans="1:9" s="74" customFormat="1" ht="11.25" customHeight="1">
      <c r="A118" s="243"/>
      <c r="B118" s="2007"/>
      <c r="C118" s="391" t="s">
        <v>121</v>
      </c>
      <c r="D118" s="77"/>
      <c r="F118" s="401">
        <f>SUM(F119:F121)</f>
        <v>0</v>
      </c>
      <c r="G118" s="476">
        <f>SUM(G119:G121)</f>
        <v>5</v>
      </c>
      <c r="H118" s="476">
        <f t="shared" si="4"/>
        <v>5</v>
      </c>
      <c r="I118" s="1505"/>
    </row>
    <row r="119" spans="1:9" s="74" customFormat="1" ht="11.25" customHeight="1">
      <c r="A119" s="243"/>
      <c r="B119" s="2007"/>
      <c r="C119" s="396"/>
      <c r="D119" s="77" t="s">
        <v>197</v>
      </c>
      <c r="F119" s="1506">
        <v>0</v>
      </c>
      <c r="G119" s="196">
        <v>2</v>
      </c>
      <c r="H119" s="196">
        <f t="shared" si="4"/>
        <v>2</v>
      </c>
      <c r="I119" s="1505"/>
    </row>
    <row r="120" spans="1:9" s="74" customFormat="1" ht="11.25" customHeight="1">
      <c r="A120" s="243"/>
      <c r="B120" s="2007"/>
      <c r="C120" s="396"/>
      <c r="D120" s="77" t="s">
        <v>318</v>
      </c>
      <c r="F120" s="1506">
        <v>0</v>
      </c>
      <c r="G120" s="196">
        <v>1</v>
      </c>
      <c r="H120" s="196">
        <f t="shared" si="4"/>
        <v>1</v>
      </c>
      <c r="I120" s="1505"/>
    </row>
    <row r="121" spans="1:9" s="74" customFormat="1" ht="11.25" customHeight="1">
      <c r="A121" s="243"/>
      <c r="B121" s="2007"/>
      <c r="C121" s="396"/>
      <c r="D121" s="77" t="s">
        <v>196</v>
      </c>
      <c r="F121" s="1506">
        <v>0</v>
      </c>
      <c r="G121" s="196">
        <v>2</v>
      </c>
      <c r="H121" s="196">
        <f t="shared" si="4"/>
        <v>2</v>
      </c>
      <c r="I121" s="1505"/>
    </row>
    <row r="122" spans="1:9" s="74" customFormat="1" ht="11.25" customHeight="1">
      <c r="A122" s="243"/>
      <c r="B122" s="2007"/>
      <c r="C122" s="391" t="s">
        <v>23</v>
      </c>
      <c r="D122" s="77"/>
      <c r="F122" s="401">
        <f>F123+F124</f>
        <v>0</v>
      </c>
      <c r="G122" s="476">
        <f>G123+G124</f>
        <v>3</v>
      </c>
      <c r="H122" s="476">
        <f t="shared" si="4"/>
        <v>3</v>
      </c>
      <c r="I122" s="1505"/>
    </row>
    <row r="123" spans="1:9" s="74" customFormat="1" ht="11.25" customHeight="1">
      <c r="A123" s="243"/>
      <c r="B123" s="2007"/>
      <c r="C123" s="233"/>
      <c r="D123" s="77" t="s">
        <v>195</v>
      </c>
      <c r="F123" s="1506">
        <v>0</v>
      </c>
      <c r="G123" s="196">
        <v>1</v>
      </c>
      <c r="H123" s="196">
        <f t="shared" si="4"/>
        <v>1</v>
      </c>
      <c r="I123" s="1505"/>
    </row>
    <row r="124" spans="1:9" s="74" customFormat="1" ht="11.25" customHeight="1">
      <c r="A124" s="243"/>
      <c r="B124" s="2007"/>
      <c r="C124" s="233"/>
      <c r="D124" s="77" t="s">
        <v>1403</v>
      </c>
      <c r="F124" s="1506">
        <v>0</v>
      </c>
      <c r="G124" s="196">
        <v>2</v>
      </c>
      <c r="H124" s="196">
        <f t="shared" si="4"/>
        <v>2</v>
      </c>
      <c r="I124" s="1505"/>
    </row>
    <row r="125" spans="1:9" s="74" customFormat="1" ht="11.25" customHeight="1">
      <c r="A125" s="243"/>
      <c r="B125" s="2007"/>
      <c r="C125" s="391" t="s">
        <v>36</v>
      </c>
      <c r="D125" s="77"/>
      <c r="F125" s="401">
        <f>F126</f>
        <v>0</v>
      </c>
      <c r="G125" s="476">
        <f>G126</f>
        <v>2</v>
      </c>
      <c r="H125" s="476">
        <f t="shared" si="4"/>
        <v>2</v>
      </c>
      <c r="I125" s="1505"/>
    </row>
    <row r="126" spans="1:9" s="74" customFormat="1" ht="11.25" customHeight="1">
      <c r="A126" s="243"/>
      <c r="B126" s="2007"/>
      <c r="C126" s="396"/>
      <c r="D126" s="77" t="s">
        <v>193</v>
      </c>
      <c r="F126" s="1506">
        <v>0</v>
      </c>
      <c r="G126" s="196">
        <v>2</v>
      </c>
      <c r="H126" s="196">
        <f t="shared" si="4"/>
        <v>2</v>
      </c>
      <c r="I126" s="1505"/>
    </row>
    <row r="127" spans="1:9" s="74" customFormat="1" ht="11.25" customHeight="1">
      <c r="A127" s="243"/>
      <c r="B127" s="2007"/>
      <c r="C127" s="391" t="s">
        <v>37</v>
      </c>
      <c r="D127" s="77"/>
      <c r="F127" s="401">
        <f>F128</f>
        <v>0</v>
      </c>
      <c r="G127" s="476">
        <f>G128</f>
        <v>2</v>
      </c>
      <c r="H127" s="476">
        <f t="shared" si="4"/>
        <v>2</v>
      </c>
      <c r="I127" s="1505"/>
    </row>
    <row r="128" spans="1:9" s="74" customFormat="1" ht="11.25" customHeight="1">
      <c r="A128" s="243"/>
      <c r="B128" s="2008"/>
      <c r="C128" s="233"/>
      <c r="D128" s="77" t="s">
        <v>192</v>
      </c>
      <c r="F128" s="1506">
        <v>0</v>
      </c>
      <c r="G128" s="196">
        <v>2</v>
      </c>
      <c r="H128" s="196">
        <f t="shared" si="4"/>
        <v>2</v>
      </c>
      <c r="I128" s="1505"/>
    </row>
    <row r="129" spans="1:9" s="74" customFormat="1" ht="12" customHeight="1">
      <c r="A129" s="243"/>
      <c r="B129" s="2010">
        <v>1407</v>
      </c>
      <c r="C129" s="35" t="s">
        <v>24</v>
      </c>
      <c r="D129" s="111"/>
      <c r="E129" s="148"/>
      <c r="F129" s="63">
        <f>F130+F136</f>
        <v>0</v>
      </c>
      <c r="G129" s="33">
        <f>G130+G136</f>
        <v>9</v>
      </c>
      <c r="H129" s="33">
        <f t="shared" si="4"/>
        <v>9</v>
      </c>
      <c r="I129" s="731"/>
    </row>
    <row r="130" spans="1:9" s="74" customFormat="1" ht="11.25" customHeight="1">
      <c r="A130" s="243"/>
      <c r="B130" s="1981"/>
      <c r="C130" s="391" t="s">
        <v>69</v>
      </c>
      <c r="D130" s="77"/>
      <c r="F130" s="401">
        <f>SUM(F131:F135)</f>
        <v>0</v>
      </c>
      <c r="G130" s="476">
        <f>SUM(G131:G135)</f>
        <v>6</v>
      </c>
      <c r="H130" s="476">
        <f t="shared" si="4"/>
        <v>6</v>
      </c>
      <c r="I130" s="1505"/>
    </row>
    <row r="131" spans="1:9" s="74" customFormat="1" ht="11.25" customHeight="1">
      <c r="A131" s="243"/>
      <c r="B131" s="1981"/>
      <c r="C131" s="391"/>
      <c r="D131" s="77" t="s">
        <v>317</v>
      </c>
      <c r="F131" s="1506">
        <v>0</v>
      </c>
      <c r="G131" s="196">
        <v>1</v>
      </c>
      <c r="H131" s="196">
        <f t="shared" si="4"/>
        <v>1</v>
      </c>
      <c r="I131" s="1505"/>
    </row>
    <row r="132" spans="1:9" s="74" customFormat="1" ht="11.25" customHeight="1">
      <c r="A132" s="243"/>
      <c r="B132" s="1981"/>
      <c r="C132" s="391"/>
      <c r="D132" s="77" t="s">
        <v>190</v>
      </c>
      <c r="F132" s="1506">
        <v>0</v>
      </c>
      <c r="G132" s="196">
        <v>2</v>
      </c>
      <c r="H132" s="196">
        <f t="shared" si="4"/>
        <v>2</v>
      </c>
      <c r="I132" s="1505"/>
    </row>
    <row r="133" spans="1:9" s="74" customFormat="1" ht="11.25" customHeight="1">
      <c r="A133" s="243"/>
      <c r="B133" s="1981"/>
      <c r="C133" s="391"/>
      <c r="D133" s="77" t="s">
        <v>316</v>
      </c>
      <c r="F133" s="1506">
        <v>0</v>
      </c>
      <c r="G133" s="196">
        <v>1</v>
      </c>
      <c r="H133" s="196">
        <f t="shared" si="4"/>
        <v>1</v>
      </c>
      <c r="I133" s="1505"/>
    </row>
    <row r="134" spans="1:9" s="74" customFormat="1" ht="11.25" customHeight="1">
      <c r="A134" s="243"/>
      <c r="B134" s="1981"/>
      <c r="C134" s="391"/>
      <c r="D134" s="77" t="s">
        <v>256</v>
      </c>
      <c r="F134" s="1506">
        <v>0</v>
      </c>
      <c r="G134" s="196">
        <v>2</v>
      </c>
      <c r="H134" s="196">
        <f t="shared" si="4"/>
        <v>2</v>
      </c>
      <c r="I134" s="1505"/>
    </row>
    <row r="135" spans="1:9" s="74" customFormat="1" ht="11.25" customHeight="1">
      <c r="A135" s="243"/>
      <c r="B135" s="1981"/>
      <c r="C135" s="233"/>
      <c r="D135" s="77" t="s">
        <v>189</v>
      </c>
      <c r="F135" s="1506">
        <v>0</v>
      </c>
      <c r="G135" s="196">
        <v>0</v>
      </c>
      <c r="H135" s="196">
        <f t="shared" si="4"/>
        <v>0</v>
      </c>
      <c r="I135" s="1505"/>
    </row>
    <row r="136" spans="1:9" s="74" customFormat="1" ht="11.25" customHeight="1">
      <c r="A136" s="243"/>
      <c r="B136" s="1981"/>
      <c r="C136" s="391" t="s">
        <v>51</v>
      </c>
      <c r="D136" s="47"/>
      <c r="F136" s="401">
        <f>F137+F138</f>
        <v>0</v>
      </c>
      <c r="G136" s="476">
        <f>G137+G138</f>
        <v>3</v>
      </c>
      <c r="H136" s="476">
        <f t="shared" si="4"/>
        <v>3</v>
      </c>
      <c r="I136" s="1505"/>
    </row>
    <row r="137" spans="1:9" s="74" customFormat="1" ht="11.25" customHeight="1">
      <c r="A137" s="243"/>
      <c r="B137" s="1981"/>
      <c r="C137" s="233"/>
      <c r="D137" s="77" t="s">
        <v>186</v>
      </c>
      <c r="F137" s="1506">
        <v>0</v>
      </c>
      <c r="G137" s="196">
        <v>1</v>
      </c>
      <c r="H137" s="196">
        <f t="shared" si="4"/>
        <v>1</v>
      </c>
      <c r="I137" s="1505"/>
    </row>
    <row r="138" spans="1:9" s="74" customFormat="1" ht="11.25" customHeight="1">
      <c r="A138" s="243"/>
      <c r="B138" s="1981"/>
      <c r="C138" s="233"/>
      <c r="D138" s="77" t="s">
        <v>185</v>
      </c>
      <c r="F138" s="1506">
        <v>0</v>
      </c>
      <c r="G138" s="196">
        <v>2</v>
      </c>
      <c r="H138" s="196">
        <f t="shared" si="4"/>
        <v>2</v>
      </c>
      <c r="I138" s="1505"/>
    </row>
    <row r="139" spans="1:9" s="74" customFormat="1" ht="12" customHeight="1">
      <c r="A139" s="243"/>
      <c r="B139" s="2010">
        <v>1408</v>
      </c>
      <c r="C139" s="35" t="s">
        <v>25</v>
      </c>
      <c r="D139" s="41"/>
      <c r="E139" s="148"/>
      <c r="F139" s="63">
        <f>F140+F142+F145+F149</f>
        <v>0</v>
      </c>
      <c r="G139" s="33">
        <f>G140+G142+G145+G149</f>
        <v>9</v>
      </c>
      <c r="H139" s="33">
        <f t="shared" si="4"/>
        <v>9</v>
      </c>
      <c r="I139" s="731"/>
    </row>
    <row r="140" spans="1:9" s="74" customFormat="1" ht="11.25" customHeight="1">
      <c r="A140" s="243"/>
      <c r="B140" s="1981"/>
      <c r="C140" s="391" t="s">
        <v>20</v>
      </c>
      <c r="D140" s="77"/>
      <c r="F140" s="401">
        <f>F141</f>
        <v>0</v>
      </c>
      <c r="G140" s="476">
        <f>G141</f>
        <v>1</v>
      </c>
      <c r="H140" s="476">
        <f t="shared" si="4"/>
        <v>1</v>
      </c>
      <c r="I140" s="1505"/>
    </row>
    <row r="141" spans="1:9" s="74" customFormat="1" ht="11.25" customHeight="1">
      <c r="A141" s="243"/>
      <c r="B141" s="1981"/>
      <c r="C141" s="233"/>
      <c r="D141" s="77" t="s">
        <v>183</v>
      </c>
      <c r="F141" s="1506">
        <v>0</v>
      </c>
      <c r="G141" s="196">
        <v>1</v>
      </c>
      <c r="H141" s="196">
        <f t="shared" si="4"/>
        <v>1</v>
      </c>
      <c r="I141" s="1505"/>
    </row>
    <row r="142" spans="1:9" s="74" customFormat="1" ht="11.25" customHeight="1">
      <c r="A142" s="243"/>
      <c r="B142" s="1981"/>
      <c r="C142" s="47" t="s">
        <v>50</v>
      </c>
      <c r="D142" s="47"/>
      <c r="F142" s="401">
        <f>SUM(F143:F144)</f>
        <v>0</v>
      </c>
      <c r="G142" s="401">
        <f>SUM(G143:G144)</f>
        <v>2</v>
      </c>
      <c r="H142" s="476">
        <f t="shared" si="4"/>
        <v>2</v>
      </c>
      <c r="I142" s="1505"/>
    </row>
    <row r="143" spans="1:9" s="74" customFormat="1" ht="11.25" customHeight="1">
      <c r="A143" s="243"/>
      <c r="B143" s="1981"/>
      <c r="C143" s="47"/>
      <c r="D143" s="77" t="s">
        <v>182</v>
      </c>
      <c r="F143" s="1506">
        <v>0</v>
      </c>
      <c r="G143" s="196">
        <v>0</v>
      </c>
      <c r="H143" s="196">
        <f t="shared" si="4"/>
        <v>0</v>
      </c>
      <c r="I143" s="1505"/>
    </row>
    <row r="144" spans="1:9" s="74" customFormat="1" ht="11.25" customHeight="1">
      <c r="A144" s="243"/>
      <c r="B144" s="1981"/>
      <c r="C144" s="77"/>
      <c r="D144" s="77" t="s">
        <v>314</v>
      </c>
      <c r="F144" s="1506">
        <v>0</v>
      </c>
      <c r="G144" s="196">
        <v>2</v>
      </c>
      <c r="H144" s="196">
        <f t="shared" ref="H144:H155" si="5">SUM(F144:G144)</f>
        <v>2</v>
      </c>
      <c r="I144" s="1505"/>
    </row>
    <row r="145" spans="1:9" s="74" customFormat="1" ht="11.25" customHeight="1">
      <c r="A145" s="243"/>
      <c r="B145" s="1981"/>
      <c r="C145" s="391" t="s">
        <v>38</v>
      </c>
      <c r="D145" s="77"/>
      <c r="F145" s="401">
        <f>F146+F147+F148</f>
        <v>0</v>
      </c>
      <c r="G145" s="401">
        <f>G146+G147+G148</f>
        <v>4</v>
      </c>
      <c r="H145" s="476">
        <f t="shared" si="5"/>
        <v>4</v>
      </c>
      <c r="I145" s="1505"/>
    </row>
    <row r="146" spans="1:9" s="74" customFormat="1" ht="11.25" customHeight="1">
      <c r="A146" s="243"/>
      <c r="B146" s="1981"/>
      <c r="C146" s="391"/>
      <c r="D146" s="77" t="s">
        <v>180</v>
      </c>
      <c r="F146" s="1506">
        <v>0</v>
      </c>
      <c r="G146" s="196">
        <v>1</v>
      </c>
      <c r="H146" s="196">
        <f t="shared" si="5"/>
        <v>1</v>
      </c>
      <c r="I146" s="1505"/>
    </row>
    <row r="147" spans="1:9" s="74" customFormat="1" ht="11.25" customHeight="1">
      <c r="A147" s="243"/>
      <c r="B147" s="1981"/>
      <c r="C147" s="391"/>
      <c r="D147" s="77" t="s">
        <v>313</v>
      </c>
      <c r="F147" s="1506">
        <v>0</v>
      </c>
      <c r="G147" s="196">
        <v>2</v>
      </c>
      <c r="H147" s="196">
        <f t="shared" si="5"/>
        <v>2</v>
      </c>
      <c r="I147" s="1505"/>
    </row>
    <row r="148" spans="1:9" s="74" customFormat="1" ht="11.25" customHeight="1">
      <c r="A148" s="243"/>
      <c r="B148" s="1981"/>
      <c r="C148" s="391"/>
      <c r="D148" s="77" t="s">
        <v>312</v>
      </c>
      <c r="F148" s="1506">
        <v>0</v>
      </c>
      <c r="G148" s="196">
        <v>1</v>
      </c>
      <c r="H148" s="196">
        <f t="shared" si="5"/>
        <v>1</v>
      </c>
      <c r="I148" s="1505"/>
    </row>
    <row r="149" spans="1:9" s="74" customFormat="1" ht="11.25" customHeight="1">
      <c r="A149" s="243"/>
      <c r="B149" s="1981"/>
      <c r="C149" s="391" t="s">
        <v>39</v>
      </c>
      <c r="D149" s="47"/>
      <c r="F149" s="401">
        <f>F150</f>
        <v>0</v>
      </c>
      <c r="G149" s="476">
        <f>G150</f>
        <v>2</v>
      </c>
      <c r="H149" s="476">
        <f t="shared" si="5"/>
        <v>2</v>
      </c>
      <c r="I149" s="1505"/>
    </row>
    <row r="150" spans="1:9" s="74" customFormat="1" ht="11.25" customHeight="1">
      <c r="A150" s="243"/>
      <c r="B150" s="1981"/>
      <c r="C150" s="233"/>
      <c r="D150" s="77" t="s">
        <v>177</v>
      </c>
      <c r="F150" s="1506">
        <v>0</v>
      </c>
      <c r="G150" s="196">
        <v>2</v>
      </c>
      <c r="H150" s="196">
        <f t="shared" si="5"/>
        <v>2</v>
      </c>
      <c r="I150" s="1505"/>
    </row>
    <row r="151" spans="1:9" s="74" customFormat="1" ht="12" customHeight="1">
      <c r="A151" s="243"/>
      <c r="B151" s="2010">
        <v>1624</v>
      </c>
      <c r="C151" s="41" t="s">
        <v>47</v>
      </c>
      <c r="D151" s="738"/>
      <c r="E151" s="148"/>
      <c r="F151" s="63">
        <f>F152+F154</f>
        <v>0</v>
      </c>
      <c r="G151" s="33">
        <f>G152+G154</f>
        <v>3</v>
      </c>
      <c r="H151" s="33">
        <f t="shared" si="5"/>
        <v>3</v>
      </c>
      <c r="I151" s="1507"/>
    </row>
    <row r="152" spans="1:9" s="74" customFormat="1" ht="11.25" customHeight="1">
      <c r="A152" s="243"/>
      <c r="B152" s="1981"/>
      <c r="C152" s="391" t="s">
        <v>35</v>
      </c>
      <c r="D152" s="77"/>
      <c r="F152" s="401">
        <f>F153</f>
        <v>0</v>
      </c>
      <c r="G152" s="476">
        <f>G153</f>
        <v>1</v>
      </c>
      <c r="H152" s="476">
        <f t="shared" si="5"/>
        <v>1</v>
      </c>
      <c r="I152" s="1505"/>
    </row>
    <row r="153" spans="1:9" s="74" customFormat="1" ht="11.25" customHeight="1">
      <c r="A153" s="243"/>
      <c r="B153" s="1981"/>
      <c r="C153" s="233"/>
      <c r="D153" s="77" t="s">
        <v>175</v>
      </c>
      <c r="F153" s="1506">
        <v>0</v>
      </c>
      <c r="G153" s="196">
        <v>1</v>
      </c>
      <c r="H153" s="196">
        <f t="shared" si="5"/>
        <v>1</v>
      </c>
      <c r="I153" s="1505"/>
    </row>
    <row r="154" spans="1:9" s="74" customFormat="1" ht="11.25" customHeight="1">
      <c r="A154" s="243"/>
      <c r="B154" s="1981"/>
      <c r="C154" s="391" t="s">
        <v>52</v>
      </c>
      <c r="D154" s="77"/>
      <c r="F154" s="401">
        <f>F155</f>
        <v>0</v>
      </c>
      <c r="G154" s="401">
        <f>G155</f>
        <v>2</v>
      </c>
      <c r="H154" s="476">
        <f t="shared" si="5"/>
        <v>2</v>
      </c>
      <c r="I154" s="1505"/>
    </row>
    <row r="155" spans="1:9" s="74" customFormat="1" ht="11.25" customHeight="1">
      <c r="A155" s="243"/>
      <c r="B155" s="1982"/>
      <c r="C155" s="233"/>
      <c r="D155" s="77" t="s">
        <v>174</v>
      </c>
      <c r="F155" s="1506">
        <v>0</v>
      </c>
      <c r="G155" s="196">
        <v>2</v>
      </c>
      <c r="H155" s="196">
        <f t="shared" si="5"/>
        <v>2</v>
      </c>
      <c r="I155" s="1505"/>
    </row>
    <row r="156" spans="1:9" s="74" customFormat="1" ht="12" customHeight="1">
      <c r="B156" s="1504"/>
      <c r="C156" s="2103" t="s">
        <v>5</v>
      </c>
      <c r="D156" s="2104"/>
      <c r="E156" s="2104"/>
      <c r="F156" s="63">
        <f>F8+F34+F67+F80+F89+F117+F129+F139+F151</f>
        <v>0</v>
      </c>
      <c r="G156" s="63">
        <f>G8+G34+G67+G80+G89+G117+G129+G139+G151</f>
        <v>140</v>
      </c>
      <c r="H156" s="63">
        <f>H8+H34+H67+H80+H89+H117+H129+H139+H151</f>
        <v>140</v>
      </c>
      <c r="I156" s="731"/>
    </row>
    <row r="157" spans="1:9" ht="10.5" customHeight="1">
      <c r="A157" s="73"/>
      <c r="C157" s="474" t="s">
        <v>311</v>
      </c>
      <c r="D157" s="1503"/>
      <c r="E157" s="474"/>
      <c r="F157" s="422"/>
      <c r="G157" s="474"/>
      <c r="H157" s="474"/>
    </row>
    <row r="158" spans="1:9" ht="10.5" customHeight="1">
      <c r="A158" s="73"/>
      <c r="C158" s="474" t="s">
        <v>1402</v>
      </c>
      <c r="D158" s="1503"/>
      <c r="E158" s="474"/>
      <c r="F158" s="422"/>
      <c r="G158" s="474"/>
      <c r="H158" s="474"/>
    </row>
    <row r="159" spans="1:9" ht="9" customHeight="1">
      <c r="A159" s="73"/>
      <c r="C159" s="474"/>
      <c r="D159" s="1502"/>
      <c r="E159" s="474"/>
      <c r="F159" s="422"/>
      <c r="G159" s="474"/>
      <c r="H159" s="474"/>
    </row>
    <row r="160" spans="1:9" ht="9" customHeight="1">
      <c r="A160" s="73"/>
    </row>
    <row r="161" spans="1:4" ht="9" customHeight="1">
      <c r="A161" s="73"/>
    </row>
    <row r="162" spans="1:4" ht="9" customHeight="1">
      <c r="A162" s="73"/>
      <c r="B162" s="74"/>
    </row>
    <row r="163" spans="1:4" ht="9" customHeight="1">
      <c r="A163" s="73"/>
    </row>
    <row r="164" spans="1:4" ht="9" customHeight="1">
      <c r="A164" s="73"/>
    </row>
    <row r="165" spans="1:4" ht="9" customHeight="1">
      <c r="A165" s="73"/>
      <c r="D165" s="1501"/>
    </row>
    <row r="166" spans="1:4" ht="9" customHeight="1">
      <c r="A166" s="73"/>
    </row>
    <row r="167" spans="1:4" ht="9" customHeight="1">
      <c r="A167" s="73"/>
    </row>
    <row r="168" spans="1:4" ht="9" customHeight="1">
      <c r="A168" s="73"/>
    </row>
    <row r="169" spans="1:4" ht="9" customHeight="1">
      <c r="A169" s="73"/>
    </row>
    <row r="170" spans="1:4" ht="9" customHeight="1">
      <c r="A170" s="73"/>
    </row>
    <row r="171" spans="1:4" ht="9" customHeight="1">
      <c r="A171" s="73"/>
    </row>
    <row r="172" spans="1:4" ht="9" customHeight="1">
      <c r="A172" s="73"/>
    </row>
    <row r="173" spans="1:4" ht="9" customHeight="1">
      <c r="A173" s="73"/>
    </row>
    <row r="174" spans="1:4" ht="9" customHeight="1">
      <c r="A174" s="73"/>
    </row>
    <row r="175" spans="1:4" ht="9" customHeight="1">
      <c r="A175" s="73"/>
    </row>
    <row r="176" spans="1:4" ht="9" customHeight="1">
      <c r="A176" s="73"/>
    </row>
    <row r="177" spans="1:1" ht="9" customHeight="1">
      <c r="A177" s="73"/>
    </row>
    <row r="178" spans="1:1" ht="9" customHeight="1">
      <c r="A178" s="73"/>
    </row>
    <row r="179" spans="1:1" ht="9" customHeight="1">
      <c r="A179" s="73"/>
    </row>
    <row r="180" spans="1:1" ht="9" customHeight="1">
      <c r="A180" s="73"/>
    </row>
    <row r="181" spans="1:1" ht="9" customHeight="1">
      <c r="A181" s="73"/>
    </row>
    <row r="182" spans="1:1" ht="9" customHeight="1">
      <c r="A182" s="73"/>
    </row>
    <row r="183" spans="1:1" ht="9" customHeight="1">
      <c r="A183" s="73"/>
    </row>
    <row r="184" spans="1:1" ht="9" customHeight="1">
      <c r="A184" s="73"/>
    </row>
    <row r="185" spans="1:1" ht="9" customHeight="1">
      <c r="A185" s="73"/>
    </row>
    <row r="186" spans="1:1" ht="9" customHeight="1">
      <c r="A186" s="73"/>
    </row>
    <row r="187" spans="1:1" ht="9" customHeight="1">
      <c r="A187" s="73"/>
    </row>
    <row r="188" spans="1:1" ht="9" customHeight="1">
      <c r="A188" s="73"/>
    </row>
    <row r="189" spans="1:1" ht="9" customHeight="1">
      <c r="A189" s="73"/>
    </row>
    <row r="190" spans="1:1" ht="9" customHeight="1">
      <c r="A190" s="73"/>
    </row>
    <row r="191" spans="1:1" ht="9" customHeight="1">
      <c r="A191" s="73"/>
    </row>
    <row r="192" spans="1:1" ht="9" customHeight="1">
      <c r="A192" s="73"/>
    </row>
    <row r="193" spans="1:1" ht="9" customHeight="1">
      <c r="A193" s="73"/>
    </row>
    <row r="194" spans="1:1" ht="9" customHeight="1">
      <c r="A194" s="73"/>
    </row>
    <row r="195" spans="1:1" ht="9" customHeight="1">
      <c r="A195" s="73"/>
    </row>
    <row r="196" spans="1:1" ht="9" customHeight="1">
      <c r="A196" s="73"/>
    </row>
    <row r="197" spans="1:1" ht="9" customHeight="1">
      <c r="A197" s="73"/>
    </row>
    <row r="198" spans="1:1" ht="9" customHeight="1">
      <c r="A198" s="73"/>
    </row>
    <row r="199" spans="1:1" ht="9" customHeight="1">
      <c r="A199" s="73"/>
    </row>
    <row r="200" spans="1:1" ht="9" customHeight="1">
      <c r="A200" s="73"/>
    </row>
    <row r="201" spans="1:1" ht="9" customHeight="1">
      <c r="A201" s="73"/>
    </row>
    <row r="202" spans="1:1" ht="9" customHeight="1">
      <c r="A202" s="73"/>
    </row>
    <row r="203" spans="1:1" ht="9" customHeight="1">
      <c r="A203" s="73"/>
    </row>
    <row r="204" spans="1:1" ht="9" customHeight="1">
      <c r="A204" s="73"/>
    </row>
    <row r="205" spans="1:1" ht="9" customHeight="1">
      <c r="A205" s="73"/>
    </row>
    <row r="206" spans="1:1" ht="9" customHeight="1">
      <c r="A206" s="73"/>
    </row>
    <row r="207" spans="1:1" ht="9" customHeight="1">
      <c r="A207" s="73"/>
    </row>
    <row r="208" spans="1:1" ht="9" customHeight="1">
      <c r="A208" s="73"/>
    </row>
    <row r="209" spans="1:1" ht="9" customHeight="1">
      <c r="A209" s="73"/>
    </row>
    <row r="210" spans="1:1" ht="9" customHeight="1">
      <c r="A210" s="73"/>
    </row>
    <row r="211" spans="1:1" ht="9" customHeight="1">
      <c r="A211" s="73"/>
    </row>
    <row r="212" spans="1:1" ht="9" customHeight="1">
      <c r="A212" s="73"/>
    </row>
    <row r="213" spans="1:1" ht="9" customHeight="1">
      <c r="A213" s="73"/>
    </row>
    <row r="214" spans="1:1" ht="9" customHeight="1">
      <c r="A214" s="73"/>
    </row>
    <row r="215" spans="1:1" ht="9" customHeight="1">
      <c r="A215" s="73"/>
    </row>
    <row r="216" spans="1:1" ht="9" customHeight="1">
      <c r="A216" s="73"/>
    </row>
    <row r="217" spans="1:1" ht="9" customHeight="1">
      <c r="A217" s="73"/>
    </row>
    <row r="218" spans="1:1" ht="9" customHeight="1">
      <c r="A218" s="73"/>
    </row>
    <row r="219" spans="1:1" ht="9" customHeight="1">
      <c r="A219" s="73"/>
    </row>
    <row r="220" spans="1:1" ht="9" customHeight="1">
      <c r="A220" s="73"/>
    </row>
    <row r="221" spans="1:1" ht="9" customHeight="1">
      <c r="A221" s="73"/>
    </row>
    <row r="222" spans="1:1" ht="9" customHeight="1">
      <c r="A222" s="73"/>
    </row>
    <row r="223" spans="1:1" ht="9" customHeight="1">
      <c r="A223" s="73"/>
    </row>
    <row r="224" spans="1:1" ht="9" customHeight="1">
      <c r="A224" s="73"/>
    </row>
    <row r="225" spans="1:4" ht="9" customHeight="1">
      <c r="A225" s="73"/>
    </row>
    <row r="226" spans="1:4" ht="9" customHeight="1">
      <c r="A226" s="73"/>
    </row>
    <row r="227" spans="1:4" ht="9" customHeight="1">
      <c r="A227" s="73"/>
    </row>
    <row r="228" spans="1:4" ht="9" customHeight="1">
      <c r="A228" s="73"/>
    </row>
    <row r="229" spans="1:4" ht="9" customHeight="1">
      <c r="A229" s="73"/>
    </row>
    <row r="230" spans="1:4" ht="9" customHeight="1">
      <c r="A230" s="73"/>
    </row>
    <row r="231" spans="1:4" ht="9" customHeight="1">
      <c r="A231" s="73"/>
    </row>
    <row r="232" spans="1:4" ht="9" customHeight="1">
      <c r="A232" s="73"/>
    </row>
    <row r="233" spans="1:4" ht="9" customHeight="1">
      <c r="A233" s="73"/>
    </row>
    <row r="234" spans="1:4" ht="9" customHeight="1">
      <c r="A234" s="73"/>
    </row>
    <row r="235" spans="1:4" ht="9" customHeight="1">
      <c r="A235" s="73"/>
    </row>
    <row r="236" spans="1:4" ht="9" customHeight="1">
      <c r="A236" s="73"/>
      <c r="C236" s="99"/>
    </row>
    <row r="237" spans="1:4" ht="9" customHeight="1">
      <c r="A237" s="73"/>
      <c r="D237" s="10"/>
    </row>
    <row r="238" spans="1:4" ht="9" customHeight="1">
      <c r="A238" s="73"/>
    </row>
    <row r="239" spans="1:4" ht="9" customHeight="1">
      <c r="A239" s="73"/>
    </row>
    <row r="240" spans="1:4" ht="9" customHeight="1">
      <c r="A240" s="73"/>
    </row>
    <row r="241" spans="1:1" ht="9" customHeight="1">
      <c r="A241" s="73"/>
    </row>
    <row r="242" spans="1:1" ht="9" customHeight="1">
      <c r="A242" s="73"/>
    </row>
    <row r="243" spans="1:1" ht="9" customHeight="1">
      <c r="A243" s="73"/>
    </row>
    <row r="244" spans="1:1" ht="9" customHeight="1">
      <c r="A244" s="73"/>
    </row>
    <row r="245" spans="1:1" ht="9" customHeight="1">
      <c r="A245" s="73"/>
    </row>
    <row r="246" spans="1:1" ht="9" customHeight="1">
      <c r="A246" s="73"/>
    </row>
    <row r="247" spans="1:1" ht="9" customHeight="1">
      <c r="A247" s="73"/>
    </row>
    <row r="248" spans="1:1" ht="9" customHeight="1">
      <c r="A248" s="73"/>
    </row>
    <row r="249" spans="1:1" ht="9" customHeight="1">
      <c r="A249" s="73"/>
    </row>
    <row r="250" spans="1:1" ht="9" customHeight="1">
      <c r="A250" s="73"/>
    </row>
    <row r="251" spans="1:1" ht="9" customHeight="1">
      <c r="A251" s="73"/>
    </row>
    <row r="252" spans="1:1" ht="9" customHeight="1">
      <c r="A252" s="73"/>
    </row>
    <row r="253" spans="1:1" ht="9" customHeight="1">
      <c r="A253" s="73"/>
    </row>
    <row r="254" spans="1:1" ht="9" customHeight="1">
      <c r="A254" s="73"/>
    </row>
    <row r="255" spans="1:1" ht="9" customHeight="1">
      <c r="A255" s="73"/>
    </row>
    <row r="256" spans="1:1" ht="9" customHeight="1">
      <c r="A256" s="73"/>
    </row>
    <row r="257" spans="1:1" ht="9" customHeight="1">
      <c r="A257" s="73"/>
    </row>
    <row r="258" spans="1:1" ht="9" customHeight="1">
      <c r="A258" s="73"/>
    </row>
    <row r="259" spans="1:1" ht="9" customHeight="1">
      <c r="A259" s="73"/>
    </row>
    <row r="260" spans="1:1" ht="9" customHeight="1">
      <c r="A260" s="73"/>
    </row>
    <row r="261" spans="1:1" ht="9" customHeight="1">
      <c r="A261" s="73"/>
    </row>
    <row r="262" spans="1:1" ht="9" customHeight="1">
      <c r="A262" s="73"/>
    </row>
    <row r="263" spans="1:1" ht="9" customHeight="1">
      <c r="A263" s="73"/>
    </row>
    <row r="264" spans="1:1" ht="9" customHeight="1">
      <c r="A264" s="73"/>
    </row>
    <row r="265" spans="1:1" ht="9" customHeight="1">
      <c r="A265" s="73"/>
    </row>
    <row r="266" spans="1:1" ht="9" customHeight="1">
      <c r="A266" s="73"/>
    </row>
    <row r="267" spans="1:1" ht="9" customHeight="1">
      <c r="A267" s="73"/>
    </row>
    <row r="268" spans="1:1" ht="9" customHeight="1">
      <c r="A268" s="73"/>
    </row>
    <row r="269" spans="1:1" ht="9" customHeight="1">
      <c r="A269" s="73"/>
    </row>
    <row r="270" spans="1:1" ht="9" customHeight="1">
      <c r="A270" s="73"/>
    </row>
    <row r="271" spans="1:1" ht="9" customHeight="1">
      <c r="A271" s="73"/>
    </row>
    <row r="272" spans="1:1" ht="9" customHeight="1">
      <c r="A272" s="73"/>
    </row>
    <row r="273" spans="1:1" ht="9" customHeight="1">
      <c r="A273" s="73"/>
    </row>
    <row r="274" spans="1:1" ht="9" customHeight="1">
      <c r="A274" s="73"/>
    </row>
    <row r="275" spans="1:1" ht="9" customHeight="1">
      <c r="A275" s="73"/>
    </row>
    <row r="276" spans="1:1" ht="9" customHeight="1">
      <c r="A276" s="73"/>
    </row>
    <row r="277" spans="1:1" ht="9" customHeight="1">
      <c r="A277" s="73"/>
    </row>
    <row r="278" spans="1:1" ht="9" customHeight="1">
      <c r="A278" s="73"/>
    </row>
    <row r="279" spans="1:1" ht="9" customHeight="1">
      <c r="A279" s="73"/>
    </row>
    <row r="280" spans="1:1" ht="9" customHeight="1">
      <c r="A280" s="73"/>
    </row>
    <row r="281" spans="1:1" ht="9" customHeight="1">
      <c r="A281" s="73"/>
    </row>
    <row r="282" spans="1:1" ht="9" customHeight="1">
      <c r="A282" s="73"/>
    </row>
    <row r="283" spans="1:1" ht="9" customHeight="1">
      <c r="A283" s="73"/>
    </row>
    <row r="284" spans="1:1" ht="9" customHeight="1">
      <c r="A284" s="73"/>
    </row>
    <row r="285" spans="1:1" ht="9" customHeight="1">
      <c r="A285" s="73"/>
    </row>
    <row r="286" spans="1:1" ht="9" customHeight="1">
      <c r="A286" s="73"/>
    </row>
    <row r="287" spans="1:1" ht="9" customHeight="1">
      <c r="A287" s="73"/>
    </row>
    <row r="288" spans="1:1" ht="9" customHeight="1">
      <c r="A288" s="73"/>
    </row>
    <row r="289" spans="1:1" ht="9" customHeight="1">
      <c r="A289" s="73"/>
    </row>
    <row r="290" spans="1:1" ht="9" customHeight="1">
      <c r="A290" s="73"/>
    </row>
    <row r="291" spans="1:1" ht="9" customHeight="1">
      <c r="A291" s="73"/>
    </row>
    <row r="292" spans="1:1" ht="9" customHeight="1">
      <c r="A292" s="73"/>
    </row>
    <row r="293" spans="1:1" ht="9" customHeight="1">
      <c r="A293" s="73"/>
    </row>
    <row r="294" spans="1:1" ht="9" customHeight="1">
      <c r="A294" s="73"/>
    </row>
    <row r="295" spans="1:1" ht="9" customHeight="1">
      <c r="A295" s="73"/>
    </row>
    <row r="296" spans="1:1" ht="9" customHeight="1">
      <c r="A296" s="73"/>
    </row>
    <row r="297" spans="1:1" ht="9" customHeight="1">
      <c r="A297" s="73"/>
    </row>
    <row r="298" spans="1:1" ht="9" customHeight="1">
      <c r="A298" s="73"/>
    </row>
    <row r="299" spans="1:1" ht="9" customHeight="1">
      <c r="A299" s="73"/>
    </row>
    <row r="300" spans="1:1" ht="9" customHeight="1">
      <c r="A300" s="73"/>
    </row>
    <row r="301" spans="1:1" ht="9" customHeight="1">
      <c r="A301" s="73"/>
    </row>
    <row r="302" spans="1:1" ht="9" customHeight="1">
      <c r="A302" s="73"/>
    </row>
    <row r="303" spans="1:1" ht="9" customHeight="1">
      <c r="A303" s="73"/>
    </row>
    <row r="304" spans="1:1" ht="9" customHeight="1">
      <c r="A304" s="73"/>
    </row>
    <row r="305" spans="1:1" ht="9" customHeight="1">
      <c r="A305" s="73"/>
    </row>
    <row r="306" spans="1:1" ht="9" customHeight="1">
      <c r="A306" s="73"/>
    </row>
    <row r="307" spans="1:1" ht="9" customHeight="1">
      <c r="A307" s="73"/>
    </row>
    <row r="308" spans="1:1" ht="9" customHeight="1">
      <c r="A308" s="73"/>
    </row>
    <row r="309" spans="1:1" ht="9" customHeight="1">
      <c r="A309" s="73"/>
    </row>
    <row r="310" spans="1:1" ht="9" customHeight="1">
      <c r="A310" s="73"/>
    </row>
    <row r="311" spans="1:1" ht="9" customHeight="1">
      <c r="A311" s="73"/>
    </row>
    <row r="312" spans="1:1" ht="9" customHeight="1">
      <c r="A312" s="73"/>
    </row>
    <row r="313" spans="1:1" ht="9" customHeight="1">
      <c r="A313" s="73"/>
    </row>
    <row r="314" spans="1:1" ht="9" customHeight="1">
      <c r="A314" s="73"/>
    </row>
    <row r="315" spans="1:1" ht="9" customHeight="1">
      <c r="A315" s="73"/>
    </row>
    <row r="316" spans="1:1" ht="9" customHeight="1">
      <c r="A316" s="73"/>
    </row>
    <row r="317" spans="1:1" ht="9" customHeight="1">
      <c r="A317" s="73"/>
    </row>
    <row r="318" spans="1:1" ht="9" customHeight="1">
      <c r="A318" s="73"/>
    </row>
    <row r="319" spans="1:1" ht="9" customHeight="1">
      <c r="A319" s="73"/>
    </row>
    <row r="320" spans="1:1" ht="9" customHeight="1">
      <c r="A320" s="73"/>
    </row>
    <row r="321" spans="1:1" ht="9" customHeight="1">
      <c r="A321" s="73"/>
    </row>
    <row r="322" spans="1:1" ht="9" customHeight="1">
      <c r="A322" s="73"/>
    </row>
    <row r="323" spans="1:1" ht="9" customHeight="1">
      <c r="A323" s="73"/>
    </row>
    <row r="324" spans="1:1" ht="9" customHeight="1">
      <c r="A324" s="73"/>
    </row>
    <row r="325" spans="1:1" ht="9" customHeight="1">
      <c r="A325" s="73"/>
    </row>
    <row r="326" spans="1:1" ht="9" customHeight="1">
      <c r="A326" s="73"/>
    </row>
    <row r="327" spans="1:1" ht="9" customHeight="1">
      <c r="A327" s="73"/>
    </row>
    <row r="328" spans="1:1" ht="9" customHeight="1">
      <c r="A328" s="73"/>
    </row>
    <row r="329" spans="1:1" ht="9" customHeight="1">
      <c r="A329" s="73"/>
    </row>
    <row r="330" spans="1:1" ht="9" customHeight="1">
      <c r="A330" s="73"/>
    </row>
    <row r="331" spans="1:1" ht="9" customHeight="1">
      <c r="A331" s="73"/>
    </row>
    <row r="332" spans="1:1" ht="9" customHeight="1">
      <c r="A332" s="73"/>
    </row>
    <row r="333" spans="1:1" ht="9" customHeight="1">
      <c r="A333" s="73"/>
    </row>
    <row r="334" spans="1:1" ht="9" customHeight="1">
      <c r="A334" s="73"/>
    </row>
    <row r="335" spans="1:1" ht="9" customHeight="1">
      <c r="A335" s="73"/>
    </row>
    <row r="336" spans="1:1" ht="9" customHeight="1">
      <c r="A336" s="73"/>
    </row>
    <row r="337" spans="1:1" ht="9" customHeight="1">
      <c r="A337" s="73"/>
    </row>
    <row r="338" spans="1:1" ht="9" customHeight="1">
      <c r="A338" s="73"/>
    </row>
    <row r="339" spans="1:1" ht="9" customHeight="1">
      <c r="A339" s="73"/>
    </row>
    <row r="340" spans="1:1" ht="9" customHeight="1">
      <c r="A340" s="73"/>
    </row>
    <row r="341" spans="1:1" ht="9" customHeight="1">
      <c r="A341" s="73"/>
    </row>
    <row r="342" spans="1:1" ht="9" customHeight="1">
      <c r="A342" s="73"/>
    </row>
    <row r="343" spans="1:1" ht="9" customHeight="1">
      <c r="A343" s="73"/>
    </row>
    <row r="344" spans="1:1" ht="9" customHeight="1">
      <c r="A344" s="73"/>
    </row>
    <row r="345" spans="1:1" ht="9" customHeight="1">
      <c r="A345" s="73"/>
    </row>
    <row r="346" spans="1:1" ht="9" customHeight="1">
      <c r="A346" s="73"/>
    </row>
    <row r="347" spans="1:1" ht="9" customHeight="1">
      <c r="A347" s="73"/>
    </row>
    <row r="348" spans="1:1" ht="9" customHeight="1">
      <c r="A348" s="73"/>
    </row>
    <row r="349" spans="1:1" ht="9" customHeight="1">
      <c r="A349" s="73"/>
    </row>
    <row r="350" spans="1:1" ht="9" customHeight="1">
      <c r="A350" s="73"/>
    </row>
    <row r="351" spans="1:1" ht="9" customHeight="1">
      <c r="A351" s="73"/>
    </row>
    <row r="352" spans="1:1" ht="9" customHeight="1">
      <c r="A352" s="73"/>
    </row>
    <row r="353" spans="1:1" ht="9" customHeight="1">
      <c r="A353" s="73"/>
    </row>
    <row r="354" spans="1:1" ht="9" customHeight="1">
      <c r="A354" s="73"/>
    </row>
    <row r="355" spans="1:1" ht="9" customHeight="1">
      <c r="A355" s="73"/>
    </row>
    <row r="356" spans="1:1" ht="9" customHeight="1">
      <c r="A356" s="73"/>
    </row>
    <row r="357" spans="1:1" ht="9" customHeight="1">
      <c r="A357" s="73"/>
    </row>
    <row r="358" spans="1:1" ht="9" customHeight="1">
      <c r="A358" s="73"/>
    </row>
    <row r="359" spans="1:1" ht="9" customHeight="1">
      <c r="A359" s="73"/>
    </row>
    <row r="360" spans="1:1" ht="9" customHeight="1">
      <c r="A360" s="73"/>
    </row>
    <row r="361" spans="1:1" ht="9" customHeight="1">
      <c r="A361" s="73"/>
    </row>
    <row r="362" spans="1:1" ht="9" customHeight="1">
      <c r="A362" s="73"/>
    </row>
    <row r="363" spans="1:1" ht="9" customHeight="1">
      <c r="A363" s="73"/>
    </row>
    <row r="364" spans="1:1" ht="9" customHeight="1">
      <c r="A364" s="73"/>
    </row>
    <row r="365" spans="1:1" ht="9" customHeight="1">
      <c r="A365" s="73"/>
    </row>
    <row r="366" spans="1:1" ht="9" customHeight="1">
      <c r="A366" s="73"/>
    </row>
    <row r="367" spans="1:1" ht="9" customHeight="1">
      <c r="A367" s="73"/>
    </row>
    <row r="368" spans="1:1" ht="9" customHeight="1">
      <c r="A368" s="73"/>
    </row>
    <row r="369" spans="1:1" ht="9" customHeight="1">
      <c r="A369" s="73"/>
    </row>
    <row r="370" spans="1:1" ht="9" customHeight="1">
      <c r="A370" s="73"/>
    </row>
    <row r="371" spans="1:1" ht="9" customHeight="1">
      <c r="A371" s="73"/>
    </row>
    <row r="372" spans="1:1" ht="9" customHeight="1">
      <c r="A372" s="73"/>
    </row>
    <row r="373" spans="1:1" ht="9" customHeight="1">
      <c r="A373" s="73"/>
    </row>
    <row r="374" spans="1:1" ht="9" customHeight="1">
      <c r="A374" s="73"/>
    </row>
    <row r="375" spans="1:1" ht="9" customHeight="1">
      <c r="A375" s="73"/>
    </row>
    <row r="376" spans="1:1" ht="9" customHeight="1">
      <c r="A376" s="73"/>
    </row>
    <row r="377" spans="1:1" ht="9" customHeight="1">
      <c r="A377" s="73"/>
    </row>
    <row r="378" spans="1:1" ht="9" customHeight="1">
      <c r="A378" s="73"/>
    </row>
    <row r="379" spans="1:1" ht="9" customHeight="1">
      <c r="A379" s="73"/>
    </row>
    <row r="380" spans="1:1" ht="9" customHeight="1">
      <c r="A380" s="73"/>
    </row>
    <row r="381" spans="1:1" ht="9" customHeight="1">
      <c r="A381" s="73"/>
    </row>
    <row r="382" spans="1:1" ht="9" customHeight="1">
      <c r="A382" s="73"/>
    </row>
    <row r="383" spans="1:1" ht="9" customHeight="1">
      <c r="A383" s="73"/>
    </row>
    <row r="384" spans="1:1" ht="9" customHeight="1">
      <c r="A384" s="73"/>
    </row>
    <row r="385" spans="1:1" ht="9" customHeight="1">
      <c r="A385" s="73"/>
    </row>
    <row r="386" spans="1:1" ht="9" customHeight="1">
      <c r="A386" s="73"/>
    </row>
    <row r="387" spans="1:1" ht="9" customHeight="1">
      <c r="A387" s="73"/>
    </row>
    <row r="388" spans="1:1" ht="9" customHeight="1">
      <c r="A388" s="73"/>
    </row>
    <row r="389" spans="1:1" ht="9" customHeight="1">
      <c r="A389" s="73"/>
    </row>
    <row r="390" spans="1:1" ht="9" customHeight="1">
      <c r="A390" s="73"/>
    </row>
    <row r="391" spans="1:1" ht="9" customHeight="1">
      <c r="A391" s="73"/>
    </row>
    <row r="392" spans="1:1" ht="9" customHeight="1">
      <c r="A392" s="73"/>
    </row>
    <row r="393" spans="1:1" ht="9" customHeight="1">
      <c r="A393" s="73"/>
    </row>
    <row r="394" spans="1:1" ht="9" customHeight="1">
      <c r="A394" s="73"/>
    </row>
    <row r="395" spans="1:1" ht="9" customHeight="1">
      <c r="A395" s="73"/>
    </row>
    <row r="396" spans="1:1" ht="9" customHeight="1">
      <c r="A396" s="73"/>
    </row>
    <row r="397" spans="1:1" ht="9" customHeight="1">
      <c r="A397" s="73"/>
    </row>
    <row r="398" spans="1:1" ht="9" customHeight="1">
      <c r="A398" s="73"/>
    </row>
    <row r="399" spans="1:1" ht="9" customHeight="1">
      <c r="A399" s="73"/>
    </row>
    <row r="400" spans="1:1" ht="9" customHeight="1">
      <c r="A400" s="73"/>
    </row>
    <row r="401" spans="1:1" ht="9" customHeight="1">
      <c r="A401" s="73"/>
    </row>
    <row r="402" spans="1:1" ht="9" customHeight="1">
      <c r="A402" s="73"/>
    </row>
    <row r="403" spans="1:1" ht="9" customHeight="1">
      <c r="A403" s="73"/>
    </row>
    <row r="404" spans="1:1" ht="9" customHeight="1">
      <c r="A404" s="73"/>
    </row>
    <row r="405" spans="1:1" ht="9" customHeight="1">
      <c r="A405" s="73"/>
    </row>
    <row r="406" spans="1:1" ht="9" customHeight="1">
      <c r="A406" s="73"/>
    </row>
    <row r="407" spans="1:1" ht="9" customHeight="1">
      <c r="A407" s="73"/>
    </row>
    <row r="408" spans="1:1" ht="9" customHeight="1">
      <c r="A408" s="73"/>
    </row>
    <row r="409" spans="1:1" ht="9" customHeight="1">
      <c r="A409" s="73"/>
    </row>
    <row r="410" spans="1:1" ht="9" customHeight="1">
      <c r="A410" s="73"/>
    </row>
    <row r="411" spans="1:1" ht="9" customHeight="1">
      <c r="A411" s="73"/>
    </row>
    <row r="412" spans="1:1" ht="9" customHeight="1">
      <c r="A412" s="73"/>
    </row>
    <row r="413" spans="1:1" ht="9" customHeight="1">
      <c r="A413" s="73"/>
    </row>
    <row r="414" spans="1:1" ht="9" customHeight="1">
      <c r="A414" s="73"/>
    </row>
    <row r="415" spans="1:1" ht="9" customHeight="1">
      <c r="A415" s="73"/>
    </row>
    <row r="416" spans="1:1" ht="9" customHeight="1">
      <c r="A416" s="73"/>
    </row>
    <row r="417" spans="1:1" ht="9" customHeight="1">
      <c r="A417" s="73"/>
    </row>
    <row r="418" spans="1:1" ht="9" customHeight="1">
      <c r="A418" s="73"/>
    </row>
    <row r="419" spans="1:1" ht="9" customHeight="1">
      <c r="A419" s="73"/>
    </row>
    <row r="420" spans="1:1" ht="9" customHeight="1">
      <c r="A420" s="73"/>
    </row>
    <row r="421" spans="1:1" ht="9" customHeight="1">
      <c r="A421" s="73"/>
    </row>
    <row r="422" spans="1:1" ht="9" customHeight="1">
      <c r="A422" s="73"/>
    </row>
    <row r="423" spans="1:1" ht="9" customHeight="1">
      <c r="A423" s="73"/>
    </row>
    <row r="424" spans="1:1" ht="9" customHeight="1">
      <c r="A424" s="73"/>
    </row>
    <row r="425" spans="1:1" ht="9" customHeight="1">
      <c r="A425" s="73"/>
    </row>
    <row r="426" spans="1:1" ht="9" customHeight="1">
      <c r="A426" s="73"/>
    </row>
    <row r="427" spans="1:1" ht="9" customHeight="1">
      <c r="A427" s="73"/>
    </row>
    <row r="428" spans="1:1" ht="9" customHeight="1">
      <c r="A428" s="73"/>
    </row>
    <row r="429" spans="1:1" ht="9" customHeight="1">
      <c r="A429" s="73"/>
    </row>
    <row r="430" spans="1:1" ht="9" customHeight="1">
      <c r="A430" s="73"/>
    </row>
    <row r="431" spans="1:1" ht="9" customHeight="1">
      <c r="A431" s="73"/>
    </row>
    <row r="432" spans="1:1" ht="9" customHeight="1">
      <c r="A432" s="73"/>
    </row>
    <row r="433" spans="1:1" ht="9" customHeight="1">
      <c r="A433" s="73"/>
    </row>
    <row r="434" spans="1:1" ht="9" customHeight="1">
      <c r="A434" s="73"/>
    </row>
    <row r="435" spans="1:1" ht="9" customHeight="1">
      <c r="A435" s="73"/>
    </row>
    <row r="436" spans="1:1" ht="9" customHeight="1">
      <c r="A436" s="73"/>
    </row>
    <row r="437" spans="1:1" ht="9" customHeight="1">
      <c r="A437" s="73"/>
    </row>
    <row r="438" spans="1:1" ht="9" customHeight="1">
      <c r="A438" s="73"/>
    </row>
    <row r="439" spans="1:1" ht="9" customHeight="1">
      <c r="A439" s="73"/>
    </row>
    <row r="440" spans="1:1" ht="9" customHeight="1">
      <c r="A440" s="73"/>
    </row>
    <row r="441" spans="1:1" ht="9" customHeight="1">
      <c r="A441" s="73"/>
    </row>
    <row r="442" spans="1:1" ht="9" customHeight="1">
      <c r="A442" s="73"/>
    </row>
    <row r="443" spans="1:1" ht="9" customHeight="1">
      <c r="A443" s="73"/>
    </row>
    <row r="444" spans="1:1" ht="9" customHeight="1">
      <c r="A444" s="73"/>
    </row>
    <row r="445" spans="1:1" ht="9" customHeight="1">
      <c r="A445" s="73"/>
    </row>
    <row r="446" spans="1:1" ht="9" customHeight="1">
      <c r="A446" s="73"/>
    </row>
    <row r="447" spans="1:1" ht="9" customHeight="1">
      <c r="A447" s="73"/>
    </row>
    <row r="448" spans="1:1" ht="9" customHeight="1">
      <c r="A448" s="73"/>
    </row>
    <row r="449" spans="1:1" ht="9" customHeight="1">
      <c r="A449" s="73"/>
    </row>
    <row r="450" spans="1:1" ht="9" customHeight="1">
      <c r="A450" s="73"/>
    </row>
    <row r="451" spans="1:1" ht="9" customHeight="1">
      <c r="A451" s="73"/>
    </row>
    <row r="452" spans="1:1" ht="9" customHeight="1">
      <c r="A452" s="73"/>
    </row>
    <row r="453" spans="1:1" ht="9" customHeight="1">
      <c r="A453" s="73"/>
    </row>
    <row r="454" spans="1:1" ht="9" customHeight="1">
      <c r="A454" s="73"/>
    </row>
    <row r="455" spans="1:1" ht="9" customHeight="1">
      <c r="A455" s="73"/>
    </row>
    <row r="456" spans="1:1" ht="9" customHeight="1">
      <c r="A456" s="73"/>
    </row>
    <row r="457" spans="1:1" ht="9" customHeight="1">
      <c r="A457" s="73"/>
    </row>
    <row r="458" spans="1:1" ht="9" customHeight="1">
      <c r="A458" s="73"/>
    </row>
    <row r="459" spans="1:1" ht="9" customHeight="1">
      <c r="A459" s="73"/>
    </row>
    <row r="460" spans="1:1" ht="9" customHeight="1">
      <c r="A460" s="73"/>
    </row>
    <row r="461" spans="1:1" ht="9" customHeight="1">
      <c r="A461" s="73"/>
    </row>
    <row r="462" spans="1:1" ht="9" customHeight="1">
      <c r="A462" s="73"/>
    </row>
    <row r="463" spans="1:1" ht="9" customHeight="1">
      <c r="A463" s="73"/>
    </row>
    <row r="464" spans="1:1" ht="9" customHeight="1">
      <c r="A464" s="73"/>
    </row>
    <row r="465" spans="1:1" ht="9" customHeight="1">
      <c r="A465" s="73"/>
    </row>
    <row r="466" spans="1:1" ht="9" customHeight="1">
      <c r="A466" s="73"/>
    </row>
    <row r="467" spans="1:1" ht="9" customHeight="1">
      <c r="A467" s="73"/>
    </row>
    <row r="468" spans="1:1" ht="9" customHeight="1">
      <c r="A468" s="73"/>
    </row>
    <row r="469" spans="1:1" ht="9" customHeight="1">
      <c r="A469" s="73"/>
    </row>
    <row r="470" spans="1:1" ht="9" customHeight="1">
      <c r="A470" s="73"/>
    </row>
    <row r="471" spans="1:1" ht="9" customHeight="1">
      <c r="A471" s="73"/>
    </row>
    <row r="472" spans="1:1" ht="9" customHeight="1">
      <c r="A472" s="73"/>
    </row>
    <row r="473" spans="1:1" ht="9" customHeight="1">
      <c r="A473" s="73"/>
    </row>
    <row r="474" spans="1:1" ht="9" customHeight="1">
      <c r="A474" s="73"/>
    </row>
    <row r="475" spans="1:1" ht="9" customHeight="1">
      <c r="A475" s="73"/>
    </row>
    <row r="476" spans="1:1" ht="9" customHeight="1">
      <c r="A476" s="73"/>
    </row>
    <row r="477" spans="1:1" ht="9" customHeight="1">
      <c r="A477" s="73"/>
    </row>
    <row r="478" spans="1:1" ht="9" customHeight="1">
      <c r="A478" s="73"/>
    </row>
    <row r="479" spans="1:1" ht="9" customHeight="1">
      <c r="A479" s="73"/>
    </row>
    <row r="480" spans="1:1" ht="9" customHeight="1">
      <c r="A480" s="73"/>
    </row>
    <row r="481" spans="1:1" ht="9" customHeight="1">
      <c r="A481" s="73"/>
    </row>
    <row r="482" spans="1:1" ht="9" customHeight="1">
      <c r="A482" s="73"/>
    </row>
    <row r="483" spans="1:1" ht="9" customHeight="1">
      <c r="A483" s="73"/>
    </row>
    <row r="484" spans="1:1" ht="9" customHeight="1">
      <c r="A484" s="73"/>
    </row>
    <row r="485" spans="1:1" ht="9" customHeight="1">
      <c r="A485" s="73"/>
    </row>
    <row r="486" spans="1:1" ht="9" customHeight="1">
      <c r="A486" s="73"/>
    </row>
    <row r="487" spans="1:1" ht="9" customHeight="1">
      <c r="A487" s="73"/>
    </row>
    <row r="488" spans="1:1" ht="9" customHeight="1">
      <c r="A488" s="73"/>
    </row>
    <row r="489" spans="1:1" ht="9" customHeight="1">
      <c r="A489" s="73"/>
    </row>
    <row r="490" spans="1:1" ht="9" customHeight="1">
      <c r="A490" s="73"/>
    </row>
    <row r="491" spans="1:1" ht="9" customHeight="1">
      <c r="A491" s="73"/>
    </row>
    <row r="492" spans="1:1" ht="9" customHeight="1">
      <c r="A492" s="73"/>
    </row>
    <row r="493" spans="1:1" ht="9" customHeight="1">
      <c r="A493" s="73"/>
    </row>
    <row r="494" spans="1:1" ht="9" customHeight="1">
      <c r="A494" s="73"/>
    </row>
    <row r="495" spans="1:1" ht="9" customHeight="1">
      <c r="A495" s="73"/>
    </row>
    <row r="496" spans="1:1" ht="9" customHeight="1">
      <c r="A496" s="73"/>
    </row>
    <row r="497" spans="1:1" ht="9" customHeight="1">
      <c r="A497" s="73"/>
    </row>
    <row r="498" spans="1:1" ht="9" customHeight="1">
      <c r="A498" s="73"/>
    </row>
    <row r="499" spans="1:1" ht="9" customHeight="1">
      <c r="A499" s="73"/>
    </row>
    <row r="500" spans="1:1" ht="9" customHeight="1">
      <c r="A500" s="73"/>
    </row>
    <row r="501" spans="1:1" ht="9" customHeight="1">
      <c r="A501" s="73"/>
    </row>
    <row r="502" spans="1:1" ht="9" customHeight="1">
      <c r="A502" s="73"/>
    </row>
  </sheetData>
  <mergeCells count="14">
    <mergeCell ref="B151:B155"/>
    <mergeCell ref="B139:B150"/>
    <mergeCell ref="C156:E156"/>
    <mergeCell ref="B129:B138"/>
    <mergeCell ref="B2:I2"/>
    <mergeCell ref="B117:B128"/>
    <mergeCell ref="B89:B116"/>
    <mergeCell ref="B3:I3"/>
    <mergeCell ref="B5:B7"/>
    <mergeCell ref="B8:B33"/>
    <mergeCell ref="B34:B66"/>
    <mergeCell ref="B67:B74"/>
    <mergeCell ref="B80:B88"/>
    <mergeCell ref="B77:B79"/>
  </mergeCells>
  <pageMargins left="0.70866141732283472" right="0.70866141732283472" top="0.74803149606299213" bottom="0.74803149606299213" header="0.31496062992125984" footer="0.31496062992125984"/>
  <pageSetup paperSize="9" scale="75" orientation="portrait" r:id="rId1"/>
  <rowBreaks count="1" manualBreakCount="1">
    <brk id="75"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84AE8-F7F2-48FD-A9A2-DF6A224E5C8A}">
  <dimension ref="A1:ID502"/>
  <sheetViews>
    <sheetView showGridLines="0" view="pageBreakPreview" zoomScaleNormal="100" zoomScaleSheetLayoutView="100" workbookViewId="0">
      <selection sqref="A1:I65536"/>
    </sheetView>
  </sheetViews>
  <sheetFormatPr baseColWidth="10" defaultRowHeight="12.75"/>
  <cols>
    <col min="1" max="1" width="3" style="243" customWidth="1"/>
    <col min="2" max="2" width="6.140625" style="73" customWidth="1"/>
    <col min="3" max="3" width="1.5703125" style="73" customWidth="1"/>
    <col min="4" max="4" width="59.140625" style="9" bestFit="1" customWidth="1"/>
    <col min="5" max="5" width="7.5703125" style="73" customWidth="1"/>
    <col min="6" max="6" width="7.42578125" style="1500" customWidth="1"/>
    <col min="7" max="7" width="6.140625" style="73" customWidth="1"/>
    <col min="8" max="8" width="7.5703125" style="73" customWidth="1"/>
    <col min="9" max="9" width="2.28515625" style="73" customWidth="1"/>
    <col min="10" max="10" width="4.85546875" style="73" customWidth="1"/>
    <col min="11" max="11" width="8" style="73" customWidth="1"/>
    <col min="12" max="12" width="1" style="73" customWidth="1"/>
    <col min="13" max="13" width="6.7109375" style="73" customWidth="1"/>
    <col min="14" max="14" width="1" style="73" customWidth="1"/>
    <col min="15" max="15" width="6.7109375"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4" width="6.7109375" style="73" customWidth="1"/>
    <col min="25" max="16384" width="11.42578125" style="73"/>
  </cols>
  <sheetData>
    <row r="1" spans="1:26" ht="3.75" customHeight="1">
      <c r="E1" s="92"/>
      <c r="F1" s="1534"/>
    </row>
    <row r="2" spans="1:26" ht="12.75" customHeight="1">
      <c r="B2" s="2016" t="s">
        <v>1406</v>
      </c>
      <c r="C2" s="2016"/>
      <c r="D2" s="2016"/>
      <c r="E2" s="2016"/>
      <c r="F2" s="2016"/>
      <c r="G2" s="2016"/>
      <c r="H2" s="2016"/>
      <c r="I2" s="2016"/>
      <c r="J2" s="1533"/>
      <c r="K2" s="1533"/>
      <c r="L2" s="1533"/>
      <c r="M2" s="1533"/>
      <c r="N2" s="1533"/>
      <c r="O2" s="1533"/>
      <c r="P2" s="1533"/>
      <c r="Q2" s="1533"/>
      <c r="R2" s="1533"/>
      <c r="S2" s="1533"/>
      <c r="T2" s="1533"/>
      <c r="U2" s="1533"/>
      <c r="V2" s="1533"/>
      <c r="W2" s="1533"/>
    </row>
    <row r="3" spans="1:26" ht="12.75" customHeight="1">
      <c r="A3" s="763"/>
      <c r="B3" s="2016" t="s">
        <v>74</v>
      </c>
      <c r="C3" s="2016"/>
      <c r="D3" s="2016"/>
      <c r="E3" s="2016"/>
      <c r="F3" s="2016"/>
      <c r="G3" s="2016"/>
      <c r="H3" s="2016"/>
      <c r="I3" s="2016"/>
      <c r="Y3" s="104"/>
      <c r="Z3" s="104"/>
    </row>
    <row r="4" spans="1:26" ht="6.75" customHeight="1">
      <c r="B4" s="1532"/>
      <c r="C4" s="1532"/>
      <c r="D4" s="1532"/>
      <c r="E4" s="1532"/>
      <c r="F4" s="1532"/>
      <c r="G4" s="1532"/>
      <c r="H4" s="1532"/>
    </row>
    <row r="5" spans="1:26" ht="12.75" customHeight="1">
      <c r="B5" s="2001" t="s">
        <v>29</v>
      </c>
      <c r="C5" s="752"/>
      <c r="D5" s="752"/>
      <c r="E5" s="1516"/>
      <c r="F5" s="1531"/>
      <c r="G5" s="1530"/>
      <c r="H5" s="798"/>
      <c r="I5" s="749"/>
    </row>
    <row r="6" spans="1:26" ht="12.75" customHeight="1">
      <c r="B6" s="1990"/>
      <c r="C6" s="748"/>
      <c r="D6" s="744" t="s">
        <v>336</v>
      </c>
      <c r="E6" s="1511"/>
      <c r="F6" s="759" t="s">
        <v>26</v>
      </c>
      <c r="G6" s="759" t="s">
        <v>27</v>
      </c>
      <c r="H6" s="759" t="s">
        <v>5</v>
      </c>
      <c r="I6" s="742"/>
    </row>
    <row r="7" spans="1:26">
      <c r="B7" s="1991"/>
      <c r="C7" s="746"/>
      <c r="D7" s="745"/>
      <c r="E7" s="1511"/>
      <c r="F7" s="1529"/>
      <c r="G7" s="748"/>
      <c r="H7" s="748"/>
      <c r="I7" s="742"/>
    </row>
    <row r="8" spans="1:26" ht="12" customHeight="1">
      <c r="B8" s="2006">
        <v>1401</v>
      </c>
      <c r="C8" s="271" t="s">
        <v>9</v>
      </c>
      <c r="D8" s="432"/>
      <c r="E8" s="1525"/>
      <c r="F8" s="63">
        <f>F9+F13+F16+F20+F27+F30+F32</f>
        <v>0</v>
      </c>
      <c r="G8" s="33">
        <f>G9+G13+G16+G20+G27+G30+G32</f>
        <v>24</v>
      </c>
      <c r="H8" s="33">
        <f t="shared" ref="H8:H39" si="0">SUM(F8:G8)</f>
        <v>24</v>
      </c>
      <c r="I8" s="731"/>
    </row>
    <row r="9" spans="1:26" s="74" customFormat="1" ht="11.25" customHeight="1">
      <c r="A9" s="243"/>
      <c r="B9" s="2007"/>
      <c r="C9" s="431" t="s">
        <v>10</v>
      </c>
      <c r="D9" s="339"/>
      <c r="E9" s="93"/>
      <c r="F9" s="1524">
        <f>SUM(F10:F12)</f>
        <v>0</v>
      </c>
      <c r="G9" s="1523">
        <f>SUM(G10:G12)</f>
        <v>5</v>
      </c>
      <c r="H9" s="1523">
        <f t="shared" si="0"/>
        <v>5</v>
      </c>
      <c r="I9" s="1505"/>
    </row>
    <row r="10" spans="1:26" s="74" customFormat="1" ht="11.25" customHeight="1">
      <c r="A10" s="243"/>
      <c r="B10" s="2014"/>
      <c r="C10" s="233"/>
      <c r="D10" s="77" t="s">
        <v>342</v>
      </c>
      <c r="E10" s="93"/>
      <c r="F10" s="1519">
        <v>0</v>
      </c>
      <c r="G10" s="196">
        <v>1</v>
      </c>
      <c r="H10" s="196">
        <f t="shared" si="0"/>
        <v>1</v>
      </c>
      <c r="I10" s="1505"/>
    </row>
    <row r="11" spans="1:26" s="74" customFormat="1" ht="11.25" customHeight="1">
      <c r="A11" s="243"/>
      <c r="B11" s="2014"/>
      <c r="C11" s="233"/>
      <c r="D11" s="77" t="s">
        <v>237</v>
      </c>
      <c r="E11" s="93"/>
      <c r="F11" s="1519">
        <v>0</v>
      </c>
      <c r="G11" s="196">
        <v>2</v>
      </c>
      <c r="H11" s="196">
        <f t="shared" si="0"/>
        <v>2</v>
      </c>
      <c r="I11" s="1505"/>
    </row>
    <row r="12" spans="1:26" s="74" customFormat="1" ht="11.25" customHeight="1">
      <c r="A12" s="243"/>
      <c r="B12" s="2007"/>
      <c r="C12" s="233"/>
      <c r="D12" s="77" t="s">
        <v>1405</v>
      </c>
      <c r="E12" s="93"/>
      <c r="F12" s="1519">
        <v>0</v>
      </c>
      <c r="G12" s="196">
        <v>2</v>
      </c>
      <c r="H12" s="196">
        <f t="shared" si="0"/>
        <v>2</v>
      </c>
      <c r="I12" s="1505"/>
    </row>
    <row r="13" spans="1:26" s="74" customFormat="1" ht="11.25" customHeight="1">
      <c r="A13" s="243"/>
      <c r="B13" s="2007"/>
      <c r="C13" s="391" t="s">
        <v>11</v>
      </c>
      <c r="D13" s="47"/>
      <c r="E13" s="93"/>
      <c r="F13" s="1524">
        <f>F14+F15</f>
        <v>0</v>
      </c>
      <c r="G13" s="1523">
        <f>G14+G15</f>
        <v>3</v>
      </c>
      <c r="H13" s="476">
        <f t="shared" si="0"/>
        <v>3</v>
      </c>
      <c r="I13" s="1505"/>
    </row>
    <row r="14" spans="1:26" s="74" customFormat="1" ht="11.25" customHeight="1">
      <c r="A14" s="243"/>
      <c r="B14" s="2007"/>
      <c r="C14" s="233"/>
      <c r="D14" s="77" t="s">
        <v>248</v>
      </c>
      <c r="E14" s="93"/>
      <c r="F14" s="1519">
        <v>0</v>
      </c>
      <c r="G14" s="196">
        <v>2</v>
      </c>
      <c r="H14" s="196">
        <f t="shared" si="0"/>
        <v>2</v>
      </c>
      <c r="I14" s="1505"/>
    </row>
    <row r="15" spans="1:26" s="74" customFormat="1" ht="11.25" customHeight="1">
      <c r="A15" s="243"/>
      <c r="B15" s="2007"/>
      <c r="C15" s="233"/>
      <c r="D15" s="77" t="s">
        <v>247</v>
      </c>
      <c r="E15" s="93"/>
      <c r="F15" s="1519">
        <v>0</v>
      </c>
      <c r="G15" s="196">
        <v>1</v>
      </c>
      <c r="H15" s="196">
        <f t="shared" si="0"/>
        <v>1</v>
      </c>
      <c r="I15" s="1505"/>
    </row>
    <row r="16" spans="1:26" s="74" customFormat="1" ht="11.25" customHeight="1">
      <c r="A16" s="243"/>
      <c r="B16" s="2007"/>
      <c r="C16" s="391" t="s">
        <v>12</v>
      </c>
      <c r="D16" s="47"/>
      <c r="E16" s="93"/>
      <c r="F16" s="1524">
        <f>SUM(F17:F19)</f>
        <v>0</v>
      </c>
      <c r="G16" s="1524">
        <f>SUM(G17:G19)</f>
        <v>1</v>
      </c>
      <c r="H16" s="476">
        <f t="shared" si="0"/>
        <v>1</v>
      </c>
      <c r="I16" s="1505"/>
    </row>
    <row r="17" spans="1:9" s="74" customFormat="1" ht="11.25" customHeight="1">
      <c r="A17" s="243"/>
      <c r="B17" s="2007"/>
      <c r="C17" s="391"/>
      <c r="D17" s="77" t="s">
        <v>246</v>
      </c>
      <c r="E17" s="93"/>
      <c r="F17" s="1527">
        <v>0</v>
      </c>
      <c r="G17" s="1528">
        <v>1</v>
      </c>
      <c r="H17" s="196">
        <f t="shared" si="0"/>
        <v>1</v>
      </c>
      <c r="I17" s="1505"/>
    </row>
    <row r="18" spans="1:9" s="74" customFormat="1" ht="11.25" customHeight="1">
      <c r="A18" s="243"/>
      <c r="B18" s="2007"/>
      <c r="C18" s="391"/>
      <c r="D18" s="77" t="s">
        <v>245</v>
      </c>
      <c r="E18" s="93"/>
      <c r="F18" s="1527">
        <v>0</v>
      </c>
      <c r="G18" s="1528">
        <v>0</v>
      </c>
      <c r="H18" s="196">
        <f t="shared" si="0"/>
        <v>0</v>
      </c>
      <c r="I18" s="1505"/>
    </row>
    <row r="19" spans="1:9" s="74" customFormat="1" ht="11.25" customHeight="1">
      <c r="A19" s="243"/>
      <c r="B19" s="2007"/>
      <c r="C19" s="233"/>
      <c r="D19" s="10" t="s">
        <v>244</v>
      </c>
      <c r="E19" s="93"/>
      <c r="F19" s="1527">
        <v>0</v>
      </c>
      <c r="G19" s="48">
        <v>0</v>
      </c>
      <c r="H19" s="196">
        <f t="shared" si="0"/>
        <v>0</v>
      </c>
      <c r="I19" s="1505"/>
    </row>
    <row r="20" spans="1:9" s="74" customFormat="1" ht="11.25" customHeight="1">
      <c r="A20" s="243"/>
      <c r="B20" s="2007"/>
      <c r="C20" s="428" t="s">
        <v>30</v>
      </c>
      <c r="D20" s="90"/>
      <c r="E20" s="93"/>
      <c r="F20" s="1524">
        <f>SUM(F21:F26)</f>
        <v>0</v>
      </c>
      <c r="G20" s="1523">
        <f>SUM(G21:G26)</f>
        <v>8</v>
      </c>
      <c r="H20" s="476">
        <f t="shared" si="0"/>
        <v>8</v>
      </c>
      <c r="I20" s="1505"/>
    </row>
    <row r="21" spans="1:9" s="74" customFormat="1" ht="11.25" customHeight="1">
      <c r="A21" s="243"/>
      <c r="B21" s="2007"/>
      <c r="C21" s="233"/>
      <c r="D21" s="77" t="s">
        <v>238</v>
      </c>
      <c r="E21" s="93"/>
      <c r="F21" s="1519">
        <v>0</v>
      </c>
      <c r="G21" s="196">
        <v>1</v>
      </c>
      <c r="H21" s="196">
        <f t="shared" si="0"/>
        <v>1</v>
      </c>
      <c r="I21" s="1505"/>
    </row>
    <row r="22" spans="1:9" s="74" customFormat="1" ht="11.25" customHeight="1">
      <c r="A22" s="243"/>
      <c r="B22" s="2007"/>
      <c r="C22" s="233"/>
      <c r="D22" s="77" t="s">
        <v>243</v>
      </c>
      <c r="E22" s="93"/>
      <c r="F22" s="1519">
        <v>0</v>
      </c>
      <c r="G22" s="196">
        <v>1</v>
      </c>
      <c r="H22" s="196">
        <f t="shared" si="0"/>
        <v>1</v>
      </c>
      <c r="I22" s="1505"/>
    </row>
    <row r="23" spans="1:9" s="74" customFormat="1" ht="11.25" customHeight="1">
      <c r="A23" s="243"/>
      <c r="B23" s="2007"/>
      <c r="C23" s="233"/>
      <c r="D23" s="77" t="s">
        <v>1404</v>
      </c>
      <c r="E23" s="93"/>
      <c r="F23" s="1519">
        <v>0</v>
      </c>
      <c r="G23" s="196">
        <v>1</v>
      </c>
      <c r="H23" s="196">
        <f t="shared" si="0"/>
        <v>1</v>
      </c>
      <c r="I23" s="1505"/>
    </row>
    <row r="24" spans="1:9" s="74" customFormat="1" ht="11.25" customHeight="1">
      <c r="A24" s="243"/>
      <c r="B24" s="2007"/>
      <c r="C24" s="233"/>
      <c r="D24" s="77" t="s">
        <v>241</v>
      </c>
      <c r="E24" s="93"/>
      <c r="F24" s="1519">
        <v>0</v>
      </c>
      <c r="G24" s="196">
        <v>1</v>
      </c>
      <c r="H24" s="196">
        <f t="shared" si="0"/>
        <v>1</v>
      </c>
      <c r="I24" s="1505"/>
    </row>
    <row r="25" spans="1:9" s="74" customFormat="1" ht="11.25" customHeight="1">
      <c r="A25" s="243"/>
      <c r="B25" s="2007"/>
      <c r="C25" s="233"/>
      <c r="D25" s="77" t="s">
        <v>240</v>
      </c>
      <c r="E25" s="93"/>
      <c r="F25" s="1519">
        <v>0</v>
      </c>
      <c r="G25" s="196">
        <v>2</v>
      </c>
      <c r="H25" s="196">
        <f t="shared" si="0"/>
        <v>2</v>
      </c>
      <c r="I25" s="1505"/>
    </row>
    <row r="26" spans="1:9" s="74" customFormat="1" ht="11.25" customHeight="1">
      <c r="A26" s="243"/>
      <c r="B26" s="2007"/>
      <c r="C26" s="233"/>
      <c r="D26" s="77" t="s">
        <v>340</v>
      </c>
      <c r="E26" s="93"/>
      <c r="F26" s="1519">
        <v>0</v>
      </c>
      <c r="G26" s="196">
        <v>2</v>
      </c>
      <c r="H26" s="196">
        <f t="shared" si="0"/>
        <v>2</v>
      </c>
      <c r="I26" s="1505"/>
    </row>
    <row r="27" spans="1:9" s="74" customFormat="1" ht="11.25" customHeight="1">
      <c r="A27" s="243"/>
      <c r="B27" s="2007"/>
      <c r="C27" s="428" t="s">
        <v>31</v>
      </c>
      <c r="D27" s="77"/>
      <c r="E27" s="93"/>
      <c r="F27" s="1524">
        <f>F28+F29</f>
        <v>0</v>
      </c>
      <c r="G27" s="1523">
        <f>G28+G29</f>
        <v>4</v>
      </c>
      <c r="H27" s="476">
        <f t="shared" si="0"/>
        <v>4</v>
      </c>
      <c r="I27" s="1505"/>
    </row>
    <row r="28" spans="1:9" s="74" customFormat="1" ht="11.25" customHeight="1">
      <c r="A28" s="243"/>
      <c r="B28" s="2007"/>
      <c r="C28" s="233"/>
      <c r="D28" s="77" t="s">
        <v>238</v>
      </c>
      <c r="E28" s="93"/>
      <c r="F28" s="1519">
        <v>0</v>
      </c>
      <c r="G28" s="196">
        <v>2</v>
      </c>
      <c r="H28" s="196">
        <f t="shared" si="0"/>
        <v>2</v>
      </c>
      <c r="I28" s="1505"/>
    </row>
    <row r="29" spans="1:9" s="74" customFormat="1" ht="11.25" customHeight="1">
      <c r="A29" s="243"/>
      <c r="B29" s="2007"/>
      <c r="C29" s="233"/>
      <c r="D29" s="77" t="s">
        <v>237</v>
      </c>
      <c r="E29" s="93"/>
      <c r="F29" s="1519">
        <v>0</v>
      </c>
      <c r="G29" s="196">
        <v>2</v>
      </c>
      <c r="H29" s="196">
        <f t="shared" si="0"/>
        <v>2</v>
      </c>
      <c r="I29" s="1505"/>
    </row>
    <row r="30" spans="1:9" s="74" customFormat="1" ht="11.25" customHeight="1">
      <c r="A30" s="243"/>
      <c r="B30" s="2007"/>
      <c r="C30" s="391" t="s">
        <v>58</v>
      </c>
      <c r="D30" s="47"/>
      <c r="E30" s="93"/>
      <c r="F30" s="1524">
        <f>F31</f>
        <v>0</v>
      </c>
      <c r="G30" s="1523">
        <f>G31</f>
        <v>1</v>
      </c>
      <c r="H30" s="476">
        <f t="shared" si="0"/>
        <v>1</v>
      </c>
      <c r="I30" s="1505"/>
    </row>
    <row r="31" spans="1:9" s="74" customFormat="1" ht="11.25" customHeight="1">
      <c r="A31" s="243"/>
      <c r="B31" s="2007"/>
      <c r="C31" s="233"/>
      <c r="D31" s="77" t="s">
        <v>236</v>
      </c>
      <c r="E31" s="93"/>
      <c r="F31" s="1519">
        <v>0</v>
      </c>
      <c r="G31" s="196">
        <v>1</v>
      </c>
      <c r="H31" s="196">
        <f t="shared" si="0"/>
        <v>1</v>
      </c>
      <c r="I31" s="1505"/>
    </row>
    <row r="32" spans="1:9" s="74" customFormat="1" ht="11.25" customHeight="1">
      <c r="A32" s="243"/>
      <c r="B32" s="2007"/>
      <c r="C32" s="391" t="s">
        <v>64</v>
      </c>
      <c r="D32" s="47"/>
      <c r="E32" s="93"/>
      <c r="F32" s="1524">
        <f>F33</f>
        <v>0</v>
      </c>
      <c r="G32" s="1523">
        <f>G33</f>
        <v>2</v>
      </c>
      <c r="H32" s="476">
        <f t="shared" si="0"/>
        <v>2</v>
      </c>
      <c r="I32" s="1505"/>
    </row>
    <row r="33" spans="1:9" s="74" customFormat="1" ht="11.25" customHeight="1">
      <c r="A33" s="243"/>
      <c r="B33" s="2007"/>
      <c r="C33" s="233"/>
      <c r="D33" s="77" t="s">
        <v>235</v>
      </c>
      <c r="E33" s="93"/>
      <c r="F33" s="1519">
        <v>0</v>
      </c>
      <c r="G33" s="196">
        <v>2</v>
      </c>
      <c r="H33" s="196">
        <f t="shared" si="0"/>
        <v>2</v>
      </c>
      <c r="I33" s="1505"/>
    </row>
    <row r="34" spans="1:9" s="74" customFormat="1" ht="12" customHeight="1">
      <c r="A34" s="243"/>
      <c r="B34" s="2006">
        <v>1402</v>
      </c>
      <c r="C34" s="35" t="s">
        <v>13</v>
      </c>
      <c r="D34" s="111"/>
      <c r="E34" s="1525"/>
      <c r="F34" s="63">
        <f>F35+F42+F45+F51+F54+F58+F61+F65</f>
        <v>0</v>
      </c>
      <c r="G34" s="33">
        <f>G35+G42+G45+G51+G54+G58+G61+G65</f>
        <v>33</v>
      </c>
      <c r="H34" s="33">
        <f t="shared" si="0"/>
        <v>33</v>
      </c>
      <c r="I34" s="731"/>
    </row>
    <row r="35" spans="1:9" s="74" customFormat="1" ht="11.25" customHeight="1">
      <c r="A35" s="243"/>
      <c r="B35" s="2007"/>
      <c r="C35" s="391" t="s">
        <v>92</v>
      </c>
      <c r="D35" s="77"/>
      <c r="E35" s="93"/>
      <c r="F35" s="1524">
        <f>SUM(F36:F41)</f>
        <v>0</v>
      </c>
      <c r="G35" s="1523">
        <f>SUM(G36:G41)</f>
        <v>8</v>
      </c>
      <c r="H35" s="1523">
        <f t="shared" si="0"/>
        <v>8</v>
      </c>
      <c r="I35" s="1505"/>
    </row>
    <row r="36" spans="1:9" s="74" customFormat="1" ht="11.25" customHeight="1">
      <c r="A36" s="243"/>
      <c r="B36" s="2007"/>
      <c r="C36" s="233"/>
      <c r="D36" s="77" t="s">
        <v>228</v>
      </c>
      <c r="E36" s="93"/>
      <c r="F36" s="1519">
        <v>0</v>
      </c>
      <c r="G36" s="196">
        <v>1</v>
      </c>
      <c r="H36" s="196">
        <f t="shared" si="0"/>
        <v>1</v>
      </c>
      <c r="I36" s="1505"/>
    </row>
    <row r="37" spans="1:9" s="74" customFormat="1" ht="11.25" customHeight="1">
      <c r="A37" s="243"/>
      <c r="B37" s="2007"/>
      <c r="C37" s="233"/>
      <c r="D37" s="77" t="s">
        <v>227</v>
      </c>
      <c r="E37" s="93"/>
      <c r="F37" s="1519">
        <v>0</v>
      </c>
      <c r="G37" s="196">
        <v>1</v>
      </c>
      <c r="H37" s="196">
        <f t="shared" si="0"/>
        <v>1</v>
      </c>
      <c r="I37" s="1505"/>
    </row>
    <row r="38" spans="1:9" s="74" customFormat="1" ht="11.25" customHeight="1">
      <c r="A38" s="243"/>
      <c r="B38" s="2007"/>
      <c r="C38" s="233"/>
      <c r="D38" s="77" t="s">
        <v>338</v>
      </c>
      <c r="E38" s="93"/>
      <c r="F38" s="1519">
        <v>0</v>
      </c>
      <c r="G38" s="196">
        <v>1</v>
      </c>
      <c r="H38" s="196">
        <f t="shared" si="0"/>
        <v>1</v>
      </c>
      <c r="I38" s="1505"/>
    </row>
    <row r="39" spans="1:9" s="74" customFormat="1" ht="11.25" customHeight="1">
      <c r="A39" s="243"/>
      <c r="B39" s="2007"/>
      <c r="C39" s="233"/>
      <c r="D39" s="77" t="s">
        <v>234</v>
      </c>
      <c r="E39" s="93"/>
      <c r="F39" s="1519">
        <v>0</v>
      </c>
      <c r="G39" s="196">
        <v>2</v>
      </c>
      <c r="H39" s="196">
        <f t="shared" si="0"/>
        <v>2</v>
      </c>
      <c r="I39" s="1505"/>
    </row>
    <row r="40" spans="1:9" s="74" customFormat="1" ht="11.25" customHeight="1">
      <c r="A40" s="243"/>
      <c r="B40" s="2007"/>
      <c r="C40" s="233"/>
      <c r="D40" s="77" t="s">
        <v>233</v>
      </c>
      <c r="E40" s="93"/>
      <c r="F40" s="1519">
        <v>0</v>
      </c>
      <c r="G40" s="196">
        <v>2</v>
      </c>
      <c r="H40" s="196">
        <f t="shared" ref="H40:H71" si="1">SUM(F40:G40)</f>
        <v>2</v>
      </c>
      <c r="I40" s="1505"/>
    </row>
    <row r="41" spans="1:9" s="74" customFormat="1" ht="11.25" customHeight="1">
      <c r="A41" s="243"/>
      <c r="B41" s="2007"/>
      <c r="C41" s="233"/>
      <c r="D41" s="77" t="s">
        <v>232</v>
      </c>
      <c r="E41" s="93"/>
      <c r="F41" s="1519">
        <v>0</v>
      </c>
      <c r="G41" s="196">
        <v>1</v>
      </c>
      <c r="H41" s="196">
        <f t="shared" si="1"/>
        <v>1</v>
      </c>
      <c r="I41" s="1505"/>
    </row>
    <row r="42" spans="1:9" s="74" customFormat="1" ht="11.25" customHeight="1">
      <c r="A42" s="243"/>
      <c r="B42" s="2007"/>
      <c r="C42" s="391" t="s">
        <v>110</v>
      </c>
      <c r="D42" s="77"/>
      <c r="E42" s="1526"/>
      <c r="F42" s="1524">
        <f>F43+F44</f>
        <v>0</v>
      </c>
      <c r="G42" s="1523">
        <f>G43+G44</f>
        <v>2</v>
      </c>
      <c r="H42" s="476">
        <f t="shared" si="1"/>
        <v>2</v>
      </c>
      <c r="I42" s="1505"/>
    </row>
    <row r="43" spans="1:9" s="74" customFormat="1" ht="11.25" customHeight="1">
      <c r="A43" s="243"/>
      <c r="B43" s="2007"/>
      <c r="C43" s="233"/>
      <c r="D43" s="77" t="s">
        <v>227</v>
      </c>
      <c r="E43" s="93"/>
      <c r="F43" s="1519">
        <v>0</v>
      </c>
      <c r="G43" s="196">
        <v>1</v>
      </c>
      <c r="H43" s="196">
        <f t="shared" si="1"/>
        <v>1</v>
      </c>
      <c r="I43" s="1505"/>
    </row>
    <row r="44" spans="1:9" s="74" customFormat="1" ht="11.25" customHeight="1">
      <c r="A44" s="243"/>
      <c r="B44" s="2007"/>
      <c r="C44" s="233"/>
      <c r="D44" s="77" t="s">
        <v>232</v>
      </c>
      <c r="E44" s="93"/>
      <c r="F44" s="1519">
        <v>0</v>
      </c>
      <c r="G44" s="196">
        <v>1</v>
      </c>
      <c r="H44" s="196">
        <f t="shared" si="1"/>
        <v>1</v>
      </c>
      <c r="I44" s="1505"/>
    </row>
    <row r="45" spans="1:9" s="74" customFormat="1" ht="11.25" customHeight="1">
      <c r="A45" s="243"/>
      <c r="B45" s="2007"/>
      <c r="C45" s="391" t="s">
        <v>56</v>
      </c>
      <c r="D45" s="77"/>
      <c r="E45" s="93"/>
      <c r="F45" s="1524">
        <f>SUM(F46:F50)</f>
        <v>0</v>
      </c>
      <c r="G45" s="1523">
        <f>SUM(G46:G50)</f>
        <v>8</v>
      </c>
      <c r="H45" s="476">
        <f t="shared" si="1"/>
        <v>8</v>
      </c>
      <c r="I45" s="1505"/>
    </row>
    <row r="46" spans="1:9" s="74" customFormat="1" ht="11.25" customHeight="1">
      <c r="A46" s="243"/>
      <c r="B46" s="2007"/>
      <c r="C46" s="233"/>
      <c r="D46" s="77" t="s">
        <v>228</v>
      </c>
      <c r="E46" s="93"/>
      <c r="F46" s="1519">
        <v>0</v>
      </c>
      <c r="G46" s="196">
        <v>1</v>
      </c>
      <c r="H46" s="196">
        <f t="shared" si="1"/>
        <v>1</v>
      </c>
      <c r="I46" s="1505"/>
    </row>
    <row r="47" spans="1:9" s="74" customFormat="1" ht="11.25" customHeight="1">
      <c r="A47" s="243"/>
      <c r="B47" s="2007"/>
      <c r="C47" s="233"/>
      <c r="D47" s="77" t="s">
        <v>231</v>
      </c>
      <c r="E47" s="93"/>
      <c r="F47" s="1519">
        <v>0</v>
      </c>
      <c r="G47" s="196">
        <v>2</v>
      </c>
      <c r="H47" s="196">
        <f t="shared" si="1"/>
        <v>2</v>
      </c>
      <c r="I47" s="1505"/>
    </row>
    <row r="48" spans="1:9" s="74" customFormat="1" ht="11.25" customHeight="1">
      <c r="A48" s="243"/>
      <c r="B48" s="2007"/>
      <c r="C48" s="233"/>
      <c r="D48" s="77" t="s">
        <v>230</v>
      </c>
      <c r="E48" s="93"/>
      <c r="F48" s="1519">
        <v>0</v>
      </c>
      <c r="G48" s="196">
        <v>2</v>
      </c>
      <c r="H48" s="196">
        <f t="shared" si="1"/>
        <v>2</v>
      </c>
      <c r="I48" s="1505"/>
    </row>
    <row r="49" spans="1:9" s="74" customFormat="1" ht="11.25" customHeight="1">
      <c r="A49" s="243"/>
      <c r="B49" s="2007"/>
      <c r="C49" s="233"/>
      <c r="D49" s="77" t="s">
        <v>338</v>
      </c>
      <c r="E49" s="93"/>
      <c r="F49" s="1519">
        <v>0</v>
      </c>
      <c r="G49" s="196">
        <v>1</v>
      </c>
      <c r="H49" s="196">
        <f t="shared" si="1"/>
        <v>1</v>
      </c>
      <c r="I49" s="1505"/>
    </row>
    <row r="50" spans="1:9" s="74" customFormat="1" ht="11.25" customHeight="1">
      <c r="A50" s="243"/>
      <c r="B50" s="2007"/>
      <c r="C50" s="233"/>
      <c r="D50" s="77" t="s">
        <v>226</v>
      </c>
      <c r="E50" s="93"/>
      <c r="F50" s="1519">
        <v>0</v>
      </c>
      <c r="G50" s="196">
        <v>2</v>
      </c>
      <c r="H50" s="196">
        <f t="shared" si="1"/>
        <v>2</v>
      </c>
      <c r="I50" s="1505"/>
    </row>
    <row r="51" spans="1:9" s="74" customFormat="1" ht="11.25" customHeight="1">
      <c r="A51" s="243"/>
      <c r="B51" s="2007"/>
      <c r="C51" s="391" t="s">
        <v>125</v>
      </c>
      <c r="D51" s="77"/>
      <c r="E51" s="93"/>
      <c r="F51" s="1524">
        <f>F52+F53</f>
        <v>0</v>
      </c>
      <c r="G51" s="1523">
        <f>G52+G53</f>
        <v>2</v>
      </c>
      <c r="H51" s="476">
        <f t="shared" si="1"/>
        <v>2</v>
      </c>
      <c r="I51" s="1505"/>
    </row>
    <row r="52" spans="1:9" s="74" customFormat="1" ht="11.25" customHeight="1">
      <c r="A52" s="243"/>
      <c r="B52" s="2007"/>
      <c r="C52" s="233"/>
      <c r="D52" s="77" t="s">
        <v>228</v>
      </c>
      <c r="E52" s="93"/>
      <c r="F52" s="1519">
        <v>0</v>
      </c>
      <c r="G52" s="196">
        <v>1</v>
      </c>
      <c r="H52" s="196">
        <f t="shared" si="1"/>
        <v>1</v>
      </c>
      <c r="I52" s="1505"/>
    </row>
    <row r="53" spans="1:9" s="74" customFormat="1" ht="11.25" customHeight="1">
      <c r="A53" s="243"/>
      <c r="B53" s="2007"/>
      <c r="C53" s="233"/>
      <c r="D53" s="77" t="s">
        <v>227</v>
      </c>
      <c r="E53" s="93"/>
      <c r="F53" s="1519">
        <v>0</v>
      </c>
      <c r="G53" s="196">
        <v>1</v>
      </c>
      <c r="H53" s="196">
        <f t="shared" si="1"/>
        <v>1</v>
      </c>
      <c r="I53" s="1505"/>
    </row>
    <row r="54" spans="1:9" s="74" customFormat="1" ht="11.25" customHeight="1">
      <c r="A54" s="243"/>
      <c r="B54" s="2007"/>
      <c r="C54" s="391" t="s">
        <v>124</v>
      </c>
      <c r="D54" s="77"/>
      <c r="E54" s="93"/>
      <c r="F54" s="1524">
        <f>F55+F56+F57</f>
        <v>0</v>
      </c>
      <c r="G54" s="1523">
        <f>G55+G56+G57</f>
        <v>5</v>
      </c>
      <c r="H54" s="476">
        <f t="shared" si="1"/>
        <v>5</v>
      </c>
      <c r="I54" s="1505"/>
    </row>
    <row r="55" spans="1:9" s="74" customFormat="1" ht="11.25" customHeight="1">
      <c r="A55" s="243"/>
      <c r="B55" s="2007"/>
      <c r="C55" s="233"/>
      <c r="D55" s="77" t="s">
        <v>228</v>
      </c>
      <c r="E55" s="93"/>
      <c r="F55" s="1519">
        <v>0</v>
      </c>
      <c r="G55" s="196">
        <v>1</v>
      </c>
      <c r="H55" s="196">
        <f t="shared" si="1"/>
        <v>1</v>
      </c>
      <c r="I55" s="1505"/>
    </row>
    <row r="56" spans="1:9" s="74" customFormat="1" ht="11.25" customHeight="1">
      <c r="A56" s="243"/>
      <c r="B56" s="2007"/>
      <c r="C56" s="233"/>
      <c r="D56" s="77" t="s">
        <v>229</v>
      </c>
      <c r="E56" s="93"/>
      <c r="F56" s="1519">
        <v>0</v>
      </c>
      <c r="G56" s="196">
        <v>2</v>
      </c>
      <c r="H56" s="196">
        <f t="shared" si="1"/>
        <v>2</v>
      </c>
      <c r="I56" s="1505"/>
    </row>
    <row r="57" spans="1:9" s="74" customFormat="1" ht="11.25" customHeight="1">
      <c r="A57" s="243"/>
      <c r="B57" s="2007"/>
      <c r="C57" s="233"/>
      <c r="D57" s="77" t="s">
        <v>227</v>
      </c>
      <c r="E57" s="93"/>
      <c r="F57" s="1519">
        <v>0</v>
      </c>
      <c r="G57" s="196">
        <v>2</v>
      </c>
      <c r="H57" s="196">
        <f t="shared" si="1"/>
        <v>2</v>
      </c>
      <c r="I57" s="1505"/>
    </row>
    <row r="58" spans="1:9" s="74" customFormat="1" ht="11.25" customHeight="1">
      <c r="A58" s="243"/>
      <c r="B58" s="2007"/>
      <c r="C58" s="391" t="s">
        <v>53</v>
      </c>
      <c r="D58" s="77"/>
      <c r="E58" s="93"/>
      <c r="F58" s="1524">
        <f>F59+F60</f>
        <v>0</v>
      </c>
      <c r="G58" s="1523">
        <f>G59+G60</f>
        <v>2</v>
      </c>
      <c r="H58" s="476">
        <f t="shared" si="1"/>
        <v>2</v>
      </c>
      <c r="I58" s="1505"/>
    </row>
    <row r="59" spans="1:9" s="74" customFormat="1" ht="11.25" customHeight="1">
      <c r="A59" s="243"/>
      <c r="B59" s="2007"/>
      <c r="C59" s="233"/>
      <c r="D59" s="77" t="s">
        <v>228</v>
      </c>
      <c r="E59" s="93"/>
      <c r="F59" s="1519">
        <v>0</v>
      </c>
      <c r="G59" s="196">
        <v>1</v>
      </c>
      <c r="H59" s="196">
        <f t="shared" si="1"/>
        <v>1</v>
      </c>
      <c r="I59" s="1505"/>
    </row>
    <row r="60" spans="1:9" s="74" customFormat="1" ht="11.25" customHeight="1">
      <c r="A60" s="243"/>
      <c r="B60" s="2007"/>
      <c r="C60" s="233"/>
      <c r="D60" s="77" t="s">
        <v>227</v>
      </c>
      <c r="E60" s="93"/>
      <c r="F60" s="1519">
        <v>0</v>
      </c>
      <c r="G60" s="196">
        <v>1</v>
      </c>
      <c r="H60" s="196">
        <f t="shared" si="1"/>
        <v>1</v>
      </c>
      <c r="I60" s="1505"/>
    </row>
    <row r="61" spans="1:9" s="74" customFormat="1" ht="11.25" customHeight="1">
      <c r="A61" s="243"/>
      <c r="B61" s="2007"/>
      <c r="C61" s="391" t="s">
        <v>123</v>
      </c>
      <c r="D61" s="77"/>
      <c r="E61" s="93"/>
      <c r="F61" s="1524">
        <f>F62+F63+F64</f>
        <v>0</v>
      </c>
      <c r="G61" s="1523">
        <f>G62+G63+G64</f>
        <v>4</v>
      </c>
      <c r="H61" s="476">
        <f t="shared" si="1"/>
        <v>4</v>
      </c>
      <c r="I61" s="1505"/>
    </row>
    <row r="62" spans="1:9" s="74" customFormat="1" ht="11.25" customHeight="1">
      <c r="A62" s="243"/>
      <c r="B62" s="2007"/>
      <c r="C62" s="421"/>
      <c r="D62" s="77" t="s">
        <v>228</v>
      </c>
      <c r="E62" s="93"/>
      <c r="F62" s="1519">
        <v>0</v>
      </c>
      <c r="G62" s="196">
        <v>1</v>
      </c>
      <c r="H62" s="196">
        <f t="shared" si="1"/>
        <v>1</v>
      </c>
      <c r="I62" s="1505"/>
    </row>
    <row r="63" spans="1:9" s="74" customFormat="1" ht="11.25" customHeight="1">
      <c r="A63" s="243"/>
      <c r="B63" s="2007"/>
      <c r="C63" s="421"/>
      <c r="D63" s="77" t="s">
        <v>227</v>
      </c>
      <c r="E63" s="93"/>
      <c r="F63" s="1519">
        <v>0</v>
      </c>
      <c r="G63" s="196">
        <v>1</v>
      </c>
      <c r="H63" s="196">
        <f t="shared" si="1"/>
        <v>1</v>
      </c>
      <c r="I63" s="1505"/>
    </row>
    <row r="64" spans="1:9" s="74" customFormat="1" ht="11.25" customHeight="1">
      <c r="A64" s="243"/>
      <c r="B64" s="2007"/>
      <c r="C64" s="421"/>
      <c r="D64" s="77" t="s">
        <v>226</v>
      </c>
      <c r="E64" s="93"/>
      <c r="F64" s="1519">
        <v>0</v>
      </c>
      <c r="G64" s="196">
        <v>2</v>
      </c>
      <c r="H64" s="196">
        <f t="shared" si="1"/>
        <v>2</v>
      </c>
      <c r="I64" s="1505"/>
    </row>
    <row r="65" spans="1:9" s="74" customFormat="1" ht="11.25" customHeight="1">
      <c r="A65" s="243"/>
      <c r="B65" s="2007"/>
      <c r="C65" s="391" t="s">
        <v>32</v>
      </c>
      <c r="D65" s="47"/>
      <c r="E65" s="93"/>
      <c r="F65" s="1524">
        <f>F66</f>
        <v>0</v>
      </c>
      <c r="G65" s="1523">
        <f>G66</f>
        <v>2</v>
      </c>
      <c r="H65" s="476">
        <f t="shared" si="1"/>
        <v>2</v>
      </c>
      <c r="I65" s="1505"/>
    </row>
    <row r="66" spans="1:9" s="74" customFormat="1" ht="11.25" customHeight="1">
      <c r="A66" s="243"/>
      <c r="B66" s="2007"/>
      <c r="C66" s="233"/>
      <c r="D66" s="77" t="s">
        <v>225</v>
      </c>
      <c r="E66" s="93"/>
      <c r="F66" s="1519">
        <v>0</v>
      </c>
      <c r="G66" s="196">
        <v>2</v>
      </c>
      <c r="H66" s="196">
        <f t="shared" si="1"/>
        <v>2</v>
      </c>
      <c r="I66" s="1505"/>
    </row>
    <row r="67" spans="1:9" s="74" customFormat="1" ht="12" customHeight="1">
      <c r="A67" s="243"/>
      <c r="B67" s="2006">
        <v>1403</v>
      </c>
      <c r="C67" s="35" t="s">
        <v>14</v>
      </c>
      <c r="D67" s="111"/>
      <c r="E67" s="1525"/>
      <c r="F67" s="63">
        <f>F68+F70+F72</f>
        <v>0</v>
      </c>
      <c r="G67" s="63">
        <f>G68+G70+G72</f>
        <v>5</v>
      </c>
      <c r="H67" s="63">
        <f t="shared" si="1"/>
        <v>5</v>
      </c>
      <c r="I67" s="731"/>
    </row>
    <row r="68" spans="1:9" s="74" customFormat="1" ht="11.25" customHeight="1">
      <c r="A68" s="243"/>
      <c r="B68" s="2007"/>
      <c r="C68" s="391" t="s">
        <v>33</v>
      </c>
      <c r="D68" s="77"/>
      <c r="E68" s="93"/>
      <c r="F68" s="1524">
        <f>SUM(F69)</f>
        <v>0</v>
      </c>
      <c r="G68" s="1524">
        <f>SUM(G69)</f>
        <v>1</v>
      </c>
      <c r="H68" s="1523">
        <f t="shared" si="1"/>
        <v>1</v>
      </c>
      <c r="I68" s="1505"/>
    </row>
    <row r="69" spans="1:9" s="74" customFormat="1" ht="11.25" customHeight="1">
      <c r="A69" s="243"/>
      <c r="B69" s="2007"/>
      <c r="C69" s="233"/>
      <c r="D69" s="77" t="s">
        <v>224</v>
      </c>
      <c r="E69" s="93"/>
      <c r="F69" s="1519">
        <v>0</v>
      </c>
      <c r="G69" s="196">
        <v>1</v>
      </c>
      <c r="H69" s="196">
        <f t="shared" si="1"/>
        <v>1</v>
      </c>
      <c r="I69" s="1505"/>
    </row>
    <row r="70" spans="1:9" s="74" customFormat="1" ht="11.25" customHeight="1">
      <c r="A70" s="243"/>
      <c r="B70" s="2007"/>
      <c r="C70" s="391" t="s">
        <v>15</v>
      </c>
      <c r="D70" s="77"/>
      <c r="E70" s="93"/>
      <c r="F70" s="1524">
        <f>F71</f>
        <v>0</v>
      </c>
      <c r="G70" s="1523">
        <f>G71</f>
        <v>1</v>
      </c>
      <c r="H70" s="476">
        <f t="shared" si="1"/>
        <v>1</v>
      </c>
      <c r="I70" s="1505"/>
    </row>
    <row r="71" spans="1:9" s="74" customFormat="1" ht="11.25" customHeight="1">
      <c r="A71" s="243"/>
      <c r="B71" s="2007"/>
      <c r="C71" s="233"/>
      <c r="D71" s="77" t="s">
        <v>337</v>
      </c>
      <c r="E71" s="93"/>
      <c r="F71" s="1506">
        <v>0</v>
      </c>
      <c r="G71" s="196">
        <v>1</v>
      </c>
      <c r="H71" s="196">
        <f t="shared" si="1"/>
        <v>1</v>
      </c>
      <c r="I71" s="1505"/>
    </row>
    <row r="72" spans="1:9" s="74" customFormat="1" ht="11.25" customHeight="1">
      <c r="A72" s="243"/>
      <c r="B72" s="2007"/>
      <c r="C72" s="391" t="s">
        <v>16</v>
      </c>
      <c r="D72" s="77"/>
      <c r="E72" s="93"/>
      <c r="F72" s="1524">
        <f>F73+F74</f>
        <v>0</v>
      </c>
      <c r="G72" s="1523">
        <f>G73+G74</f>
        <v>3</v>
      </c>
      <c r="H72" s="476">
        <f t="shared" ref="H72:H74" si="2">SUM(F72:G72)</f>
        <v>3</v>
      </c>
      <c r="I72" s="1505"/>
    </row>
    <row r="73" spans="1:9" s="74" customFormat="1" ht="11.25" customHeight="1">
      <c r="A73" s="243"/>
      <c r="B73" s="2014"/>
      <c r="C73" s="233"/>
      <c r="D73" s="77" t="s">
        <v>224</v>
      </c>
      <c r="E73" s="93"/>
      <c r="F73" s="1506">
        <v>0</v>
      </c>
      <c r="G73" s="196">
        <v>1</v>
      </c>
      <c r="H73" s="196">
        <f t="shared" si="2"/>
        <v>1</v>
      </c>
      <c r="I73" s="1505"/>
    </row>
    <row r="74" spans="1:9" s="74" customFormat="1" ht="11.25" customHeight="1">
      <c r="A74" s="243"/>
      <c r="B74" s="2015"/>
      <c r="C74" s="419"/>
      <c r="D74" s="418" t="s">
        <v>223</v>
      </c>
      <c r="E74" s="1522"/>
      <c r="F74" s="1521">
        <v>0</v>
      </c>
      <c r="G74" s="1520">
        <v>2</v>
      </c>
      <c r="H74" s="1520">
        <f t="shared" si="2"/>
        <v>2</v>
      </c>
      <c r="I74" s="1505"/>
    </row>
    <row r="75" spans="1:9" s="74" customFormat="1" ht="9.9499999999999993" customHeight="1">
      <c r="A75" s="243"/>
      <c r="B75" s="78"/>
      <c r="C75" s="77"/>
      <c r="D75" s="77"/>
      <c r="E75" s="93"/>
      <c r="F75" s="1519"/>
      <c r="G75" s="84"/>
      <c r="H75" s="423" t="s">
        <v>222</v>
      </c>
      <c r="I75" s="1518"/>
    </row>
    <row r="76" spans="1:9" s="74" customFormat="1" ht="9.9499999999999993" customHeight="1">
      <c r="A76" s="243"/>
      <c r="B76" s="78"/>
      <c r="C76" s="77"/>
      <c r="D76" s="77"/>
      <c r="F76" s="1517"/>
      <c r="G76" s="423"/>
      <c r="H76" s="423" t="s">
        <v>221</v>
      </c>
      <c r="I76" s="91"/>
    </row>
    <row r="77" spans="1:9" s="74" customFormat="1" ht="12.75" customHeight="1">
      <c r="A77" s="243"/>
      <c r="B77" s="2001" t="s">
        <v>29</v>
      </c>
      <c r="C77" s="752"/>
      <c r="D77" s="752"/>
      <c r="E77" s="1516"/>
      <c r="F77" s="1515"/>
      <c r="G77" s="1514"/>
      <c r="H77" s="1513"/>
      <c r="I77" s="742"/>
    </row>
    <row r="78" spans="1:9" s="74" customFormat="1" ht="12.75" customHeight="1">
      <c r="A78" s="243"/>
      <c r="B78" s="1990"/>
      <c r="C78" s="748"/>
      <c r="D78" s="744" t="s">
        <v>336</v>
      </c>
      <c r="E78" s="1511"/>
      <c r="F78" s="1512" t="s">
        <v>26</v>
      </c>
      <c r="G78" s="1512" t="s">
        <v>27</v>
      </c>
      <c r="H78" s="1512" t="s">
        <v>5</v>
      </c>
      <c r="I78" s="742"/>
    </row>
    <row r="79" spans="1:9" s="74" customFormat="1">
      <c r="A79" s="243"/>
      <c r="B79" s="1991"/>
      <c r="C79" s="746"/>
      <c r="D79" s="745"/>
      <c r="E79" s="1511"/>
      <c r="F79" s="1510"/>
      <c r="G79" s="1509"/>
      <c r="H79" s="1509"/>
      <c r="I79" s="742"/>
    </row>
    <row r="80" spans="1:9" s="74" customFormat="1" ht="12" customHeight="1">
      <c r="A80" s="243"/>
      <c r="B80" s="2010">
        <v>1404</v>
      </c>
      <c r="C80" s="35" t="s">
        <v>34</v>
      </c>
      <c r="D80" s="111"/>
      <c r="E80" s="148"/>
      <c r="F80" s="63">
        <f>F81+F86</f>
        <v>0</v>
      </c>
      <c r="G80" s="33">
        <f>G81+G86</f>
        <v>6</v>
      </c>
      <c r="H80" s="33">
        <f t="shared" ref="H80:H111" si="3">SUM(F80:G80)</f>
        <v>6</v>
      </c>
      <c r="I80" s="731"/>
    </row>
    <row r="81" spans="1:238" s="74" customFormat="1" ht="11.25" customHeight="1">
      <c r="A81" s="243"/>
      <c r="B81" s="1981"/>
      <c r="C81" s="391" t="s">
        <v>109</v>
      </c>
      <c r="D81" s="77"/>
      <c r="F81" s="401">
        <f>F82+F83+F84+F85</f>
        <v>0</v>
      </c>
      <c r="G81" s="401">
        <f>G82+G83+G84+G85</f>
        <v>3</v>
      </c>
      <c r="H81" s="476">
        <f t="shared" si="3"/>
        <v>3</v>
      </c>
      <c r="I81" s="1505"/>
    </row>
    <row r="82" spans="1:238" s="74" customFormat="1" ht="11.25" customHeight="1">
      <c r="A82" s="243"/>
      <c r="B82" s="1981"/>
      <c r="C82" s="233"/>
      <c r="D82" s="77" t="s">
        <v>345</v>
      </c>
      <c r="F82" s="1506">
        <v>0</v>
      </c>
      <c r="G82" s="196">
        <v>1</v>
      </c>
      <c r="H82" s="196">
        <f t="shared" si="3"/>
        <v>1</v>
      </c>
      <c r="I82" s="1505"/>
    </row>
    <row r="83" spans="1:238" ht="11.1" customHeight="1">
      <c r="B83" s="1981"/>
      <c r="C83" s="391"/>
      <c r="D83" s="77" t="s">
        <v>212</v>
      </c>
      <c r="E83" s="10"/>
      <c r="F83" s="734">
        <v>0</v>
      </c>
      <c r="G83" s="734">
        <v>2</v>
      </c>
      <c r="H83" s="735">
        <f t="shared" si="3"/>
        <v>2</v>
      </c>
      <c r="I83" s="1508"/>
      <c r="J83" s="734"/>
      <c r="K83" s="734"/>
      <c r="L83" s="734"/>
    </row>
    <row r="84" spans="1:238" ht="11.1" customHeight="1">
      <c r="B84" s="1981"/>
      <c r="C84" s="391"/>
      <c r="D84" s="10" t="s">
        <v>332</v>
      </c>
      <c r="E84" s="10"/>
      <c r="F84" s="734">
        <v>0</v>
      </c>
      <c r="G84" s="734">
        <v>0</v>
      </c>
      <c r="H84" s="735">
        <f t="shared" si="3"/>
        <v>0</v>
      </c>
      <c r="I84" s="1508"/>
      <c r="J84" s="734"/>
      <c r="K84" s="734"/>
      <c r="L84" s="734"/>
    </row>
    <row r="85" spans="1:238" s="74" customFormat="1" ht="11.25" customHeight="1">
      <c r="A85" s="243"/>
      <c r="B85" s="1981"/>
      <c r="C85" s="233"/>
      <c r="D85" s="77" t="s">
        <v>331</v>
      </c>
      <c r="E85" s="77"/>
      <c r="F85" s="1506">
        <v>0</v>
      </c>
      <c r="G85" s="196">
        <v>0</v>
      </c>
      <c r="H85" s="196">
        <f t="shared" si="3"/>
        <v>0</v>
      </c>
      <c r="I85" s="502"/>
      <c r="J85" s="77"/>
      <c r="K85" s="77"/>
      <c r="L85" s="77"/>
      <c r="M85" s="77"/>
      <c r="N85" s="77"/>
      <c r="O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7"/>
      <c r="BE85" s="77"/>
      <c r="BF85" s="77"/>
      <c r="BG85" s="77"/>
      <c r="BH85" s="77"/>
      <c r="BI85" s="77"/>
      <c r="BJ85" s="77"/>
      <c r="BK85" s="77"/>
      <c r="BL85" s="77"/>
      <c r="BM85" s="77"/>
      <c r="BN85" s="77"/>
      <c r="BO85" s="77"/>
      <c r="BP85" s="77"/>
      <c r="BQ85" s="77"/>
      <c r="BR85" s="77"/>
      <c r="BS85" s="77"/>
      <c r="BT85" s="77"/>
      <c r="BU85" s="77"/>
      <c r="BV85" s="77"/>
      <c r="BW85" s="77"/>
      <c r="BX85" s="77"/>
      <c r="BY85" s="77"/>
      <c r="BZ85" s="77"/>
      <c r="CA85" s="77"/>
      <c r="CB85" s="77"/>
      <c r="CC85" s="77"/>
      <c r="CD85" s="77"/>
      <c r="CE85" s="77"/>
      <c r="CF85" s="77"/>
      <c r="CG85" s="77"/>
      <c r="CH85" s="77"/>
      <c r="CI85" s="77"/>
      <c r="CJ85" s="77"/>
      <c r="CK85" s="77"/>
      <c r="CL85" s="77"/>
      <c r="CM85" s="77"/>
      <c r="CN85" s="77"/>
      <c r="CO85" s="77"/>
      <c r="CP85" s="77"/>
      <c r="CQ85" s="77"/>
      <c r="CR85" s="77"/>
      <c r="CS85" s="77"/>
      <c r="CT85" s="77"/>
      <c r="CU85" s="77"/>
      <c r="CV85" s="77"/>
      <c r="CW85" s="77"/>
      <c r="CX85" s="77"/>
      <c r="CY85" s="77"/>
      <c r="CZ85" s="77"/>
      <c r="DA85" s="77"/>
      <c r="DB85" s="77"/>
      <c r="DC85" s="77"/>
      <c r="DD85" s="77"/>
      <c r="DE85" s="77"/>
      <c r="DF85" s="77"/>
      <c r="DG85" s="77"/>
      <c r="DH85" s="77"/>
      <c r="DI85" s="77"/>
      <c r="DJ85" s="77"/>
      <c r="DK85" s="77"/>
      <c r="DL85" s="77"/>
      <c r="DM85" s="77"/>
      <c r="DN85" s="77"/>
      <c r="DO85" s="77"/>
      <c r="DP85" s="77"/>
      <c r="DQ85" s="77"/>
      <c r="DR85" s="77"/>
      <c r="DS85" s="77"/>
      <c r="DT85" s="77"/>
      <c r="DU85" s="77"/>
      <c r="DV85" s="77"/>
      <c r="DW85" s="77"/>
      <c r="DX85" s="77"/>
      <c r="DY85" s="77"/>
      <c r="DZ85" s="77"/>
      <c r="EA85" s="77"/>
      <c r="EB85" s="77"/>
      <c r="EC85" s="77"/>
      <c r="ED85" s="77"/>
      <c r="EE85" s="77"/>
      <c r="EF85" s="77"/>
      <c r="EG85" s="77"/>
      <c r="EH85" s="77"/>
      <c r="EI85" s="77"/>
      <c r="EJ85" s="77"/>
      <c r="EK85" s="77"/>
      <c r="EL85" s="77"/>
      <c r="EM85" s="77"/>
      <c r="EN85" s="77"/>
      <c r="EO85" s="77"/>
      <c r="EP85" s="77"/>
      <c r="EQ85" s="77"/>
      <c r="ER85" s="77"/>
      <c r="ES85" s="77"/>
      <c r="ET85" s="77"/>
      <c r="EU85" s="77"/>
      <c r="EV85" s="77"/>
      <c r="EW85" s="77"/>
      <c r="EX85" s="77"/>
      <c r="EY85" s="77"/>
      <c r="EZ85" s="77"/>
      <c r="FA85" s="77"/>
      <c r="FB85" s="77"/>
      <c r="FC85" s="77"/>
      <c r="FD85" s="77"/>
      <c r="FE85" s="77"/>
      <c r="FF85" s="77"/>
      <c r="FG85" s="77"/>
      <c r="FH85" s="77"/>
      <c r="FI85" s="77"/>
      <c r="FJ85" s="77"/>
      <c r="FK85" s="77"/>
      <c r="FL85" s="77"/>
      <c r="FM85" s="77"/>
      <c r="FN85" s="77"/>
      <c r="FO85" s="77"/>
      <c r="FP85" s="77"/>
      <c r="FQ85" s="77"/>
      <c r="FR85" s="77"/>
      <c r="FS85" s="77"/>
      <c r="FT85" s="77"/>
      <c r="FU85" s="77"/>
      <c r="FV85" s="77"/>
      <c r="FW85" s="77"/>
      <c r="FX85" s="77"/>
      <c r="FY85" s="77"/>
      <c r="FZ85" s="77"/>
      <c r="GA85" s="77"/>
      <c r="GB85" s="77"/>
      <c r="GC85" s="77"/>
      <c r="GD85" s="77"/>
      <c r="GE85" s="77"/>
      <c r="GF85" s="77"/>
      <c r="GG85" s="77"/>
      <c r="GH85" s="77"/>
      <c r="GI85" s="77"/>
      <c r="GJ85" s="77"/>
      <c r="GK85" s="77"/>
      <c r="GL85" s="77"/>
      <c r="GM85" s="77"/>
      <c r="GN85" s="77"/>
      <c r="GO85" s="77"/>
      <c r="GP85" s="77"/>
      <c r="GQ85" s="77"/>
      <c r="GR85" s="77"/>
      <c r="GS85" s="77"/>
      <c r="GT85" s="77"/>
      <c r="GU85" s="77"/>
      <c r="GV85" s="77"/>
      <c r="GW85" s="77"/>
      <c r="GX85" s="77"/>
      <c r="GY85" s="77"/>
      <c r="GZ85" s="77"/>
      <c r="HA85" s="77"/>
      <c r="HB85" s="77"/>
      <c r="HC85" s="77"/>
      <c r="HD85" s="77"/>
      <c r="HE85" s="77"/>
      <c r="HF85" s="77"/>
      <c r="HG85" s="77"/>
      <c r="HH85" s="77"/>
      <c r="HI85" s="77"/>
      <c r="HJ85" s="77"/>
      <c r="HK85" s="77"/>
      <c r="HL85" s="77"/>
      <c r="HM85" s="77"/>
      <c r="HN85" s="77"/>
      <c r="HO85" s="77"/>
      <c r="HP85" s="77"/>
      <c r="HQ85" s="77"/>
      <c r="HR85" s="77"/>
      <c r="HS85" s="77"/>
      <c r="HT85" s="77"/>
      <c r="HU85" s="77"/>
      <c r="HV85" s="77"/>
      <c r="HW85" s="77"/>
      <c r="HX85" s="77"/>
      <c r="HY85" s="77"/>
      <c r="HZ85" s="77"/>
      <c r="IA85" s="77"/>
      <c r="IB85" s="77"/>
      <c r="IC85" s="77"/>
      <c r="ID85" s="77"/>
    </row>
    <row r="86" spans="1:238" s="74" customFormat="1" ht="11.25" customHeight="1">
      <c r="A86" s="243"/>
      <c r="B86" s="1981"/>
      <c r="C86" s="391" t="s">
        <v>17</v>
      </c>
      <c r="D86" s="77"/>
      <c r="F86" s="401">
        <f>F87+F88</f>
        <v>0</v>
      </c>
      <c r="G86" s="476">
        <f>G87+G88</f>
        <v>3</v>
      </c>
      <c r="H86" s="476">
        <f t="shared" si="3"/>
        <v>3</v>
      </c>
      <c r="I86" s="1505"/>
    </row>
    <row r="87" spans="1:238" s="74" customFormat="1" ht="11.25" customHeight="1">
      <c r="A87" s="243"/>
      <c r="B87" s="1981"/>
      <c r="C87" s="233"/>
      <c r="D87" s="77" t="s">
        <v>330</v>
      </c>
      <c r="F87" s="1506">
        <v>0</v>
      </c>
      <c r="G87" s="196">
        <v>1</v>
      </c>
      <c r="H87" s="196">
        <f t="shared" si="3"/>
        <v>1</v>
      </c>
      <c r="I87" s="1505"/>
    </row>
    <row r="88" spans="1:238" s="74" customFormat="1" ht="11.25" customHeight="1">
      <c r="A88" s="243"/>
      <c r="B88" s="1982"/>
      <c r="C88" s="233"/>
      <c r="D88" s="77" t="s">
        <v>329</v>
      </c>
      <c r="F88" s="1506">
        <v>0</v>
      </c>
      <c r="G88" s="196">
        <v>2</v>
      </c>
      <c r="H88" s="196">
        <f t="shared" si="3"/>
        <v>2</v>
      </c>
      <c r="I88" s="1505"/>
    </row>
    <row r="89" spans="1:238" s="74" customFormat="1" ht="12" customHeight="1">
      <c r="A89" s="243"/>
      <c r="B89" s="2006">
        <v>1405</v>
      </c>
      <c r="C89" s="35" t="s">
        <v>18</v>
      </c>
      <c r="D89" s="36"/>
      <c r="E89" s="148"/>
      <c r="F89" s="63">
        <f>F90+F98+F110+F113</f>
        <v>0</v>
      </c>
      <c r="G89" s="33">
        <f>G90+G98+G110+G113</f>
        <v>37</v>
      </c>
      <c r="H89" s="33">
        <f t="shared" si="3"/>
        <v>37</v>
      </c>
      <c r="I89" s="731"/>
    </row>
    <row r="90" spans="1:238" s="74" customFormat="1" ht="11.25" customHeight="1">
      <c r="A90" s="243"/>
      <c r="B90" s="2007"/>
      <c r="C90" s="391" t="s">
        <v>21</v>
      </c>
      <c r="D90" s="77"/>
      <c r="F90" s="401">
        <f>SUM(F91:F97)</f>
        <v>0</v>
      </c>
      <c r="G90" s="476">
        <f>SUM(G91:G97)</f>
        <v>11</v>
      </c>
      <c r="H90" s="476">
        <f t="shared" si="3"/>
        <v>11</v>
      </c>
      <c r="I90" s="1505"/>
    </row>
    <row r="91" spans="1:238" s="74" customFormat="1" ht="11.25" customHeight="1">
      <c r="A91" s="243"/>
      <c r="B91" s="2007"/>
      <c r="C91" s="233"/>
      <c r="D91" s="77" t="s">
        <v>328</v>
      </c>
      <c r="F91" s="1506">
        <v>0</v>
      </c>
      <c r="G91" s="196">
        <v>2</v>
      </c>
      <c r="H91" s="196">
        <f t="shared" si="3"/>
        <v>2</v>
      </c>
      <c r="I91" s="1505"/>
    </row>
    <row r="92" spans="1:238" s="74" customFormat="1" ht="11.25" customHeight="1">
      <c r="A92" s="243"/>
      <c r="B92" s="2007"/>
      <c r="C92" s="233"/>
      <c r="D92" s="77" t="s">
        <v>208</v>
      </c>
      <c r="F92" s="1506">
        <v>0</v>
      </c>
      <c r="G92" s="196">
        <v>2</v>
      </c>
      <c r="H92" s="196">
        <f t="shared" si="3"/>
        <v>2</v>
      </c>
      <c r="I92" s="1505"/>
    </row>
    <row r="93" spans="1:238" s="74" customFormat="1" ht="11.25" customHeight="1">
      <c r="A93" s="243"/>
      <c r="B93" s="2007"/>
      <c r="C93" s="233"/>
      <c r="D93" s="77" t="s">
        <v>327</v>
      </c>
      <c r="F93" s="1506">
        <v>0</v>
      </c>
      <c r="G93" s="196">
        <v>1</v>
      </c>
      <c r="H93" s="196">
        <f t="shared" si="3"/>
        <v>1</v>
      </c>
      <c r="I93" s="1505"/>
    </row>
    <row r="94" spans="1:238" s="74" customFormat="1" ht="11.25" customHeight="1">
      <c r="A94" s="243"/>
      <c r="B94" s="2007"/>
      <c r="C94" s="233"/>
      <c r="D94" s="77" t="s">
        <v>207</v>
      </c>
      <c r="F94" s="1506">
        <v>0</v>
      </c>
      <c r="G94" s="196">
        <v>1</v>
      </c>
      <c r="H94" s="196">
        <f t="shared" si="3"/>
        <v>1</v>
      </c>
      <c r="I94" s="1505"/>
    </row>
    <row r="95" spans="1:238" s="74" customFormat="1" ht="11.25" customHeight="1">
      <c r="A95" s="243"/>
      <c r="B95" s="2007"/>
      <c r="C95" s="233"/>
      <c r="D95" s="77" t="s">
        <v>206</v>
      </c>
      <c r="F95" s="1506">
        <v>0</v>
      </c>
      <c r="G95" s="196">
        <v>1</v>
      </c>
      <c r="H95" s="196">
        <f t="shared" si="3"/>
        <v>1</v>
      </c>
      <c r="I95" s="1505"/>
    </row>
    <row r="96" spans="1:238" s="74" customFormat="1" ht="11.25" customHeight="1">
      <c r="A96" s="243"/>
      <c r="B96" s="2007"/>
      <c r="C96" s="233"/>
      <c r="D96" s="77" t="s">
        <v>326</v>
      </c>
      <c r="F96" s="1506">
        <v>0</v>
      </c>
      <c r="G96" s="196">
        <v>2</v>
      </c>
      <c r="H96" s="196">
        <f t="shared" si="3"/>
        <v>2</v>
      </c>
      <c r="I96" s="1505"/>
    </row>
    <row r="97" spans="1:9" s="74" customFormat="1" ht="11.25" customHeight="1">
      <c r="A97" s="243"/>
      <c r="B97" s="2007"/>
      <c r="C97" s="233"/>
      <c r="D97" s="77" t="s">
        <v>205</v>
      </c>
      <c r="F97" s="1506">
        <v>0</v>
      </c>
      <c r="G97" s="196">
        <v>2</v>
      </c>
      <c r="H97" s="196">
        <f t="shared" si="3"/>
        <v>2</v>
      </c>
      <c r="I97" s="1505"/>
    </row>
    <row r="98" spans="1:9" s="74" customFormat="1" ht="11.25" customHeight="1">
      <c r="A98" s="243"/>
      <c r="B98" s="2007"/>
      <c r="C98" s="391" t="s">
        <v>19</v>
      </c>
      <c r="D98" s="47"/>
      <c r="F98" s="401">
        <f>SUM(F99:F109)</f>
        <v>0</v>
      </c>
      <c r="G98" s="476">
        <f>SUM(G99:G109)</f>
        <v>16</v>
      </c>
      <c r="H98" s="476">
        <f t="shared" si="3"/>
        <v>16</v>
      </c>
      <c r="I98" s="1505"/>
    </row>
    <row r="99" spans="1:9" s="74" customFormat="1" ht="11.25" customHeight="1">
      <c r="A99" s="243"/>
      <c r="B99" s="2007"/>
      <c r="C99" s="391"/>
      <c r="D99" s="77" t="s">
        <v>325</v>
      </c>
      <c r="F99" s="1506">
        <v>0</v>
      </c>
      <c r="G99" s="196">
        <v>1</v>
      </c>
      <c r="H99" s="196">
        <f t="shared" si="3"/>
        <v>1</v>
      </c>
      <c r="I99" s="1505"/>
    </row>
    <row r="100" spans="1:9" s="74" customFormat="1" ht="11.25" customHeight="1">
      <c r="A100" s="243"/>
      <c r="B100" s="2007"/>
      <c r="C100" s="233"/>
      <c r="D100" s="77" t="s">
        <v>204</v>
      </c>
      <c r="F100" s="1506">
        <v>0</v>
      </c>
      <c r="G100" s="196">
        <v>2</v>
      </c>
      <c r="H100" s="196">
        <f t="shared" si="3"/>
        <v>2</v>
      </c>
      <c r="I100" s="1505"/>
    </row>
    <row r="101" spans="1:9" s="74" customFormat="1" ht="11.25" customHeight="1">
      <c r="A101" s="243"/>
      <c r="B101" s="2007"/>
      <c r="C101" s="233"/>
      <c r="D101" s="77" t="s">
        <v>324</v>
      </c>
      <c r="F101" s="1506">
        <v>0</v>
      </c>
      <c r="G101" s="196">
        <v>1</v>
      </c>
      <c r="H101" s="48">
        <f t="shared" si="3"/>
        <v>1</v>
      </c>
      <c r="I101" s="1505"/>
    </row>
    <row r="102" spans="1:9" s="74" customFormat="1" ht="11.25" customHeight="1">
      <c r="A102" s="243"/>
      <c r="B102" s="2007"/>
      <c r="C102" s="233"/>
      <c r="D102" s="77" t="s">
        <v>203</v>
      </c>
      <c r="F102" s="1506">
        <v>0</v>
      </c>
      <c r="G102" s="196">
        <v>2</v>
      </c>
      <c r="H102" s="196">
        <f t="shared" si="3"/>
        <v>2</v>
      </c>
      <c r="I102" s="1505"/>
    </row>
    <row r="103" spans="1:9" s="74" customFormat="1" ht="11.25" customHeight="1">
      <c r="A103" s="243"/>
      <c r="B103" s="2007"/>
      <c r="C103" s="233"/>
      <c r="D103" s="77" t="s">
        <v>323</v>
      </c>
      <c r="F103" s="1506">
        <v>0</v>
      </c>
      <c r="G103" s="196">
        <v>2</v>
      </c>
      <c r="H103" s="196">
        <f t="shared" si="3"/>
        <v>2</v>
      </c>
      <c r="I103" s="1505"/>
    </row>
    <row r="104" spans="1:9" s="74" customFormat="1" ht="11.25" customHeight="1">
      <c r="A104" s="243"/>
      <c r="B104" s="2007"/>
      <c r="C104" s="233"/>
      <c r="D104" s="77" t="s">
        <v>202</v>
      </c>
      <c r="F104" s="1506">
        <v>0</v>
      </c>
      <c r="G104" s="196">
        <v>0</v>
      </c>
      <c r="H104" s="196">
        <f t="shared" si="3"/>
        <v>0</v>
      </c>
      <c r="I104" s="1505"/>
    </row>
    <row r="105" spans="1:9" s="74" customFormat="1" ht="11.25" customHeight="1">
      <c r="A105" s="243"/>
      <c r="B105" s="2007"/>
      <c r="C105" s="233"/>
      <c r="D105" s="77" t="s">
        <v>322</v>
      </c>
      <c r="F105" s="1506">
        <v>0</v>
      </c>
      <c r="G105" s="196">
        <v>1</v>
      </c>
      <c r="H105" s="196">
        <f t="shared" si="3"/>
        <v>1</v>
      </c>
      <c r="I105" s="1505"/>
    </row>
    <row r="106" spans="1:9" s="74" customFormat="1" ht="11.25" customHeight="1">
      <c r="A106" s="243"/>
      <c r="B106" s="2007"/>
      <c r="C106" s="233"/>
      <c r="D106" s="77" t="s">
        <v>321</v>
      </c>
      <c r="F106" s="1506">
        <v>0</v>
      </c>
      <c r="G106" s="196">
        <v>2</v>
      </c>
      <c r="H106" s="196">
        <f t="shared" si="3"/>
        <v>2</v>
      </c>
      <c r="I106" s="1505"/>
    </row>
    <row r="107" spans="1:9" s="74" customFormat="1" ht="11.25" customHeight="1">
      <c r="A107" s="243"/>
      <c r="B107" s="2007"/>
      <c r="C107" s="233"/>
      <c r="D107" s="77" t="s">
        <v>320</v>
      </c>
      <c r="F107" s="1506">
        <v>0</v>
      </c>
      <c r="G107" s="196">
        <v>2</v>
      </c>
      <c r="H107" s="196">
        <f t="shared" si="3"/>
        <v>2</v>
      </c>
      <c r="I107" s="1505"/>
    </row>
    <row r="108" spans="1:9" s="74" customFormat="1" ht="11.25" customHeight="1">
      <c r="A108" s="243"/>
      <c r="B108" s="2007"/>
      <c r="C108" s="233"/>
      <c r="D108" s="77" t="s">
        <v>319</v>
      </c>
      <c r="F108" s="1506">
        <v>0</v>
      </c>
      <c r="G108" s="196">
        <v>2</v>
      </c>
      <c r="H108" s="196">
        <f t="shared" si="3"/>
        <v>2</v>
      </c>
      <c r="I108" s="1505"/>
    </row>
    <row r="109" spans="1:9" s="74" customFormat="1" ht="11.25" customHeight="1">
      <c r="A109" s="243"/>
      <c r="B109" s="2007"/>
      <c r="C109" s="233"/>
      <c r="D109" s="77" t="s">
        <v>200</v>
      </c>
      <c r="F109" s="1506">
        <v>0</v>
      </c>
      <c r="G109" s="196">
        <v>1</v>
      </c>
      <c r="H109" s="196">
        <f t="shared" si="3"/>
        <v>1</v>
      </c>
      <c r="I109" s="1505"/>
    </row>
    <row r="110" spans="1:9" s="74" customFormat="1" ht="11.25" customHeight="1">
      <c r="A110" s="243"/>
      <c r="B110" s="2007"/>
      <c r="C110" s="391" t="s">
        <v>65</v>
      </c>
      <c r="F110" s="401">
        <f>F111+F112</f>
        <v>0</v>
      </c>
      <c r="G110" s="476">
        <f>G111+G112</f>
        <v>4</v>
      </c>
      <c r="H110" s="476">
        <f t="shared" si="3"/>
        <v>4</v>
      </c>
      <c r="I110" s="1505"/>
    </row>
    <row r="111" spans="1:9" s="74" customFormat="1" ht="11.25" customHeight="1">
      <c r="A111" s="243"/>
      <c r="B111" s="2007"/>
      <c r="C111" s="233"/>
      <c r="D111" s="77" t="s">
        <v>320</v>
      </c>
      <c r="F111" s="1506">
        <v>0</v>
      </c>
      <c r="G111" s="196">
        <v>2</v>
      </c>
      <c r="H111" s="196">
        <f t="shared" si="3"/>
        <v>2</v>
      </c>
      <c r="I111" s="1505"/>
    </row>
    <row r="112" spans="1:9" s="74" customFormat="1" ht="11.25" customHeight="1">
      <c r="A112" s="243"/>
      <c r="B112" s="2007"/>
      <c r="C112" s="233"/>
      <c r="D112" s="77" t="s">
        <v>306</v>
      </c>
      <c r="F112" s="1506">
        <v>0</v>
      </c>
      <c r="G112" s="196">
        <v>2</v>
      </c>
      <c r="H112" s="196">
        <f t="shared" ref="H112:H143" si="4">SUM(F112:G112)</f>
        <v>2</v>
      </c>
      <c r="I112" s="1505"/>
    </row>
    <row r="113" spans="1:9" s="74" customFormat="1" ht="11.25" customHeight="1">
      <c r="A113" s="243"/>
      <c r="B113" s="2007"/>
      <c r="C113" s="391" t="s">
        <v>49</v>
      </c>
      <c r="F113" s="401">
        <f>SUM(F114:F116)</f>
        <v>0</v>
      </c>
      <c r="G113" s="476">
        <f>SUM(G114:G116)</f>
        <v>6</v>
      </c>
      <c r="H113" s="476">
        <f t="shared" si="4"/>
        <v>6</v>
      </c>
      <c r="I113" s="1505"/>
    </row>
    <row r="114" spans="1:9" s="74" customFormat="1" ht="11.25" customHeight="1">
      <c r="A114" s="243"/>
      <c r="B114" s="2007"/>
      <c r="C114" s="233"/>
      <c r="D114" s="77" t="s">
        <v>320</v>
      </c>
      <c r="F114" s="1506">
        <v>0</v>
      </c>
      <c r="G114" s="196">
        <v>2</v>
      </c>
      <c r="H114" s="196">
        <f t="shared" si="4"/>
        <v>2</v>
      </c>
      <c r="I114" s="1505"/>
    </row>
    <row r="115" spans="1:9" s="74" customFormat="1" ht="11.25" customHeight="1">
      <c r="A115" s="243"/>
      <c r="B115" s="2007"/>
      <c r="C115" s="233"/>
      <c r="D115" s="77" t="s">
        <v>319</v>
      </c>
      <c r="F115" s="1506">
        <v>0</v>
      </c>
      <c r="G115" s="196">
        <v>2</v>
      </c>
      <c r="H115" s="196">
        <f t="shared" si="4"/>
        <v>2</v>
      </c>
      <c r="I115" s="1505"/>
    </row>
    <row r="116" spans="1:9" s="74" customFormat="1" ht="11.25" customHeight="1">
      <c r="A116" s="243"/>
      <c r="B116" s="2008"/>
      <c r="C116" s="419"/>
      <c r="D116" s="418" t="s">
        <v>198</v>
      </c>
      <c r="F116" s="1506">
        <v>0</v>
      </c>
      <c r="G116" s="196">
        <v>2</v>
      </c>
      <c r="H116" s="196">
        <f t="shared" si="4"/>
        <v>2</v>
      </c>
      <c r="I116" s="1505"/>
    </row>
    <row r="117" spans="1:9" s="74" customFormat="1" ht="12" customHeight="1">
      <c r="A117" s="243"/>
      <c r="B117" s="2006">
        <v>1406</v>
      </c>
      <c r="C117" s="35" t="s">
        <v>22</v>
      </c>
      <c r="D117" s="111"/>
      <c r="E117" s="148"/>
      <c r="F117" s="63">
        <f>F118+F122+F125+F127</f>
        <v>0</v>
      </c>
      <c r="G117" s="33">
        <f>G118+G122+G125+G127</f>
        <v>12</v>
      </c>
      <c r="H117" s="33">
        <f t="shared" si="4"/>
        <v>12</v>
      </c>
      <c r="I117" s="731"/>
    </row>
    <row r="118" spans="1:9" s="74" customFormat="1" ht="11.25" customHeight="1">
      <c r="A118" s="243"/>
      <c r="B118" s="2007"/>
      <c r="C118" s="391" t="s">
        <v>121</v>
      </c>
      <c r="D118" s="77"/>
      <c r="F118" s="401">
        <f>SUM(F119:F121)</f>
        <v>0</v>
      </c>
      <c r="G118" s="476">
        <f>SUM(G119:G121)</f>
        <v>5</v>
      </c>
      <c r="H118" s="476">
        <f t="shared" si="4"/>
        <v>5</v>
      </c>
      <c r="I118" s="1505"/>
    </row>
    <row r="119" spans="1:9" s="74" customFormat="1" ht="11.25" customHeight="1">
      <c r="A119" s="243"/>
      <c r="B119" s="2007"/>
      <c r="C119" s="396"/>
      <c r="D119" s="77" t="s">
        <v>197</v>
      </c>
      <c r="F119" s="1506">
        <v>0</v>
      </c>
      <c r="G119" s="196">
        <v>2</v>
      </c>
      <c r="H119" s="196">
        <f t="shared" si="4"/>
        <v>2</v>
      </c>
      <c r="I119" s="1505"/>
    </row>
    <row r="120" spans="1:9" s="74" customFormat="1" ht="11.25" customHeight="1">
      <c r="A120" s="243"/>
      <c r="B120" s="2007"/>
      <c r="C120" s="396"/>
      <c r="D120" s="77" t="s">
        <v>318</v>
      </c>
      <c r="F120" s="1506">
        <v>0</v>
      </c>
      <c r="G120" s="196">
        <v>1</v>
      </c>
      <c r="H120" s="196">
        <f t="shared" si="4"/>
        <v>1</v>
      </c>
      <c r="I120" s="1505"/>
    </row>
    <row r="121" spans="1:9" s="74" customFormat="1" ht="11.25" customHeight="1">
      <c r="A121" s="243"/>
      <c r="B121" s="2007"/>
      <c r="C121" s="396"/>
      <c r="D121" s="77" t="s">
        <v>196</v>
      </c>
      <c r="F121" s="1506">
        <v>0</v>
      </c>
      <c r="G121" s="196">
        <v>2</v>
      </c>
      <c r="H121" s="196">
        <f t="shared" si="4"/>
        <v>2</v>
      </c>
      <c r="I121" s="1505"/>
    </row>
    <row r="122" spans="1:9" s="74" customFormat="1" ht="11.25" customHeight="1">
      <c r="A122" s="243"/>
      <c r="B122" s="2007"/>
      <c r="C122" s="391" t="s">
        <v>23</v>
      </c>
      <c r="D122" s="77"/>
      <c r="F122" s="401">
        <f>F123+F124</f>
        <v>0</v>
      </c>
      <c r="G122" s="476">
        <f>G123+G124</f>
        <v>3</v>
      </c>
      <c r="H122" s="476">
        <f t="shared" si="4"/>
        <v>3</v>
      </c>
      <c r="I122" s="1505"/>
    </row>
    <row r="123" spans="1:9" s="74" customFormat="1" ht="11.25" customHeight="1">
      <c r="A123" s="243"/>
      <c r="B123" s="2007"/>
      <c r="C123" s="233"/>
      <c r="D123" s="77" t="s">
        <v>195</v>
      </c>
      <c r="F123" s="1506">
        <v>0</v>
      </c>
      <c r="G123" s="196">
        <v>1</v>
      </c>
      <c r="H123" s="196">
        <f t="shared" si="4"/>
        <v>1</v>
      </c>
      <c r="I123" s="1505"/>
    </row>
    <row r="124" spans="1:9" s="74" customFormat="1" ht="11.25" customHeight="1">
      <c r="A124" s="243"/>
      <c r="B124" s="2007"/>
      <c r="C124" s="233"/>
      <c r="D124" s="77" t="s">
        <v>1403</v>
      </c>
      <c r="F124" s="1506">
        <v>0</v>
      </c>
      <c r="G124" s="196">
        <v>2</v>
      </c>
      <c r="H124" s="196">
        <f t="shared" si="4"/>
        <v>2</v>
      </c>
      <c r="I124" s="1505"/>
    </row>
    <row r="125" spans="1:9" s="74" customFormat="1" ht="11.25" customHeight="1">
      <c r="A125" s="243"/>
      <c r="B125" s="2007"/>
      <c r="C125" s="391" t="s">
        <v>36</v>
      </c>
      <c r="D125" s="77"/>
      <c r="F125" s="401">
        <f>F126</f>
        <v>0</v>
      </c>
      <c r="G125" s="476">
        <f>G126</f>
        <v>2</v>
      </c>
      <c r="H125" s="476">
        <f t="shared" si="4"/>
        <v>2</v>
      </c>
      <c r="I125" s="1505"/>
    </row>
    <row r="126" spans="1:9" s="74" customFormat="1" ht="11.25" customHeight="1">
      <c r="A126" s="243"/>
      <c r="B126" s="2007"/>
      <c r="C126" s="396"/>
      <c r="D126" s="77" t="s">
        <v>193</v>
      </c>
      <c r="F126" s="1506">
        <v>0</v>
      </c>
      <c r="G126" s="196">
        <v>2</v>
      </c>
      <c r="H126" s="196">
        <f t="shared" si="4"/>
        <v>2</v>
      </c>
      <c r="I126" s="1505"/>
    </row>
    <row r="127" spans="1:9" s="74" customFormat="1" ht="11.25" customHeight="1">
      <c r="A127" s="243"/>
      <c r="B127" s="2007"/>
      <c r="C127" s="391" t="s">
        <v>37</v>
      </c>
      <c r="D127" s="77"/>
      <c r="F127" s="401">
        <f>F128</f>
        <v>0</v>
      </c>
      <c r="G127" s="476">
        <f>G128</f>
        <v>2</v>
      </c>
      <c r="H127" s="476">
        <f t="shared" si="4"/>
        <v>2</v>
      </c>
      <c r="I127" s="1505"/>
    </row>
    <row r="128" spans="1:9" s="74" customFormat="1" ht="11.25" customHeight="1">
      <c r="A128" s="243"/>
      <c r="B128" s="2008"/>
      <c r="C128" s="233"/>
      <c r="D128" s="77" t="s">
        <v>192</v>
      </c>
      <c r="F128" s="1506">
        <v>0</v>
      </c>
      <c r="G128" s="196">
        <v>2</v>
      </c>
      <c r="H128" s="196">
        <f t="shared" si="4"/>
        <v>2</v>
      </c>
      <c r="I128" s="1505"/>
    </row>
    <row r="129" spans="1:9" s="74" customFormat="1" ht="12" customHeight="1">
      <c r="A129" s="243"/>
      <c r="B129" s="2010">
        <v>1407</v>
      </c>
      <c r="C129" s="35" t="s">
        <v>24</v>
      </c>
      <c r="D129" s="111"/>
      <c r="E129" s="148"/>
      <c r="F129" s="63">
        <f>F130+F136</f>
        <v>0</v>
      </c>
      <c r="G129" s="33">
        <f>G130+G136</f>
        <v>9</v>
      </c>
      <c r="H129" s="33">
        <f t="shared" si="4"/>
        <v>9</v>
      </c>
      <c r="I129" s="731"/>
    </row>
    <row r="130" spans="1:9" s="74" customFormat="1" ht="11.25" customHeight="1">
      <c r="A130" s="243"/>
      <c r="B130" s="1981"/>
      <c r="C130" s="391" t="s">
        <v>69</v>
      </c>
      <c r="D130" s="77"/>
      <c r="F130" s="401">
        <f>SUM(F131:F135)</f>
        <v>0</v>
      </c>
      <c r="G130" s="476">
        <f>SUM(G131:G135)</f>
        <v>6</v>
      </c>
      <c r="H130" s="476">
        <f t="shared" si="4"/>
        <v>6</v>
      </c>
      <c r="I130" s="1505"/>
    </row>
    <row r="131" spans="1:9" s="74" customFormat="1" ht="11.25" customHeight="1">
      <c r="A131" s="243"/>
      <c r="B131" s="1981"/>
      <c r="C131" s="391"/>
      <c r="D131" s="77" t="s">
        <v>317</v>
      </c>
      <c r="F131" s="1506">
        <v>0</v>
      </c>
      <c r="G131" s="196">
        <v>1</v>
      </c>
      <c r="H131" s="196">
        <f t="shared" si="4"/>
        <v>1</v>
      </c>
      <c r="I131" s="1505"/>
    </row>
    <row r="132" spans="1:9" s="74" customFormat="1" ht="11.25" customHeight="1">
      <c r="A132" s="243"/>
      <c r="B132" s="1981"/>
      <c r="C132" s="391"/>
      <c r="D132" s="77" t="s">
        <v>190</v>
      </c>
      <c r="F132" s="1506">
        <v>0</v>
      </c>
      <c r="G132" s="196">
        <v>2</v>
      </c>
      <c r="H132" s="196">
        <f t="shared" si="4"/>
        <v>2</v>
      </c>
      <c r="I132" s="1505"/>
    </row>
    <row r="133" spans="1:9" s="74" customFormat="1" ht="11.25" customHeight="1">
      <c r="A133" s="243"/>
      <c r="B133" s="1981"/>
      <c r="C133" s="391"/>
      <c r="D133" s="77" t="s">
        <v>316</v>
      </c>
      <c r="F133" s="1506">
        <v>0</v>
      </c>
      <c r="G133" s="196">
        <v>1</v>
      </c>
      <c r="H133" s="196">
        <f t="shared" si="4"/>
        <v>1</v>
      </c>
      <c r="I133" s="1505"/>
    </row>
    <row r="134" spans="1:9" s="74" customFormat="1" ht="11.25" customHeight="1">
      <c r="A134" s="243"/>
      <c r="B134" s="1981"/>
      <c r="C134" s="391"/>
      <c r="D134" s="77" t="s">
        <v>256</v>
      </c>
      <c r="F134" s="1506">
        <v>0</v>
      </c>
      <c r="G134" s="196">
        <v>2</v>
      </c>
      <c r="H134" s="196">
        <f t="shared" si="4"/>
        <v>2</v>
      </c>
      <c r="I134" s="1505"/>
    </row>
    <row r="135" spans="1:9" s="74" customFormat="1" ht="11.25" customHeight="1">
      <c r="A135" s="243"/>
      <c r="B135" s="1981"/>
      <c r="C135" s="233"/>
      <c r="D135" s="77" t="s">
        <v>189</v>
      </c>
      <c r="F135" s="1506">
        <v>0</v>
      </c>
      <c r="G135" s="196">
        <v>0</v>
      </c>
      <c r="H135" s="196">
        <f t="shared" si="4"/>
        <v>0</v>
      </c>
      <c r="I135" s="1505"/>
    </row>
    <row r="136" spans="1:9" s="74" customFormat="1" ht="11.25" customHeight="1">
      <c r="A136" s="243"/>
      <c r="B136" s="1981"/>
      <c r="C136" s="391" t="s">
        <v>51</v>
      </c>
      <c r="D136" s="47"/>
      <c r="F136" s="401">
        <f>F137+F138</f>
        <v>0</v>
      </c>
      <c r="G136" s="476">
        <f>G137+G138</f>
        <v>3</v>
      </c>
      <c r="H136" s="476">
        <f t="shared" si="4"/>
        <v>3</v>
      </c>
      <c r="I136" s="1505"/>
    </row>
    <row r="137" spans="1:9" s="74" customFormat="1" ht="11.25" customHeight="1">
      <c r="A137" s="243"/>
      <c r="B137" s="1981"/>
      <c r="C137" s="233"/>
      <c r="D137" s="77" t="s">
        <v>186</v>
      </c>
      <c r="F137" s="1506">
        <v>0</v>
      </c>
      <c r="G137" s="196">
        <v>1</v>
      </c>
      <c r="H137" s="196">
        <f t="shared" si="4"/>
        <v>1</v>
      </c>
      <c r="I137" s="1505"/>
    </row>
    <row r="138" spans="1:9" s="74" customFormat="1" ht="11.25" customHeight="1">
      <c r="A138" s="243"/>
      <c r="B138" s="1981"/>
      <c r="C138" s="233"/>
      <c r="D138" s="77" t="s">
        <v>185</v>
      </c>
      <c r="F138" s="1506">
        <v>0</v>
      </c>
      <c r="G138" s="196">
        <v>2</v>
      </c>
      <c r="H138" s="196">
        <f t="shared" si="4"/>
        <v>2</v>
      </c>
      <c r="I138" s="1505"/>
    </row>
    <row r="139" spans="1:9" s="74" customFormat="1" ht="12" customHeight="1">
      <c r="A139" s="243"/>
      <c r="B139" s="2010">
        <v>1408</v>
      </c>
      <c r="C139" s="35" t="s">
        <v>25</v>
      </c>
      <c r="D139" s="41"/>
      <c r="E139" s="148"/>
      <c r="F139" s="63">
        <f>F140+F142+F145+F149</f>
        <v>0</v>
      </c>
      <c r="G139" s="33">
        <f>G140+G142+G145+G149</f>
        <v>9</v>
      </c>
      <c r="H139" s="33">
        <f t="shared" si="4"/>
        <v>9</v>
      </c>
      <c r="I139" s="731"/>
    </row>
    <row r="140" spans="1:9" s="74" customFormat="1" ht="11.25" customHeight="1">
      <c r="A140" s="243"/>
      <c r="B140" s="1981"/>
      <c r="C140" s="391" t="s">
        <v>20</v>
      </c>
      <c r="D140" s="77"/>
      <c r="F140" s="401">
        <f>F141</f>
        <v>0</v>
      </c>
      <c r="G140" s="476">
        <f>G141</f>
        <v>1</v>
      </c>
      <c r="H140" s="476">
        <f t="shared" si="4"/>
        <v>1</v>
      </c>
      <c r="I140" s="1505"/>
    </row>
    <row r="141" spans="1:9" s="74" customFormat="1" ht="11.25" customHeight="1">
      <c r="A141" s="243"/>
      <c r="B141" s="1981"/>
      <c r="C141" s="233"/>
      <c r="D141" s="77" t="s">
        <v>183</v>
      </c>
      <c r="F141" s="1506">
        <v>0</v>
      </c>
      <c r="G141" s="196">
        <v>1</v>
      </c>
      <c r="H141" s="196">
        <f t="shared" si="4"/>
        <v>1</v>
      </c>
      <c r="I141" s="1505"/>
    </row>
    <row r="142" spans="1:9" s="74" customFormat="1" ht="11.25" customHeight="1">
      <c r="A142" s="243"/>
      <c r="B142" s="1981"/>
      <c r="C142" s="47" t="s">
        <v>50</v>
      </c>
      <c r="D142" s="47"/>
      <c r="F142" s="401">
        <f>SUM(F144:F144)</f>
        <v>0</v>
      </c>
      <c r="G142" s="401">
        <f>SUM(G144:G144)</f>
        <v>2</v>
      </c>
      <c r="H142" s="476">
        <f t="shared" si="4"/>
        <v>2</v>
      </c>
      <c r="I142" s="1505"/>
    </row>
    <row r="143" spans="1:9" s="74" customFormat="1" ht="11.25" customHeight="1">
      <c r="A143" s="243"/>
      <c r="B143" s="1981"/>
      <c r="C143" s="47"/>
      <c r="D143" s="77" t="s">
        <v>182</v>
      </c>
      <c r="F143" s="1506">
        <v>0</v>
      </c>
      <c r="G143" s="196">
        <v>0</v>
      </c>
      <c r="H143" s="196">
        <f t="shared" si="4"/>
        <v>0</v>
      </c>
      <c r="I143" s="1505"/>
    </row>
    <row r="144" spans="1:9" s="74" customFormat="1" ht="11.25" customHeight="1">
      <c r="A144" s="243"/>
      <c r="B144" s="1981"/>
      <c r="C144" s="77"/>
      <c r="D144" s="77" t="s">
        <v>314</v>
      </c>
      <c r="F144" s="1506">
        <v>0</v>
      </c>
      <c r="G144" s="196">
        <v>2</v>
      </c>
      <c r="H144" s="196">
        <f t="shared" ref="H144:H155" si="5">SUM(F144:G144)</f>
        <v>2</v>
      </c>
      <c r="I144" s="1505"/>
    </row>
    <row r="145" spans="1:9" s="74" customFormat="1" ht="11.25" customHeight="1">
      <c r="A145" s="243"/>
      <c r="B145" s="1981"/>
      <c r="C145" s="391" t="s">
        <v>38</v>
      </c>
      <c r="D145" s="77"/>
      <c r="F145" s="401">
        <f>F146+F147+F148</f>
        <v>0</v>
      </c>
      <c r="G145" s="401">
        <f>G146+G147+G148</f>
        <v>4</v>
      </c>
      <c r="H145" s="476">
        <f t="shared" si="5"/>
        <v>4</v>
      </c>
      <c r="I145" s="1505"/>
    </row>
    <row r="146" spans="1:9" s="74" customFormat="1" ht="11.25" customHeight="1">
      <c r="A146" s="243"/>
      <c r="B146" s="1981"/>
      <c r="C146" s="391"/>
      <c r="D146" s="77" t="s">
        <v>180</v>
      </c>
      <c r="F146" s="1506">
        <v>0</v>
      </c>
      <c r="G146" s="196">
        <v>1</v>
      </c>
      <c r="H146" s="196">
        <f t="shared" si="5"/>
        <v>1</v>
      </c>
      <c r="I146" s="1505"/>
    </row>
    <row r="147" spans="1:9" s="74" customFormat="1" ht="11.25" customHeight="1">
      <c r="A147" s="243"/>
      <c r="B147" s="1981"/>
      <c r="C147" s="391"/>
      <c r="D147" s="77" t="s">
        <v>313</v>
      </c>
      <c r="F147" s="1506">
        <v>0</v>
      </c>
      <c r="G147" s="196">
        <v>2</v>
      </c>
      <c r="H147" s="196">
        <f t="shared" si="5"/>
        <v>2</v>
      </c>
      <c r="I147" s="1505"/>
    </row>
    <row r="148" spans="1:9" s="74" customFormat="1" ht="11.25" customHeight="1">
      <c r="A148" s="243"/>
      <c r="B148" s="1981"/>
      <c r="C148" s="391"/>
      <c r="D148" s="77" t="s">
        <v>312</v>
      </c>
      <c r="F148" s="1506">
        <v>0</v>
      </c>
      <c r="G148" s="196">
        <v>1</v>
      </c>
      <c r="H148" s="196">
        <f t="shared" si="5"/>
        <v>1</v>
      </c>
      <c r="I148" s="1505"/>
    </row>
    <row r="149" spans="1:9" s="74" customFormat="1" ht="11.25" customHeight="1">
      <c r="A149" s="243"/>
      <c r="B149" s="1981"/>
      <c r="C149" s="391" t="s">
        <v>39</v>
      </c>
      <c r="D149" s="47"/>
      <c r="F149" s="401">
        <f>F150</f>
        <v>0</v>
      </c>
      <c r="G149" s="476">
        <f>G150</f>
        <v>2</v>
      </c>
      <c r="H149" s="476">
        <f t="shared" si="5"/>
        <v>2</v>
      </c>
      <c r="I149" s="1505"/>
    </row>
    <row r="150" spans="1:9" s="74" customFormat="1" ht="11.25" customHeight="1">
      <c r="A150" s="243"/>
      <c r="B150" s="1981"/>
      <c r="C150" s="233"/>
      <c r="D150" s="77" t="s">
        <v>177</v>
      </c>
      <c r="F150" s="1506">
        <v>0</v>
      </c>
      <c r="G150" s="196">
        <v>2</v>
      </c>
      <c r="H150" s="196">
        <f t="shared" si="5"/>
        <v>2</v>
      </c>
      <c r="I150" s="1505"/>
    </row>
    <row r="151" spans="1:9" s="74" customFormat="1" ht="12" customHeight="1">
      <c r="A151" s="243"/>
      <c r="B151" s="2010">
        <v>1624</v>
      </c>
      <c r="C151" s="41" t="s">
        <v>47</v>
      </c>
      <c r="D151" s="738"/>
      <c r="E151" s="148"/>
      <c r="F151" s="63">
        <f>F152+F154</f>
        <v>0</v>
      </c>
      <c r="G151" s="33">
        <f>G152+G154</f>
        <v>3</v>
      </c>
      <c r="H151" s="33">
        <f t="shared" si="5"/>
        <v>3</v>
      </c>
      <c r="I151" s="1507"/>
    </row>
    <row r="152" spans="1:9" s="74" customFormat="1" ht="11.25" customHeight="1">
      <c r="A152" s="243"/>
      <c r="B152" s="1981"/>
      <c r="C152" s="391" t="s">
        <v>35</v>
      </c>
      <c r="D152" s="77"/>
      <c r="F152" s="401">
        <f>F153</f>
        <v>0</v>
      </c>
      <c r="G152" s="476">
        <f>G153</f>
        <v>1</v>
      </c>
      <c r="H152" s="476">
        <f t="shared" si="5"/>
        <v>1</v>
      </c>
      <c r="I152" s="1505"/>
    </row>
    <row r="153" spans="1:9" s="74" customFormat="1" ht="11.25" customHeight="1">
      <c r="A153" s="243"/>
      <c r="B153" s="1981"/>
      <c r="C153" s="233"/>
      <c r="D153" s="77" t="s">
        <v>175</v>
      </c>
      <c r="F153" s="1506">
        <v>0</v>
      </c>
      <c r="G153" s="196">
        <v>1</v>
      </c>
      <c r="H153" s="196">
        <f t="shared" si="5"/>
        <v>1</v>
      </c>
      <c r="I153" s="1505"/>
    </row>
    <row r="154" spans="1:9" s="74" customFormat="1" ht="11.25" customHeight="1">
      <c r="A154" s="243"/>
      <c r="B154" s="1981"/>
      <c r="C154" s="391" t="s">
        <v>52</v>
      </c>
      <c r="D154" s="77"/>
      <c r="F154" s="401">
        <f>F155</f>
        <v>0</v>
      </c>
      <c r="G154" s="401">
        <f>G155</f>
        <v>2</v>
      </c>
      <c r="H154" s="476">
        <f t="shared" si="5"/>
        <v>2</v>
      </c>
      <c r="I154" s="1505"/>
    </row>
    <row r="155" spans="1:9" s="74" customFormat="1" ht="11.25" customHeight="1">
      <c r="A155" s="243"/>
      <c r="B155" s="1982"/>
      <c r="C155" s="233"/>
      <c r="D155" s="77" t="s">
        <v>174</v>
      </c>
      <c r="F155" s="1506">
        <v>0</v>
      </c>
      <c r="G155" s="196">
        <v>2</v>
      </c>
      <c r="H155" s="196">
        <f t="shared" si="5"/>
        <v>2</v>
      </c>
      <c r="I155" s="1505"/>
    </row>
    <row r="156" spans="1:9" s="74" customFormat="1" ht="12" customHeight="1">
      <c r="B156" s="1504"/>
      <c r="C156" s="2103" t="s">
        <v>5</v>
      </c>
      <c r="D156" s="2104"/>
      <c r="E156" s="2104"/>
      <c r="F156" s="63">
        <f>F8+F34+F67+F80+F89+F117+F129+F139+F151</f>
        <v>0</v>
      </c>
      <c r="G156" s="63">
        <f>G8+G34+G67+G80+G89+G117+G129+G139+G151</f>
        <v>138</v>
      </c>
      <c r="H156" s="63">
        <f>H8+H34+H67+H80+H89+H117+H129+H139+H151</f>
        <v>138</v>
      </c>
      <c r="I156" s="731"/>
    </row>
    <row r="157" spans="1:9" ht="10.5" customHeight="1">
      <c r="A157" s="73"/>
      <c r="C157" s="474" t="s">
        <v>311</v>
      </c>
      <c r="D157" s="1503"/>
      <c r="E157" s="474"/>
      <c r="F157" s="422"/>
      <c r="G157" s="474"/>
      <c r="H157" s="474"/>
    </row>
    <row r="158" spans="1:9" ht="10.5" customHeight="1">
      <c r="A158" s="73"/>
      <c r="C158" s="474" t="s">
        <v>1402</v>
      </c>
      <c r="D158" s="1503"/>
      <c r="E158" s="474"/>
      <c r="F158" s="422"/>
      <c r="G158" s="474"/>
      <c r="H158" s="474"/>
    </row>
    <row r="159" spans="1:9" ht="9" customHeight="1">
      <c r="A159" s="73"/>
      <c r="C159" s="474"/>
      <c r="D159" s="1502"/>
      <c r="E159" s="474"/>
      <c r="F159" s="422"/>
      <c r="G159" s="474"/>
      <c r="H159" s="474"/>
    </row>
    <row r="160" spans="1:9" ht="9" customHeight="1">
      <c r="A160" s="73"/>
    </row>
    <row r="161" spans="1:4" ht="9" customHeight="1">
      <c r="A161" s="73"/>
    </row>
    <row r="162" spans="1:4" ht="9" customHeight="1">
      <c r="A162" s="73"/>
      <c r="B162" s="74"/>
    </row>
    <row r="163" spans="1:4" ht="9" customHeight="1">
      <c r="A163" s="73"/>
    </row>
    <row r="164" spans="1:4" ht="9" customHeight="1">
      <c r="A164" s="73"/>
    </row>
    <row r="165" spans="1:4" ht="9" customHeight="1">
      <c r="A165" s="73"/>
      <c r="D165" s="1501"/>
    </row>
    <row r="166" spans="1:4" ht="9" customHeight="1">
      <c r="A166" s="73"/>
    </row>
    <row r="167" spans="1:4" ht="9" customHeight="1">
      <c r="A167" s="73"/>
    </row>
    <row r="168" spans="1:4" ht="9" customHeight="1">
      <c r="A168" s="73"/>
    </row>
    <row r="169" spans="1:4" ht="9" customHeight="1">
      <c r="A169" s="73"/>
    </row>
    <row r="170" spans="1:4" ht="9" customHeight="1">
      <c r="A170" s="73"/>
    </row>
    <row r="171" spans="1:4" ht="9" customHeight="1">
      <c r="A171" s="73"/>
    </row>
    <row r="172" spans="1:4" ht="9" customHeight="1">
      <c r="A172" s="73"/>
    </row>
    <row r="173" spans="1:4" ht="9" customHeight="1">
      <c r="A173" s="73"/>
    </row>
    <row r="174" spans="1:4" ht="9" customHeight="1">
      <c r="A174" s="73"/>
    </row>
    <row r="175" spans="1:4" ht="9" customHeight="1">
      <c r="A175" s="73"/>
    </row>
    <row r="176" spans="1:4" ht="9" customHeight="1">
      <c r="A176" s="73"/>
    </row>
    <row r="177" spans="1:1" ht="9" customHeight="1">
      <c r="A177" s="73"/>
    </row>
    <row r="178" spans="1:1" ht="9" customHeight="1">
      <c r="A178" s="73"/>
    </row>
    <row r="179" spans="1:1" ht="9" customHeight="1">
      <c r="A179" s="73"/>
    </row>
    <row r="180" spans="1:1" ht="9" customHeight="1">
      <c r="A180" s="73"/>
    </row>
    <row r="181" spans="1:1" ht="9" customHeight="1">
      <c r="A181" s="73"/>
    </row>
    <row r="182" spans="1:1" ht="9" customHeight="1">
      <c r="A182" s="73"/>
    </row>
    <row r="183" spans="1:1" ht="9" customHeight="1">
      <c r="A183" s="73"/>
    </row>
    <row r="184" spans="1:1" ht="9" customHeight="1">
      <c r="A184" s="73"/>
    </row>
    <row r="185" spans="1:1" ht="9" customHeight="1">
      <c r="A185" s="73"/>
    </row>
    <row r="186" spans="1:1" ht="9" customHeight="1">
      <c r="A186" s="73"/>
    </row>
    <row r="187" spans="1:1" ht="9" customHeight="1">
      <c r="A187" s="73"/>
    </row>
    <row r="188" spans="1:1" ht="9" customHeight="1">
      <c r="A188" s="73"/>
    </row>
    <row r="189" spans="1:1" ht="9" customHeight="1">
      <c r="A189" s="73"/>
    </row>
    <row r="190" spans="1:1" ht="9" customHeight="1">
      <c r="A190" s="73"/>
    </row>
    <row r="191" spans="1:1" ht="9" customHeight="1">
      <c r="A191" s="73"/>
    </row>
    <row r="192" spans="1:1" ht="9" customHeight="1">
      <c r="A192" s="73"/>
    </row>
    <row r="193" spans="1:1" ht="9" customHeight="1">
      <c r="A193" s="73"/>
    </row>
    <row r="194" spans="1:1" ht="9" customHeight="1">
      <c r="A194" s="73"/>
    </row>
    <row r="195" spans="1:1" ht="9" customHeight="1">
      <c r="A195" s="73"/>
    </row>
    <row r="196" spans="1:1" ht="9" customHeight="1">
      <c r="A196" s="73"/>
    </row>
    <row r="197" spans="1:1" ht="9" customHeight="1">
      <c r="A197" s="73"/>
    </row>
    <row r="198" spans="1:1" ht="9" customHeight="1">
      <c r="A198" s="73"/>
    </row>
    <row r="199" spans="1:1" ht="9" customHeight="1">
      <c r="A199" s="73"/>
    </row>
    <row r="200" spans="1:1" ht="9" customHeight="1">
      <c r="A200" s="73"/>
    </row>
    <row r="201" spans="1:1" ht="9" customHeight="1">
      <c r="A201" s="73"/>
    </row>
    <row r="202" spans="1:1" ht="9" customHeight="1">
      <c r="A202" s="73"/>
    </row>
    <row r="203" spans="1:1" ht="9" customHeight="1">
      <c r="A203" s="73"/>
    </row>
    <row r="204" spans="1:1" ht="9" customHeight="1">
      <c r="A204" s="73"/>
    </row>
    <row r="205" spans="1:1" ht="9" customHeight="1">
      <c r="A205" s="73"/>
    </row>
    <row r="206" spans="1:1" ht="9" customHeight="1">
      <c r="A206" s="73"/>
    </row>
    <row r="207" spans="1:1" ht="9" customHeight="1">
      <c r="A207" s="73"/>
    </row>
    <row r="208" spans="1:1" ht="9" customHeight="1">
      <c r="A208" s="73"/>
    </row>
    <row r="209" spans="1:1" ht="9" customHeight="1">
      <c r="A209" s="73"/>
    </row>
    <row r="210" spans="1:1" ht="9" customHeight="1">
      <c r="A210" s="73"/>
    </row>
    <row r="211" spans="1:1" ht="9" customHeight="1">
      <c r="A211" s="73"/>
    </row>
    <row r="212" spans="1:1" ht="9" customHeight="1">
      <c r="A212" s="73"/>
    </row>
    <row r="213" spans="1:1" ht="9" customHeight="1">
      <c r="A213" s="73"/>
    </row>
    <row r="214" spans="1:1" ht="9" customHeight="1">
      <c r="A214" s="73"/>
    </row>
    <row r="215" spans="1:1" ht="9" customHeight="1">
      <c r="A215" s="73"/>
    </row>
    <row r="216" spans="1:1" ht="9" customHeight="1">
      <c r="A216" s="73"/>
    </row>
    <row r="217" spans="1:1" ht="9" customHeight="1">
      <c r="A217" s="73"/>
    </row>
    <row r="218" spans="1:1" ht="9" customHeight="1">
      <c r="A218" s="73"/>
    </row>
    <row r="219" spans="1:1" ht="9" customHeight="1">
      <c r="A219" s="73"/>
    </row>
    <row r="220" spans="1:1" ht="9" customHeight="1">
      <c r="A220" s="73"/>
    </row>
    <row r="221" spans="1:1" ht="9" customHeight="1">
      <c r="A221" s="73"/>
    </row>
    <row r="222" spans="1:1" ht="9" customHeight="1">
      <c r="A222" s="73"/>
    </row>
    <row r="223" spans="1:1" ht="9" customHeight="1">
      <c r="A223" s="73"/>
    </row>
    <row r="224" spans="1:1" ht="9" customHeight="1">
      <c r="A224" s="73"/>
    </row>
    <row r="225" spans="1:4" ht="9" customHeight="1">
      <c r="A225" s="73"/>
    </row>
    <row r="226" spans="1:4" ht="9" customHeight="1">
      <c r="A226" s="73"/>
    </row>
    <row r="227" spans="1:4" ht="9" customHeight="1">
      <c r="A227" s="73"/>
    </row>
    <row r="228" spans="1:4" ht="9" customHeight="1">
      <c r="A228" s="73"/>
    </row>
    <row r="229" spans="1:4" ht="9" customHeight="1">
      <c r="A229" s="73"/>
    </row>
    <row r="230" spans="1:4" ht="9" customHeight="1">
      <c r="A230" s="73"/>
    </row>
    <row r="231" spans="1:4" ht="9" customHeight="1">
      <c r="A231" s="73"/>
    </row>
    <row r="232" spans="1:4" ht="9" customHeight="1">
      <c r="A232" s="73"/>
    </row>
    <row r="233" spans="1:4" ht="9" customHeight="1">
      <c r="A233" s="73"/>
    </row>
    <row r="234" spans="1:4" ht="9" customHeight="1">
      <c r="A234" s="73"/>
    </row>
    <row r="235" spans="1:4" ht="9" customHeight="1">
      <c r="A235" s="73"/>
    </row>
    <row r="236" spans="1:4" ht="9" customHeight="1">
      <c r="A236" s="73"/>
      <c r="C236" s="99"/>
    </row>
    <row r="237" spans="1:4" ht="9" customHeight="1">
      <c r="A237" s="73"/>
      <c r="D237" s="10"/>
    </row>
    <row r="238" spans="1:4" ht="9" customHeight="1">
      <c r="A238" s="73"/>
    </row>
    <row r="239" spans="1:4" ht="9" customHeight="1">
      <c r="A239" s="73"/>
    </row>
    <row r="240" spans="1:4" ht="9" customHeight="1">
      <c r="A240" s="73"/>
    </row>
    <row r="241" spans="1:1" ht="9" customHeight="1">
      <c r="A241" s="73"/>
    </row>
    <row r="242" spans="1:1" ht="9" customHeight="1">
      <c r="A242" s="73"/>
    </row>
    <row r="243" spans="1:1" ht="9" customHeight="1">
      <c r="A243" s="73"/>
    </row>
    <row r="244" spans="1:1" ht="9" customHeight="1">
      <c r="A244" s="73"/>
    </row>
    <row r="245" spans="1:1" ht="9" customHeight="1">
      <c r="A245" s="73"/>
    </row>
    <row r="246" spans="1:1" ht="9" customHeight="1">
      <c r="A246" s="73"/>
    </row>
    <row r="247" spans="1:1" ht="9" customHeight="1">
      <c r="A247" s="73"/>
    </row>
    <row r="248" spans="1:1" ht="9" customHeight="1">
      <c r="A248" s="73"/>
    </row>
    <row r="249" spans="1:1" ht="9" customHeight="1">
      <c r="A249" s="73"/>
    </row>
    <row r="250" spans="1:1" ht="9" customHeight="1">
      <c r="A250" s="73"/>
    </row>
    <row r="251" spans="1:1" ht="9" customHeight="1">
      <c r="A251" s="73"/>
    </row>
    <row r="252" spans="1:1" ht="9" customHeight="1">
      <c r="A252" s="73"/>
    </row>
    <row r="253" spans="1:1" ht="9" customHeight="1">
      <c r="A253" s="73"/>
    </row>
    <row r="254" spans="1:1" ht="9" customHeight="1">
      <c r="A254" s="73"/>
    </row>
    <row r="255" spans="1:1" ht="9" customHeight="1">
      <c r="A255" s="73"/>
    </row>
    <row r="256" spans="1:1" ht="9" customHeight="1">
      <c r="A256" s="73"/>
    </row>
    <row r="257" spans="1:1" ht="9" customHeight="1">
      <c r="A257" s="73"/>
    </row>
    <row r="258" spans="1:1" ht="9" customHeight="1">
      <c r="A258" s="73"/>
    </row>
    <row r="259" spans="1:1" ht="9" customHeight="1">
      <c r="A259" s="73"/>
    </row>
    <row r="260" spans="1:1" ht="9" customHeight="1">
      <c r="A260" s="73"/>
    </row>
    <row r="261" spans="1:1" ht="9" customHeight="1">
      <c r="A261" s="73"/>
    </row>
    <row r="262" spans="1:1" ht="9" customHeight="1">
      <c r="A262" s="73"/>
    </row>
    <row r="263" spans="1:1" ht="9" customHeight="1">
      <c r="A263" s="73"/>
    </row>
    <row r="264" spans="1:1" ht="9" customHeight="1">
      <c r="A264" s="73"/>
    </row>
    <row r="265" spans="1:1" ht="9" customHeight="1">
      <c r="A265" s="73"/>
    </row>
    <row r="266" spans="1:1" ht="9" customHeight="1">
      <c r="A266" s="73"/>
    </row>
    <row r="267" spans="1:1" ht="9" customHeight="1">
      <c r="A267" s="73"/>
    </row>
    <row r="268" spans="1:1" ht="9" customHeight="1">
      <c r="A268" s="73"/>
    </row>
    <row r="269" spans="1:1" ht="9" customHeight="1">
      <c r="A269" s="73"/>
    </row>
    <row r="270" spans="1:1" ht="9" customHeight="1">
      <c r="A270" s="73"/>
    </row>
    <row r="271" spans="1:1" ht="9" customHeight="1">
      <c r="A271" s="73"/>
    </row>
    <row r="272" spans="1:1" ht="9" customHeight="1">
      <c r="A272" s="73"/>
    </row>
    <row r="273" spans="1:1" ht="9" customHeight="1">
      <c r="A273" s="73"/>
    </row>
    <row r="274" spans="1:1" ht="9" customHeight="1">
      <c r="A274" s="73"/>
    </row>
    <row r="275" spans="1:1" ht="9" customHeight="1">
      <c r="A275" s="73"/>
    </row>
    <row r="276" spans="1:1" ht="9" customHeight="1">
      <c r="A276" s="73"/>
    </row>
    <row r="277" spans="1:1" ht="9" customHeight="1">
      <c r="A277" s="73"/>
    </row>
    <row r="278" spans="1:1" ht="9" customHeight="1">
      <c r="A278" s="73"/>
    </row>
    <row r="279" spans="1:1" ht="9" customHeight="1">
      <c r="A279" s="73"/>
    </row>
    <row r="280" spans="1:1" ht="9" customHeight="1">
      <c r="A280" s="73"/>
    </row>
    <row r="281" spans="1:1" ht="9" customHeight="1">
      <c r="A281" s="73"/>
    </row>
    <row r="282" spans="1:1" ht="9" customHeight="1">
      <c r="A282" s="73"/>
    </row>
    <row r="283" spans="1:1" ht="9" customHeight="1">
      <c r="A283" s="73"/>
    </row>
    <row r="284" spans="1:1" ht="9" customHeight="1">
      <c r="A284" s="73"/>
    </row>
    <row r="285" spans="1:1" ht="9" customHeight="1">
      <c r="A285" s="73"/>
    </row>
    <row r="286" spans="1:1" ht="9" customHeight="1">
      <c r="A286" s="73"/>
    </row>
    <row r="287" spans="1:1" ht="9" customHeight="1">
      <c r="A287" s="73"/>
    </row>
    <row r="288" spans="1:1" ht="9" customHeight="1">
      <c r="A288" s="73"/>
    </row>
    <row r="289" spans="1:1" ht="9" customHeight="1">
      <c r="A289" s="73"/>
    </row>
    <row r="290" spans="1:1" ht="9" customHeight="1">
      <c r="A290" s="73"/>
    </row>
    <row r="291" spans="1:1" ht="9" customHeight="1">
      <c r="A291" s="73"/>
    </row>
    <row r="292" spans="1:1" ht="9" customHeight="1">
      <c r="A292" s="73"/>
    </row>
    <row r="293" spans="1:1" ht="9" customHeight="1">
      <c r="A293" s="73"/>
    </row>
    <row r="294" spans="1:1" ht="9" customHeight="1">
      <c r="A294" s="73"/>
    </row>
    <row r="295" spans="1:1" ht="9" customHeight="1">
      <c r="A295" s="73"/>
    </row>
    <row r="296" spans="1:1" ht="9" customHeight="1">
      <c r="A296" s="73"/>
    </row>
    <row r="297" spans="1:1" ht="9" customHeight="1">
      <c r="A297" s="73"/>
    </row>
    <row r="298" spans="1:1" ht="9" customHeight="1">
      <c r="A298" s="73"/>
    </row>
    <row r="299" spans="1:1" ht="9" customHeight="1">
      <c r="A299" s="73"/>
    </row>
    <row r="300" spans="1:1" ht="9" customHeight="1">
      <c r="A300" s="73"/>
    </row>
    <row r="301" spans="1:1" ht="9" customHeight="1">
      <c r="A301" s="73"/>
    </row>
    <row r="302" spans="1:1" ht="9" customHeight="1">
      <c r="A302" s="73"/>
    </row>
    <row r="303" spans="1:1" ht="9" customHeight="1">
      <c r="A303" s="73"/>
    </row>
    <row r="304" spans="1:1" ht="9" customHeight="1">
      <c r="A304" s="73"/>
    </row>
    <row r="305" spans="1:1" ht="9" customHeight="1">
      <c r="A305" s="73"/>
    </row>
    <row r="306" spans="1:1" ht="9" customHeight="1">
      <c r="A306" s="73"/>
    </row>
    <row r="307" spans="1:1" ht="9" customHeight="1">
      <c r="A307" s="73"/>
    </row>
    <row r="308" spans="1:1" ht="9" customHeight="1">
      <c r="A308" s="73"/>
    </row>
    <row r="309" spans="1:1" ht="9" customHeight="1">
      <c r="A309" s="73"/>
    </row>
    <row r="310" spans="1:1" ht="9" customHeight="1">
      <c r="A310" s="73"/>
    </row>
    <row r="311" spans="1:1" ht="9" customHeight="1">
      <c r="A311" s="73"/>
    </row>
    <row r="312" spans="1:1" ht="9" customHeight="1">
      <c r="A312" s="73"/>
    </row>
    <row r="313" spans="1:1" ht="9" customHeight="1">
      <c r="A313" s="73"/>
    </row>
    <row r="314" spans="1:1" ht="9" customHeight="1">
      <c r="A314" s="73"/>
    </row>
    <row r="315" spans="1:1" ht="9" customHeight="1">
      <c r="A315" s="73"/>
    </row>
    <row r="316" spans="1:1" ht="9" customHeight="1">
      <c r="A316" s="73"/>
    </row>
    <row r="317" spans="1:1" ht="9" customHeight="1">
      <c r="A317" s="73"/>
    </row>
    <row r="318" spans="1:1" ht="9" customHeight="1">
      <c r="A318" s="73"/>
    </row>
    <row r="319" spans="1:1" ht="9" customHeight="1">
      <c r="A319" s="73"/>
    </row>
    <row r="320" spans="1:1" ht="9" customHeight="1">
      <c r="A320" s="73"/>
    </row>
    <row r="321" spans="1:1" ht="9" customHeight="1">
      <c r="A321" s="73"/>
    </row>
    <row r="322" spans="1:1" ht="9" customHeight="1">
      <c r="A322" s="73"/>
    </row>
    <row r="323" spans="1:1" ht="9" customHeight="1">
      <c r="A323" s="73"/>
    </row>
    <row r="324" spans="1:1" ht="9" customHeight="1">
      <c r="A324" s="73"/>
    </row>
    <row r="325" spans="1:1" ht="9" customHeight="1">
      <c r="A325" s="73"/>
    </row>
    <row r="326" spans="1:1" ht="9" customHeight="1">
      <c r="A326" s="73"/>
    </row>
    <row r="327" spans="1:1" ht="9" customHeight="1">
      <c r="A327" s="73"/>
    </row>
    <row r="328" spans="1:1" ht="9" customHeight="1">
      <c r="A328" s="73"/>
    </row>
    <row r="329" spans="1:1" ht="9" customHeight="1">
      <c r="A329" s="73"/>
    </row>
    <row r="330" spans="1:1" ht="9" customHeight="1">
      <c r="A330" s="73"/>
    </row>
    <row r="331" spans="1:1" ht="9" customHeight="1">
      <c r="A331" s="73"/>
    </row>
    <row r="332" spans="1:1" ht="9" customHeight="1">
      <c r="A332" s="73"/>
    </row>
    <row r="333" spans="1:1" ht="9" customHeight="1">
      <c r="A333" s="73"/>
    </row>
    <row r="334" spans="1:1" ht="9" customHeight="1">
      <c r="A334" s="73"/>
    </row>
    <row r="335" spans="1:1" ht="9" customHeight="1">
      <c r="A335" s="73"/>
    </row>
    <row r="336" spans="1:1" ht="9" customHeight="1">
      <c r="A336" s="73"/>
    </row>
    <row r="337" spans="1:1" ht="9" customHeight="1">
      <c r="A337" s="73"/>
    </row>
    <row r="338" spans="1:1" ht="9" customHeight="1">
      <c r="A338" s="73"/>
    </row>
    <row r="339" spans="1:1" ht="9" customHeight="1">
      <c r="A339" s="73"/>
    </row>
    <row r="340" spans="1:1" ht="9" customHeight="1">
      <c r="A340" s="73"/>
    </row>
    <row r="341" spans="1:1" ht="9" customHeight="1">
      <c r="A341" s="73"/>
    </row>
    <row r="342" spans="1:1" ht="9" customHeight="1">
      <c r="A342" s="73"/>
    </row>
    <row r="343" spans="1:1" ht="9" customHeight="1">
      <c r="A343" s="73"/>
    </row>
    <row r="344" spans="1:1" ht="9" customHeight="1">
      <c r="A344" s="73"/>
    </row>
    <row r="345" spans="1:1" ht="9" customHeight="1">
      <c r="A345" s="73"/>
    </row>
    <row r="346" spans="1:1" ht="9" customHeight="1">
      <c r="A346" s="73"/>
    </row>
    <row r="347" spans="1:1" ht="9" customHeight="1">
      <c r="A347" s="73"/>
    </row>
    <row r="348" spans="1:1" ht="9" customHeight="1">
      <c r="A348" s="73"/>
    </row>
    <row r="349" spans="1:1" ht="9" customHeight="1">
      <c r="A349" s="73"/>
    </row>
    <row r="350" spans="1:1" ht="9" customHeight="1">
      <c r="A350" s="73"/>
    </row>
    <row r="351" spans="1:1" ht="9" customHeight="1">
      <c r="A351" s="73"/>
    </row>
    <row r="352" spans="1:1" ht="9" customHeight="1">
      <c r="A352" s="73"/>
    </row>
    <row r="353" spans="1:1" ht="9" customHeight="1">
      <c r="A353" s="73"/>
    </row>
    <row r="354" spans="1:1" ht="9" customHeight="1">
      <c r="A354" s="73"/>
    </row>
    <row r="355" spans="1:1" ht="9" customHeight="1">
      <c r="A355" s="73"/>
    </row>
    <row r="356" spans="1:1" ht="9" customHeight="1">
      <c r="A356" s="73"/>
    </row>
    <row r="357" spans="1:1" ht="9" customHeight="1">
      <c r="A357" s="73"/>
    </row>
    <row r="358" spans="1:1" ht="9" customHeight="1">
      <c r="A358" s="73"/>
    </row>
    <row r="359" spans="1:1" ht="9" customHeight="1">
      <c r="A359" s="73"/>
    </row>
    <row r="360" spans="1:1" ht="9" customHeight="1">
      <c r="A360" s="73"/>
    </row>
    <row r="361" spans="1:1" ht="9" customHeight="1">
      <c r="A361" s="73"/>
    </row>
    <row r="362" spans="1:1" ht="9" customHeight="1">
      <c r="A362" s="73"/>
    </row>
    <row r="363" spans="1:1" ht="9" customHeight="1">
      <c r="A363" s="73"/>
    </row>
    <row r="364" spans="1:1" ht="9" customHeight="1">
      <c r="A364" s="73"/>
    </row>
    <row r="365" spans="1:1" ht="9" customHeight="1">
      <c r="A365" s="73"/>
    </row>
    <row r="366" spans="1:1" ht="9" customHeight="1">
      <c r="A366" s="73"/>
    </row>
    <row r="367" spans="1:1" ht="9" customHeight="1">
      <c r="A367" s="73"/>
    </row>
    <row r="368" spans="1:1" ht="9" customHeight="1">
      <c r="A368" s="73"/>
    </row>
    <row r="369" spans="1:1" ht="9" customHeight="1">
      <c r="A369" s="73"/>
    </row>
    <row r="370" spans="1:1" ht="9" customHeight="1">
      <c r="A370" s="73"/>
    </row>
    <row r="371" spans="1:1" ht="9" customHeight="1">
      <c r="A371" s="73"/>
    </row>
    <row r="372" spans="1:1" ht="9" customHeight="1">
      <c r="A372" s="73"/>
    </row>
    <row r="373" spans="1:1" ht="9" customHeight="1">
      <c r="A373" s="73"/>
    </row>
    <row r="374" spans="1:1" ht="9" customHeight="1">
      <c r="A374" s="73"/>
    </row>
    <row r="375" spans="1:1" ht="9" customHeight="1">
      <c r="A375" s="73"/>
    </row>
    <row r="376" spans="1:1" ht="9" customHeight="1">
      <c r="A376" s="73"/>
    </row>
    <row r="377" spans="1:1" ht="9" customHeight="1">
      <c r="A377" s="73"/>
    </row>
    <row r="378" spans="1:1" ht="9" customHeight="1">
      <c r="A378" s="73"/>
    </row>
    <row r="379" spans="1:1" ht="9" customHeight="1">
      <c r="A379" s="73"/>
    </row>
    <row r="380" spans="1:1" ht="9" customHeight="1">
      <c r="A380" s="73"/>
    </row>
    <row r="381" spans="1:1" ht="9" customHeight="1">
      <c r="A381" s="73"/>
    </row>
    <row r="382" spans="1:1" ht="9" customHeight="1">
      <c r="A382" s="73"/>
    </row>
    <row r="383" spans="1:1" ht="9" customHeight="1">
      <c r="A383" s="73"/>
    </row>
    <row r="384" spans="1:1" ht="9" customHeight="1">
      <c r="A384" s="73"/>
    </row>
    <row r="385" spans="1:1" ht="9" customHeight="1">
      <c r="A385" s="73"/>
    </row>
    <row r="386" spans="1:1" ht="9" customHeight="1">
      <c r="A386" s="73"/>
    </row>
    <row r="387" spans="1:1" ht="9" customHeight="1">
      <c r="A387" s="73"/>
    </row>
    <row r="388" spans="1:1" ht="9" customHeight="1">
      <c r="A388" s="73"/>
    </row>
    <row r="389" spans="1:1" ht="9" customHeight="1">
      <c r="A389" s="73"/>
    </row>
    <row r="390" spans="1:1" ht="9" customHeight="1">
      <c r="A390" s="73"/>
    </row>
    <row r="391" spans="1:1" ht="9" customHeight="1">
      <c r="A391" s="73"/>
    </row>
    <row r="392" spans="1:1" ht="9" customHeight="1">
      <c r="A392" s="73"/>
    </row>
    <row r="393" spans="1:1" ht="9" customHeight="1">
      <c r="A393" s="73"/>
    </row>
    <row r="394" spans="1:1" ht="9" customHeight="1">
      <c r="A394" s="73"/>
    </row>
    <row r="395" spans="1:1" ht="9" customHeight="1">
      <c r="A395" s="73"/>
    </row>
    <row r="396" spans="1:1" ht="9" customHeight="1">
      <c r="A396" s="73"/>
    </row>
    <row r="397" spans="1:1" ht="9" customHeight="1">
      <c r="A397" s="73"/>
    </row>
    <row r="398" spans="1:1" ht="9" customHeight="1">
      <c r="A398" s="73"/>
    </row>
    <row r="399" spans="1:1" ht="9" customHeight="1">
      <c r="A399" s="73"/>
    </row>
    <row r="400" spans="1:1" ht="9" customHeight="1">
      <c r="A400" s="73"/>
    </row>
    <row r="401" spans="1:1" ht="9" customHeight="1">
      <c r="A401" s="73"/>
    </row>
    <row r="402" spans="1:1" ht="9" customHeight="1">
      <c r="A402" s="73"/>
    </row>
    <row r="403" spans="1:1" ht="9" customHeight="1">
      <c r="A403" s="73"/>
    </row>
    <row r="404" spans="1:1" ht="9" customHeight="1">
      <c r="A404" s="73"/>
    </row>
    <row r="405" spans="1:1" ht="9" customHeight="1">
      <c r="A405" s="73"/>
    </row>
    <row r="406" spans="1:1" ht="9" customHeight="1">
      <c r="A406" s="73"/>
    </row>
    <row r="407" spans="1:1" ht="9" customHeight="1">
      <c r="A407" s="73"/>
    </row>
    <row r="408" spans="1:1" ht="9" customHeight="1">
      <c r="A408" s="73"/>
    </row>
    <row r="409" spans="1:1" ht="9" customHeight="1">
      <c r="A409" s="73"/>
    </row>
    <row r="410" spans="1:1" ht="9" customHeight="1">
      <c r="A410" s="73"/>
    </row>
    <row r="411" spans="1:1" ht="9" customHeight="1">
      <c r="A411" s="73"/>
    </row>
    <row r="412" spans="1:1" ht="9" customHeight="1">
      <c r="A412" s="73"/>
    </row>
    <row r="413" spans="1:1" ht="9" customHeight="1">
      <c r="A413" s="73"/>
    </row>
    <row r="414" spans="1:1" ht="9" customHeight="1">
      <c r="A414" s="73"/>
    </row>
    <row r="415" spans="1:1" ht="9" customHeight="1">
      <c r="A415" s="73"/>
    </row>
    <row r="416" spans="1:1" ht="9" customHeight="1">
      <c r="A416" s="73"/>
    </row>
    <row r="417" spans="1:1" ht="9" customHeight="1">
      <c r="A417" s="73"/>
    </row>
    <row r="418" spans="1:1" ht="9" customHeight="1">
      <c r="A418" s="73"/>
    </row>
    <row r="419" spans="1:1" ht="9" customHeight="1">
      <c r="A419" s="73"/>
    </row>
    <row r="420" spans="1:1" ht="9" customHeight="1">
      <c r="A420" s="73"/>
    </row>
    <row r="421" spans="1:1" ht="9" customHeight="1">
      <c r="A421" s="73"/>
    </row>
    <row r="422" spans="1:1" ht="9" customHeight="1">
      <c r="A422" s="73"/>
    </row>
    <row r="423" spans="1:1" ht="9" customHeight="1">
      <c r="A423" s="73"/>
    </row>
    <row r="424" spans="1:1" ht="9" customHeight="1">
      <c r="A424" s="73"/>
    </row>
    <row r="425" spans="1:1" ht="9" customHeight="1">
      <c r="A425" s="73"/>
    </row>
    <row r="426" spans="1:1" ht="9" customHeight="1">
      <c r="A426" s="73"/>
    </row>
    <row r="427" spans="1:1" ht="9" customHeight="1">
      <c r="A427" s="73"/>
    </row>
    <row r="428" spans="1:1" ht="9" customHeight="1">
      <c r="A428" s="73"/>
    </row>
    <row r="429" spans="1:1" ht="9" customHeight="1">
      <c r="A429" s="73"/>
    </row>
    <row r="430" spans="1:1" ht="9" customHeight="1">
      <c r="A430" s="73"/>
    </row>
    <row r="431" spans="1:1" ht="9" customHeight="1">
      <c r="A431" s="73"/>
    </row>
    <row r="432" spans="1:1" ht="9" customHeight="1">
      <c r="A432" s="73"/>
    </row>
    <row r="433" spans="1:1" ht="9" customHeight="1">
      <c r="A433" s="73"/>
    </row>
    <row r="434" spans="1:1" ht="9" customHeight="1">
      <c r="A434" s="73"/>
    </row>
    <row r="435" spans="1:1" ht="9" customHeight="1">
      <c r="A435" s="73"/>
    </row>
    <row r="436" spans="1:1" ht="9" customHeight="1">
      <c r="A436" s="73"/>
    </row>
    <row r="437" spans="1:1" ht="9" customHeight="1">
      <c r="A437" s="73"/>
    </row>
    <row r="438" spans="1:1" ht="9" customHeight="1">
      <c r="A438" s="73"/>
    </row>
    <row r="439" spans="1:1" ht="9" customHeight="1">
      <c r="A439" s="73"/>
    </row>
    <row r="440" spans="1:1" ht="9" customHeight="1">
      <c r="A440" s="73"/>
    </row>
    <row r="441" spans="1:1" ht="9" customHeight="1">
      <c r="A441" s="73"/>
    </row>
    <row r="442" spans="1:1" ht="9" customHeight="1">
      <c r="A442" s="73"/>
    </row>
    <row r="443" spans="1:1" ht="9" customHeight="1">
      <c r="A443" s="73"/>
    </row>
    <row r="444" spans="1:1" ht="9" customHeight="1">
      <c r="A444" s="73"/>
    </row>
    <row r="445" spans="1:1" ht="9" customHeight="1">
      <c r="A445" s="73"/>
    </row>
    <row r="446" spans="1:1" ht="9" customHeight="1">
      <c r="A446" s="73"/>
    </row>
    <row r="447" spans="1:1" ht="9" customHeight="1">
      <c r="A447" s="73"/>
    </row>
    <row r="448" spans="1:1" ht="9" customHeight="1">
      <c r="A448" s="73"/>
    </row>
    <row r="449" spans="1:1" ht="9" customHeight="1">
      <c r="A449" s="73"/>
    </row>
    <row r="450" spans="1:1" ht="9" customHeight="1">
      <c r="A450" s="73"/>
    </row>
    <row r="451" spans="1:1" ht="9" customHeight="1">
      <c r="A451" s="73"/>
    </row>
    <row r="452" spans="1:1" ht="9" customHeight="1">
      <c r="A452" s="73"/>
    </row>
    <row r="453" spans="1:1" ht="9" customHeight="1">
      <c r="A453" s="73"/>
    </row>
    <row r="454" spans="1:1" ht="9" customHeight="1">
      <c r="A454" s="73"/>
    </row>
    <row r="455" spans="1:1" ht="9" customHeight="1">
      <c r="A455" s="73"/>
    </row>
    <row r="456" spans="1:1" ht="9" customHeight="1">
      <c r="A456" s="73"/>
    </row>
    <row r="457" spans="1:1" ht="9" customHeight="1">
      <c r="A457" s="73"/>
    </row>
    <row r="458" spans="1:1" ht="9" customHeight="1">
      <c r="A458" s="73"/>
    </row>
    <row r="459" spans="1:1" ht="9" customHeight="1">
      <c r="A459" s="73"/>
    </row>
    <row r="460" spans="1:1" ht="9" customHeight="1">
      <c r="A460" s="73"/>
    </row>
    <row r="461" spans="1:1" ht="9" customHeight="1">
      <c r="A461" s="73"/>
    </row>
    <row r="462" spans="1:1" ht="9" customHeight="1">
      <c r="A462" s="73"/>
    </row>
    <row r="463" spans="1:1" ht="9" customHeight="1">
      <c r="A463" s="73"/>
    </row>
    <row r="464" spans="1:1" ht="9" customHeight="1">
      <c r="A464" s="73"/>
    </row>
    <row r="465" spans="1:1" ht="9" customHeight="1">
      <c r="A465" s="73"/>
    </row>
    <row r="466" spans="1:1" ht="9" customHeight="1">
      <c r="A466" s="73"/>
    </row>
    <row r="467" spans="1:1" ht="9" customHeight="1">
      <c r="A467" s="73"/>
    </row>
    <row r="468" spans="1:1" ht="9" customHeight="1">
      <c r="A468" s="73"/>
    </row>
    <row r="469" spans="1:1" ht="9" customHeight="1">
      <c r="A469" s="73"/>
    </row>
    <row r="470" spans="1:1" ht="9" customHeight="1">
      <c r="A470" s="73"/>
    </row>
    <row r="471" spans="1:1" ht="9" customHeight="1">
      <c r="A471" s="73"/>
    </row>
    <row r="472" spans="1:1" ht="9" customHeight="1">
      <c r="A472" s="73"/>
    </row>
    <row r="473" spans="1:1" ht="9" customHeight="1">
      <c r="A473" s="73"/>
    </row>
    <row r="474" spans="1:1" ht="9" customHeight="1">
      <c r="A474" s="73"/>
    </row>
    <row r="475" spans="1:1" ht="9" customHeight="1">
      <c r="A475" s="73"/>
    </row>
    <row r="476" spans="1:1" ht="9" customHeight="1">
      <c r="A476" s="73"/>
    </row>
    <row r="477" spans="1:1" ht="9" customHeight="1">
      <c r="A477" s="73"/>
    </row>
    <row r="478" spans="1:1" ht="9" customHeight="1">
      <c r="A478" s="73"/>
    </row>
    <row r="479" spans="1:1" ht="9" customHeight="1">
      <c r="A479" s="73"/>
    </row>
    <row r="480" spans="1:1" ht="9" customHeight="1">
      <c r="A480" s="73"/>
    </row>
    <row r="481" spans="1:1" ht="9" customHeight="1">
      <c r="A481" s="73"/>
    </row>
    <row r="482" spans="1:1" ht="9" customHeight="1">
      <c r="A482" s="73"/>
    </row>
    <row r="483" spans="1:1" ht="9" customHeight="1">
      <c r="A483" s="73"/>
    </row>
    <row r="484" spans="1:1" ht="9" customHeight="1">
      <c r="A484" s="73"/>
    </row>
    <row r="485" spans="1:1" ht="9" customHeight="1">
      <c r="A485" s="73"/>
    </row>
    <row r="486" spans="1:1" ht="9" customHeight="1">
      <c r="A486" s="73"/>
    </row>
    <row r="487" spans="1:1" ht="9" customHeight="1">
      <c r="A487" s="73"/>
    </row>
    <row r="488" spans="1:1" ht="9" customHeight="1">
      <c r="A488" s="73"/>
    </row>
    <row r="489" spans="1:1" ht="9" customHeight="1">
      <c r="A489" s="73"/>
    </row>
    <row r="490" spans="1:1" ht="9" customHeight="1">
      <c r="A490" s="73"/>
    </row>
    <row r="491" spans="1:1" ht="9" customHeight="1">
      <c r="A491" s="73"/>
    </row>
    <row r="492" spans="1:1" ht="9" customHeight="1">
      <c r="A492" s="73"/>
    </row>
    <row r="493" spans="1:1" ht="9" customHeight="1">
      <c r="A493" s="73"/>
    </row>
    <row r="494" spans="1:1" ht="9" customHeight="1">
      <c r="A494" s="73"/>
    </row>
    <row r="495" spans="1:1" ht="9" customHeight="1">
      <c r="A495" s="73"/>
    </row>
    <row r="496" spans="1:1" ht="9" customHeight="1">
      <c r="A496" s="73"/>
    </row>
    <row r="497" spans="1:1" ht="9" customHeight="1">
      <c r="A497" s="73"/>
    </row>
    <row r="498" spans="1:1" ht="9" customHeight="1">
      <c r="A498" s="73"/>
    </row>
    <row r="499" spans="1:1" ht="9" customHeight="1">
      <c r="A499" s="73"/>
    </row>
    <row r="500" spans="1:1" ht="9" customHeight="1">
      <c r="A500" s="73"/>
    </row>
    <row r="501" spans="1:1" ht="9" customHeight="1">
      <c r="A501" s="73"/>
    </row>
    <row r="502" spans="1:1" ht="9" customHeight="1">
      <c r="A502" s="73"/>
    </row>
  </sheetData>
  <mergeCells count="14">
    <mergeCell ref="C156:E156"/>
    <mergeCell ref="B129:B138"/>
    <mergeCell ref="B2:I2"/>
    <mergeCell ref="B117:B128"/>
    <mergeCell ref="B89:B116"/>
    <mergeCell ref="B3:I3"/>
    <mergeCell ref="B5:B7"/>
    <mergeCell ref="B8:B33"/>
    <mergeCell ref="B34:B66"/>
    <mergeCell ref="B67:B74"/>
    <mergeCell ref="B80:B88"/>
    <mergeCell ref="B77:B79"/>
    <mergeCell ref="B151:B155"/>
    <mergeCell ref="B139:B150"/>
  </mergeCells>
  <pageMargins left="0.70866141732283472" right="0.70866141732283472" top="0.74803149606299213" bottom="0.74803149606299213" header="0.31496062992125984" footer="0.31496062992125984"/>
  <pageSetup paperSize="9" scale="75" orientation="portrait" r:id="rId1"/>
  <rowBreaks count="1" manualBreakCount="1">
    <brk id="75"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5172-071B-4E15-AD79-49CD974E1371}">
  <dimension ref="A1:T160"/>
  <sheetViews>
    <sheetView view="pageBreakPreview" zoomScaleNormal="100" zoomScaleSheetLayoutView="100" workbookViewId="0">
      <selection activeCell="E37" sqref="E37"/>
    </sheetView>
  </sheetViews>
  <sheetFormatPr baseColWidth="10" defaultRowHeight="12.75"/>
  <cols>
    <col min="1" max="1" width="7.85546875" style="73" customWidth="1"/>
    <col min="2" max="2" width="55.42578125" style="73" customWidth="1"/>
    <col min="3" max="3" width="6.7109375" style="73" customWidth="1"/>
    <col min="4" max="4" width="2.28515625" style="1406" customWidth="1"/>
    <col min="5" max="5" width="16.7109375" style="1405" customWidth="1"/>
    <col min="6" max="6" width="19.85546875" style="73" customWidth="1"/>
    <col min="7" max="7" width="10.85546875" style="73" bestFit="1" customWidth="1"/>
    <col min="8" max="8" width="3.28515625" style="73" hidden="1" customWidth="1"/>
    <col min="9" max="9" width="0.7109375" style="73" customWidth="1"/>
    <col min="10" max="10" width="2.85546875" style="73" customWidth="1"/>
    <col min="11" max="11" width="1.140625" style="1124" customWidth="1"/>
    <col min="12" max="12" width="13" style="73" customWidth="1"/>
    <col min="13" max="13" width="1" style="73" customWidth="1"/>
    <col min="14" max="14" width="2.7109375" style="73" customWidth="1"/>
    <col min="15" max="15" width="5.28515625" style="73" customWidth="1"/>
    <col min="16" max="16" width="14.7109375" style="73" bestFit="1" customWidth="1"/>
    <col min="17" max="16384" width="11.42578125" style="73"/>
  </cols>
  <sheetData>
    <row r="1" spans="1:18" ht="13.5" thickBot="1">
      <c r="A1" s="1114"/>
      <c r="B1" s="1114"/>
      <c r="C1" s="1114"/>
      <c r="D1" s="1499"/>
      <c r="E1" s="1498"/>
    </row>
    <row r="2" spans="1:18" s="99" customFormat="1" ht="21" customHeight="1">
      <c r="A2" s="2039" t="s">
        <v>1401</v>
      </c>
      <c r="B2" s="2039"/>
      <c r="C2" s="2039"/>
      <c r="D2" s="2039"/>
      <c r="E2" s="2039"/>
      <c r="F2" s="142"/>
      <c r="G2" s="142"/>
      <c r="H2" s="142"/>
      <c r="I2" s="142"/>
      <c r="J2" s="142"/>
      <c r="K2" s="142"/>
      <c r="L2" s="142"/>
      <c r="M2" s="211"/>
      <c r="N2" s="97"/>
    </row>
    <row r="3" spans="1:18" s="99" customFormat="1">
      <c r="A3" s="2039">
        <v>2017</v>
      </c>
      <c r="B3" s="2039"/>
      <c r="C3" s="2039"/>
      <c r="D3" s="2039"/>
      <c r="E3" s="2039"/>
      <c r="F3" s="142"/>
      <c r="G3" s="142"/>
      <c r="H3" s="142"/>
      <c r="I3" s="142"/>
      <c r="J3" s="142"/>
      <c r="K3" s="142"/>
      <c r="L3" s="142"/>
      <c r="M3" s="211"/>
      <c r="N3" s="97"/>
    </row>
    <row r="4" spans="1:18" ht="9" customHeight="1">
      <c r="A4" s="1128"/>
      <c r="B4" s="1315"/>
      <c r="C4" s="1315"/>
      <c r="D4" s="1497"/>
      <c r="E4" s="1496"/>
      <c r="F4" s="573"/>
      <c r="G4" s="573"/>
      <c r="H4" s="573"/>
      <c r="I4" s="573"/>
      <c r="J4" s="573"/>
      <c r="L4" s="573"/>
      <c r="M4" s="573"/>
    </row>
    <row r="5" spans="1:18" ht="6" customHeight="1">
      <c r="A5" s="2092" t="s">
        <v>1400</v>
      </c>
      <c r="B5" s="2092"/>
      <c r="C5" s="481"/>
      <c r="D5" s="1495"/>
      <c r="E5" s="2111" t="s">
        <v>1399</v>
      </c>
      <c r="F5" s="1494"/>
      <c r="G5" s="573"/>
      <c r="H5" s="573"/>
      <c r="I5" s="573"/>
      <c r="J5" s="211"/>
      <c r="K5" s="520"/>
      <c r="L5" s="211"/>
      <c r="M5" s="211"/>
      <c r="N5" s="211"/>
    </row>
    <row r="6" spans="1:18" s="474" customFormat="1" ht="12.75" customHeight="1">
      <c r="A6" s="2110"/>
      <c r="B6" s="2110"/>
      <c r="C6" s="142"/>
      <c r="D6" s="260"/>
      <c r="E6" s="2112"/>
      <c r="F6" s="2105"/>
      <c r="G6" s="2105"/>
      <c r="H6" s="2105"/>
      <c r="I6" s="298"/>
      <c r="J6" s="92"/>
      <c r="K6" s="2105"/>
      <c r="L6" s="2105"/>
      <c r="M6" s="2105"/>
      <c r="N6" s="906"/>
      <c r="O6" s="906"/>
    </row>
    <row r="7" spans="1:18" ht="6.75" customHeight="1">
      <c r="A7" s="2093"/>
      <c r="B7" s="2093"/>
      <c r="C7" s="1312"/>
      <c r="D7" s="1493"/>
      <c r="E7" s="2113"/>
      <c r="F7" s="1124"/>
      <c r="H7" s="214"/>
      <c r="I7" s="214"/>
      <c r="J7" s="214"/>
      <c r="L7" s="1124"/>
      <c r="M7" s="1124"/>
    </row>
    <row r="8" spans="1:18" ht="8.1" customHeight="1">
      <c r="A8" s="99"/>
      <c r="B8" s="99"/>
      <c r="C8" s="99"/>
      <c r="D8" s="260"/>
      <c r="E8" s="1427"/>
      <c r="H8" s="214"/>
      <c r="I8" s="214"/>
      <c r="J8" s="214"/>
    </row>
    <row r="9" spans="1:18" s="250" customFormat="1" ht="12.75" customHeight="1">
      <c r="A9" s="138" t="s">
        <v>1398</v>
      </c>
      <c r="B9" s="138"/>
      <c r="C9" s="231"/>
      <c r="D9" s="1490"/>
      <c r="E9" s="1492">
        <v>986350216</v>
      </c>
      <c r="F9" s="1491">
        <f>E9</f>
        <v>986350216</v>
      </c>
      <c r="G9" s="138" t="s">
        <v>1398</v>
      </c>
      <c r="H9" s="855"/>
      <c r="I9" s="855"/>
      <c r="J9" s="1482"/>
      <c r="K9" s="1481"/>
      <c r="L9" s="1480"/>
      <c r="M9" s="1479"/>
      <c r="N9" s="2"/>
      <c r="P9" s="1478" t="s">
        <v>171</v>
      </c>
      <c r="Q9" s="2"/>
      <c r="R9" s="2"/>
    </row>
    <row r="10" spans="1:18" s="250" customFormat="1" ht="12.75" customHeight="1">
      <c r="A10" s="138" t="s">
        <v>1397</v>
      </c>
      <c r="B10" s="138"/>
      <c r="C10" s="231"/>
      <c r="D10" s="1490"/>
      <c r="E10" s="1485">
        <f>SUM(E11:E27)</f>
        <v>312154977</v>
      </c>
      <c r="F10" s="1485">
        <f>E10</f>
        <v>312154977</v>
      </c>
      <c r="G10" s="138" t="s">
        <v>1397</v>
      </c>
      <c r="H10" s="855"/>
      <c r="I10" s="855"/>
      <c r="J10" s="1482"/>
      <c r="K10" s="1481"/>
      <c r="L10" s="1480"/>
      <c r="M10" s="1479"/>
      <c r="N10" s="2"/>
      <c r="P10" s="1478"/>
      <c r="Q10" s="2"/>
      <c r="R10" s="2"/>
    </row>
    <row r="11" spans="1:18" ht="15" customHeight="1">
      <c r="A11" s="99"/>
      <c r="B11" s="1474" t="s">
        <v>1379</v>
      </c>
      <c r="C11" s="231"/>
      <c r="D11" s="1490"/>
      <c r="E11" s="1489">
        <v>0</v>
      </c>
      <c r="F11" s="1485">
        <f>E28</f>
        <v>0</v>
      </c>
      <c r="G11" s="138" t="s">
        <v>1381</v>
      </c>
      <c r="H11" s="97"/>
      <c r="I11" s="97"/>
      <c r="J11" s="215"/>
      <c r="M11" s="1158"/>
      <c r="N11" s="1"/>
      <c r="P11" s="1423"/>
      <c r="Q11" s="1"/>
      <c r="R11" s="1"/>
    </row>
    <row r="12" spans="1:18" ht="15" customHeight="1">
      <c r="A12" s="99"/>
      <c r="B12" s="1474" t="s">
        <v>1396</v>
      </c>
      <c r="C12" s="231"/>
      <c r="D12" s="1490"/>
      <c r="E12" s="1489">
        <v>0</v>
      </c>
      <c r="F12" s="1485">
        <f>E35</f>
        <v>146382468</v>
      </c>
      <c r="G12" s="142" t="s">
        <v>1197</v>
      </c>
      <c r="H12" s="97"/>
      <c r="I12" s="97"/>
      <c r="J12" s="215"/>
      <c r="L12" s="1473"/>
      <c r="M12" s="1158"/>
      <c r="N12" s="1"/>
      <c r="P12" s="1423"/>
      <c r="Q12" s="1"/>
      <c r="R12" s="1"/>
    </row>
    <row r="13" spans="1:18" ht="15" customHeight="1">
      <c r="A13" s="99"/>
      <c r="B13" s="1474" t="s">
        <v>1378</v>
      </c>
      <c r="C13" s="231"/>
      <c r="D13" s="1490"/>
      <c r="E13" s="1489">
        <v>0</v>
      </c>
      <c r="F13" s="1466">
        <f>E36</f>
        <v>33619027</v>
      </c>
      <c r="G13" s="1472" t="s">
        <v>1375</v>
      </c>
      <c r="H13" s="97"/>
      <c r="I13" s="97"/>
      <c r="J13" s="215"/>
      <c r="L13" s="1473"/>
      <c r="M13" s="1158"/>
      <c r="N13" s="1"/>
      <c r="P13" s="1423"/>
      <c r="Q13" s="1"/>
      <c r="R13" s="1"/>
    </row>
    <row r="14" spans="1:18" ht="15" customHeight="1">
      <c r="A14" s="99"/>
      <c r="B14" s="1474" t="s">
        <v>1395</v>
      </c>
      <c r="C14" s="231"/>
      <c r="D14" s="1490"/>
      <c r="E14" s="1489">
        <v>0</v>
      </c>
      <c r="F14" s="1466">
        <f>E37</f>
        <v>2024519</v>
      </c>
      <c r="G14" s="142" t="s">
        <v>1374</v>
      </c>
      <c r="H14" s="97"/>
      <c r="I14" s="97"/>
      <c r="J14" s="215"/>
      <c r="L14" s="1473"/>
      <c r="M14" s="1158"/>
      <c r="N14" s="1"/>
      <c r="P14" s="1423"/>
      <c r="Q14" s="1"/>
      <c r="R14" s="1"/>
    </row>
    <row r="15" spans="1:18" ht="15" customHeight="1">
      <c r="A15" s="99"/>
      <c r="B15" s="1474" t="s">
        <v>1394</v>
      </c>
      <c r="C15" s="231"/>
      <c r="D15" s="1490"/>
      <c r="E15" s="1487">
        <v>24061795</v>
      </c>
      <c r="F15" s="1466">
        <f>E38</f>
        <v>0</v>
      </c>
      <c r="G15" s="142" t="s">
        <v>1373</v>
      </c>
      <c r="H15" s="97"/>
      <c r="I15" s="97"/>
      <c r="J15" s="215"/>
      <c r="L15" s="1473"/>
      <c r="M15" s="1158"/>
      <c r="N15" s="1"/>
      <c r="P15" s="1423"/>
      <c r="Q15" s="1"/>
      <c r="R15" s="1"/>
    </row>
    <row r="16" spans="1:18" ht="15" customHeight="1">
      <c r="A16" s="99"/>
      <c r="B16" s="1474" t="s">
        <v>1393</v>
      </c>
      <c r="C16" s="231"/>
      <c r="D16" s="1490"/>
      <c r="E16" s="1487">
        <v>6382688</v>
      </c>
      <c r="F16" s="1467"/>
      <c r="G16" s="142"/>
      <c r="H16" s="97"/>
      <c r="I16" s="97"/>
      <c r="J16" s="215"/>
      <c r="L16" s="1473"/>
      <c r="M16" s="1158"/>
      <c r="N16" s="1"/>
      <c r="P16" s="1423"/>
      <c r="Q16" s="1"/>
      <c r="R16" s="1"/>
    </row>
    <row r="17" spans="1:18" ht="15" customHeight="1">
      <c r="A17" s="99"/>
      <c r="B17" s="1474" t="s">
        <v>1392</v>
      </c>
      <c r="C17" s="231"/>
      <c r="D17" s="1490"/>
      <c r="E17" s="1487">
        <v>0</v>
      </c>
      <c r="F17" s="1489"/>
      <c r="G17" s="1308"/>
      <c r="H17" s="97"/>
      <c r="I17" s="97"/>
      <c r="J17" s="215"/>
      <c r="L17" s="1473"/>
      <c r="M17" s="1158"/>
      <c r="N17" s="1"/>
      <c r="P17" s="1423"/>
      <c r="Q17" s="1"/>
      <c r="R17" s="1"/>
    </row>
    <row r="18" spans="1:18" ht="15" customHeight="1">
      <c r="A18" s="99"/>
      <c r="B18" s="1474" t="s">
        <v>1391</v>
      </c>
      <c r="C18" s="231"/>
      <c r="D18" s="1490"/>
      <c r="E18" s="1487">
        <v>4580380</v>
      </c>
      <c r="F18" s="99"/>
      <c r="G18" s="1308"/>
      <c r="H18" s="97"/>
      <c r="I18" s="97"/>
      <c r="J18" s="215"/>
      <c r="L18" s="1473"/>
      <c r="M18" s="1158"/>
      <c r="N18" s="1"/>
      <c r="P18" s="1423"/>
      <c r="Q18" s="1"/>
      <c r="R18" s="1"/>
    </row>
    <row r="19" spans="1:18" ht="15" customHeight="1">
      <c r="A19" s="99"/>
      <c r="B19" s="1474" t="s">
        <v>1390</v>
      </c>
      <c r="C19" s="231"/>
      <c r="D19" s="1490"/>
      <c r="E19" s="1487">
        <v>128679869</v>
      </c>
      <c r="F19" s="99"/>
      <c r="G19" s="1308"/>
      <c r="H19" s="97"/>
      <c r="I19" s="97"/>
      <c r="J19" s="215"/>
      <c r="L19" s="1473"/>
      <c r="M19" s="1158"/>
      <c r="N19" s="1"/>
      <c r="P19" s="1423"/>
      <c r="Q19" s="1"/>
      <c r="R19" s="1"/>
    </row>
    <row r="20" spans="1:18" ht="15" customHeight="1">
      <c r="A20" s="99"/>
      <c r="B20" s="1474" t="s">
        <v>1389</v>
      </c>
      <c r="C20" s="231"/>
      <c r="D20" s="1490"/>
      <c r="E20" s="1487">
        <v>0</v>
      </c>
      <c r="F20" s="99"/>
      <c r="G20" s="1308"/>
      <c r="H20" s="97"/>
      <c r="I20" s="97"/>
      <c r="L20" s="1473"/>
      <c r="M20" s="1158"/>
      <c r="N20" s="1"/>
      <c r="P20" s="1423"/>
      <c r="Q20" s="1"/>
      <c r="R20" s="1"/>
    </row>
    <row r="21" spans="1:18" ht="15" customHeight="1">
      <c r="A21" s="99"/>
      <c r="B21" s="1474" t="s">
        <v>1388</v>
      </c>
      <c r="C21" s="231"/>
      <c r="D21" s="1488"/>
      <c r="E21" s="1489">
        <v>1371184</v>
      </c>
      <c r="F21" s="99"/>
      <c r="G21" s="1308"/>
      <c r="H21" s="97"/>
      <c r="I21" s="97"/>
      <c r="J21" s="215"/>
      <c r="L21" s="1473"/>
      <c r="M21" s="1158"/>
      <c r="N21" s="1"/>
      <c r="P21" s="1423"/>
      <c r="Q21" s="1"/>
      <c r="R21" s="1"/>
    </row>
    <row r="22" spans="1:18" ht="15" customHeight="1">
      <c r="A22" s="99"/>
      <c r="B22" s="1474" t="s">
        <v>1387</v>
      </c>
      <c r="C22" s="231"/>
      <c r="D22" s="1488"/>
      <c r="E22" s="1487">
        <v>27117842</v>
      </c>
      <c r="F22" s="99"/>
      <c r="G22" s="1308"/>
      <c r="H22" s="97"/>
      <c r="I22" s="97"/>
      <c r="J22" s="215"/>
      <c r="L22" s="1473"/>
      <c r="M22" s="1158"/>
      <c r="N22" s="1"/>
      <c r="P22" s="1423"/>
      <c r="Q22" s="1"/>
      <c r="R22" s="1"/>
    </row>
    <row r="23" spans="1:18" ht="15" customHeight="1">
      <c r="A23" s="99"/>
      <c r="B23" s="1474" t="s">
        <v>1386</v>
      </c>
      <c r="C23" s="231"/>
      <c r="D23" s="1488"/>
      <c r="E23" s="1487">
        <v>1155000</v>
      </c>
      <c r="F23" s="99"/>
      <c r="G23" s="1308"/>
      <c r="H23" s="97"/>
      <c r="I23" s="97"/>
      <c r="J23" s="215"/>
      <c r="L23" s="1473"/>
      <c r="M23" s="1158"/>
      <c r="N23" s="1"/>
      <c r="P23" s="1423"/>
      <c r="Q23" s="1"/>
      <c r="R23" s="1"/>
    </row>
    <row r="24" spans="1:18" ht="15" customHeight="1">
      <c r="A24" s="99"/>
      <c r="B24" s="1474" t="s">
        <v>1385</v>
      </c>
      <c r="C24" s="231"/>
      <c r="D24" s="1488"/>
      <c r="E24" s="1487">
        <v>246584</v>
      </c>
      <c r="F24" s="99"/>
      <c r="G24" s="1308"/>
      <c r="H24" s="97"/>
      <c r="I24" s="97"/>
      <c r="J24" s="215"/>
      <c r="L24" s="1473"/>
      <c r="M24" s="1158"/>
      <c r="N24" s="1"/>
      <c r="P24" s="1423"/>
      <c r="Q24" s="1"/>
      <c r="R24" s="1"/>
    </row>
    <row r="25" spans="1:18" ht="15" customHeight="1">
      <c r="A25" s="99"/>
      <c r="B25" s="1474" t="s">
        <v>1384</v>
      </c>
      <c r="C25" s="231"/>
      <c r="D25" s="1488"/>
      <c r="E25" s="1487">
        <v>7178827</v>
      </c>
      <c r="F25" s="99"/>
      <c r="G25" s="1308"/>
      <c r="H25" s="97"/>
      <c r="I25" s="97"/>
      <c r="J25" s="215"/>
      <c r="L25" s="1473"/>
      <c r="M25" s="1158"/>
      <c r="N25" s="1"/>
      <c r="P25" s="1423"/>
      <c r="Q25" s="1"/>
      <c r="R25" s="1"/>
    </row>
    <row r="26" spans="1:18" ht="15" customHeight="1">
      <c r="A26" s="99"/>
      <c r="B26" s="1474" t="s">
        <v>1383</v>
      </c>
      <c r="C26" s="231"/>
      <c r="D26" s="1488"/>
      <c r="E26" s="1487">
        <v>37345859</v>
      </c>
      <c r="F26" s="99"/>
      <c r="G26" s="1308"/>
      <c r="H26" s="97"/>
      <c r="I26" s="97"/>
      <c r="J26" s="215"/>
      <c r="L26" s="1473"/>
      <c r="M26" s="1158"/>
      <c r="N26" s="1"/>
      <c r="P26" s="1423"/>
      <c r="Q26" s="1"/>
      <c r="R26" s="1"/>
    </row>
    <row r="27" spans="1:18" ht="15" customHeight="1">
      <c r="A27" s="99"/>
      <c r="B27" s="1474" t="s">
        <v>1382</v>
      </c>
      <c r="C27" s="231"/>
      <c r="D27" s="1488"/>
      <c r="E27" s="1487">
        <v>74034949</v>
      </c>
      <c r="F27" s="99"/>
      <c r="G27" s="1308"/>
      <c r="H27" s="97"/>
      <c r="I27" s="97"/>
      <c r="J27" s="215"/>
      <c r="L27" s="1473"/>
      <c r="M27" s="1158"/>
      <c r="N27" s="1"/>
      <c r="P27" s="1423"/>
      <c r="Q27" s="1"/>
      <c r="R27" s="1"/>
    </row>
    <row r="28" spans="1:18" s="250" customFormat="1" ht="12.75" customHeight="1">
      <c r="A28" s="138" t="s">
        <v>1381</v>
      </c>
      <c r="B28" s="138"/>
      <c r="C28" s="231"/>
      <c r="D28" s="1486"/>
      <c r="E28" s="1485"/>
      <c r="F28" s="138"/>
      <c r="G28" s="138"/>
      <c r="H28" s="855"/>
      <c r="I28" s="855"/>
      <c r="J28" s="1482"/>
      <c r="K28" s="1481"/>
      <c r="L28" s="1480"/>
      <c r="M28" s="1479"/>
      <c r="N28" s="2"/>
      <c r="P28" s="1478"/>
      <c r="Q28" s="2"/>
      <c r="R28" s="2"/>
    </row>
    <row r="29" spans="1:18" s="250" customFormat="1" ht="14.25" hidden="1" customHeight="1">
      <c r="A29" s="138" t="s">
        <v>1380</v>
      </c>
      <c r="B29" s="138"/>
      <c r="C29" s="231"/>
      <c r="D29" s="1486"/>
      <c r="E29" s="1485"/>
      <c r="F29" s="138"/>
      <c r="G29" s="138"/>
      <c r="H29" s="138"/>
      <c r="I29" s="855"/>
      <c r="J29" s="1482"/>
      <c r="K29" s="1481"/>
      <c r="L29" s="1480"/>
      <c r="M29" s="1479"/>
      <c r="N29" s="2"/>
      <c r="O29" s="250" t="s">
        <v>171</v>
      </c>
      <c r="P29" s="1478"/>
      <c r="Q29" s="2"/>
      <c r="R29" s="2"/>
    </row>
    <row r="30" spans="1:18" s="250" customFormat="1" ht="14.25" hidden="1" customHeight="1">
      <c r="A30" s="138"/>
      <c r="B30" s="1474" t="s">
        <v>1379</v>
      </c>
      <c r="C30" s="231"/>
      <c r="D30" s="1477"/>
      <c r="E30" s="1484"/>
      <c r="F30" s="1483"/>
      <c r="G30" s="138"/>
      <c r="H30" s="138"/>
      <c r="I30" s="855"/>
      <c r="J30" s="1482"/>
      <c r="K30" s="1481"/>
      <c r="L30" s="1480"/>
      <c r="M30" s="1479"/>
      <c r="N30" s="2"/>
      <c r="P30" s="1478"/>
      <c r="Q30" s="2"/>
      <c r="R30" s="2"/>
    </row>
    <row r="31" spans="1:18" s="250" customFormat="1" ht="14.25" hidden="1" customHeight="1">
      <c r="A31" s="138"/>
      <c r="B31" s="1474" t="s">
        <v>1378</v>
      </c>
      <c r="C31" s="231"/>
      <c r="D31" s="1477"/>
      <c r="E31" s="1484"/>
      <c r="F31" s="1483"/>
      <c r="G31" s="138"/>
      <c r="H31" s="138"/>
      <c r="I31" s="855"/>
      <c r="J31" s="1482"/>
      <c r="K31" s="1481"/>
      <c r="L31" s="1480"/>
      <c r="M31" s="1479"/>
      <c r="N31" s="2"/>
      <c r="P31" s="1478"/>
      <c r="Q31" s="2"/>
      <c r="R31" s="2"/>
    </row>
    <row r="32" spans="1:18" ht="14.25" hidden="1" customHeight="1">
      <c r="A32" s="99"/>
      <c r="B32" s="1474" t="s">
        <v>1377</v>
      </c>
      <c r="C32" s="231"/>
      <c r="D32" s="2107"/>
      <c r="E32" s="2107"/>
      <c r="F32" s="1475"/>
      <c r="G32" s="99"/>
      <c r="H32" s="99"/>
      <c r="I32" s="97"/>
      <c r="J32" s="215"/>
      <c r="L32" s="1473"/>
      <c r="M32" s="1158"/>
      <c r="N32" s="1"/>
      <c r="P32" s="1423"/>
      <c r="Q32" s="1"/>
      <c r="R32" s="1"/>
    </row>
    <row r="33" spans="1:20" ht="14.25" hidden="1" customHeight="1">
      <c r="A33" s="99"/>
      <c r="B33" s="1474" t="s">
        <v>1376</v>
      </c>
      <c r="C33" s="231"/>
      <c r="D33" s="1477"/>
      <c r="E33" s="1476"/>
      <c r="F33" s="1475"/>
      <c r="G33" s="99"/>
      <c r="H33" s="99"/>
      <c r="I33" s="97"/>
      <c r="J33" s="215"/>
      <c r="L33" s="1473"/>
      <c r="M33" s="1158"/>
      <c r="N33" s="1"/>
      <c r="P33" s="1423"/>
      <c r="Q33" s="1"/>
      <c r="R33" s="1"/>
    </row>
    <row r="34" spans="1:20" ht="15" customHeight="1">
      <c r="A34" s="99"/>
      <c r="B34" s="1474"/>
      <c r="C34" s="231"/>
      <c r="D34" s="2108"/>
      <c r="E34" s="2108"/>
      <c r="F34" s="99"/>
      <c r="G34" s="1308"/>
      <c r="H34" s="97"/>
      <c r="I34" s="97"/>
      <c r="J34" s="215"/>
      <c r="L34" s="1473"/>
      <c r="M34" s="1158"/>
      <c r="N34" s="1"/>
      <c r="P34" s="1423"/>
      <c r="Q34" s="1"/>
      <c r="R34" s="1"/>
    </row>
    <row r="35" spans="1:20" s="345" customFormat="1" ht="15" customHeight="1">
      <c r="A35" s="142" t="s">
        <v>1197</v>
      </c>
      <c r="B35" s="142"/>
      <c r="C35" s="231"/>
      <c r="D35" s="1469"/>
      <c r="E35" s="1466">
        <v>146382468</v>
      </c>
      <c r="F35" s="142"/>
      <c r="G35" s="1465"/>
      <c r="H35" s="831"/>
      <c r="I35" s="831"/>
      <c r="J35" s="216"/>
      <c r="K35" s="1431"/>
      <c r="L35" s="1471"/>
      <c r="M35" s="1463"/>
      <c r="N35" s="346"/>
      <c r="P35" s="1470"/>
      <c r="Q35" s="346"/>
      <c r="R35" s="346"/>
    </row>
    <row r="36" spans="1:20" s="345" customFormat="1" ht="15" customHeight="1">
      <c r="A36" s="1472" t="s">
        <v>1375</v>
      </c>
      <c r="B36" s="142"/>
      <c r="C36" s="231"/>
      <c r="D36" s="1469"/>
      <c r="E36" s="1466">
        <v>33619027</v>
      </c>
      <c r="F36" s="142"/>
      <c r="G36" s="1465"/>
      <c r="H36" s="831"/>
      <c r="I36" s="831"/>
      <c r="J36" s="216"/>
      <c r="K36" s="1431"/>
      <c r="L36" s="1471"/>
      <c r="M36" s="1463"/>
      <c r="N36" s="346"/>
      <c r="P36" s="1470"/>
      <c r="Q36" s="346"/>
      <c r="R36" s="346"/>
    </row>
    <row r="37" spans="1:20" s="345" customFormat="1" ht="15" customHeight="1">
      <c r="A37" s="142" t="s">
        <v>1374</v>
      </c>
      <c r="B37" s="142"/>
      <c r="C37" s="231"/>
      <c r="D37" s="1469"/>
      <c r="E37" s="1466">
        <v>2024519</v>
      </c>
      <c r="F37" s="142"/>
      <c r="G37" s="1465"/>
      <c r="H37" s="831"/>
      <c r="I37" s="831"/>
      <c r="J37" s="216"/>
      <c r="K37" s="1431"/>
      <c r="L37" s="1464"/>
      <c r="M37" s="1463"/>
      <c r="N37" s="346"/>
      <c r="P37" s="1462"/>
      <c r="Q37" s="346"/>
      <c r="R37" s="346"/>
    </row>
    <row r="38" spans="1:20" s="345" customFormat="1" ht="15" customHeight="1">
      <c r="A38" s="142" t="s">
        <v>1373</v>
      </c>
      <c r="B38" s="142"/>
      <c r="C38" s="231"/>
      <c r="D38" s="1468"/>
      <c r="E38" s="1467">
        <v>0</v>
      </c>
      <c r="F38" s="1466"/>
      <c r="G38" s="1465"/>
      <c r="H38" s="831"/>
      <c r="I38" s="831"/>
      <c r="J38" s="216"/>
      <c r="K38" s="1431"/>
      <c r="L38" s="1464"/>
      <c r="M38" s="1463"/>
      <c r="N38" s="346"/>
      <c r="P38" s="1462"/>
      <c r="Q38" s="346"/>
      <c r="R38" s="346"/>
    </row>
    <row r="39" spans="1:20" s="1116" customFormat="1" ht="16.5" customHeight="1">
      <c r="A39" s="2109" t="s">
        <v>5</v>
      </c>
      <c r="B39" s="2109"/>
      <c r="C39" s="1461"/>
      <c r="D39" s="1460"/>
      <c r="E39" s="1459">
        <f>SUM(E9+E10+E28+E29+E35+E36+E37+E38)</f>
        <v>1480531207</v>
      </c>
      <c r="F39" s="1458"/>
      <c r="G39" s="1458"/>
      <c r="H39" s="1458"/>
      <c r="I39" s="1458"/>
      <c r="J39" s="1458"/>
      <c r="K39" s="1431"/>
      <c r="L39" s="1457"/>
      <c r="M39" s="1456"/>
      <c r="N39" s="1455"/>
    </row>
    <row r="40" spans="1:20" ht="12.75" customHeight="1">
      <c r="B40" s="474"/>
      <c r="C40" s="474"/>
      <c r="D40" s="1410"/>
      <c r="E40" s="1432"/>
      <c r="F40" s="1454"/>
      <c r="G40" s="1452"/>
      <c r="H40" s="471"/>
      <c r="I40" s="471"/>
      <c r="J40" s="1453"/>
      <c r="K40" s="1452"/>
      <c r="L40" s="1451"/>
      <c r="M40" s="1451"/>
      <c r="N40" s="1"/>
      <c r="P40" s="1423"/>
      <c r="Q40" s="1"/>
      <c r="R40" s="1"/>
    </row>
    <row r="41" spans="1:20" ht="10.5" hidden="1" customHeight="1">
      <c r="A41" s="104"/>
      <c r="B41" s="474"/>
      <c r="C41" s="1"/>
      <c r="D41" s="1422"/>
      <c r="F41" s="1"/>
      <c r="G41" s="1"/>
      <c r="H41" s="1"/>
      <c r="I41" s="1"/>
      <c r="J41" s="1"/>
      <c r="K41" s="1415"/>
      <c r="L41" s="1"/>
      <c r="M41" s="1"/>
      <c r="N41" s="1"/>
    </row>
    <row r="43" spans="1:20" ht="11.1" customHeight="1">
      <c r="A43" s="1423"/>
      <c r="B43" s="99"/>
      <c r="F43" s="1"/>
      <c r="G43" s="1"/>
      <c r="H43" s="1"/>
      <c r="I43" s="1"/>
      <c r="J43" s="1"/>
      <c r="K43" s="1415"/>
      <c r="L43" s="1"/>
      <c r="M43" s="1"/>
      <c r="N43" s="1"/>
    </row>
    <row r="44" spans="1:20" ht="11.1" customHeight="1">
      <c r="B44" s="99"/>
      <c r="C44" s="1"/>
      <c r="D44" s="1422"/>
      <c r="F44" s="1"/>
      <c r="G44" s="1"/>
      <c r="H44" s="1"/>
      <c r="I44" s="1"/>
      <c r="J44" s="1"/>
      <c r="K44" s="1415"/>
      <c r="L44" s="1"/>
      <c r="M44" s="1"/>
      <c r="N44" s="1"/>
    </row>
    <row r="45" spans="1:20" ht="15" customHeight="1">
      <c r="A45" s="1417"/>
      <c r="B45" s="99"/>
      <c r="E45" s="1416"/>
      <c r="F45" s="1"/>
      <c r="G45" s="1"/>
      <c r="H45" s="1"/>
      <c r="I45" s="1"/>
      <c r="J45" s="1418"/>
      <c r="K45" s="1418"/>
      <c r="L45" s="1418"/>
      <c r="M45" s="1418"/>
      <c r="N45" s="1"/>
    </row>
    <row r="46" spans="1:20" ht="12.75" customHeight="1">
      <c r="A46" s="1423"/>
      <c r="B46" s="99"/>
      <c r="E46" s="1416"/>
      <c r="F46" s="1"/>
      <c r="G46" s="1"/>
      <c r="H46" s="1"/>
      <c r="I46" s="1"/>
      <c r="J46" s="1418"/>
      <c r="K46" s="1418"/>
      <c r="L46" s="1418"/>
      <c r="M46" s="1418"/>
      <c r="N46" s="1"/>
    </row>
    <row r="47" spans="1:20" ht="12.75" customHeight="1">
      <c r="A47" s="1423"/>
      <c r="B47" s="99"/>
      <c r="C47" s="1420"/>
      <c r="D47" s="1421"/>
      <c r="E47" s="1416"/>
      <c r="F47" s="1420"/>
      <c r="G47" s="1420"/>
      <c r="H47" s="1420"/>
      <c r="I47" s="1420"/>
      <c r="J47" s="1420"/>
      <c r="K47" s="1420"/>
      <c r="L47" s="1420"/>
      <c r="M47" s="1420"/>
      <c r="N47" s="1"/>
    </row>
    <row r="48" spans="1:20" ht="12.75" customHeight="1">
      <c r="A48" s="1423"/>
      <c r="B48" s="99"/>
      <c r="E48" s="1416"/>
      <c r="F48" s="1"/>
      <c r="G48" s="1"/>
      <c r="H48" s="1"/>
      <c r="I48" s="1"/>
      <c r="J48" s="1418"/>
      <c r="K48" s="1418"/>
      <c r="L48" s="1418"/>
      <c r="M48" s="1418"/>
      <c r="N48" s="1"/>
      <c r="P48" s="73" t="s">
        <v>171</v>
      </c>
      <c r="Q48" s="1433"/>
      <c r="R48" s="105"/>
      <c r="S48" s="105"/>
      <c r="T48" s="105"/>
    </row>
    <row r="49" spans="1:20" ht="12.75" customHeight="1">
      <c r="A49" s="1423"/>
      <c r="B49" s="99"/>
      <c r="F49" s="1"/>
      <c r="G49" s="1"/>
      <c r="H49" s="1"/>
      <c r="I49" s="1"/>
      <c r="J49" s="1"/>
      <c r="K49" s="1415"/>
      <c r="L49" s="1"/>
      <c r="M49" s="1"/>
      <c r="N49" s="1"/>
      <c r="Q49" s="1433"/>
      <c r="R49" s="105"/>
      <c r="S49" s="105"/>
      <c r="T49" s="105"/>
    </row>
    <row r="50" spans="1:20" ht="12.75" customHeight="1">
      <c r="B50" s="99"/>
      <c r="C50" s="1"/>
      <c r="D50" s="1422"/>
      <c r="F50" s="1"/>
      <c r="G50" s="1"/>
      <c r="H50" s="1"/>
      <c r="I50" s="1"/>
      <c r="J50" s="1"/>
      <c r="K50" s="1415"/>
      <c r="L50" s="1"/>
      <c r="M50" s="1"/>
      <c r="N50" s="1"/>
      <c r="P50" s="1122"/>
      <c r="Q50" s="1450"/>
      <c r="R50" s="105"/>
      <c r="S50" s="105"/>
      <c r="T50" s="105"/>
    </row>
    <row r="51" spans="1:20" ht="12.75" customHeight="1">
      <c r="A51" s="1423"/>
      <c r="B51" s="99"/>
      <c r="F51" s="1"/>
      <c r="G51" s="1"/>
      <c r="H51" s="1"/>
      <c r="I51" s="1"/>
      <c r="J51" s="1"/>
      <c r="K51" s="1415"/>
      <c r="L51" s="1"/>
      <c r="M51" s="1"/>
      <c r="N51" s="1"/>
      <c r="Q51" s="1449"/>
      <c r="R51" s="1429"/>
      <c r="S51" s="1429"/>
      <c r="T51" s="1429"/>
    </row>
    <row r="52" spans="1:20" ht="4.5" customHeight="1">
      <c r="A52" s="1423"/>
      <c r="B52" s="99"/>
      <c r="E52" s="1416"/>
      <c r="F52" s="1"/>
      <c r="G52" s="1418"/>
      <c r="H52" s="1418"/>
      <c r="I52" s="1418"/>
      <c r="J52" s="1418"/>
      <c r="K52" s="1418"/>
      <c r="L52" s="1418"/>
      <c r="M52" s="1418"/>
      <c r="N52" s="1"/>
      <c r="Q52" s="1448"/>
      <c r="R52" s="211"/>
      <c r="S52" s="211"/>
      <c r="T52" s="211"/>
    </row>
    <row r="53" spans="1:20" ht="0.75" customHeight="1">
      <c r="A53" s="1423"/>
      <c r="B53" s="99"/>
      <c r="E53" s="1416"/>
      <c r="F53" s="1"/>
      <c r="G53" s="1418"/>
      <c r="H53" s="1418"/>
      <c r="I53" s="1418"/>
      <c r="J53" s="1418"/>
      <c r="K53" s="1418"/>
      <c r="L53" s="1418"/>
      <c r="M53" s="1418"/>
      <c r="N53" s="1"/>
      <c r="Q53" s="1448"/>
      <c r="R53" s="211"/>
      <c r="S53" s="211"/>
      <c r="T53" s="211"/>
    </row>
    <row r="54" spans="1:20" ht="12.75" customHeight="1">
      <c r="A54" s="1423"/>
      <c r="B54" s="99"/>
      <c r="E54" s="1416"/>
      <c r="F54" s="1"/>
      <c r="G54" s="1418"/>
      <c r="H54" s="1418"/>
      <c r="I54" s="1418"/>
      <c r="J54" s="1418"/>
      <c r="K54" s="1418"/>
      <c r="L54" s="1418"/>
      <c r="M54" s="1418"/>
      <c r="N54" s="1"/>
      <c r="Q54" s="1447"/>
      <c r="R54" s="1424"/>
      <c r="S54" s="1424"/>
      <c r="T54" s="1424"/>
    </row>
    <row r="55" spans="1:20" ht="12.75" customHeight="1">
      <c r="A55" s="1423"/>
      <c r="B55" s="99"/>
      <c r="E55" s="1416"/>
      <c r="F55" s="1"/>
      <c r="G55" s="1418"/>
      <c r="H55" s="1418"/>
      <c r="I55" s="1418"/>
      <c r="J55" s="1418"/>
      <c r="K55" s="1418"/>
      <c r="L55" s="1418"/>
      <c r="M55" s="1418"/>
      <c r="N55" s="1"/>
    </row>
    <row r="56" spans="1:20" ht="12.75" customHeight="1">
      <c r="A56" s="1423"/>
      <c r="B56" s="99"/>
      <c r="E56" s="1416"/>
      <c r="F56" s="1"/>
      <c r="G56" s="1418"/>
      <c r="H56" s="1418"/>
      <c r="I56" s="1418"/>
      <c r="J56" s="1418"/>
      <c r="K56" s="1418"/>
      <c r="L56" s="1418"/>
      <c r="M56" s="1418"/>
      <c r="N56" s="1"/>
    </row>
    <row r="57" spans="1:20" ht="12.75" customHeight="1">
      <c r="A57" s="1423"/>
      <c r="B57" s="99"/>
      <c r="E57" s="1416"/>
      <c r="F57" s="1"/>
      <c r="G57" s="1418"/>
      <c r="H57" s="1418"/>
      <c r="I57" s="1418"/>
      <c r="J57" s="1418"/>
      <c r="K57" s="1418"/>
      <c r="L57" s="1418"/>
      <c r="M57" s="1418"/>
      <c r="N57" s="1"/>
    </row>
    <row r="58" spans="1:20" ht="12.75" customHeight="1">
      <c r="C58" s="214"/>
      <c r="E58" s="1442"/>
      <c r="F58" s="1435"/>
      <c r="G58" s="1418"/>
      <c r="H58" s="1418"/>
      <c r="I58" s="1418"/>
      <c r="J58" s="1418"/>
      <c r="K58" s="1418"/>
      <c r="L58" s="1418"/>
      <c r="M58" s="1418"/>
      <c r="N58" s="1"/>
    </row>
    <row r="60" spans="1:20" ht="12.75" customHeight="1">
      <c r="A60" s="1116"/>
      <c r="B60" s="99"/>
      <c r="E60" s="1416"/>
      <c r="F60" s="1"/>
      <c r="G60" s="1418"/>
      <c r="H60" s="1418"/>
      <c r="I60" s="1418"/>
      <c r="J60" s="1418"/>
      <c r="K60" s="1418"/>
      <c r="L60" s="1418"/>
      <c r="M60" s="1418"/>
      <c r="N60" s="1"/>
    </row>
    <row r="61" spans="1:20" ht="12.75" customHeight="1">
      <c r="A61" s="1116"/>
      <c r="B61" s="99"/>
      <c r="E61" s="1416"/>
      <c r="F61" s="1"/>
      <c r="G61" s="1418"/>
      <c r="H61" s="1418"/>
      <c r="I61" s="1418"/>
      <c r="J61" s="1418"/>
      <c r="K61" s="1418"/>
      <c r="L61" s="1418"/>
      <c r="M61" s="1418"/>
      <c r="N61" s="1"/>
    </row>
    <row r="62" spans="1:20" ht="12.75" customHeight="1">
      <c r="A62" s="1116"/>
      <c r="B62" s="99"/>
      <c r="E62" s="1416"/>
      <c r="F62" s="1"/>
      <c r="G62" s="1418"/>
      <c r="H62" s="1418"/>
      <c r="I62" s="1418"/>
      <c r="J62" s="1418"/>
      <c r="K62" s="1418"/>
      <c r="L62" s="1418"/>
      <c r="M62" s="1418"/>
      <c r="N62" s="1"/>
    </row>
    <row r="63" spans="1:20" ht="12.75" customHeight="1">
      <c r="A63" s="1446"/>
      <c r="B63" s="99"/>
      <c r="E63" s="1416"/>
      <c r="F63" s="1"/>
      <c r="G63" s="1418"/>
      <c r="H63" s="1418"/>
      <c r="I63" s="1418"/>
      <c r="J63" s="1418"/>
      <c r="K63" s="1418"/>
      <c r="L63" s="1418"/>
      <c r="M63" s="1418"/>
      <c r="N63" s="1"/>
    </row>
    <row r="64" spans="1:20" ht="12.75" customHeight="1">
      <c r="A64" s="1116"/>
      <c r="B64" s="99"/>
      <c r="E64" s="1416"/>
      <c r="F64" s="1"/>
      <c r="G64" s="1418"/>
      <c r="H64" s="1418"/>
      <c r="I64" s="1418"/>
      <c r="J64" s="1418"/>
      <c r="K64" s="1418"/>
      <c r="L64" s="1418"/>
      <c r="M64" s="1418"/>
      <c r="N64" s="1"/>
    </row>
    <row r="65" spans="1:14" ht="12.75" customHeight="1">
      <c r="A65" s="1116"/>
      <c r="B65" s="99"/>
      <c r="E65" s="1416"/>
      <c r="F65" s="1"/>
      <c r="G65" s="1418"/>
      <c r="H65" s="1418"/>
      <c r="I65" s="1418"/>
      <c r="J65" s="1418"/>
      <c r="K65" s="1418"/>
      <c r="L65" s="1418"/>
      <c r="M65" s="1418"/>
      <c r="N65" s="1"/>
    </row>
    <row r="67" spans="1:14" ht="12.75" customHeight="1">
      <c r="B67" s="99"/>
      <c r="E67" s="1416"/>
      <c r="F67" s="1"/>
      <c r="G67" s="1418"/>
      <c r="H67" s="1418"/>
      <c r="I67" s="1418"/>
      <c r="J67" s="1418"/>
      <c r="K67" s="1418"/>
      <c r="L67" s="1418"/>
      <c r="M67" s="1418"/>
      <c r="N67" s="1"/>
    </row>
    <row r="68" spans="1:14" ht="12.75" customHeight="1">
      <c r="A68" s="1116"/>
      <c r="B68" s="99"/>
      <c r="E68" s="1416"/>
      <c r="F68" s="1"/>
      <c r="G68" s="1418"/>
      <c r="H68" s="1418"/>
      <c r="I68" s="1418"/>
      <c r="J68" s="1418"/>
      <c r="K68" s="1418"/>
      <c r="L68" s="1418"/>
      <c r="M68" s="1418"/>
      <c r="N68" s="1"/>
    </row>
    <row r="69" spans="1:14" ht="12.75" customHeight="1">
      <c r="A69" s="261" t="s">
        <v>1355</v>
      </c>
      <c r="B69" s="99"/>
      <c r="E69" s="1416"/>
      <c r="F69" s="1"/>
      <c r="G69" s="1418"/>
      <c r="H69" s="1418"/>
      <c r="I69" s="1418"/>
      <c r="J69" s="1418"/>
      <c r="K69" s="1418"/>
      <c r="L69" s="1418"/>
      <c r="M69" s="1418"/>
      <c r="N69" s="1"/>
    </row>
    <row r="70" spans="1:14" ht="12.75" customHeight="1">
      <c r="A70" s="1116"/>
      <c r="B70" s="99"/>
      <c r="E70" s="1416"/>
      <c r="F70" s="1"/>
      <c r="G70" s="1418"/>
      <c r="H70" s="1418"/>
      <c r="I70" s="1418"/>
      <c r="J70" s="1418"/>
      <c r="K70" s="1418"/>
      <c r="L70" s="1418"/>
      <c r="M70" s="1418"/>
      <c r="N70" s="1"/>
    </row>
    <row r="71" spans="1:14" ht="12.75" customHeight="1">
      <c r="A71" s="1116"/>
      <c r="B71" s="99"/>
      <c r="E71" s="1416"/>
      <c r="F71" s="1"/>
      <c r="G71" s="1418"/>
      <c r="H71" s="1418"/>
      <c r="I71" s="1418"/>
      <c r="J71" s="1418"/>
      <c r="K71" s="1418"/>
      <c r="L71" s="1418"/>
      <c r="M71" s="1418"/>
      <c r="N71" s="1"/>
    </row>
    <row r="72" spans="1:14" ht="12.75" customHeight="1">
      <c r="A72" s="1116"/>
      <c r="B72" s="99"/>
      <c r="E72" s="1416"/>
      <c r="F72" s="1"/>
      <c r="G72" s="1418"/>
      <c r="H72" s="1418"/>
      <c r="I72" s="1418"/>
      <c r="J72" s="1418"/>
      <c r="K72" s="1418"/>
      <c r="L72" s="1418"/>
      <c r="M72" s="1418"/>
      <c r="N72" s="1"/>
    </row>
    <row r="73" spans="1:14" ht="12.75" customHeight="1">
      <c r="A73" s="1116"/>
      <c r="B73" s="99"/>
      <c r="E73" s="1416"/>
      <c r="F73" s="1"/>
      <c r="G73" s="1418"/>
      <c r="H73" s="1418"/>
      <c r="I73" s="1418"/>
      <c r="J73" s="1418"/>
      <c r="K73" s="1418"/>
      <c r="L73" s="1418"/>
      <c r="M73" s="1418"/>
      <c r="N73" s="1"/>
    </row>
    <row r="74" spans="1:14" ht="12.75" customHeight="1">
      <c r="A74" s="1116"/>
      <c r="B74" s="99"/>
      <c r="E74" s="1416"/>
      <c r="F74" s="1"/>
      <c r="G74" s="1418"/>
      <c r="H74" s="1418"/>
      <c r="I74" s="1418"/>
      <c r="J74" s="1418"/>
      <c r="K74" s="1418"/>
      <c r="L74" s="1418"/>
      <c r="M74" s="1418"/>
      <c r="N74" s="1"/>
    </row>
    <row r="75" spans="1:14" ht="9" customHeight="1">
      <c r="A75" s="1116"/>
      <c r="B75" s="99"/>
      <c r="E75" s="1416"/>
      <c r="F75" s="1"/>
      <c r="G75" s="1418"/>
      <c r="H75" s="1418"/>
      <c r="I75" s="1418"/>
      <c r="J75" s="1418"/>
      <c r="K75" s="1418"/>
      <c r="L75" s="1418"/>
      <c r="M75" s="1418"/>
      <c r="N75" s="1"/>
    </row>
    <row r="76" spans="1:14" ht="12.75" customHeight="1">
      <c r="A76" s="1116"/>
      <c r="B76" s="99"/>
      <c r="E76" s="1416"/>
      <c r="F76" s="1"/>
      <c r="G76" s="1418"/>
      <c r="H76" s="1418"/>
      <c r="I76" s="1418"/>
      <c r="J76" s="1418"/>
      <c r="K76" s="1418"/>
      <c r="L76" s="1418"/>
      <c r="M76" s="1418"/>
      <c r="N76" s="1"/>
    </row>
    <row r="77" spans="1:14" ht="12.75" customHeight="1">
      <c r="A77" s="1116"/>
      <c r="G77" s="1418"/>
      <c r="H77" s="1418"/>
      <c r="I77" s="1418"/>
      <c r="J77" s="1418"/>
      <c r="K77" s="1418"/>
      <c r="L77" s="1418"/>
      <c r="M77" s="1418"/>
      <c r="N77" s="1"/>
    </row>
    <row r="78" spans="1:14" ht="12.75" customHeight="1">
      <c r="D78" s="1445"/>
      <c r="E78" s="1432"/>
      <c r="G78" s="1418"/>
      <c r="H78" s="1418"/>
      <c r="I78" s="1418"/>
      <c r="J78" s="1418"/>
      <c r="K78" s="1418"/>
      <c r="L78" s="1418"/>
      <c r="M78" s="1418"/>
      <c r="N78" s="1"/>
    </row>
    <row r="79" spans="1:14" ht="12.75" customHeight="1">
      <c r="A79" s="240"/>
      <c r="B79" s="1434"/>
      <c r="C79" s="474"/>
      <c r="D79" s="1410"/>
      <c r="E79" s="1442"/>
      <c r="G79" s="1418"/>
      <c r="H79" s="1418"/>
      <c r="I79" s="1418"/>
      <c r="J79" s="1418"/>
      <c r="K79" s="1418"/>
      <c r="L79" s="1418"/>
      <c r="M79" s="1418"/>
      <c r="N79" s="1"/>
    </row>
    <row r="80" spans="1:14" ht="13.5" customHeight="1">
      <c r="A80" s="240"/>
      <c r="B80" s="1434"/>
      <c r="C80" s="474"/>
      <c r="D80" s="1410"/>
      <c r="E80" s="1442"/>
      <c r="G80" s="1418"/>
      <c r="H80" s="1418"/>
      <c r="I80" s="1418"/>
      <c r="J80" s="1418"/>
      <c r="K80" s="1418"/>
      <c r="L80" s="1418"/>
      <c r="M80" s="1418"/>
      <c r="N80" s="1"/>
    </row>
    <row r="81" spans="1:18" s="1116" customFormat="1">
      <c r="A81" s="73"/>
      <c r="B81" s="1434"/>
      <c r="C81" s="73"/>
      <c r="D81" s="1445"/>
      <c r="E81" s="1442"/>
      <c r="F81" s="73"/>
      <c r="K81" s="1411"/>
    </row>
    <row r="82" spans="1:18" ht="14.1" customHeight="1">
      <c r="B82" s="1434"/>
      <c r="D82" s="1445"/>
      <c r="E82" s="1442"/>
      <c r="G82" s="1439"/>
      <c r="H82" s="1439"/>
      <c r="I82" s="1439"/>
      <c r="J82" s="1444"/>
      <c r="K82" s="1443"/>
      <c r="L82" s="1444"/>
      <c r="M82" s="1439"/>
      <c r="N82" s="1443"/>
      <c r="O82" s="1423"/>
    </row>
    <row r="83" spans="1:18" ht="12.75" customHeight="1">
      <c r="B83" s="1433"/>
      <c r="C83" s="474"/>
      <c r="D83" s="1410"/>
      <c r="E83" s="1442"/>
      <c r="G83" s="1418"/>
      <c r="H83" s="1418"/>
      <c r="I83" s="1418"/>
      <c r="J83" s="1418"/>
      <c r="K83" s="1418"/>
      <c r="L83" s="1418"/>
      <c r="M83" s="1418"/>
      <c r="N83" s="1"/>
    </row>
    <row r="84" spans="1:18" ht="12.75" customHeight="1">
      <c r="B84" s="1434"/>
      <c r="C84" s="474"/>
      <c r="D84" s="1410"/>
      <c r="E84" s="1442"/>
      <c r="G84" s="573"/>
      <c r="H84" s="573"/>
      <c r="I84" s="573"/>
      <c r="J84" s="573"/>
      <c r="L84" s="573"/>
      <c r="M84" s="573"/>
      <c r="Q84" s="1124"/>
      <c r="R84" s="1124"/>
    </row>
    <row r="85" spans="1:18" ht="12.75" customHeight="1">
      <c r="B85" s="1434"/>
      <c r="C85" s="474"/>
      <c r="D85" s="1410"/>
      <c r="E85" s="1442"/>
      <c r="F85" s="1441"/>
      <c r="G85" s="573"/>
      <c r="H85" s="573"/>
      <c r="I85" s="573"/>
      <c r="J85" s="573"/>
      <c r="L85" s="573"/>
      <c r="M85" s="573"/>
      <c r="Q85" s="1124"/>
      <c r="R85" s="1124"/>
    </row>
    <row r="86" spans="1:18" ht="12.75" customHeight="1">
      <c r="B86" s="1433"/>
      <c r="C86" s="474"/>
      <c r="D86" s="1410"/>
      <c r="E86" s="1442"/>
      <c r="G86" s="573"/>
      <c r="H86" s="573"/>
      <c r="I86" s="573"/>
      <c r="J86" s="573"/>
      <c r="L86" s="573"/>
      <c r="M86" s="573"/>
      <c r="Q86" s="1124"/>
      <c r="R86" s="1124"/>
    </row>
    <row r="87" spans="1:18" ht="12.75" customHeight="1">
      <c r="D87" s="1440"/>
      <c r="E87" s="1432"/>
      <c r="G87" s="573"/>
      <c r="H87" s="573"/>
      <c r="I87" s="573"/>
      <c r="J87" s="573"/>
      <c r="L87" s="573"/>
      <c r="M87" s="573"/>
      <c r="Q87" s="1124"/>
      <c r="R87" s="1124"/>
    </row>
    <row r="88" spans="1:18" ht="12.75" customHeight="1">
      <c r="B88" s="1441"/>
      <c r="C88" s="1433"/>
      <c r="D88" s="1440"/>
      <c r="E88" s="1432"/>
      <c r="G88" s="573"/>
      <c r="H88" s="573"/>
      <c r="I88" s="573"/>
      <c r="J88" s="573"/>
      <c r="L88" s="573"/>
      <c r="M88" s="573"/>
      <c r="Q88" s="1124"/>
      <c r="R88" s="1124"/>
    </row>
    <row r="89" spans="1:18" ht="12.75" customHeight="1">
      <c r="B89" s="345"/>
      <c r="C89" s="1433"/>
      <c r="D89" s="1440"/>
      <c r="E89" s="1432"/>
      <c r="F89" s="345"/>
      <c r="G89" s="573"/>
      <c r="H89" s="573"/>
      <c r="I89" s="573"/>
      <c r="J89" s="573"/>
      <c r="L89" s="573"/>
      <c r="M89" s="573"/>
      <c r="Q89" s="1124"/>
      <c r="R89" s="1124"/>
    </row>
    <row r="90" spans="1:18" ht="12.75" customHeight="1">
      <c r="A90" s="1417"/>
      <c r="B90" s="105"/>
      <c r="C90" s="1433"/>
      <c r="D90" s="1440"/>
      <c r="E90" s="1432"/>
      <c r="F90" s="105"/>
      <c r="G90" s="573"/>
      <c r="H90" s="573"/>
      <c r="I90" s="573"/>
      <c r="J90" s="573"/>
      <c r="L90" s="573"/>
      <c r="M90" s="573"/>
      <c r="Q90" s="1124"/>
      <c r="R90" s="1124"/>
    </row>
    <row r="91" spans="1:18" ht="12.75" customHeight="1">
      <c r="A91" s="106"/>
      <c r="B91" s="105"/>
      <c r="C91" s="1433"/>
      <c r="D91" s="1440"/>
      <c r="E91" s="1432"/>
      <c r="F91" s="105"/>
      <c r="G91" s="573"/>
      <c r="H91" s="573"/>
      <c r="I91" s="573"/>
      <c r="J91" s="573"/>
      <c r="L91" s="573"/>
      <c r="M91" s="573"/>
      <c r="Q91" s="1124"/>
      <c r="R91" s="1124"/>
    </row>
    <row r="92" spans="1:18" ht="12.75" customHeight="1">
      <c r="A92" s="1423"/>
      <c r="B92" s="99"/>
      <c r="F92" s="573"/>
      <c r="G92" s="573"/>
      <c r="H92" s="573"/>
      <c r="I92" s="573"/>
      <c r="J92" s="573"/>
      <c r="L92" s="573"/>
      <c r="M92" s="573"/>
      <c r="Q92" s="1124"/>
      <c r="R92" s="1124"/>
    </row>
    <row r="93" spans="1:18" ht="12.75" customHeight="1">
      <c r="A93" s="1423"/>
      <c r="B93" s="99"/>
      <c r="F93" s="573"/>
      <c r="G93" s="573"/>
      <c r="H93" s="573"/>
      <c r="I93" s="573"/>
      <c r="J93" s="573"/>
      <c r="L93" s="573"/>
      <c r="M93" s="573"/>
      <c r="Q93" s="1124"/>
      <c r="R93" s="1124"/>
    </row>
    <row r="94" spans="1:18" ht="12.75" customHeight="1">
      <c r="A94" s="1423"/>
      <c r="B94" s="99"/>
      <c r="F94" s="573"/>
      <c r="G94" s="573"/>
      <c r="H94" s="573"/>
      <c r="I94" s="573"/>
      <c r="J94" s="573"/>
      <c r="L94" s="573"/>
      <c r="M94" s="573"/>
      <c r="Q94" s="1124"/>
      <c r="R94" s="1124"/>
    </row>
    <row r="95" spans="1:18" ht="12.75" customHeight="1">
      <c r="C95" s="1"/>
      <c r="D95" s="1422"/>
      <c r="F95" s="1"/>
      <c r="G95" s="147"/>
      <c r="H95" s="1"/>
      <c r="I95" s="147"/>
      <c r="J95" s="1"/>
      <c r="K95" s="1415"/>
      <c r="L95" s="1"/>
      <c r="M95" s="1"/>
      <c r="N95" s="1"/>
      <c r="Q95" s="1"/>
      <c r="R95" s="1"/>
    </row>
    <row r="96" spans="1:18" ht="12.75" customHeight="1">
      <c r="A96" s="1116"/>
      <c r="B96" s="99"/>
      <c r="C96" s="1439"/>
      <c r="E96" s="1416"/>
      <c r="F96" s="1"/>
      <c r="G96" s="1418"/>
      <c r="H96" s="1418"/>
      <c r="I96" s="1418"/>
      <c r="J96" s="1418"/>
      <c r="K96" s="1418"/>
      <c r="L96" s="1418"/>
      <c r="M96" s="1418"/>
      <c r="N96" s="1"/>
      <c r="Q96" s="1"/>
      <c r="R96" s="1"/>
    </row>
    <row r="97" spans="1:18" ht="12.75" customHeight="1">
      <c r="A97" s="1116"/>
      <c r="B97" s="99"/>
      <c r="C97" s="1"/>
      <c r="D97" s="1422"/>
      <c r="F97" s="1"/>
      <c r="G97" s="1"/>
      <c r="H97" s="1"/>
      <c r="I97" s="1"/>
      <c r="J97" s="1"/>
      <c r="K97" s="1415"/>
      <c r="L97" s="1"/>
      <c r="M97" s="1"/>
      <c r="N97" s="1"/>
      <c r="P97" s="240"/>
      <c r="Q97" s="1"/>
      <c r="R97" s="1"/>
    </row>
    <row r="98" spans="1:18" ht="12.75" customHeight="1">
      <c r="A98" s="1116"/>
      <c r="B98" s="99"/>
      <c r="C98" s="1"/>
      <c r="D98" s="1422"/>
      <c r="F98" s="1"/>
      <c r="G98" s="1"/>
      <c r="H98" s="1"/>
      <c r="I98" s="1"/>
      <c r="J98" s="1"/>
      <c r="K98" s="1415"/>
      <c r="L98" s="1"/>
      <c r="M98" s="1"/>
      <c r="N98" s="1"/>
      <c r="P98" s="240"/>
      <c r="Q98" s="1"/>
      <c r="R98" s="1"/>
    </row>
    <row r="99" spans="1:18" ht="12.75" customHeight="1">
      <c r="A99" s="1116"/>
      <c r="B99" s="99"/>
      <c r="C99" s="1"/>
      <c r="D99" s="1422"/>
      <c r="F99" s="1"/>
      <c r="G99" s="1"/>
      <c r="H99" s="1"/>
      <c r="I99" s="1"/>
      <c r="J99" s="1"/>
      <c r="K99" s="1415"/>
      <c r="L99" s="1"/>
      <c r="M99" s="1"/>
      <c r="N99" s="1"/>
      <c r="P99" s="240"/>
      <c r="Q99" s="1"/>
      <c r="R99" s="1"/>
    </row>
    <row r="100" spans="1:18" ht="12.75" customHeight="1">
      <c r="A100" s="1116"/>
      <c r="Q100" s="1"/>
      <c r="R100" s="1"/>
    </row>
    <row r="101" spans="1:18" ht="12.75" customHeight="1">
      <c r="G101" s="1"/>
      <c r="H101" s="1"/>
      <c r="I101" s="1"/>
      <c r="J101" s="1418"/>
      <c r="K101" s="1418"/>
      <c r="L101" s="1418"/>
      <c r="M101" s="1418"/>
      <c r="N101" s="1"/>
      <c r="Q101" s="1"/>
      <c r="R101" s="1"/>
    </row>
    <row r="102" spans="1:18" ht="12.75" customHeight="1">
      <c r="Q102" s="1"/>
      <c r="R102" s="1"/>
    </row>
    <row r="103" spans="1:18" ht="12.75" customHeight="1">
      <c r="N103" s="1434"/>
      <c r="O103" s="1434"/>
    </row>
    <row r="104" spans="1:18" ht="12.75" customHeight="1">
      <c r="G104" s="2106"/>
      <c r="H104" s="2106"/>
      <c r="I104" s="2106"/>
      <c r="N104" s="1436"/>
      <c r="O104" s="1435"/>
    </row>
    <row r="105" spans="1:18" ht="12.75" customHeight="1">
      <c r="G105" s="1438"/>
      <c r="H105" s="1438"/>
      <c r="I105" s="1438"/>
      <c r="N105" s="1436"/>
      <c r="O105" s="1435"/>
    </row>
    <row r="106" spans="1:18" ht="12.75" customHeight="1">
      <c r="G106" s="1438"/>
      <c r="H106" s="1124"/>
      <c r="I106" s="1124"/>
      <c r="N106" s="1434"/>
      <c r="O106" s="1434"/>
    </row>
    <row r="107" spans="1:18" ht="12.75" customHeight="1">
      <c r="G107" s="1438"/>
      <c r="H107" s="1124"/>
      <c r="I107" s="1124"/>
      <c r="N107" s="1434"/>
      <c r="O107" s="1434"/>
    </row>
    <row r="108" spans="1:18" ht="12.75" customHeight="1">
      <c r="G108" s="1438"/>
      <c r="H108" s="1124"/>
      <c r="I108" s="1124"/>
      <c r="N108" s="1436"/>
      <c r="O108" s="1435"/>
    </row>
    <row r="109" spans="1:18" ht="12.75" customHeight="1">
      <c r="G109" s="1438"/>
      <c r="H109" s="1124"/>
      <c r="I109" s="1124"/>
      <c r="N109" s="1436"/>
      <c r="O109" s="1435"/>
    </row>
    <row r="110" spans="1:18" ht="12.75" customHeight="1">
      <c r="G110" s="1437"/>
      <c r="H110" s="1124"/>
      <c r="I110" s="1124"/>
      <c r="N110" s="1436"/>
      <c r="O110" s="1435"/>
    </row>
    <row r="111" spans="1:18" ht="12.75" customHeight="1">
      <c r="G111" s="1124"/>
      <c r="H111" s="1124"/>
      <c r="I111" s="1124"/>
      <c r="N111" s="1436"/>
      <c r="O111" s="1435"/>
    </row>
    <row r="112" spans="1:18" ht="12.75" customHeight="1">
      <c r="N112" s="1434"/>
      <c r="O112" s="1434"/>
    </row>
    <row r="113" spans="1:15" ht="12.75" customHeight="1">
      <c r="N113" s="1434"/>
      <c r="O113" s="1434"/>
    </row>
    <row r="114" spans="1:15" ht="12.75" customHeight="1">
      <c r="G114" s="345"/>
      <c r="H114" s="345"/>
      <c r="I114" s="345"/>
      <c r="J114" s="345"/>
      <c r="K114" s="1431"/>
      <c r="L114" s="345"/>
      <c r="M114" s="345"/>
      <c r="N114" s="1434"/>
      <c r="O114" s="1434"/>
    </row>
    <row r="115" spans="1:15" ht="12.75" customHeight="1">
      <c r="G115" s="105"/>
      <c r="H115" s="105"/>
      <c r="I115" s="105"/>
      <c r="J115" s="105"/>
      <c r="K115" s="1431"/>
      <c r="L115" s="105"/>
      <c r="M115" s="105"/>
      <c r="N115" s="1434"/>
      <c r="O115" s="1434"/>
    </row>
    <row r="116" spans="1:15" ht="12.75" customHeight="1">
      <c r="G116" s="105"/>
      <c r="H116" s="105"/>
      <c r="I116" s="105"/>
      <c r="J116" s="105"/>
      <c r="K116" s="1431"/>
      <c r="L116" s="105"/>
      <c r="M116" s="105"/>
      <c r="N116" s="1433"/>
      <c r="O116" s="1433"/>
    </row>
    <row r="117" spans="1:15" ht="12.75" customHeight="1">
      <c r="A117" s="105"/>
      <c r="B117" s="105"/>
      <c r="C117" s="474"/>
      <c r="D117" s="1410"/>
      <c r="E117" s="1432"/>
      <c r="F117" s="105"/>
      <c r="G117" s="105"/>
      <c r="H117" s="105"/>
      <c r="I117" s="105"/>
      <c r="J117" s="105"/>
      <c r="K117" s="1431"/>
      <c r="L117" s="105"/>
      <c r="M117" s="105"/>
    </row>
    <row r="118" spans="1:15" ht="12.75" customHeight="1">
      <c r="A118" s="345"/>
      <c r="B118" s="345"/>
      <c r="C118" s="345"/>
      <c r="E118" s="1430"/>
      <c r="F118" s="1429"/>
      <c r="G118" s="105"/>
      <c r="H118" s="105"/>
      <c r="I118" s="105"/>
      <c r="J118" s="142"/>
      <c r="K118" s="1428"/>
      <c r="L118" s="142"/>
      <c r="M118" s="142"/>
      <c r="N118" s="211"/>
    </row>
    <row r="119" spans="1:15" ht="12.75" customHeight="1">
      <c r="A119" s="99"/>
      <c r="C119" s="211"/>
      <c r="D119" s="260"/>
      <c r="E119" s="1427"/>
      <c r="F119" s="211"/>
      <c r="H119" s="211"/>
      <c r="I119" s="573"/>
      <c r="J119" s="211"/>
      <c r="K119" s="520"/>
      <c r="L119" s="211"/>
      <c r="M119" s="211"/>
    </row>
    <row r="120" spans="1:15" ht="12.75" customHeight="1">
      <c r="A120" s="99"/>
      <c r="C120" s="211"/>
      <c r="D120" s="260"/>
      <c r="E120" s="1427"/>
      <c r="F120" s="211"/>
      <c r="H120" s="211"/>
      <c r="I120" s="573"/>
      <c r="J120" s="211"/>
      <c r="K120" s="520"/>
      <c r="L120" s="211"/>
      <c r="M120" s="211"/>
    </row>
    <row r="121" spans="1:15" ht="12.75" customHeight="1">
      <c r="A121" s="99"/>
      <c r="C121" s="1424"/>
      <c r="D121" s="1426"/>
      <c r="E121" s="1425"/>
      <c r="F121" s="1424"/>
      <c r="G121" s="356"/>
      <c r="H121" s="1424"/>
      <c r="I121" s="356"/>
      <c r="J121" s="1424"/>
      <c r="K121" s="1424"/>
      <c r="L121" s="1424"/>
      <c r="M121" s="1424"/>
    </row>
    <row r="122" spans="1:15" ht="12.75" customHeight="1">
      <c r="A122" s="1423"/>
      <c r="B122" s="99"/>
      <c r="C122" s="99"/>
      <c r="D122" s="260"/>
      <c r="F122" s="1"/>
      <c r="G122" s="1"/>
      <c r="H122" s="1"/>
      <c r="I122" s="1"/>
      <c r="J122" s="1"/>
      <c r="K122" s="1415"/>
      <c r="L122" s="1"/>
      <c r="M122" s="1"/>
      <c r="N122" s="1"/>
    </row>
    <row r="123" spans="1:15" ht="12.75" customHeight="1">
      <c r="B123" s="99"/>
      <c r="C123" s="1"/>
      <c r="D123" s="1422"/>
      <c r="F123" s="1"/>
      <c r="G123" s="1"/>
      <c r="H123" s="1"/>
      <c r="I123" s="1"/>
      <c r="J123" s="1"/>
      <c r="K123" s="1415"/>
      <c r="L123" s="1"/>
      <c r="M123" s="1"/>
      <c r="N123" s="1"/>
    </row>
    <row r="124" spans="1:15" ht="12.75" customHeight="1">
      <c r="A124" s="1417"/>
      <c r="B124" s="99"/>
      <c r="C124" s="1420"/>
      <c r="D124" s="1421"/>
      <c r="E124" s="1416"/>
      <c r="F124" s="1420"/>
      <c r="G124" s="1420"/>
      <c r="H124" s="1420"/>
      <c r="I124" s="1415"/>
      <c r="J124" s="1420"/>
      <c r="K124" s="1420"/>
      <c r="L124" s="1420"/>
      <c r="M124" s="1420"/>
      <c r="N124" s="1"/>
    </row>
    <row r="125" spans="1:15" ht="12.75" customHeight="1">
      <c r="A125" s="1417"/>
      <c r="B125" s="99"/>
      <c r="C125" s="1420"/>
      <c r="D125" s="1421"/>
      <c r="E125" s="1416"/>
      <c r="F125" s="1420"/>
      <c r="G125" s="1420"/>
      <c r="H125" s="1420"/>
      <c r="I125" s="1415"/>
      <c r="J125" s="1420"/>
      <c r="K125" s="1420"/>
      <c r="L125" s="1420"/>
      <c r="M125" s="1420"/>
      <c r="N125" s="1"/>
    </row>
    <row r="126" spans="1:15" ht="12.75" customHeight="1">
      <c r="A126" s="1417"/>
      <c r="B126" s="99"/>
      <c r="C126" s="1420"/>
      <c r="D126" s="1421"/>
      <c r="E126" s="1416"/>
      <c r="F126" s="1420"/>
      <c r="G126" s="1420"/>
      <c r="H126" s="1420"/>
      <c r="I126" s="1415"/>
      <c r="J126" s="1420"/>
      <c r="K126" s="1420"/>
      <c r="L126" s="1420"/>
      <c r="M126" s="1420"/>
      <c r="N126" s="1"/>
    </row>
    <row r="127" spans="1:15" ht="12.75" customHeight="1">
      <c r="A127" s="1417"/>
      <c r="B127" s="99"/>
      <c r="E127" s="1416"/>
      <c r="F127" s="1"/>
      <c r="G127" s="1"/>
      <c r="H127" s="1"/>
      <c r="I127" s="1"/>
      <c r="J127" s="1"/>
      <c r="K127" s="1415"/>
      <c r="L127" s="1"/>
      <c r="M127" s="1"/>
      <c r="N127" s="1"/>
    </row>
    <row r="128" spans="1:15" ht="12.75" customHeight="1">
      <c r="A128" s="1417"/>
      <c r="B128" s="99"/>
      <c r="E128" s="1416"/>
      <c r="F128" s="1"/>
      <c r="G128" s="1"/>
      <c r="H128" s="1"/>
      <c r="I128" s="1"/>
      <c r="J128" s="1"/>
      <c r="K128" s="1415"/>
      <c r="L128" s="1"/>
      <c r="M128" s="1"/>
      <c r="N128" s="1"/>
    </row>
    <row r="129" spans="1:14" ht="12.75" customHeight="1">
      <c r="B129" s="99"/>
      <c r="C129" s="1418"/>
      <c r="D129" s="1419"/>
      <c r="E129" s="1416"/>
      <c r="F129" s="1"/>
      <c r="G129" s="1"/>
      <c r="H129" s="1418"/>
      <c r="I129" s="1"/>
      <c r="J129" s="1418"/>
      <c r="K129" s="1418"/>
      <c r="L129" s="1418"/>
      <c r="M129" s="1418"/>
      <c r="N129" s="1"/>
    </row>
    <row r="130" spans="1:14" ht="12.75" customHeight="1">
      <c r="B130" s="99"/>
      <c r="C130" s="1418"/>
      <c r="D130" s="1419"/>
      <c r="E130" s="1416"/>
      <c r="F130" s="1"/>
      <c r="G130" s="1"/>
      <c r="H130" s="1418"/>
      <c r="I130" s="1"/>
      <c r="J130" s="1418"/>
      <c r="K130" s="1418"/>
      <c r="L130" s="1418"/>
      <c r="M130" s="1418"/>
      <c r="N130" s="1"/>
    </row>
    <row r="131" spans="1:14" ht="12.75" customHeight="1">
      <c r="B131" s="99"/>
      <c r="C131" s="1418"/>
      <c r="D131" s="1419"/>
      <c r="E131" s="1416"/>
      <c r="F131" s="1"/>
      <c r="G131" s="1"/>
      <c r="H131" s="1418"/>
      <c r="I131" s="1"/>
      <c r="J131" s="1418"/>
      <c r="K131" s="1418"/>
      <c r="L131" s="1418"/>
      <c r="M131" s="1418"/>
      <c r="N131" s="1"/>
    </row>
    <row r="132" spans="1:14" ht="12.75" customHeight="1">
      <c r="B132" s="99"/>
      <c r="C132" s="1418"/>
      <c r="D132" s="1419"/>
      <c r="E132" s="1416"/>
      <c r="F132" s="1418"/>
      <c r="G132" s="1"/>
      <c r="H132" s="1418"/>
      <c r="I132" s="1"/>
      <c r="J132" s="1418"/>
      <c r="K132" s="1418"/>
      <c r="L132" s="1418"/>
      <c r="M132" s="1418"/>
      <c r="N132" s="1"/>
    </row>
    <row r="133" spans="1:14" ht="12.75" customHeight="1">
      <c r="B133" s="99"/>
      <c r="C133" s="1418"/>
      <c r="D133" s="1419"/>
      <c r="E133" s="1416"/>
      <c r="F133" s="1"/>
      <c r="G133" s="1"/>
      <c r="H133" s="1418"/>
      <c r="I133" s="1"/>
      <c r="J133" s="1418"/>
      <c r="K133" s="1418"/>
      <c r="L133" s="1418"/>
      <c r="M133" s="1418"/>
      <c r="N133" s="1"/>
    </row>
    <row r="134" spans="1:14" ht="12.75" customHeight="1">
      <c r="A134" s="1417"/>
      <c r="B134" s="99"/>
      <c r="E134" s="1416"/>
      <c r="F134" s="1"/>
      <c r="G134" s="1"/>
      <c r="H134" s="1"/>
      <c r="I134" s="1"/>
      <c r="J134" s="1"/>
      <c r="K134" s="1415"/>
      <c r="L134" s="1"/>
      <c r="M134" s="1"/>
      <c r="N134" s="1"/>
    </row>
    <row r="135" spans="1:14" ht="12.75" customHeight="1">
      <c r="B135" s="99"/>
      <c r="C135" s="1418"/>
      <c r="D135" s="1419"/>
      <c r="E135" s="1416"/>
      <c r="F135" s="1"/>
      <c r="G135" s="1"/>
      <c r="H135" s="1418"/>
      <c r="I135" s="1"/>
      <c r="J135" s="1418"/>
      <c r="K135" s="1418"/>
      <c r="L135" s="1418"/>
      <c r="M135" s="1418"/>
      <c r="N135" s="1"/>
    </row>
    <row r="136" spans="1:14" ht="12.75" customHeight="1">
      <c r="A136" s="1417"/>
      <c r="B136" s="99"/>
      <c r="E136" s="1416"/>
      <c r="F136" s="1"/>
      <c r="G136" s="1"/>
      <c r="I136" s="1"/>
      <c r="J136" s="1"/>
      <c r="K136" s="1415"/>
      <c r="L136" s="1"/>
      <c r="M136" s="1"/>
      <c r="N136" s="1"/>
    </row>
    <row r="137" spans="1:14" ht="12.75" customHeight="1">
      <c r="A137" s="1417"/>
      <c r="B137" s="99"/>
      <c r="E137" s="1416"/>
      <c r="F137" s="1"/>
      <c r="G137" s="1"/>
      <c r="I137" s="1"/>
      <c r="J137" s="1"/>
      <c r="K137" s="1415"/>
      <c r="L137" s="1"/>
      <c r="M137" s="1"/>
      <c r="N137" s="1"/>
    </row>
    <row r="138" spans="1:14" ht="12.75" customHeight="1">
      <c r="A138" s="1417"/>
      <c r="B138" s="99"/>
      <c r="E138" s="1416"/>
      <c r="F138" s="1"/>
      <c r="G138" s="1"/>
      <c r="I138" s="1"/>
      <c r="J138" s="1"/>
      <c r="K138" s="1415"/>
      <c r="L138" s="1"/>
      <c r="M138" s="1"/>
      <c r="N138" s="1"/>
    </row>
    <row r="139" spans="1:14" ht="12.75" customHeight="1">
      <c r="A139" s="1417"/>
      <c r="B139" s="99"/>
      <c r="E139" s="1416"/>
      <c r="F139" s="1"/>
      <c r="G139" s="1"/>
      <c r="H139" s="1"/>
      <c r="I139" s="1"/>
      <c r="J139" s="1"/>
      <c r="K139" s="1415"/>
      <c r="L139" s="1"/>
      <c r="M139" s="1"/>
      <c r="N139" s="1"/>
    </row>
    <row r="140" spans="1:14" ht="12.75" customHeight="1">
      <c r="A140" s="1417"/>
      <c r="B140" s="99"/>
      <c r="E140" s="1416"/>
      <c r="F140" s="1"/>
      <c r="G140" s="1"/>
      <c r="H140" s="1"/>
      <c r="I140" s="1"/>
      <c r="J140" s="1"/>
      <c r="K140" s="1415"/>
      <c r="L140" s="1"/>
      <c r="M140" s="1"/>
      <c r="N140" s="1"/>
    </row>
    <row r="141" spans="1:14" ht="11.1" customHeight="1">
      <c r="B141" s="99"/>
      <c r="C141" s="1418"/>
      <c r="D141" s="1419"/>
      <c r="E141" s="1416"/>
      <c r="F141" s="1"/>
      <c r="G141" s="1"/>
      <c r="H141" s="1418"/>
      <c r="I141" s="1"/>
      <c r="J141" s="1418"/>
      <c r="K141" s="1418"/>
      <c r="L141" s="1418"/>
      <c r="M141" s="1418"/>
      <c r="N141" s="1"/>
    </row>
    <row r="142" spans="1:14" ht="11.1" customHeight="1">
      <c r="A142" s="1417"/>
      <c r="B142" s="99"/>
      <c r="E142" s="1416"/>
      <c r="F142" s="1"/>
      <c r="G142" s="1"/>
      <c r="H142" s="1"/>
      <c r="I142" s="1"/>
      <c r="J142" s="1"/>
      <c r="K142" s="1415"/>
      <c r="L142" s="1"/>
      <c r="M142" s="1"/>
      <c r="N142" s="1"/>
    </row>
    <row r="143" spans="1:14" ht="11.1" customHeight="1">
      <c r="A143" s="1417"/>
      <c r="B143" s="99"/>
      <c r="E143" s="1416"/>
      <c r="F143" s="1"/>
      <c r="G143" s="1"/>
      <c r="H143" s="1"/>
      <c r="I143" s="1"/>
      <c r="J143" s="1"/>
      <c r="K143" s="1415"/>
      <c r="L143" s="1"/>
      <c r="M143" s="1"/>
      <c r="N143" s="1"/>
    </row>
    <row r="144" spans="1:14" ht="11.1" customHeight="1">
      <c r="A144" s="1417"/>
      <c r="B144" s="99"/>
      <c r="E144" s="1416"/>
      <c r="F144" s="1"/>
      <c r="G144" s="1"/>
      <c r="H144" s="1"/>
      <c r="I144" s="1"/>
      <c r="J144" s="1"/>
      <c r="K144" s="1415"/>
      <c r="L144" s="1"/>
      <c r="M144" s="1"/>
      <c r="N144" s="1"/>
    </row>
    <row r="145" spans="1:14" ht="11.1" customHeight="1">
      <c r="A145" s="1417"/>
      <c r="B145" s="99"/>
      <c r="E145" s="1416"/>
      <c r="F145" s="1"/>
      <c r="G145" s="1"/>
      <c r="H145" s="1"/>
      <c r="I145" s="1"/>
      <c r="J145" s="1"/>
      <c r="K145" s="1415"/>
      <c r="L145" s="1"/>
      <c r="M145" s="1"/>
      <c r="N145" s="1"/>
    </row>
    <row r="146" spans="1:14" ht="10.5" customHeight="1"/>
    <row r="147" spans="1:14" ht="9.75" customHeight="1">
      <c r="B147" s="99"/>
      <c r="F147" s="1"/>
      <c r="G147" s="1"/>
      <c r="H147" s="1"/>
      <c r="I147" s="1"/>
      <c r="J147" s="1"/>
      <c r="K147" s="1415"/>
      <c r="L147" s="1"/>
      <c r="M147" s="1"/>
      <c r="N147" s="1"/>
    </row>
    <row r="148" spans="1:14" ht="11.1" customHeight="1">
      <c r="B148" s="573"/>
      <c r="C148" s="1412"/>
      <c r="D148" s="1414"/>
      <c r="F148" s="538"/>
      <c r="G148" s="538"/>
      <c r="H148" s="1412"/>
      <c r="I148" s="1412"/>
      <c r="J148" s="1412"/>
      <c r="K148" s="1413"/>
      <c r="L148" s="1412"/>
      <c r="M148" s="1412"/>
      <c r="N148" s="538"/>
    </row>
    <row r="149" spans="1:14" ht="9.75" customHeight="1"/>
    <row r="150" spans="1:14" ht="9.75" customHeight="1"/>
    <row r="151" spans="1:14" ht="9.75" customHeight="1">
      <c r="A151" s="104"/>
      <c r="B151" s="474"/>
    </row>
    <row r="152" spans="1:14" ht="9.75" customHeight="1">
      <c r="A152" s="1411"/>
      <c r="B152" s="1116"/>
    </row>
    <row r="153" spans="1:14" ht="9.75" customHeight="1">
      <c r="A153" s="1411"/>
      <c r="B153" s="1116"/>
      <c r="C153" s="1116"/>
      <c r="D153" s="1410"/>
      <c r="E153" s="1409"/>
      <c r="F153" s="1407"/>
      <c r="G153" s="1407"/>
      <c r="H153" s="1408"/>
      <c r="I153" s="1407"/>
      <c r="J153" s="1407"/>
      <c r="K153" s="1408"/>
      <c r="L153" s="1407"/>
      <c r="M153" s="1407"/>
      <c r="N153" s="1407"/>
    </row>
    <row r="154" spans="1:14" ht="9.75" customHeight="1">
      <c r="A154" s="1407"/>
      <c r="E154" s="1409"/>
      <c r="F154" s="1407"/>
      <c r="G154" s="1407"/>
      <c r="H154" s="1407"/>
      <c r="I154" s="1407"/>
      <c r="J154" s="1407"/>
      <c r="K154" s="1408"/>
      <c r="L154" s="1407"/>
      <c r="M154" s="1407"/>
      <c r="N154" s="1407"/>
    </row>
    <row r="155" spans="1:14" ht="11.1" customHeight="1">
      <c r="B155" s="474"/>
      <c r="C155" s="474"/>
      <c r="D155" s="1410"/>
      <c r="E155" s="1409"/>
      <c r="F155" s="1407"/>
      <c r="G155" s="1407"/>
      <c r="H155" s="1407"/>
      <c r="I155" s="1407"/>
      <c r="J155" s="1407"/>
      <c r="K155" s="1408"/>
      <c r="L155" s="1407"/>
      <c r="M155" s="1407"/>
      <c r="N155" s="1407"/>
    </row>
    <row r="156" spans="1:14" ht="11.1" customHeight="1">
      <c r="B156" s="474"/>
      <c r="C156" s="474"/>
      <c r="D156" s="1410"/>
      <c r="E156" s="1409"/>
      <c r="F156" s="1407"/>
      <c r="G156" s="1407"/>
      <c r="H156" s="1407"/>
      <c r="I156" s="1407"/>
      <c r="J156" s="1407"/>
      <c r="K156" s="1408"/>
      <c r="L156" s="1407"/>
      <c r="M156" s="1407"/>
      <c r="N156" s="1407"/>
    </row>
    <row r="157" spans="1:14" ht="11.1" customHeight="1"/>
    <row r="158" spans="1:14" ht="11.1" customHeight="1"/>
    <row r="159" spans="1:14" ht="11.1" customHeight="1"/>
    <row r="160" spans="1:14" ht="11.1" customHeight="1"/>
  </sheetData>
  <mergeCells count="10">
    <mergeCell ref="A2:E2"/>
    <mergeCell ref="F6:H6"/>
    <mergeCell ref="K6:M6"/>
    <mergeCell ref="A3:E3"/>
    <mergeCell ref="G104:I104"/>
    <mergeCell ref="D32:E32"/>
    <mergeCell ref="D34:E34"/>
    <mergeCell ref="A39:B39"/>
    <mergeCell ref="A5:B7"/>
    <mergeCell ref="E5:E7"/>
  </mergeCells>
  <printOptions horizontalCentered="1"/>
  <pageMargins left="0" right="0" top="0.35433070866141736" bottom="0.35433070866141736" header="0.31496062992125984" footer="0.31496062992125984"/>
  <pageSetup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10EEF-C4A8-4FF7-9194-DCB17144FC6C}">
  <dimension ref="A1:AF487"/>
  <sheetViews>
    <sheetView view="pageBreakPreview" zoomScaleNormal="115" zoomScaleSheetLayoutView="100" workbookViewId="0">
      <selection activeCell="D17" sqref="D17"/>
    </sheetView>
  </sheetViews>
  <sheetFormatPr baseColWidth="10" defaultRowHeight="12.75"/>
  <cols>
    <col min="1" max="1" width="2.5703125" style="97" customWidth="1"/>
    <col min="2" max="2" width="6.85546875" style="240" customWidth="1"/>
    <col min="3" max="3" width="2.28515625" style="73" customWidth="1"/>
    <col min="4" max="4" width="63.85546875" style="73" customWidth="1"/>
    <col min="5" max="7" width="6.28515625" style="73" customWidth="1"/>
    <col min="8" max="8" width="0.85546875" style="73" customWidth="1"/>
    <col min="9" max="10" width="6.28515625" style="1819" customWidth="1"/>
    <col min="11" max="11" width="6.7109375" style="214" bestFit="1" customWidth="1"/>
    <col min="12" max="13" width="11.42578125" style="73"/>
    <col min="14" max="14" width="4.7109375" style="73" customWidth="1"/>
    <col min="15" max="15" width="7.5703125" style="73" bestFit="1" customWidth="1"/>
    <col min="16" max="16" width="2.28515625" style="73" customWidth="1"/>
    <col min="17" max="17" width="26" style="73" customWidth="1"/>
    <col min="18" max="18" width="8" style="73" customWidth="1"/>
    <col min="19" max="19" width="1" style="73" customWidth="1"/>
    <col min="20" max="20" width="6.7109375" style="73" customWidth="1"/>
    <col min="21" max="21" width="1" style="73" customWidth="1"/>
    <col min="22" max="22" width="6.7109375" style="73" customWidth="1"/>
    <col min="23" max="23" width="1" style="73" customWidth="1"/>
    <col min="24" max="24" width="6.7109375" style="73" customWidth="1"/>
    <col min="25" max="25" width="1" style="73" customWidth="1"/>
    <col min="26" max="26" width="6.7109375" style="73" customWidth="1"/>
    <col min="27" max="27" width="1" style="73" customWidth="1"/>
    <col min="28" max="28" width="6.7109375" style="73" customWidth="1"/>
    <col min="29" max="29" width="1" style="73" customWidth="1"/>
    <col min="30" max="31" width="6.7109375" style="73" customWidth="1"/>
    <col min="32" max="16384" width="11.42578125" style="73"/>
  </cols>
  <sheetData>
    <row r="1" spans="1:32" ht="12.75" customHeight="1">
      <c r="B1" s="1983" t="s">
        <v>1671</v>
      </c>
      <c r="C1" s="1983"/>
      <c r="D1" s="1983"/>
      <c r="E1" s="1983"/>
      <c r="F1" s="1983"/>
      <c r="G1" s="1983"/>
      <c r="H1" s="1983"/>
      <c r="I1" s="1983"/>
      <c r="J1" s="1983"/>
      <c r="K1" s="1983"/>
      <c r="L1" s="92"/>
      <c r="O1" s="1983"/>
      <c r="P1" s="1983"/>
      <c r="Q1" s="1983"/>
      <c r="R1" s="1983"/>
      <c r="S1" s="1983"/>
      <c r="T1" s="1983"/>
      <c r="U1" s="1983"/>
      <c r="V1" s="1983"/>
      <c r="W1" s="1983"/>
      <c r="X1" s="1983"/>
      <c r="Y1" s="1983"/>
      <c r="Z1" s="1983"/>
      <c r="AA1" s="1983"/>
      <c r="AB1" s="1983"/>
      <c r="AC1" s="1983"/>
    </row>
    <row r="2" spans="1:32" ht="12.75" customHeight="1">
      <c r="A2" s="1916"/>
      <c r="B2" s="1983">
        <v>2017</v>
      </c>
      <c r="C2" s="1983"/>
      <c r="D2" s="1983"/>
      <c r="E2" s="1983"/>
      <c r="F2" s="1983"/>
      <c r="G2" s="1983"/>
      <c r="H2" s="1983"/>
      <c r="I2" s="1983"/>
      <c r="J2" s="1983"/>
      <c r="K2" s="1983"/>
      <c r="L2" s="92"/>
      <c r="M2" s="106"/>
      <c r="N2" s="106"/>
      <c r="O2" s="105"/>
      <c r="AE2" s="104"/>
      <c r="AF2" s="104"/>
    </row>
    <row r="3" spans="1:32" ht="12" customHeight="1">
      <c r="D3" s="99"/>
      <c r="E3" s="99"/>
      <c r="F3" s="99"/>
      <c r="G3" s="99"/>
      <c r="H3" s="99"/>
      <c r="I3" s="1861"/>
      <c r="J3" s="1860"/>
      <c r="K3" s="239"/>
      <c r="L3" s="92"/>
      <c r="O3" s="99"/>
    </row>
    <row r="4" spans="1:32" ht="12" customHeight="1">
      <c r="B4" s="1989" t="s">
        <v>29</v>
      </c>
      <c r="C4" s="1971" t="s">
        <v>336</v>
      </c>
      <c r="D4" s="1971"/>
      <c r="E4" s="2580"/>
      <c r="F4" s="2580"/>
      <c r="G4" s="2580"/>
      <c r="H4" s="1950"/>
      <c r="I4" s="2575"/>
      <c r="J4" s="2575"/>
      <c r="K4" s="2574"/>
      <c r="L4" s="92"/>
      <c r="O4" s="99"/>
    </row>
    <row r="5" spans="1:32" ht="12" customHeight="1">
      <c r="B5" s="1990"/>
      <c r="C5" s="1972"/>
      <c r="D5" s="1972"/>
      <c r="E5" s="2145" t="s">
        <v>1669</v>
      </c>
      <c r="F5" s="2145"/>
      <c r="G5" s="2145"/>
      <c r="H5" s="1911"/>
      <c r="I5" s="2040" t="s">
        <v>1668</v>
      </c>
      <c r="J5" s="2040"/>
      <c r="K5" s="2003"/>
      <c r="L5" s="92"/>
      <c r="M5" s="97"/>
    </row>
    <row r="6" spans="1:32" ht="12" customHeight="1">
      <c r="B6" s="1991"/>
      <c r="C6" s="1973"/>
      <c r="D6" s="1973"/>
      <c r="E6" s="1912" t="s">
        <v>26</v>
      </c>
      <c r="F6" s="1912" t="s">
        <v>27</v>
      </c>
      <c r="G6" s="1912" t="s">
        <v>5</v>
      </c>
      <c r="H6" s="1912"/>
      <c r="I6" s="1912" t="s">
        <v>26</v>
      </c>
      <c r="J6" s="1912" t="s">
        <v>27</v>
      </c>
      <c r="K6" s="1910" t="s">
        <v>5</v>
      </c>
      <c r="L6" s="92"/>
    </row>
    <row r="7" spans="1:32" ht="12" customHeight="1">
      <c r="B7" s="2533">
        <v>1401</v>
      </c>
      <c r="C7" s="1970" t="s">
        <v>9</v>
      </c>
      <c r="D7" s="432"/>
      <c r="E7" s="2568">
        <f>SUM(E8+E11+E14+E16+E23+E26)</f>
        <v>1944</v>
      </c>
      <c r="F7" s="2568">
        <f>SUM(F8+F11+F14+F16+F23+F26)</f>
        <v>562</v>
      </c>
      <c r="G7" s="2568">
        <f>SUM(E7:F7)</f>
        <v>2506</v>
      </c>
      <c r="H7" s="1836"/>
      <c r="I7" s="1859">
        <f>SUM(I8,I11,I14,I16,I23,I26)</f>
        <v>1769</v>
      </c>
      <c r="J7" s="1858">
        <f>SUM(J8,J11,J14,J16,J23,J26)</f>
        <v>547</v>
      </c>
      <c r="K7" s="1857">
        <f>SUM(I7:J7)</f>
        <v>2316</v>
      </c>
      <c r="L7" s="92"/>
    </row>
    <row r="8" spans="1:32" ht="12" customHeight="1">
      <c r="A8" s="1856"/>
      <c r="B8" s="2007"/>
      <c r="C8" s="1947" t="s">
        <v>10</v>
      </c>
      <c r="D8" s="1946"/>
      <c r="E8" s="581">
        <f>SUM(E9:E10)</f>
        <v>617</v>
      </c>
      <c r="F8" s="581">
        <f>SUM(F9:F10)</f>
        <v>141</v>
      </c>
      <c r="G8" s="581">
        <f>SUM(E8:F8)</f>
        <v>758</v>
      </c>
      <c r="H8" s="99"/>
      <c r="I8" s="1850">
        <f>SUM(I9:I10)</f>
        <v>945</v>
      </c>
      <c r="J8" s="2579">
        <f>SUM(J9:J10)</f>
        <v>288</v>
      </c>
      <c r="K8" s="2578">
        <f>SUM(I8:J8)</f>
        <v>1233</v>
      </c>
      <c r="L8" s="92"/>
      <c r="M8" s="92"/>
    </row>
    <row r="9" spans="1:32" ht="12" customHeight="1">
      <c r="A9" s="1822"/>
      <c r="B9" s="2014"/>
      <c r="C9" s="487"/>
      <c r="D9" s="77" t="s">
        <v>1670</v>
      </c>
      <c r="E9" s="871">
        <v>617</v>
      </c>
      <c r="F9" s="871">
        <v>141</v>
      </c>
      <c r="G9" s="871">
        <f>SUM(E9:F9)</f>
        <v>758</v>
      </c>
      <c r="H9" s="77"/>
      <c r="I9" s="1849">
        <v>945</v>
      </c>
      <c r="J9" s="1849">
        <v>288</v>
      </c>
      <c r="K9" s="1845">
        <f>SUM(I9:J9)</f>
        <v>1233</v>
      </c>
      <c r="L9" s="92"/>
      <c r="M9" s="1853"/>
    </row>
    <row r="10" spans="1:32" ht="12" customHeight="1">
      <c r="A10" s="1822"/>
      <c r="B10" s="2007"/>
      <c r="C10" s="487"/>
      <c r="D10" s="10" t="s">
        <v>249</v>
      </c>
      <c r="E10" s="2564">
        <v>0</v>
      </c>
      <c r="F10" s="2564">
        <v>0</v>
      </c>
      <c r="G10" s="871">
        <f>SUM(E10:F10)</f>
        <v>0</v>
      </c>
      <c r="H10" s="10"/>
      <c r="I10" s="1849">
        <v>0</v>
      </c>
      <c r="J10" s="1849">
        <v>0</v>
      </c>
      <c r="K10" s="1845">
        <f>SUM(I10:J10)</f>
        <v>0</v>
      </c>
      <c r="L10" s="92"/>
      <c r="M10" s="1853"/>
    </row>
    <row r="11" spans="1:32" ht="12" customHeight="1">
      <c r="A11" s="1822"/>
      <c r="B11" s="2007"/>
      <c r="C11" s="488" t="s">
        <v>11</v>
      </c>
      <c r="D11" s="99"/>
      <c r="E11" s="581">
        <f>SUM(E12:E13)</f>
        <v>590</v>
      </c>
      <c r="F11" s="581">
        <f>SUM(F12:F13)</f>
        <v>135</v>
      </c>
      <c r="G11" s="581">
        <f>SUM(E11:F11)</f>
        <v>725</v>
      </c>
      <c r="H11" s="99"/>
      <c r="I11" s="1850">
        <f>SUM(I12:I13)</f>
        <v>318</v>
      </c>
      <c r="J11" s="1850">
        <f>SUM(J12:J13)</f>
        <v>77</v>
      </c>
      <c r="K11" s="1847">
        <f>SUM(I11:J11)</f>
        <v>395</v>
      </c>
      <c r="L11" s="92"/>
      <c r="M11" s="1853"/>
    </row>
    <row r="12" spans="1:32" ht="12" customHeight="1">
      <c r="A12" s="1822"/>
      <c r="B12" s="2007"/>
      <c r="C12" s="487"/>
      <c r="D12" s="99" t="s">
        <v>248</v>
      </c>
      <c r="E12" s="871">
        <v>502</v>
      </c>
      <c r="F12" s="871">
        <v>109</v>
      </c>
      <c r="G12" s="871">
        <f>SUM(E12:F12)</f>
        <v>611</v>
      </c>
      <c r="H12" s="99"/>
      <c r="I12" s="1849">
        <v>233</v>
      </c>
      <c r="J12" s="1849">
        <v>40</v>
      </c>
      <c r="K12" s="1845">
        <f>SUM(I12:J12)</f>
        <v>273</v>
      </c>
      <c r="L12" s="92"/>
      <c r="M12" s="1853"/>
      <c r="O12" s="1"/>
    </row>
    <row r="13" spans="1:32" ht="12" customHeight="1">
      <c r="A13" s="1822"/>
      <c r="B13" s="2007"/>
      <c r="C13" s="487"/>
      <c r="D13" s="99" t="s">
        <v>247</v>
      </c>
      <c r="E13" s="871">
        <v>88</v>
      </c>
      <c r="F13" s="871">
        <v>26</v>
      </c>
      <c r="G13" s="871">
        <f>SUM(E13:F13)</f>
        <v>114</v>
      </c>
      <c r="H13" s="99"/>
      <c r="I13" s="1849">
        <v>85</v>
      </c>
      <c r="J13" s="1849">
        <v>37</v>
      </c>
      <c r="K13" s="1845">
        <f>SUM(I13:J13)</f>
        <v>122</v>
      </c>
      <c r="L13" s="92"/>
      <c r="M13" s="1853"/>
    </row>
    <row r="14" spans="1:32" ht="12" customHeight="1">
      <c r="A14" s="1822"/>
      <c r="B14" s="2007"/>
      <c r="C14" s="488" t="s">
        <v>12</v>
      </c>
      <c r="D14" s="99"/>
      <c r="E14" s="581">
        <f>SUM(E15)</f>
        <v>287</v>
      </c>
      <c r="F14" s="581">
        <f>SUM(F15)</f>
        <v>65</v>
      </c>
      <c r="G14" s="581">
        <f>SUM(E14:F14)</f>
        <v>352</v>
      </c>
      <c r="H14" s="99"/>
      <c r="I14" s="1850">
        <f>SUM(I15:I15)</f>
        <v>347</v>
      </c>
      <c r="J14" s="1850">
        <f>SUM(J15:J15)</f>
        <v>107</v>
      </c>
      <c r="K14" s="1847">
        <f>SUM(I14:J14)</f>
        <v>454</v>
      </c>
      <c r="L14" s="92"/>
      <c r="M14" s="92"/>
    </row>
    <row r="15" spans="1:32" ht="12" customHeight="1">
      <c r="A15" s="1822"/>
      <c r="B15" s="2007"/>
      <c r="C15" s="487"/>
      <c r="D15" s="99" t="s">
        <v>246</v>
      </c>
      <c r="E15" s="871">
        <v>287</v>
      </c>
      <c r="F15" s="871">
        <v>65</v>
      </c>
      <c r="G15" s="871">
        <f>SUM(E15:F15)</f>
        <v>352</v>
      </c>
      <c r="H15" s="99"/>
      <c r="I15" s="1849">
        <v>347</v>
      </c>
      <c r="J15" s="1849">
        <v>107</v>
      </c>
      <c r="K15" s="1845">
        <f>SUM(I15:J15)</f>
        <v>454</v>
      </c>
      <c r="L15" s="92"/>
      <c r="M15" s="92"/>
    </row>
    <row r="16" spans="1:32" ht="12" customHeight="1">
      <c r="A16" s="1822"/>
      <c r="B16" s="2007"/>
      <c r="C16" s="524" t="s">
        <v>30</v>
      </c>
      <c r="D16" s="1917"/>
      <c r="E16" s="581">
        <f>SUM(E17:E22)</f>
        <v>151</v>
      </c>
      <c r="F16" s="581">
        <f>SUM(F17:F22)</f>
        <v>60</v>
      </c>
      <c r="G16" s="581">
        <f>SUM(E16:F16)</f>
        <v>211</v>
      </c>
      <c r="H16" s="1917"/>
      <c r="I16" s="1850">
        <f>SUM(I17:I22)</f>
        <v>111</v>
      </c>
      <c r="J16" s="1850">
        <f>SUM(J17:J22)</f>
        <v>48</v>
      </c>
      <c r="K16" s="1847">
        <f>SUM(I16:J16)</f>
        <v>159</v>
      </c>
      <c r="L16" s="92"/>
      <c r="M16" s="92"/>
    </row>
    <row r="17" spans="1:13" ht="12" customHeight="1">
      <c r="A17" s="1822"/>
      <c r="B17" s="2007"/>
      <c r="C17" s="487"/>
      <c r="D17" s="99" t="s">
        <v>238</v>
      </c>
      <c r="E17" s="871">
        <v>43</v>
      </c>
      <c r="F17" s="871">
        <v>14</v>
      </c>
      <c r="G17" s="871">
        <f>SUM(E17:F17)</f>
        <v>57</v>
      </c>
      <c r="H17" s="99"/>
      <c r="I17" s="1849">
        <v>33</v>
      </c>
      <c r="J17" s="1849">
        <v>9</v>
      </c>
      <c r="K17" s="1845">
        <f>SUM(I17:J17)</f>
        <v>42</v>
      </c>
      <c r="L17" s="92"/>
      <c r="M17" s="92"/>
    </row>
    <row r="18" spans="1:13" ht="12" customHeight="1">
      <c r="A18" s="1822"/>
      <c r="B18" s="2007"/>
      <c r="C18" s="487"/>
      <c r="D18" s="99" t="s">
        <v>243</v>
      </c>
      <c r="E18" s="871">
        <v>11</v>
      </c>
      <c r="F18" s="871">
        <v>11</v>
      </c>
      <c r="G18" s="871">
        <f>SUM(E18:F18)</f>
        <v>22</v>
      </c>
      <c r="H18" s="99"/>
      <c r="I18" s="1849">
        <v>6</v>
      </c>
      <c r="J18" s="1849">
        <v>11</v>
      </c>
      <c r="K18" s="1845">
        <f>SUM(I18:J18)</f>
        <v>17</v>
      </c>
      <c r="L18" s="92"/>
      <c r="M18" s="92"/>
    </row>
    <row r="19" spans="1:13" ht="12" customHeight="1">
      <c r="A19" s="1822"/>
      <c r="B19" s="2007"/>
      <c r="C19" s="487"/>
      <c r="D19" s="99" t="s">
        <v>242</v>
      </c>
      <c r="E19" s="871">
        <v>14</v>
      </c>
      <c r="F19" s="871">
        <v>13</v>
      </c>
      <c r="G19" s="871">
        <f>SUM(E19:F19)</f>
        <v>27</v>
      </c>
      <c r="H19" s="99"/>
      <c r="I19" s="1849">
        <v>8</v>
      </c>
      <c r="J19" s="1849">
        <v>7</v>
      </c>
      <c r="K19" s="1845">
        <f>SUM(I19:J19)</f>
        <v>15</v>
      </c>
      <c r="L19" s="92"/>
      <c r="M19" s="92"/>
    </row>
    <row r="20" spans="1:13" ht="12" customHeight="1">
      <c r="A20" s="1822"/>
      <c r="B20" s="2007"/>
      <c r="C20" s="487"/>
      <c r="D20" s="99" t="s">
        <v>241</v>
      </c>
      <c r="E20" s="871">
        <v>32</v>
      </c>
      <c r="F20" s="871">
        <v>6</v>
      </c>
      <c r="G20" s="871">
        <f>SUM(E20:F20)</f>
        <v>38</v>
      </c>
      <c r="H20" s="99"/>
      <c r="I20" s="1849">
        <v>13</v>
      </c>
      <c r="J20" s="1849">
        <v>13</v>
      </c>
      <c r="K20" s="1845">
        <f>SUM(I20:J20)</f>
        <v>26</v>
      </c>
      <c r="L20" s="92"/>
      <c r="M20" s="92"/>
    </row>
    <row r="21" spans="1:13" ht="12" customHeight="1">
      <c r="A21" s="1822"/>
      <c r="B21" s="2007"/>
      <c r="C21" s="487"/>
      <c r="D21" s="99" t="s">
        <v>240</v>
      </c>
      <c r="E21" s="871">
        <v>51</v>
      </c>
      <c r="F21" s="871">
        <v>9</v>
      </c>
      <c r="G21" s="871">
        <f>SUM(E21:F21)</f>
        <v>60</v>
      </c>
      <c r="H21" s="99"/>
      <c r="I21" s="1849">
        <v>51</v>
      </c>
      <c r="J21" s="1849">
        <v>8</v>
      </c>
      <c r="K21" s="1845">
        <f>SUM(I21:J21)</f>
        <v>59</v>
      </c>
      <c r="L21" s="92"/>
      <c r="M21" s="92"/>
    </row>
    <row r="22" spans="1:13" ht="12" customHeight="1">
      <c r="A22" s="1822"/>
      <c r="B22" s="2007"/>
      <c r="C22" s="487"/>
      <c r="D22" s="10" t="s">
        <v>340</v>
      </c>
      <c r="E22" s="2564">
        <v>0</v>
      </c>
      <c r="F22" s="2564">
        <v>7</v>
      </c>
      <c r="G22" s="871">
        <f>SUM(E22:F22)</f>
        <v>7</v>
      </c>
      <c r="H22" s="10"/>
      <c r="I22" s="1849">
        <v>0</v>
      </c>
      <c r="J22" s="1849">
        <v>0</v>
      </c>
      <c r="K22" s="1845">
        <f>SUM(I22:J22)</f>
        <v>0</v>
      </c>
      <c r="L22" s="92"/>
      <c r="M22" s="92"/>
    </row>
    <row r="23" spans="1:13" ht="12" customHeight="1">
      <c r="A23" s="1822"/>
      <c r="B23" s="2007"/>
      <c r="C23" s="524" t="s">
        <v>31</v>
      </c>
      <c r="D23" s="99"/>
      <c r="E23" s="581">
        <f>SUM(E24:E25)</f>
        <v>102</v>
      </c>
      <c r="F23" s="581">
        <f>SUM(F24:F25)</f>
        <v>43</v>
      </c>
      <c r="G23" s="581">
        <f>SUM(E23:F23)</f>
        <v>145</v>
      </c>
      <c r="H23" s="99"/>
      <c r="I23" s="1850">
        <f>SUM(I24:I25)</f>
        <v>38</v>
      </c>
      <c r="J23" s="1850">
        <f>SUM(J24:J25)</f>
        <v>20</v>
      </c>
      <c r="K23" s="1847">
        <f>SUM(I23:J23)</f>
        <v>58</v>
      </c>
      <c r="L23" s="92"/>
      <c r="M23" s="92"/>
    </row>
    <row r="24" spans="1:13" ht="12" customHeight="1">
      <c r="A24" s="1822"/>
      <c r="B24" s="2007"/>
      <c r="C24" s="487"/>
      <c r="D24" s="99" t="s">
        <v>238</v>
      </c>
      <c r="E24" s="871">
        <v>37</v>
      </c>
      <c r="F24" s="871">
        <v>32</v>
      </c>
      <c r="G24" s="871">
        <f>SUM(E24:F24)</f>
        <v>69</v>
      </c>
      <c r="H24" s="99"/>
      <c r="I24" s="1849">
        <v>20</v>
      </c>
      <c r="J24" s="1849">
        <v>14</v>
      </c>
      <c r="K24" s="1845">
        <f>SUM(I24:J24)</f>
        <v>34</v>
      </c>
      <c r="L24" s="92"/>
      <c r="M24" s="92"/>
    </row>
    <row r="25" spans="1:13" ht="12" customHeight="1">
      <c r="A25" s="1822"/>
      <c r="B25" s="2007"/>
      <c r="C25" s="487"/>
      <c r="D25" s="10" t="s">
        <v>237</v>
      </c>
      <c r="E25" s="2564">
        <v>65</v>
      </c>
      <c r="F25" s="2564">
        <v>11</v>
      </c>
      <c r="G25" s="871">
        <f>SUM(E25:F25)</f>
        <v>76</v>
      </c>
      <c r="H25" s="10"/>
      <c r="I25" s="1849">
        <v>18</v>
      </c>
      <c r="J25" s="1849">
        <v>6</v>
      </c>
      <c r="K25" s="1845">
        <f>SUM(I25:J25)</f>
        <v>24</v>
      </c>
      <c r="L25" s="92"/>
      <c r="M25" s="92"/>
    </row>
    <row r="26" spans="1:13" ht="12.75" customHeight="1">
      <c r="A26" s="1822"/>
      <c r="B26" s="2007"/>
      <c r="C26" s="488" t="s">
        <v>58</v>
      </c>
      <c r="D26" s="99"/>
      <c r="E26" s="581">
        <f>SUM(E27)</f>
        <v>197</v>
      </c>
      <c r="F26" s="581">
        <f>SUM(F27)</f>
        <v>118</v>
      </c>
      <c r="G26" s="581">
        <f>SUM(E26:F26)</f>
        <v>315</v>
      </c>
      <c r="H26" s="99"/>
      <c r="I26" s="1850">
        <f>SUM(I27)</f>
        <v>10</v>
      </c>
      <c r="J26" s="1850">
        <f>SUM(J27)</f>
        <v>7</v>
      </c>
      <c r="K26" s="1847">
        <f>SUM(I26:J26)</f>
        <v>17</v>
      </c>
      <c r="L26" s="92"/>
      <c r="M26" s="92"/>
    </row>
    <row r="27" spans="1:13" ht="12.75" customHeight="1">
      <c r="A27" s="1822"/>
      <c r="B27" s="2007"/>
      <c r="C27" s="487"/>
      <c r="D27" s="99" t="s">
        <v>236</v>
      </c>
      <c r="E27" s="871">
        <v>197</v>
      </c>
      <c r="F27" s="871">
        <v>118</v>
      </c>
      <c r="G27" s="871">
        <f>SUM(E27:F27)</f>
        <v>315</v>
      </c>
      <c r="H27" s="99"/>
      <c r="I27" s="1849">
        <v>10</v>
      </c>
      <c r="J27" s="1849">
        <v>7</v>
      </c>
      <c r="K27" s="1845">
        <f>SUM(I27:J27)</f>
        <v>17</v>
      </c>
      <c r="L27" s="92"/>
      <c r="M27" s="92"/>
    </row>
    <row r="28" spans="1:13" ht="12.75" customHeight="1">
      <c r="A28" s="1822"/>
      <c r="B28" s="2533">
        <v>1402</v>
      </c>
      <c r="C28" s="1832" t="s">
        <v>13</v>
      </c>
      <c r="D28" s="1831"/>
      <c r="E28" s="2567">
        <f>SUM(E29+E35+E38+E43+E46+E50+E53+E57)</f>
        <v>3484</v>
      </c>
      <c r="F28" s="2567">
        <f>SUM(F29+F35+F38+F43+F46+F50+F53+F57)</f>
        <v>3900</v>
      </c>
      <c r="G28" s="2567">
        <f>SUM(E28:F28)</f>
        <v>7384</v>
      </c>
      <c r="H28" s="1831"/>
      <c r="I28" s="1852">
        <f>SUM(I29,I35,I38,I43,I46,I50,I53,I57)</f>
        <v>3952</v>
      </c>
      <c r="J28" s="1852">
        <f>SUM(J29,J35,J38,J43,J46,J50,J53,J57)</f>
        <v>5014</v>
      </c>
      <c r="K28" s="1851">
        <f>SUM(I28:J28)</f>
        <v>8966</v>
      </c>
      <c r="L28" s="92"/>
      <c r="M28" s="92"/>
    </row>
    <row r="29" spans="1:13" ht="12" customHeight="1">
      <c r="A29" s="1822"/>
      <c r="B29" s="2007"/>
      <c r="C29" s="488" t="s">
        <v>92</v>
      </c>
      <c r="D29" s="99"/>
      <c r="E29" s="581">
        <f>SUM(E30:E34)</f>
        <v>1744</v>
      </c>
      <c r="F29" s="581">
        <f>SUM(F30:F34)</f>
        <v>1866</v>
      </c>
      <c r="G29" s="581">
        <f>SUM(E29:F29)</f>
        <v>3610</v>
      </c>
      <c r="H29" s="99"/>
      <c r="I29" s="1848">
        <f>SUM(I30:I34)</f>
        <v>1819</v>
      </c>
      <c r="J29" s="1848">
        <f>SUM(J30:J34)</f>
        <v>2236</v>
      </c>
      <c r="K29" s="1847">
        <f>SUM(I29:J29)</f>
        <v>4055</v>
      </c>
      <c r="L29" s="92"/>
      <c r="M29" s="92"/>
    </row>
    <row r="30" spans="1:13" ht="12" customHeight="1">
      <c r="A30" s="1822"/>
      <c r="B30" s="2007"/>
      <c r="C30" s="487"/>
      <c r="D30" s="99" t="s">
        <v>228</v>
      </c>
      <c r="E30" s="871">
        <v>419</v>
      </c>
      <c r="F30" s="871">
        <v>467</v>
      </c>
      <c r="G30" s="871">
        <f>SUM(E30:F30)</f>
        <v>886</v>
      </c>
      <c r="H30" s="99"/>
      <c r="I30" s="1846">
        <v>496</v>
      </c>
      <c r="J30" s="1846">
        <v>603</v>
      </c>
      <c r="K30" s="1845">
        <f>SUM(I30:J30)</f>
        <v>1099</v>
      </c>
      <c r="L30" s="92"/>
      <c r="M30" s="92"/>
    </row>
    <row r="31" spans="1:13" ht="12" customHeight="1">
      <c r="A31" s="1822"/>
      <c r="B31" s="2007"/>
      <c r="C31" s="487"/>
      <c r="D31" s="99" t="s">
        <v>227</v>
      </c>
      <c r="E31" s="871">
        <v>279</v>
      </c>
      <c r="F31" s="871">
        <v>332</v>
      </c>
      <c r="G31" s="871">
        <f>SUM(E31:F31)</f>
        <v>611</v>
      </c>
      <c r="H31" s="99"/>
      <c r="I31" s="1846">
        <v>434</v>
      </c>
      <c r="J31" s="1846">
        <v>610</v>
      </c>
      <c r="K31" s="1845">
        <f>SUM(I31:J31)</f>
        <v>1044</v>
      </c>
      <c r="L31" s="92"/>
      <c r="M31" s="92"/>
    </row>
    <row r="32" spans="1:13" ht="12" customHeight="1">
      <c r="A32" s="1822"/>
      <c r="B32" s="2007"/>
      <c r="C32" s="487"/>
      <c r="D32" s="99" t="s">
        <v>234</v>
      </c>
      <c r="E32" s="871">
        <v>255</v>
      </c>
      <c r="F32" s="871">
        <v>671</v>
      </c>
      <c r="G32" s="871">
        <f>SUM(E32:F32)</f>
        <v>926</v>
      </c>
      <c r="H32" s="99"/>
      <c r="I32" s="1846">
        <v>239</v>
      </c>
      <c r="J32" s="1846">
        <v>701</v>
      </c>
      <c r="K32" s="1845">
        <f>SUM(I32:J32)</f>
        <v>940</v>
      </c>
      <c r="L32" s="92"/>
      <c r="M32" s="92"/>
    </row>
    <row r="33" spans="1:13" ht="12" customHeight="1">
      <c r="A33" s="1822"/>
      <c r="B33" s="2007"/>
      <c r="C33" s="487"/>
      <c r="D33" s="99" t="s">
        <v>233</v>
      </c>
      <c r="E33" s="871">
        <v>321</v>
      </c>
      <c r="F33" s="871">
        <v>208</v>
      </c>
      <c r="G33" s="871">
        <f>SUM(E33:F33)</f>
        <v>529</v>
      </c>
      <c r="H33" s="99"/>
      <c r="I33" s="1846">
        <v>31</v>
      </c>
      <c r="J33" s="1846">
        <v>22</v>
      </c>
      <c r="K33" s="1845">
        <f>SUM(I33:J33)</f>
        <v>53</v>
      </c>
      <c r="L33" s="92"/>
      <c r="M33" s="92"/>
    </row>
    <row r="34" spans="1:13" ht="12" customHeight="1">
      <c r="A34" s="1822"/>
      <c r="B34" s="2007"/>
      <c r="C34" s="487"/>
      <c r="D34" s="99" t="s">
        <v>232</v>
      </c>
      <c r="E34" s="871">
        <v>470</v>
      </c>
      <c r="F34" s="871">
        <v>188</v>
      </c>
      <c r="G34" s="871">
        <f>SUM(E34:F34)</f>
        <v>658</v>
      </c>
      <c r="H34" s="99"/>
      <c r="I34" s="1846">
        <v>619</v>
      </c>
      <c r="J34" s="1846">
        <v>300</v>
      </c>
      <c r="K34" s="1845">
        <f>SUM(I34:J34)</f>
        <v>919</v>
      </c>
      <c r="L34" s="92"/>
      <c r="M34" s="92"/>
    </row>
    <row r="35" spans="1:13" ht="12" customHeight="1">
      <c r="A35" s="1822"/>
      <c r="B35" s="2007"/>
      <c r="C35" s="488" t="s">
        <v>110</v>
      </c>
      <c r="D35" s="99"/>
      <c r="E35" s="581">
        <f>SUM(E36:E37)</f>
        <v>322</v>
      </c>
      <c r="F35" s="581">
        <f>SUM(F36:F37)</f>
        <v>207</v>
      </c>
      <c r="G35" s="581">
        <f>SUM(E35:F35)</f>
        <v>529</v>
      </c>
      <c r="H35" s="99"/>
      <c r="I35" s="1848">
        <f>SUM(I36:I37)</f>
        <v>851</v>
      </c>
      <c r="J35" s="1848">
        <f>SUM(J36:J37)</f>
        <v>801</v>
      </c>
      <c r="K35" s="1847">
        <f>SUM(I35:J35)</f>
        <v>1652</v>
      </c>
      <c r="L35" s="92"/>
      <c r="M35" s="92"/>
    </row>
    <row r="36" spans="1:13" ht="12" customHeight="1">
      <c r="A36" s="1822"/>
      <c r="B36" s="2007"/>
      <c r="C36" s="487"/>
      <c r="D36" s="99" t="s">
        <v>227</v>
      </c>
      <c r="E36" s="871">
        <v>185</v>
      </c>
      <c r="F36" s="871">
        <v>165</v>
      </c>
      <c r="G36" s="871">
        <f>SUM(E36:F36)</f>
        <v>350</v>
      </c>
      <c r="H36" s="99"/>
      <c r="I36" s="1846">
        <v>537</v>
      </c>
      <c r="J36" s="1846">
        <v>629</v>
      </c>
      <c r="K36" s="1845">
        <f>SUM(I36:J36)</f>
        <v>1166</v>
      </c>
      <c r="L36" s="92"/>
      <c r="M36" s="92"/>
    </row>
    <row r="37" spans="1:13" ht="12" customHeight="1">
      <c r="A37" s="1822"/>
      <c r="B37" s="2007"/>
      <c r="C37" s="487"/>
      <c r="D37" s="99" t="s">
        <v>232</v>
      </c>
      <c r="E37" s="871">
        <v>137</v>
      </c>
      <c r="F37" s="871">
        <v>42</v>
      </c>
      <c r="G37" s="871">
        <f>SUM(E37:F37)</f>
        <v>179</v>
      </c>
      <c r="H37" s="99"/>
      <c r="I37" s="1846">
        <v>314</v>
      </c>
      <c r="J37" s="1846">
        <v>172</v>
      </c>
      <c r="K37" s="1845">
        <f>SUM(I37:J37)</f>
        <v>486</v>
      </c>
      <c r="L37" s="92"/>
      <c r="M37" s="92"/>
    </row>
    <row r="38" spans="1:13" ht="12" customHeight="1">
      <c r="A38" s="1822"/>
      <c r="B38" s="2007"/>
      <c r="C38" s="488" t="s">
        <v>56</v>
      </c>
      <c r="D38" s="99"/>
      <c r="E38" s="581">
        <f>SUM(E39:E42)</f>
        <v>682</v>
      </c>
      <c r="F38" s="581">
        <f>SUM(F39:F42)</f>
        <v>902</v>
      </c>
      <c r="G38" s="581">
        <f>SUM(E38:F38)</f>
        <v>1584</v>
      </c>
      <c r="H38" s="99"/>
      <c r="I38" s="1848">
        <f>SUM(I39:I42)</f>
        <v>519</v>
      </c>
      <c r="J38" s="1848">
        <f>SUM(J39:J42)</f>
        <v>983</v>
      </c>
      <c r="K38" s="1847">
        <f>SUM(I38:J38)</f>
        <v>1502</v>
      </c>
      <c r="L38" s="92"/>
      <c r="M38" s="92"/>
    </row>
    <row r="39" spans="1:13" ht="12" customHeight="1">
      <c r="A39" s="1822"/>
      <c r="B39" s="2007"/>
      <c r="C39" s="487"/>
      <c r="D39" s="99" t="s">
        <v>228</v>
      </c>
      <c r="E39" s="871">
        <v>364</v>
      </c>
      <c r="F39" s="871">
        <v>334</v>
      </c>
      <c r="G39" s="871">
        <f>SUM(E39:F39)</f>
        <v>698</v>
      </c>
      <c r="H39" s="99"/>
      <c r="I39" s="1846">
        <v>242</v>
      </c>
      <c r="J39" s="1846">
        <v>350</v>
      </c>
      <c r="K39" s="1845">
        <f>SUM(I39:J39)</f>
        <v>592</v>
      </c>
      <c r="L39" s="92"/>
      <c r="M39" s="92"/>
    </row>
    <row r="40" spans="1:13" ht="12" customHeight="1">
      <c r="A40" s="1822"/>
      <c r="B40" s="2007"/>
      <c r="C40" s="487"/>
      <c r="D40" s="99" t="s">
        <v>231</v>
      </c>
      <c r="E40" s="871">
        <v>42</v>
      </c>
      <c r="F40" s="871">
        <v>17</v>
      </c>
      <c r="G40" s="871">
        <f>SUM(E40:F40)</f>
        <v>59</v>
      </c>
      <c r="H40" s="99"/>
      <c r="I40" s="1846">
        <v>48</v>
      </c>
      <c r="J40" s="1846">
        <v>41</v>
      </c>
      <c r="K40" s="1845">
        <f>SUM(I40:J40)</f>
        <v>89</v>
      </c>
      <c r="L40" s="92"/>
      <c r="M40" s="92"/>
    </row>
    <row r="41" spans="1:13" ht="12" customHeight="1">
      <c r="A41" s="1822"/>
      <c r="B41" s="2007"/>
      <c r="C41" s="487"/>
      <c r="D41" s="99" t="s">
        <v>230</v>
      </c>
      <c r="E41" s="871">
        <v>174</v>
      </c>
      <c r="F41" s="871">
        <v>286</v>
      </c>
      <c r="G41" s="871">
        <f>SUM(E41:F41)</f>
        <v>460</v>
      </c>
      <c r="H41" s="99"/>
      <c r="I41" s="1846">
        <v>148</v>
      </c>
      <c r="J41" s="1846">
        <v>272</v>
      </c>
      <c r="K41" s="1845">
        <f>SUM(I41:J41)</f>
        <v>420</v>
      </c>
      <c r="L41" s="92"/>
      <c r="M41" s="92"/>
    </row>
    <row r="42" spans="1:13" ht="12" customHeight="1">
      <c r="A42" s="1822"/>
      <c r="B42" s="2007"/>
      <c r="C42" s="487"/>
      <c r="D42" s="99" t="s">
        <v>226</v>
      </c>
      <c r="E42" s="871">
        <v>102</v>
      </c>
      <c r="F42" s="871">
        <v>265</v>
      </c>
      <c r="G42" s="871">
        <f>SUM(E42:F42)</f>
        <v>367</v>
      </c>
      <c r="H42" s="99"/>
      <c r="I42" s="1846">
        <v>81</v>
      </c>
      <c r="J42" s="1846">
        <v>320</v>
      </c>
      <c r="K42" s="1845">
        <f>SUM(I42:J42)</f>
        <v>401</v>
      </c>
      <c r="L42" s="92"/>
      <c r="M42" s="92"/>
    </row>
    <row r="43" spans="1:13" ht="12" customHeight="1">
      <c r="A43" s="1822"/>
      <c r="B43" s="2007"/>
      <c r="C43" s="488" t="s">
        <v>125</v>
      </c>
      <c r="D43" s="99"/>
      <c r="E43" s="581">
        <f>SUM(E44:E45)</f>
        <v>444</v>
      </c>
      <c r="F43" s="581">
        <f>SUM(F44:F45)</f>
        <v>525</v>
      </c>
      <c r="G43" s="581">
        <f>SUM(E43:F43)</f>
        <v>969</v>
      </c>
      <c r="H43" s="99"/>
      <c r="I43" s="1848">
        <f>SUM(I44:I45)</f>
        <v>285</v>
      </c>
      <c r="J43" s="1848">
        <f>SUM(J44:J45)</f>
        <v>321</v>
      </c>
      <c r="K43" s="1847">
        <f>SUM(I43:J43)</f>
        <v>606</v>
      </c>
      <c r="L43" s="92"/>
      <c r="M43" s="92"/>
    </row>
    <row r="44" spans="1:13" ht="12" customHeight="1">
      <c r="A44" s="1822"/>
      <c r="B44" s="2007"/>
      <c r="C44" s="487"/>
      <c r="D44" s="99" t="s">
        <v>228</v>
      </c>
      <c r="E44" s="871">
        <v>184</v>
      </c>
      <c r="F44" s="871">
        <v>269</v>
      </c>
      <c r="G44" s="871">
        <f>SUM(E44:F44)</f>
        <v>453</v>
      </c>
      <c r="H44" s="99"/>
      <c r="I44" s="1846">
        <v>94</v>
      </c>
      <c r="J44" s="1846">
        <v>152</v>
      </c>
      <c r="K44" s="1845">
        <f>SUM(I44:J44)</f>
        <v>246</v>
      </c>
      <c r="L44" s="92"/>
      <c r="M44" s="92"/>
    </row>
    <row r="45" spans="1:13" ht="12" customHeight="1">
      <c r="A45" s="1822"/>
      <c r="B45" s="2007"/>
      <c r="C45" s="487"/>
      <c r="D45" s="99" t="s">
        <v>227</v>
      </c>
      <c r="E45" s="871">
        <v>260</v>
      </c>
      <c r="F45" s="871">
        <v>256</v>
      </c>
      <c r="G45" s="871">
        <f>SUM(E45:F45)</f>
        <v>516</v>
      </c>
      <c r="H45" s="99"/>
      <c r="I45" s="1846">
        <v>191</v>
      </c>
      <c r="J45" s="1846">
        <v>169</v>
      </c>
      <c r="K45" s="1845">
        <f>SUM(I45:J45)</f>
        <v>360</v>
      </c>
      <c r="L45" s="92"/>
      <c r="M45" s="92"/>
    </row>
    <row r="46" spans="1:13" ht="12" customHeight="1">
      <c r="A46" s="1822"/>
      <c r="B46" s="2007"/>
      <c r="C46" s="488" t="s">
        <v>124</v>
      </c>
      <c r="D46" s="99"/>
      <c r="E46" s="581">
        <f>SUM(E47:E49)</f>
        <v>33</v>
      </c>
      <c r="F46" s="581">
        <f>SUM(F47:F49)</f>
        <v>62</v>
      </c>
      <c r="G46" s="871">
        <f>SUM(E46:F46)</f>
        <v>95</v>
      </c>
      <c r="H46" s="99"/>
      <c r="I46" s="1848">
        <f>SUM(I47:I49)</f>
        <v>200</v>
      </c>
      <c r="J46" s="1848">
        <f>SUM(J47:J49)</f>
        <v>314</v>
      </c>
      <c r="K46" s="1847">
        <f>SUM(I46:J46)</f>
        <v>514</v>
      </c>
      <c r="L46" s="92"/>
      <c r="M46" s="92"/>
    </row>
    <row r="47" spans="1:13" ht="12" customHeight="1">
      <c r="A47" s="1822"/>
      <c r="B47" s="2007"/>
      <c r="C47" s="487"/>
      <c r="D47" s="99" t="s">
        <v>228</v>
      </c>
      <c r="E47" s="871">
        <v>17</v>
      </c>
      <c r="F47" s="871">
        <v>31</v>
      </c>
      <c r="G47" s="871">
        <f>SUM(E47:F47)</f>
        <v>48</v>
      </c>
      <c r="H47" s="99"/>
      <c r="I47" s="1846">
        <v>108</v>
      </c>
      <c r="J47" s="1846">
        <v>154</v>
      </c>
      <c r="K47" s="1845">
        <f>SUM(I47:J47)</f>
        <v>262</v>
      </c>
      <c r="L47" s="92"/>
      <c r="M47" s="92"/>
    </row>
    <row r="48" spans="1:13" ht="12" customHeight="1">
      <c r="A48" s="1822"/>
      <c r="B48" s="2007"/>
      <c r="C48" s="487"/>
      <c r="D48" s="99" t="s">
        <v>229</v>
      </c>
      <c r="E48" s="871">
        <v>0</v>
      </c>
      <c r="F48" s="871">
        <v>0</v>
      </c>
      <c r="G48" s="871">
        <f>SUM(E48:F48)</f>
        <v>0</v>
      </c>
      <c r="H48" s="99"/>
      <c r="I48" s="1846">
        <v>3</v>
      </c>
      <c r="J48" s="1846">
        <v>2</v>
      </c>
      <c r="K48" s="1845">
        <f>SUM(I48:J48)</f>
        <v>5</v>
      </c>
      <c r="L48" s="92"/>
      <c r="M48" s="92"/>
    </row>
    <row r="49" spans="1:13" ht="12" customHeight="1">
      <c r="A49" s="1822"/>
      <c r="B49" s="2007"/>
      <c r="C49" s="487"/>
      <c r="D49" s="99" t="s">
        <v>227</v>
      </c>
      <c r="E49" s="871">
        <v>16</v>
      </c>
      <c r="F49" s="871">
        <v>31</v>
      </c>
      <c r="G49" s="871">
        <f>SUM(E49:F49)</f>
        <v>47</v>
      </c>
      <c r="H49" s="99"/>
      <c r="I49" s="1846">
        <v>89</v>
      </c>
      <c r="J49" s="1846">
        <v>158</v>
      </c>
      <c r="K49" s="1845">
        <f>SUM(I49:J49)</f>
        <v>247</v>
      </c>
      <c r="L49" s="92"/>
      <c r="M49" s="92"/>
    </row>
    <row r="50" spans="1:13" ht="12" customHeight="1">
      <c r="A50" s="1822"/>
      <c r="B50" s="2007"/>
      <c r="C50" s="488" t="s">
        <v>53</v>
      </c>
      <c r="D50" s="99"/>
      <c r="E50" s="581">
        <f>SUM(E51:E52)</f>
        <v>71</v>
      </c>
      <c r="F50" s="581">
        <f>SUM(F51:F52)</f>
        <v>70</v>
      </c>
      <c r="G50" s="581">
        <f>SUM(E50:F50)</f>
        <v>141</v>
      </c>
      <c r="H50" s="99"/>
      <c r="I50" s="1848">
        <f>SUM(I51:I52)</f>
        <v>128</v>
      </c>
      <c r="J50" s="1848">
        <f>SUM(J51:J52)</f>
        <v>167</v>
      </c>
      <c r="K50" s="1847">
        <f>SUM(I50:J50)</f>
        <v>295</v>
      </c>
      <c r="L50" s="92"/>
      <c r="M50" s="92"/>
    </row>
    <row r="51" spans="1:13" ht="12" customHeight="1">
      <c r="A51" s="1822"/>
      <c r="B51" s="2007"/>
      <c r="C51" s="487"/>
      <c r="D51" s="99" t="s">
        <v>228</v>
      </c>
      <c r="E51" s="871">
        <v>37</v>
      </c>
      <c r="F51" s="871">
        <v>37</v>
      </c>
      <c r="G51" s="871">
        <f>SUM(E51:F51)</f>
        <v>74</v>
      </c>
      <c r="H51" s="99"/>
      <c r="I51" s="1846">
        <v>67</v>
      </c>
      <c r="J51" s="1846">
        <v>109</v>
      </c>
      <c r="K51" s="1845">
        <f>SUM(I51:J51)</f>
        <v>176</v>
      </c>
      <c r="L51" s="92"/>
      <c r="M51" s="92"/>
    </row>
    <row r="52" spans="1:13" ht="12" customHeight="1">
      <c r="A52" s="1822"/>
      <c r="B52" s="2007"/>
      <c r="C52" s="487"/>
      <c r="D52" s="99" t="s">
        <v>227</v>
      </c>
      <c r="E52" s="871">
        <v>34</v>
      </c>
      <c r="F52" s="871">
        <v>33</v>
      </c>
      <c r="G52" s="871">
        <f>SUM(E52:F52)</f>
        <v>67</v>
      </c>
      <c r="H52" s="99"/>
      <c r="I52" s="1846">
        <v>61</v>
      </c>
      <c r="J52" s="1846">
        <v>58</v>
      </c>
      <c r="K52" s="1845">
        <f>SUM(I52:J52)</f>
        <v>119</v>
      </c>
      <c r="L52" s="92"/>
      <c r="M52" s="92"/>
    </row>
    <row r="53" spans="1:13" ht="12" customHeight="1">
      <c r="A53" s="1822"/>
      <c r="B53" s="2007"/>
      <c r="C53" s="488" t="s">
        <v>123</v>
      </c>
      <c r="D53" s="99"/>
      <c r="E53" s="581">
        <f>SUM(E54:E56)</f>
        <v>172</v>
      </c>
      <c r="F53" s="581">
        <f>SUM(F54:F56)</f>
        <v>245</v>
      </c>
      <c r="G53" s="581">
        <f>SUM(E53:F53)</f>
        <v>417</v>
      </c>
      <c r="H53" s="99"/>
      <c r="I53" s="1848">
        <f>SUM(I54:I56)</f>
        <v>142</v>
      </c>
      <c r="J53" s="1848">
        <f>SUM(J54:J56)</f>
        <v>173</v>
      </c>
      <c r="K53" s="1847">
        <f>SUM(I53:J53)</f>
        <v>315</v>
      </c>
      <c r="L53" s="92"/>
      <c r="M53" s="92"/>
    </row>
    <row r="54" spans="1:13" ht="12" customHeight="1">
      <c r="A54" s="1822"/>
      <c r="B54" s="2007"/>
      <c r="C54" s="244"/>
      <c r="D54" s="99" t="s">
        <v>228</v>
      </c>
      <c r="E54" s="871">
        <v>92</v>
      </c>
      <c r="F54" s="871">
        <v>147</v>
      </c>
      <c r="G54" s="871">
        <f>SUM(E54:F54)</f>
        <v>239</v>
      </c>
      <c r="H54" s="99"/>
      <c r="I54" s="1846">
        <v>37</v>
      </c>
      <c r="J54" s="1846">
        <v>53</v>
      </c>
      <c r="K54" s="1845">
        <f>SUM(I54:J54)</f>
        <v>90</v>
      </c>
      <c r="L54" s="92"/>
      <c r="M54" s="92"/>
    </row>
    <row r="55" spans="1:13" ht="12" customHeight="1">
      <c r="A55" s="1822"/>
      <c r="B55" s="2007"/>
      <c r="C55" s="244"/>
      <c r="D55" s="99" t="s">
        <v>227</v>
      </c>
      <c r="E55" s="871">
        <v>80</v>
      </c>
      <c r="F55" s="871">
        <v>98</v>
      </c>
      <c r="G55" s="871">
        <f>SUM(E55:F55)</f>
        <v>178</v>
      </c>
      <c r="H55" s="99"/>
      <c r="I55" s="1846">
        <v>105</v>
      </c>
      <c r="J55" s="1846">
        <v>120</v>
      </c>
      <c r="K55" s="1845">
        <f>SUM(I55:J55)</f>
        <v>225</v>
      </c>
      <c r="L55" s="92"/>
      <c r="M55" s="92"/>
    </row>
    <row r="56" spans="1:13" ht="12" customHeight="1">
      <c r="A56" s="1822"/>
      <c r="B56" s="2007"/>
      <c r="C56" s="244"/>
      <c r="D56" s="99" t="s">
        <v>226</v>
      </c>
      <c r="E56" s="871">
        <v>0</v>
      </c>
      <c r="F56" s="871">
        <v>0</v>
      </c>
      <c r="G56" s="871">
        <f>SUM(E56:F56)</f>
        <v>0</v>
      </c>
      <c r="H56" s="99"/>
      <c r="I56" s="1846">
        <v>0</v>
      </c>
      <c r="J56" s="1846">
        <v>0</v>
      </c>
      <c r="K56" s="1845">
        <f>SUM(I56:J56)</f>
        <v>0</v>
      </c>
      <c r="L56" s="92"/>
      <c r="M56" s="92"/>
    </row>
    <row r="57" spans="1:13" ht="12" customHeight="1">
      <c r="A57" s="1822"/>
      <c r="B57" s="2007"/>
      <c r="C57" s="488" t="s">
        <v>32</v>
      </c>
      <c r="D57" s="138"/>
      <c r="E57" s="581">
        <f>SUM(E58)</f>
        <v>16</v>
      </c>
      <c r="F57" s="581">
        <f>SUM(F58)</f>
        <v>23</v>
      </c>
      <c r="G57" s="581">
        <f>SUM(E57:F57)</f>
        <v>39</v>
      </c>
      <c r="H57" s="138"/>
      <c r="I57" s="1848">
        <f>SUM(I58)</f>
        <v>8</v>
      </c>
      <c r="J57" s="1848">
        <f>SUM(J58)</f>
        <v>19</v>
      </c>
      <c r="K57" s="1847">
        <f>SUM(I57:J57)</f>
        <v>27</v>
      </c>
      <c r="L57" s="92"/>
      <c r="M57" s="92"/>
    </row>
    <row r="58" spans="1:13" ht="12" customHeight="1">
      <c r="A58" s="1822"/>
      <c r="B58" s="2008"/>
      <c r="C58" s="487"/>
      <c r="D58" s="99" t="s">
        <v>225</v>
      </c>
      <c r="E58" s="871">
        <v>16</v>
      </c>
      <c r="F58" s="871">
        <v>23</v>
      </c>
      <c r="G58" s="871">
        <f>SUM(E58:F58)</f>
        <v>39</v>
      </c>
      <c r="H58" s="99"/>
      <c r="I58" s="1846">
        <v>8</v>
      </c>
      <c r="J58" s="1846">
        <v>19</v>
      </c>
      <c r="K58" s="1845">
        <f>SUM(I58:J58)</f>
        <v>27</v>
      </c>
      <c r="L58" s="92"/>
      <c r="M58" s="92"/>
    </row>
    <row r="59" spans="1:13" ht="12.75" customHeight="1">
      <c r="A59" s="1822"/>
      <c r="B59" s="2533">
        <v>1403</v>
      </c>
      <c r="C59" s="1832" t="s">
        <v>14</v>
      </c>
      <c r="D59" s="1831"/>
      <c r="E59" s="2567">
        <f>SUM(E60+E62+E64)</f>
        <v>441</v>
      </c>
      <c r="F59" s="2567">
        <f>SUM(F60+F62+F64)</f>
        <v>584</v>
      </c>
      <c r="G59" s="2567">
        <f>SUM(E59:F59)</f>
        <v>1025</v>
      </c>
      <c r="H59" s="1831"/>
      <c r="I59" s="1852">
        <f>SUM(I60+I62+I64)</f>
        <v>226</v>
      </c>
      <c r="J59" s="1852">
        <f>SUM(J60+J62+J64)</f>
        <v>400</v>
      </c>
      <c r="K59" s="1851">
        <f>SUM(I59:J59)</f>
        <v>626</v>
      </c>
      <c r="L59" s="92"/>
      <c r="M59" s="92"/>
    </row>
    <row r="60" spans="1:13" ht="12" customHeight="1">
      <c r="A60" s="1822"/>
      <c r="B60" s="2007"/>
      <c r="C60" s="488" t="s">
        <v>33</v>
      </c>
      <c r="D60" s="99"/>
      <c r="E60" s="581">
        <f>SUM(E61)</f>
        <v>166</v>
      </c>
      <c r="F60" s="581">
        <f>SUM(F61)</f>
        <v>259</v>
      </c>
      <c r="G60" s="581">
        <f>SUM(E60:F60)</f>
        <v>425</v>
      </c>
      <c r="H60" s="99"/>
      <c r="I60" s="1850">
        <f>SUM(I61:I61)</f>
        <v>55</v>
      </c>
      <c r="J60" s="1850">
        <f>SUM(J61:J61)</f>
        <v>125</v>
      </c>
      <c r="K60" s="1847">
        <f>SUM(I60:J60)</f>
        <v>180</v>
      </c>
      <c r="L60" s="92"/>
      <c r="M60" s="92"/>
    </row>
    <row r="61" spans="1:13" ht="12" customHeight="1">
      <c r="A61" s="1822"/>
      <c r="B61" s="2007"/>
      <c r="C61" s="487"/>
      <c r="D61" s="99" t="s">
        <v>224</v>
      </c>
      <c r="E61" s="871">
        <v>166</v>
      </c>
      <c r="F61" s="871">
        <v>259</v>
      </c>
      <c r="G61" s="871">
        <f>SUM(E61:F61)</f>
        <v>425</v>
      </c>
      <c r="H61" s="99"/>
      <c r="I61" s="1849">
        <v>55</v>
      </c>
      <c r="J61" s="1849">
        <v>125</v>
      </c>
      <c r="K61" s="1845">
        <f>SUM(I61:J61)</f>
        <v>180</v>
      </c>
      <c r="L61" s="92"/>
      <c r="M61" s="92"/>
    </row>
    <row r="62" spans="1:13" ht="12" customHeight="1">
      <c r="A62" s="1822"/>
      <c r="B62" s="2007"/>
      <c r="C62" s="488" t="s">
        <v>15</v>
      </c>
      <c r="D62" s="99"/>
      <c r="E62" s="581">
        <f>SUM(E63)</f>
        <v>146</v>
      </c>
      <c r="F62" s="581">
        <f>SUM(F63)</f>
        <v>179</v>
      </c>
      <c r="G62" s="581">
        <f>SUM(E62:F62)</f>
        <v>325</v>
      </c>
      <c r="H62" s="99"/>
      <c r="I62" s="1848">
        <f>SUM(I63)</f>
        <v>27</v>
      </c>
      <c r="J62" s="1848">
        <f>SUM(J63)</f>
        <v>35</v>
      </c>
      <c r="K62" s="1847">
        <f>SUM(I62:J62)</f>
        <v>62</v>
      </c>
      <c r="L62" s="92"/>
      <c r="M62" s="92"/>
    </row>
    <row r="63" spans="1:13" ht="12" customHeight="1">
      <c r="A63" s="1822"/>
      <c r="B63" s="2007"/>
      <c r="C63" s="487"/>
      <c r="D63" s="99" t="s">
        <v>224</v>
      </c>
      <c r="E63" s="871">
        <v>146</v>
      </c>
      <c r="F63" s="871">
        <v>179</v>
      </c>
      <c r="G63" s="871">
        <f>SUM(E63:F63)</f>
        <v>325</v>
      </c>
      <c r="H63" s="99"/>
      <c r="I63" s="1849">
        <v>27</v>
      </c>
      <c r="J63" s="1849">
        <v>35</v>
      </c>
      <c r="K63" s="1845">
        <f>SUM(I63:J63)</f>
        <v>62</v>
      </c>
      <c r="L63" s="92"/>
      <c r="M63" s="92"/>
    </row>
    <row r="64" spans="1:13" ht="12" customHeight="1">
      <c r="A64" s="1822"/>
      <c r="B64" s="2007"/>
      <c r="C64" s="488" t="s">
        <v>16</v>
      </c>
      <c r="D64" s="99"/>
      <c r="E64" s="581">
        <f>SUM(E65:E66)</f>
        <v>129</v>
      </c>
      <c r="F64" s="581">
        <f>SUM(F65:F66)</f>
        <v>146</v>
      </c>
      <c r="G64" s="581">
        <f>SUM(E64:F64)</f>
        <v>275</v>
      </c>
      <c r="H64" s="138"/>
      <c r="I64" s="1829">
        <f>SUM(I65:I66)</f>
        <v>144</v>
      </c>
      <c r="J64" s="1829">
        <f>SUM(J65:J66)</f>
        <v>240</v>
      </c>
      <c r="K64" s="1847">
        <f>SUM(I64:J64)</f>
        <v>384</v>
      </c>
      <c r="L64" s="92"/>
      <c r="M64" s="92"/>
    </row>
    <row r="65" spans="1:15" ht="12" customHeight="1">
      <c r="A65" s="1822"/>
      <c r="B65" s="2014"/>
      <c r="C65" s="487"/>
      <c r="D65" s="99" t="s">
        <v>224</v>
      </c>
      <c r="E65" s="871">
        <v>82</v>
      </c>
      <c r="F65" s="871">
        <v>86</v>
      </c>
      <c r="G65" s="871">
        <f>SUM(E65:F65)</f>
        <v>168</v>
      </c>
      <c r="H65" s="99"/>
      <c r="I65" s="1846">
        <v>138</v>
      </c>
      <c r="J65" s="1846">
        <v>235</v>
      </c>
      <c r="K65" s="1845">
        <f>SUM(I65:J65)</f>
        <v>373</v>
      </c>
      <c r="L65" s="92"/>
      <c r="M65" s="92"/>
    </row>
    <row r="66" spans="1:15" ht="12" customHeight="1">
      <c r="A66" s="1822"/>
      <c r="B66" s="2015"/>
      <c r="C66" s="518"/>
      <c r="D66" s="274" t="s">
        <v>223</v>
      </c>
      <c r="E66" s="2565">
        <v>47</v>
      </c>
      <c r="F66" s="2565">
        <v>60</v>
      </c>
      <c r="G66" s="2565">
        <f>SUM(E66:F66)</f>
        <v>107</v>
      </c>
      <c r="H66" s="274"/>
      <c r="I66" s="1844">
        <v>6</v>
      </c>
      <c r="J66" s="1844">
        <v>5</v>
      </c>
      <c r="K66" s="1843">
        <f>SUM(I66:J66)</f>
        <v>11</v>
      </c>
      <c r="L66" s="92"/>
      <c r="M66" s="92"/>
    </row>
    <row r="67" spans="1:15" ht="12" customHeight="1">
      <c r="A67" s="1822"/>
      <c r="C67" s="754"/>
      <c r="D67" s="99"/>
      <c r="E67" s="2577"/>
      <c r="F67" s="2577"/>
      <c r="G67" s="2577"/>
      <c r="H67" s="99"/>
      <c r="I67" s="1842"/>
      <c r="J67" s="1842"/>
      <c r="K67" s="104" t="s">
        <v>222</v>
      </c>
      <c r="L67" s="92"/>
      <c r="M67" s="92"/>
    </row>
    <row r="68" spans="1:15" ht="12" customHeight="1">
      <c r="A68" s="1822"/>
      <c r="C68" s="754"/>
      <c r="D68" s="99"/>
      <c r="E68" s="871"/>
      <c r="F68" s="871"/>
      <c r="G68" s="871"/>
      <c r="H68" s="99"/>
      <c r="I68" s="1842"/>
      <c r="J68" s="1841"/>
      <c r="K68" s="1841" t="s">
        <v>261</v>
      </c>
    </row>
    <row r="69" spans="1:15" ht="12" customHeight="1">
      <c r="B69" s="1989" t="s">
        <v>29</v>
      </c>
      <c r="C69" s="1971" t="s">
        <v>336</v>
      </c>
      <c r="D69" s="1971"/>
      <c r="E69" s="2576"/>
      <c r="F69" s="2576"/>
      <c r="G69" s="2576"/>
      <c r="H69" s="1950"/>
      <c r="I69" s="2575"/>
      <c r="J69" s="2575"/>
      <c r="K69" s="2574"/>
      <c r="L69" s="92"/>
      <c r="O69" s="99"/>
    </row>
    <row r="70" spans="1:15" ht="12" customHeight="1">
      <c r="B70" s="1990"/>
      <c r="C70" s="1972"/>
      <c r="D70" s="1972"/>
      <c r="E70" s="2573" t="s">
        <v>1669</v>
      </c>
      <c r="F70" s="2573"/>
      <c r="G70" s="2573"/>
      <c r="H70" s="1911"/>
      <c r="I70" s="2040" t="s">
        <v>1668</v>
      </c>
      <c r="J70" s="2040"/>
      <c r="K70" s="2003"/>
      <c r="L70" s="92"/>
      <c r="M70" s="97"/>
    </row>
    <row r="71" spans="1:15" ht="12" customHeight="1">
      <c r="B71" s="1991"/>
      <c r="C71" s="1973"/>
      <c r="D71" s="1973"/>
      <c r="E71" s="2572" t="s">
        <v>26</v>
      </c>
      <c r="F71" s="2572" t="s">
        <v>27</v>
      </c>
      <c r="G71" s="2572" t="s">
        <v>5</v>
      </c>
      <c r="H71" s="1912"/>
      <c r="I71" s="1912" t="s">
        <v>26</v>
      </c>
      <c r="J71" s="1912" t="s">
        <v>27</v>
      </c>
      <c r="K71" s="1910" t="s">
        <v>5</v>
      </c>
      <c r="L71" s="92"/>
    </row>
    <row r="72" spans="1:15">
      <c r="A72" s="1822"/>
      <c r="B72" s="1980">
        <v>1404</v>
      </c>
      <c r="C72" s="1832" t="s">
        <v>34</v>
      </c>
      <c r="D72" s="1831"/>
      <c r="E72" s="2567">
        <f>SUM(E73+E76)</f>
        <v>854</v>
      </c>
      <c r="F72" s="2567">
        <f>SUM(F73+F76)</f>
        <v>262</v>
      </c>
      <c r="G72" s="2567">
        <f>SUM(E72:F72)</f>
        <v>1116</v>
      </c>
      <c r="H72" s="1831"/>
      <c r="I72" s="1840">
        <f>SUM(I73,I76)</f>
        <v>3117</v>
      </c>
      <c r="J72" s="1840">
        <f>SUM(J73,J76)</f>
        <v>1023</v>
      </c>
      <c r="K72" s="2571">
        <f>SUM(I72:J72)</f>
        <v>4140</v>
      </c>
    </row>
    <row r="73" spans="1:15" ht="12" customHeight="1">
      <c r="A73" s="1822"/>
      <c r="B73" s="1981"/>
      <c r="C73" s="488" t="s">
        <v>109</v>
      </c>
      <c r="D73" s="99"/>
      <c r="E73" s="581">
        <f>SUM(E74:E75)</f>
        <v>593</v>
      </c>
      <c r="F73" s="581">
        <f>SUM(F74:F75)</f>
        <v>116</v>
      </c>
      <c r="G73" s="581">
        <f>SUM(E73:F73)</f>
        <v>709</v>
      </c>
      <c r="H73" s="99"/>
      <c r="I73" s="2570">
        <f>SUM(I74:I75)</f>
        <v>2044</v>
      </c>
      <c r="J73" s="2570">
        <f>SUM(J74:J75)</f>
        <v>339</v>
      </c>
      <c r="K73" s="2569">
        <f>SUM(I73:J73)</f>
        <v>2383</v>
      </c>
    </row>
    <row r="74" spans="1:15" ht="12" customHeight="1">
      <c r="A74" s="1822"/>
      <c r="B74" s="1995"/>
      <c r="C74" s="488"/>
      <c r="D74" s="99" t="s">
        <v>345</v>
      </c>
      <c r="E74" s="871">
        <v>593</v>
      </c>
      <c r="F74" s="871">
        <v>116</v>
      </c>
      <c r="G74" s="871">
        <f>SUM(E74:F74)</f>
        <v>709</v>
      </c>
      <c r="H74" s="99"/>
      <c r="I74" s="1833">
        <v>2044</v>
      </c>
      <c r="J74" s="1833">
        <v>339</v>
      </c>
      <c r="K74" s="1508">
        <f>SUM(I74:J74)</f>
        <v>2383</v>
      </c>
    </row>
    <row r="75" spans="1:15" ht="12" customHeight="1">
      <c r="A75" s="1822"/>
      <c r="B75" s="1995"/>
      <c r="C75" s="487"/>
      <c r="D75" s="99" t="s">
        <v>212</v>
      </c>
      <c r="E75" s="871">
        <v>0</v>
      </c>
      <c r="F75" s="871">
        <v>0</v>
      </c>
      <c r="G75" s="871">
        <f>SUM(E75:F75)</f>
        <v>0</v>
      </c>
      <c r="H75" s="99"/>
      <c r="I75" s="1828">
        <v>0</v>
      </c>
      <c r="J75" s="1828">
        <v>0</v>
      </c>
      <c r="K75" s="1825">
        <f>SUM(I75:J75)</f>
        <v>0</v>
      </c>
    </row>
    <row r="76" spans="1:15" ht="12" customHeight="1">
      <c r="A76" s="1822"/>
      <c r="B76" s="1981"/>
      <c r="C76" s="488" t="s">
        <v>17</v>
      </c>
      <c r="D76" s="99"/>
      <c r="E76" s="581">
        <f>SUM(E77)</f>
        <v>261</v>
      </c>
      <c r="F76" s="581">
        <f>SUM(F77)</f>
        <v>146</v>
      </c>
      <c r="G76" s="581">
        <f>SUM(E76:F76)</f>
        <v>407</v>
      </c>
      <c r="H76" s="99"/>
      <c r="I76" s="1829">
        <f>SUM(I77)</f>
        <v>1073</v>
      </c>
      <c r="J76" s="1829">
        <f>SUM(J77)</f>
        <v>684</v>
      </c>
      <c r="K76" s="913">
        <f>SUM(I76:J76)</f>
        <v>1757</v>
      </c>
    </row>
    <row r="77" spans="1:15" ht="12" customHeight="1">
      <c r="A77" s="1822"/>
      <c r="B77" s="1995"/>
      <c r="C77" s="487"/>
      <c r="D77" s="99" t="s">
        <v>209</v>
      </c>
      <c r="E77" s="871">
        <v>261</v>
      </c>
      <c r="F77" s="871">
        <v>146</v>
      </c>
      <c r="G77" s="871">
        <f>SUM(E77:F77)</f>
        <v>407</v>
      </c>
      <c r="H77" s="99"/>
      <c r="I77" s="1828">
        <v>1073</v>
      </c>
      <c r="J77" s="1828">
        <v>684</v>
      </c>
      <c r="K77" s="1825">
        <f>SUM(I77:J77)</f>
        <v>1757</v>
      </c>
    </row>
    <row r="78" spans="1:15" ht="12.75" customHeight="1">
      <c r="A78" s="1822"/>
      <c r="B78" s="2533">
        <v>1405</v>
      </c>
      <c r="C78" s="1832" t="s">
        <v>18</v>
      </c>
      <c r="D78" s="1836"/>
      <c r="E78" s="2568">
        <f>SUM(E79+E87+E99+E102)</f>
        <v>2144</v>
      </c>
      <c r="F78" s="2568">
        <f>SUM(F79+F87+F99+F102)</f>
        <v>2569</v>
      </c>
      <c r="G78" s="2568">
        <f>SUM(E78:F78)</f>
        <v>4713</v>
      </c>
      <c r="H78" s="1836"/>
      <c r="I78" s="1834">
        <f>SUM(I79,I87,I99+I102)</f>
        <v>3077</v>
      </c>
      <c r="J78" s="1834">
        <f>SUM(J79,J87,J99+J102)</f>
        <v>5433</v>
      </c>
      <c r="K78" s="1830">
        <f>SUM(I78:J78)</f>
        <v>8510</v>
      </c>
    </row>
    <row r="79" spans="1:15" ht="12" customHeight="1">
      <c r="A79" s="1822"/>
      <c r="B79" s="2007"/>
      <c r="C79" s="488" t="s">
        <v>21</v>
      </c>
      <c r="D79" s="99"/>
      <c r="E79" s="581">
        <f>SUM(E80:E86)</f>
        <v>970</v>
      </c>
      <c r="F79" s="581">
        <f>SUM(F80:F86)</f>
        <v>770</v>
      </c>
      <c r="G79" s="581">
        <f>SUM(E79:F79)</f>
        <v>1740</v>
      </c>
      <c r="H79" s="99"/>
      <c r="I79" s="1829">
        <f>SUM(I80:I86)</f>
        <v>721</v>
      </c>
      <c r="J79" s="1829">
        <f>SUM(J80:J86)</f>
        <v>665</v>
      </c>
      <c r="K79" s="913">
        <f>SUM(I79:J79)</f>
        <v>1386</v>
      </c>
    </row>
    <row r="80" spans="1:15" ht="12" customHeight="1">
      <c r="A80" s="1822"/>
      <c r="B80" s="2007"/>
      <c r="C80" s="487"/>
      <c r="D80" s="99" t="s">
        <v>328</v>
      </c>
      <c r="E80" s="871">
        <v>154</v>
      </c>
      <c r="F80" s="871">
        <v>134</v>
      </c>
      <c r="G80" s="871">
        <f>SUM(E80:F80)</f>
        <v>288</v>
      </c>
      <c r="H80" s="99"/>
      <c r="I80" s="1828">
        <v>102</v>
      </c>
      <c r="J80" s="1828">
        <v>100</v>
      </c>
      <c r="K80" s="1825">
        <f>SUM(I80:J80)</f>
        <v>202</v>
      </c>
    </row>
    <row r="81" spans="1:11" ht="12" customHeight="1">
      <c r="A81" s="1822"/>
      <c r="B81" s="2007"/>
      <c r="C81" s="487"/>
      <c r="D81" s="99" t="s">
        <v>208</v>
      </c>
      <c r="E81" s="871">
        <v>0</v>
      </c>
      <c r="F81" s="871">
        <v>0</v>
      </c>
      <c r="G81" s="871">
        <f>SUM(E81:F81)</f>
        <v>0</v>
      </c>
      <c r="H81" s="99"/>
      <c r="I81" s="1828">
        <v>0</v>
      </c>
      <c r="J81" s="1828">
        <v>0</v>
      </c>
      <c r="K81" s="1825">
        <f>SUM(I81:J81)</f>
        <v>0</v>
      </c>
    </row>
    <row r="82" spans="1:11" ht="12" customHeight="1">
      <c r="A82" s="1822"/>
      <c r="B82" s="2007"/>
      <c r="C82" s="487"/>
      <c r="D82" s="99" t="s">
        <v>327</v>
      </c>
      <c r="E82" s="871">
        <v>488</v>
      </c>
      <c r="F82" s="871">
        <v>347</v>
      </c>
      <c r="G82" s="871">
        <f>SUM(E82:F82)</f>
        <v>835</v>
      </c>
      <c r="H82" s="99"/>
      <c r="I82" s="1828">
        <v>341</v>
      </c>
      <c r="J82" s="1828">
        <v>235</v>
      </c>
      <c r="K82" s="1825">
        <f>SUM(I82:J82)</f>
        <v>576</v>
      </c>
    </row>
    <row r="83" spans="1:11" ht="12" customHeight="1">
      <c r="A83" s="1822"/>
      <c r="B83" s="2007"/>
      <c r="C83" s="487"/>
      <c r="D83" s="99" t="s">
        <v>207</v>
      </c>
      <c r="E83" s="871">
        <v>0</v>
      </c>
      <c r="F83" s="871">
        <v>0</v>
      </c>
      <c r="G83" s="871">
        <f>SUM(E83:F83)</f>
        <v>0</v>
      </c>
      <c r="H83" s="99"/>
      <c r="I83" s="1828">
        <v>0</v>
      </c>
      <c r="J83" s="1828">
        <v>0</v>
      </c>
      <c r="K83" s="1825">
        <f>SUM(I83:J83)</f>
        <v>0</v>
      </c>
    </row>
    <row r="84" spans="1:11" ht="12" customHeight="1">
      <c r="A84" s="1822"/>
      <c r="B84" s="2007"/>
      <c r="C84" s="487"/>
      <c r="D84" s="99" t="s">
        <v>206</v>
      </c>
      <c r="E84" s="871">
        <v>124</v>
      </c>
      <c r="F84" s="871">
        <v>85</v>
      </c>
      <c r="G84" s="871">
        <f>SUM(E84:F84)</f>
        <v>209</v>
      </c>
      <c r="H84" s="99"/>
      <c r="I84" s="1828">
        <v>91</v>
      </c>
      <c r="J84" s="1828">
        <v>64</v>
      </c>
      <c r="K84" s="1825">
        <f>SUM(I84:J84)</f>
        <v>155</v>
      </c>
    </row>
    <row r="85" spans="1:11" ht="12" customHeight="1">
      <c r="A85" s="1822"/>
      <c r="B85" s="2007"/>
      <c r="C85" s="487"/>
      <c r="D85" s="99" t="s">
        <v>326</v>
      </c>
      <c r="E85" s="871">
        <v>204</v>
      </c>
      <c r="F85" s="871">
        <v>204</v>
      </c>
      <c r="G85" s="871">
        <f>SUM(E85:F85)</f>
        <v>408</v>
      </c>
      <c r="H85" s="99"/>
      <c r="I85" s="1828">
        <v>187</v>
      </c>
      <c r="J85" s="1828">
        <v>266</v>
      </c>
      <c r="K85" s="1825">
        <f>SUM(I85:J85)</f>
        <v>453</v>
      </c>
    </row>
    <row r="86" spans="1:11" ht="12" customHeight="1">
      <c r="A86" s="1822"/>
      <c r="B86" s="2007"/>
      <c r="C86" s="487"/>
      <c r="D86" s="99" t="s">
        <v>205</v>
      </c>
      <c r="E86" s="871">
        <v>0</v>
      </c>
      <c r="F86" s="871">
        <v>0</v>
      </c>
      <c r="G86" s="871">
        <f>SUM(E86:F86)</f>
        <v>0</v>
      </c>
      <c r="H86" s="99"/>
      <c r="I86" s="1828">
        <v>0</v>
      </c>
      <c r="J86" s="1828">
        <v>0</v>
      </c>
      <c r="K86" s="1825">
        <f>SUM(I86:J86)</f>
        <v>0</v>
      </c>
    </row>
    <row r="87" spans="1:11" ht="12" customHeight="1">
      <c r="A87" s="1822"/>
      <c r="B87" s="2007"/>
      <c r="C87" s="488" t="s">
        <v>19</v>
      </c>
      <c r="D87" s="99"/>
      <c r="E87" s="581">
        <f>SUM(E88:E98)</f>
        <v>1038</v>
      </c>
      <c r="F87" s="581">
        <f>SUM(F88:F98)</f>
        <v>1517</v>
      </c>
      <c r="G87" s="581">
        <f>SUM(E87:F87)</f>
        <v>2555</v>
      </c>
      <c r="H87" s="99"/>
      <c r="I87" s="1829">
        <f>SUM(I88:I98)</f>
        <v>2209</v>
      </c>
      <c r="J87" s="1829">
        <f>SUM(J88:J98)</f>
        <v>4407</v>
      </c>
      <c r="K87" s="913">
        <f>SUM(I87:J87)</f>
        <v>6616</v>
      </c>
    </row>
    <row r="88" spans="1:11" ht="12" customHeight="1">
      <c r="A88" s="1822"/>
      <c r="B88" s="2007"/>
      <c r="C88" s="487"/>
      <c r="D88" s="99" t="s">
        <v>325</v>
      </c>
      <c r="E88" s="871">
        <v>52</v>
      </c>
      <c r="F88" s="871">
        <v>79</v>
      </c>
      <c r="G88" s="871">
        <f>SUM(E88:F88)</f>
        <v>131</v>
      </c>
      <c r="H88" s="99"/>
      <c r="I88" s="1828">
        <v>84</v>
      </c>
      <c r="J88" s="1828">
        <v>176</v>
      </c>
      <c r="K88" s="1825">
        <f>SUM(I88:J88)</f>
        <v>260</v>
      </c>
    </row>
    <row r="89" spans="1:11" ht="12" customHeight="1">
      <c r="A89" s="1822"/>
      <c r="B89" s="2007"/>
      <c r="C89" s="487"/>
      <c r="D89" s="99" t="s">
        <v>204</v>
      </c>
      <c r="E89" s="871">
        <v>13</v>
      </c>
      <c r="F89" s="871">
        <v>12</v>
      </c>
      <c r="G89" s="871">
        <f>SUM(E89:F89)</f>
        <v>25</v>
      </c>
      <c r="H89" s="99"/>
      <c r="I89" s="1828">
        <v>21</v>
      </c>
      <c r="J89" s="1828">
        <v>46</v>
      </c>
      <c r="K89" s="1825">
        <f>SUM(I89:J89)</f>
        <v>67</v>
      </c>
    </row>
    <row r="90" spans="1:11" ht="12" customHeight="1">
      <c r="A90" s="1822"/>
      <c r="B90" s="2007"/>
      <c r="C90" s="487"/>
      <c r="D90" s="99" t="s">
        <v>324</v>
      </c>
      <c r="E90" s="871">
        <v>162</v>
      </c>
      <c r="F90" s="871">
        <v>162</v>
      </c>
      <c r="G90" s="871">
        <f>SUM(E90:F90)</f>
        <v>324</v>
      </c>
      <c r="H90" s="99"/>
      <c r="I90" s="1828">
        <v>168</v>
      </c>
      <c r="J90" s="1828">
        <v>271</v>
      </c>
      <c r="K90" s="1825">
        <f>SUM(I90:J90)</f>
        <v>439</v>
      </c>
    </row>
    <row r="91" spans="1:11" ht="12" customHeight="1">
      <c r="A91" s="1822"/>
      <c r="B91" s="2007"/>
      <c r="C91" s="487"/>
      <c r="D91" s="99" t="s">
        <v>203</v>
      </c>
      <c r="E91" s="871">
        <v>156</v>
      </c>
      <c r="F91" s="871">
        <v>170</v>
      </c>
      <c r="G91" s="871">
        <f>SUM(E91:F91)</f>
        <v>326</v>
      </c>
      <c r="H91" s="99"/>
      <c r="I91" s="1828">
        <v>400</v>
      </c>
      <c r="J91" s="1828">
        <v>825</v>
      </c>
      <c r="K91" s="1825">
        <f>SUM(I91:J91)</f>
        <v>1225</v>
      </c>
    </row>
    <row r="92" spans="1:11" ht="12" customHeight="1">
      <c r="A92" s="1822"/>
      <c r="B92" s="2007"/>
      <c r="C92" s="487"/>
      <c r="D92" s="99" t="s">
        <v>323</v>
      </c>
      <c r="E92" s="871">
        <v>0</v>
      </c>
      <c r="F92" s="871">
        <v>0</v>
      </c>
      <c r="G92" s="871">
        <f>SUM(E92:F92)</f>
        <v>0</v>
      </c>
      <c r="H92" s="99"/>
      <c r="I92" s="1828">
        <v>0</v>
      </c>
      <c r="J92" s="1828">
        <v>0</v>
      </c>
      <c r="K92" s="1825">
        <f>SUM(I92:J92)</f>
        <v>0</v>
      </c>
    </row>
    <row r="93" spans="1:11" ht="12" customHeight="1">
      <c r="A93" s="1822"/>
      <c r="B93" s="2007"/>
      <c r="C93" s="487"/>
      <c r="D93" s="99" t="s">
        <v>202</v>
      </c>
      <c r="E93" s="871">
        <v>18</v>
      </c>
      <c r="F93" s="871">
        <v>5</v>
      </c>
      <c r="G93" s="871">
        <f>SUM(E93:F93)</f>
        <v>23</v>
      </c>
      <c r="H93" s="99"/>
      <c r="I93" s="1828">
        <v>17</v>
      </c>
      <c r="J93" s="1828">
        <v>12</v>
      </c>
      <c r="K93" s="1825">
        <f>SUM(I93:J93)</f>
        <v>29</v>
      </c>
    </row>
    <row r="94" spans="1:11" ht="12" customHeight="1">
      <c r="A94" s="1822"/>
      <c r="B94" s="2007"/>
      <c r="C94" s="487"/>
      <c r="D94" s="99" t="s">
        <v>322</v>
      </c>
      <c r="E94" s="871">
        <v>33</v>
      </c>
      <c r="F94" s="871">
        <v>68</v>
      </c>
      <c r="G94" s="871">
        <f>SUM(E94:F94)</f>
        <v>101</v>
      </c>
      <c r="H94" s="99"/>
      <c r="I94" s="1828">
        <v>149</v>
      </c>
      <c r="J94" s="1828">
        <v>269</v>
      </c>
      <c r="K94" s="1825">
        <f>SUM(I94:J94)</f>
        <v>418</v>
      </c>
    </row>
    <row r="95" spans="1:11" ht="12" customHeight="1">
      <c r="A95" s="1822"/>
      <c r="B95" s="2007"/>
      <c r="C95" s="487"/>
      <c r="D95" s="99" t="s">
        <v>201</v>
      </c>
      <c r="E95" s="871">
        <v>51</v>
      </c>
      <c r="F95" s="871">
        <v>37</v>
      </c>
      <c r="G95" s="871">
        <f>SUM(E95:F95)</f>
        <v>88</v>
      </c>
      <c r="H95" s="99"/>
      <c r="I95" s="1828">
        <v>64</v>
      </c>
      <c r="J95" s="1828">
        <v>141</v>
      </c>
      <c r="K95" s="1825">
        <f>SUM(I95:J95)</f>
        <v>205</v>
      </c>
    </row>
    <row r="96" spans="1:11" ht="12" customHeight="1">
      <c r="A96" s="1822"/>
      <c r="B96" s="2007"/>
      <c r="C96" s="487"/>
      <c r="D96" s="99" t="s">
        <v>320</v>
      </c>
      <c r="E96" s="871">
        <v>539</v>
      </c>
      <c r="F96" s="871">
        <v>969</v>
      </c>
      <c r="G96" s="871">
        <f>SUM(E96:F96)</f>
        <v>1508</v>
      </c>
      <c r="H96" s="99"/>
      <c r="I96" s="1828">
        <v>1295</v>
      </c>
      <c r="J96" s="1828">
        <v>2656</v>
      </c>
      <c r="K96" s="1825">
        <f>SUM(I96:J96)</f>
        <v>3951</v>
      </c>
    </row>
    <row r="97" spans="1:11" ht="12" customHeight="1">
      <c r="A97" s="1822"/>
      <c r="B97" s="2007"/>
      <c r="C97" s="487"/>
      <c r="D97" s="99" t="s">
        <v>199</v>
      </c>
      <c r="E97" s="871">
        <v>0</v>
      </c>
      <c r="F97" s="871">
        <v>0</v>
      </c>
      <c r="G97" s="871">
        <f>SUM(E97:F97)</f>
        <v>0</v>
      </c>
      <c r="H97" s="99"/>
      <c r="I97" s="1828">
        <v>0</v>
      </c>
      <c r="J97" s="1828">
        <v>0</v>
      </c>
      <c r="K97" s="1825">
        <f>SUM(I97:J97)</f>
        <v>0</v>
      </c>
    </row>
    <row r="98" spans="1:11" ht="12" customHeight="1">
      <c r="A98" s="1822"/>
      <c r="B98" s="2007"/>
      <c r="C98" s="487"/>
      <c r="D98" s="77" t="s">
        <v>200</v>
      </c>
      <c r="E98" s="871">
        <v>14</v>
      </c>
      <c r="F98" s="871">
        <v>15</v>
      </c>
      <c r="G98" s="871">
        <f>SUM(E98:F98)</f>
        <v>29</v>
      </c>
      <c r="H98" s="77"/>
      <c r="I98" s="1828">
        <v>11</v>
      </c>
      <c r="J98" s="1828">
        <v>11</v>
      </c>
      <c r="K98" s="1825">
        <f>SUM(I98:J98)</f>
        <v>22</v>
      </c>
    </row>
    <row r="99" spans="1:11" ht="12" customHeight="1">
      <c r="A99" s="1822"/>
      <c r="B99" s="2007"/>
      <c r="C99" s="3" t="s">
        <v>65</v>
      </c>
      <c r="D99" s="9"/>
      <c r="E99" s="2566">
        <f>SUM(E100:E101)</f>
        <v>118</v>
      </c>
      <c r="F99" s="2566">
        <f>SUM(F100:F101)</f>
        <v>250</v>
      </c>
      <c r="G99" s="581">
        <f>SUM(E99:F99)</f>
        <v>368</v>
      </c>
      <c r="H99" s="9"/>
      <c r="I99" s="1827">
        <f>SUM(I100:I101)</f>
        <v>101</v>
      </c>
      <c r="J99" s="1827">
        <f>SUM(J100:J101)</f>
        <v>292</v>
      </c>
      <c r="K99" s="913">
        <f>SUM(I99:J99)</f>
        <v>393</v>
      </c>
    </row>
    <row r="100" spans="1:11" ht="12" customHeight="1">
      <c r="A100" s="1822"/>
      <c r="B100" s="2007"/>
      <c r="C100" s="3"/>
      <c r="D100" s="99" t="s">
        <v>320</v>
      </c>
      <c r="E100" s="871">
        <v>0</v>
      </c>
      <c r="F100" s="871">
        <v>0</v>
      </c>
      <c r="G100" s="871">
        <f>SUM(E100:F100)</f>
        <v>0</v>
      </c>
      <c r="H100" s="99"/>
      <c r="I100" s="1833">
        <v>0</v>
      </c>
      <c r="J100" s="1833">
        <v>0</v>
      </c>
      <c r="K100" s="1825">
        <f>SUM(I100:J100)</f>
        <v>0</v>
      </c>
    </row>
    <row r="101" spans="1:11" ht="12" customHeight="1">
      <c r="A101" s="1822"/>
      <c r="B101" s="2007"/>
      <c r="C101" s="487"/>
      <c r="D101" s="99" t="s">
        <v>306</v>
      </c>
      <c r="E101" s="871">
        <v>118</v>
      </c>
      <c r="F101" s="871">
        <v>250</v>
      </c>
      <c r="G101" s="871">
        <f>SUM(E101:F101)</f>
        <v>368</v>
      </c>
      <c r="H101" s="99"/>
      <c r="I101" s="1833">
        <v>101</v>
      </c>
      <c r="J101" s="1833">
        <v>292</v>
      </c>
      <c r="K101" s="1825">
        <f>SUM(I101:J101)</f>
        <v>393</v>
      </c>
    </row>
    <row r="102" spans="1:11" ht="12" customHeight="1">
      <c r="A102" s="1822"/>
      <c r="B102" s="2007"/>
      <c r="C102" s="3" t="s">
        <v>49</v>
      </c>
      <c r="D102" s="9"/>
      <c r="E102" s="2566">
        <f>SUM(E103)</f>
        <v>18</v>
      </c>
      <c r="F102" s="2566">
        <f>SUM(F103)</f>
        <v>32</v>
      </c>
      <c r="G102" s="581">
        <f>SUM(E102:F102)</f>
        <v>50</v>
      </c>
      <c r="H102" s="9"/>
      <c r="I102" s="1827">
        <f>SUM(I103)</f>
        <v>46</v>
      </c>
      <c r="J102" s="1827">
        <f>SUM(J103)</f>
        <v>69</v>
      </c>
      <c r="K102" s="913">
        <f>SUM(I102:J102)</f>
        <v>115</v>
      </c>
    </row>
    <row r="103" spans="1:11" ht="12" customHeight="1">
      <c r="A103" s="1822"/>
      <c r="B103" s="2007"/>
      <c r="C103" s="487"/>
      <c r="D103" s="99" t="s">
        <v>306</v>
      </c>
      <c r="E103" s="871">
        <v>18</v>
      </c>
      <c r="F103" s="871">
        <v>32</v>
      </c>
      <c r="G103" s="871">
        <f>SUM(E103:F103)</f>
        <v>50</v>
      </c>
      <c r="H103" s="99"/>
      <c r="I103" s="1833">
        <v>46</v>
      </c>
      <c r="J103" s="1833">
        <v>69</v>
      </c>
      <c r="K103" s="1825">
        <f>SUM(I103:J103)</f>
        <v>115</v>
      </c>
    </row>
    <row r="104" spans="1:11" ht="12.75" customHeight="1">
      <c r="A104" s="1822"/>
      <c r="B104" s="2533">
        <v>1406</v>
      </c>
      <c r="C104" s="1832" t="s">
        <v>22</v>
      </c>
      <c r="D104" s="1831"/>
      <c r="E104" s="2567">
        <f>SUM(E105+E109+E112+E114)</f>
        <v>1126</v>
      </c>
      <c r="F104" s="2567">
        <f>SUM(F105+F109+F112+F114)</f>
        <v>1127</v>
      </c>
      <c r="G104" s="2567">
        <f>SUM(E104:F104)</f>
        <v>2253</v>
      </c>
      <c r="H104" s="1831"/>
      <c r="I104" s="1834">
        <f>SUM(I105,I109,I112,I114)</f>
        <v>1971</v>
      </c>
      <c r="J104" s="1834">
        <f>SUM(J105,J109,J112,J114)</f>
        <v>1882</v>
      </c>
      <c r="K104" s="1830">
        <f>SUM(I104:J104)</f>
        <v>3853</v>
      </c>
    </row>
    <row r="105" spans="1:11" ht="12" customHeight="1">
      <c r="A105" s="1822"/>
      <c r="B105" s="2007"/>
      <c r="C105" s="488" t="s">
        <v>68</v>
      </c>
      <c r="D105" s="99"/>
      <c r="E105" s="581">
        <f>SUM(E106:E108)</f>
        <v>648</v>
      </c>
      <c r="F105" s="581">
        <f>SUM(F106:F108)</f>
        <v>578</v>
      </c>
      <c r="G105" s="581">
        <f>SUM(E105:F105)</f>
        <v>1226</v>
      </c>
      <c r="H105" s="99"/>
      <c r="I105" s="1829">
        <f>SUM(I106:I108)</f>
        <v>1512</v>
      </c>
      <c r="J105" s="1829">
        <f>SUM(J106:J108)</f>
        <v>1368</v>
      </c>
      <c r="K105" s="913">
        <f>SUM(I105:J105)</f>
        <v>2880</v>
      </c>
    </row>
    <row r="106" spans="1:11" ht="12" customHeight="1">
      <c r="A106" s="1822"/>
      <c r="B106" s="2007"/>
      <c r="C106" s="488"/>
      <c r="D106" s="99" t="s">
        <v>297</v>
      </c>
      <c r="E106" s="871">
        <v>23</v>
      </c>
      <c r="F106" s="871">
        <v>39</v>
      </c>
      <c r="G106" s="871">
        <f>SUM(E106:F106)</f>
        <v>62</v>
      </c>
      <c r="H106" s="99"/>
      <c r="I106" s="1828">
        <v>5</v>
      </c>
      <c r="J106" s="1828">
        <v>10</v>
      </c>
      <c r="K106" s="1825">
        <f>SUM(I106:J106)</f>
        <v>15</v>
      </c>
    </row>
    <row r="107" spans="1:11" ht="12" customHeight="1">
      <c r="A107" s="1822"/>
      <c r="B107" s="2007"/>
      <c r="C107" s="497"/>
      <c r="D107" s="99" t="s">
        <v>318</v>
      </c>
      <c r="E107" s="871">
        <v>625</v>
      </c>
      <c r="F107" s="871">
        <v>539</v>
      </c>
      <c r="G107" s="871">
        <f>SUM(E107:F107)</f>
        <v>1164</v>
      </c>
      <c r="H107" s="99"/>
      <c r="I107" s="1828">
        <v>1507</v>
      </c>
      <c r="J107" s="1828">
        <v>1358</v>
      </c>
      <c r="K107" s="1825">
        <f>SUM(I107:J107)</f>
        <v>2865</v>
      </c>
    </row>
    <row r="108" spans="1:11" ht="12" customHeight="1">
      <c r="A108" s="1822"/>
      <c r="B108" s="2007"/>
      <c r="C108" s="497"/>
      <c r="D108" s="99" t="s">
        <v>196</v>
      </c>
      <c r="E108" s="871">
        <v>0</v>
      </c>
      <c r="F108" s="871">
        <v>0</v>
      </c>
      <c r="G108" s="871">
        <f>SUM(E108:F108)</f>
        <v>0</v>
      </c>
      <c r="H108" s="99"/>
      <c r="I108" s="1828">
        <v>0</v>
      </c>
      <c r="J108" s="1828">
        <v>0</v>
      </c>
      <c r="K108" s="1825">
        <f>SUM(I108:J108)</f>
        <v>0</v>
      </c>
    </row>
    <row r="109" spans="1:11" ht="12" customHeight="1">
      <c r="A109" s="1822"/>
      <c r="B109" s="2007"/>
      <c r="C109" s="488" t="s">
        <v>23</v>
      </c>
      <c r="D109" s="99"/>
      <c r="E109" s="581">
        <f>SUM(E110:E111)</f>
        <v>469</v>
      </c>
      <c r="F109" s="581">
        <f>SUM(F110:F111)</f>
        <v>545</v>
      </c>
      <c r="G109" s="581">
        <f>SUM(E109:F109)</f>
        <v>1014</v>
      </c>
      <c r="H109" s="99"/>
      <c r="I109" s="1829">
        <f>SUM(I110:I111)</f>
        <v>436</v>
      </c>
      <c r="J109" s="1829">
        <f>SUM(J110:J111)</f>
        <v>507</v>
      </c>
      <c r="K109" s="913">
        <f>SUM(I109:J109)</f>
        <v>943</v>
      </c>
    </row>
    <row r="110" spans="1:11" ht="12" customHeight="1">
      <c r="A110" s="1822"/>
      <c r="B110" s="2007"/>
      <c r="C110" s="487"/>
      <c r="D110" s="99" t="s">
        <v>195</v>
      </c>
      <c r="E110" s="871">
        <v>456</v>
      </c>
      <c r="F110" s="871">
        <v>536</v>
      </c>
      <c r="G110" s="871">
        <f>SUM(E110:F110)</f>
        <v>992</v>
      </c>
      <c r="H110" s="99"/>
      <c r="I110" s="1828">
        <v>418</v>
      </c>
      <c r="J110" s="1828">
        <v>475</v>
      </c>
      <c r="K110" s="1825">
        <f>SUM(I110:J110)</f>
        <v>893</v>
      </c>
    </row>
    <row r="111" spans="1:11" ht="12" customHeight="1">
      <c r="A111" s="1822"/>
      <c r="B111" s="2007"/>
      <c r="C111" s="487"/>
      <c r="D111" s="99" t="s">
        <v>194</v>
      </c>
      <c r="E111" s="871">
        <v>13</v>
      </c>
      <c r="F111" s="871">
        <v>9</v>
      </c>
      <c r="G111" s="871">
        <f>SUM(E111:F111)</f>
        <v>22</v>
      </c>
      <c r="H111" s="99"/>
      <c r="I111" s="1828">
        <v>18</v>
      </c>
      <c r="J111" s="1828">
        <v>32</v>
      </c>
      <c r="K111" s="1825">
        <f>SUM(I111:J111)</f>
        <v>50</v>
      </c>
    </row>
    <row r="112" spans="1:11" ht="12" customHeight="1">
      <c r="A112" s="1822"/>
      <c r="B112" s="2007"/>
      <c r="C112" s="488" t="s">
        <v>36</v>
      </c>
      <c r="D112" s="99"/>
      <c r="E112" s="581">
        <f>SUM(E113)</f>
        <v>0</v>
      </c>
      <c r="F112" s="581">
        <f>SUM(F113)</f>
        <v>0</v>
      </c>
      <c r="G112" s="581">
        <f>SUM(E112:F112)</f>
        <v>0</v>
      </c>
      <c r="H112" s="99"/>
      <c r="I112" s="1827">
        <f>SUM(I113)</f>
        <v>0</v>
      </c>
      <c r="J112" s="1827">
        <f>SUM(J113)</f>
        <v>0</v>
      </c>
      <c r="K112" s="913">
        <f>SUM(I112:J112)</f>
        <v>0</v>
      </c>
    </row>
    <row r="113" spans="1:11" ht="12" customHeight="1">
      <c r="A113" s="1822"/>
      <c r="B113" s="2007"/>
      <c r="C113" s="497"/>
      <c r="D113" s="99" t="s">
        <v>193</v>
      </c>
      <c r="E113" s="871">
        <v>0</v>
      </c>
      <c r="F113" s="871">
        <v>0</v>
      </c>
      <c r="G113" s="871">
        <f>SUM(E113:F113)</f>
        <v>0</v>
      </c>
      <c r="H113" s="99"/>
      <c r="I113" s="1828">
        <v>0</v>
      </c>
      <c r="J113" s="1828">
        <v>0</v>
      </c>
      <c r="K113" s="1825">
        <f>SUM(I113:J113)</f>
        <v>0</v>
      </c>
    </row>
    <row r="114" spans="1:11" ht="12" customHeight="1">
      <c r="A114" s="1822"/>
      <c r="B114" s="2007"/>
      <c r="C114" s="488" t="s">
        <v>37</v>
      </c>
      <c r="D114" s="99"/>
      <c r="E114" s="581">
        <f>SUM(E115)</f>
        <v>9</v>
      </c>
      <c r="F114" s="581">
        <f>SUM(F115)</f>
        <v>4</v>
      </c>
      <c r="G114" s="581">
        <f>SUM(E114:F114)</f>
        <v>13</v>
      </c>
      <c r="H114" s="99"/>
      <c r="I114" s="1829">
        <f>SUM(I115)</f>
        <v>23</v>
      </c>
      <c r="J114" s="1829">
        <f>SUM(J115)</f>
        <v>7</v>
      </c>
      <c r="K114" s="913">
        <f>SUM(I114:J114)</f>
        <v>30</v>
      </c>
    </row>
    <row r="115" spans="1:11" ht="12" customHeight="1">
      <c r="A115" s="1822"/>
      <c r="B115" s="2008"/>
      <c r="C115" s="487"/>
      <c r="D115" s="99" t="s">
        <v>192</v>
      </c>
      <c r="E115" s="871">
        <v>9</v>
      </c>
      <c r="F115" s="871">
        <v>4</v>
      </c>
      <c r="G115" s="871">
        <f>SUM(E115:F115)</f>
        <v>13</v>
      </c>
      <c r="H115" s="99"/>
      <c r="I115" s="1828">
        <v>23</v>
      </c>
      <c r="J115" s="1828">
        <v>7</v>
      </c>
      <c r="K115" s="1825">
        <f>SUM(I115:J115)</f>
        <v>30</v>
      </c>
    </row>
    <row r="116" spans="1:11" ht="12.75" customHeight="1">
      <c r="A116" s="1822"/>
      <c r="B116" s="1980">
        <v>1407</v>
      </c>
      <c r="C116" s="1832" t="s">
        <v>24</v>
      </c>
      <c r="D116" s="1831"/>
      <c r="E116" s="2567">
        <f>SUM(E117+E122)</f>
        <v>191</v>
      </c>
      <c r="F116" s="2567">
        <f>SUM(F117+F122)</f>
        <v>121</v>
      </c>
      <c r="G116" s="2567">
        <f>SUM(E116:F116)</f>
        <v>312</v>
      </c>
      <c r="H116" s="1831"/>
      <c r="I116" s="1834">
        <f>SUM(I117+I122)</f>
        <v>242</v>
      </c>
      <c r="J116" s="1834">
        <f>SUM(J117+J122)</f>
        <v>262</v>
      </c>
      <c r="K116" s="1830">
        <f>SUM(I116:J116)</f>
        <v>504</v>
      </c>
    </row>
    <row r="117" spans="1:11" ht="12" customHeight="1">
      <c r="A117" s="1822"/>
      <c r="B117" s="1981"/>
      <c r="C117" s="488" t="s">
        <v>69</v>
      </c>
      <c r="D117" s="99"/>
      <c r="E117" s="581">
        <f>SUM(E118:E121)</f>
        <v>36</v>
      </c>
      <c r="F117" s="581">
        <f>SUM(F118:F121)</f>
        <v>20</v>
      </c>
      <c r="G117" s="581">
        <f>SUM(E117:F117)</f>
        <v>56</v>
      </c>
      <c r="H117" s="99"/>
      <c r="I117" s="1829">
        <f>SUM(I118:I121)</f>
        <v>54</v>
      </c>
      <c r="J117" s="1829">
        <f>SUM(J118:J121)</f>
        <v>71</v>
      </c>
      <c r="K117" s="913">
        <f>SUM(I117:J117)</f>
        <v>125</v>
      </c>
    </row>
    <row r="118" spans="1:11" ht="12" customHeight="1">
      <c r="A118" s="1822"/>
      <c r="B118" s="1981"/>
      <c r="C118" s="488"/>
      <c r="D118" s="99" t="s">
        <v>317</v>
      </c>
      <c r="E118" s="871">
        <v>21</v>
      </c>
      <c r="F118" s="871">
        <v>10</v>
      </c>
      <c r="G118" s="551">
        <f>SUM(E118:F118)</f>
        <v>31</v>
      </c>
      <c r="H118" s="261"/>
      <c r="I118" s="1828">
        <v>31</v>
      </c>
      <c r="J118" s="1828">
        <v>17</v>
      </c>
      <c r="K118" s="1825">
        <f>SUM(I118:J118)</f>
        <v>48</v>
      </c>
    </row>
    <row r="119" spans="1:11" ht="12" customHeight="1">
      <c r="A119" s="1822"/>
      <c r="B119" s="1981"/>
      <c r="C119" s="488"/>
      <c r="D119" s="99" t="s">
        <v>190</v>
      </c>
      <c r="E119" s="871">
        <v>0</v>
      </c>
      <c r="F119" s="871">
        <v>0</v>
      </c>
      <c r="G119" s="871">
        <f>SUM(E119:F119)</f>
        <v>0</v>
      </c>
      <c r="H119" s="99"/>
      <c r="I119" s="1828">
        <v>0</v>
      </c>
      <c r="J119" s="1828">
        <v>0</v>
      </c>
      <c r="K119" s="1825">
        <f>SUM(I119:J119)</f>
        <v>0</v>
      </c>
    </row>
    <row r="120" spans="1:11" ht="12" customHeight="1">
      <c r="A120" s="1822"/>
      <c r="B120" s="1981"/>
      <c r="C120" s="488"/>
      <c r="D120" s="99" t="s">
        <v>316</v>
      </c>
      <c r="E120" s="871">
        <v>15</v>
      </c>
      <c r="F120" s="871">
        <v>10</v>
      </c>
      <c r="G120" s="871">
        <f>SUM(E120:F120)</f>
        <v>25</v>
      </c>
      <c r="H120" s="99">
        <v>23</v>
      </c>
      <c r="I120" s="1828">
        <v>23</v>
      </c>
      <c r="J120" s="1828">
        <v>27</v>
      </c>
      <c r="K120" s="1825">
        <f>SUM(I120:J120)</f>
        <v>50</v>
      </c>
    </row>
    <row r="121" spans="1:11" ht="12" customHeight="1">
      <c r="A121" s="1822"/>
      <c r="B121" s="1981"/>
      <c r="C121" s="487"/>
      <c r="D121" s="99" t="s">
        <v>256</v>
      </c>
      <c r="E121" s="871">
        <v>0</v>
      </c>
      <c r="F121" s="871">
        <v>0</v>
      </c>
      <c r="G121" s="871">
        <f>SUM(E121:F121)</f>
        <v>0</v>
      </c>
      <c r="H121" s="99"/>
      <c r="I121" s="1833">
        <v>0</v>
      </c>
      <c r="J121" s="1833">
        <v>27</v>
      </c>
      <c r="K121" s="1825">
        <f>SUM(I121:J121)</f>
        <v>27</v>
      </c>
    </row>
    <row r="122" spans="1:11" ht="12" customHeight="1">
      <c r="A122" s="1822"/>
      <c r="B122" s="1981"/>
      <c r="C122" s="488" t="s">
        <v>51</v>
      </c>
      <c r="D122" s="138"/>
      <c r="E122" s="581">
        <f>SUM(E123:E124)</f>
        <v>155</v>
      </c>
      <c r="F122" s="581">
        <f>SUM(F123:F124)</f>
        <v>101</v>
      </c>
      <c r="G122" s="581">
        <f>SUM(E122:F122)</f>
        <v>256</v>
      </c>
      <c r="H122" s="138"/>
      <c r="I122" s="1829">
        <f>SUM(I123:I124)</f>
        <v>188</v>
      </c>
      <c r="J122" s="1829">
        <f>SUM(J123:J124)</f>
        <v>191</v>
      </c>
      <c r="K122" s="913">
        <f>SUM(I122:J122)</f>
        <v>379</v>
      </c>
    </row>
    <row r="123" spans="1:11" ht="12" customHeight="1">
      <c r="A123" s="1822"/>
      <c r="B123" s="1981"/>
      <c r="C123" s="487"/>
      <c r="D123" s="99" t="s">
        <v>186</v>
      </c>
      <c r="E123" s="871">
        <v>124</v>
      </c>
      <c r="F123" s="871">
        <v>85</v>
      </c>
      <c r="G123" s="871">
        <f>SUM(E123:F123)</f>
        <v>209</v>
      </c>
      <c r="H123" s="99"/>
      <c r="I123" s="1828">
        <v>173</v>
      </c>
      <c r="J123" s="1828">
        <v>161</v>
      </c>
      <c r="K123" s="1825">
        <f>SUM(I123:J123)</f>
        <v>334</v>
      </c>
    </row>
    <row r="124" spans="1:11" ht="12" customHeight="1">
      <c r="A124" s="1822"/>
      <c r="B124" s="1981"/>
      <c r="C124" s="487"/>
      <c r="D124" s="99" t="s">
        <v>185</v>
      </c>
      <c r="E124" s="871">
        <v>31</v>
      </c>
      <c r="F124" s="871">
        <v>16</v>
      </c>
      <c r="G124" s="871">
        <f>SUM(E124:F124)</f>
        <v>47</v>
      </c>
      <c r="H124" s="99"/>
      <c r="I124" s="1828">
        <v>15</v>
      </c>
      <c r="J124" s="1828">
        <v>30</v>
      </c>
      <c r="K124" s="1825">
        <f>SUM(I124:J124)</f>
        <v>45</v>
      </c>
    </row>
    <row r="125" spans="1:11" ht="12.75" customHeight="1">
      <c r="A125" s="1822"/>
      <c r="B125" s="1980">
        <v>1408</v>
      </c>
      <c r="C125" s="1832" t="s">
        <v>25</v>
      </c>
      <c r="D125" s="1835"/>
      <c r="E125" s="2567">
        <f>SUM(E126+E128+E131+E135)</f>
        <v>1378</v>
      </c>
      <c r="F125" s="2567">
        <f>SUM(F126+F128+F131+F135)</f>
        <v>1413</v>
      </c>
      <c r="G125" s="2567">
        <f>SUM(E125:F125)</f>
        <v>2791</v>
      </c>
      <c r="H125" s="1835"/>
      <c r="I125" s="1834">
        <f>SUM(I131,I135,I126+I128)</f>
        <v>255</v>
      </c>
      <c r="J125" s="1834">
        <f>SUM(J131,J135,J126+J128)</f>
        <v>316</v>
      </c>
      <c r="K125" s="1830">
        <f>SUM(I125:J125)</f>
        <v>571</v>
      </c>
    </row>
    <row r="126" spans="1:11" ht="12" customHeight="1">
      <c r="A126" s="1822"/>
      <c r="B126" s="1981"/>
      <c r="C126" s="488" t="s">
        <v>20</v>
      </c>
      <c r="D126" s="99"/>
      <c r="E126" s="581">
        <f>SUM(E127)</f>
        <v>1311</v>
      </c>
      <c r="F126" s="581">
        <f>SUM(F127)</f>
        <v>1327</v>
      </c>
      <c r="G126" s="581">
        <f>SUM(E126:F126)</f>
        <v>2638</v>
      </c>
      <c r="H126" s="99"/>
      <c r="I126" s="1827">
        <f>SUM(I127)</f>
        <v>209</v>
      </c>
      <c r="J126" s="1827">
        <f>SUM(J127)</f>
        <v>277</v>
      </c>
      <c r="K126" s="913">
        <f>SUM(I126:J126)</f>
        <v>486</v>
      </c>
    </row>
    <row r="127" spans="1:11" ht="12" customHeight="1">
      <c r="A127" s="1822"/>
      <c r="B127" s="1981"/>
      <c r="C127" s="487"/>
      <c r="D127" s="99" t="s">
        <v>183</v>
      </c>
      <c r="E127" s="871">
        <v>1311</v>
      </c>
      <c r="F127" s="871">
        <v>1327</v>
      </c>
      <c r="G127" s="871">
        <f>SUM(E127:F127)</f>
        <v>2638</v>
      </c>
      <c r="H127" s="99"/>
      <c r="I127" s="1828">
        <v>209</v>
      </c>
      <c r="J127" s="1828">
        <v>277</v>
      </c>
      <c r="K127" s="1825">
        <f>SUM(I127:J127)</f>
        <v>486</v>
      </c>
    </row>
    <row r="128" spans="1:11" ht="12" customHeight="1">
      <c r="A128" s="1822"/>
      <c r="B128" s="1981"/>
      <c r="C128" s="488" t="s">
        <v>50</v>
      </c>
      <c r="D128" s="138"/>
      <c r="E128" s="581">
        <f>SUM(E129:E130)</f>
        <v>0</v>
      </c>
      <c r="F128" s="581">
        <f>SUM(F129:F130)</f>
        <v>0</v>
      </c>
      <c r="G128" s="871">
        <f>SUM(E128:F128)</f>
        <v>0</v>
      </c>
      <c r="H128" s="138"/>
      <c r="I128" s="1829">
        <f>SUM(I129:I130)</f>
        <v>0</v>
      </c>
      <c r="J128" s="1829">
        <f>SUM(J129:J130)</f>
        <v>0</v>
      </c>
      <c r="K128" s="913">
        <f>SUM(I128:J128)</f>
        <v>0</v>
      </c>
    </row>
    <row r="129" spans="1:11" ht="12" customHeight="1">
      <c r="A129" s="1822"/>
      <c r="B129" s="1981"/>
      <c r="C129" s="487"/>
      <c r="D129" s="99" t="s">
        <v>314</v>
      </c>
      <c r="E129" s="871">
        <v>0</v>
      </c>
      <c r="F129" s="871">
        <v>0</v>
      </c>
      <c r="G129" s="871">
        <f>SUM(E129:F129)</f>
        <v>0</v>
      </c>
      <c r="H129" s="99"/>
      <c r="I129" s="1828">
        <v>0</v>
      </c>
      <c r="J129" s="1828">
        <v>0</v>
      </c>
      <c r="K129" s="1825">
        <f>SUM(I129:J129)</f>
        <v>0</v>
      </c>
    </row>
    <row r="130" spans="1:11" ht="12" customHeight="1">
      <c r="A130" s="1822"/>
      <c r="B130" s="1981"/>
      <c r="C130" s="487"/>
      <c r="D130" s="99" t="s">
        <v>182</v>
      </c>
      <c r="E130" s="871">
        <v>0</v>
      </c>
      <c r="F130" s="871">
        <v>0</v>
      </c>
      <c r="G130" s="871">
        <f>SUM(E130:F130)</f>
        <v>0</v>
      </c>
      <c r="H130" s="99"/>
      <c r="I130" s="1828">
        <v>0</v>
      </c>
      <c r="J130" s="1828">
        <v>0</v>
      </c>
      <c r="K130" s="1825">
        <f>SUM(I130:J130)</f>
        <v>0</v>
      </c>
    </row>
    <row r="131" spans="1:11" ht="12" customHeight="1">
      <c r="A131" s="1822"/>
      <c r="B131" s="1981"/>
      <c r="C131" s="488" t="s">
        <v>38</v>
      </c>
      <c r="D131" s="99"/>
      <c r="E131" s="581">
        <f>SUM(E132:E134)</f>
        <v>40</v>
      </c>
      <c r="F131" s="581">
        <f>SUM(F132:F134)</f>
        <v>43</v>
      </c>
      <c r="G131" s="581">
        <f>SUM(E131:F131)</f>
        <v>83</v>
      </c>
      <c r="H131" s="99"/>
      <c r="I131" s="1827">
        <f>SUM(I132:I134)</f>
        <v>23</v>
      </c>
      <c r="J131" s="1827">
        <f>SUM(J132:J134)</f>
        <v>19</v>
      </c>
      <c r="K131" s="913">
        <f>SUM(I131:J131)</f>
        <v>42</v>
      </c>
    </row>
    <row r="132" spans="1:11" ht="12" customHeight="1">
      <c r="A132" s="1822"/>
      <c r="B132" s="1981"/>
      <c r="C132" s="488"/>
      <c r="D132" s="99" t="s">
        <v>180</v>
      </c>
      <c r="E132" s="871">
        <v>20</v>
      </c>
      <c r="F132" s="871">
        <v>14</v>
      </c>
      <c r="G132" s="871">
        <f>SUM(E132:F132)</f>
        <v>34</v>
      </c>
      <c r="H132" s="99"/>
      <c r="I132" s="1833">
        <v>7</v>
      </c>
      <c r="J132" s="1828">
        <v>7</v>
      </c>
      <c r="K132" s="1825">
        <f>SUM(I132:J132)</f>
        <v>14</v>
      </c>
    </row>
    <row r="133" spans="1:11" ht="12" customHeight="1">
      <c r="A133" s="1822"/>
      <c r="B133" s="1981"/>
      <c r="C133" s="488"/>
      <c r="D133" s="99" t="s">
        <v>179</v>
      </c>
      <c r="E133" s="871">
        <v>10</v>
      </c>
      <c r="F133" s="871">
        <v>9</v>
      </c>
      <c r="G133" s="871">
        <f>SUM(E133:F133)</f>
        <v>19</v>
      </c>
      <c r="H133" s="99"/>
      <c r="I133" s="1833">
        <v>6</v>
      </c>
      <c r="J133" s="1828">
        <v>1</v>
      </c>
      <c r="K133" s="1825">
        <f>SUM(I133:J133)</f>
        <v>7</v>
      </c>
    </row>
    <row r="134" spans="1:11" ht="12" customHeight="1">
      <c r="A134" s="1822"/>
      <c r="B134" s="1981"/>
      <c r="C134" s="488"/>
      <c r="D134" s="99" t="s">
        <v>178</v>
      </c>
      <c r="E134" s="871">
        <v>10</v>
      </c>
      <c r="F134" s="871">
        <v>20</v>
      </c>
      <c r="G134" s="871">
        <f>SUM(E134:F134)</f>
        <v>30</v>
      </c>
      <c r="H134" s="99"/>
      <c r="I134" s="1833">
        <v>10</v>
      </c>
      <c r="J134" s="1828">
        <v>11</v>
      </c>
      <c r="K134" s="1825">
        <f>SUM(I134:J134)</f>
        <v>21</v>
      </c>
    </row>
    <row r="135" spans="1:11" ht="12" customHeight="1">
      <c r="A135" s="1822"/>
      <c r="B135" s="1981"/>
      <c r="C135" s="488" t="s">
        <v>39</v>
      </c>
      <c r="D135" s="138"/>
      <c r="E135" s="581">
        <f>SUM(E136)</f>
        <v>27</v>
      </c>
      <c r="F135" s="581">
        <f>SUM(F136)</f>
        <v>43</v>
      </c>
      <c r="G135" s="581">
        <f>SUM(E135:F135)</f>
        <v>70</v>
      </c>
      <c r="H135" s="138"/>
      <c r="I135" s="1827">
        <f>SUM(I136)</f>
        <v>23</v>
      </c>
      <c r="J135" s="1829">
        <f>SUM(J136)</f>
        <v>20</v>
      </c>
      <c r="K135" s="913">
        <f>SUM(I135:J135)</f>
        <v>43</v>
      </c>
    </row>
    <row r="136" spans="1:11" ht="12" customHeight="1">
      <c r="A136" s="1822"/>
      <c r="B136" s="1981"/>
      <c r="C136" s="487"/>
      <c r="D136" s="99" t="s">
        <v>177</v>
      </c>
      <c r="E136" s="871">
        <v>27</v>
      </c>
      <c r="F136" s="871">
        <v>43</v>
      </c>
      <c r="G136" s="871">
        <f>SUM(E136:F136)</f>
        <v>70</v>
      </c>
      <c r="H136" s="99"/>
      <c r="I136" s="1833">
        <v>23</v>
      </c>
      <c r="J136" s="1833">
        <v>20</v>
      </c>
      <c r="K136" s="1825">
        <f>SUM(I136:J136)</f>
        <v>43</v>
      </c>
    </row>
    <row r="137" spans="1:11" ht="12.75" customHeight="1">
      <c r="A137" s="1822"/>
      <c r="B137" s="1980">
        <v>1624</v>
      </c>
      <c r="C137" s="1832" t="s">
        <v>47</v>
      </c>
      <c r="D137" s="1831"/>
      <c r="E137" s="2567">
        <f>SUM(E138+E140)</f>
        <v>28</v>
      </c>
      <c r="F137" s="2567">
        <f>SUM(F138+F140)</f>
        <v>36</v>
      </c>
      <c r="G137" s="2567">
        <f>SUM(E137:F137)</f>
        <v>64</v>
      </c>
      <c r="H137" s="1831"/>
      <c r="I137" s="1824">
        <f>SUM(I138+I140)</f>
        <v>13</v>
      </c>
      <c r="J137" s="1824">
        <f>SUM(J138+J140)</f>
        <v>30</v>
      </c>
      <c r="K137" s="1830">
        <f>SUM(I137:J137)</f>
        <v>43</v>
      </c>
    </row>
    <row r="138" spans="1:11" ht="12" customHeight="1">
      <c r="A138" s="1822"/>
      <c r="B138" s="1981"/>
      <c r="C138" s="499" t="s">
        <v>35</v>
      </c>
      <c r="D138" s="10"/>
      <c r="E138" s="2566">
        <f>SUM(E139)</f>
        <v>17</v>
      </c>
      <c r="F138" s="2566">
        <f>SUM(F139)</f>
        <v>23</v>
      </c>
      <c r="G138" s="2566">
        <f>SUM(E138:F138)</f>
        <v>40</v>
      </c>
      <c r="H138" s="10"/>
      <c r="I138" s="1829">
        <f>SUM(I139)</f>
        <v>13</v>
      </c>
      <c r="J138" s="1829">
        <f>SUM(J139)</f>
        <v>30</v>
      </c>
      <c r="K138" s="913">
        <f>SUM(I138:J138)</f>
        <v>43</v>
      </c>
    </row>
    <row r="139" spans="1:11" ht="12" customHeight="1">
      <c r="A139" s="1822"/>
      <c r="B139" s="1981"/>
      <c r="C139" s="487"/>
      <c r="D139" s="99" t="s">
        <v>175</v>
      </c>
      <c r="E139" s="871">
        <v>17</v>
      </c>
      <c r="F139" s="871">
        <v>23</v>
      </c>
      <c r="G139" s="2564">
        <f>SUM(E139:F139)</f>
        <v>40</v>
      </c>
      <c r="H139" s="99"/>
      <c r="I139" s="1828">
        <v>13</v>
      </c>
      <c r="J139" s="1828">
        <v>30</v>
      </c>
      <c r="K139" s="1825">
        <f>SUM(I139:J139)</f>
        <v>43</v>
      </c>
    </row>
    <row r="140" spans="1:11" ht="12" customHeight="1">
      <c r="A140" s="1822"/>
      <c r="B140" s="1981"/>
      <c r="C140" s="488" t="s">
        <v>52</v>
      </c>
      <c r="D140" s="99"/>
      <c r="E140" s="581">
        <f>SUM(E141)</f>
        <v>11</v>
      </c>
      <c r="F140" s="581">
        <f>SUM(F141)</f>
        <v>13</v>
      </c>
      <c r="G140" s="2566">
        <f>SUM(E140:F140)</f>
        <v>24</v>
      </c>
      <c r="H140" s="99"/>
      <c r="I140" s="1827">
        <f>SUM(I141)</f>
        <v>0</v>
      </c>
      <c r="J140" s="1827">
        <f>SUM(J141)</f>
        <v>0</v>
      </c>
      <c r="K140" s="913">
        <f>SUM(I140:J140)</f>
        <v>0</v>
      </c>
    </row>
    <row r="141" spans="1:11" ht="12" customHeight="1">
      <c r="A141" s="1822"/>
      <c r="B141" s="1982"/>
      <c r="C141" s="518"/>
      <c r="D141" s="274" t="s">
        <v>174</v>
      </c>
      <c r="E141" s="2565">
        <v>11</v>
      </c>
      <c r="F141" s="2565">
        <v>13</v>
      </c>
      <c r="G141" s="2564">
        <f>SUM(E141:F141)</f>
        <v>24</v>
      </c>
      <c r="H141" s="274"/>
      <c r="I141" s="1826">
        <v>0</v>
      </c>
      <c r="J141" s="1826">
        <v>0</v>
      </c>
      <c r="K141" s="1825">
        <f>SUM(I141:J141)</f>
        <v>0</v>
      </c>
    </row>
    <row r="142" spans="1:11">
      <c r="A142" s="1822"/>
      <c r="B142" s="73"/>
      <c r="C142" s="1999" t="s">
        <v>5</v>
      </c>
      <c r="D142" s="2000"/>
      <c r="E142" s="1871">
        <f>SUM(E7+E28+E59+E72+E78+E104+E116+E125+E137)</f>
        <v>11590</v>
      </c>
      <c r="F142" s="1871">
        <f>SUM(F7+F28+F59+F72+F78+F104+F116+F125+F137)</f>
        <v>10574</v>
      </c>
      <c r="G142" s="1871">
        <f>SUM(G7+G28+G59+G72+G78+G104+G116+G125+G137)</f>
        <v>22164</v>
      </c>
      <c r="H142" s="1906"/>
      <c r="I142" s="1824">
        <f>SUM(I7+I28+I59+I72+I78+I104+I116+I125+I137)</f>
        <v>14622</v>
      </c>
      <c r="J142" s="1824">
        <f>SUM(J7+J28+J59+J72+J78+J104+J116+J125+J137)</f>
        <v>14907</v>
      </c>
      <c r="K142" s="1823">
        <f>SUM(I142:J142)</f>
        <v>29529</v>
      </c>
    </row>
    <row r="143" spans="1:11" ht="12" customHeight="1">
      <c r="A143" s="1822"/>
      <c r="B143" s="73"/>
      <c r="C143" s="2524" t="s">
        <v>1639</v>
      </c>
      <c r="D143" s="2524"/>
      <c r="E143" s="2524"/>
      <c r="F143" s="2524"/>
      <c r="G143" s="2524"/>
      <c r="H143" s="2524"/>
      <c r="I143" s="2524"/>
      <c r="J143" s="2524"/>
      <c r="K143" s="2524"/>
    </row>
    <row r="144" spans="1:11" ht="9.75" customHeight="1">
      <c r="A144" s="1822"/>
      <c r="B144" s="73"/>
      <c r="C144" s="2017" t="s">
        <v>1402</v>
      </c>
      <c r="D144" s="2017"/>
      <c r="E144" s="2017"/>
      <c r="F144" s="2017"/>
      <c r="G144" s="2017"/>
      <c r="H144" s="2017"/>
      <c r="I144" s="2017"/>
      <c r="J144" s="2017"/>
      <c r="K144" s="2017"/>
    </row>
    <row r="145" spans="3:11" ht="9" customHeight="1">
      <c r="C145" s="74"/>
      <c r="D145" s="74"/>
      <c r="E145" s="74"/>
      <c r="F145" s="74"/>
      <c r="G145" s="74"/>
      <c r="H145" s="74"/>
      <c r="I145" s="1821"/>
      <c r="J145" s="1821"/>
      <c r="K145" s="241"/>
    </row>
    <row r="146" spans="3:11" ht="9" customHeight="1">
      <c r="C146" s="74"/>
      <c r="D146" s="74"/>
      <c r="E146" s="74"/>
      <c r="F146" s="74"/>
      <c r="G146" s="74"/>
      <c r="H146" s="74"/>
      <c r="I146" s="1821"/>
      <c r="J146" s="1821"/>
      <c r="K146" s="241"/>
    </row>
    <row r="147" spans="3:11" ht="9" customHeight="1">
      <c r="C147" s="74"/>
      <c r="D147" s="74"/>
      <c r="E147" s="74"/>
      <c r="F147" s="74"/>
      <c r="G147" s="74"/>
      <c r="H147" s="74"/>
      <c r="I147" s="1821"/>
      <c r="J147" s="1821"/>
      <c r="K147" s="241"/>
    </row>
    <row r="148" spans="3:11" ht="9" customHeight="1">
      <c r="C148" s="74"/>
      <c r="D148" s="74"/>
      <c r="E148" s="74"/>
      <c r="F148" s="74"/>
      <c r="G148" s="74"/>
      <c r="H148" s="74"/>
      <c r="I148" s="1821"/>
      <c r="J148" s="1821"/>
      <c r="K148" s="241"/>
    </row>
    <row r="149" spans="3:11" ht="9" customHeight="1">
      <c r="C149" s="74"/>
      <c r="D149" s="74"/>
      <c r="E149" s="74"/>
      <c r="F149" s="74"/>
      <c r="G149" s="74"/>
      <c r="H149" s="74"/>
      <c r="I149" s="1821"/>
      <c r="J149" s="1821"/>
      <c r="K149" s="241"/>
    </row>
    <row r="150" spans="3:11" ht="9" customHeight="1">
      <c r="C150" s="74"/>
      <c r="D150" s="74"/>
      <c r="E150" s="74"/>
      <c r="F150" s="74"/>
      <c r="G150" s="74"/>
      <c r="H150" s="74"/>
      <c r="I150" s="1821"/>
      <c r="J150" s="1821"/>
      <c r="K150" s="241"/>
    </row>
    <row r="151" spans="3:11" ht="9" customHeight="1">
      <c r="C151" s="74"/>
      <c r="D151" s="74"/>
      <c r="E151" s="74"/>
      <c r="F151" s="74"/>
      <c r="G151" s="74"/>
      <c r="H151" s="74"/>
      <c r="I151" s="1821"/>
      <c r="J151" s="1821"/>
      <c r="K151" s="241"/>
    </row>
    <row r="152" spans="3:11" ht="9" customHeight="1">
      <c r="C152" s="74"/>
      <c r="D152" s="74"/>
      <c r="E152" s="74"/>
      <c r="F152" s="74"/>
      <c r="G152" s="74"/>
      <c r="H152" s="74"/>
      <c r="I152" s="1821"/>
      <c r="J152" s="1821"/>
      <c r="K152" s="241"/>
    </row>
    <row r="153" spans="3:11" ht="9" customHeight="1">
      <c r="C153" s="74"/>
      <c r="D153" s="74"/>
      <c r="E153" s="74"/>
      <c r="F153" s="74"/>
      <c r="G153" s="74"/>
      <c r="H153" s="74"/>
      <c r="I153" s="1821"/>
      <c r="J153" s="1821"/>
      <c r="K153" s="241"/>
    </row>
    <row r="154" spans="3:11" ht="9" customHeight="1">
      <c r="C154" s="74"/>
      <c r="D154" s="74"/>
      <c r="E154" s="74"/>
      <c r="F154" s="74"/>
      <c r="G154" s="74"/>
      <c r="H154" s="74"/>
      <c r="I154" s="1821"/>
      <c r="J154" s="1821"/>
      <c r="K154" s="241"/>
    </row>
    <row r="155" spans="3:11" ht="9" customHeight="1">
      <c r="C155" s="74"/>
      <c r="D155" s="74"/>
      <c r="E155" s="74"/>
      <c r="F155" s="74"/>
      <c r="G155" s="74"/>
      <c r="H155" s="74"/>
      <c r="I155" s="1821"/>
      <c r="J155" s="1821"/>
      <c r="K155" s="241"/>
    </row>
    <row r="156" spans="3:11" ht="9" customHeight="1">
      <c r="C156" s="74"/>
      <c r="D156" s="74"/>
      <c r="E156" s="74"/>
      <c r="F156" s="74"/>
      <c r="G156" s="74"/>
      <c r="H156" s="74"/>
      <c r="I156" s="1821"/>
      <c r="J156" s="1821"/>
      <c r="K156" s="241"/>
    </row>
    <row r="157" spans="3:11" ht="9" customHeight="1">
      <c r="C157" s="74"/>
      <c r="D157" s="74"/>
      <c r="E157" s="74"/>
      <c r="F157" s="74"/>
      <c r="G157" s="74"/>
      <c r="H157" s="74"/>
      <c r="I157" s="1821"/>
      <c r="J157" s="1821"/>
      <c r="K157" s="241"/>
    </row>
    <row r="158" spans="3:11" ht="9" customHeight="1"/>
    <row r="159" spans="3:11" ht="9" customHeight="1"/>
    <row r="160" spans="3: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4:11" ht="9" customHeight="1"/>
    <row r="210" spans="4:11" ht="9" customHeight="1"/>
    <row r="211" spans="4:11" ht="9" customHeight="1"/>
    <row r="212" spans="4:11" ht="9" customHeight="1"/>
    <row r="213" spans="4:11" ht="9" customHeight="1"/>
    <row r="214" spans="4:11" ht="9" customHeight="1"/>
    <row r="215" spans="4:11" ht="9" customHeight="1"/>
    <row r="216" spans="4:11" ht="9" customHeight="1"/>
    <row r="217" spans="4:11" ht="9" customHeight="1"/>
    <row r="218" spans="4:11" ht="9" customHeight="1"/>
    <row r="219" spans="4:11" ht="9" customHeight="1"/>
    <row r="220" spans="4:11" ht="9" customHeight="1"/>
    <row r="221" spans="4:11" ht="9" customHeight="1"/>
    <row r="222" spans="4:11" ht="9" customHeight="1">
      <c r="D222" s="99"/>
      <c r="E222" s="99"/>
      <c r="F222" s="99"/>
      <c r="G222" s="99"/>
      <c r="H222" s="99"/>
      <c r="I222" s="1820"/>
      <c r="J222" s="1820"/>
      <c r="K222" s="216"/>
    </row>
    <row r="223" spans="4:11" ht="9" customHeight="1"/>
    <row r="224" spans="4:11"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sheetData>
  <mergeCells count="23">
    <mergeCell ref="E5:G5"/>
    <mergeCell ref="I5:K5"/>
    <mergeCell ref="E70:G70"/>
    <mergeCell ref="I70:K70"/>
    <mergeCell ref="C69:D71"/>
    <mergeCell ref="C144:K144"/>
    <mergeCell ref="C4:D6"/>
    <mergeCell ref="B137:B141"/>
    <mergeCell ref="C142:D142"/>
    <mergeCell ref="B28:B58"/>
    <mergeCell ref="C143:K143"/>
    <mergeCell ref="O1:AC1"/>
    <mergeCell ref="B69:B71"/>
    <mergeCell ref="B72:B77"/>
    <mergeCell ref="B7:B27"/>
    <mergeCell ref="B1:K1"/>
    <mergeCell ref="B2:K2"/>
    <mergeCell ref="B4:B6"/>
    <mergeCell ref="B59:B66"/>
    <mergeCell ref="B104:B115"/>
    <mergeCell ref="B116:B124"/>
    <mergeCell ref="B125:B136"/>
    <mergeCell ref="B78:B103"/>
  </mergeCells>
  <printOptions horizontalCentered="1"/>
  <pageMargins left="0.51181102362204722" right="0.43307086614173229" top="0.31496062992125984" bottom="0.74803149606299213" header="0.51181102362204722" footer="0.51181102362204722"/>
  <pageSetup scale="73" orientation="portrait" r:id="rId1"/>
  <headerFooter alignWithMargins="0">
    <oddFooter>&amp;F</oddFooter>
  </headerFooter>
  <rowBreaks count="1" manualBreakCount="1">
    <brk id="67"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2039D-8FA0-4D5C-8707-FBD8D4F8930C}">
  <dimension ref="A1:AE138"/>
  <sheetViews>
    <sheetView view="pageBreakPreview" zoomScaleNormal="100" zoomScaleSheetLayoutView="100" workbookViewId="0">
      <selection activeCell="J16" sqref="J16"/>
    </sheetView>
  </sheetViews>
  <sheetFormatPr baseColWidth="10" defaultRowHeight="12.75"/>
  <cols>
    <col min="1" max="1" width="2.7109375" style="1317" customWidth="1"/>
    <col min="2" max="2" width="3.42578125" style="1317" customWidth="1"/>
    <col min="3" max="3" width="31.85546875" style="1317" customWidth="1"/>
    <col min="4" max="4" width="0.28515625" style="1317" customWidth="1"/>
    <col min="5" max="5" width="3" style="1317" customWidth="1"/>
    <col min="6" max="6" width="1.42578125" style="1317" customWidth="1"/>
    <col min="7" max="7" width="15.7109375" style="1317" customWidth="1"/>
    <col min="8" max="8" width="0.5703125" style="1317" customWidth="1"/>
    <col min="9" max="9" width="2.140625" style="1317" customWidth="1"/>
    <col min="10" max="10" width="14" style="1317" customWidth="1"/>
    <col min="11" max="11" width="2.28515625" style="1317" customWidth="1"/>
    <col min="12" max="12" width="5.28515625" style="1317" hidden="1" customWidth="1"/>
    <col min="13" max="13" width="11.42578125" style="1317"/>
    <col min="14" max="14" width="16" style="1317" customWidth="1"/>
    <col min="15" max="15" width="12.5703125" style="1317" bestFit="1" customWidth="1"/>
    <col min="16" max="16" width="13.28515625" style="1317" bestFit="1" customWidth="1"/>
    <col min="17" max="17" width="13.140625" style="1317" bestFit="1" customWidth="1"/>
    <col min="18" max="256" width="11.42578125" style="1317"/>
    <col min="257" max="257" width="2.7109375" style="1317" customWidth="1"/>
    <col min="258" max="258" width="5.28515625" style="1317" customWidth="1"/>
    <col min="259" max="259" width="31.85546875" style="1317" customWidth="1"/>
    <col min="260" max="260" width="0.28515625" style="1317" customWidth="1"/>
    <col min="261" max="261" width="3" style="1317" customWidth="1"/>
    <col min="262" max="262" width="1.42578125" style="1317" customWidth="1"/>
    <col min="263" max="263" width="15.7109375" style="1317" customWidth="1"/>
    <col min="264" max="264" width="0.5703125" style="1317" customWidth="1"/>
    <col min="265" max="265" width="2.140625" style="1317" customWidth="1"/>
    <col min="266" max="266" width="14" style="1317" customWidth="1"/>
    <col min="267" max="267" width="2.28515625" style="1317" customWidth="1"/>
    <col min="268" max="268" width="0" style="1317" hidden="1" customWidth="1"/>
    <col min="269" max="269" width="11.42578125" style="1317"/>
    <col min="270" max="270" width="33" style="1317" customWidth="1"/>
    <col min="271" max="271" width="11.42578125" style="1317"/>
    <col min="272" max="272" width="13.28515625" style="1317" bestFit="1" customWidth="1"/>
    <col min="273" max="273" width="13.140625" style="1317" bestFit="1" customWidth="1"/>
    <col min="274" max="512" width="11.42578125" style="1317"/>
    <col min="513" max="513" width="2.7109375" style="1317" customWidth="1"/>
    <col min="514" max="514" width="5.28515625" style="1317" customWidth="1"/>
    <col min="515" max="515" width="31.85546875" style="1317" customWidth="1"/>
    <col min="516" max="516" width="0.28515625" style="1317" customWidth="1"/>
    <col min="517" max="517" width="3" style="1317" customWidth="1"/>
    <col min="518" max="518" width="1.42578125" style="1317" customWidth="1"/>
    <col min="519" max="519" width="15.7109375" style="1317" customWidth="1"/>
    <col min="520" max="520" width="0.5703125" style="1317" customWidth="1"/>
    <col min="521" max="521" width="2.140625" style="1317" customWidth="1"/>
    <col min="522" max="522" width="14" style="1317" customWidth="1"/>
    <col min="523" max="523" width="2.28515625" style="1317" customWidth="1"/>
    <col min="524" max="524" width="0" style="1317" hidden="1" customWidth="1"/>
    <col min="525" max="525" width="11.42578125" style="1317"/>
    <col min="526" max="526" width="33" style="1317" customWidth="1"/>
    <col min="527" max="527" width="11.42578125" style="1317"/>
    <col min="528" max="528" width="13.28515625" style="1317" bestFit="1" customWidth="1"/>
    <col min="529" max="529" width="13.140625" style="1317" bestFit="1" customWidth="1"/>
    <col min="530" max="768" width="11.42578125" style="1317"/>
    <col min="769" max="769" width="2.7109375" style="1317" customWidth="1"/>
    <col min="770" max="770" width="5.28515625" style="1317" customWidth="1"/>
    <col min="771" max="771" width="31.85546875" style="1317" customWidth="1"/>
    <col min="772" max="772" width="0.28515625" style="1317" customWidth="1"/>
    <col min="773" max="773" width="3" style="1317" customWidth="1"/>
    <col min="774" max="774" width="1.42578125" style="1317" customWidth="1"/>
    <col min="775" max="775" width="15.7109375" style="1317" customWidth="1"/>
    <col min="776" max="776" width="0.5703125" style="1317" customWidth="1"/>
    <col min="777" max="777" width="2.140625" style="1317" customWidth="1"/>
    <col min="778" max="778" width="14" style="1317" customWidth="1"/>
    <col min="779" max="779" width="2.28515625" style="1317" customWidth="1"/>
    <col min="780" max="780" width="0" style="1317" hidden="1" customWidth="1"/>
    <col min="781" max="781" width="11.42578125" style="1317"/>
    <col min="782" max="782" width="33" style="1317" customWidth="1"/>
    <col min="783" max="783" width="11.42578125" style="1317"/>
    <col min="784" max="784" width="13.28515625" style="1317" bestFit="1" customWidth="1"/>
    <col min="785" max="785" width="13.140625" style="1317" bestFit="1" customWidth="1"/>
    <col min="786" max="1024" width="11.42578125" style="1317"/>
    <col min="1025" max="1025" width="2.7109375" style="1317" customWidth="1"/>
    <col min="1026" max="1026" width="5.28515625" style="1317" customWidth="1"/>
    <col min="1027" max="1027" width="31.85546875" style="1317" customWidth="1"/>
    <col min="1028" max="1028" width="0.28515625" style="1317" customWidth="1"/>
    <col min="1029" max="1029" width="3" style="1317" customWidth="1"/>
    <col min="1030" max="1030" width="1.42578125" style="1317" customWidth="1"/>
    <col min="1031" max="1031" width="15.7109375" style="1317" customWidth="1"/>
    <col min="1032" max="1032" width="0.5703125" style="1317" customWidth="1"/>
    <col min="1033" max="1033" width="2.140625" style="1317" customWidth="1"/>
    <col min="1034" max="1034" width="14" style="1317" customWidth="1"/>
    <col min="1035" max="1035" width="2.28515625" style="1317" customWidth="1"/>
    <col min="1036" max="1036" width="0" style="1317" hidden="1" customWidth="1"/>
    <col min="1037" max="1037" width="11.42578125" style="1317"/>
    <col min="1038" max="1038" width="33" style="1317" customWidth="1"/>
    <col min="1039" max="1039" width="11.42578125" style="1317"/>
    <col min="1040" max="1040" width="13.28515625" style="1317" bestFit="1" customWidth="1"/>
    <col min="1041" max="1041" width="13.140625" style="1317" bestFit="1" customWidth="1"/>
    <col min="1042" max="1280" width="11.42578125" style="1317"/>
    <col min="1281" max="1281" width="2.7109375" style="1317" customWidth="1"/>
    <col min="1282" max="1282" width="5.28515625" style="1317" customWidth="1"/>
    <col min="1283" max="1283" width="31.85546875" style="1317" customWidth="1"/>
    <col min="1284" max="1284" width="0.28515625" style="1317" customWidth="1"/>
    <col min="1285" max="1285" width="3" style="1317" customWidth="1"/>
    <col min="1286" max="1286" width="1.42578125" style="1317" customWidth="1"/>
    <col min="1287" max="1287" width="15.7109375" style="1317" customWidth="1"/>
    <col min="1288" max="1288" width="0.5703125" style="1317" customWidth="1"/>
    <col min="1289" max="1289" width="2.140625" style="1317" customWidth="1"/>
    <col min="1290" max="1290" width="14" style="1317" customWidth="1"/>
    <col min="1291" max="1291" width="2.28515625" style="1317" customWidth="1"/>
    <col min="1292" max="1292" width="0" style="1317" hidden="1" customWidth="1"/>
    <col min="1293" max="1293" width="11.42578125" style="1317"/>
    <col min="1294" max="1294" width="33" style="1317" customWidth="1"/>
    <col min="1295" max="1295" width="11.42578125" style="1317"/>
    <col min="1296" max="1296" width="13.28515625" style="1317" bestFit="1" customWidth="1"/>
    <col min="1297" max="1297" width="13.140625" style="1317" bestFit="1" customWidth="1"/>
    <col min="1298" max="1536" width="11.42578125" style="1317"/>
    <col min="1537" max="1537" width="2.7109375" style="1317" customWidth="1"/>
    <col min="1538" max="1538" width="5.28515625" style="1317" customWidth="1"/>
    <col min="1539" max="1539" width="31.85546875" style="1317" customWidth="1"/>
    <col min="1540" max="1540" width="0.28515625" style="1317" customWidth="1"/>
    <col min="1541" max="1541" width="3" style="1317" customWidth="1"/>
    <col min="1542" max="1542" width="1.42578125" style="1317" customWidth="1"/>
    <col min="1543" max="1543" width="15.7109375" style="1317" customWidth="1"/>
    <col min="1544" max="1544" width="0.5703125" style="1317" customWidth="1"/>
    <col min="1545" max="1545" width="2.140625" style="1317" customWidth="1"/>
    <col min="1546" max="1546" width="14" style="1317" customWidth="1"/>
    <col min="1547" max="1547" width="2.28515625" style="1317" customWidth="1"/>
    <col min="1548" max="1548" width="0" style="1317" hidden="1" customWidth="1"/>
    <col min="1549" max="1549" width="11.42578125" style="1317"/>
    <col min="1550" max="1550" width="33" style="1317" customWidth="1"/>
    <col min="1551" max="1551" width="11.42578125" style="1317"/>
    <col min="1552" max="1552" width="13.28515625" style="1317" bestFit="1" customWidth="1"/>
    <col min="1553" max="1553" width="13.140625" style="1317" bestFit="1" customWidth="1"/>
    <col min="1554" max="1792" width="11.42578125" style="1317"/>
    <col min="1793" max="1793" width="2.7109375" style="1317" customWidth="1"/>
    <col min="1794" max="1794" width="5.28515625" style="1317" customWidth="1"/>
    <col min="1795" max="1795" width="31.85546875" style="1317" customWidth="1"/>
    <col min="1796" max="1796" width="0.28515625" style="1317" customWidth="1"/>
    <col min="1797" max="1797" width="3" style="1317" customWidth="1"/>
    <col min="1798" max="1798" width="1.42578125" style="1317" customWidth="1"/>
    <col min="1799" max="1799" width="15.7109375" style="1317" customWidth="1"/>
    <col min="1800" max="1800" width="0.5703125" style="1317" customWidth="1"/>
    <col min="1801" max="1801" width="2.140625" style="1317" customWidth="1"/>
    <col min="1802" max="1802" width="14" style="1317" customWidth="1"/>
    <col min="1803" max="1803" width="2.28515625" style="1317" customWidth="1"/>
    <col min="1804" max="1804" width="0" style="1317" hidden="1" customWidth="1"/>
    <col min="1805" max="1805" width="11.42578125" style="1317"/>
    <col min="1806" max="1806" width="33" style="1317" customWidth="1"/>
    <col min="1807" max="1807" width="11.42578125" style="1317"/>
    <col min="1808" max="1808" width="13.28515625" style="1317" bestFit="1" customWidth="1"/>
    <col min="1809" max="1809" width="13.140625" style="1317" bestFit="1" customWidth="1"/>
    <col min="1810" max="2048" width="11.42578125" style="1317"/>
    <col min="2049" max="2049" width="2.7109375" style="1317" customWidth="1"/>
    <col min="2050" max="2050" width="5.28515625" style="1317" customWidth="1"/>
    <col min="2051" max="2051" width="31.85546875" style="1317" customWidth="1"/>
    <col min="2052" max="2052" width="0.28515625" style="1317" customWidth="1"/>
    <col min="2053" max="2053" width="3" style="1317" customWidth="1"/>
    <col min="2054" max="2054" width="1.42578125" style="1317" customWidth="1"/>
    <col min="2055" max="2055" width="15.7109375" style="1317" customWidth="1"/>
    <col min="2056" max="2056" width="0.5703125" style="1317" customWidth="1"/>
    <col min="2057" max="2057" width="2.140625" style="1317" customWidth="1"/>
    <col min="2058" max="2058" width="14" style="1317" customWidth="1"/>
    <col min="2059" max="2059" width="2.28515625" style="1317" customWidth="1"/>
    <col min="2060" max="2060" width="0" style="1317" hidden="1" customWidth="1"/>
    <col min="2061" max="2061" width="11.42578125" style="1317"/>
    <col min="2062" max="2062" width="33" style="1317" customWidth="1"/>
    <col min="2063" max="2063" width="11.42578125" style="1317"/>
    <col min="2064" max="2064" width="13.28515625" style="1317" bestFit="1" customWidth="1"/>
    <col min="2065" max="2065" width="13.140625" style="1317" bestFit="1" customWidth="1"/>
    <col min="2066" max="2304" width="11.42578125" style="1317"/>
    <col min="2305" max="2305" width="2.7109375" style="1317" customWidth="1"/>
    <col min="2306" max="2306" width="5.28515625" style="1317" customWidth="1"/>
    <col min="2307" max="2307" width="31.85546875" style="1317" customWidth="1"/>
    <col min="2308" max="2308" width="0.28515625" style="1317" customWidth="1"/>
    <col min="2309" max="2309" width="3" style="1317" customWidth="1"/>
    <col min="2310" max="2310" width="1.42578125" style="1317" customWidth="1"/>
    <col min="2311" max="2311" width="15.7109375" style="1317" customWidth="1"/>
    <col min="2312" max="2312" width="0.5703125" style="1317" customWidth="1"/>
    <col min="2313" max="2313" width="2.140625" style="1317" customWidth="1"/>
    <col min="2314" max="2314" width="14" style="1317" customWidth="1"/>
    <col min="2315" max="2315" width="2.28515625" style="1317" customWidth="1"/>
    <col min="2316" max="2316" width="0" style="1317" hidden="1" customWidth="1"/>
    <col min="2317" max="2317" width="11.42578125" style="1317"/>
    <col min="2318" max="2318" width="33" style="1317" customWidth="1"/>
    <col min="2319" max="2319" width="11.42578125" style="1317"/>
    <col min="2320" max="2320" width="13.28515625" style="1317" bestFit="1" customWidth="1"/>
    <col min="2321" max="2321" width="13.140625" style="1317" bestFit="1" customWidth="1"/>
    <col min="2322" max="2560" width="11.42578125" style="1317"/>
    <col min="2561" max="2561" width="2.7109375" style="1317" customWidth="1"/>
    <col min="2562" max="2562" width="5.28515625" style="1317" customWidth="1"/>
    <col min="2563" max="2563" width="31.85546875" style="1317" customWidth="1"/>
    <col min="2564" max="2564" width="0.28515625" style="1317" customWidth="1"/>
    <col min="2565" max="2565" width="3" style="1317" customWidth="1"/>
    <col min="2566" max="2566" width="1.42578125" style="1317" customWidth="1"/>
    <col min="2567" max="2567" width="15.7109375" style="1317" customWidth="1"/>
    <col min="2568" max="2568" width="0.5703125" style="1317" customWidth="1"/>
    <col min="2569" max="2569" width="2.140625" style="1317" customWidth="1"/>
    <col min="2570" max="2570" width="14" style="1317" customWidth="1"/>
    <col min="2571" max="2571" width="2.28515625" style="1317" customWidth="1"/>
    <col min="2572" max="2572" width="0" style="1317" hidden="1" customWidth="1"/>
    <col min="2573" max="2573" width="11.42578125" style="1317"/>
    <col min="2574" max="2574" width="33" style="1317" customWidth="1"/>
    <col min="2575" max="2575" width="11.42578125" style="1317"/>
    <col min="2576" max="2576" width="13.28515625" style="1317" bestFit="1" customWidth="1"/>
    <col min="2577" max="2577" width="13.140625" style="1317" bestFit="1" customWidth="1"/>
    <col min="2578" max="2816" width="11.42578125" style="1317"/>
    <col min="2817" max="2817" width="2.7109375" style="1317" customWidth="1"/>
    <col min="2818" max="2818" width="5.28515625" style="1317" customWidth="1"/>
    <col min="2819" max="2819" width="31.85546875" style="1317" customWidth="1"/>
    <col min="2820" max="2820" width="0.28515625" style="1317" customWidth="1"/>
    <col min="2821" max="2821" width="3" style="1317" customWidth="1"/>
    <col min="2822" max="2822" width="1.42578125" style="1317" customWidth="1"/>
    <col min="2823" max="2823" width="15.7109375" style="1317" customWidth="1"/>
    <col min="2824" max="2824" width="0.5703125" style="1317" customWidth="1"/>
    <col min="2825" max="2825" width="2.140625" style="1317" customWidth="1"/>
    <col min="2826" max="2826" width="14" style="1317" customWidth="1"/>
    <col min="2827" max="2827" width="2.28515625" style="1317" customWidth="1"/>
    <col min="2828" max="2828" width="0" style="1317" hidden="1" customWidth="1"/>
    <col min="2829" max="2829" width="11.42578125" style="1317"/>
    <col min="2830" max="2830" width="33" style="1317" customWidth="1"/>
    <col min="2831" max="2831" width="11.42578125" style="1317"/>
    <col min="2832" max="2832" width="13.28515625" style="1317" bestFit="1" customWidth="1"/>
    <col min="2833" max="2833" width="13.140625" style="1317" bestFit="1" customWidth="1"/>
    <col min="2834" max="3072" width="11.42578125" style="1317"/>
    <col min="3073" max="3073" width="2.7109375" style="1317" customWidth="1"/>
    <col min="3074" max="3074" width="5.28515625" style="1317" customWidth="1"/>
    <col min="3075" max="3075" width="31.85546875" style="1317" customWidth="1"/>
    <col min="3076" max="3076" width="0.28515625" style="1317" customWidth="1"/>
    <col min="3077" max="3077" width="3" style="1317" customWidth="1"/>
    <col min="3078" max="3078" width="1.42578125" style="1317" customWidth="1"/>
    <col min="3079" max="3079" width="15.7109375" style="1317" customWidth="1"/>
    <col min="3080" max="3080" width="0.5703125" style="1317" customWidth="1"/>
    <col min="3081" max="3081" width="2.140625" style="1317" customWidth="1"/>
    <col min="3082" max="3082" width="14" style="1317" customWidth="1"/>
    <col min="3083" max="3083" width="2.28515625" style="1317" customWidth="1"/>
    <col min="3084" max="3084" width="0" style="1317" hidden="1" customWidth="1"/>
    <col min="3085" max="3085" width="11.42578125" style="1317"/>
    <col min="3086" max="3086" width="33" style="1317" customWidth="1"/>
    <col min="3087" max="3087" width="11.42578125" style="1317"/>
    <col min="3088" max="3088" width="13.28515625" style="1317" bestFit="1" customWidth="1"/>
    <col min="3089" max="3089" width="13.140625" style="1317" bestFit="1" customWidth="1"/>
    <col min="3090" max="3328" width="11.42578125" style="1317"/>
    <col min="3329" max="3329" width="2.7109375" style="1317" customWidth="1"/>
    <col min="3330" max="3330" width="5.28515625" style="1317" customWidth="1"/>
    <col min="3331" max="3331" width="31.85546875" style="1317" customWidth="1"/>
    <col min="3332" max="3332" width="0.28515625" style="1317" customWidth="1"/>
    <col min="3333" max="3333" width="3" style="1317" customWidth="1"/>
    <col min="3334" max="3334" width="1.42578125" style="1317" customWidth="1"/>
    <col min="3335" max="3335" width="15.7109375" style="1317" customWidth="1"/>
    <col min="3336" max="3336" width="0.5703125" style="1317" customWidth="1"/>
    <col min="3337" max="3337" width="2.140625" style="1317" customWidth="1"/>
    <col min="3338" max="3338" width="14" style="1317" customWidth="1"/>
    <col min="3339" max="3339" width="2.28515625" style="1317" customWidth="1"/>
    <col min="3340" max="3340" width="0" style="1317" hidden="1" customWidth="1"/>
    <col min="3341" max="3341" width="11.42578125" style="1317"/>
    <col min="3342" max="3342" width="33" style="1317" customWidth="1"/>
    <col min="3343" max="3343" width="11.42578125" style="1317"/>
    <col min="3344" max="3344" width="13.28515625" style="1317" bestFit="1" customWidth="1"/>
    <col min="3345" max="3345" width="13.140625" style="1317" bestFit="1" customWidth="1"/>
    <col min="3346" max="3584" width="11.42578125" style="1317"/>
    <col min="3585" max="3585" width="2.7109375" style="1317" customWidth="1"/>
    <col min="3586" max="3586" width="5.28515625" style="1317" customWidth="1"/>
    <col min="3587" max="3587" width="31.85546875" style="1317" customWidth="1"/>
    <col min="3588" max="3588" width="0.28515625" style="1317" customWidth="1"/>
    <col min="3589" max="3589" width="3" style="1317" customWidth="1"/>
    <col min="3590" max="3590" width="1.42578125" style="1317" customWidth="1"/>
    <col min="3591" max="3591" width="15.7109375" style="1317" customWidth="1"/>
    <col min="3592" max="3592" width="0.5703125" style="1317" customWidth="1"/>
    <col min="3593" max="3593" width="2.140625" style="1317" customWidth="1"/>
    <col min="3594" max="3594" width="14" style="1317" customWidth="1"/>
    <col min="3595" max="3595" width="2.28515625" style="1317" customWidth="1"/>
    <col min="3596" max="3596" width="0" style="1317" hidden="1" customWidth="1"/>
    <col min="3597" max="3597" width="11.42578125" style="1317"/>
    <col min="3598" max="3598" width="33" style="1317" customWidth="1"/>
    <col min="3599" max="3599" width="11.42578125" style="1317"/>
    <col min="3600" max="3600" width="13.28515625" style="1317" bestFit="1" customWidth="1"/>
    <col min="3601" max="3601" width="13.140625" style="1317" bestFit="1" customWidth="1"/>
    <col min="3602" max="3840" width="11.42578125" style="1317"/>
    <col min="3841" max="3841" width="2.7109375" style="1317" customWidth="1"/>
    <col min="3842" max="3842" width="5.28515625" style="1317" customWidth="1"/>
    <col min="3843" max="3843" width="31.85546875" style="1317" customWidth="1"/>
    <col min="3844" max="3844" width="0.28515625" style="1317" customWidth="1"/>
    <col min="3845" max="3845" width="3" style="1317" customWidth="1"/>
    <col min="3846" max="3846" width="1.42578125" style="1317" customWidth="1"/>
    <col min="3847" max="3847" width="15.7109375" style="1317" customWidth="1"/>
    <col min="3848" max="3848" width="0.5703125" style="1317" customWidth="1"/>
    <col min="3849" max="3849" width="2.140625" style="1317" customWidth="1"/>
    <col min="3850" max="3850" width="14" style="1317" customWidth="1"/>
    <col min="3851" max="3851" width="2.28515625" style="1317" customWidth="1"/>
    <col min="3852" max="3852" width="0" style="1317" hidden="1" customWidth="1"/>
    <col min="3853" max="3853" width="11.42578125" style="1317"/>
    <col min="3854" max="3854" width="33" style="1317" customWidth="1"/>
    <col min="3855" max="3855" width="11.42578125" style="1317"/>
    <col min="3856" max="3856" width="13.28515625" style="1317" bestFit="1" customWidth="1"/>
    <col min="3857" max="3857" width="13.140625" style="1317" bestFit="1" customWidth="1"/>
    <col min="3858" max="4096" width="11.42578125" style="1317"/>
    <col min="4097" max="4097" width="2.7109375" style="1317" customWidth="1"/>
    <col min="4098" max="4098" width="5.28515625" style="1317" customWidth="1"/>
    <col min="4099" max="4099" width="31.85546875" style="1317" customWidth="1"/>
    <col min="4100" max="4100" width="0.28515625" style="1317" customWidth="1"/>
    <col min="4101" max="4101" width="3" style="1317" customWidth="1"/>
    <col min="4102" max="4102" width="1.42578125" style="1317" customWidth="1"/>
    <col min="4103" max="4103" width="15.7109375" style="1317" customWidth="1"/>
    <col min="4104" max="4104" width="0.5703125" style="1317" customWidth="1"/>
    <col min="4105" max="4105" width="2.140625" style="1317" customWidth="1"/>
    <col min="4106" max="4106" width="14" style="1317" customWidth="1"/>
    <col min="4107" max="4107" width="2.28515625" style="1317" customWidth="1"/>
    <col min="4108" max="4108" width="0" style="1317" hidden="1" customWidth="1"/>
    <col min="4109" max="4109" width="11.42578125" style="1317"/>
    <col min="4110" max="4110" width="33" style="1317" customWidth="1"/>
    <col min="4111" max="4111" width="11.42578125" style="1317"/>
    <col min="4112" max="4112" width="13.28515625" style="1317" bestFit="1" customWidth="1"/>
    <col min="4113" max="4113" width="13.140625" style="1317" bestFit="1" customWidth="1"/>
    <col min="4114" max="4352" width="11.42578125" style="1317"/>
    <col min="4353" max="4353" width="2.7109375" style="1317" customWidth="1"/>
    <col min="4354" max="4354" width="5.28515625" style="1317" customWidth="1"/>
    <col min="4355" max="4355" width="31.85546875" style="1317" customWidth="1"/>
    <col min="4356" max="4356" width="0.28515625" style="1317" customWidth="1"/>
    <col min="4357" max="4357" width="3" style="1317" customWidth="1"/>
    <col min="4358" max="4358" width="1.42578125" style="1317" customWidth="1"/>
    <col min="4359" max="4359" width="15.7109375" style="1317" customWidth="1"/>
    <col min="4360" max="4360" width="0.5703125" style="1317" customWidth="1"/>
    <col min="4361" max="4361" width="2.140625" style="1317" customWidth="1"/>
    <col min="4362" max="4362" width="14" style="1317" customWidth="1"/>
    <col min="4363" max="4363" width="2.28515625" style="1317" customWidth="1"/>
    <col min="4364" max="4364" width="0" style="1317" hidden="1" customWidth="1"/>
    <col min="4365" max="4365" width="11.42578125" style="1317"/>
    <col min="4366" max="4366" width="33" style="1317" customWidth="1"/>
    <col min="4367" max="4367" width="11.42578125" style="1317"/>
    <col min="4368" max="4368" width="13.28515625" style="1317" bestFit="1" customWidth="1"/>
    <col min="4369" max="4369" width="13.140625" style="1317" bestFit="1" customWidth="1"/>
    <col min="4370" max="4608" width="11.42578125" style="1317"/>
    <col min="4609" max="4609" width="2.7109375" style="1317" customWidth="1"/>
    <col min="4610" max="4610" width="5.28515625" style="1317" customWidth="1"/>
    <col min="4611" max="4611" width="31.85546875" style="1317" customWidth="1"/>
    <col min="4612" max="4612" width="0.28515625" style="1317" customWidth="1"/>
    <col min="4613" max="4613" width="3" style="1317" customWidth="1"/>
    <col min="4614" max="4614" width="1.42578125" style="1317" customWidth="1"/>
    <col min="4615" max="4615" width="15.7109375" style="1317" customWidth="1"/>
    <col min="4616" max="4616" width="0.5703125" style="1317" customWidth="1"/>
    <col min="4617" max="4617" width="2.140625" style="1317" customWidth="1"/>
    <col min="4618" max="4618" width="14" style="1317" customWidth="1"/>
    <col min="4619" max="4619" width="2.28515625" style="1317" customWidth="1"/>
    <col min="4620" max="4620" width="0" style="1317" hidden="1" customWidth="1"/>
    <col min="4621" max="4621" width="11.42578125" style="1317"/>
    <col min="4622" max="4622" width="33" style="1317" customWidth="1"/>
    <col min="4623" max="4623" width="11.42578125" style="1317"/>
    <col min="4624" max="4624" width="13.28515625" style="1317" bestFit="1" customWidth="1"/>
    <col min="4625" max="4625" width="13.140625" style="1317" bestFit="1" customWidth="1"/>
    <col min="4626" max="4864" width="11.42578125" style="1317"/>
    <col min="4865" max="4865" width="2.7109375" style="1317" customWidth="1"/>
    <col min="4866" max="4866" width="5.28515625" style="1317" customWidth="1"/>
    <col min="4867" max="4867" width="31.85546875" style="1317" customWidth="1"/>
    <col min="4868" max="4868" width="0.28515625" style="1317" customWidth="1"/>
    <col min="4869" max="4869" width="3" style="1317" customWidth="1"/>
    <col min="4870" max="4870" width="1.42578125" style="1317" customWidth="1"/>
    <col min="4871" max="4871" width="15.7109375" style="1317" customWidth="1"/>
    <col min="4872" max="4872" width="0.5703125" style="1317" customWidth="1"/>
    <col min="4873" max="4873" width="2.140625" style="1317" customWidth="1"/>
    <col min="4874" max="4874" width="14" style="1317" customWidth="1"/>
    <col min="4875" max="4875" width="2.28515625" style="1317" customWidth="1"/>
    <col min="4876" max="4876" width="0" style="1317" hidden="1" customWidth="1"/>
    <col min="4877" max="4877" width="11.42578125" style="1317"/>
    <col min="4878" max="4878" width="33" style="1317" customWidth="1"/>
    <col min="4879" max="4879" width="11.42578125" style="1317"/>
    <col min="4880" max="4880" width="13.28515625" style="1317" bestFit="1" customWidth="1"/>
    <col min="4881" max="4881" width="13.140625" style="1317" bestFit="1" customWidth="1"/>
    <col min="4882" max="5120" width="11.42578125" style="1317"/>
    <col min="5121" max="5121" width="2.7109375" style="1317" customWidth="1"/>
    <col min="5122" max="5122" width="5.28515625" style="1317" customWidth="1"/>
    <col min="5123" max="5123" width="31.85546875" style="1317" customWidth="1"/>
    <col min="5124" max="5124" width="0.28515625" style="1317" customWidth="1"/>
    <col min="5125" max="5125" width="3" style="1317" customWidth="1"/>
    <col min="5126" max="5126" width="1.42578125" style="1317" customWidth="1"/>
    <col min="5127" max="5127" width="15.7109375" style="1317" customWidth="1"/>
    <col min="5128" max="5128" width="0.5703125" style="1317" customWidth="1"/>
    <col min="5129" max="5129" width="2.140625" style="1317" customWidth="1"/>
    <col min="5130" max="5130" width="14" style="1317" customWidth="1"/>
    <col min="5131" max="5131" width="2.28515625" style="1317" customWidth="1"/>
    <col min="5132" max="5132" width="0" style="1317" hidden="1" customWidth="1"/>
    <col min="5133" max="5133" width="11.42578125" style="1317"/>
    <col min="5134" max="5134" width="33" style="1317" customWidth="1"/>
    <col min="5135" max="5135" width="11.42578125" style="1317"/>
    <col min="5136" max="5136" width="13.28515625" style="1317" bestFit="1" customWidth="1"/>
    <col min="5137" max="5137" width="13.140625" style="1317" bestFit="1" customWidth="1"/>
    <col min="5138" max="5376" width="11.42578125" style="1317"/>
    <col min="5377" max="5377" width="2.7109375" style="1317" customWidth="1"/>
    <col min="5378" max="5378" width="5.28515625" style="1317" customWidth="1"/>
    <col min="5379" max="5379" width="31.85546875" style="1317" customWidth="1"/>
    <col min="5380" max="5380" width="0.28515625" style="1317" customWidth="1"/>
    <col min="5381" max="5381" width="3" style="1317" customWidth="1"/>
    <col min="5382" max="5382" width="1.42578125" style="1317" customWidth="1"/>
    <col min="5383" max="5383" width="15.7109375" style="1317" customWidth="1"/>
    <col min="5384" max="5384" width="0.5703125" style="1317" customWidth="1"/>
    <col min="5385" max="5385" width="2.140625" style="1317" customWidth="1"/>
    <col min="5386" max="5386" width="14" style="1317" customWidth="1"/>
    <col min="5387" max="5387" width="2.28515625" style="1317" customWidth="1"/>
    <col min="5388" max="5388" width="0" style="1317" hidden="1" customWidth="1"/>
    <col min="5389" max="5389" width="11.42578125" style="1317"/>
    <col min="5390" max="5390" width="33" style="1317" customWidth="1"/>
    <col min="5391" max="5391" width="11.42578125" style="1317"/>
    <col min="5392" max="5392" width="13.28515625" style="1317" bestFit="1" customWidth="1"/>
    <col min="5393" max="5393" width="13.140625" style="1317" bestFit="1" customWidth="1"/>
    <col min="5394" max="5632" width="11.42578125" style="1317"/>
    <col min="5633" max="5633" width="2.7109375" style="1317" customWidth="1"/>
    <col min="5634" max="5634" width="5.28515625" style="1317" customWidth="1"/>
    <col min="5635" max="5635" width="31.85546875" style="1317" customWidth="1"/>
    <col min="5636" max="5636" width="0.28515625" style="1317" customWidth="1"/>
    <col min="5637" max="5637" width="3" style="1317" customWidth="1"/>
    <col min="5638" max="5638" width="1.42578125" style="1317" customWidth="1"/>
    <col min="5639" max="5639" width="15.7109375" style="1317" customWidth="1"/>
    <col min="5640" max="5640" width="0.5703125" style="1317" customWidth="1"/>
    <col min="5641" max="5641" width="2.140625" style="1317" customWidth="1"/>
    <col min="5642" max="5642" width="14" style="1317" customWidth="1"/>
    <col min="5643" max="5643" width="2.28515625" style="1317" customWidth="1"/>
    <col min="5644" max="5644" width="0" style="1317" hidden="1" customWidth="1"/>
    <col min="5645" max="5645" width="11.42578125" style="1317"/>
    <col min="5646" max="5646" width="33" style="1317" customWidth="1"/>
    <col min="5647" max="5647" width="11.42578125" style="1317"/>
    <col min="5648" max="5648" width="13.28515625" style="1317" bestFit="1" customWidth="1"/>
    <col min="5649" max="5649" width="13.140625" style="1317" bestFit="1" customWidth="1"/>
    <col min="5650" max="5888" width="11.42578125" style="1317"/>
    <col min="5889" max="5889" width="2.7109375" style="1317" customWidth="1"/>
    <col min="5890" max="5890" width="5.28515625" style="1317" customWidth="1"/>
    <col min="5891" max="5891" width="31.85546875" style="1317" customWidth="1"/>
    <col min="5892" max="5892" width="0.28515625" style="1317" customWidth="1"/>
    <col min="5893" max="5893" width="3" style="1317" customWidth="1"/>
    <col min="5894" max="5894" width="1.42578125" style="1317" customWidth="1"/>
    <col min="5895" max="5895" width="15.7109375" style="1317" customWidth="1"/>
    <col min="5896" max="5896" width="0.5703125" style="1317" customWidth="1"/>
    <col min="5897" max="5897" width="2.140625" style="1317" customWidth="1"/>
    <col min="5898" max="5898" width="14" style="1317" customWidth="1"/>
    <col min="5899" max="5899" width="2.28515625" style="1317" customWidth="1"/>
    <col min="5900" max="5900" width="0" style="1317" hidden="1" customWidth="1"/>
    <col min="5901" max="5901" width="11.42578125" style="1317"/>
    <col min="5902" max="5902" width="33" style="1317" customWidth="1"/>
    <col min="5903" max="5903" width="11.42578125" style="1317"/>
    <col min="5904" max="5904" width="13.28515625" style="1317" bestFit="1" customWidth="1"/>
    <col min="5905" max="5905" width="13.140625" style="1317" bestFit="1" customWidth="1"/>
    <col min="5906" max="6144" width="11.42578125" style="1317"/>
    <col min="6145" max="6145" width="2.7109375" style="1317" customWidth="1"/>
    <col min="6146" max="6146" width="5.28515625" style="1317" customWidth="1"/>
    <col min="6147" max="6147" width="31.85546875" style="1317" customWidth="1"/>
    <col min="6148" max="6148" width="0.28515625" style="1317" customWidth="1"/>
    <col min="6149" max="6149" width="3" style="1317" customWidth="1"/>
    <col min="6150" max="6150" width="1.42578125" style="1317" customWidth="1"/>
    <col min="6151" max="6151" width="15.7109375" style="1317" customWidth="1"/>
    <col min="6152" max="6152" width="0.5703125" style="1317" customWidth="1"/>
    <col min="6153" max="6153" width="2.140625" style="1317" customWidth="1"/>
    <col min="6154" max="6154" width="14" style="1317" customWidth="1"/>
    <col min="6155" max="6155" width="2.28515625" style="1317" customWidth="1"/>
    <col min="6156" max="6156" width="0" style="1317" hidden="1" customWidth="1"/>
    <col min="6157" max="6157" width="11.42578125" style="1317"/>
    <col min="6158" max="6158" width="33" style="1317" customWidth="1"/>
    <col min="6159" max="6159" width="11.42578125" style="1317"/>
    <col min="6160" max="6160" width="13.28515625" style="1317" bestFit="1" customWidth="1"/>
    <col min="6161" max="6161" width="13.140625" style="1317" bestFit="1" customWidth="1"/>
    <col min="6162" max="6400" width="11.42578125" style="1317"/>
    <col min="6401" max="6401" width="2.7109375" style="1317" customWidth="1"/>
    <col min="6402" max="6402" width="5.28515625" style="1317" customWidth="1"/>
    <col min="6403" max="6403" width="31.85546875" style="1317" customWidth="1"/>
    <col min="6404" max="6404" width="0.28515625" style="1317" customWidth="1"/>
    <col min="6405" max="6405" width="3" style="1317" customWidth="1"/>
    <col min="6406" max="6406" width="1.42578125" style="1317" customWidth="1"/>
    <col min="6407" max="6407" width="15.7109375" style="1317" customWidth="1"/>
    <col min="6408" max="6408" width="0.5703125" style="1317" customWidth="1"/>
    <col min="6409" max="6409" width="2.140625" style="1317" customWidth="1"/>
    <col min="6410" max="6410" width="14" style="1317" customWidth="1"/>
    <col min="6411" max="6411" width="2.28515625" style="1317" customWidth="1"/>
    <col min="6412" max="6412" width="0" style="1317" hidden="1" customWidth="1"/>
    <col min="6413" max="6413" width="11.42578125" style="1317"/>
    <col min="6414" max="6414" width="33" style="1317" customWidth="1"/>
    <col min="6415" max="6415" width="11.42578125" style="1317"/>
    <col min="6416" max="6416" width="13.28515625" style="1317" bestFit="1" customWidth="1"/>
    <col min="6417" max="6417" width="13.140625" style="1317" bestFit="1" customWidth="1"/>
    <col min="6418" max="6656" width="11.42578125" style="1317"/>
    <col min="6657" max="6657" width="2.7109375" style="1317" customWidth="1"/>
    <col min="6658" max="6658" width="5.28515625" style="1317" customWidth="1"/>
    <col min="6659" max="6659" width="31.85546875" style="1317" customWidth="1"/>
    <col min="6660" max="6660" width="0.28515625" style="1317" customWidth="1"/>
    <col min="6661" max="6661" width="3" style="1317" customWidth="1"/>
    <col min="6662" max="6662" width="1.42578125" style="1317" customWidth="1"/>
    <col min="6663" max="6663" width="15.7109375" style="1317" customWidth="1"/>
    <col min="6664" max="6664" width="0.5703125" style="1317" customWidth="1"/>
    <col min="6665" max="6665" width="2.140625" style="1317" customWidth="1"/>
    <col min="6666" max="6666" width="14" style="1317" customWidth="1"/>
    <col min="6667" max="6667" width="2.28515625" style="1317" customWidth="1"/>
    <col min="6668" max="6668" width="0" style="1317" hidden="1" customWidth="1"/>
    <col min="6669" max="6669" width="11.42578125" style="1317"/>
    <col min="6670" max="6670" width="33" style="1317" customWidth="1"/>
    <col min="6671" max="6671" width="11.42578125" style="1317"/>
    <col min="6672" max="6672" width="13.28515625" style="1317" bestFit="1" customWidth="1"/>
    <col min="6673" max="6673" width="13.140625" style="1317" bestFit="1" customWidth="1"/>
    <col min="6674" max="6912" width="11.42578125" style="1317"/>
    <col min="6913" max="6913" width="2.7109375" style="1317" customWidth="1"/>
    <col min="6914" max="6914" width="5.28515625" style="1317" customWidth="1"/>
    <col min="6915" max="6915" width="31.85546875" style="1317" customWidth="1"/>
    <col min="6916" max="6916" width="0.28515625" style="1317" customWidth="1"/>
    <col min="6917" max="6917" width="3" style="1317" customWidth="1"/>
    <col min="6918" max="6918" width="1.42578125" style="1317" customWidth="1"/>
    <col min="6919" max="6919" width="15.7109375" style="1317" customWidth="1"/>
    <col min="6920" max="6920" width="0.5703125" style="1317" customWidth="1"/>
    <col min="6921" max="6921" width="2.140625" style="1317" customWidth="1"/>
    <col min="6922" max="6922" width="14" style="1317" customWidth="1"/>
    <col min="6923" max="6923" width="2.28515625" style="1317" customWidth="1"/>
    <col min="6924" max="6924" width="0" style="1317" hidden="1" customWidth="1"/>
    <col min="6925" max="6925" width="11.42578125" style="1317"/>
    <col min="6926" max="6926" width="33" style="1317" customWidth="1"/>
    <col min="6927" max="6927" width="11.42578125" style="1317"/>
    <col min="6928" max="6928" width="13.28515625" style="1317" bestFit="1" customWidth="1"/>
    <col min="6929" max="6929" width="13.140625" style="1317" bestFit="1" customWidth="1"/>
    <col min="6930" max="7168" width="11.42578125" style="1317"/>
    <col min="7169" max="7169" width="2.7109375" style="1317" customWidth="1"/>
    <col min="7170" max="7170" width="5.28515625" style="1317" customWidth="1"/>
    <col min="7171" max="7171" width="31.85546875" style="1317" customWidth="1"/>
    <col min="7172" max="7172" width="0.28515625" style="1317" customWidth="1"/>
    <col min="7173" max="7173" width="3" style="1317" customWidth="1"/>
    <col min="7174" max="7174" width="1.42578125" style="1317" customWidth="1"/>
    <col min="7175" max="7175" width="15.7109375" style="1317" customWidth="1"/>
    <col min="7176" max="7176" width="0.5703125" style="1317" customWidth="1"/>
    <col min="7177" max="7177" width="2.140625" style="1317" customWidth="1"/>
    <col min="7178" max="7178" width="14" style="1317" customWidth="1"/>
    <col min="7179" max="7179" width="2.28515625" style="1317" customWidth="1"/>
    <col min="7180" max="7180" width="0" style="1317" hidden="1" customWidth="1"/>
    <col min="7181" max="7181" width="11.42578125" style="1317"/>
    <col min="7182" max="7182" width="33" style="1317" customWidth="1"/>
    <col min="7183" max="7183" width="11.42578125" style="1317"/>
    <col min="7184" max="7184" width="13.28515625" style="1317" bestFit="1" customWidth="1"/>
    <col min="7185" max="7185" width="13.140625" style="1317" bestFit="1" customWidth="1"/>
    <col min="7186" max="7424" width="11.42578125" style="1317"/>
    <col min="7425" max="7425" width="2.7109375" style="1317" customWidth="1"/>
    <col min="7426" max="7426" width="5.28515625" style="1317" customWidth="1"/>
    <col min="7427" max="7427" width="31.85546875" style="1317" customWidth="1"/>
    <col min="7428" max="7428" width="0.28515625" style="1317" customWidth="1"/>
    <col min="7429" max="7429" width="3" style="1317" customWidth="1"/>
    <col min="7430" max="7430" width="1.42578125" style="1317" customWidth="1"/>
    <col min="7431" max="7431" width="15.7109375" style="1317" customWidth="1"/>
    <col min="7432" max="7432" width="0.5703125" style="1317" customWidth="1"/>
    <col min="7433" max="7433" width="2.140625" style="1317" customWidth="1"/>
    <col min="7434" max="7434" width="14" style="1317" customWidth="1"/>
    <col min="7435" max="7435" width="2.28515625" style="1317" customWidth="1"/>
    <col min="7436" max="7436" width="0" style="1317" hidden="1" customWidth="1"/>
    <col min="7437" max="7437" width="11.42578125" style="1317"/>
    <col min="7438" max="7438" width="33" style="1317" customWidth="1"/>
    <col min="7439" max="7439" width="11.42578125" style="1317"/>
    <col min="7440" max="7440" width="13.28515625" style="1317" bestFit="1" customWidth="1"/>
    <col min="7441" max="7441" width="13.140625" style="1317" bestFit="1" customWidth="1"/>
    <col min="7442" max="7680" width="11.42578125" style="1317"/>
    <col min="7681" max="7681" width="2.7109375" style="1317" customWidth="1"/>
    <col min="7682" max="7682" width="5.28515625" style="1317" customWidth="1"/>
    <col min="7683" max="7683" width="31.85546875" style="1317" customWidth="1"/>
    <col min="7684" max="7684" width="0.28515625" style="1317" customWidth="1"/>
    <col min="7685" max="7685" width="3" style="1317" customWidth="1"/>
    <col min="7686" max="7686" width="1.42578125" style="1317" customWidth="1"/>
    <col min="7687" max="7687" width="15.7109375" style="1317" customWidth="1"/>
    <col min="7688" max="7688" width="0.5703125" style="1317" customWidth="1"/>
    <col min="7689" max="7689" width="2.140625" style="1317" customWidth="1"/>
    <col min="7690" max="7690" width="14" style="1317" customWidth="1"/>
    <col min="7691" max="7691" width="2.28515625" style="1317" customWidth="1"/>
    <col min="7692" max="7692" width="0" style="1317" hidden="1" customWidth="1"/>
    <col min="7693" max="7693" width="11.42578125" style="1317"/>
    <col min="7694" max="7694" width="33" style="1317" customWidth="1"/>
    <col min="7695" max="7695" width="11.42578125" style="1317"/>
    <col min="7696" max="7696" width="13.28515625" style="1317" bestFit="1" customWidth="1"/>
    <col min="7697" max="7697" width="13.140625" style="1317" bestFit="1" customWidth="1"/>
    <col min="7698" max="7936" width="11.42578125" style="1317"/>
    <col min="7937" max="7937" width="2.7109375" style="1317" customWidth="1"/>
    <col min="7938" max="7938" width="5.28515625" style="1317" customWidth="1"/>
    <col min="7939" max="7939" width="31.85546875" style="1317" customWidth="1"/>
    <col min="7940" max="7940" width="0.28515625" style="1317" customWidth="1"/>
    <col min="7941" max="7941" width="3" style="1317" customWidth="1"/>
    <col min="7942" max="7942" width="1.42578125" style="1317" customWidth="1"/>
    <col min="7943" max="7943" width="15.7109375" style="1317" customWidth="1"/>
    <col min="7944" max="7944" width="0.5703125" style="1317" customWidth="1"/>
    <col min="7945" max="7945" width="2.140625" style="1317" customWidth="1"/>
    <col min="7946" max="7946" width="14" style="1317" customWidth="1"/>
    <col min="7947" max="7947" width="2.28515625" style="1317" customWidth="1"/>
    <col min="7948" max="7948" width="0" style="1317" hidden="1" customWidth="1"/>
    <col min="7949" max="7949" width="11.42578125" style="1317"/>
    <col min="7950" max="7950" width="33" style="1317" customWidth="1"/>
    <col min="7951" max="7951" width="11.42578125" style="1317"/>
    <col min="7952" max="7952" width="13.28515625" style="1317" bestFit="1" customWidth="1"/>
    <col min="7953" max="7953" width="13.140625" style="1317" bestFit="1" customWidth="1"/>
    <col min="7954" max="8192" width="11.42578125" style="1317"/>
    <col min="8193" max="8193" width="2.7109375" style="1317" customWidth="1"/>
    <col min="8194" max="8194" width="5.28515625" style="1317" customWidth="1"/>
    <col min="8195" max="8195" width="31.85546875" style="1317" customWidth="1"/>
    <col min="8196" max="8196" width="0.28515625" style="1317" customWidth="1"/>
    <col min="8197" max="8197" width="3" style="1317" customWidth="1"/>
    <col min="8198" max="8198" width="1.42578125" style="1317" customWidth="1"/>
    <col min="8199" max="8199" width="15.7109375" style="1317" customWidth="1"/>
    <col min="8200" max="8200" width="0.5703125" style="1317" customWidth="1"/>
    <col min="8201" max="8201" width="2.140625" style="1317" customWidth="1"/>
    <col min="8202" max="8202" width="14" style="1317" customWidth="1"/>
    <col min="8203" max="8203" width="2.28515625" style="1317" customWidth="1"/>
    <col min="8204" max="8204" width="0" style="1317" hidden="1" customWidth="1"/>
    <col min="8205" max="8205" width="11.42578125" style="1317"/>
    <col min="8206" max="8206" width="33" style="1317" customWidth="1"/>
    <col min="8207" max="8207" width="11.42578125" style="1317"/>
    <col min="8208" max="8208" width="13.28515625" style="1317" bestFit="1" customWidth="1"/>
    <col min="8209" max="8209" width="13.140625" style="1317" bestFit="1" customWidth="1"/>
    <col min="8210" max="8448" width="11.42578125" style="1317"/>
    <col min="8449" max="8449" width="2.7109375" style="1317" customWidth="1"/>
    <col min="8450" max="8450" width="5.28515625" style="1317" customWidth="1"/>
    <col min="8451" max="8451" width="31.85546875" style="1317" customWidth="1"/>
    <col min="8452" max="8452" width="0.28515625" style="1317" customWidth="1"/>
    <col min="8453" max="8453" width="3" style="1317" customWidth="1"/>
    <col min="8454" max="8454" width="1.42578125" style="1317" customWidth="1"/>
    <col min="8455" max="8455" width="15.7109375" style="1317" customWidth="1"/>
    <col min="8456" max="8456" width="0.5703125" style="1317" customWidth="1"/>
    <col min="8457" max="8457" width="2.140625" style="1317" customWidth="1"/>
    <col min="8458" max="8458" width="14" style="1317" customWidth="1"/>
    <col min="8459" max="8459" width="2.28515625" style="1317" customWidth="1"/>
    <col min="8460" max="8460" width="0" style="1317" hidden="1" customWidth="1"/>
    <col min="8461" max="8461" width="11.42578125" style="1317"/>
    <col min="8462" max="8462" width="33" style="1317" customWidth="1"/>
    <col min="8463" max="8463" width="11.42578125" style="1317"/>
    <col min="8464" max="8464" width="13.28515625" style="1317" bestFit="1" customWidth="1"/>
    <col min="8465" max="8465" width="13.140625" style="1317" bestFit="1" customWidth="1"/>
    <col min="8466" max="8704" width="11.42578125" style="1317"/>
    <col min="8705" max="8705" width="2.7109375" style="1317" customWidth="1"/>
    <col min="8706" max="8706" width="5.28515625" style="1317" customWidth="1"/>
    <col min="8707" max="8707" width="31.85546875" style="1317" customWidth="1"/>
    <col min="8708" max="8708" width="0.28515625" style="1317" customWidth="1"/>
    <col min="8709" max="8709" width="3" style="1317" customWidth="1"/>
    <col min="8710" max="8710" width="1.42578125" style="1317" customWidth="1"/>
    <col min="8711" max="8711" width="15.7109375" style="1317" customWidth="1"/>
    <col min="8712" max="8712" width="0.5703125" style="1317" customWidth="1"/>
    <col min="8713" max="8713" width="2.140625" style="1317" customWidth="1"/>
    <col min="8714" max="8714" width="14" style="1317" customWidth="1"/>
    <col min="8715" max="8715" width="2.28515625" style="1317" customWidth="1"/>
    <col min="8716" max="8716" width="0" style="1317" hidden="1" customWidth="1"/>
    <col min="8717" max="8717" width="11.42578125" style="1317"/>
    <col min="8718" max="8718" width="33" style="1317" customWidth="1"/>
    <col min="8719" max="8719" width="11.42578125" style="1317"/>
    <col min="8720" max="8720" width="13.28515625" style="1317" bestFit="1" customWidth="1"/>
    <col min="8721" max="8721" width="13.140625" style="1317" bestFit="1" customWidth="1"/>
    <col min="8722" max="8960" width="11.42578125" style="1317"/>
    <col min="8961" max="8961" width="2.7109375" style="1317" customWidth="1"/>
    <col min="8962" max="8962" width="5.28515625" style="1317" customWidth="1"/>
    <col min="8963" max="8963" width="31.85546875" style="1317" customWidth="1"/>
    <col min="8964" max="8964" width="0.28515625" style="1317" customWidth="1"/>
    <col min="8965" max="8965" width="3" style="1317" customWidth="1"/>
    <col min="8966" max="8966" width="1.42578125" style="1317" customWidth="1"/>
    <col min="8967" max="8967" width="15.7109375" style="1317" customWidth="1"/>
    <col min="8968" max="8968" width="0.5703125" style="1317" customWidth="1"/>
    <col min="8969" max="8969" width="2.140625" style="1317" customWidth="1"/>
    <col min="8970" max="8970" width="14" style="1317" customWidth="1"/>
    <col min="8971" max="8971" width="2.28515625" style="1317" customWidth="1"/>
    <col min="8972" max="8972" width="0" style="1317" hidden="1" customWidth="1"/>
    <col min="8973" max="8973" width="11.42578125" style="1317"/>
    <col min="8974" max="8974" width="33" style="1317" customWidth="1"/>
    <col min="8975" max="8975" width="11.42578125" style="1317"/>
    <col min="8976" max="8976" width="13.28515625" style="1317" bestFit="1" customWidth="1"/>
    <col min="8977" max="8977" width="13.140625" style="1317" bestFit="1" customWidth="1"/>
    <col min="8978" max="9216" width="11.42578125" style="1317"/>
    <col min="9217" max="9217" width="2.7109375" style="1317" customWidth="1"/>
    <col min="9218" max="9218" width="5.28515625" style="1317" customWidth="1"/>
    <col min="9219" max="9219" width="31.85546875" style="1317" customWidth="1"/>
    <col min="9220" max="9220" width="0.28515625" style="1317" customWidth="1"/>
    <col min="9221" max="9221" width="3" style="1317" customWidth="1"/>
    <col min="9222" max="9222" width="1.42578125" style="1317" customWidth="1"/>
    <col min="9223" max="9223" width="15.7109375" style="1317" customWidth="1"/>
    <col min="9224" max="9224" width="0.5703125" style="1317" customWidth="1"/>
    <col min="9225" max="9225" width="2.140625" style="1317" customWidth="1"/>
    <col min="9226" max="9226" width="14" style="1317" customWidth="1"/>
    <col min="9227" max="9227" width="2.28515625" style="1317" customWidth="1"/>
    <col min="9228" max="9228" width="0" style="1317" hidden="1" customWidth="1"/>
    <col min="9229" max="9229" width="11.42578125" style="1317"/>
    <col min="9230" max="9230" width="33" style="1317" customWidth="1"/>
    <col min="9231" max="9231" width="11.42578125" style="1317"/>
    <col min="9232" max="9232" width="13.28515625" style="1317" bestFit="1" customWidth="1"/>
    <col min="9233" max="9233" width="13.140625" style="1317" bestFit="1" customWidth="1"/>
    <col min="9234" max="9472" width="11.42578125" style="1317"/>
    <col min="9473" max="9473" width="2.7109375" style="1317" customWidth="1"/>
    <col min="9474" max="9474" width="5.28515625" style="1317" customWidth="1"/>
    <col min="9475" max="9475" width="31.85546875" style="1317" customWidth="1"/>
    <col min="9476" max="9476" width="0.28515625" style="1317" customWidth="1"/>
    <col min="9477" max="9477" width="3" style="1317" customWidth="1"/>
    <col min="9478" max="9478" width="1.42578125" style="1317" customWidth="1"/>
    <col min="9479" max="9479" width="15.7109375" style="1317" customWidth="1"/>
    <col min="9480" max="9480" width="0.5703125" style="1317" customWidth="1"/>
    <col min="9481" max="9481" width="2.140625" style="1317" customWidth="1"/>
    <col min="9482" max="9482" width="14" style="1317" customWidth="1"/>
    <col min="9483" max="9483" width="2.28515625" style="1317" customWidth="1"/>
    <col min="9484" max="9484" width="0" style="1317" hidden="1" customWidth="1"/>
    <col min="9485" max="9485" width="11.42578125" style="1317"/>
    <col min="9486" max="9486" width="33" style="1317" customWidth="1"/>
    <col min="9487" max="9487" width="11.42578125" style="1317"/>
    <col min="9488" max="9488" width="13.28515625" style="1317" bestFit="1" customWidth="1"/>
    <col min="9489" max="9489" width="13.140625" style="1317" bestFit="1" customWidth="1"/>
    <col min="9490" max="9728" width="11.42578125" style="1317"/>
    <col min="9729" max="9729" width="2.7109375" style="1317" customWidth="1"/>
    <col min="9730" max="9730" width="5.28515625" style="1317" customWidth="1"/>
    <col min="9731" max="9731" width="31.85546875" style="1317" customWidth="1"/>
    <col min="9732" max="9732" width="0.28515625" style="1317" customWidth="1"/>
    <col min="9733" max="9733" width="3" style="1317" customWidth="1"/>
    <col min="9734" max="9734" width="1.42578125" style="1317" customWidth="1"/>
    <col min="9735" max="9735" width="15.7109375" style="1317" customWidth="1"/>
    <col min="9736" max="9736" width="0.5703125" style="1317" customWidth="1"/>
    <col min="9737" max="9737" width="2.140625" style="1317" customWidth="1"/>
    <col min="9738" max="9738" width="14" style="1317" customWidth="1"/>
    <col min="9739" max="9739" width="2.28515625" style="1317" customWidth="1"/>
    <col min="9740" max="9740" width="0" style="1317" hidden="1" customWidth="1"/>
    <col min="9741" max="9741" width="11.42578125" style="1317"/>
    <col min="9742" max="9742" width="33" style="1317" customWidth="1"/>
    <col min="9743" max="9743" width="11.42578125" style="1317"/>
    <col min="9744" max="9744" width="13.28515625" style="1317" bestFit="1" customWidth="1"/>
    <col min="9745" max="9745" width="13.140625" style="1317" bestFit="1" customWidth="1"/>
    <col min="9746" max="9984" width="11.42578125" style="1317"/>
    <col min="9985" max="9985" width="2.7109375" style="1317" customWidth="1"/>
    <col min="9986" max="9986" width="5.28515625" style="1317" customWidth="1"/>
    <col min="9987" max="9987" width="31.85546875" style="1317" customWidth="1"/>
    <col min="9988" max="9988" width="0.28515625" style="1317" customWidth="1"/>
    <col min="9989" max="9989" width="3" style="1317" customWidth="1"/>
    <col min="9990" max="9990" width="1.42578125" style="1317" customWidth="1"/>
    <col min="9991" max="9991" width="15.7109375" style="1317" customWidth="1"/>
    <col min="9992" max="9992" width="0.5703125" style="1317" customWidth="1"/>
    <col min="9993" max="9993" width="2.140625" style="1317" customWidth="1"/>
    <col min="9994" max="9994" width="14" style="1317" customWidth="1"/>
    <col min="9995" max="9995" width="2.28515625" style="1317" customWidth="1"/>
    <col min="9996" max="9996" width="0" style="1317" hidden="1" customWidth="1"/>
    <col min="9997" max="9997" width="11.42578125" style="1317"/>
    <col min="9998" max="9998" width="33" style="1317" customWidth="1"/>
    <col min="9999" max="9999" width="11.42578125" style="1317"/>
    <col min="10000" max="10000" width="13.28515625" style="1317" bestFit="1" customWidth="1"/>
    <col min="10001" max="10001" width="13.140625" style="1317" bestFit="1" customWidth="1"/>
    <col min="10002" max="10240" width="11.42578125" style="1317"/>
    <col min="10241" max="10241" width="2.7109375" style="1317" customWidth="1"/>
    <col min="10242" max="10242" width="5.28515625" style="1317" customWidth="1"/>
    <col min="10243" max="10243" width="31.85546875" style="1317" customWidth="1"/>
    <col min="10244" max="10244" width="0.28515625" style="1317" customWidth="1"/>
    <col min="10245" max="10245" width="3" style="1317" customWidth="1"/>
    <col min="10246" max="10246" width="1.42578125" style="1317" customWidth="1"/>
    <col min="10247" max="10247" width="15.7109375" style="1317" customWidth="1"/>
    <col min="10248" max="10248" width="0.5703125" style="1317" customWidth="1"/>
    <col min="10249" max="10249" width="2.140625" style="1317" customWidth="1"/>
    <col min="10250" max="10250" width="14" style="1317" customWidth="1"/>
    <col min="10251" max="10251" width="2.28515625" style="1317" customWidth="1"/>
    <col min="10252" max="10252" width="0" style="1317" hidden="1" customWidth="1"/>
    <col min="10253" max="10253" width="11.42578125" style="1317"/>
    <col min="10254" max="10254" width="33" style="1317" customWidth="1"/>
    <col min="10255" max="10255" width="11.42578125" style="1317"/>
    <col min="10256" max="10256" width="13.28515625" style="1317" bestFit="1" customWidth="1"/>
    <col min="10257" max="10257" width="13.140625" style="1317" bestFit="1" customWidth="1"/>
    <col min="10258" max="10496" width="11.42578125" style="1317"/>
    <col min="10497" max="10497" width="2.7109375" style="1317" customWidth="1"/>
    <col min="10498" max="10498" width="5.28515625" style="1317" customWidth="1"/>
    <col min="10499" max="10499" width="31.85546875" style="1317" customWidth="1"/>
    <col min="10500" max="10500" width="0.28515625" style="1317" customWidth="1"/>
    <col min="10501" max="10501" width="3" style="1317" customWidth="1"/>
    <col min="10502" max="10502" width="1.42578125" style="1317" customWidth="1"/>
    <col min="10503" max="10503" width="15.7109375" style="1317" customWidth="1"/>
    <col min="10504" max="10504" width="0.5703125" style="1317" customWidth="1"/>
    <col min="10505" max="10505" width="2.140625" style="1317" customWidth="1"/>
    <col min="10506" max="10506" width="14" style="1317" customWidth="1"/>
    <col min="10507" max="10507" width="2.28515625" style="1317" customWidth="1"/>
    <col min="10508" max="10508" width="0" style="1317" hidden="1" customWidth="1"/>
    <col min="10509" max="10509" width="11.42578125" style="1317"/>
    <col min="10510" max="10510" width="33" style="1317" customWidth="1"/>
    <col min="10511" max="10511" width="11.42578125" style="1317"/>
    <col min="10512" max="10512" width="13.28515625" style="1317" bestFit="1" customWidth="1"/>
    <col min="10513" max="10513" width="13.140625" style="1317" bestFit="1" customWidth="1"/>
    <col min="10514" max="10752" width="11.42578125" style="1317"/>
    <col min="10753" max="10753" width="2.7109375" style="1317" customWidth="1"/>
    <col min="10754" max="10754" width="5.28515625" style="1317" customWidth="1"/>
    <col min="10755" max="10755" width="31.85546875" style="1317" customWidth="1"/>
    <col min="10756" max="10756" width="0.28515625" style="1317" customWidth="1"/>
    <col min="10757" max="10757" width="3" style="1317" customWidth="1"/>
    <col min="10758" max="10758" width="1.42578125" style="1317" customWidth="1"/>
    <col min="10759" max="10759" width="15.7109375" style="1317" customWidth="1"/>
    <col min="10760" max="10760" width="0.5703125" style="1317" customWidth="1"/>
    <col min="10761" max="10761" width="2.140625" style="1317" customWidth="1"/>
    <col min="10762" max="10762" width="14" style="1317" customWidth="1"/>
    <col min="10763" max="10763" width="2.28515625" style="1317" customWidth="1"/>
    <col min="10764" max="10764" width="0" style="1317" hidden="1" customWidth="1"/>
    <col min="10765" max="10765" width="11.42578125" style="1317"/>
    <col min="10766" max="10766" width="33" style="1317" customWidth="1"/>
    <col min="10767" max="10767" width="11.42578125" style="1317"/>
    <col min="10768" max="10768" width="13.28515625" style="1317" bestFit="1" customWidth="1"/>
    <col min="10769" max="10769" width="13.140625" style="1317" bestFit="1" customWidth="1"/>
    <col min="10770" max="11008" width="11.42578125" style="1317"/>
    <col min="11009" max="11009" width="2.7109375" style="1317" customWidth="1"/>
    <col min="11010" max="11010" width="5.28515625" style="1317" customWidth="1"/>
    <col min="11011" max="11011" width="31.85546875" style="1317" customWidth="1"/>
    <col min="11012" max="11012" width="0.28515625" style="1317" customWidth="1"/>
    <col min="11013" max="11013" width="3" style="1317" customWidth="1"/>
    <col min="11014" max="11014" width="1.42578125" style="1317" customWidth="1"/>
    <col min="11015" max="11015" width="15.7109375" style="1317" customWidth="1"/>
    <col min="11016" max="11016" width="0.5703125" style="1317" customWidth="1"/>
    <col min="11017" max="11017" width="2.140625" style="1317" customWidth="1"/>
    <col min="11018" max="11018" width="14" style="1317" customWidth="1"/>
    <col min="11019" max="11019" width="2.28515625" style="1317" customWidth="1"/>
    <col min="11020" max="11020" width="0" style="1317" hidden="1" customWidth="1"/>
    <col min="11021" max="11021" width="11.42578125" style="1317"/>
    <col min="11022" max="11022" width="33" style="1317" customWidth="1"/>
    <col min="11023" max="11023" width="11.42578125" style="1317"/>
    <col min="11024" max="11024" width="13.28515625" style="1317" bestFit="1" customWidth="1"/>
    <col min="11025" max="11025" width="13.140625" style="1317" bestFit="1" customWidth="1"/>
    <col min="11026" max="11264" width="11.42578125" style="1317"/>
    <col min="11265" max="11265" width="2.7109375" style="1317" customWidth="1"/>
    <col min="11266" max="11266" width="5.28515625" style="1317" customWidth="1"/>
    <col min="11267" max="11267" width="31.85546875" style="1317" customWidth="1"/>
    <col min="11268" max="11268" width="0.28515625" style="1317" customWidth="1"/>
    <col min="11269" max="11269" width="3" style="1317" customWidth="1"/>
    <col min="11270" max="11270" width="1.42578125" style="1317" customWidth="1"/>
    <col min="11271" max="11271" width="15.7109375" style="1317" customWidth="1"/>
    <col min="11272" max="11272" width="0.5703125" style="1317" customWidth="1"/>
    <col min="11273" max="11273" width="2.140625" style="1317" customWidth="1"/>
    <col min="11274" max="11274" width="14" style="1317" customWidth="1"/>
    <col min="11275" max="11275" width="2.28515625" style="1317" customWidth="1"/>
    <col min="11276" max="11276" width="0" style="1317" hidden="1" customWidth="1"/>
    <col min="11277" max="11277" width="11.42578125" style="1317"/>
    <col min="11278" max="11278" width="33" style="1317" customWidth="1"/>
    <col min="11279" max="11279" width="11.42578125" style="1317"/>
    <col min="11280" max="11280" width="13.28515625" style="1317" bestFit="1" customWidth="1"/>
    <col min="11281" max="11281" width="13.140625" style="1317" bestFit="1" customWidth="1"/>
    <col min="11282" max="11520" width="11.42578125" style="1317"/>
    <col min="11521" max="11521" width="2.7109375" style="1317" customWidth="1"/>
    <col min="11522" max="11522" width="5.28515625" style="1317" customWidth="1"/>
    <col min="11523" max="11523" width="31.85546875" style="1317" customWidth="1"/>
    <col min="11524" max="11524" width="0.28515625" style="1317" customWidth="1"/>
    <col min="11525" max="11525" width="3" style="1317" customWidth="1"/>
    <col min="11526" max="11526" width="1.42578125" style="1317" customWidth="1"/>
    <col min="11527" max="11527" width="15.7109375" style="1317" customWidth="1"/>
    <col min="11528" max="11528" width="0.5703125" style="1317" customWidth="1"/>
    <col min="11529" max="11529" width="2.140625" style="1317" customWidth="1"/>
    <col min="11530" max="11530" width="14" style="1317" customWidth="1"/>
    <col min="11531" max="11531" width="2.28515625" style="1317" customWidth="1"/>
    <col min="11532" max="11532" width="0" style="1317" hidden="1" customWidth="1"/>
    <col min="11533" max="11533" width="11.42578125" style="1317"/>
    <col min="11534" max="11534" width="33" style="1317" customWidth="1"/>
    <col min="11535" max="11535" width="11.42578125" style="1317"/>
    <col min="11536" max="11536" width="13.28515625" style="1317" bestFit="1" customWidth="1"/>
    <col min="11537" max="11537" width="13.140625" style="1317" bestFit="1" customWidth="1"/>
    <col min="11538" max="11776" width="11.42578125" style="1317"/>
    <col min="11777" max="11777" width="2.7109375" style="1317" customWidth="1"/>
    <col min="11778" max="11778" width="5.28515625" style="1317" customWidth="1"/>
    <col min="11779" max="11779" width="31.85546875" style="1317" customWidth="1"/>
    <col min="11780" max="11780" width="0.28515625" style="1317" customWidth="1"/>
    <col min="11781" max="11781" width="3" style="1317" customWidth="1"/>
    <col min="11782" max="11782" width="1.42578125" style="1317" customWidth="1"/>
    <col min="11783" max="11783" width="15.7109375" style="1317" customWidth="1"/>
    <col min="11784" max="11784" width="0.5703125" style="1317" customWidth="1"/>
    <col min="11785" max="11785" width="2.140625" style="1317" customWidth="1"/>
    <col min="11786" max="11786" width="14" style="1317" customWidth="1"/>
    <col min="11787" max="11787" width="2.28515625" style="1317" customWidth="1"/>
    <col min="11788" max="11788" width="0" style="1317" hidden="1" customWidth="1"/>
    <col min="11789" max="11789" width="11.42578125" style="1317"/>
    <col min="11790" max="11790" width="33" style="1317" customWidth="1"/>
    <col min="11791" max="11791" width="11.42578125" style="1317"/>
    <col min="11792" max="11792" width="13.28515625" style="1317" bestFit="1" customWidth="1"/>
    <col min="11793" max="11793" width="13.140625" style="1317" bestFit="1" customWidth="1"/>
    <col min="11794" max="12032" width="11.42578125" style="1317"/>
    <col min="12033" max="12033" width="2.7109375" style="1317" customWidth="1"/>
    <col min="12034" max="12034" width="5.28515625" style="1317" customWidth="1"/>
    <col min="12035" max="12035" width="31.85546875" style="1317" customWidth="1"/>
    <col min="12036" max="12036" width="0.28515625" style="1317" customWidth="1"/>
    <col min="12037" max="12037" width="3" style="1317" customWidth="1"/>
    <col min="12038" max="12038" width="1.42578125" style="1317" customWidth="1"/>
    <col min="12039" max="12039" width="15.7109375" style="1317" customWidth="1"/>
    <col min="12040" max="12040" width="0.5703125" style="1317" customWidth="1"/>
    <col min="12041" max="12041" width="2.140625" style="1317" customWidth="1"/>
    <col min="12042" max="12042" width="14" style="1317" customWidth="1"/>
    <col min="12043" max="12043" width="2.28515625" style="1317" customWidth="1"/>
    <col min="12044" max="12044" width="0" style="1317" hidden="1" customWidth="1"/>
    <col min="12045" max="12045" width="11.42578125" style="1317"/>
    <col min="12046" max="12046" width="33" style="1317" customWidth="1"/>
    <col min="12047" max="12047" width="11.42578125" style="1317"/>
    <col min="12048" max="12048" width="13.28515625" style="1317" bestFit="1" customWidth="1"/>
    <col min="12049" max="12049" width="13.140625" style="1317" bestFit="1" customWidth="1"/>
    <col min="12050" max="12288" width="11.42578125" style="1317"/>
    <col min="12289" max="12289" width="2.7109375" style="1317" customWidth="1"/>
    <col min="12290" max="12290" width="5.28515625" style="1317" customWidth="1"/>
    <col min="12291" max="12291" width="31.85546875" style="1317" customWidth="1"/>
    <col min="12292" max="12292" width="0.28515625" style="1317" customWidth="1"/>
    <col min="12293" max="12293" width="3" style="1317" customWidth="1"/>
    <col min="12294" max="12294" width="1.42578125" style="1317" customWidth="1"/>
    <col min="12295" max="12295" width="15.7109375" style="1317" customWidth="1"/>
    <col min="12296" max="12296" width="0.5703125" style="1317" customWidth="1"/>
    <col min="12297" max="12297" width="2.140625" style="1317" customWidth="1"/>
    <col min="12298" max="12298" width="14" style="1317" customWidth="1"/>
    <col min="12299" max="12299" width="2.28515625" style="1317" customWidth="1"/>
    <col min="12300" max="12300" width="0" style="1317" hidden="1" customWidth="1"/>
    <col min="12301" max="12301" width="11.42578125" style="1317"/>
    <col min="12302" max="12302" width="33" style="1317" customWidth="1"/>
    <col min="12303" max="12303" width="11.42578125" style="1317"/>
    <col min="12304" max="12304" width="13.28515625" style="1317" bestFit="1" customWidth="1"/>
    <col min="12305" max="12305" width="13.140625" style="1317" bestFit="1" customWidth="1"/>
    <col min="12306" max="12544" width="11.42578125" style="1317"/>
    <col min="12545" max="12545" width="2.7109375" style="1317" customWidth="1"/>
    <col min="12546" max="12546" width="5.28515625" style="1317" customWidth="1"/>
    <col min="12547" max="12547" width="31.85546875" style="1317" customWidth="1"/>
    <col min="12548" max="12548" width="0.28515625" style="1317" customWidth="1"/>
    <col min="12549" max="12549" width="3" style="1317" customWidth="1"/>
    <col min="12550" max="12550" width="1.42578125" style="1317" customWidth="1"/>
    <col min="12551" max="12551" width="15.7109375" style="1317" customWidth="1"/>
    <col min="12552" max="12552" width="0.5703125" style="1317" customWidth="1"/>
    <col min="12553" max="12553" width="2.140625" style="1317" customWidth="1"/>
    <col min="12554" max="12554" width="14" style="1317" customWidth="1"/>
    <col min="12555" max="12555" width="2.28515625" style="1317" customWidth="1"/>
    <col min="12556" max="12556" width="0" style="1317" hidden="1" customWidth="1"/>
    <col min="12557" max="12557" width="11.42578125" style="1317"/>
    <col min="12558" max="12558" width="33" style="1317" customWidth="1"/>
    <col min="12559" max="12559" width="11.42578125" style="1317"/>
    <col min="12560" max="12560" width="13.28515625" style="1317" bestFit="1" customWidth="1"/>
    <col min="12561" max="12561" width="13.140625" style="1317" bestFit="1" customWidth="1"/>
    <col min="12562" max="12800" width="11.42578125" style="1317"/>
    <col min="12801" max="12801" width="2.7109375" style="1317" customWidth="1"/>
    <col min="12802" max="12802" width="5.28515625" style="1317" customWidth="1"/>
    <col min="12803" max="12803" width="31.85546875" style="1317" customWidth="1"/>
    <col min="12804" max="12804" width="0.28515625" style="1317" customWidth="1"/>
    <col min="12805" max="12805" width="3" style="1317" customWidth="1"/>
    <col min="12806" max="12806" width="1.42578125" style="1317" customWidth="1"/>
    <col min="12807" max="12807" width="15.7109375" style="1317" customWidth="1"/>
    <col min="12808" max="12808" width="0.5703125" style="1317" customWidth="1"/>
    <col min="12809" max="12809" width="2.140625" style="1317" customWidth="1"/>
    <col min="12810" max="12810" width="14" style="1317" customWidth="1"/>
    <col min="12811" max="12811" width="2.28515625" style="1317" customWidth="1"/>
    <col min="12812" max="12812" width="0" style="1317" hidden="1" customWidth="1"/>
    <col min="12813" max="12813" width="11.42578125" style="1317"/>
    <col min="12814" max="12814" width="33" style="1317" customWidth="1"/>
    <col min="12815" max="12815" width="11.42578125" style="1317"/>
    <col min="12816" max="12816" width="13.28515625" style="1317" bestFit="1" customWidth="1"/>
    <col min="12817" max="12817" width="13.140625" style="1317" bestFit="1" customWidth="1"/>
    <col min="12818" max="13056" width="11.42578125" style="1317"/>
    <col min="13057" max="13057" width="2.7109375" style="1317" customWidth="1"/>
    <col min="13058" max="13058" width="5.28515625" style="1317" customWidth="1"/>
    <col min="13059" max="13059" width="31.85546875" style="1317" customWidth="1"/>
    <col min="13060" max="13060" width="0.28515625" style="1317" customWidth="1"/>
    <col min="13061" max="13061" width="3" style="1317" customWidth="1"/>
    <col min="13062" max="13062" width="1.42578125" style="1317" customWidth="1"/>
    <col min="13063" max="13063" width="15.7109375" style="1317" customWidth="1"/>
    <col min="13064" max="13064" width="0.5703125" style="1317" customWidth="1"/>
    <col min="13065" max="13065" width="2.140625" style="1317" customWidth="1"/>
    <col min="13066" max="13066" width="14" style="1317" customWidth="1"/>
    <col min="13067" max="13067" width="2.28515625" style="1317" customWidth="1"/>
    <col min="13068" max="13068" width="0" style="1317" hidden="1" customWidth="1"/>
    <col min="13069" max="13069" width="11.42578125" style="1317"/>
    <col min="13070" max="13070" width="33" style="1317" customWidth="1"/>
    <col min="13071" max="13071" width="11.42578125" style="1317"/>
    <col min="13072" max="13072" width="13.28515625" style="1317" bestFit="1" customWidth="1"/>
    <col min="13073" max="13073" width="13.140625" style="1317" bestFit="1" customWidth="1"/>
    <col min="13074" max="13312" width="11.42578125" style="1317"/>
    <col min="13313" max="13313" width="2.7109375" style="1317" customWidth="1"/>
    <col min="13314" max="13314" width="5.28515625" style="1317" customWidth="1"/>
    <col min="13315" max="13315" width="31.85546875" style="1317" customWidth="1"/>
    <col min="13316" max="13316" width="0.28515625" style="1317" customWidth="1"/>
    <col min="13317" max="13317" width="3" style="1317" customWidth="1"/>
    <col min="13318" max="13318" width="1.42578125" style="1317" customWidth="1"/>
    <col min="13319" max="13319" width="15.7109375" style="1317" customWidth="1"/>
    <col min="13320" max="13320" width="0.5703125" style="1317" customWidth="1"/>
    <col min="13321" max="13321" width="2.140625" style="1317" customWidth="1"/>
    <col min="13322" max="13322" width="14" style="1317" customWidth="1"/>
    <col min="13323" max="13323" width="2.28515625" style="1317" customWidth="1"/>
    <col min="13324" max="13324" width="0" style="1317" hidden="1" customWidth="1"/>
    <col min="13325" max="13325" width="11.42578125" style="1317"/>
    <col min="13326" max="13326" width="33" style="1317" customWidth="1"/>
    <col min="13327" max="13327" width="11.42578125" style="1317"/>
    <col min="13328" max="13328" width="13.28515625" style="1317" bestFit="1" customWidth="1"/>
    <col min="13329" max="13329" width="13.140625" style="1317" bestFit="1" customWidth="1"/>
    <col min="13330" max="13568" width="11.42578125" style="1317"/>
    <col min="13569" max="13569" width="2.7109375" style="1317" customWidth="1"/>
    <col min="13570" max="13570" width="5.28515625" style="1317" customWidth="1"/>
    <col min="13571" max="13571" width="31.85546875" style="1317" customWidth="1"/>
    <col min="13572" max="13572" width="0.28515625" style="1317" customWidth="1"/>
    <col min="13573" max="13573" width="3" style="1317" customWidth="1"/>
    <col min="13574" max="13574" width="1.42578125" style="1317" customWidth="1"/>
    <col min="13575" max="13575" width="15.7109375" style="1317" customWidth="1"/>
    <col min="13576" max="13576" width="0.5703125" style="1317" customWidth="1"/>
    <col min="13577" max="13577" width="2.140625" style="1317" customWidth="1"/>
    <col min="13578" max="13578" width="14" style="1317" customWidth="1"/>
    <col min="13579" max="13579" width="2.28515625" style="1317" customWidth="1"/>
    <col min="13580" max="13580" width="0" style="1317" hidden="1" customWidth="1"/>
    <col min="13581" max="13581" width="11.42578125" style="1317"/>
    <col min="13582" max="13582" width="33" style="1317" customWidth="1"/>
    <col min="13583" max="13583" width="11.42578125" style="1317"/>
    <col min="13584" max="13584" width="13.28515625" style="1317" bestFit="1" customWidth="1"/>
    <col min="13585" max="13585" width="13.140625" style="1317" bestFit="1" customWidth="1"/>
    <col min="13586" max="13824" width="11.42578125" style="1317"/>
    <col min="13825" max="13825" width="2.7109375" style="1317" customWidth="1"/>
    <col min="13826" max="13826" width="5.28515625" style="1317" customWidth="1"/>
    <col min="13827" max="13827" width="31.85546875" style="1317" customWidth="1"/>
    <col min="13828" max="13828" width="0.28515625" style="1317" customWidth="1"/>
    <col min="13829" max="13829" width="3" style="1317" customWidth="1"/>
    <col min="13830" max="13830" width="1.42578125" style="1317" customWidth="1"/>
    <col min="13831" max="13831" width="15.7109375" style="1317" customWidth="1"/>
    <col min="13832" max="13832" width="0.5703125" style="1317" customWidth="1"/>
    <col min="13833" max="13833" width="2.140625" style="1317" customWidth="1"/>
    <col min="13834" max="13834" width="14" style="1317" customWidth="1"/>
    <col min="13835" max="13835" width="2.28515625" style="1317" customWidth="1"/>
    <col min="13836" max="13836" width="0" style="1317" hidden="1" customWidth="1"/>
    <col min="13837" max="13837" width="11.42578125" style="1317"/>
    <col min="13838" max="13838" width="33" style="1317" customWidth="1"/>
    <col min="13839" max="13839" width="11.42578125" style="1317"/>
    <col min="13840" max="13840" width="13.28515625" style="1317" bestFit="1" customWidth="1"/>
    <col min="13841" max="13841" width="13.140625" style="1317" bestFit="1" customWidth="1"/>
    <col min="13842" max="14080" width="11.42578125" style="1317"/>
    <col min="14081" max="14081" width="2.7109375" style="1317" customWidth="1"/>
    <col min="14082" max="14082" width="5.28515625" style="1317" customWidth="1"/>
    <col min="14083" max="14083" width="31.85546875" style="1317" customWidth="1"/>
    <col min="14084" max="14084" width="0.28515625" style="1317" customWidth="1"/>
    <col min="14085" max="14085" width="3" style="1317" customWidth="1"/>
    <col min="14086" max="14086" width="1.42578125" style="1317" customWidth="1"/>
    <col min="14087" max="14087" width="15.7109375" style="1317" customWidth="1"/>
    <col min="14088" max="14088" width="0.5703125" style="1317" customWidth="1"/>
    <col min="14089" max="14089" width="2.140625" style="1317" customWidth="1"/>
    <col min="14090" max="14090" width="14" style="1317" customWidth="1"/>
    <col min="14091" max="14091" width="2.28515625" style="1317" customWidth="1"/>
    <col min="14092" max="14092" width="0" style="1317" hidden="1" customWidth="1"/>
    <col min="14093" max="14093" width="11.42578125" style="1317"/>
    <col min="14094" max="14094" width="33" style="1317" customWidth="1"/>
    <col min="14095" max="14095" width="11.42578125" style="1317"/>
    <col min="14096" max="14096" width="13.28515625" style="1317" bestFit="1" customWidth="1"/>
    <col min="14097" max="14097" width="13.140625" style="1317" bestFit="1" customWidth="1"/>
    <col min="14098" max="14336" width="11.42578125" style="1317"/>
    <col min="14337" max="14337" width="2.7109375" style="1317" customWidth="1"/>
    <col min="14338" max="14338" width="5.28515625" style="1317" customWidth="1"/>
    <col min="14339" max="14339" width="31.85546875" style="1317" customWidth="1"/>
    <col min="14340" max="14340" width="0.28515625" style="1317" customWidth="1"/>
    <col min="14341" max="14341" width="3" style="1317" customWidth="1"/>
    <col min="14342" max="14342" width="1.42578125" style="1317" customWidth="1"/>
    <col min="14343" max="14343" width="15.7109375" style="1317" customWidth="1"/>
    <col min="14344" max="14344" width="0.5703125" style="1317" customWidth="1"/>
    <col min="14345" max="14345" width="2.140625" style="1317" customWidth="1"/>
    <col min="14346" max="14346" width="14" style="1317" customWidth="1"/>
    <col min="14347" max="14347" width="2.28515625" style="1317" customWidth="1"/>
    <col min="14348" max="14348" width="0" style="1317" hidden="1" customWidth="1"/>
    <col min="14349" max="14349" width="11.42578125" style="1317"/>
    <col min="14350" max="14350" width="33" style="1317" customWidth="1"/>
    <col min="14351" max="14351" width="11.42578125" style="1317"/>
    <col min="14352" max="14352" width="13.28515625" style="1317" bestFit="1" customWidth="1"/>
    <col min="14353" max="14353" width="13.140625" style="1317" bestFit="1" customWidth="1"/>
    <col min="14354" max="14592" width="11.42578125" style="1317"/>
    <col min="14593" max="14593" width="2.7109375" style="1317" customWidth="1"/>
    <col min="14594" max="14594" width="5.28515625" style="1317" customWidth="1"/>
    <col min="14595" max="14595" width="31.85546875" style="1317" customWidth="1"/>
    <col min="14596" max="14596" width="0.28515625" style="1317" customWidth="1"/>
    <col min="14597" max="14597" width="3" style="1317" customWidth="1"/>
    <col min="14598" max="14598" width="1.42578125" style="1317" customWidth="1"/>
    <col min="14599" max="14599" width="15.7109375" style="1317" customWidth="1"/>
    <col min="14600" max="14600" width="0.5703125" style="1317" customWidth="1"/>
    <col min="14601" max="14601" width="2.140625" style="1317" customWidth="1"/>
    <col min="14602" max="14602" width="14" style="1317" customWidth="1"/>
    <col min="14603" max="14603" width="2.28515625" style="1317" customWidth="1"/>
    <col min="14604" max="14604" width="0" style="1317" hidden="1" customWidth="1"/>
    <col min="14605" max="14605" width="11.42578125" style="1317"/>
    <col min="14606" max="14606" width="33" style="1317" customWidth="1"/>
    <col min="14607" max="14607" width="11.42578125" style="1317"/>
    <col min="14608" max="14608" width="13.28515625" style="1317" bestFit="1" customWidth="1"/>
    <col min="14609" max="14609" width="13.140625" style="1317" bestFit="1" customWidth="1"/>
    <col min="14610" max="14848" width="11.42578125" style="1317"/>
    <col min="14849" max="14849" width="2.7109375" style="1317" customWidth="1"/>
    <col min="14850" max="14850" width="5.28515625" style="1317" customWidth="1"/>
    <col min="14851" max="14851" width="31.85546875" style="1317" customWidth="1"/>
    <col min="14852" max="14852" width="0.28515625" style="1317" customWidth="1"/>
    <col min="14853" max="14853" width="3" style="1317" customWidth="1"/>
    <col min="14854" max="14854" width="1.42578125" style="1317" customWidth="1"/>
    <col min="14855" max="14855" width="15.7109375" style="1317" customWidth="1"/>
    <col min="14856" max="14856" width="0.5703125" style="1317" customWidth="1"/>
    <col min="14857" max="14857" width="2.140625" style="1317" customWidth="1"/>
    <col min="14858" max="14858" width="14" style="1317" customWidth="1"/>
    <col min="14859" max="14859" width="2.28515625" style="1317" customWidth="1"/>
    <col min="14860" max="14860" width="0" style="1317" hidden="1" customWidth="1"/>
    <col min="14861" max="14861" width="11.42578125" style="1317"/>
    <col min="14862" max="14862" width="33" style="1317" customWidth="1"/>
    <col min="14863" max="14863" width="11.42578125" style="1317"/>
    <col min="14864" max="14864" width="13.28515625" style="1317" bestFit="1" customWidth="1"/>
    <col min="14865" max="14865" width="13.140625" style="1317" bestFit="1" customWidth="1"/>
    <col min="14866" max="15104" width="11.42578125" style="1317"/>
    <col min="15105" max="15105" width="2.7109375" style="1317" customWidth="1"/>
    <col min="15106" max="15106" width="5.28515625" style="1317" customWidth="1"/>
    <col min="15107" max="15107" width="31.85546875" style="1317" customWidth="1"/>
    <col min="15108" max="15108" width="0.28515625" style="1317" customWidth="1"/>
    <col min="15109" max="15109" width="3" style="1317" customWidth="1"/>
    <col min="15110" max="15110" width="1.42578125" style="1317" customWidth="1"/>
    <col min="15111" max="15111" width="15.7109375" style="1317" customWidth="1"/>
    <col min="15112" max="15112" width="0.5703125" style="1317" customWidth="1"/>
    <col min="15113" max="15113" width="2.140625" style="1317" customWidth="1"/>
    <col min="15114" max="15114" width="14" style="1317" customWidth="1"/>
    <col min="15115" max="15115" width="2.28515625" style="1317" customWidth="1"/>
    <col min="15116" max="15116" width="0" style="1317" hidden="1" customWidth="1"/>
    <col min="15117" max="15117" width="11.42578125" style="1317"/>
    <col min="15118" max="15118" width="33" style="1317" customWidth="1"/>
    <col min="15119" max="15119" width="11.42578125" style="1317"/>
    <col min="15120" max="15120" width="13.28515625" style="1317" bestFit="1" customWidth="1"/>
    <col min="15121" max="15121" width="13.140625" style="1317" bestFit="1" customWidth="1"/>
    <col min="15122" max="15360" width="11.42578125" style="1317"/>
    <col min="15361" max="15361" width="2.7109375" style="1317" customWidth="1"/>
    <col min="15362" max="15362" width="5.28515625" style="1317" customWidth="1"/>
    <col min="15363" max="15363" width="31.85546875" style="1317" customWidth="1"/>
    <col min="15364" max="15364" width="0.28515625" style="1317" customWidth="1"/>
    <col min="15365" max="15365" width="3" style="1317" customWidth="1"/>
    <col min="15366" max="15366" width="1.42578125" style="1317" customWidth="1"/>
    <col min="15367" max="15367" width="15.7109375" style="1317" customWidth="1"/>
    <col min="15368" max="15368" width="0.5703125" style="1317" customWidth="1"/>
    <col min="15369" max="15369" width="2.140625" style="1317" customWidth="1"/>
    <col min="15370" max="15370" width="14" style="1317" customWidth="1"/>
    <col min="15371" max="15371" width="2.28515625" style="1317" customWidth="1"/>
    <col min="15372" max="15372" width="0" style="1317" hidden="1" customWidth="1"/>
    <col min="15373" max="15373" width="11.42578125" style="1317"/>
    <col min="15374" max="15374" width="33" style="1317" customWidth="1"/>
    <col min="15375" max="15375" width="11.42578125" style="1317"/>
    <col min="15376" max="15376" width="13.28515625" style="1317" bestFit="1" customWidth="1"/>
    <col min="15377" max="15377" width="13.140625" style="1317" bestFit="1" customWidth="1"/>
    <col min="15378" max="15616" width="11.42578125" style="1317"/>
    <col min="15617" max="15617" width="2.7109375" style="1317" customWidth="1"/>
    <col min="15618" max="15618" width="5.28515625" style="1317" customWidth="1"/>
    <col min="15619" max="15619" width="31.85546875" style="1317" customWidth="1"/>
    <col min="15620" max="15620" width="0.28515625" style="1317" customWidth="1"/>
    <col min="15621" max="15621" width="3" style="1317" customWidth="1"/>
    <col min="15622" max="15622" width="1.42578125" style="1317" customWidth="1"/>
    <col min="15623" max="15623" width="15.7109375" style="1317" customWidth="1"/>
    <col min="15624" max="15624" width="0.5703125" style="1317" customWidth="1"/>
    <col min="15625" max="15625" width="2.140625" style="1317" customWidth="1"/>
    <col min="15626" max="15626" width="14" style="1317" customWidth="1"/>
    <col min="15627" max="15627" width="2.28515625" style="1317" customWidth="1"/>
    <col min="15628" max="15628" width="0" style="1317" hidden="1" customWidth="1"/>
    <col min="15629" max="15629" width="11.42578125" style="1317"/>
    <col min="15630" max="15630" width="33" style="1317" customWidth="1"/>
    <col min="15631" max="15631" width="11.42578125" style="1317"/>
    <col min="15632" max="15632" width="13.28515625" style="1317" bestFit="1" customWidth="1"/>
    <col min="15633" max="15633" width="13.140625" style="1317" bestFit="1" customWidth="1"/>
    <col min="15634" max="15872" width="11.42578125" style="1317"/>
    <col min="15873" max="15873" width="2.7109375" style="1317" customWidth="1"/>
    <col min="15874" max="15874" width="5.28515625" style="1317" customWidth="1"/>
    <col min="15875" max="15875" width="31.85546875" style="1317" customWidth="1"/>
    <col min="15876" max="15876" width="0.28515625" style="1317" customWidth="1"/>
    <col min="15877" max="15877" width="3" style="1317" customWidth="1"/>
    <col min="15878" max="15878" width="1.42578125" style="1317" customWidth="1"/>
    <col min="15879" max="15879" width="15.7109375" style="1317" customWidth="1"/>
    <col min="15880" max="15880" width="0.5703125" style="1317" customWidth="1"/>
    <col min="15881" max="15881" width="2.140625" style="1317" customWidth="1"/>
    <col min="15882" max="15882" width="14" style="1317" customWidth="1"/>
    <col min="15883" max="15883" width="2.28515625" style="1317" customWidth="1"/>
    <col min="15884" max="15884" width="0" style="1317" hidden="1" customWidth="1"/>
    <col min="15885" max="15885" width="11.42578125" style="1317"/>
    <col min="15886" max="15886" width="33" style="1317" customWidth="1"/>
    <col min="15887" max="15887" width="11.42578125" style="1317"/>
    <col min="15888" max="15888" width="13.28515625" style="1317" bestFit="1" customWidth="1"/>
    <col min="15889" max="15889" width="13.140625" style="1317" bestFit="1" customWidth="1"/>
    <col min="15890" max="16128" width="11.42578125" style="1317"/>
    <col min="16129" max="16129" width="2.7109375" style="1317" customWidth="1"/>
    <col min="16130" max="16130" width="5.28515625" style="1317" customWidth="1"/>
    <col min="16131" max="16131" width="31.85546875" style="1317" customWidth="1"/>
    <col min="16132" max="16132" width="0.28515625" style="1317" customWidth="1"/>
    <col min="16133" max="16133" width="3" style="1317" customWidth="1"/>
    <col min="16134" max="16134" width="1.42578125" style="1317" customWidth="1"/>
    <col min="16135" max="16135" width="15.7109375" style="1317" customWidth="1"/>
    <col min="16136" max="16136" width="0.5703125" style="1317" customWidth="1"/>
    <col min="16137" max="16137" width="2.140625" style="1317" customWidth="1"/>
    <col min="16138" max="16138" width="14" style="1317" customWidth="1"/>
    <col min="16139" max="16139" width="2.28515625" style="1317" customWidth="1"/>
    <col min="16140" max="16140" width="0" style="1317" hidden="1" customWidth="1"/>
    <col min="16141" max="16141" width="11.42578125" style="1317"/>
    <col min="16142" max="16142" width="33" style="1317" customWidth="1"/>
    <col min="16143" max="16143" width="11.42578125" style="1317"/>
    <col min="16144" max="16144" width="13.28515625" style="1317" bestFit="1" customWidth="1"/>
    <col min="16145" max="16145" width="13.140625" style="1317" bestFit="1" customWidth="1"/>
    <col min="16146" max="16384" width="11.42578125" style="1317"/>
  </cols>
  <sheetData>
    <row r="1" spans="1:18" ht="11.25" customHeight="1" thickBot="1">
      <c r="A1" s="1404"/>
      <c r="B1" s="1404"/>
      <c r="C1" s="1404"/>
      <c r="D1" s="1404"/>
      <c r="E1" s="1404"/>
      <c r="F1" s="1404"/>
      <c r="G1" s="1404"/>
      <c r="H1" s="1404"/>
      <c r="I1" s="1404"/>
      <c r="J1" s="1404"/>
      <c r="K1" s="1404"/>
      <c r="L1" s="1404"/>
      <c r="M1" s="1404"/>
    </row>
    <row r="2" spans="1:18" ht="18.75" customHeight="1">
      <c r="A2" s="2121" t="s">
        <v>1372</v>
      </c>
      <c r="B2" s="2121"/>
      <c r="C2" s="2121"/>
      <c r="D2" s="2121"/>
      <c r="E2" s="2121"/>
      <c r="F2" s="2121"/>
      <c r="G2" s="2121"/>
      <c r="H2" s="2121"/>
      <c r="I2" s="2121"/>
      <c r="J2" s="2121"/>
      <c r="K2" s="2121"/>
      <c r="L2" s="2121"/>
      <c r="M2" s="2121"/>
      <c r="N2" s="1402"/>
      <c r="O2" s="1402"/>
      <c r="P2" s="1402"/>
      <c r="Q2" s="1402"/>
      <c r="R2" s="1402"/>
    </row>
    <row r="3" spans="1:18" ht="12.75" customHeight="1">
      <c r="A3" s="2121">
        <v>2017</v>
      </c>
      <c r="B3" s="2121"/>
      <c r="C3" s="2121"/>
      <c r="D3" s="2121"/>
      <c r="E3" s="2121"/>
      <c r="F3" s="2121"/>
      <c r="G3" s="2121"/>
      <c r="H3" s="2121"/>
      <c r="I3" s="2121"/>
      <c r="J3" s="2121"/>
      <c r="K3" s="2121"/>
      <c r="L3" s="2121"/>
      <c r="M3" s="2121"/>
      <c r="N3" s="1402"/>
      <c r="O3" s="1402"/>
      <c r="P3" s="1402"/>
      <c r="Q3" s="1402"/>
      <c r="R3" s="1402"/>
    </row>
    <row r="4" spans="1:18" ht="12.75" customHeight="1">
      <c r="A4" s="1403"/>
      <c r="B4" s="1403"/>
      <c r="C4" s="1403"/>
      <c r="D4" s="1403"/>
      <c r="E4" s="1403"/>
      <c r="F4" s="1403"/>
      <c r="G4" s="1403"/>
      <c r="H4" s="1403"/>
      <c r="I4" s="1403"/>
      <c r="J4" s="1403"/>
      <c r="K4" s="1403"/>
      <c r="L4" s="1403"/>
      <c r="M4" s="1403"/>
      <c r="N4" s="1402"/>
      <c r="O4" s="1402"/>
      <c r="P4" s="1402"/>
      <c r="Q4" s="1402"/>
      <c r="R4" s="1402"/>
    </row>
    <row r="5" spans="1:18" ht="3.75" customHeight="1">
      <c r="A5" s="1401"/>
      <c r="B5" s="1401"/>
      <c r="C5" s="1401"/>
      <c r="D5" s="1401"/>
      <c r="E5" s="1401"/>
      <c r="F5" s="1401"/>
      <c r="G5" s="1401"/>
      <c r="H5" s="1401"/>
      <c r="I5" s="1401"/>
      <c r="J5" s="1401"/>
      <c r="K5" s="1400"/>
      <c r="L5" s="1400"/>
      <c r="M5" s="1400"/>
    </row>
    <row r="6" spans="1:18" ht="10.5" customHeight="1">
      <c r="A6" s="1397"/>
      <c r="B6" s="1397"/>
      <c r="C6" s="2114" t="s">
        <v>1371</v>
      </c>
      <c r="D6" s="1399"/>
      <c r="E6" s="1399"/>
      <c r="F6" s="1399"/>
      <c r="G6" s="2117" t="s">
        <v>1370</v>
      </c>
      <c r="H6" s="2117" t="s">
        <v>1369</v>
      </c>
      <c r="I6" s="2117"/>
      <c r="J6" s="2117"/>
      <c r="K6" s="1398"/>
      <c r="L6" s="1397"/>
      <c r="M6" s="1397"/>
    </row>
    <row r="7" spans="1:18" s="1362" customFormat="1" ht="10.5" customHeight="1">
      <c r="A7" s="1393"/>
      <c r="B7" s="1390"/>
      <c r="C7" s="2115"/>
      <c r="D7" s="1396"/>
      <c r="E7" s="1396"/>
      <c r="F7" s="1395"/>
      <c r="G7" s="2118"/>
      <c r="H7" s="2118"/>
      <c r="I7" s="2118"/>
      <c r="J7" s="2118"/>
      <c r="K7" s="1394"/>
      <c r="L7" s="1393"/>
      <c r="M7" s="1393"/>
    </row>
    <row r="8" spans="1:18" ht="10.5" customHeight="1">
      <c r="A8" s="1391"/>
      <c r="B8" s="1392"/>
      <c r="C8" s="2116"/>
      <c r="D8" s="1391"/>
      <c r="E8" s="1391"/>
      <c r="F8" s="1391"/>
      <c r="G8" s="2119"/>
      <c r="H8" s="2119"/>
      <c r="I8" s="2119"/>
      <c r="J8" s="2119"/>
      <c r="K8" s="1391"/>
      <c r="L8" s="1391"/>
      <c r="M8" s="1391"/>
    </row>
    <row r="9" spans="1:18" ht="3" customHeight="1">
      <c r="A9" s="1388"/>
      <c r="B9" s="1390"/>
      <c r="C9" s="1390"/>
      <c r="D9" s="1390"/>
      <c r="E9" s="1390"/>
      <c r="F9" s="1390"/>
      <c r="G9" s="1389"/>
      <c r="H9" s="1389"/>
      <c r="I9" s="1389"/>
      <c r="J9" s="1389"/>
      <c r="K9" s="1388"/>
      <c r="L9" s="1388"/>
      <c r="M9" s="1388"/>
    </row>
    <row r="10" spans="1:18" s="1327" customFormat="1" ht="14.1" customHeight="1">
      <c r="A10" s="1344"/>
      <c r="B10" s="1344"/>
      <c r="C10" s="1344" t="s">
        <v>1368</v>
      </c>
      <c r="D10" s="1344"/>
      <c r="E10" s="1344"/>
      <c r="F10" s="1385"/>
      <c r="G10" s="1381">
        <v>678877932</v>
      </c>
      <c r="H10" s="2128">
        <v>670227076</v>
      </c>
      <c r="I10" s="2128"/>
      <c r="J10" s="2128"/>
      <c r="K10" s="1379"/>
      <c r="L10" s="1344"/>
      <c r="M10" s="1383"/>
      <c r="N10" s="1381">
        <f t="shared" ref="N10:O15" si="0">+G10</f>
        <v>678877932</v>
      </c>
      <c r="O10" s="1382">
        <f t="shared" si="0"/>
        <v>670227076</v>
      </c>
      <c r="P10" s="1382"/>
      <c r="Q10" s="1382"/>
    </row>
    <row r="11" spans="1:18" s="1327" customFormat="1" ht="14.1" customHeight="1">
      <c r="A11" s="1344"/>
      <c r="B11" s="1344"/>
      <c r="C11" s="1344" t="s">
        <v>1367</v>
      </c>
      <c r="D11" s="1344"/>
      <c r="E11" s="1344"/>
      <c r="F11" s="1385"/>
      <c r="G11" s="1384">
        <v>33234047</v>
      </c>
      <c r="H11" s="2122">
        <v>23811976</v>
      </c>
      <c r="I11" s="2122"/>
      <c r="J11" s="2122"/>
      <c r="K11" s="1379"/>
      <c r="L11" s="1344"/>
      <c r="M11" s="1383"/>
      <c r="N11" s="1381">
        <f t="shared" si="0"/>
        <v>33234047</v>
      </c>
      <c r="O11" s="1382">
        <f t="shared" si="0"/>
        <v>23811976</v>
      </c>
      <c r="P11" s="1382"/>
      <c r="Q11" s="1382"/>
    </row>
    <row r="12" spans="1:18" s="1327" customFormat="1" ht="14.1" customHeight="1">
      <c r="A12" s="1344"/>
      <c r="B12" s="1387"/>
      <c r="C12" s="1344" t="s">
        <v>1366</v>
      </c>
      <c r="D12" s="1344"/>
      <c r="E12" s="1344"/>
      <c r="F12" s="1385"/>
      <c r="G12" s="1384">
        <v>49492782</v>
      </c>
      <c r="H12" s="2122">
        <v>48445469</v>
      </c>
      <c r="I12" s="2122"/>
      <c r="J12" s="2122"/>
      <c r="K12" s="1386"/>
      <c r="L12" s="1344"/>
      <c r="M12" s="1383"/>
      <c r="N12" s="1381">
        <f t="shared" si="0"/>
        <v>49492782</v>
      </c>
      <c r="O12" s="1382">
        <f t="shared" si="0"/>
        <v>48445469</v>
      </c>
      <c r="P12" s="1382"/>
      <c r="Q12" s="1382"/>
    </row>
    <row r="13" spans="1:18" s="1327" customFormat="1" ht="14.1" customHeight="1">
      <c r="A13" s="1344"/>
      <c r="B13" s="1344"/>
      <c r="C13" s="1344" t="s">
        <v>1365</v>
      </c>
      <c r="D13" s="1344"/>
      <c r="E13" s="1344"/>
      <c r="F13" s="1385"/>
      <c r="G13" s="1384">
        <v>218346436</v>
      </c>
      <c r="H13" s="2122">
        <v>195074813</v>
      </c>
      <c r="I13" s="2122"/>
      <c r="J13" s="2122"/>
      <c r="K13" s="1379"/>
      <c r="L13" s="1344"/>
      <c r="M13" s="1383"/>
      <c r="N13" s="1381">
        <f t="shared" si="0"/>
        <v>218346436</v>
      </c>
      <c r="O13" s="1382">
        <f t="shared" si="0"/>
        <v>195074813</v>
      </c>
      <c r="P13" s="1382"/>
      <c r="Q13" s="1382"/>
    </row>
    <row r="14" spans="1:18" s="1327" customFormat="1" ht="14.1" customHeight="1">
      <c r="A14" s="1344"/>
      <c r="B14" s="1344"/>
      <c r="C14" s="1344" t="s">
        <v>1364</v>
      </c>
      <c r="D14" s="1344"/>
      <c r="E14" s="1344"/>
      <c r="F14" s="1385"/>
      <c r="G14" s="1384">
        <v>276555253</v>
      </c>
      <c r="H14" s="2122">
        <v>274721413</v>
      </c>
      <c r="I14" s="2122"/>
      <c r="J14" s="2122"/>
      <c r="K14" s="1379"/>
      <c r="L14" s="1344"/>
      <c r="M14" s="1383"/>
      <c r="N14" s="1381">
        <f t="shared" si="0"/>
        <v>276555253</v>
      </c>
      <c r="O14" s="1382">
        <f t="shared" si="0"/>
        <v>274721413</v>
      </c>
      <c r="P14" s="1382"/>
      <c r="Q14" s="1382"/>
    </row>
    <row r="15" spans="1:18" s="1327" customFormat="1" ht="12.75" customHeight="1">
      <c r="A15" s="1344"/>
      <c r="B15" s="1344"/>
      <c r="C15" s="1344" t="s">
        <v>1363</v>
      </c>
      <c r="D15" s="1344"/>
      <c r="E15" s="1344"/>
      <c r="F15" s="1385"/>
      <c r="G15" s="1384">
        <v>409026570</v>
      </c>
      <c r="H15" s="2122">
        <v>392167907</v>
      </c>
      <c r="I15" s="2122"/>
      <c r="J15" s="2122"/>
      <c r="K15" s="1379"/>
      <c r="L15" s="1344"/>
      <c r="M15" s="1383"/>
      <c r="N15" s="1381">
        <f t="shared" si="0"/>
        <v>409026570</v>
      </c>
      <c r="O15" s="1382">
        <f t="shared" si="0"/>
        <v>392167907</v>
      </c>
      <c r="P15" s="1382"/>
      <c r="Q15" s="1382"/>
    </row>
    <row r="16" spans="1:18" s="1327" customFormat="1" ht="6" customHeight="1">
      <c r="A16" s="1344"/>
      <c r="B16" s="1344"/>
      <c r="C16" s="1344"/>
      <c r="D16" s="1379"/>
      <c r="E16" s="1379"/>
      <c r="F16" s="1379"/>
      <c r="G16" s="1381"/>
      <c r="H16" s="1380"/>
      <c r="I16" s="1380"/>
      <c r="J16" s="1380"/>
      <c r="K16" s="1379"/>
      <c r="L16" s="1344"/>
      <c r="M16" s="1344"/>
    </row>
    <row r="17" spans="1:31" s="1371" customFormat="1" ht="14.25" customHeight="1">
      <c r="A17" s="1372"/>
      <c r="B17" s="1378"/>
      <c r="C17" s="1377" t="s">
        <v>5</v>
      </c>
      <c r="D17" s="1376"/>
      <c r="E17" s="1376"/>
      <c r="F17" s="1375"/>
      <c r="G17" s="1374">
        <f>SUM(G10:G15)</f>
        <v>1665533020</v>
      </c>
      <c r="H17" s="2123">
        <f>SUM(H10:J15)</f>
        <v>1604448654</v>
      </c>
      <c r="I17" s="2123"/>
      <c r="J17" s="2123"/>
      <c r="K17" s="1373"/>
      <c r="L17" s="1372"/>
      <c r="M17" s="1372"/>
    </row>
    <row r="18" spans="1:31" ht="12.75" customHeight="1">
      <c r="B18" s="1344"/>
      <c r="K18" s="1326"/>
    </row>
    <row r="19" spans="1:31" ht="12.75" customHeight="1">
      <c r="B19" s="1344"/>
      <c r="K19" s="1326"/>
    </row>
    <row r="20" spans="1:31">
      <c r="B20" s="591"/>
      <c r="C20" s="591"/>
      <c r="D20" s="591"/>
      <c r="E20" s="591"/>
      <c r="F20" s="591"/>
      <c r="G20" s="591"/>
      <c r="H20" s="591"/>
      <c r="I20" s="591"/>
      <c r="J20" s="591"/>
    </row>
    <row r="21" spans="1:31" ht="11.1" customHeight="1">
      <c r="B21" s="1370"/>
      <c r="C21" s="615"/>
      <c r="D21" s="1342"/>
      <c r="E21" s="1342"/>
      <c r="F21" s="1342"/>
      <c r="G21" s="1342"/>
      <c r="H21" s="1342"/>
      <c r="I21" s="1342"/>
      <c r="J21" s="1342"/>
      <c r="K21" s="1326"/>
    </row>
    <row r="22" spans="1:31" ht="11.1" customHeight="1">
      <c r="B22" s="1370"/>
      <c r="C22" s="615"/>
      <c r="D22" s="1342"/>
      <c r="E22" s="1342"/>
      <c r="F22" s="1342"/>
      <c r="G22" s="1342"/>
      <c r="H22" s="1342"/>
      <c r="I22" s="1342"/>
      <c r="J22" s="1342"/>
      <c r="K22" s="1326"/>
    </row>
    <row r="23" spans="1:31" ht="11.1" customHeight="1">
      <c r="B23" s="1370"/>
      <c r="C23" s="615"/>
      <c r="D23" s="1342"/>
      <c r="E23" s="1342"/>
      <c r="F23" s="1342"/>
      <c r="G23" s="1342"/>
      <c r="H23" s="1342"/>
      <c r="I23" s="1342"/>
      <c r="J23" s="1342"/>
      <c r="K23" s="1326"/>
      <c r="N23" s="1320"/>
      <c r="O23" s="1327"/>
      <c r="R23" s="1328"/>
      <c r="S23" s="1328"/>
      <c r="T23" s="1328"/>
      <c r="U23" s="1328"/>
      <c r="V23" s="1328"/>
      <c r="W23" s="1326"/>
      <c r="X23" s="1328"/>
      <c r="Y23" s="1328"/>
      <c r="Z23" s="1328"/>
      <c r="AA23" s="1328"/>
      <c r="AB23" s="1328"/>
      <c r="AC23" s="1328"/>
      <c r="AD23" s="1328"/>
      <c r="AE23" s="1326"/>
    </row>
    <row r="24" spans="1:31" ht="11.1" customHeight="1">
      <c r="B24" s="1370"/>
      <c r="C24" s="615"/>
      <c r="D24" s="1342"/>
      <c r="E24" s="1342"/>
      <c r="F24" s="1342"/>
      <c r="G24" s="1342"/>
      <c r="H24" s="1342"/>
      <c r="I24" s="1342"/>
      <c r="J24" s="1342"/>
      <c r="K24" s="1326"/>
      <c r="N24" s="1320"/>
      <c r="O24" s="1327"/>
      <c r="R24" s="1328"/>
      <c r="S24" s="1328"/>
      <c r="T24" s="1328"/>
      <c r="U24" s="1328"/>
      <c r="V24" s="1328"/>
      <c r="W24" s="1326"/>
      <c r="X24" s="1328"/>
      <c r="Y24" s="1328"/>
      <c r="Z24" s="1328"/>
      <c r="AA24" s="1328"/>
      <c r="AB24" s="1328"/>
      <c r="AC24" s="1328"/>
      <c r="AD24" s="1328"/>
      <c r="AE24" s="1326"/>
    </row>
    <row r="25" spans="1:31" ht="11.1" customHeight="1">
      <c r="B25" s="1370"/>
      <c r="C25" s="615"/>
      <c r="D25" s="1342"/>
      <c r="E25" s="1342"/>
      <c r="F25" s="1342"/>
      <c r="G25" s="1342" t="s">
        <v>171</v>
      </c>
      <c r="H25" s="1342"/>
      <c r="I25" s="1342"/>
      <c r="J25" s="1342"/>
      <c r="K25" s="1326"/>
      <c r="N25" s="1320"/>
      <c r="O25" s="1327"/>
      <c r="R25" s="2129"/>
      <c r="S25" s="2130"/>
      <c r="T25" s="2130"/>
      <c r="U25" s="1328"/>
      <c r="V25" s="1328"/>
      <c r="W25" s="1326"/>
      <c r="X25" s="2129"/>
      <c r="Y25" s="2129"/>
      <c r="Z25" s="2129"/>
      <c r="AA25" s="2129"/>
      <c r="AB25" s="1328"/>
      <c r="AC25" s="1328"/>
      <c r="AD25" s="1328"/>
      <c r="AE25" s="1326"/>
    </row>
    <row r="26" spans="1:31" ht="11.1" customHeight="1">
      <c r="B26" s="1370"/>
      <c r="C26" s="615"/>
      <c r="D26" s="1342"/>
      <c r="E26" s="1342"/>
      <c r="F26" s="1342"/>
      <c r="G26" s="1342"/>
      <c r="H26" s="1342"/>
      <c r="I26" s="1342"/>
      <c r="J26" s="1342"/>
      <c r="K26" s="1326"/>
      <c r="N26" s="1320"/>
      <c r="O26" s="1327"/>
      <c r="R26" s="1328"/>
      <c r="S26" s="1328"/>
      <c r="T26" s="1328"/>
      <c r="U26" s="1328"/>
      <c r="V26" s="1328"/>
      <c r="W26" s="1326"/>
      <c r="X26" s="1328"/>
      <c r="Y26" s="1328"/>
      <c r="Z26" s="1328"/>
      <c r="AA26" s="1328"/>
      <c r="AB26" s="1328"/>
      <c r="AC26" s="1328"/>
      <c r="AD26" s="1328"/>
      <c r="AE26" s="1326"/>
    </row>
    <row r="27" spans="1:31" ht="11.1" customHeight="1">
      <c r="B27" s="1346"/>
      <c r="C27" s="615"/>
      <c r="D27" s="1342"/>
      <c r="E27" s="1342"/>
      <c r="F27" s="1342"/>
      <c r="G27" s="1342"/>
      <c r="H27" s="1342"/>
      <c r="I27" s="1342"/>
      <c r="J27" s="1342"/>
      <c r="K27" s="1326"/>
      <c r="N27" s="1320"/>
      <c r="O27" s="1327"/>
      <c r="P27" s="1320"/>
      <c r="Q27" s="1320"/>
      <c r="R27" s="2126"/>
      <c r="S27" s="2126"/>
      <c r="T27" s="2126"/>
      <c r="U27" s="1367"/>
      <c r="X27" s="2126"/>
      <c r="Y27" s="2127"/>
      <c r="Z27" s="2127"/>
      <c r="AA27" s="2127"/>
      <c r="AB27" s="1320"/>
      <c r="AC27" s="1320"/>
      <c r="AD27" s="1320"/>
      <c r="AE27" s="1320"/>
    </row>
    <row r="28" spans="1:31" ht="11.1" customHeight="1">
      <c r="B28" s="591"/>
      <c r="C28" s="615"/>
      <c r="D28" s="1364"/>
      <c r="E28" s="1364"/>
      <c r="F28" s="1364"/>
      <c r="G28" s="1364"/>
      <c r="H28" s="1364"/>
      <c r="I28" s="1364"/>
      <c r="J28" s="1369" t="s">
        <v>171</v>
      </c>
      <c r="K28" s="1326"/>
      <c r="N28" s="1320"/>
      <c r="O28" s="1327"/>
      <c r="R28" s="2126"/>
      <c r="S28" s="2126"/>
      <c r="T28" s="2126"/>
      <c r="U28" s="1367"/>
      <c r="X28" s="2126"/>
      <c r="Y28" s="2127"/>
      <c r="Z28" s="2127"/>
      <c r="AA28" s="2127"/>
      <c r="AB28" s="1328"/>
      <c r="AC28" s="1328"/>
      <c r="AD28" s="1328"/>
      <c r="AE28" s="1326"/>
    </row>
    <row r="29" spans="1:31" ht="11.1" customHeight="1">
      <c r="B29" s="1346"/>
      <c r="C29" s="615"/>
      <c r="D29" s="1364"/>
      <c r="E29" s="1364"/>
      <c r="F29" s="1364"/>
      <c r="G29" s="1364"/>
      <c r="H29" s="1364"/>
      <c r="I29" s="1364"/>
      <c r="J29" s="1364"/>
      <c r="K29" s="1326"/>
      <c r="N29" s="1320"/>
      <c r="O29" s="1327"/>
      <c r="R29" s="2126"/>
      <c r="S29" s="2126"/>
      <c r="T29" s="2126"/>
      <c r="U29" s="1367"/>
      <c r="X29" s="2126"/>
      <c r="Y29" s="2127"/>
      <c r="Z29" s="2127"/>
      <c r="AA29" s="2127"/>
      <c r="AB29" s="1328"/>
      <c r="AC29" s="1328"/>
      <c r="AD29" s="1328"/>
      <c r="AE29" s="1326"/>
    </row>
    <row r="30" spans="1:31" ht="11.1" customHeight="1">
      <c r="B30" s="1346"/>
      <c r="C30" s="615"/>
      <c r="D30" s="1342"/>
      <c r="E30" s="1342"/>
      <c r="F30" s="1342"/>
      <c r="G30" s="1342"/>
      <c r="H30" s="1342"/>
      <c r="I30" s="1342"/>
      <c r="J30" s="1342"/>
      <c r="K30" s="1326"/>
      <c r="N30" s="1320"/>
      <c r="O30" s="1327"/>
      <c r="R30" s="2126"/>
      <c r="S30" s="2126"/>
      <c r="T30" s="2126"/>
      <c r="U30" s="1367"/>
      <c r="X30" s="2126"/>
      <c r="Y30" s="2127"/>
      <c r="Z30" s="2127"/>
      <c r="AA30" s="2127"/>
      <c r="AB30" s="1328"/>
      <c r="AC30" s="1328"/>
      <c r="AD30" s="1328"/>
      <c r="AE30" s="1326"/>
    </row>
    <row r="31" spans="1:31" ht="11.1" customHeight="1">
      <c r="B31" s="591"/>
      <c r="C31" s="615"/>
      <c r="D31" s="1342"/>
      <c r="E31" s="1342"/>
      <c r="F31" s="1342"/>
      <c r="G31" s="1342"/>
      <c r="H31" s="1342"/>
      <c r="I31" s="1342"/>
      <c r="J31" s="1342"/>
      <c r="K31" s="1326"/>
      <c r="N31" s="1320"/>
      <c r="O31" s="1327"/>
      <c r="R31" s="2126"/>
      <c r="S31" s="2126"/>
      <c r="T31" s="2126"/>
      <c r="U31" s="1367"/>
      <c r="X31" s="2126"/>
      <c r="Y31" s="2127"/>
      <c r="Z31" s="2127"/>
      <c r="AA31" s="2127"/>
      <c r="AB31" s="1328"/>
      <c r="AC31" s="1328"/>
      <c r="AD31" s="1328"/>
      <c r="AE31" s="1326"/>
    </row>
    <row r="32" spans="1:31" ht="15" customHeight="1">
      <c r="B32" s="1368"/>
      <c r="C32" s="615"/>
      <c r="D32" s="1343"/>
      <c r="E32" s="1343"/>
      <c r="F32" s="1343"/>
      <c r="G32" s="1342"/>
      <c r="H32" s="1343"/>
      <c r="I32" s="1343"/>
      <c r="J32" s="1342"/>
      <c r="K32" s="1326"/>
      <c r="N32" s="1320"/>
      <c r="O32" s="1327"/>
      <c r="R32" s="2126"/>
      <c r="S32" s="2126"/>
      <c r="T32" s="2126"/>
      <c r="U32" s="1367"/>
      <c r="X32" s="2126"/>
      <c r="Y32" s="2127"/>
      <c r="Z32" s="2127"/>
      <c r="AA32" s="2127"/>
      <c r="AB32" s="1328"/>
      <c r="AC32" s="1328"/>
      <c r="AD32" s="1328"/>
      <c r="AE32" s="1326"/>
    </row>
    <row r="33" spans="1:31" ht="12.75" customHeight="1">
      <c r="B33" s="1346"/>
      <c r="C33" s="615"/>
      <c r="D33" s="1343"/>
      <c r="E33" s="1343"/>
      <c r="F33" s="1343"/>
      <c r="G33" s="1342"/>
      <c r="H33" s="1343"/>
      <c r="I33" s="1343"/>
      <c r="J33" s="1342"/>
      <c r="K33" s="1326"/>
      <c r="N33" s="1320"/>
      <c r="O33" s="1327"/>
      <c r="R33" s="1366"/>
      <c r="S33" s="1366"/>
      <c r="T33" s="1366"/>
      <c r="U33" s="1365"/>
      <c r="V33" s="1326"/>
      <c r="W33" s="1326"/>
      <c r="X33" s="1365"/>
      <c r="Y33" s="1365"/>
      <c r="Z33" s="1365"/>
      <c r="AA33" s="1365"/>
      <c r="AB33" s="1328"/>
      <c r="AC33" s="1328"/>
      <c r="AD33" s="1328"/>
      <c r="AE33" s="1326"/>
    </row>
    <row r="34" spans="1:31" ht="12.75" customHeight="1">
      <c r="B34" s="1346"/>
      <c r="C34" s="615"/>
      <c r="D34" s="1364"/>
      <c r="E34" s="1364"/>
      <c r="F34" s="1364"/>
      <c r="G34" s="1364"/>
      <c r="H34" s="1364"/>
      <c r="I34" s="1364"/>
      <c r="J34" s="1364"/>
      <c r="K34" s="1326"/>
      <c r="N34" s="1320"/>
      <c r="O34" s="1327"/>
      <c r="R34" s="2131"/>
      <c r="S34" s="2131"/>
      <c r="T34" s="2131"/>
      <c r="U34" s="1363"/>
      <c r="V34" s="1362"/>
      <c r="W34" s="1362"/>
      <c r="X34" s="2132"/>
      <c r="Y34" s="2127"/>
      <c r="Z34" s="2127"/>
      <c r="AA34" s="2127"/>
      <c r="AB34" s="1328"/>
      <c r="AC34" s="1328"/>
      <c r="AD34" s="1328"/>
      <c r="AE34" s="1326"/>
    </row>
    <row r="35" spans="1:31" ht="12.75" customHeight="1">
      <c r="B35" s="1346"/>
      <c r="C35" s="615"/>
      <c r="D35" s="1343"/>
      <c r="E35" s="1343"/>
      <c r="F35" s="1343"/>
      <c r="G35" s="1342"/>
      <c r="H35" s="1343"/>
      <c r="I35" s="1343"/>
      <c r="J35" s="1342"/>
      <c r="K35" s="1326"/>
      <c r="N35" s="1320"/>
      <c r="O35" s="1327"/>
      <c r="R35" s="1328"/>
      <c r="S35" s="1328"/>
      <c r="T35" s="1328"/>
      <c r="U35" s="1328"/>
      <c r="V35" s="1328"/>
      <c r="W35" s="1326"/>
      <c r="X35" s="1328"/>
      <c r="Y35" s="1328"/>
      <c r="Z35" s="1328"/>
      <c r="AA35" s="1328"/>
      <c r="AB35" s="1328"/>
      <c r="AC35" s="1328"/>
      <c r="AD35" s="1328"/>
      <c r="AE35" s="1326"/>
    </row>
    <row r="36" spans="1:31" ht="12.75" customHeight="1">
      <c r="B36" s="1346"/>
      <c r="C36" s="615"/>
      <c r="D36" s="1342"/>
      <c r="E36" s="1342"/>
      <c r="F36" s="1342"/>
      <c r="G36" s="1342"/>
      <c r="H36" s="1342"/>
      <c r="I36" s="1342"/>
      <c r="J36" s="1342"/>
      <c r="K36" s="1326"/>
      <c r="N36" s="1320"/>
      <c r="O36" s="1327"/>
      <c r="W36" s="1326"/>
      <c r="X36" s="1328"/>
      <c r="Y36" s="1328"/>
      <c r="Z36" s="1328"/>
      <c r="AA36" s="1328"/>
      <c r="AB36" s="1328"/>
      <c r="AC36" s="1328"/>
      <c r="AD36" s="1328"/>
      <c r="AE36" s="1326"/>
    </row>
    <row r="37" spans="1:31" ht="12.75" customHeight="1">
      <c r="B37" s="591"/>
      <c r="C37" s="615"/>
      <c r="D37" s="1342"/>
      <c r="E37" s="1342"/>
      <c r="F37" s="1342"/>
      <c r="G37" s="1342"/>
      <c r="H37" s="1342"/>
      <c r="I37" s="1342"/>
      <c r="J37" s="1342"/>
      <c r="K37" s="1326"/>
      <c r="N37" s="1320"/>
      <c r="O37" s="1327"/>
      <c r="P37" s="1361"/>
      <c r="Q37" s="1360"/>
      <c r="R37" s="1328"/>
      <c r="T37" s="1328"/>
      <c r="U37" s="1328"/>
      <c r="V37" s="1328"/>
      <c r="W37" s="1326"/>
      <c r="X37" s="1328"/>
      <c r="Y37" s="1328"/>
      <c r="Z37" s="1328"/>
      <c r="AA37" s="1328"/>
      <c r="AB37" s="1328"/>
      <c r="AC37" s="1328"/>
      <c r="AD37" s="1328"/>
      <c r="AE37" s="1326"/>
    </row>
    <row r="38" spans="1:31" ht="12.75" customHeight="1">
      <c r="B38" s="1346"/>
      <c r="C38" s="615"/>
      <c r="D38" s="1342"/>
      <c r="E38" s="1342"/>
      <c r="F38" s="1342"/>
      <c r="G38" s="1342"/>
      <c r="H38" s="1342"/>
      <c r="I38" s="1342"/>
      <c r="J38" s="1342"/>
      <c r="K38" s="1326"/>
      <c r="N38" s="1320"/>
      <c r="O38" s="1327"/>
      <c r="P38" s="1357"/>
      <c r="Q38" s="1357"/>
      <c r="R38" s="1359"/>
      <c r="T38" s="1358"/>
      <c r="U38" s="1358"/>
      <c r="V38" s="1358"/>
      <c r="W38" s="1358"/>
      <c r="X38" s="1328"/>
      <c r="Y38" s="1328"/>
      <c r="Z38" s="1328"/>
      <c r="AA38" s="1328"/>
      <c r="AB38" s="1328"/>
      <c r="AC38" s="1328"/>
      <c r="AD38" s="1328"/>
      <c r="AE38" s="1326"/>
    </row>
    <row r="39" spans="1:31" ht="12.75" customHeight="1">
      <c r="B39" s="1346"/>
      <c r="C39" s="615"/>
      <c r="D39" s="1342"/>
      <c r="E39" s="1342"/>
      <c r="F39" s="1342"/>
      <c r="G39" s="1342"/>
      <c r="H39" s="1342"/>
      <c r="I39" s="1342"/>
      <c r="J39" s="1342"/>
      <c r="K39" s="1326"/>
      <c r="N39" s="1320"/>
      <c r="O39" s="1327"/>
      <c r="P39" s="1357"/>
      <c r="Q39" s="1357"/>
      <c r="R39" s="1359"/>
      <c r="T39" s="1358"/>
      <c r="U39" s="1358"/>
      <c r="V39" s="1358"/>
      <c r="W39" s="1358"/>
      <c r="X39" s="1328"/>
      <c r="Y39" s="1328"/>
      <c r="Z39" s="1328"/>
      <c r="AA39" s="1328"/>
      <c r="AB39" s="1328"/>
      <c r="AC39" s="1328"/>
      <c r="AD39" s="1328"/>
      <c r="AE39" s="1326"/>
    </row>
    <row r="40" spans="1:31" ht="12.75" customHeight="1">
      <c r="B40" s="591"/>
      <c r="C40" s="615"/>
      <c r="D40" s="1342"/>
      <c r="E40" s="1342"/>
      <c r="F40" s="1342"/>
      <c r="G40" s="1342"/>
      <c r="H40" s="1342"/>
      <c r="I40" s="1342"/>
      <c r="J40" s="1342"/>
      <c r="K40" s="1326"/>
      <c r="N40" s="1320"/>
      <c r="O40" s="1327"/>
      <c r="P40" s="1357"/>
      <c r="Q40" s="1357"/>
      <c r="R40" s="1324"/>
      <c r="S40" s="1358"/>
      <c r="T40" s="1358"/>
      <c r="U40" s="1358"/>
      <c r="V40" s="1358"/>
      <c r="W40" s="1358"/>
      <c r="X40" s="1328"/>
      <c r="Y40" s="1328"/>
      <c r="Z40" s="1328"/>
      <c r="AA40" s="1328"/>
      <c r="AB40" s="1328"/>
      <c r="AC40" s="1328"/>
      <c r="AD40" s="1328"/>
      <c r="AE40" s="1326"/>
    </row>
    <row r="41" spans="1:31" ht="12.75" customHeight="1">
      <c r="A41" s="1325"/>
      <c r="B41" s="1346"/>
      <c r="C41" s="615"/>
      <c r="D41" s="1343"/>
      <c r="E41" s="1343"/>
      <c r="F41" s="1343"/>
      <c r="G41" s="1342"/>
      <c r="H41" s="1343"/>
      <c r="I41" s="1343"/>
      <c r="J41" s="1342"/>
      <c r="K41" s="1326"/>
      <c r="N41" s="1320"/>
      <c r="O41" s="1327"/>
      <c r="P41" s="1357"/>
      <c r="Q41" s="1357"/>
      <c r="R41" s="1324"/>
      <c r="S41" s="1358"/>
      <c r="T41" s="1358"/>
      <c r="U41" s="1358"/>
      <c r="V41" s="1358"/>
      <c r="W41" s="1358"/>
      <c r="X41" s="1328"/>
      <c r="Y41" s="1328"/>
      <c r="Z41" s="1328"/>
      <c r="AA41" s="1328"/>
      <c r="AB41" s="1328"/>
      <c r="AC41" s="1328"/>
      <c r="AD41" s="1328"/>
      <c r="AE41" s="1326"/>
    </row>
    <row r="42" spans="1:31" ht="12.75" customHeight="1">
      <c r="A42" s="1325"/>
      <c r="B42" s="1346"/>
      <c r="C42" s="615"/>
      <c r="D42" s="1343"/>
      <c r="E42" s="1343"/>
      <c r="F42" s="1343"/>
      <c r="G42" s="1342"/>
      <c r="H42" s="1343"/>
      <c r="I42" s="1343"/>
      <c r="J42" s="1342"/>
      <c r="K42" s="1326"/>
      <c r="N42" s="1331"/>
      <c r="O42" s="1327"/>
      <c r="P42" s="1357"/>
      <c r="Q42" s="1357"/>
      <c r="R42" s="1324"/>
      <c r="S42" s="1358"/>
      <c r="T42" s="1358"/>
      <c r="U42" s="1358"/>
      <c r="V42" s="1358"/>
      <c r="W42" s="1358"/>
      <c r="X42" s="1328"/>
      <c r="Y42" s="1328"/>
      <c r="Z42" s="1328"/>
      <c r="AA42" s="1328"/>
      <c r="AB42" s="1328"/>
      <c r="AC42" s="1328"/>
      <c r="AD42" s="1328"/>
      <c r="AE42" s="1326"/>
    </row>
    <row r="43" spans="1:31" ht="12.75" customHeight="1">
      <c r="A43" s="1325"/>
      <c r="B43" s="1346"/>
      <c r="C43" s="615"/>
      <c r="D43" s="1343"/>
      <c r="E43" s="1343"/>
      <c r="F43" s="1343"/>
      <c r="G43" s="1342"/>
      <c r="H43" s="1343"/>
      <c r="I43" s="1343"/>
      <c r="J43" s="1342"/>
      <c r="K43" s="1326"/>
      <c r="O43" s="1327"/>
      <c r="P43" s="1357"/>
      <c r="Q43" s="1356"/>
      <c r="R43" s="1324"/>
      <c r="S43" s="1355"/>
      <c r="T43" s="1355"/>
      <c r="U43" s="1355"/>
      <c r="V43" s="1355"/>
      <c r="W43" s="1355"/>
      <c r="X43" s="1328"/>
      <c r="Y43" s="1354"/>
      <c r="Z43" s="1354"/>
      <c r="AD43" s="1328"/>
      <c r="AE43" s="1326"/>
    </row>
    <row r="44" spans="1:31" ht="12.75" customHeight="1">
      <c r="A44" s="1325"/>
      <c r="B44" s="1346"/>
      <c r="C44" s="615"/>
      <c r="D44" s="1343"/>
      <c r="E44" s="1343"/>
      <c r="F44" s="1343"/>
      <c r="G44" s="1342"/>
      <c r="H44" s="1343"/>
      <c r="I44" s="1343"/>
      <c r="J44" s="1342"/>
      <c r="K44" s="1326"/>
      <c r="N44" s="1341"/>
      <c r="O44" s="1331"/>
      <c r="P44" s="1353"/>
      <c r="Q44" s="1352"/>
      <c r="R44" s="1352"/>
      <c r="S44" s="1352"/>
      <c r="T44" s="1352"/>
      <c r="U44" s="1352"/>
      <c r="V44" s="1352"/>
      <c r="W44" s="1352"/>
      <c r="X44" s="1351"/>
      <c r="Y44" s="1349"/>
      <c r="Z44" s="1349"/>
      <c r="AA44" s="1350"/>
      <c r="AB44" s="1350"/>
      <c r="AC44" s="1350"/>
      <c r="AD44" s="1349"/>
      <c r="AE44" s="1348"/>
    </row>
    <row r="46" spans="1:31" ht="12.75" customHeight="1">
      <c r="B46" s="1346"/>
      <c r="C46" s="615"/>
      <c r="D46" s="1343"/>
      <c r="E46" s="1343"/>
      <c r="F46" s="1343"/>
      <c r="G46" s="1342"/>
      <c r="H46" s="1343"/>
      <c r="I46" s="1343"/>
      <c r="J46" s="1342"/>
      <c r="K46" s="1326"/>
      <c r="N46" s="1331"/>
      <c r="O46" s="1327"/>
      <c r="P46" s="1347"/>
      <c r="Q46" s="1347"/>
      <c r="R46" s="1347"/>
      <c r="S46" s="1328"/>
      <c r="T46" s="2125"/>
      <c r="U46" s="2125"/>
      <c r="V46" s="2125"/>
      <c r="W46" s="2125"/>
      <c r="X46" s="1328"/>
      <c r="Y46" s="1328"/>
      <c r="Z46" s="1328"/>
      <c r="AA46" s="1328"/>
      <c r="AB46" s="1328"/>
      <c r="AC46" s="1328"/>
      <c r="AD46" s="1328"/>
      <c r="AE46" s="1326"/>
    </row>
    <row r="47" spans="1:31" ht="12.75" customHeight="1">
      <c r="A47" s="1325"/>
      <c r="B47" s="1346"/>
      <c r="C47" s="615"/>
      <c r="D47" s="1343"/>
      <c r="E47" s="1343"/>
      <c r="F47" s="1343"/>
      <c r="G47" s="1342"/>
      <c r="H47" s="1343"/>
      <c r="I47" s="1343"/>
      <c r="J47" s="1342"/>
      <c r="K47" s="1326"/>
      <c r="O47" s="2120"/>
      <c r="P47" s="2120"/>
      <c r="Q47" s="2124"/>
      <c r="R47" s="2124"/>
      <c r="S47" s="2124"/>
      <c r="T47" s="2124"/>
      <c r="U47" s="2124"/>
      <c r="V47" s="2124"/>
      <c r="W47" s="2124"/>
      <c r="X47" s="2124"/>
      <c r="Y47" s="1326"/>
      <c r="Z47" s="1345"/>
      <c r="AA47" s="1326"/>
      <c r="AB47" s="1326"/>
      <c r="AC47" s="1326"/>
      <c r="AD47" s="1326"/>
      <c r="AE47" s="1326"/>
    </row>
    <row r="48" spans="1:31" ht="12.75" customHeight="1">
      <c r="A48" s="1344" t="s">
        <v>1362</v>
      </c>
      <c r="B48" s="591"/>
      <c r="C48" s="615"/>
      <c r="D48" s="1343"/>
      <c r="E48" s="1343"/>
      <c r="F48" s="1343"/>
      <c r="G48" s="1342"/>
      <c r="H48" s="1343"/>
      <c r="I48" s="1343"/>
      <c r="J48" s="1342"/>
      <c r="K48" s="1326"/>
      <c r="N48" s="1320"/>
      <c r="O48" s="2120"/>
      <c r="P48" s="2120"/>
      <c r="Q48" s="2124"/>
      <c r="R48" s="2124"/>
      <c r="S48" s="2124"/>
      <c r="T48" s="2124"/>
      <c r="U48" s="2124"/>
      <c r="V48" s="2124"/>
      <c r="W48" s="2124"/>
      <c r="X48" s="2124"/>
      <c r="Y48" s="1328"/>
      <c r="Z48" s="1328"/>
      <c r="AA48" s="1328"/>
      <c r="AB48" s="1328"/>
      <c r="AC48" s="1328"/>
      <c r="AD48" s="1328"/>
      <c r="AE48" s="1326"/>
    </row>
    <row r="49" spans="1:31" ht="12.75" customHeight="1">
      <c r="A49" s="1325"/>
      <c r="B49" s="591"/>
      <c r="C49" s="591"/>
      <c r="D49" s="1343"/>
      <c r="E49" s="1343"/>
      <c r="F49" s="1343"/>
      <c r="G49" s="1342"/>
      <c r="H49" s="1343"/>
      <c r="I49" s="1343"/>
      <c r="J49" s="1342"/>
      <c r="K49" s="1326"/>
      <c r="L49" s="1317" t="s">
        <v>171</v>
      </c>
      <c r="N49" s="1320"/>
      <c r="O49" s="2120"/>
      <c r="P49" s="2120"/>
      <c r="Q49" s="2124"/>
      <c r="R49" s="2124"/>
      <c r="S49" s="2124"/>
      <c r="T49" s="2124"/>
      <c r="U49" s="2124"/>
      <c r="V49" s="2124"/>
      <c r="W49" s="2124"/>
      <c r="X49" s="2124"/>
      <c r="Y49" s="1328"/>
      <c r="Z49" s="1328"/>
      <c r="AA49" s="1328"/>
      <c r="AB49" s="1328"/>
      <c r="AC49" s="1328"/>
      <c r="AD49" s="1328"/>
      <c r="AE49" s="1326"/>
    </row>
    <row r="50" spans="1:31" ht="12.75" customHeight="1">
      <c r="A50" s="1325"/>
      <c r="C50" s="615"/>
      <c r="D50" s="1343"/>
      <c r="E50" s="1343"/>
      <c r="F50" s="1343"/>
      <c r="G50" s="1342"/>
      <c r="H50" s="1343"/>
      <c r="I50" s="1343"/>
      <c r="J50" s="1342"/>
      <c r="K50" s="1326"/>
      <c r="N50" s="1320"/>
      <c r="O50" s="2120"/>
      <c r="P50" s="2120"/>
      <c r="Q50" s="2124"/>
      <c r="R50" s="2124"/>
      <c r="S50" s="2124"/>
      <c r="T50" s="2124"/>
      <c r="U50" s="2124"/>
      <c r="V50" s="2124"/>
      <c r="W50" s="2124"/>
      <c r="X50" s="2124"/>
      <c r="Y50" s="1328"/>
      <c r="Z50" s="1328"/>
      <c r="AA50" s="1328"/>
      <c r="AB50" s="1328"/>
      <c r="AC50" s="1328"/>
      <c r="AD50" s="1328"/>
      <c r="AE50" s="1326"/>
    </row>
    <row r="51" spans="1:31" ht="12.75" customHeight="1">
      <c r="A51" s="1325"/>
      <c r="D51" s="1343"/>
      <c r="E51" s="1343"/>
      <c r="F51" s="1343"/>
      <c r="G51" s="1342"/>
      <c r="H51" s="1343"/>
      <c r="I51" s="1343"/>
      <c r="J51" s="1342"/>
      <c r="K51" s="1326"/>
      <c r="N51" s="1320"/>
      <c r="O51" s="2120"/>
      <c r="P51" s="2120"/>
      <c r="Q51" s="2124"/>
      <c r="R51" s="2124"/>
      <c r="S51" s="2124"/>
      <c r="T51" s="2124"/>
      <c r="U51" s="2124"/>
      <c r="V51" s="2124"/>
      <c r="W51" s="2124"/>
      <c r="X51" s="2124"/>
      <c r="Y51" s="1326"/>
      <c r="Z51" s="1326"/>
      <c r="AA51" s="1326"/>
      <c r="AB51" s="1326"/>
      <c r="AC51" s="1326"/>
      <c r="AD51" s="1326"/>
      <c r="AE51" s="1326"/>
    </row>
    <row r="52" spans="1:31" ht="12.75" customHeight="1">
      <c r="A52" s="1325"/>
      <c r="B52" s="1320"/>
      <c r="C52" s="1327"/>
      <c r="D52" s="1328"/>
      <c r="E52" s="1328"/>
      <c r="F52" s="1328"/>
      <c r="G52" s="1326"/>
      <c r="H52" s="1328"/>
      <c r="I52" s="1328"/>
      <c r="J52" s="1326"/>
      <c r="K52" s="1326"/>
      <c r="N52" s="1320"/>
      <c r="O52" s="2120"/>
      <c r="P52" s="2120"/>
      <c r="Q52" s="2124"/>
      <c r="R52" s="2124"/>
      <c r="S52" s="2124"/>
      <c r="T52" s="2124"/>
      <c r="U52" s="2124"/>
      <c r="V52" s="2124"/>
      <c r="W52" s="2124"/>
      <c r="X52" s="2124"/>
    </row>
    <row r="53" spans="1:31" ht="12.75" customHeight="1">
      <c r="A53" s="1325"/>
      <c r="K53" s="1326"/>
      <c r="N53" s="1320"/>
      <c r="P53" s="1319"/>
      <c r="Q53" s="1319"/>
      <c r="R53" s="1328"/>
      <c r="S53" s="1328"/>
      <c r="T53" s="2125"/>
      <c r="U53" s="2125"/>
      <c r="V53" s="2125"/>
      <c r="W53" s="2125"/>
      <c r="X53" s="1326"/>
      <c r="Y53" s="1326"/>
      <c r="Z53" s="1326"/>
      <c r="AA53" s="1328"/>
      <c r="AB53" s="1328"/>
      <c r="AC53" s="1328"/>
      <c r="AD53" s="1328"/>
      <c r="AE53" s="1326"/>
    </row>
    <row r="54" spans="1:31" ht="12.75" customHeight="1">
      <c r="A54" s="1325"/>
      <c r="K54" s="1326"/>
    </row>
    <row r="56" spans="1:31" ht="12.75" customHeight="1">
      <c r="A56" s="1325"/>
      <c r="K56" s="1326"/>
    </row>
    <row r="57" spans="1:31" s="1320" customFormat="1" ht="14.1" customHeight="1"/>
    <row r="58" spans="1:31" ht="12.75" customHeight="1">
      <c r="A58" s="1325"/>
      <c r="K58" s="1326"/>
    </row>
    <row r="59" spans="1:31" ht="12.75" customHeight="1">
      <c r="A59" s="1325"/>
      <c r="K59" s="1326"/>
    </row>
    <row r="60" spans="1:31" ht="12.75" customHeight="1">
      <c r="K60" s="1326"/>
    </row>
    <row r="61" spans="1:31" ht="12.75" customHeight="1">
      <c r="A61" s="1325"/>
      <c r="K61" s="1326"/>
    </row>
    <row r="62" spans="1:31" ht="12.75" customHeight="1">
      <c r="A62" s="1325"/>
      <c r="K62" s="1326"/>
    </row>
    <row r="63" spans="1:31" ht="12.75" customHeight="1">
      <c r="A63" s="1325"/>
      <c r="K63" s="1326"/>
    </row>
    <row r="64" spans="1:31" ht="12.75" customHeight="1">
      <c r="A64" s="1325"/>
      <c r="K64" s="1326"/>
    </row>
    <row r="65" spans="1:15" ht="12.75" customHeight="1">
      <c r="A65" s="1325"/>
      <c r="K65" s="1326"/>
    </row>
    <row r="66" spans="1:15" ht="12.75" customHeight="1">
      <c r="A66" s="1325"/>
      <c r="K66" s="1326"/>
    </row>
    <row r="67" spans="1:15" ht="12.75" customHeight="1">
      <c r="A67" s="1325"/>
      <c r="K67" s="1326"/>
    </row>
    <row r="68" spans="1:15" ht="12.75" customHeight="1">
      <c r="A68" s="1325"/>
      <c r="K68" s="1326"/>
    </row>
    <row r="69" spans="1:15" ht="12.75" customHeight="1">
      <c r="A69" s="1325"/>
      <c r="K69" s="1326"/>
    </row>
    <row r="70" spans="1:15" ht="12.75" customHeight="1">
      <c r="A70" s="1325"/>
      <c r="K70" s="1326"/>
    </row>
    <row r="71" spans="1:15" ht="12.75" customHeight="1">
      <c r="A71" s="1325"/>
      <c r="K71" s="1326"/>
    </row>
    <row r="72" spans="1:15" ht="12.75" customHeight="1">
      <c r="A72" s="1325"/>
      <c r="K72" s="1326"/>
    </row>
    <row r="73" spans="1:15" ht="12.75" customHeight="1">
      <c r="A73" s="1325"/>
      <c r="K73" s="1326"/>
    </row>
    <row r="74" spans="1:15" ht="14.1" customHeight="1">
      <c r="A74" s="1341"/>
      <c r="K74" s="1340"/>
      <c r="L74" s="1331"/>
    </row>
    <row r="75" spans="1:15" ht="12.75" customHeight="1">
      <c r="A75" s="1325"/>
      <c r="K75" s="1326"/>
    </row>
    <row r="76" spans="1:15" ht="12.75" customHeight="1">
      <c r="A76" s="1325"/>
      <c r="N76" s="1339"/>
      <c r="O76" s="1339"/>
    </row>
    <row r="77" spans="1:15" ht="12.75" customHeight="1">
      <c r="A77" s="1325"/>
      <c r="K77" s="1326"/>
      <c r="M77" s="1338"/>
      <c r="N77" s="1326"/>
      <c r="O77" s="1326"/>
    </row>
    <row r="78" spans="1:15" ht="12.75" customHeight="1">
      <c r="A78" s="1325"/>
      <c r="K78" s="1326"/>
      <c r="N78" s="1326"/>
      <c r="O78" s="1326"/>
    </row>
    <row r="79" spans="1:15" ht="12.75" customHeight="1">
      <c r="A79" s="1325"/>
      <c r="K79" s="1326"/>
      <c r="N79" s="1326"/>
      <c r="O79" s="1326"/>
    </row>
    <row r="80" spans="1:15" ht="12.75" customHeight="1">
      <c r="A80" s="1325"/>
      <c r="K80" s="1326"/>
      <c r="N80" s="1326"/>
      <c r="O80" s="1326"/>
    </row>
    <row r="81" spans="1:15" ht="12.75" customHeight="1">
      <c r="A81" s="1325"/>
      <c r="K81" s="1326"/>
      <c r="M81" s="1337"/>
      <c r="N81" s="1326"/>
      <c r="O81" s="1326"/>
    </row>
    <row r="82" spans="1:15" ht="12.75" customHeight="1">
      <c r="N82" s="1326"/>
      <c r="O82" s="1326"/>
    </row>
    <row r="83" spans="1:15" ht="12.75" customHeight="1">
      <c r="K83" s="1326"/>
      <c r="N83" s="1326"/>
      <c r="O83" s="1326"/>
    </row>
    <row r="84" spans="1:15" ht="12.75" customHeight="1">
      <c r="B84" s="1320"/>
      <c r="N84" s="1326"/>
      <c r="O84" s="1326"/>
    </row>
    <row r="85" spans="1:15" ht="12.75" customHeight="1"/>
    <row r="86" spans="1:15" ht="12.75" customHeight="1"/>
    <row r="87" spans="1:15" ht="12.75" customHeight="1"/>
    <row r="88" spans="1:15" ht="12.75" customHeight="1"/>
    <row r="89" spans="1:15" ht="12.75" customHeight="1"/>
    <row r="90" spans="1:15" ht="12.75" customHeight="1"/>
    <row r="91" spans="1:15" ht="12.75" customHeight="1"/>
    <row r="92" spans="1:15" ht="12.75" customHeight="1"/>
    <row r="93" spans="1:15" ht="12.75" customHeight="1"/>
    <row r="94" spans="1:15" ht="12.75" customHeight="1">
      <c r="A94" s="1336"/>
      <c r="B94" s="1336"/>
      <c r="C94" s="1325"/>
      <c r="D94" s="1325"/>
      <c r="E94" s="1325"/>
      <c r="F94" s="1325"/>
      <c r="G94" s="1325"/>
      <c r="H94" s="1325"/>
      <c r="I94" s="1325"/>
      <c r="J94" s="1325"/>
      <c r="K94" s="1325"/>
    </row>
    <row r="95" spans="1:15" ht="12.75" customHeight="1">
      <c r="A95" s="1336"/>
      <c r="B95" s="1336"/>
      <c r="C95" s="1325"/>
      <c r="D95" s="1325"/>
      <c r="E95" s="1325"/>
      <c r="F95" s="1325"/>
      <c r="G95" s="1325"/>
      <c r="H95" s="1325"/>
      <c r="I95" s="1325"/>
      <c r="J95" s="1325"/>
      <c r="K95" s="1325"/>
    </row>
    <row r="96" spans="1:15" ht="12.75" customHeight="1">
      <c r="A96" s="1325"/>
      <c r="B96" s="1335"/>
      <c r="C96" s="1325"/>
      <c r="D96" s="1325"/>
      <c r="E96" s="1325"/>
      <c r="F96" s="1325"/>
      <c r="G96" s="1325"/>
      <c r="H96" s="1325"/>
      <c r="I96" s="1325"/>
      <c r="J96" s="1325"/>
    </row>
    <row r="97" spans="2:11" ht="12.75" customHeight="1">
      <c r="D97" s="1334"/>
      <c r="E97" s="1334"/>
      <c r="F97" s="1334"/>
      <c r="G97" s="1334"/>
      <c r="H97" s="1327"/>
      <c r="I97" s="1327"/>
      <c r="J97" s="1333"/>
      <c r="K97" s="1333"/>
    </row>
    <row r="98" spans="2:11" ht="12.75" customHeight="1">
      <c r="B98" s="1327"/>
      <c r="D98" s="1333"/>
      <c r="E98" s="1333"/>
      <c r="F98" s="1333"/>
      <c r="G98" s="1333"/>
      <c r="H98" s="1333"/>
      <c r="I98" s="1333"/>
      <c r="J98" s="1325"/>
    </row>
    <row r="99" spans="2:11" ht="12.75" customHeight="1">
      <c r="B99" s="1327"/>
      <c r="D99" s="1332"/>
      <c r="E99" s="1332"/>
      <c r="F99" s="1332"/>
      <c r="G99" s="1332"/>
      <c r="H99" s="1332"/>
      <c r="I99" s="1332"/>
      <c r="J99" s="1332"/>
    </row>
    <row r="100" spans="2:11" ht="12.75" customHeight="1">
      <c r="B100" s="1331"/>
      <c r="C100" s="1327"/>
      <c r="D100" s="1326"/>
      <c r="E100" s="1326"/>
      <c r="F100" s="1326"/>
      <c r="G100" s="1326"/>
      <c r="H100" s="1326"/>
      <c r="I100" s="1326"/>
      <c r="J100" s="1326"/>
      <c r="K100" s="1326"/>
    </row>
    <row r="101" spans="2:11" ht="12.75" customHeight="1">
      <c r="C101" s="1327"/>
      <c r="D101" s="1326"/>
      <c r="E101" s="1326"/>
      <c r="F101" s="1326"/>
      <c r="G101" s="1326"/>
      <c r="H101" s="1326"/>
      <c r="I101" s="1326"/>
      <c r="J101" s="1326"/>
      <c r="K101" s="1326"/>
    </row>
    <row r="102" spans="2:11" ht="12.75" customHeight="1">
      <c r="B102" s="1329"/>
      <c r="C102" s="1327"/>
      <c r="D102" s="1330"/>
      <c r="E102" s="1330"/>
      <c r="F102" s="1330"/>
      <c r="G102" s="1330"/>
      <c r="H102" s="1330"/>
      <c r="I102" s="1330"/>
      <c r="J102" s="1330"/>
      <c r="K102" s="1326"/>
    </row>
    <row r="103" spans="2:11" ht="12.75" customHeight="1">
      <c r="B103" s="1329"/>
      <c r="C103" s="1327"/>
      <c r="D103" s="1330"/>
      <c r="E103" s="1330"/>
      <c r="F103" s="1330"/>
      <c r="G103" s="1330"/>
      <c r="H103" s="1330"/>
      <c r="I103" s="1330"/>
      <c r="J103" s="1330"/>
      <c r="K103" s="1326"/>
    </row>
    <row r="104" spans="2:11" ht="12.75" customHeight="1">
      <c r="B104" s="1329"/>
      <c r="C104" s="1327"/>
      <c r="D104" s="1330"/>
      <c r="E104" s="1330"/>
      <c r="F104" s="1330"/>
      <c r="G104" s="1330"/>
      <c r="H104" s="1330"/>
      <c r="I104" s="1330"/>
      <c r="J104" s="1330"/>
      <c r="K104" s="1326"/>
    </row>
    <row r="105" spans="2:11" ht="12.75" customHeight="1">
      <c r="B105" s="1329"/>
      <c r="C105" s="1327"/>
      <c r="D105" s="1328"/>
      <c r="E105" s="1328"/>
      <c r="F105" s="1328"/>
      <c r="G105" s="1326"/>
      <c r="H105" s="1326"/>
      <c r="I105" s="1326"/>
      <c r="J105" s="1326"/>
      <c r="K105" s="1326"/>
    </row>
    <row r="106" spans="2:11" ht="12.75" customHeight="1">
      <c r="B106" s="1329"/>
      <c r="C106" s="1327"/>
      <c r="D106" s="1328"/>
      <c r="E106" s="1328"/>
      <c r="F106" s="1328"/>
      <c r="G106" s="1326"/>
      <c r="H106" s="1326"/>
      <c r="I106" s="1326"/>
      <c r="J106" s="1326"/>
      <c r="K106" s="1326"/>
    </row>
    <row r="107" spans="2:11" ht="12.75" customHeight="1">
      <c r="C107" s="1327"/>
      <c r="D107" s="1328"/>
      <c r="E107" s="1328"/>
      <c r="F107" s="1328"/>
      <c r="G107" s="1326"/>
      <c r="H107" s="1328"/>
      <c r="I107" s="1328"/>
      <c r="J107" s="1326"/>
      <c r="K107" s="1326"/>
    </row>
    <row r="108" spans="2:11" ht="12.75" customHeight="1">
      <c r="C108" s="1327"/>
      <c r="D108" s="1328"/>
      <c r="E108" s="1328"/>
      <c r="F108" s="1328"/>
      <c r="G108" s="1326"/>
      <c r="H108" s="1328"/>
      <c r="I108" s="1328"/>
      <c r="J108" s="1326"/>
      <c r="K108" s="1326"/>
    </row>
    <row r="109" spans="2:11" ht="12.75" customHeight="1">
      <c r="C109" s="1327"/>
      <c r="D109" s="1328"/>
      <c r="E109" s="1328"/>
      <c r="F109" s="1328"/>
      <c r="G109" s="1326"/>
      <c r="H109" s="1328"/>
      <c r="I109" s="1328"/>
      <c r="J109" s="1326"/>
      <c r="K109" s="1326"/>
    </row>
    <row r="110" spans="2:11" ht="12.75" customHeight="1">
      <c r="C110" s="1327"/>
      <c r="D110" s="1328"/>
      <c r="E110" s="1328"/>
      <c r="F110" s="1328"/>
      <c r="G110" s="1328"/>
      <c r="H110" s="1328"/>
      <c r="I110" s="1328"/>
      <c r="J110" s="1328"/>
      <c r="K110" s="1326"/>
    </row>
    <row r="111" spans="2:11" ht="12.75" customHeight="1">
      <c r="C111" s="1327"/>
      <c r="D111" s="1328"/>
      <c r="E111" s="1328"/>
      <c r="F111" s="1328"/>
      <c r="G111" s="1326"/>
      <c r="H111" s="1328"/>
      <c r="I111" s="1328"/>
      <c r="J111" s="1326"/>
      <c r="K111" s="1326"/>
    </row>
    <row r="112" spans="2:11" ht="12.75" customHeight="1">
      <c r="B112" s="1329"/>
      <c r="C112" s="1327"/>
      <c r="D112" s="1328"/>
      <c r="E112" s="1328"/>
      <c r="F112" s="1328"/>
      <c r="G112" s="1326"/>
      <c r="H112" s="1326"/>
      <c r="I112" s="1326"/>
      <c r="J112" s="1326"/>
      <c r="K112" s="1326"/>
    </row>
    <row r="113" spans="2:11" ht="12.75" customHeight="1">
      <c r="C113" s="1327"/>
      <c r="D113" s="1328"/>
      <c r="E113" s="1328"/>
      <c r="F113" s="1328"/>
      <c r="G113" s="1326"/>
      <c r="H113" s="1328"/>
      <c r="I113" s="1328"/>
      <c r="J113" s="1326"/>
      <c r="K113" s="1326"/>
    </row>
    <row r="114" spans="2:11" ht="12.75" customHeight="1">
      <c r="B114" s="1329"/>
      <c r="C114" s="1327"/>
      <c r="D114" s="1328"/>
      <c r="E114" s="1328"/>
      <c r="F114" s="1328"/>
      <c r="G114" s="1326"/>
      <c r="H114" s="1326"/>
      <c r="I114" s="1326"/>
      <c r="J114" s="1326"/>
      <c r="K114" s="1326"/>
    </row>
    <row r="115" spans="2:11" ht="12.75" customHeight="1">
      <c r="B115" s="1329"/>
      <c r="C115" s="1327"/>
      <c r="D115" s="1328"/>
      <c r="E115" s="1328"/>
      <c r="F115" s="1328"/>
      <c r="G115" s="1326"/>
      <c r="H115" s="1326"/>
      <c r="I115" s="1326"/>
      <c r="J115" s="1326"/>
      <c r="K115" s="1326"/>
    </row>
    <row r="116" spans="2:11" ht="12.75" customHeight="1">
      <c r="B116" s="1329"/>
      <c r="C116" s="1327"/>
      <c r="D116" s="1328"/>
      <c r="E116" s="1328"/>
      <c r="F116" s="1328"/>
      <c r="G116" s="1326"/>
      <c r="H116" s="1326"/>
      <c r="I116" s="1326"/>
      <c r="J116" s="1326"/>
      <c r="K116" s="1326"/>
    </row>
    <row r="117" spans="2:11" ht="12.75" customHeight="1">
      <c r="B117" s="1329"/>
      <c r="C117" s="1327"/>
      <c r="D117" s="1328"/>
      <c r="E117" s="1328"/>
      <c r="F117" s="1328"/>
      <c r="G117" s="1326"/>
      <c r="H117" s="1326"/>
      <c r="I117" s="1326"/>
      <c r="J117" s="1326"/>
      <c r="K117" s="1326"/>
    </row>
    <row r="118" spans="2:11" ht="12.75" customHeight="1">
      <c r="B118" s="1329"/>
      <c r="C118" s="1327"/>
      <c r="D118" s="1328"/>
      <c r="E118" s="1328"/>
      <c r="F118" s="1328"/>
      <c r="G118" s="1326"/>
      <c r="H118" s="1326"/>
      <c r="I118" s="1326"/>
      <c r="J118" s="1326"/>
      <c r="K118" s="1326"/>
    </row>
    <row r="119" spans="2:11" ht="11.1" customHeight="1">
      <c r="C119" s="1327"/>
      <c r="D119" s="1328"/>
      <c r="E119" s="1328"/>
      <c r="F119" s="1328"/>
      <c r="G119" s="1326"/>
      <c r="H119" s="1328"/>
      <c r="I119" s="1328"/>
      <c r="J119" s="1328"/>
      <c r="K119" s="1326"/>
    </row>
    <row r="120" spans="2:11" ht="11.1" customHeight="1">
      <c r="B120" s="1329"/>
      <c r="C120" s="1327"/>
      <c r="D120" s="1328"/>
      <c r="E120" s="1328"/>
      <c r="F120" s="1328"/>
      <c r="G120" s="1326"/>
      <c r="H120" s="1326"/>
      <c r="I120" s="1326"/>
      <c r="J120" s="1328"/>
      <c r="K120" s="1326"/>
    </row>
    <row r="121" spans="2:11" ht="11.1" customHeight="1">
      <c r="B121" s="1329"/>
      <c r="C121" s="1327"/>
      <c r="D121" s="1328"/>
      <c r="E121" s="1328"/>
      <c r="F121" s="1328"/>
      <c r="G121" s="1326"/>
      <c r="H121" s="1326"/>
      <c r="I121" s="1326"/>
      <c r="J121" s="1326"/>
      <c r="K121" s="1326"/>
    </row>
    <row r="122" spans="2:11" ht="11.1" customHeight="1">
      <c r="B122" s="1329"/>
      <c r="C122" s="1327"/>
      <c r="D122" s="1328"/>
      <c r="E122" s="1328"/>
      <c r="F122" s="1328"/>
      <c r="G122" s="1326"/>
      <c r="H122" s="1326"/>
      <c r="I122" s="1326"/>
      <c r="J122" s="1326"/>
      <c r="K122" s="1326"/>
    </row>
    <row r="123" spans="2:11" ht="11.1" customHeight="1">
      <c r="B123" s="1329"/>
      <c r="C123" s="1327"/>
      <c r="D123" s="1328"/>
      <c r="E123" s="1328"/>
      <c r="F123" s="1328"/>
      <c r="G123" s="1326"/>
      <c r="H123" s="1326"/>
      <c r="I123" s="1326"/>
      <c r="J123" s="1328"/>
      <c r="K123" s="1326"/>
    </row>
    <row r="124" spans="2:11" ht="10.5" customHeight="1"/>
    <row r="125" spans="2:11" ht="9.75" customHeight="1">
      <c r="C125" s="1327"/>
      <c r="D125" s="1326"/>
      <c r="E125" s="1326"/>
      <c r="F125" s="1326"/>
      <c r="G125" s="1326"/>
      <c r="H125" s="1326"/>
      <c r="I125" s="1326"/>
      <c r="J125" s="1326"/>
      <c r="K125" s="1326"/>
    </row>
    <row r="126" spans="2:11" ht="11.1" customHeight="1">
      <c r="C126" s="1325"/>
      <c r="D126" s="1323"/>
      <c r="E126" s="1323"/>
      <c r="F126" s="1323"/>
      <c r="G126" s="1323"/>
      <c r="H126" s="1324"/>
      <c r="I126" s="1324"/>
      <c r="J126" s="1323"/>
      <c r="K126" s="1323"/>
    </row>
    <row r="127" spans="2:11" ht="9.75" customHeight="1"/>
    <row r="128" spans="2:11" ht="9.75" customHeight="1"/>
    <row r="129" spans="2:11" ht="9.75" customHeight="1">
      <c r="B129" s="1322"/>
      <c r="C129" s="1319"/>
    </row>
    <row r="130" spans="2:11" ht="9.75" customHeight="1">
      <c r="B130" s="1321"/>
      <c r="C130" s="1320"/>
    </row>
    <row r="131" spans="2:11" ht="9.75" customHeight="1">
      <c r="B131" s="1321"/>
      <c r="C131" s="1320"/>
      <c r="D131" s="1318"/>
      <c r="E131" s="1318"/>
      <c r="F131" s="1318"/>
      <c r="G131" s="1318"/>
      <c r="H131" s="1318"/>
      <c r="I131" s="1318"/>
      <c r="J131" s="1318"/>
      <c r="K131" s="1318"/>
    </row>
    <row r="132" spans="2:11" ht="9.75" customHeight="1">
      <c r="B132" s="1318"/>
      <c r="D132" s="1318"/>
      <c r="E132" s="1318"/>
      <c r="F132" s="1318"/>
      <c r="G132" s="1318"/>
      <c r="H132" s="1318"/>
      <c r="I132" s="1318"/>
      <c r="J132" s="1318"/>
      <c r="K132" s="1318"/>
    </row>
    <row r="133" spans="2:11" ht="11.1" customHeight="1">
      <c r="C133" s="1319"/>
      <c r="D133" s="1318"/>
      <c r="E133" s="1318"/>
      <c r="F133" s="1318"/>
      <c r="G133" s="1318"/>
      <c r="H133" s="1318"/>
      <c r="I133" s="1318"/>
      <c r="J133" s="1318"/>
      <c r="K133" s="1318"/>
    </row>
    <row r="134" spans="2:11" ht="11.1" customHeight="1">
      <c r="C134" s="1319"/>
      <c r="D134" s="1318"/>
      <c r="E134" s="1318"/>
      <c r="F134" s="1318"/>
      <c r="G134" s="1318"/>
      <c r="H134" s="1318"/>
      <c r="I134" s="1318"/>
      <c r="J134" s="1318"/>
      <c r="K134" s="1318"/>
    </row>
    <row r="135" spans="2:11" ht="11.1" customHeight="1"/>
    <row r="136" spans="2:11" ht="11.1" customHeight="1"/>
    <row r="137" spans="2:11" ht="11.1" customHeight="1"/>
    <row r="138" spans="2:11" ht="11.1" customHeight="1"/>
  </sheetData>
  <mergeCells count="48">
    <mergeCell ref="X34:AA34"/>
    <mergeCell ref="R29:T29"/>
    <mergeCell ref="R27:T27"/>
    <mergeCell ref="X27:AA27"/>
    <mergeCell ref="R28:T28"/>
    <mergeCell ref="X28:AA28"/>
    <mergeCell ref="H10:J10"/>
    <mergeCell ref="H11:J11"/>
    <mergeCell ref="H12:J12"/>
    <mergeCell ref="H13:J13"/>
    <mergeCell ref="X25:AA25"/>
    <mergeCell ref="R25:T25"/>
    <mergeCell ref="O52:P52"/>
    <mergeCell ref="Q52:T52"/>
    <mergeCell ref="U52:X52"/>
    <mergeCell ref="X29:AA29"/>
    <mergeCell ref="Q47:T47"/>
    <mergeCell ref="U47:X47"/>
    <mergeCell ref="R30:T30"/>
    <mergeCell ref="X30:AA30"/>
    <mergeCell ref="T46:W46"/>
    <mergeCell ref="R31:T31"/>
    <mergeCell ref="X31:AA31"/>
    <mergeCell ref="Q48:T48"/>
    <mergeCell ref="U48:X48"/>
    <mergeCell ref="R32:T32"/>
    <mergeCell ref="X32:AA32"/>
    <mergeCell ref="R34:T34"/>
    <mergeCell ref="Q49:T49"/>
    <mergeCell ref="U49:X49"/>
    <mergeCell ref="T53:W53"/>
    <mergeCell ref="Q50:T50"/>
    <mergeCell ref="U50:X50"/>
    <mergeCell ref="Q51:T51"/>
    <mergeCell ref="U51:X51"/>
    <mergeCell ref="C6:C8"/>
    <mergeCell ref="G6:G8"/>
    <mergeCell ref="O51:P51"/>
    <mergeCell ref="O50:P50"/>
    <mergeCell ref="A2:M2"/>
    <mergeCell ref="A3:M3"/>
    <mergeCell ref="O47:P47"/>
    <mergeCell ref="O48:P48"/>
    <mergeCell ref="H14:J14"/>
    <mergeCell ref="H15:J15"/>
    <mergeCell ref="H17:J17"/>
    <mergeCell ref="O49:P49"/>
    <mergeCell ref="H6:J8"/>
  </mergeCells>
  <printOptions horizontalCentered="1"/>
  <pageMargins left="1.2598425196850394" right="0.98425196850393704" top="0.86614173228346458" bottom="0.94488188976377963" header="0.51181102362204722" footer="0.51181102362204722"/>
  <pageSetup scale="85"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ED7DB-A296-4610-B22B-9AFB31186B70}">
  <dimension ref="A2:T36"/>
  <sheetViews>
    <sheetView view="pageBreakPreview" zoomScaleNormal="100" zoomScaleSheetLayoutView="100" workbookViewId="0">
      <selection activeCell="A3" sqref="A3:M3"/>
    </sheetView>
  </sheetViews>
  <sheetFormatPr baseColWidth="10" defaultRowHeight="12.75"/>
  <cols>
    <col min="1" max="1" width="3.140625" customWidth="1"/>
    <col min="2" max="2" width="7.28515625" customWidth="1"/>
    <col min="3" max="5" width="3.28515625" customWidth="1"/>
    <col min="6" max="7" width="7.140625" customWidth="1"/>
    <col min="8" max="8" width="2" customWidth="1"/>
    <col min="9" max="10" width="7.140625" customWidth="1"/>
    <col min="11" max="12" width="5.5703125" customWidth="1"/>
    <col min="13" max="13" width="8.7109375" customWidth="1"/>
    <col min="15" max="15" width="15.7109375" bestFit="1" customWidth="1"/>
    <col min="16" max="16" width="14.28515625" bestFit="1" customWidth="1"/>
  </cols>
  <sheetData>
    <row r="2" spans="1:20" ht="13.5" thickBot="1">
      <c r="A2" s="1316"/>
      <c r="B2" s="1316"/>
      <c r="C2" s="1316"/>
      <c r="D2" s="1316"/>
      <c r="E2" s="1316"/>
      <c r="F2" s="1316"/>
      <c r="G2" s="1316"/>
      <c r="H2" s="1316"/>
      <c r="I2" s="1316"/>
      <c r="J2" s="1316"/>
      <c r="K2" s="1316"/>
      <c r="L2" s="1316"/>
      <c r="M2" s="1316"/>
    </row>
    <row r="3" spans="1:20" ht="19.5" customHeight="1">
      <c r="A3" s="2121" t="s">
        <v>1361</v>
      </c>
      <c r="B3" s="2121"/>
      <c r="C3" s="2121"/>
      <c r="D3" s="2121"/>
      <c r="E3" s="2121"/>
      <c r="F3" s="2121"/>
      <c r="G3" s="2121"/>
      <c r="H3" s="2121"/>
      <c r="I3" s="2121"/>
      <c r="J3" s="2121"/>
      <c r="K3" s="2121"/>
      <c r="L3" s="2121"/>
      <c r="M3" s="2121"/>
    </row>
    <row r="4" spans="1:20">
      <c r="A4" s="2121">
        <v>2017</v>
      </c>
      <c r="B4" s="2121"/>
      <c r="C4" s="2121"/>
      <c r="D4" s="2121"/>
      <c r="E4" s="2121"/>
      <c r="F4" s="2121"/>
      <c r="G4" s="2121"/>
      <c r="H4" s="2121"/>
      <c r="I4" s="2121"/>
      <c r="J4" s="2121"/>
      <c r="K4" s="2121"/>
      <c r="L4" s="2121"/>
      <c r="M4" s="2121"/>
    </row>
    <row r="5" spans="1:20">
      <c r="A5" s="1128"/>
      <c r="B5" s="1315"/>
      <c r="C5" s="1315"/>
      <c r="D5" s="1315"/>
      <c r="E5" s="1315"/>
      <c r="F5" s="1315"/>
      <c r="G5" s="1315"/>
      <c r="H5" s="1315"/>
      <c r="I5" s="1315"/>
      <c r="J5" s="1315"/>
      <c r="K5" s="1315"/>
      <c r="L5" s="1315"/>
      <c r="M5" s="1315"/>
    </row>
    <row r="6" spans="1:20" ht="5.25" customHeight="1">
      <c r="A6" s="755"/>
      <c r="B6" s="755"/>
      <c r="C6" s="755"/>
      <c r="D6" s="1314"/>
      <c r="E6" s="1314"/>
      <c r="F6" s="1314"/>
      <c r="G6" s="1314"/>
      <c r="H6" s="1313"/>
      <c r="I6" s="1313"/>
      <c r="J6" s="1313"/>
      <c r="K6" s="1313"/>
      <c r="L6" s="1313"/>
      <c r="M6" s="1313"/>
    </row>
    <row r="7" spans="1:20">
      <c r="A7" s="142"/>
      <c r="B7" s="142" t="s">
        <v>1360</v>
      </c>
      <c r="C7" s="142"/>
      <c r="D7" s="142"/>
      <c r="E7" s="2139" t="s">
        <v>1358</v>
      </c>
      <c r="F7" s="2139"/>
      <c r="G7" s="2139"/>
      <c r="H7" s="2139" t="s">
        <v>1357</v>
      </c>
      <c r="I7" s="2139"/>
      <c r="J7" s="2139"/>
      <c r="K7" s="2139" t="s">
        <v>5</v>
      </c>
      <c r="L7" s="2139"/>
      <c r="M7" s="2139"/>
    </row>
    <row r="8" spans="1:20" ht="5.25" customHeight="1">
      <c r="A8" s="274"/>
      <c r="B8" s="274"/>
      <c r="C8" s="1312"/>
      <c r="D8" s="1312"/>
      <c r="E8" s="1312"/>
      <c r="F8" s="1312"/>
      <c r="G8" s="1312"/>
      <c r="H8" s="534"/>
      <c r="I8" s="1312"/>
      <c r="J8" s="1312"/>
      <c r="K8" s="1312"/>
      <c r="L8" s="1312"/>
      <c r="M8" s="1312"/>
    </row>
    <row r="9" spans="1:20" ht="12" customHeight="1">
      <c r="A9" s="99"/>
      <c r="B9" s="99"/>
      <c r="C9" s="99"/>
      <c r="D9" s="99"/>
      <c r="E9" s="99"/>
      <c r="F9" s="99"/>
      <c r="G9" s="99"/>
      <c r="H9" s="97"/>
      <c r="I9" s="99"/>
      <c r="J9" s="99"/>
      <c r="K9" s="99"/>
      <c r="L9" s="99"/>
      <c r="M9" s="99"/>
    </row>
    <row r="10" spans="1:20">
      <c r="A10" s="99"/>
      <c r="B10" s="99" t="s">
        <v>1359</v>
      </c>
      <c r="C10" s="99"/>
      <c r="D10" s="1308"/>
      <c r="E10" s="2137">
        <v>986350216</v>
      </c>
      <c r="F10" s="2137"/>
      <c r="G10" s="2137"/>
      <c r="H10" s="2137">
        <v>185001811</v>
      </c>
      <c r="I10" s="2137"/>
      <c r="J10" s="2137"/>
      <c r="K10" s="2140">
        <v>1171352027</v>
      </c>
      <c r="L10" s="2140"/>
      <c r="M10" s="2140"/>
      <c r="O10" s="142" t="s">
        <v>1358</v>
      </c>
      <c r="P10" s="142" t="s">
        <v>1357</v>
      </c>
      <c r="Q10" s="142"/>
      <c r="R10" s="142"/>
      <c r="S10" s="142"/>
      <c r="T10" s="142"/>
    </row>
    <row r="11" spans="1:20">
      <c r="A11" s="99"/>
      <c r="B11" s="99"/>
      <c r="C11" s="99"/>
      <c r="D11" s="1307"/>
      <c r="E11" s="1310"/>
      <c r="F11" s="1310"/>
      <c r="G11" s="1311"/>
      <c r="H11" s="1310"/>
      <c r="I11" s="1310"/>
      <c r="J11" s="1310"/>
      <c r="K11" s="2134"/>
      <c r="L11" s="2134"/>
      <c r="M11" s="2134"/>
      <c r="O11" s="1309">
        <f>+E14</f>
        <v>1224470244</v>
      </c>
      <c r="P11" s="1309">
        <f>+H14</f>
        <v>259036760</v>
      </c>
      <c r="Q11" s="1309"/>
    </row>
    <row r="12" spans="1:20">
      <c r="A12" s="99"/>
      <c r="B12" s="99" t="s">
        <v>1356</v>
      </c>
      <c r="C12" s="99"/>
      <c r="D12" s="1308"/>
      <c r="E12" s="2138">
        <v>238120028</v>
      </c>
      <c r="F12" s="2138"/>
      <c r="G12" s="2138"/>
      <c r="H12" s="2137">
        <v>74034949</v>
      </c>
      <c r="I12" s="2137"/>
      <c r="J12" s="2137"/>
      <c r="K12" s="2134">
        <v>312154977</v>
      </c>
      <c r="L12" s="2134"/>
      <c r="M12" s="2134"/>
    </row>
    <row r="13" spans="1:20" ht="12" customHeight="1">
      <c r="A13" s="99"/>
      <c r="B13" s="99"/>
      <c r="C13" s="99"/>
      <c r="D13" s="1307"/>
      <c r="E13" s="1305"/>
      <c r="F13" s="1305"/>
      <c r="G13" s="1306"/>
      <c r="H13" s="1305"/>
      <c r="I13" s="1305"/>
      <c r="J13" s="1305"/>
      <c r="K13" s="2135"/>
      <c r="L13" s="2135"/>
      <c r="M13" s="2135"/>
    </row>
    <row r="14" spans="1:20" ht="15" customHeight="1">
      <c r="A14" s="1102"/>
      <c r="B14" s="2109" t="s">
        <v>5</v>
      </c>
      <c r="C14" s="2109"/>
      <c r="D14" s="2109"/>
      <c r="E14" s="2136">
        <f>SUM(E10:G13)</f>
        <v>1224470244</v>
      </c>
      <c r="F14" s="2136"/>
      <c r="G14" s="2136"/>
      <c r="H14" s="2136">
        <f>SUM(H10:J12)</f>
        <v>259036760</v>
      </c>
      <c r="I14" s="2136"/>
      <c r="J14" s="2136"/>
      <c r="K14" s="2133">
        <f>SUM(E14:J14)</f>
        <v>1483507004</v>
      </c>
      <c r="L14" s="2133"/>
      <c r="M14" s="2133"/>
    </row>
    <row r="15" spans="1:20">
      <c r="A15" s="99"/>
      <c r="B15" s="1301"/>
      <c r="C15" s="1300"/>
      <c r="D15" s="1298"/>
      <c r="E15" s="1298"/>
      <c r="F15" s="1298"/>
      <c r="G15" s="1299"/>
      <c r="H15" s="1298"/>
      <c r="I15" s="1298"/>
      <c r="J15" s="1298"/>
      <c r="K15" s="1298"/>
      <c r="L15" s="1298"/>
      <c r="M15" s="1298"/>
    </row>
    <row r="16" spans="1:20">
      <c r="A16" s="73"/>
      <c r="B16" s="73"/>
      <c r="C16" s="73"/>
      <c r="D16" s="73"/>
      <c r="E16" s="73"/>
      <c r="F16" s="73"/>
      <c r="G16" s="73"/>
      <c r="H16" s="73"/>
      <c r="I16" s="73"/>
      <c r="J16" s="73"/>
      <c r="K16" s="73"/>
      <c r="L16" s="73"/>
      <c r="M16" s="73"/>
    </row>
    <row r="17" spans="1:13">
      <c r="A17" s="1300"/>
      <c r="B17" s="1301"/>
      <c r="C17" s="1303"/>
      <c r="D17" s="1303"/>
      <c r="E17" s="1303"/>
      <c r="F17" s="1303"/>
      <c r="G17" s="1303"/>
      <c r="H17" s="1303"/>
      <c r="I17" s="1303"/>
      <c r="J17" s="1303"/>
      <c r="K17" s="1303"/>
      <c r="L17" s="1303"/>
      <c r="M17" s="1303"/>
    </row>
    <row r="18" spans="1:13" ht="15.75">
      <c r="A18" s="1302"/>
      <c r="B18" s="1301"/>
      <c r="C18" s="1303"/>
      <c r="D18" s="1303"/>
      <c r="E18" s="1303"/>
      <c r="F18" s="1303"/>
      <c r="G18" s="1303"/>
      <c r="H18" s="1303"/>
      <c r="I18" s="1303"/>
      <c r="J18" s="1303"/>
      <c r="K18" s="1303"/>
      <c r="L18" s="1303"/>
      <c r="M18" s="1303"/>
    </row>
    <row r="19" spans="1:13" ht="15.75">
      <c r="A19" s="1302"/>
      <c r="B19" s="1301"/>
      <c r="C19" s="1300"/>
      <c r="D19" s="1299"/>
      <c r="E19" s="1299" t="s">
        <v>171</v>
      </c>
      <c r="F19" s="1299"/>
      <c r="G19" s="1299"/>
      <c r="H19" s="1299"/>
      <c r="I19" s="1299"/>
      <c r="J19" s="1299"/>
      <c r="K19" s="1299"/>
      <c r="L19" s="1299"/>
      <c r="M19" s="1299"/>
    </row>
    <row r="20" spans="1:13">
      <c r="A20" s="1300"/>
      <c r="B20" s="1301"/>
      <c r="C20" s="1299"/>
      <c r="D20" s="1299"/>
      <c r="E20" s="1299"/>
      <c r="F20" s="1299"/>
      <c r="G20" s="1299"/>
      <c r="H20" s="1299"/>
      <c r="I20" s="1299"/>
      <c r="J20" s="1299"/>
      <c r="K20" s="1299"/>
      <c r="L20" s="1299"/>
      <c r="M20" s="1299"/>
    </row>
    <row r="21" spans="1:13" ht="15.75">
      <c r="A21" s="1304"/>
      <c r="B21" s="1301"/>
      <c r="C21" s="1300"/>
      <c r="D21" s="1298"/>
      <c r="E21" s="1298"/>
      <c r="F21" s="1298"/>
      <c r="G21" s="1299"/>
      <c r="H21" s="1298"/>
      <c r="I21" s="1298"/>
      <c r="J21" s="1298"/>
      <c r="K21" s="1298"/>
      <c r="L21" s="1298"/>
      <c r="M21" s="1298"/>
    </row>
    <row r="22" spans="1:13" ht="15.75">
      <c r="A22" s="1302"/>
      <c r="B22" s="1301"/>
      <c r="C22" s="1300"/>
      <c r="D22" s="1298"/>
      <c r="E22" s="1298"/>
      <c r="F22" s="1298"/>
      <c r="G22" s="1299"/>
      <c r="H22" s="1298"/>
      <c r="I22" s="1298"/>
      <c r="J22" s="1298"/>
      <c r="K22" s="1298"/>
      <c r="L22" s="1298"/>
      <c r="M22" s="1298"/>
    </row>
    <row r="23" spans="1:13" ht="15.75">
      <c r="A23" s="1302"/>
      <c r="B23" s="1301"/>
      <c r="C23" s="1303"/>
      <c r="D23" s="1303"/>
      <c r="E23" s="1303"/>
      <c r="F23" s="1303"/>
      <c r="G23" s="1303"/>
      <c r="H23" s="1303"/>
      <c r="I23" s="1303"/>
      <c r="J23" s="1303"/>
      <c r="K23" s="1303"/>
      <c r="L23" s="1303"/>
      <c r="M23" s="1303"/>
    </row>
    <row r="24" spans="1:13" ht="15.75">
      <c r="A24" s="1302"/>
      <c r="B24" s="1301"/>
      <c r="C24" s="1300"/>
      <c r="D24" s="1298"/>
      <c r="E24" s="1298"/>
      <c r="F24" s="1298"/>
      <c r="G24" s="1299"/>
      <c r="H24" s="1298"/>
      <c r="I24" s="1298"/>
      <c r="J24" s="1298"/>
      <c r="K24" s="1298"/>
      <c r="L24" s="1298"/>
      <c r="M24" s="1298"/>
    </row>
    <row r="25" spans="1:13" ht="15.75">
      <c r="A25" s="1302"/>
      <c r="B25" s="1301"/>
      <c r="C25" s="1300"/>
      <c r="D25" s="1299"/>
      <c r="E25" s="1299"/>
      <c r="F25" s="1299"/>
      <c r="G25" s="1299"/>
      <c r="H25" s="1299"/>
      <c r="I25" s="1299"/>
      <c r="J25" s="1299"/>
      <c r="K25" s="1299"/>
      <c r="L25" s="1299"/>
      <c r="M25" s="1299"/>
    </row>
    <row r="26" spans="1:13">
      <c r="A26" s="1300"/>
      <c r="B26" s="1301"/>
      <c r="C26" s="1299"/>
      <c r="D26" s="1299"/>
      <c r="E26" s="1299"/>
      <c r="F26" s="1299"/>
      <c r="G26" s="1299"/>
      <c r="H26" s="1299"/>
      <c r="I26" s="1299"/>
      <c r="J26" s="1299"/>
      <c r="K26" s="1299"/>
      <c r="L26" s="1299"/>
      <c r="M26" s="1299"/>
    </row>
    <row r="27" spans="1:13" ht="15.75">
      <c r="A27" s="1302"/>
      <c r="B27" s="1301"/>
      <c r="C27" s="1300"/>
      <c r="D27" s="1299"/>
      <c r="E27" s="1299"/>
      <c r="F27" s="1299"/>
      <c r="G27" s="1299"/>
      <c r="H27" s="1299"/>
      <c r="I27" s="1299"/>
      <c r="J27" s="1299"/>
      <c r="K27" s="1299"/>
      <c r="L27" s="1299"/>
      <c r="M27" s="1299"/>
    </row>
    <row r="28" spans="1:13" ht="15.75">
      <c r="A28" s="1302"/>
      <c r="B28" s="1301"/>
      <c r="C28" s="1300"/>
      <c r="D28" s="1299"/>
      <c r="E28" s="1299"/>
      <c r="F28" s="1299"/>
      <c r="G28" s="1299"/>
      <c r="H28" s="1299"/>
      <c r="I28" s="1299"/>
      <c r="J28" s="1299"/>
      <c r="K28" s="1299"/>
      <c r="L28" s="1299"/>
      <c r="M28" s="1299"/>
    </row>
    <row r="29" spans="1:13">
      <c r="A29" s="1300"/>
      <c r="B29" s="1301"/>
      <c r="C29" s="1299"/>
      <c r="D29" s="1299"/>
      <c r="E29" s="1299"/>
      <c r="F29" s="1299"/>
      <c r="G29" s="1299"/>
      <c r="H29" s="1299"/>
      <c r="I29" s="1299"/>
      <c r="J29" s="1299"/>
      <c r="K29" s="1299"/>
      <c r="L29" s="1299"/>
      <c r="M29" s="1299"/>
    </row>
    <row r="30" spans="1:13" ht="15.75">
      <c r="A30" s="1302"/>
      <c r="B30" s="1301"/>
      <c r="C30" s="1300"/>
      <c r="D30" s="1298"/>
      <c r="E30" s="1298"/>
      <c r="F30" s="1298"/>
      <c r="G30" s="1299"/>
      <c r="H30" s="1298"/>
      <c r="I30" s="1298"/>
      <c r="J30" s="1298"/>
      <c r="K30" s="1298"/>
      <c r="L30" s="1298"/>
      <c r="M30" s="1298"/>
    </row>
    <row r="31" spans="1:13" ht="15.75">
      <c r="A31" s="1302"/>
      <c r="B31" s="1301"/>
      <c r="C31" s="1300"/>
      <c r="D31" s="1298"/>
      <c r="E31" s="1298"/>
      <c r="F31" s="1298"/>
      <c r="G31" s="1299"/>
      <c r="H31" s="1298"/>
      <c r="I31" s="1298"/>
      <c r="J31" s="1298"/>
      <c r="K31" s="1298"/>
      <c r="L31" s="1298"/>
      <c r="M31" s="1298"/>
    </row>
    <row r="32" spans="1:13">
      <c r="A32" s="99"/>
      <c r="B32" s="1301"/>
      <c r="C32" s="1300"/>
      <c r="D32" s="1298"/>
      <c r="E32" s="1298"/>
      <c r="F32" s="1298"/>
      <c r="G32" s="1299"/>
      <c r="H32" s="1298"/>
      <c r="I32" s="1298"/>
      <c r="J32" s="1298"/>
      <c r="K32" s="1298"/>
      <c r="L32" s="1298"/>
      <c r="M32" s="1298"/>
    </row>
    <row r="33" spans="1:13">
      <c r="B33" s="832"/>
      <c r="C33" s="1300"/>
      <c r="D33" s="1298"/>
      <c r="E33" s="1298"/>
      <c r="F33" s="1298"/>
      <c r="G33" s="1299"/>
      <c r="H33" s="1298"/>
      <c r="I33" s="1298"/>
      <c r="J33" s="1298"/>
      <c r="K33" s="1298"/>
      <c r="L33" s="1298"/>
      <c r="M33" s="1298"/>
    </row>
    <row r="34" spans="1:13" ht="15.75">
      <c r="A34" s="1302"/>
      <c r="B34" s="1301"/>
      <c r="C34" s="1300"/>
      <c r="D34" s="1298"/>
      <c r="E34" s="1298"/>
      <c r="F34" s="1298"/>
      <c r="G34" s="1299"/>
      <c r="H34" s="1298"/>
      <c r="I34" s="1298"/>
      <c r="J34" s="1298"/>
      <c r="K34" s="1298"/>
      <c r="L34" s="1298"/>
      <c r="M34" s="1298"/>
    </row>
    <row r="35" spans="1:13" ht="15.75">
      <c r="A35" s="1302"/>
      <c r="B35" s="1301"/>
      <c r="C35" s="1300"/>
      <c r="D35" s="1298"/>
      <c r="E35" s="1298"/>
      <c r="F35" s="1298"/>
      <c r="G35" s="1299"/>
      <c r="H35" s="1298"/>
      <c r="I35" s="1298"/>
      <c r="J35" s="1298"/>
      <c r="K35" s="1298"/>
      <c r="L35" s="1298"/>
      <c r="M35" s="1298"/>
    </row>
    <row r="36" spans="1:13">
      <c r="A36" s="50" t="s">
        <v>1355</v>
      </c>
    </row>
  </sheetData>
  <mergeCells count="17">
    <mergeCell ref="H10:J10"/>
    <mergeCell ref="A3:M3"/>
    <mergeCell ref="A4:M4"/>
    <mergeCell ref="E12:G12"/>
    <mergeCell ref="H12:J12"/>
    <mergeCell ref="K7:M7"/>
    <mergeCell ref="K10:M10"/>
    <mergeCell ref="K12:M12"/>
    <mergeCell ref="E7:G7"/>
    <mergeCell ref="H7:J7"/>
    <mergeCell ref="E10:G10"/>
    <mergeCell ref="B14:D14"/>
    <mergeCell ref="K14:M14"/>
    <mergeCell ref="K11:M11"/>
    <mergeCell ref="K13:M13"/>
    <mergeCell ref="E14:G14"/>
    <mergeCell ref="H14:J14"/>
  </mergeCells>
  <pageMargins left="1.4960629921259843" right="0.31496062992125984" top="0.74803149606299213" bottom="0.74803149606299213" header="0.31496062992125984" footer="0.31496062992125984"/>
  <pageSetup scale="9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127E6-0B87-4234-B4FA-6F382C8A0A3D}">
  <dimension ref="A1:W515"/>
  <sheetViews>
    <sheetView view="pageBreakPreview" zoomScaleNormal="115" zoomScaleSheetLayoutView="100" workbookViewId="0">
      <selection activeCell="B160" sqref="B160"/>
    </sheetView>
  </sheetViews>
  <sheetFormatPr baseColWidth="10" defaultRowHeight="12.75"/>
  <cols>
    <col min="1" max="1" width="7.5703125" style="73" customWidth="1"/>
    <col min="2" max="2" width="1.5703125" style="73" customWidth="1"/>
    <col min="3" max="3" width="67.7109375" style="73" customWidth="1"/>
    <col min="4" max="4" width="7.28515625" style="214" customWidth="1"/>
    <col min="5" max="5" width="7.7109375" style="214" customWidth="1"/>
    <col min="6" max="10" width="7.28515625" style="214" customWidth="1"/>
    <col min="11" max="11" width="6.7109375" style="73" customWidth="1"/>
    <col min="12" max="12" width="1" style="73" customWidth="1"/>
    <col min="13" max="13" width="6.7109375" style="73" customWidth="1"/>
    <col min="14" max="14" width="1" style="73" customWidth="1"/>
    <col min="15" max="15" width="6.7109375" style="73" customWidth="1"/>
    <col min="16" max="16" width="1" style="73" customWidth="1"/>
    <col min="17" max="17" width="6.7109375" style="73" customWidth="1"/>
    <col min="18" max="18" width="1" style="73" customWidth="1"/>
    <col min="19" max="19" width="6.7109375" style="73" customWidth="1"/>
    <col min="20" max="20" width="1" style="73" customWidth="1"/>
    <col min="21" max="22" width="6.7109375" style="73" customWidth="1"/>
    <col min="23" max="16384" width="11.42578125" style="73"/>
  </cols>
  <sheetData>
    <row r="1" spans="1:23" ht="3.75" customHeight="1">
      <c r="D1" s="213"/>
      <c r="E1" s="213"/>
      <c r="F1" s="213"/>
      <c r="G1" s="213"/>
      <c r="H1" s="213"/>
      <c r="I1" s="213"/>
      <c r="J1" s="213"/>
    </row>
    <row r="2" spans="1:23" ht="12.75" customHeight="1">
      <c r="A2" s="1983" t="s">
        <v>1353</v>
      </c>
      <c r="B2" s="1983"/>
      <c r="C2" s="1983"/>
      <c r="D2" s="1983"/>
      <c r="E2" s="1983"/>
      <c r="F2" s="1983"/>
      <c r="G2" s="1983"/>
      <c r="H2" s="1983"/>
      <c r="I2" s="1983"/>
      <c r="J2" s="1983"/>
      <c r="K2" s="345"/>
      <c r="L2" s="345"/>
      <c r="M2" s="345"/>
      <c r="N2" s="345"/>
      <c r="O2" s="345"/>
      <c r="P2" s="345"/>
      <c r="Q2" s="345"/>
      <c r="R2" s="345"/>
      <c r="S2" s="345"/>
      <c r="T2" s="345"/>
    </row>
    <row r="3" spans="1:23" ht="12.75" customHeight="1">
      <c r="A3" s="1983" t="s">
        <v>63</v>
      </c>
      <c r="B3" s="1983"/>
      <c r="C3" s="1983"/>
      <c r="D3" s="1983"/>
      <c r="E3" s="1983"/>
      <c r="F3" s="1983"/>
      <c r="G3" s="1983"/>
      <c r="H3" s="1983"/>
      <c r="I3" s="1983"/>
      <c r="J3" s="1983"/>
      <c r="V3" s="104"/>
      <c r="W3" s="104"/>
    </row>
    <row r="4" spans="1:23" ht="3" customHeight="1">
      <c r="B4" s="274"/>
      <c r="C4" s="274"/>
      <c r="D4" s="213"/>
      <c r="E4" s="213"/>
      <c r="F4" s="213"/>
      <c r="G4" s="213"/>
      <c r="H4" s="213"/>
      <c r="I4" s="213"/>
    </row>
    <row r="5" spans="1:23" ht="8.25" customHeight="1">
      <c r="A5" s="2001" t="s">
        <v>29</v>
      </c>
      <c r="B5" s="2018" t="s">
        <v>220</v>
      </c>
      <c r="C5" s="2018"/>
      <c r="D5" s="2143" t="s">
        <v>1352</v>
      </c>
      <c r="E5" s="2143"/>
      <c r="F5" s="2143"/>
      <c r="G5" s="2143"/>
      <c r="H5" s="2143"/>
      <c r="I5" s="2143"/>
      <c r="J5" s="2144"/>
    </row>
    <row r="6" spans="1:23" ht="12" customHeight="1">
      <c r="A6" s="1990"/>
      <c r="B6" s="1972"/>
      <c r="C6" s="1972"/>
      <c r="D6" s="2145"/>
      <c r="E6" s="2145"/>
      <c r="F6" s="2145"/>
      <c r="G6" s="2145"/>
      <c r="H6" s="2145"/>
      <c r="I6" s="2145"/>
      <c r="J6" s="2146"/>
    </row>
    <row r="7" spans="1:23" ht="22.5">
      <c r="A7" s="1991"/>
      <c r="B7" s="1973"/>
      <c r="C7" s="1973"/>
      <c r="D7" s="1297" t="s">
        <v>1351</v>
      </c>
      <c r="E7" s="1297" t="s">
        <v>1350</v>
      </c>
      <c r="F7" s="1297" t="s">
        <v>1349</v>
      </c>
      <c r="G7" s="1297" t="s">
        <v>1348</v>
      </c>
      <c r="H7" s="1297" t="s">
        <v>1347</v>
      </c>
      <c r="I7" s="1297" t="s">
        <v>1346</v>
      </c>
      <c r="J7" s="1296" t="s">
        <v>5</v>
      </c>
    </row>
    <row r="8" spans="1:23" ht="12.75" customHeight="1">
      <c r="A8" s="2006">
        <v>1401</v>
      </c>
      <c r="B8" s="271" t="s">
        <v>9</v>
      </c>
      <c r="C8" s="432"/>
      <c r="D8" s="851">
        <f t="shared" ref="D8:I8" si="0">SUM(D9,D13,D16,D21,D28,D31)</f>
        <v>2</v>
      </c>
      <c r="E8" s="851">
        <f t="shared" si="0"/>
        <v>0</v>
      </c>
      <c r="F8" s="851">
        <f t="shared" si="0"/>
        <v>0</v>
      </c>
      <c r="G8" s="851">
        <f t="shared" si="0"/>
        <v>2</v>
      </c>
      <c r="H8" s="851">
        <f t="shared" si="0"/>
        <v>6</v>
      </c>
      <c r="I8" s="851">
        <f t="shared" si="0"/>
        <v>0</v>
      </c>
      <c r="J8" s="850">
        <f t="shared" ref="J8:J15" si="1">SUM(D8:I8)</f>
        <v>10</v>
      </c>
    </row>
    <row r="9" spans="1:23" ht="12" customHeight="1">
      <c r="A9" s="2014"/>
      <c r="B9" s="525" t="s">
        <v>10</v>
      </c>
      <c r="C9" s="481"/>
      <c r="D9" s="849">
        <f t="shared" ref="D9:I9" si="2">SUM(D10:D12)</f>
        <v>1</v>
      </c>
      <c r="E9" s="849">
        <f t="shared" si="2"/>
        <v>0</v>
      </c>
      <c r="F9" s="849">
        <f t="shared" si="2"/>
        <v>0</v>
      </c>
      <c r="G9" s="849">
        <f t="shared" si="2"/>
        <v>1</v>
      </c>
      <c r="H9" s="849">
        <f t="shared" si="2"/>
        <v>0</v>
      </c>
      <c r="I9" s="849">
        <f t="shared" si="2"/>
        <v>0</v>
      </c>
      <c r="J9" s="848">
        <f t="shared" si="1"/>
        <v>2</v>
      </c>
    </row>
    <row r="10" spans="1:23" ht="12" customHeight="1">
      <c r="A10" s="2014"/>
      <c r="B10" s="488"/>
      <c r="C10" s="99" t="s">
        <v>1340</v>
      </c>
      <c r="D10" s="249">
        <v>1</v>
      </c>
      <c r="E10" s="249">
        <v>0</v>
      </c>
      <c r="F10" s="249">
        <v>0</v>
      </c>
      <c r="G10" s="249">
        <v>0</v>
      </c>
      <c r="H10" s="249">
        <v>0</v>
      </c>
      <c r="I10" s="249">
        <v>0</v>
      </c>
      <c r="J10" s="248">
        <f t="shared" si="1"/>
        <v>1</v>
      </c>
    </row>
    <row r="11" spans="1:23" ht="12" customHeight="1">
      <c r="A11" s="2014"/>
      <c r="B11" s="487"/>
      <c r="C11" s="99" t="s">
        <v>240</v>
      </c>
      <c r="D11" s="242">
        <v>0</v>
      </c>
      <c r="E11" s="242">
        <v>0</v>
      </c>
      <c r="F11" s="242">
        <v>0</v>
      </c>
      <c r="G11" s="242">
        <v>1</v>
      </c>
      <c r="H11" s="242">
        <v>0</v>
      </c>
      <c r="I11" s="242">
        <v>0</v>
      </c>
      <c r="J11" s="248">
        <f t="shared" si="1"/>
        <v>1</v>
      </c>
    </row>
    <row r="12" spans="1:23" ht="12" customHeight="1">
      <c r="A12" s="2014"/>
      <c r="B12" s="487"/>
      <c r="C12" s="10" t="s">
        <v>357</v>
      </c>
      <c r="D12" s="242">
        <v>0</v>
      </c>
      <c r="E12" s="242">
        <v>0</v>
      </c>
      <c r="F12" s="242">
        <v>0</v>
      </c>
      <c r="G12" s="242">
        <v>0</v>
      </c>
      <c r="H12" s="242">
        <v>0</v>
      </c>
      <c r="I12" s="242">
        <v>0</v>
      </c>
      <c r="J12" s="248">
        <f t="shared" si="1"/>
        <v>0</v>
      </c>
    </row>
    <row r="13" spans="1:23" ht="12" customHeight="1">
      <c r="A13" s="2014"/>
      <c r="B13" s="488" t="s">
        <v>11</v>
      </c>
      <c r="C13" s="99"/>
      <c r="D13" s="834">
        <f t="shared" ref="D13:I13" si="3">SUM(D14:D15)</f>
        <v>1</v>
      </c>
      <c r="E13" s="834">
        <f t="shared" si="3"/>
        <v>0</v>
      </c>
      <c r="F13" s="834">
        <f t="shared" si="3"/>
        <v>0</v>
      </c>
      <c r="G13" s="834">
        <f t="shared" si="3"/>
        <v>0</v>
      </c>
      <c r="H13" s="834">
        <f t="shared" si="3"/>
        <v>1</v>
      </c>
      <c r="I13" s="834">
        <f t="shared" si="3"/>
        <v>0</v>
      </c>
      <c r="J13" s="833">
        <f t="shared" si="1"/>
        <v>2</v>
      </c>
    </row>
    <row r="14" spans="1:23" ht="12" customHeight="1">
      <c r="A14" s="2014"/>
      <c r="B14" s="487"/>
      <c r="C14" s="99" t="s">
        <v>248</v>
      </c>
      <c r="D14" s="242">
        <v>1</v>
      </c>
      <c r="E14" s="242">
        <v>0</v>
      </c>
      <c r="F14" s="242">
        <v>0</v>
      </c>
      <c r="G14" s="242">
        <v>0</v>
      </c>
      <c r="H14" s="242">
        <v>1</v>
      </c>
      <c r="I14" s="242">
        <v>0</v>
      </c>
      <c r="J14" s="248">
        <f t="shared" si="1"/>
        <v>2</v>
      </c>
    </row>
    <row r="15" spans="1:23" ht="12" customHeight="1">
      <c r="A15" s="2014"/>
      <c r="B15" s="487"/>
      <c r="C15" s="99" t="s">
        <v>247</v>
      </c>
      <c r="D15" s="242">
        <v>0</v>
      </c>
      <c r="E15" s="242">
        <v>0</v>
      </c>
      <c r="F15" s="242">
        <v>0</v>
      </c>
      <c r="G15" s="242">
        <v>0</v>
      </c>
      <c r="H15" s="242">
        <v>0</v>
      </c>
      <c r="I15" s="242">
        <v>0</v>
      </c>
      <c r="J15" s="248">
        <f t="shared" si="1"/>
        <v>0</v>
      </c>
    </row>
    <row r="16" spans="1:23" ht="12" customHeight="1">
      <c r="A16" s="2014"/>
      <c r="B16" s="488" t="s">
        <v>12</v>
      </c>
      <c r="C16" s="99"/>
      <c r="D16" s="834">
        <f t="shared" ref="D16:I16" si="4">SUM(D17:D20)</f>
        <v>0</v>
      </c>
      <c r="E16" s="834">
        <f t="shared" si="4"/>
        <v>0</v>
      </c>
      <c r="F16" s="834">
        <f t="shared" si="4"/>
        <v>0</v>
      </c>
      <c r="G16" s="834">
        <f t="shared" si="4"/>
        <v>1</v>
      </c>
      <c r="H16" s="834">
        <f t="shared" si="4"/>
        <v>4</v>
      </c>
      <c r="I16" s="834">
        <f t="shared" si="4"/>
        <v>0</v>
      </c>
      <c r="J16" s="833">
        <f>SUM(D16:I17)</f>
        <v>5</v>
      </c>
    </row>
    <row r="17" spans="1:10" ht="12" hidden="1" customHeight="1">
      <c r="A17" s="2014"/>
      <c r="B17" s="488"/>
      <c r="C17" s="99" t="s">
        <v>1345</v>
      </c>
      <c r="D17" s="242">
        <v>0</v>
      </c>
      <c r="E17" s="242">
        <v>0</v>
      </c>
      <c r="F17" s="242">
        <v>0</v>
      </c>
      <c r="G17" s="242">
        <v>0</v>
      </c>
      <c r="H17" s="242">
        <v>0</v>
      </c>
      <c r="I17" s="242">
        <v>0</v>
      </c>
      <c r="J17" s="248">
        <f>SUM(H17:I17)</f>
        <v>0</v>
      </c>
    </row>
    <row r="18" spans="1:10" ht="12" customHeight="1">
      <c r="A18" s="2014"/>
      <c r="B18" s="487"/>
      <c r="C18" s="99" t="s">
        <v>246</v>
      </c>
      <c r="D18" s="242">
        <v>0</v>
      </c>
      <c r="E18" s="242">
        <v>0</v>
      </c>
      <c r="F18" s="242">
        <v>0</v>
      </c>
      <c r="G18" s="242">
        <v>1</v>
      </c>
      <c r="H18" s="242">
        <v>4</v>
      </c>
      <c r="I18" s="242">
        <v>0</v>
      </c>
      <c r="J18" s="248">
        <f t="shared" ref="J18:J49" si="5">SUM(D18:I18)</f>
        <v>5</v>
      </c>
    </row>
    <row r="19" spans="1:10" ht="12" customHeight="1">
      <c r="A19" s="2014"/>
      <c r="B19" s="487"/>
      <c r="C19" s="99" t="s">
        <v>245</v>
      </c>
      <c r="D19" s="242">
        <v>0</v>
      </c>
      <c r="E19" s="242">
        <v>0</v>
      </c>
      <c r="F19" s="242">
        <v>0</v>
      </c>
      <c r="G19" s="242">
        <v>0</v>
      </c>
      <c r="H19" s="242">
        <v>0</v>
      </c>
      <c r="I19" s="242">
        <v>0</v>
      </c>
      <c r="J19" s="248">
        <f t="shared" si="5"/>
        <v>0</v>
      </c>
    </row>
    <row r="20" spans="1:10" ht="12" customHeight="1">
      <c r="A20" s="2014"/>
      <c r="B20" s="487"/>
      <c r="C20" s="99" t="s">
        <v>244</v>
      </c>
      <c r="D20" s="242">
        <v>0</v>
      </c>
      <c r="E20" s="242">
        <v>0</v>
      </c>
      <c r="F20" s="242">
        <v>0</v>
      </c>
      <c r="G20" s="242">
        <v>0</v>
      </c>
      <c r="H20" s="242">
        <v>0</v>
      </c>
      <c r="I20" s="242">
        <v>0</v>
      </c>
      <c r="J20" s="248">
        <f t="shared" si="5"/>
        <v>0</v>
      </c>
    </row>
    <row r="21" spans="1:10" ht="12" customHeight="1">
      <c r="A21" s="2014"/>
      <c r="B21" s="524" t="s">
        <v>30</v>
      </c>
      <c r="C21" s="142"/>
      <c r="D21" s="834">
        <f t="shared" ref="D21:I21" si="6">SUM(D22:D27)</f>
        <v>0</v>
      </c>
      <c r="E21" s="834">
        <f t="shared" si="6"/>
        <v>0</v>
      </c>
      <c r="F21" s="834">
        <f t="shared" si="6"/>
        <v>0</v>
      </c>
      <c r="G21" s="834">
        <f t="shared" si="6"/>
        <v>0</v>
      </c>
      <c r="H21" s="834">
        <f t="shared" si="6"/>
        <v>0</v>
      </c>
      <c r="I21" s="834">
        <f t="shared" si="6"/>
        <v>0</v>
      </c>
      <c r="J21" s="833">
        <f t="shared" si="5"/>
        <v>0</v>
      </c>
    </row>
    <row r="22" spans="1:10" ht="12" customHeight="1">
      <c r="A22" s="2014"/>
      <c r="B22" s="487"/>
      <c r="C22" s="99" t="s">
        <v>238</v>
      </c>
      <c r="D22" s="242">
        <v>0</v>
      </c>
      <c r="E22" s="242">
        <v>0</v>
      </c>
      <c r="F22" s="242">
        <v>0</v>
      </c>
      <c r="G22" s="242">
        <v>0</v>
      </c>
      <c r="H22" s="242">
        <v>0</v>
      </c>
      <c r="I22" s="242">
        <v>0</v>
      </c>
      <c r="J22" s="248">
        <f t="shared" si="5"/>
        <v>0</v>
      </c>
    </row>
    <row r="23" spans="1:10" ht="12" customHeight="1">
      <c r="A23" s="2014"/>
      <c r="B23" s="487"/>
      <c r="C23" s="99" t="s">
        <v>243</v>
      </c>
      <c r="D23" s="242">
        <v>0</v>
      </c>
      <c r="E23" s="242">
        <v>0</v>
      </c>
      <c r="F23" s="242">
        <v>0</v>
      </c>
      <c r="G23" s="242">
        <v>0</v>
      </c>
      <c r="H23" s="242">
        <v>0</v>
      </c>
      <c r="I23" s="242">
        <v>0</v>
      </c>
      <c r="J23" s="248">
        <f t="shared" si="5"/>
        <v>0</v>
      </c>
    </row>
    <row r="24" spans="1:10" ht="12" customHeight="1">
      <c r="A24" s="2014"/>
      <c r="B24" s="487"/>
      <c r="C24" s="99" t="s">
        <v>242</v>
      </c>
      <c r="D24" s="242">
        <v>0</v>
      </c>
      <c r="E24" s="242">
        <v>0</v>
      </c>
      <c r="F24" s="242">
        <v>0</v>
      </c>
      <c r="G24" s="242">
        <v>0</v>
      </c>
      <c r="H24" s="242">
        <v>0</v>
      </c>
      <c r="I24" s="242">
        <v>0</v>
      </c>
      <c r="J24" s="248">
        <f t="shared" si="5"/>
        <v>0</v>
      </c>
    </row>
    <row r="25" spans="1:10" ht="12" customHeight="1">
      <c r="A25" s="2014"/>
      <c r="B25" s="487"/>
      <c r="C25" s="99" t="s">
        <v>241</v>
      </c>
      <c r="D25" s="242">
        <v>0</v>
      </c>
      <c r="E25" s="242">
        <v>0</v>
      </c>
      <c r="F25" s="242">
        <v>0</v>
      </c>
      <c r="G25" s="242">
        <v>0</v>
      </c>
      <c r="H25" s="242">
        <v>0</v>
      </c>
      <c r="I25" s="242">
        <v>0</v>
      </c>
      <c r="J25" s="248">
        <f t="shared" si="5"/>
        <v>0</v>
      </c>
    </row>
    <row r="26" spans="1:10" ht="12" customHeight="1">
      <c r="A26" s="2014"/>
      <c r="B26" s="487"/>
      <c r="C26" s="99" t="s">
        <v>240</v>
      </c>
      <c r="D26" s="242">
        <v>0</v>
      </c>
      <c r="E26" s="242">
        <v>0</v>
      </c>
      <c r="F26" s="242">
        <v>0</v>
      </c>
      <c r="G26" s="242">
        <v>0</v>
      </c>
      <c r="H26" s="242">
        <v>0</v>
      </c>
      <c r="I26" s="242">
        <v>0</v>
      </c>
      <c r="J26" s="248">
        <f t="shared" si="5"/>
        <v>0</v>
      </c>
    </row>
    <row r="27" spans="1:10" ht="12" customHeight="1">
      <c r="A27" s="2014"/>
      <c r="B27" s="487"/>
      <c r="C27" s="10" t="s">
        <v>340</v>
      </c>
      <c r="D27" s="242">
        <v>0</v>
      </c>
      <c r="E27" s="242">
        <v>0</v>
      </c>
      <c r="F27" s="242">
        <v>0</v>
      </c>
      <c r="G27" s="242">
        <v>0</v>
      </c>
      <c r="H27" s="242">
        <v>0</v>
      </c>
      <c r="I27" s="242">
        <v>0</v>
      </c>
      <c r="J27" s="248">
        <f t="shared" si="5"/>
        <v>0</v>
      </c>
    </row>
    <row r="28" spans="1:10" ht="12" customHeight="1">
      <c r="A28" s="2014"/>
      <c r="B28" s="524" t="s">
        <v>31</v>
      </c>
      <c r="C28" s="99"/>
      <c r="D28" s="834">
        <f t="shared" ref="D28:I28" si="7">SUM(D29:D30)</f>
        <v>0</v>
      </c>
      <c r="E28" s="834">
        <f t="shared" si="7"/>
        <v>0</v>
      </c>
      <c r="F28" s="834">
        <f t="shared" si="7"/>
        <v>0</v>
      </c>
      <c r="G28" s="834">
        <f t="shared" si="7"/>
        <v>0</v>
      </c>
      <c r="H28" s="834">
        <f t="shared" si="7"/>
        <v>0</v>
      </c>
      <c r="I28" s="834">
        <f t="shared" si="7"/>
        <v>0</v>
      </c>
      <c r="J28" s="833">
        <f t="shared" si="5"/>
        <v>0</v>
      </c>
    </row>
    <row r="29" spans="1:10" ht="12" customHeight="1">
      <c r="A29" s="2014"/>
      <c r="B29" s="487"/>
      <c r="C29" s="99" t="s">
        <v>238</v>
      </c>
      <c r="D29" s="242" t="s">
        <v>1354</v>
      </c>
      <c r="E29" s="242">
        <v>0</v>
      </c>
      <c r="F29" s="242">
        <v>0</v>
      </c>
      <c r="G29" s="242">
        <v>0</v>
      </c>
      <c r="H29" s="242">
        <v>0</v>
      </c>
      <c r="I29" s="242">
        <v>0</v>
      </c>
      <c r="J29" s="248">
        <f t="shared" si="5"/>
        <v>0</v>
      </c>
    </row>
    <row r="30" spans="1:10" ht="12" customHeight="1">
      <c r="A30" s="2014"/>
      <c r="B30" s="487"/>
      <c r="C30" s="99" t="s">
        <v>240</v>
      </c>
      <c r="D30" s="242">
        <v>0</v>
      </c>
      <c r="E30" s="242">
        <v>0</v>
      </c>
      <c r="F30" s="242">
        <v>0</v>
      </c>
      <c r="G30" s="242">
        <v>0</v>
      </c>
      <c r="H30" s="242">
        <v>0</v>
      </c>
      <c r="I30" s="242">
        <v>0</v>
      </c>
      <c r="J30" s="248">
        <f t="shared" si="5"/>
        <v>0</v>
      </c>
    </row>
    <row r="31" spans="1:10" ht="12" customHeight="1">
      <c r="A31" s="2014"/>
      <c r="B31" s="488" t="s">
        <v>58</v>
      </c>
      <c r="C31" s="99"/>
      <c r="D31" s="834">
        <f t="shared" ref="D31:I31" si="8">SUM(D32)</f>
        <v>0</v>
      </c>
      <c r="E31" s="834">
        <f t="shared" si="8"/>
        <v>0</v>
      </c>
      <c r="F31" s="834">
        <f t="shared" si="8"/>
        <v>0</v>
      </c>
      <c r="G31" s="834">
        <f t="shared" si="8"/>
        <v>0</v>
      </c>
      <c r="H31" s="834">
        <f t="shared" si="8"/>
        <v>1</v>
      </c>
      <c r="I31" s="834">
        <f t="shared" si="8"/>
        <v>0</v>
      </c>
      <c r="J31" s="833">
        <f t="shared" si="5"/>
        <v>1</v>
      </c>
    </row>
    <row r="32" spans="1:10" ht="12" customHeight="1">
      <c r="A32" s="2014"/>
      <c r="B32" s="487"/>
      <c r="C32" s="99" t="s">
        <v>236</v>
      </c>
      <c r="D32" s="242">
        <v>0</v>
      </c>
      <c r="E32" s="242">
        <v>0</v>
      </c>
      <c r="F32" s="242">
        <v>0</v>
      </c>
      <c r="G32" s="242">
        <v>0</v>
      </c>
      <c r="H32" s="242">
        <v>1</v>
      </c>
      <c r="I32" s="242">
        <v>0</v>
      </c>
      <c r="J32" s="248">
        <f t="shared" si="5"/>
        <v>1</v>
      </c>
    </row>
    <row r="33" spans="1:10" ht="12" customHeight="1">
      <c r="A33" s="846"/>
      <c r="B33" s="487" t="s">
        <v>64</v>
      </c>
      <c r="D33" s="834">
        <f t="shared" ref="D33:I33" si="9">SUM(D34)</f>
        <v>0</v>
      </c>
      <c r="E33" s="834">
        <f t="shared" si="9"/>
        <v>0</v>
      </c>
      <c r="F33" s="834">
        <f t="shared" si="9"/>
        <v>0</v>
      </c>
      <c r="G33" s="834">
        <f t="shared" si="9"/>
        <v>0</v>
      </c>
      <c r="H33" s="834">
        <f t="shared" si="9"/>
        <v>0</v>
      </c>
      <c r="I33" s="834">
        <f t="shared" si="9"/>
        <v>0</v>
      </c>
      <c r="J33" s="833">
        <f t="shared" si="5"/>
        <v>0</v>
      </c>
    </row>
    <row r="34" spans="1:10" ht="12" customHeight="1">
      <c r="A34" s="846"/>
      <c r="B34" s="518"/>
      <c r="C34" s="274" t="s">
        <v>235</v>
      </c>
      <c r="D34" s="242">
        <v>0</v>
      </c>
      <c r="E34" s="242">
        <v>0</v>
      </c>
      <c r="F34" s="242">
        <v>0</v>
      </c>
      <c r="G34" s="242">
        <v>0</v>
      </c>
      <c r="H34" s="242">
        <v>0</v>
      </c>
      <c r="I34" s="242">
        <v>0</v>
      </c>
      <c r="J34" s="248">
        <f t="shared" si="5"/>
        <v>0</v>
      </c>
    </row>
    <row r="35" spans="1:10" ht="12.75" customHeight="1">
      <c r="A35" s="2006">
        <v>1402</v>
      </c>
      <c r="B35" s="35" t="s">
        <v>13</v>
      </c>
      <c r="C35" s="111"/>
      <c r="D35" s="246">
        <f t="shared" ref="D35:I35" si="10">SUM(D36,D43,D46,D52,D55,D59,D62,D66)</f>
        <v>3</v>
      </c>
      <c r="E35" s="246">
        <f t="shared" si="10"/>
        <v>0</v>
      </c>
      <c r="F35" s="246">
        <f t="shared" si="10"/>
        <v>0</v>
      </c>
      <c r="G35" s="246">
        <f t="shared" si="10"/>
        <v>3</v>
      </c>
      <c r="H35" s="246">
        <f t="shared" si="10"/>
        <v>26</v>
      </c>
      <c r="I35" s="246">
        <f t="shared" si="10"/>
        <v>0</v>
      </c>
      <c r="J35" s="245">
        <f t="shared" si="5"/>
        <v>32</v>
      </c>
    </row>
    <row r="36" spans="1:10" ht="12" customHeight="1">
      <c r="A36" s="2007"/>
      <c r="B36" s="488" t="s">
        <v>92</v>
      </c>
      <c r="C36" s="99"/>
      <c r="D36" s="834">
        <f t="shared" ref="D36:I36" si="11">SUM(D37:D42)</f>
        <v>0</v>
      </c>
      <c r="E36" s="834">
        <f t="shared" si="11"/>
        <v>0</v>
      </c>
      <c r="F36" s="834">
        <f t="shared" si="11"/>
        <v>0</v>
      </c>
      <c r="G36" s="834">
        <f t="shared" si="11"/>
        <v>2</v>
      </c>
      <c r="H36" s="834">
        <f t="shared" si="11"/>
        <v>17</v>
      </c>
      <c r="I36" s="834">
        <f t="shared" si="11"/>
        <v>0</v>
      </c>
      <c r="J36" s="833">
        <f t="shared" si="5"/>
        <v>19</v>
      </c>
    </row>
    <row r="37" spans="1:10" ht="12" customHeight="1">
      <c r="A37" s="2007"/>
      <c r="B37" s="487"/>
      <c r="C37" s="99" t="s">
        <v>228</v>
      </c>
      <c r="D37" s="242">
        <v>0</v>
      </c>
      <c r="E37" s="242">
        <v>0</v>
      </c>
      <c r="F37" s="242">
        <v>0</v>
      </c>
      <c r="G37" s="242">
        <v>0</v>
      </c>
      <c r="H37" s="242">
        <v>8</v>
      </c>
      <c r="I37" s="242">
        <v>0</v>
      </c>
      <c r="J37" s="248">
        <f t="shared" si="5"/>
        <v>8</v>
      </c>
    </row>
    <row r="38" spans="1:10" ht="12" customHeight="1">
      <c r="A38" s="2007"/>
      <c r="B38" s="487"/>
      <c r="C38" s="99" t="s">
        <v>227</v>
      </c>
      <c r="D38" s="242">
        <v>0</v>
      </c>
      <c r="E38" s="242">
        <v>0</v>
      </c>
      <c r="F38" s="242">
        <v>0</v>
      </c>
      <c r="G38" s="242">
        <v>0</v>
      </c>
      <c r="H38" s="242">
        <v>4</v>
      </c>
      <c r="I38" s="242">
        <v>0</v>
      </c>
      <c r="J38" s="248">
        <f t="shared" si="5"/>
        <v>4</v>
      </c>
    </row>
    <row r="39" spans="1:10" ht="12" customHeight="1">
      <c r="A39" s="2007"/>
      <c r="B39" s="487"/>
      <c r="C39" s="99" t="s">
        <v>338</v>
      </c>
      <c r="D39" s="242">
        <v>0</v>
      </c>
      <c r="E39" s="242">
        <v>0</v>
      </c>
      <c r="F39" s="242">
        <v>0</v>
      </c>
      <c r="G39" s="242">
        <v>0</v>
      </c>
      <c r="H39" s="242">
        <v>3</v>
      </c>
      <c r="I39" s="242">
        <v>0</v>
      </c>
      <c r="J39" s="248">
        <f t="shared" si="5"/>
        <v>3</v>
      </c>
    </row>
    <row r="40" spans="1:10" ht="12" customHeight="1">
      <c r="A40" s="2007"/>
      <c r="B40" s="487"/>
      <c r="C40" s="99" t="s">
        <v>234</v>
      </c>
      <c r="D40" s="242">
        <v>0</v>
      </c>
      <c r="E40" s="242">
        <v>0</v>
      </c>
      <c r="F40" s="242">
        <v>0</v>
      </c>
      <c r="G40" s="242">
        <v>1</v>
      </c>
      <c r="H40" s="242">
        <v>0</v>
      </c>
      <c r="I40" s="242">
        <v>0</v>
      </c>
      <c r="J40" s="248">
        <f t="shared" si="5"/>
        <v>1</v>
      </c>
    </row>
    <row r="41" spans="1:10" ht="12" customHeight="1">
      <c r="A41" s="2007"/>
      <c r="B41" s="487"/>
      <c r="C41" s="99" t="s">
        <v>1344</v>
      </c>
      <c r="D41" s="242">
        <v>0</v>
      </c>
      <c r="E41" s="242">
        <v>0</v>
      </c>
      <c r="F41" s="242">
        <v>0</v>
      </c>
      <c r="G41" s="242">
        <v>0</v>
      </c>
      <c r="H41" s="242">
        <v>0</v>
      </c>
      <c r="I41" s="242">
        <v>0</v>
      </c>
      <c r="J41" s="248">
        <f t="shared" si="5"/>
        <v>0</v>
      </c>
    </row>
    <row r="42" spans="1:10" ht="12" customHeight="1">
      <c r="A42" s="2007"/>
      <c r="B42" s="487"/>
      <c r="C42" s="99" t="s">
        <v>232</v>
      </c>
      <c r="D42" s="242">
        <v>0</v>
      </c>
      <c r="E42" s="242">
        <v>0</v>
      </c>
      <c r="F42" s="242">
        <v>0</v>
      </c>
      <c r="G42" s="242">
        <v>1</v>
      </c>
      <c r="H42" s="242">
        <v>2</v>
      </c>
      <c r="I42" s="242">
        <v>0</v>
      </c>
      <c r="J42" s="248">
        <f t="shared" si="5"/>
        <v>3</v>
      </c>
    </row>
    <row r="43" spans="1:10" ht="12" customHeight="1">
      <c r="A43" s="2007"/>
      <c r="B43" s="488" t="s">
        <v>110</v>
      </c>
      <c r="C43" s="99"/>
      <c r="D43" s="834">
        <f t="shared" ref="D43:I43" si="12">SUM(D44:D45)</f>
        <v>0</v>
      </c>
      <c r="E43" s="834">
        <f t="shared" si="12"/>
        <v>0</v>
      </c>
      <c r="F43" s="834">
        <f t="shared" si="12"/>
        <v>0</v>
      </c>
      <c r="G43" s="834">
        <f t="shared" si="12"/>
        <v>0</v>
      </c>
      <c r="H43" s="834">
        <f t="shared" si="12"/>
        <v>4</v>
      </c>
      <c r="I43" s="834">
        <f t="shared" si="12"/>
        <v>0</v>
      </c>
      <c r="J43" s="833">
        <f t="shared" si="5"/>
        <v>4</v>
      </c>
    </row>
    <row r="44" spans="1:10" ht="12" customHeight="1">
      <c r="A44" s="2007"/>
      <c r="B44" s="487"/>
      <c r="C44" s="99" t="s">
        <v>227</v>
      </c>
      <c r="D44" s="242">
        <v>0</v>
      </c>
      <c r="E44" s="242">
        <v>0</v>
      </c>
      <c r="F44" s="242">
        <v>0</v>
      </c>
      <c r="G44" s="242">
        <v>0</v>
      </c>
      <c r="H44" s="242">
        <v>4</v>
      </c>
      <c r="I44" s="242">
        <v>0</v>
      </c>
      <c r="J44" s="248">
        <f t="shared" si="5"/>
        <v>4</v>
      </c>
    </row>
    <row r="45" spans="1:10" ht="12" customHeight="1">
      <c r="A45" s="2007"/>
      <c r="B45" s="487"/>
      <c r="C45" s="99" t="s">
        <v>232</v>
      </c>
      <c r="D45" s="242">
        <v>0</v>
      </c>
      <c r="E45" s="242">
        <v>0</v>
      </c>
      <c r="F45" s="242">
        <v>0</v>
      </c>
      <c r="G45" s="242">
        <v>0</v>
      </c>
      <c r="H45" s="242">
        <v>0</v>
      </c>
      <c r="I45" s="242">
        <v>0</v>
      </c>
      <c r="J45" s="248">
        <f t="shared" si="5"/>
        <v>0</v>
      </c>
    </row>
    <row r="46" spans="1:10" ht="12" customHeight="1">
      <c r="A46" s="2007"/>
      <c r="B46" s="488" t="s">
        <v>56</v>
      </c>
      <c r="C46" s="99"/>
      <c r="D46" s="834">
        <f t="shared" ref="D46:I46" si="13">SUM(D47:D51)</f>
        <v>0</v>
      </c>
      <c r="E46" s="834">
        <f t="shared" si="13"/>
        <v>0</v>
      </c>
      <c r="F46" s="834">
        <f t="shared" si="13"/>
        <v>0</v>
      </c>
      <c r="G46" s="834">
        <f t="shared" si="13"/>
        <v>0</v>
      </c>
      <c r="H46" s="834">
        <f t="shared" si="13"/>
        <v>2</v>
      </c>
      <c r="I46" s="834">
        <f t="shared" si="13"/>
        <v>0</v>
      </c>
      <c r="J46" s="833">
        <f t="shared" si="5"/>
        <v>2</v>
      </c>
    </row>
    <row r="47" spans="1:10" ht="12" customHeight="1">
      <c r="A47" s="2007"/>
      <c r="B47" s="487"/>
      <c r="C47" s="99" t="s">
        <v>228</v>
      </c>
      <c r="D47" s="242">
        <v>0</v>
      </c>
      <c r="E47" s="242">
        <v>0</v>
      </c>
      <c r="F47" s="242">
        <v>0</v>
      </c>
      <c r="G47" s="242">
        <v>0</v>
      </c>
      <c r="H47" s="242">
        <v>0</v>
      </c>
      <c r="I47" s="242">
        <v>0</v>
      </c>
      <c r="J47" s="248">
        <f t="shared" si="5"/>
        <v>0</v>
      </c>
    </row>
    <row r="48" spans="1:10" ht="12" customHeight="1">
      <c r="A48" s="2007"/>
      <c r="B48" s="487"/>
      <c r="C48" s="99" t="s">
        <v>231</v>
      </c>
      <c r="D48" s="242">
        <v>0</v>
      </c>
      <c r="E48" s="242">
        <v>0</v>
      </c>
      <c r="F48" s="242">
        <v>0</v>
      </c>
      <c r="G48" s="242">
        <v>0</v>
      </c>
      <c r="H48" s="242">
        <v>0</v>
      </c>
      <c r="I48" s="242">
        <v>0</v>
      </c>
      <c r="J48" s="248">
        <f t="shared" si="5"/>
        <v>0</v>
      </c>
    </row>
    <row r="49" spans="1:10" ht="12" customHeight="1">
      <c r="A49" s="2007"/>
      <c r="B49" s="487"/>
      <c r="C49" s="99" t="s">
        <v>230</v>
      </c>
      <c r="D49" s="242">
        <v>0</v>
      </c>
      <c r="E49" s="242">
        <v>0</v>
      </c>
      <c r="F49" s="242">
        <v>0</v>
      </c>
      <c r="G49" s="242">
        <v>0</v>
      </c>
      <c r="H49" s="242">
        <v>2</v>
      </c>
      <c r="I49" s="242">
        <v>0</v>
      </c>
      <c r="J49" s="248">
        <f t="shared" si="5"/>
        <v>2</v>
      </c>
    </row>
    <row r="50" spans="1:10" ht="12" customHeight="1">
      <c r="A50" s="2007"/>
      <c r="B50" s="487"/>
      <c r="C50" s="99" t="s">
        <v>338</v>
      </c>
      <c r="D50" s="242">
        <v>0</v>
      </c>
      <c r="E50" s="242">
        <v>0</v>
      </c>
      <c r="F50" s="242">
        <v>0</v>
      </c>
      <c r="G50" s="242">
        <v>0</v>
      </c>
      <c r="H50" s="242">
        <v>0</v>
      </c>
      <c r="I50" s="242">
        <v>0</v>
      </c>
      <c r="J50" s="248">
        <f t="shared" ref="J50:J75" si="14">SUM(D50:I50)</f>
        <v>0</v>
      </c>
    </row>
    <row r="51" spans="1:10" ht="12" customHeight="1">
      <c r="A51" s="2007"/>
      <c r="B51" s="487"/>
      <c r="C51" s="99" t="s">
        <v>226</v>
      </c>
      <c r="D51" s="242">
        <v>0</v>
      </c>
      <c r="E51" s="242">
        <v>0</v>
      </c>
      <c r="F51" s="242">
        <v>0</v>
      </c>
      <c r="G51" s="242">
        <v>0</v>
      </c>
      <c r="H51" s="242">
        <v>0</v>
      </c>
      <c r="I51" s="242">
        <v>0</v>
      </c>
      <c r="J51" s="248">
        <f t="shared" si="14"/>
        <v>0</v>
      </c>
    </row>
    <row r="52" spans="1:10" ht="12" customHeight="1">
      <c r="A52" s="2007"/>
      <c r="B52" s="488" t="s">
        <v>125</v>
      </c>
      <c r="C52" s="99"/>
      <c r="D52" s="834">
        <f t="shared" ref="D52:I52" si="15">SUM(D53:D54)</f>
        <v>1</v>
      </c>
      <c r="E52" s="834">
        <f t="shared" si="15"/>
        <v>0</v>
      </c>
      <c r="F52" s="834">
        <f t="shared" si="15"/>
        <v>0</v>
      </c>
      <c r="G52" s="834">
        <f t="shared" si="15"/>
        <v>1</v>
      </c>
      <c r="H52" s="834">
        <f t="shared" si="15"/>
        <v>3</v>
      </c>
      <c r="I52" s="834">
        <f t="shared" si="15"/>
        <v>0</v>
      </c>
      <c r="J52" s="833">
        <f t="shared" si="14"/>
        <v>5</v>
      </c>
    </row>
    <row r="53" spans="1:10" ht="12" customHeight="1">
      <c r="A53" s="2007"/>
      <c r="B53" s="487"/>
      <c r="C53" s="99" t="s">
        <v>228</v>
      </c>
      <c r="D53" s="242">
        <v>1</v>
      </c>
      <c r="E53" s="242">
        <v>0</v>
      </c>
      <c r="F53" s="242">
        <v>0</v>
      </c>
      <c r="G53" s="242">
        <v>0</v>
      </c>
      <c r="H53" s="242">
        <v>0</v>
      </c>
      <c r="I53" s="242">
        <v>0</v>
      </c>
      <c r="J53" s="248">
        <f t="shared" si="14"/>
        <v>1</v>
      </c>
    </row>
    <row r="54" spans="1:10" ht="12" customHeight="1">
      <c r="A54" s="2007"/>
      <c r="B54" s="487"/>
      <c r="C54" s="99" t="s">
        <v>227</v>
      </c>
      <c r="D54" s="242">
        <v>0</v>
      </c>
      <c r="E54" s="242">
        <v>0</v>
      </c>
      <c r="F54" s="242">
        <v>0</v>
      </c>
      <c r="G54" s="242">
        <v>1</v>
      </c>
      <c r="H54" s="242">
        <v>3</v>
      </c>
      <c r="I54" s="242">
        <v>0</v>
      </c>
      <c r="J54" s="248">
        <f t="shared" si="14"/>
        <v>4</v>
      </c>
    </row>
    <row r="55" spans="1:10" ht="12" customHeight="1">
      <c r="A55" s="2007"/>
      <c r="B55" s="488" t="s">
        <v>124</v>
      </c>
      <c r="C55" s="99"/>
      <c r="D55" s="834">
        <f t="shared" ref="D55:I55" si="16">SUM(D56:D58)</f>
        <v>0</v>
      </c>
      <c r="E55" s="834">
        <f t="shared" si="16"/>
        <v>0</v>
      </c>
      <c r="F55" s="834">
        <f t="shared" si="16"/>
        <v>0</v>
      </c>
      <c r="G55" s="834">
        <f t="shared" si="16"/>
        <v>0</v>
      </c>
      <c r="H55" s="834">
        <f t="shared" si="16"/>
        <v>0</v>
      </c>
      <c r="I55" s="834">
        <f t="shared" si="16"/>
        <v>0</v>
      </c>
      <c r="J55" s="833">
        <f t="shared" si="14"/>
        <v>0</v>
      </c>
    </row>
    <row r="56" spans="1:10" ht="12" customHeight="1">
      <c r="A56" s="2007"/>
      <c r="B56" s="487"/>
      <c r="C56" s="99" t="s">
        <v>228</v>
      </c>
      <c r="D56" s="242">
        <v>0</v>
      </c>
      <c r="E56" s="242">
        <v>0</v>
      </c>
      <c r="F56" s="242">
        <v>0</v>
      </c>
      <c r="G56" s="242">
        <v>0</v>
      </c>
      <c r="H56" s="242">
        <v>0</v>
      </c>
      <c r="I56" s="242">
        <v>0</v>
      </c>
      <c r="J56" s="248">
        <f t="shared" si="14"/>
        <v>0</v>
      </c>
    </row>
    <row r="57" spans="1:10" ht="12" customHeight="1">
      <c r="A57" s="2007"/>
      <c r="B57" s="487"/>
      <c r="C57" s="99" t="s">
        <v>229</v>
      </c>
      <c r="D57" s="242">
        <v>0</v>
      </c>
      <c r="E57" s="242">
        <v>0</v>
      </c>
      <c r="F57" s="242">
        <v>0</v>
      </c>
      <c r="G57" s="242">
        <v>0</v>
      </c>
      <c r="H57" s="242">
        <v>0</v>
      </c>
      <c r="I57" s="242">
        <v>0</v>
      </c>
      <c r="J57" s="248">
        <f t="shared" si="14"/>
        <v>0</v>
      </c>
    </row>
    <row r="58" spans="1:10" ht="12" customHeight="1">
      <c r="A58" s="2007"/>
      <c r="B58" s="487"/>
      <c r="C58" s="99" t="s">
        <v>227</v>
      </c>
      <c r="D58" s="242">
        <v>0</v>
      </c>
      <c r="E58" s="242">
        <v>0</v>
      </c>
      <c r="F58" s="242">
        <v>0</v>
      </c>
      <c r="G58" s="242">
        <v>0</v>
      </c>
      <c r="H58" s="242">
        <v>0</v>
      </c>
      <c r="I58" s="242">
        <v>0</v>
      </c>
      <c r="J58" s="248">
        <f t="shared" si="14"/>
        <v>0</v>
      </c>
    </row>
    <row r="59" spans="1:10" ht="12" customHeight="1">
      <c r="A59" s="2007"/>
      <c r="B59" s="488" t="s">
        <v>53</v>
      </c>
      <c r="C59" s="99"/>
      <c r="D59" s="834">
        <f t="shared" ref="D59:I59" si="17">SUM(D60:D61)</f>
        <v>0</v>
      </c>
      <c r="E59" s="834">
        <f t="shared" si="17"/>
        <v>0</v>
      </c>
      <c r="F59" s="834">
        <f t="shared" si="17"/>
        <v>0</v>
      </c>
      <c r="G59" s="834">
        <f t="shared" si="17"/>
        <v>0</v>
      </c>
      <c r="H59" s="834">
        <f t="shared" si="17"/>
        <v>0</v>
      </c>
      <c r="I59" s="834">
        <f t="shared" si="17"/>
        <v>0</v>
      </c>
      <c r="J59" s="833">
        <f t="shared" si="14"/>
        <v>0</v>
      </c>
    </row>
    <row r="60" spans="1:10" ht="12" customHeight="1">
      <c r="A60" s="2007"/>
      <c r="B60" s="487"/>
      <c r="C60" s="99" t="s">
        <v>228</v>
      </c>
      <c r="D60" s="242">
        <v>0</v>
      </c>
      <c r="E60" s="242">
        <v>0</v>
      </c>
      <c r="F60" s="242">
        <v>0</v>
      </c>
      <c r="G60" s="242">
        <v>0</v>
      </c>
      <c r="H60" s="242">
        <v>0</v>
      </c>
      <c r="I60" s="242">
        <v>0</v>
      </c>
      <c r="J60" s="248">
        <f t="shared" si="14"/>
        <v>0</v>
      </c>
    </row>
    <row r="61" spans="1:10" ht="12" customHeight="1">
      <c r="A61" s="2007"/>
      <c r="B61" s="487"/>
      <c r="C61" s="99" t="s">
        <v>227</v>
      </c>
      <c r="D61" s="242">
        <v>0</v>
      </c>
      <c r="E61" s="242">
        <v>0</v>
      </c>
      <c r="F61" s="242">
        <v>0</v>
      </c>
      <c r="G61" s="242">
        <v>0</v>
      </c>
      <c r="H61" s="242">
        <v>0</v>
      </c>
      <c r="I61" s="242">
        <v>0</v>
      </c>
      <c r="J61" s="248">
        <f t="shared" si="14"/>
        <v>0</v>
      </c>
    </row>
    <row r="62" spans="1:10" ht="12" customHeight="1">
      <c r="A62" s="2007"/>
      <c r="B62" s="488" t="s">
        <v>123</v>
      </c>
      <c r="C62" s="99"/>
      <c r="D62" s="834">
        <f t="shared" ref="D62:I62" si="18">SUM(D63:D65)</f>
        <v>2</v>
      </c>
      <c r="E62" s="834">
        <f t="shared" si="18"/>
        <v>0</v>
      </c>
      <c r="F62" s="834">
        <f t="shared" si="18"/>
        <v>0</v>
      </c>
      <c r="G62" s="834">
        <f t="shared" si="18"/>
        <v>0</v>
      </c>
      <c r="H62" s="834">
        <f t="shared" si="18"/>
        <v>0</v>
      </c>
      <c r="I62" s="834">
        <f t="shared" si="18"/>
        <v>0</v>
      </c>
      <c r="J62" s="833">
        <f t="shared" si="14"/>
        <v>2</v>
      </c>
    </row>
    <row r="63" spans="1:10" ht="12" customHeight="1">
      <c r="A63" s="2007"/>
      <c r="B63" s="244"/>
      <c r="C63" s="99" t="s">
        <v>228</v>
      </c>
      <c r="D63" s="242">
        <v>2</v>
      </c>
      <c r="E63" s="242">
        <v>0</v>
      </c>
      <c r="F63" s="242">
        <v>0</v>
      </c>
      <c r="G63" s="242">
        <v>0</v>
      </c>
      <c r="H63" s="242">
        <v>0</v>
      </c>
      <c r="I63" s="242">
        <v>0</v>
      </c>
      <c r="J63" s="248">
        <f t="shared" si="14"/>
        <v>2</v>
      </c>
    </row>
    <row r="64" spans="1:10" ht="12" customHeight="1">
      <c r="A64" s="2007"/>
      <c r="B64" s="244"/>
      <c r="C64" s="99" t="s">
        <v>227</v>
      </c>
      <c r="D64" s="242">
        <v>0</v>
      </c>
      <c r="E64" s="242">
        <v>0</v>
      </c>
      <c r="F64" s="242">
        <v>0</v>
      </c>
      <c r="G64" s="242">
        <v>0</v>
      </c>
      <c r="H64" s="242">
        <v>0</v>
      </c>
      <c r="I64" s="242">
        <v>0</v>
      </c>
      <c r="J64" s="248">
        <f t="shared" si="14"/>
        <v>0</v>
      </c>
    </row>
    <row r="65" spans="1:10" ht="12" customHeight="1">
      <c r="A65" s="2007"/>
      <c r="B65" s="244"/>
      <c r="C65" s="99" t="s">
        <v>226</v>
      </c>
      <c r="D65" s="242">
        <v>0</v>
      </c>
      <c r="E65" s="242">
        <v>0</v>
      </c>
      <c r="F65" s="242">
        <v>0</v>
      </c>
      <c r="G65" s="242">
        <v>0</v>
      </c>
      <c r="H65" s="242">
        <v>0</v>
      </c>
      <c r="I65" s="242">
        <v>0</v>
      </c>
      <c r="J65" s="248">
        <f t="shared" si="14"/>
        <v>0</v>
      </c>
    </row>
    <row r="66" spans="1:10" ht="12" customHeight="1">
      <c r="A66" s="2007"/>
      <c r="B66" s="488" t="s">
        <v>32</v>
      </c>
      <c r="C66" s="138"/>
      <c r="D66" s="834">
        <f t="shared" ref="D66:I66" si="19">SUM(D67)</f>
        <v>0</v>
      </c>
      <c r="E66" s="834">
        <f t="shared" si="19"/>
        <v>0</v>
      </c>
      <c r="F66" s="834">
        <f t="shared" si="19"/>
        <v>0</v>
      </c>
      <c r="G66" s="834">
        <f t="shared" si="19"/>
        <v>0</v>
      </c>
      <c r="H66" s="834">
        <f t="shared" si="19"/>
        <v>0</v>
      </c>
      <c r="I66" s="834">
        <f t="shared" si="19"/>
        <v>0</v>
      </c>
      <c r="J66" s="833">
        <f t="shared" si="14"/>
        <v>0</v>
      </c>
    </row>
    <row r="67" spans="1:10" ht="12" customHeight="1">
      <c r="A67" s="2008"/>
      <c r="B67" s="487"/>
      <c r="C67" s="99" t="s">
        <v>225</v>
      </c>
      <c r="D67" s="242">
        <v>0</v>
      </c>
      <c r="E67" s="242">
        <v>0</v>
      </c>
      <c r="F67" s="242">
        <v>0</v>
      </c>
      <c r="G67" s="242">
        <v>0</v>
      </c>
      <c r="H67" s="242">
        <v>0</v>
      </c>
      <c r="I67" s="242">
        <v>0</v>
      </c>
      <c r="J67" s="248">
        <f t="shared" si="14"/>
        <v>0</v>
      </c>
    </row>
    <row r="68" spans="1:10" ht="12.75" customHeight="1">
      <c r="A68" s="2006">
        <v>1403</v>
      </c>
      <c r="B68" s="35" t="s">
        <v>14</v>
      </c>
      <c r="C68" s="111"/>
      <c r="D68" s="246">
        <f t="shared" ref="D68:I68" si="20">SUM(D69+D71+D73)</f>
        <v>0</v>
      </c>
      <c r="E68" s="246">
        <f t="shared" si="20"/>
        <v>0</v>
      </c>
      <c r="F68" s="246">
        <f t="shared" si="20"/>
        <v>0</v>
      </c>
      <c r="G68" s="246">
        <f t="shared" si="20"/>
        <v>1</v>
      </c>
      <c r="H68" s="246">
        <f t="shared" si="20"/>
        <v>12</v>
      </c>
      <c r="I68" s="246">
        <f t="shared" si="20"/>
        <v>0</v>
      </c>
      <c r="J68" s="245">
        <f t="shared" si="14"/>
        <v>13</v>
      </c>
    </row>
    <row r="69" spans="1:10" ht="12" customHeight="1">
      <c r="A69" s="2007"/>
      <c r="B69" s="488" t="s">
        <v>33</v>
      </c>
      <c r="C69" s="99"/>
      <c r="D69" s="834">
        <f t="shared" ref="D69:I69" si="21">SUM(D70:D70)</f>
        <v>0</v>
      </c>
      <c r="E69" s="834">
        <f t="shared" si="21"/>
        <v>0</v>
      </c>
      <c r="F69" s="834">
        <f t="shared" si="21"/>
        <v>0</v>
      </c>
      <c r="G69" s="834">
        <f t="shared" si="21"/>
        <v>1</v>
      </c>
      <c r="H69" s="834">
        <f t="shared" si="21"/>
        <v>3</v>
      </c>
      <c r="I69" s="834">
        <f t="shared" si="21"/>
        <v>0</v>
      </c>
      <c r="J69" s="833">
        <f t="shared" si="14"/>
        <v>4</v>
      </c>
    </row>
    <row r="70" spans="1:10" ht="12" customHeight="1">
      <c r="A70" s="2007"/>
      <c r="B70" s="487"/>
      <c r="C70" s="99" t="s">
        <v>224</v>
      </c>
      <c r="D70" s="242">
        <v>0</v>
      </c>
      <c r="E70" s="242">
        <v>0</v>
      </c>
      <c r="F70" s="242">
        <v>0</v>
      </c>
      <c r="G70" s="242">
        <v>1</v>
      </c>
      <c r="H70" s="242">
        <v>3</v>
      </c>
      <c r="I70" s="242">
        <v>0</v>
      </c>
      <c r="J70" s="248">
        <f t="shared" si="14"/>
        <v>4</v>
      </c>
    </row>
    <row r="71" spans="1:10" ht="12" customHeight="1">
      <c r="A71" s="2007"/>
      <c r="B71" s="488" t="s">
        <v>15</v>
      </c>
      <c r="C71" s="99"/>
      <c r="D71" s="834">
        <f t="shared" ref="D71:I71" si="22">SUM(D72)</f>
        <v>0</v>
      </c>
      <c r="E71" s="834">
        <f t="shared" si="22"/>
        <v>0</v>
      </c>
      <c r="F71" s="834">
        <f t="shared" si="22"/>
        <v>0</v>
      </c>
      <c r="G71" s="834">
        <f t="shared" si="22"/>
        <v>0</v>
      </c>
      <c r="H71" s="834">
        <f t="shared" si="22"/>
        <v>2</v>
      </c>
      <c r="I71" s="834">
        <f t="shared" si="22"/>
        <v>0</v>
      </c>
      <c r="J71" s="833">
        <f t="shared" si="14"/>
        <v>2</v>
      </c>
    </row>
    <row r="72" spans="1:10" ht="12" customHeight="1">
      <c r="A72" s="2007"/>
      <c r="B72" s="487"/>
      <c r="C72" s="99" t="s">
        <v>224</v>
      </c>
      <c r="D72" s="242">
        <v>0</v>
      </c>
      <c r="E72" s="242">
        <v>0</v>
      </c>
      <c r="F72" s="242">
        <v>0</v>
      </c>
      <c r="G72" s="242">
        <v>0</v>
      </c>
      <c r="H72" s="242">
        <v>2</v>
      </c>
      <c r="I72" s="242">
        <v>0</v>
      </c>
      <c r="J72" s="248">
        <f t="shared" si="14"/>
        <v>2</v>
      </c>
    </row>
    <row r="73" spans="1:10" ht="12" customHeight="1">
      <c r="A73" s="2007"/>
      <c r="B73" s="488" t="s">
        <v>16</v>
      </c>
      <c r="C73" s="99"/>
      <c r="D73" s="834">
        <f t="shared" ref="D73:I73" si="23">SUM(D74:D75)</f>
        <v>0</v>
      </c>
      <c r="E73" s="834">
        <f t="shared" si="23"/>
        <v>0</v>
      </c>
      <c r="F73" s="834">
        <f t="shared" si="23"/>
        <v>0</v>
      </c>
      <c r="G73" s="834">
        <f t="shared" si="23"/>
        <v>0</v>
      </c>
      <c r="H73" s="834">
        <f t="shared" si="23"/>
        <v>7</v>
      </c>
      <c r="I73" s="834">
        <f t="shared" si="23"/>
        <v>0</v>
      </c>
      <c r="J73" s="833">
        <f t="shared" si="14"/>
        <v>7</v>
      </c>
    </row>
    <row r="74" spans="1:10" ht="12" customHeight="1">
      <c r="A74" s="2007"/>
      <c r="B74" s="487"/>
      <c r="C74" s="99" t="s">
        <v>224</v>
      </c>
      <c r="D74" s="242">
        <v>0</v>
      </c>
      <c r="E74" s="242">
        <v>0</v>
      </c>
      <c r="F74" s="242">
        <v>0</v>
      </c>
      <c r="G74" s="242">
        <v>0</v>
      </c>
      <c r="H74" s="242">
        <v>4</v>
      </c>
      <c r="I74" s="242">
        <v>0</v>
      </c>
      <c r="J74" s="248">
        <f t="shared" si="14"/>
        <v>4</v>
      </c>
    </row>
    <row r="75" spans="1:10" ht="12" customHeight="1">
      <c r="A75" s="2008"/>
      <c r="B75" s="518"/>
      <c r="C75" s="274" t="s">
        <v>223</v>
      </c>
      <c r="D75" s="844">
        <v>0</v>
      </c>
      <c r="E75" s="844">
        <v>0</v>
      </c>
      <c r="F75" s="844">
        <v>0</v>
      </c>
      <c r="G75" s="844">
        <v>0</v>
      </c>
      <c r="H75" s="844">
        <v>3</v>
      </c>
      <c r="I75" s="844">
        <v>0</v>
      </c>
      <c r="J75" s="809">
        <f t="shared" si="14"/>
        <v>3</v>
      </c>
    </row>
    <row r="76" spans="1:10" ht="12" customHeight="1">
      <c r="A76" s="754"/>
      <c r="B76" s="99"/>
      <c r="C76" s="99"/>
      <c r="D76" s="471"/>
      <c r="E76" s="213"/>
      <c r="F76" s="471"/>
      <c r="G76" s="213"/>
      <c r="H76" s="471"/>
      <c r="I76" s="213"/>
      <c r="J76" s="471" t="s">
        <v>222</v>
      </c>
    </row>
    <row r="77" spans="1:10" ht="12" customHeight="1">
      <c r="A77" s="754"/>
      <c r="B77" s="99"/>
      <c r="C77" s="99"/>
      <c r="D77" s="471"/>
      <c r="E77" s="471"/>
      <c r="F77" s="471"/>
      <c r="G77" s="471"/>
      <c r="H77" s="471"/>
      <c r="I77" s="471"/>
      <c r="J77" s="104" t="s">
        <v>221</v>
      </c>
    </row>
    <row r="78" spans="1:10" ht="8.25" customHeight="1">
      <c r="A78" s="2001" t="s">
        <v>29</v>
      </c>
      <c r="B78" s="2018" t="s">
        <v>220</v>
      </c>
      <c r="C78" s="2018"/>
      <c r="D78" s="2004" t="s">
        <v>395</v>
      </c>
      <c r="E78" s="2004"/>
      <c r="F78" s="2004" t="s">
        <v>395</v>
      </c>
      <c r="G78" s="2004"/>
      <c r="H78" s="2004" t="s">
        <v>395</v>
      </c>
      <c r="I78" s="2004"/>
      <c r="J78" s="2141"/>
    </row>
    <row r="79" spans="1:10" ht="12" customHeight="1">
      <c r="A79" s="1990"/>
      <c r="B79" s="1972"/>
      <c r="C79" s="1972"/>
      <c r="D79" s="2005"/>
      <c r="E79" s="2005"/>
      <c r="F79" s="2005"/>
      <c r="G79" s="2005"/>
      <c r="H79" s="2005"/>
      <c r="I79" s="2005"/>
      <c r="J79" s="2142"/>
    </row>
    <row r="80" spans="1:10">
      <c r="A80" s="1991"/>
      <c r="B80" s="1973"/>
      <c r="C80" s="1973"/>
      <c r="D80" s="1295" t="s">
        <v>26</v>
      </c>
      <c r="E80" s="1295" t="s">
        <v>27</v>
      </c>
      <c r="F80" s="1295" t="s">
        <v>26</v>
      </c>
      <c r="G80" s="1295" t="s">
        <v>27</v>
      </c>
      <c r="H80" s="1295" t="s">
        <v>26</v>
      </c>
      <c r="I80" s="1295" t="s">
        <v>27</v>
      </c>
      <c r="J80" s="1294" t="s">
        <v>5</v>
      </c>
    </row>
    <row r="81" spans="1:10" ht="12.75" customHeight="1">
      <c r="A81" s="2010">
        <v>1404</v>
      </c>
      <c r="B81" s="1293" t="s">
        <v>34</v>
      </c>
      <c r="C81" s="577"/>
      <c r="D81" s="1292">
        <f t="shared" ref="D81:I81" si="24">SUM(D82,D87)</f>
        <v>3</v>
      </c>
      <c r="E81" s="1292">
        <f t="shared" si="24"/>
        <v>1</v>
      </c>
      <c r="F81" s="1292">
        <f t="shared" si="24"/>
        <v>0</v>
      </c>
      <c r="G81" s="1292">
        <f t="shared" si="24"/>
        <v>1</v>
      </c>
      <c r="H81" s="1292">
        <f t="shared" si="24"/>
        <v>5</v>
      </c>
      <c r="I81" s="1292">
        <f t="shared" si="24"/>
        <v>0</v>
      </c>
      <c r="J81" s="1291">
        <f t="shared" ref="J81:J112" si="25">SUM(D81:I81)</f>
        <v>10</v>
      </c>
    </row>
    <row r="82" spans="1:10" ht="12" customHeight="1">
      <c r="A82" s="1981"/>
      <c r="B82" s="488" t="s">
        <v>109</v>
      </c>
      <c r="C82" s="99"/>
      <c r="D82" s="834">
        <f t="shared" ref="D82:I82" si="26">SUM(D83:D86)</f>
        <v>2</v>
      </c>
      <c r="E82" s="834">
        <f t="shared" si="26"/>
        <v>0</v>
      </c>
      <c r="F82" s="834">
        <f t="shared" si="26"/>
        <v>0</v>
      </c>
      <c r="G82" s="834">
        <f t="shared" si="26"/>
        <v>0</v>
      </c>
      <c r="H82" s="834">
        <f t="shared" si="26"/>
        <v>2</v>
      </c>
      <c r="I82" s="834">
        <f t="shared" si="26"/>
        <v>0</v>
      </c>
      <c r="J82" s="833">
        <f t="shared" si="25"/>
        <v>4</v>
      </c>
    </row>
    <row r="83" spans="1:10" ht="12" customHeight="1">
      <c r="A83" s="1995"/>
      <c r="B83" s="487"/>
      <c r="C83" s="99" t="s">
        <v>345</v>
      </c>
      <c r="D83" s="242">
        <v>2</v>
      </c>
      <c r="E83" s="242">
        <v>0</v>
      </c>
      <c r="F83" s="242">
        <v>0</v>
      </c>
      <c r="G83" s="242">
        <v>0</v>
      </c>
      <c r="H83" s="242">
        <v>2</v>
      </c>
      <c r="I83" s="242">
        <v>0</v>
      </c>
      <c r="J83" s="248">
        <f t="shared" si="25"/>
        <v>4</v>
      </c>
    </row>
    <row r="84" spans="1:10" ht="12" customHeight="1">
      <c r="A84" s="1995"/>
      <c r="B84" s="487"/>
      <c r="C84" s="99" t="s">
        <v>212</v>
      </c>
      <c r="D84" s="242">
        <v>0</v>
      </c>
      <c r="E84" s="242">
        <v>0</v>
      </c>
      <c r="F84" s="242">
        <v>0</v>
      </c>
      <c r="G84" s="242">
        <v>0</v>
      </c>
      <c r="H84" s="242">
        <v>0</v>
      </c>
      <c r="I84" s="242">
        <v>0</v>
      </c>
      <c r="J84" s="248">
        <f t="shared" si="25"/>
        <v>0</v>
      </c>
    </row>
    <row r="85" spans="1:10" ht="12" customHeight="1">
      <c r="A85" s="1995"/>
      <c r="B85" s="487"/>
      <c r="C85" s="99" t="s">
        <v>332</v>
      </c>
      <c r="D85" s="242">
        <v>0</v>
      </c>
      <c r="E85" s="242">
        <v>0</v>
      </c>
      <c r="F85" s="242">
        <v>0</v>
      </c>
      <c r="G85" s="242">
        <v>0</v>
      </c>
      <c r="H85" s="242">
        <v>0</v>
      </c>
      <c r="I85" s="242">
        <v>0</v>
      </c>
      <c r="J85" s="248">
        <f t="shared" si="25"/>
        <v>0</v>
      </c>
    </row>
    <row r="86" spans="1:10" ht="12" customHeight="1">
      <c r="A86" s="1995"/>
      <c r="B86" s="487"/>
      <c r="C86" s="99" t="s">
        <v>331</v>
      </c>
      <c r="D86" s="242">
        <v>0</v>
      </c>
      <c r="E86" s="242">
        <v>0</v>
      </c>
      <c r="F86" s="242">
        <v>0</v>
      </c>
      <c r="G86" s="242">
        <v>0</v>
      </c>
      <c r="H86" s="242">
        <v>0</v>
      </c>
      <c r="I86" s="242">
        <v>0</v>
      </c>
      <c r="J86" s="248">
        <f t="shared" si="25"/>
        <v>0</v>
      </c>
    </row>
    <row r="87" spans="1:10" ht="12" customHeight="1">
      <c r="A87" s="1981"/>
      <c r="B87" s="488" t="s">
        <v>17</v>
      </c>
      <c r="C87" s="99"/>
      <c r="D87" s="834">
        <f t="shared" ref="D87:I87" si="27">SUM(D88:D89)</f>
        <v>1</v>
      </c>
      <c r="E87" s="834">
        <f t="shared" si="27"/>
        <v>1</v>
      </c>
      <c r="F87" s="834">
        <f t="shared" si="27"/>
        <v>0</v>
      </c>
      <c r="G87" s="834">
        <f t="shared" si="27"/>
        <v>1</v>
      </c>
      <c r="H87" s="834">
        <f t="shared" si="27"/>
        <v>3</v>
      </c>
      <c r="I87" s="834">
        <f t="shared" si="27"/>
        <v>0</v>
      </c>
      <c r="J87" s="833">
        <f t="shared" si="25"/>
        <v>6</v>
      </c>
    </row>
    <row r="88" spans="1:10" ht="12" customHeight="1">
      <c r="A88" s="1995"/>
      <c r="B88" s="487"/>
      <c r="C88" s="99" t="s">
        <v>330</v>
      </c>
      <c r="D88" s="242">
        <v>0</v>
      </c>
      <c r="E88" s="242">
        <v>1</v>
      </c>
      <c r="F88" s="242">
        <v>0</v>
      </c>
      <c r="G88" s="242">
        <v>0</v>
      </c>
      <c r="H88" s="242">
        <v>2</v>
      </c>
      <c r="I88" s="242">
        <v>0</v>
      </c>
      <c r="J88" s="248">
        <f t="shared" si="25"/>
        <v>3</v>
      </c>
    </row>
    <row r="89" spans="1:10" ht="12" customHeight="1">
      <c r="A89" s="1995"/>
      <c r="B89" s="487"/>
      <c r="C89" s="99" t="s">
        <v>209</v>
      </c>
      <c r="D89" s="810">
        <v>1</v>
      </c>
      <c r="E89" s="810">
        <v>0</v>
      </c>
      <c r="F89" s="810">
        <v>0</v>
      </c>
      <c r="G89" s="810">
        <v>1</v>
      </c>
      <c r="H89" s="810">
        <v>1</v>
      </c>
      <c r="I89" s="810">
        <v>0</v>
      </c>
      <c r="J89" s="248">
        <f t="shared" si="25"/>
        <v>3</v>
      </c>
    </row>
    <row r="90" spans="1:10" ht="12" customHeight="1">
      <c r="A90" s="2006">
        <v>1405</v>
      </c>
      <c r="B90" s="35" t="s">
        <v>18</v>
      </c>
      <c r="C90" s="36"/>
      <c r="D90" s="246">
        <f t="shared" ref="D90:I90" si="28">SUM(D91+D99+D111+D114)</f>
        <v>3</v>
      </c>
      <c r="E90" s="246">
        <f t="shared" si="28"/>
        <v>1</v>
      </c>
      <c r="F90" s="246">
        <f t="shared" si="28"/>
        <v>0</v>
      </c>
      <c r="G90" s="246">
        <f t="shared" si="28"/>
        <v>1</v>
      </c>
      <c r="H90" s="246">
        <f t="shared" si="28"/>
        <v>10</v>
      </c>
      <c r="I90" s="246">
        <f t="shared" si="28"/>
        <v>0</v>
      </c>
      <c r="J90" s="245">
        <f t="shared" si="25"/>
        <v>15</v>
      </c>
    </row>
    <row r="91" spans="1:10" ht="12" customHeight="1">
      <c r="A91" s="2007"/>
      <c r="B91" s="488" t="s">
        <v>21</v>
      </c>
      <c r="C91" s="99"/>
      <c r="D91" s="834">
        <f t="shared" ref="D91:I91" si="29">SUM(D92:D98)</f>
        <v>0</v>
      </c>
      <c r="E91" s="834">
        <f t="shared" si="29"/>
        <v>0</v>
      </c>
      <c r="F91" s="834">
        <f t="shared" si="29"/>
        <v>0</v>
      </c>
      <c r="G91" s="834">
        <f t="shared" si="29"/>
        <v>0</v>
      </c>
      <c r="H91" s="834">
        <f t="shared" si="29"/>
        <v>1</v>
      </c>
      <c r="I91" s="834">
        <f t="shared" si="29"/>
        <v>0</v>
      </c>
      <c r="J91" s="833">
        <f t="shared" si="25"/>
        <v>1</v>
      </c>
    </row>
    <row r="92" spans="1:10" ht="12" customHeight="1">
      <c r="A92" s="2007"/>
      <c r="B92" s="487"/>
      <c r="C92" s="99" t="s">
        <v>328</v>
      </c>
      <c r="D92" s="242">
        <v>0</v>
      </c>
      <c r="E92" s="242">
        <v>0</v>
      </c>
      <c r="F92" s="242">
        <v>0</v>
      </c>
      <c r="G92" s="242">
        <v>0</v>
      </c>
      <c r="H92" s="242">
        <v>0</v>
      </c>
      <c r="I92" s="242">
        <v>0</v>
      </c>
      <c r="J92" s="248">
        <f t="shared" si="25"/>
        <v>0</v>
      </c>
    </row>
    <row r="93" spans="1:10" ht="12" customHeight="1">
      <c r="A93" s="2007"/>
      <c r="B93" s="487"/>
      <c r="C93" s="99" t="s">
        <v>208</v>
      </c>
      <c r="D93" s="242">
        <v>0</v>
      </c>
      <c r="E93" s="242">
        <v>0</v>
      </c>
      <c r="F93" s="242">
        <v>0</v>
      </c>
      <c r="G93" s="242">
        <v>0</v>
      </c>
      <c r="H93" s="242">
        <v>0</v>
      </c>
      <c r="I93" s="242">
        <v>0</v>
      </c>
      <c r="J93" s="248">
        <f t="shared" si="25"/>
        <v>0</v>
      </c>
    </row>
    <row r="94" spans="1:10" ht="12" customHeight="1">
      <c r="A94" s="2007"/>
      <c r="B94" s="487"/>
      <c r="C94" s="99" t="s">
        <v>327</v>
      </c>
      <c r="D94" s="242">
        <v>0</v>
      </c>
      <c r="E94" s="242">
        <v>0</v>
      </c>
      <c r="F94" s="242">
        <v>0</v>
      </c>
      <c r="G94" s="242">
        <v>0</v>
      </c>
      <c r="H94" s="242">
        <v>0</v>
      </c>
      <c r="I94" s="242">
        <v>0</v>
      </c>
      <c r="J94" s="248">
        <f t="shared" si="25"/>
        <v>0</v>
      </c>
    </row>
    <row r="95" spans="1:10" ht="12" customHeight="1">
      <c r="A95" s="2007"/>
      <c r="B95" s="487"/>
      <c r="C95" s="99" t="s">
        <v>207</v>
      </c>
      <c r="D95" s="242">
        <v>0</v>
      </c>
      <c r="E95" s="242">
        <v>0</v>
      </c>
      <c r="F95" s="242">
        <v>0</v>
      </c>
      <c r="G95" s="242">
        <v>0</v>
      </c>
      <c r="H95" s="242">
        <v>1</v>
      </c>
      <c r="I95" s="242">
        <v>0</v>
      </c>
      <c r="J95" s="248">
        <f t="shared" si="25"/>
        <v>1</v>
      </c>
    </row>
    <row r="96" spans="1:10" ht="12" customHeight="1">
      <c r="A96" s="2007"/>
      <c r="B96" s="487"/>
      <c r="C96" s="99" t="s">
        <v>206</v>
      </c>
      <c r="D96" s="242">
        <v>0</v>
      </c>
      <c r="E96" s="242">
        <v>0</v>
      </c>
      <c r="F96" s="242">
        <v>0</v>
      </c>
      <c r="G96" s="242">
        <v>0</v>
      </c>
      <c r="H96" s="242">
        <v>0</v>
      </c>
      <c r="I96" s="242">
        <v>0</v>
      </c>
      <c r="J96" s="248">
        <f t="shared" si="25"/>
        <v>0</v>
      </c>
    </row>
    <row r="97" spans="1:10" ht="12" customHeight="1">
      <c r="A97" s="2007"/>
      <c r="B97" s="487"/>
      <c r="C97" s="99" t="s">
        <v>326</v>
      </c>
      <c r="D97" s="242">
        <v>0</v>
      </c>
      <c r="E97" s="242">
        <v>0</v>
      </c>
      <c r="F97" s="242">
        <v>0</v>
      </c>
      <c r="G97" s="242">
        <v>0</v>
      </c>
      <c r="H97" s="242">
        <v>0</v>
      </c>
      <c r="I97" s="242">
        <v>0</v>
      </c>
      <c r="J97" s="248">
        <f t="shared" si="25"/>
        <v>0</v>
      </c>
    </row>
    <row r="98" spans="1:10" ht="12" customHeight="1">
      <c r="A98" s="2007"/>
      <c r="B98" s="487"/>
      <c r="C98" s="99" t="s">
        <v>205</v>
      </c>
      <c r="D98" s="242">
        <v>0</v>
      </c>
      <c r="E98" s="242">
        <v>0</v>
      </c>
      <c r="F98" s="242">
        <v>0</v>
      </c>
      <c r="G98" s="242">
        <v>0</v>
      </c>
      <c r="H98" s="242">
        <v>0</v>
      </c>
      <c r="I98" s="242">
        <v>0</v>
      </c>
      <c r="J98" s="248">
        <f t="shared" si="25"/>
        <v>0</v>
      </c>
    </row>
    <row r="99" spans="1:10" ht="12" customHeight="1">
      <c r="A99" s="2007"/>
      <c r="B99" s="488" t="s">
        <v>19</v>
      </c>
      <c r="C99" s="99"/>
      <c r="D99" s="834">
        <f t="shared" ref="D99:I99" si="30">SUM(D100:D110)</f>
        <v>3</v>
      </c>
      <c r="E99" s="834">
        <f t="shared" si="30"/>
        <v>1</v>
      </c>
      <c r="F99" s="834">
        <f t="shared" si="30"/>
        <v>0</v>
      </c>
      <c r="G99" s="834">
        <f t="shared" si="30"/>
        <v>1</v>
      </c>
      <c r="H99" s="834">
        <f t="shared" si="30"/>
        <v>7</v>
      </c>
      <c r="I99" s="834">
        <f t="shared" si="30"/>
        <v>0</v>
      </c>
      <c r="J99" s="833">
        <f t="shared" si="25"/>
        <v>12</v>
      </c>
    </row>
    <row r="100" spans="1:10" ht="12" customHeight="1">
      <c r="A100" s="2007"/>
      <c r="B100" s="487"/>
      <c r="C100" s="99" t="s">
        <v>325</v>
      </c>
      <c r="D100" s="242">
        <v>0</v>
      </c>
      <c r="E100" s="242">
        <v>0</v>
      </c>
      <c r="F100" s="242">
        <v>0</v>
      </c>
      <c r="G100" s="242">
        <v>0</v>
      </c>
      <c r="H100" s="242">
        <v>1</v>
      </c>
      <c r="I100" s="242">
        <v>0</v>
      </c>
      <c r="J100" s="248">
        <f t="shared" si="25"/>
        <v>1</v>
      </c>
    </row>
    <row r="101" spans="1:10" ht="12" customHeight="1">
      <c r="A101" s="2007"/>
      <c r="B101" s="487"/>
      <c r="C101" s="99" t="s">
        <v>204</v>
      </c>
      <c r="D101" s="242">
        <v>0</v>
      </c>
      <c r="E101" s="242">
        <v>0</v>
      </c>
      <c r="F101" s="242">
        <v>0</v>
      </c>
      <c r="G101" s="242">
        <v>0</v>
      </c>
      <c r="H101" s="242">
        <v>3</v>
      </c>
      <c r="I101" s="242">
        <v>0</v>
      </c>
      <c r="J101" s="248">
        <f t="shared" si="25"/>
        <v>3</v>
      </c>
    </row>
    <row r="102" spans="1:10" ht="12" customHeight="1">
      <c r="A102" s="2007"/>
      <c r="B102" s="487"/>
      <c r="C102" s="99" t="s">
        <v>324</v>
      </c>
      <c r="D102" s="242">
        <v>1</v>
      </c>
      <c r="E102" s="242">
        <v>0</v>
      </c>
      <c r="F102" s="242">
        <v>0</v>
      </c>
      <c r="G102" s="242">
        <v>0</v>
      </c>
      <c r="H102" s="242">
        <v>1</v>
      </c>
      <c r="I102" s="242">
        <v>0</v>
      </c>
      <c r="J102" s="248">
        <f t="shared" si="25"/>
        <v>2</v>
      </c>
    </row>
    <row r="103" spans="1:10" ht="12" customHeight="1">
      <c r="A103" s="2007"/>
      <c r="B103" s="487"/>
      <c r="C103" s="99" t="s">
        <v>203</v>
      </c>
      <c r="D103" s="242">
        <v>1</v>
      </c>
      <c r="E103" s="242">
        <v>0</v>
      </c>
      <c r="F103" s="242">
        <v>0</v>
      </c>
      <c r="G103" s="242">
        <v>0</v>
      </c>
      <c r="H103" s="242">
        <v>1</v>
      </c>
      <c r="I103" s="242">
        <v>0</v>
      </c>
      <c r="J103" s="248">
        <f t="shared" si="25"/>
        <v>2</v>
      </c>
    </row>
    <row r="104" spans="1:10" ht="12" customHeight="1">
      <c r="A104" s="2007"/>
      <c r="B104" s="487"/>
      <c r="C104" s="99" t="s">
        <v>323</v>
      </c>
      <c r="D104" s="242">
        <v>0</v>
      </c>
      <c r="E104" s="242">
        <v>0</v>
      </c>
      <c r="F104" s="242">
        <v>0</v>
      </c>
      <c r="G104" s="242">
        <v>0</v>
      </c>
      <c r="H104" s="242">
        <v>0</v>
      </c>
      <c r="I104" s="242">
        <v>0</v>
      </c>
      <c r="J104" s="248">
        <f t="shared" si="25"/>
        <v>0</v>
      </c>
    </row>
    <row r="105" spans="1:10" ht="12" customHeight="1">
      <c r="A105" s="2007"/>
      <c r="B105" s="487"/>
      <c r="C105" s="99" t="s">
        <v>202</v>
      </c>
      <c r="D105" s="242">
        <v>0</v>
      </c>
      <c r="E105" s="242">
        <v>0</v>
      </c>
      <c r="F105" s="242">
        <v>0</v>
      </c>
      <c r="G105" s="242">
        <v>0</v>
      </c>
      <c r="H105" s="242">
        <v>0</v>
      </c>
      <c r="I105" s="242">
        <v>0</v>
      </c>
      <c r="J105" s="248">
        <f t="shared" si="25"/>
        <v>0</v>
      </c>
    </row>
    <row r="106" spans="1:10" ht="12" customHeight="1">
      <c r="A106" s="2007"/>
      <c r="B106" s="487"/>
      <c r="C106" s="99" t="s">
        <v>322</v>
      </c>
      <c r="D106" s="242">
        <v>0</v>
      </c>
      <c r="E106" s="242">
        <v>1</v>
      </c>
      <c r="F106" s="242">
        <v>0</v>
      </c>
      <c r="G106" s="242">
        <v>0</v>
      </c>
      <c r="H106" s="242">
        <v>1</v>
      </c>
      <c r="I106" s="242">
        <v>0</v>
      </c>
      <c r="J106" s="248">
        <f t="shared" si="25"/>
        <v>2</v>
      </c>
    </row>
    <row r="107" spans="1:10" ht="12" customHeight="1">
      <c r="A107" s="2007"/>
      <c r="B107" s="487"/>
      <c r="C107" s="99" t="s">
        <v>201</v>
      </c>
      <c r="D107" s="242">
        <v>0</v>
      </c>
      <c r="E107" s="242">
        <v>0</v>
      </c>
      <c r="F107" s="242">
        <v>0</v>
      </c>
      <c r="G107" s="242">
        <v>0</v>
      </c>
      <c r="H107" s="242">
        <v>0</v>
      </c>
      <c r="I107" s="242">
        <v>0</v>
      </c>
      <c r="J107" s="248">
        <f t="shared" si="25"/>
        <v>0</v>
      </c>
    </row>
    <row r="108" spans="1:10" ht="12" customHeight="1">
      <c r="A108" s="2007"/>
      <c r="B108" s="487"/>
      <c r="C108" s="99" t="s">
        <v>320</v>
      </c>
      <c r="D108" s="242">
        <v>0</v>
      </c>
      <c r="E108" s="242">
        <v>0</v>
      </c>
      <c r="F108" s="242">
        <v>0</v>
      </c>
      <c r="G108" s="242">
        <v>0</v>
      </c>
      <c r="H108" s="242">
        <v>0</v>
      </c>
      <c r="I108" s="242">
        <v>0</v>
      </c>
      <c r="J108" s="248">
        <f t="shared" si="25"/>
        <v>0</v>
      </c>
    </row>
    <row r="109" spans="1:10" ht="12" customHeight="1">
      <c r="A109" s="2007"/>
      <c r="B109" s="487"/>
      <c r="C109" s="99" t="s">
        <v>319</v>
      </c>
      <c r="D109" s="242">
        <v>1</v>
      </c>
      <c r="E109" s="242">
        <v>0</v>
      </c>
      <c r="F109" s="242">
        <v>0</v>
      </c>
      <c r="G109" s="242">
        <v>0</v>
      </c>
      <c r="H109" s="242">
        <v>0</v>
      </c>
      <c r="I109" s="242">
        <v>0</v>
      </c>
      <c r="J109" s="248">
        <f t="shared" si="25"/>
        <v>1</v>
      </c>
    </row>
    <row r="110" spans="1:10" ht="12" customHeight="1">
      <c r="A110" s="2007"/>
      <c r="B110" s="487"/>
      <c r="C110" s="10" t="s">
        <v>200</v>
      </c>
      <c r="D110" s="242">
        <v>0</v>
      </c>
      <c r="E110" s="242">
        <v>0</v>
      </c>
      <c r="F110" s="242">
        <v>0</v>
      </c>
      <c r="G110" s="242">
        <v>1</v>
      </c>
      <c r="H110" s="242">
        <v>0</v>
      </c>
      <c r="I110" s="242">
        <v>0</v>
      </c>
      <c r="J110" s="248">
        <f t="shared" si="25"/>
        <v>1</v>
      </c>
    </row>
    <row r="111" spans="1:10" ht="12" customHeight="1">
      <c r="A111" s="2007"/>
      <c r="B111" s="3" t="s">
        <v>65</v>
      </c>
      <c r="C111" s="9"/>
      <c r="D111" s="834">
        <f t="shared" ref="D111:I111" si="31">SUM(D112:D113)</f>
        <v>0</v>
      </c>
      <c r="E111" s="834">
        <f t="shared" si="31"/>
        <v>0</v>
      </c>
      <c r="F111" s="834">
        <f t="shared" si="31"/>
        <v>0</v>
      </c>
      <c r="G111" s="834">
        <f t="shared" si="31"/>
        <v>0</v>
      </c>
      <c r="H111" s="834">
        <f t="shared" si="31"/>
        <v>1</v>
      </c>
      <c r="I111" s="834">
        <f t="shared" si="31"/>
        <v>0</v>
      </c>
      <c r="J111" s="833">
        <f t="shared" si="25"/>
        <v>1</v>
      </c>
    </row>
    <row r="112" spans="1:10" ht="12" customHeight="1">
      <c r="A112" s="2007"/>
      <c r="B112" s="99"/>
      <c r="C112" s="99" t="s">
        <v>1343</v>
      </c>
      <c r="D112" s="242">
        <v>0</v>
      </c>
      <c r="E112" s="242">
        <v>0</v>
      </c>
      <c r="F112" s="242">
        <v>0</v>
      </c>
      <c r="G112" s="242">
        <v>0</v>
      </c>
      <c r="H112" s="242">
        <v>0</v>
      </c>
      <c r="I112" s="242">
        <v>0</v>
      </c>
      <c r="J112" s="248">
        <f t="shared" si="25"/>
        <v>0</v>
      </c>
    </row>
    <row r="113" spans="1:10" ht="12" customHeight="1">
      <c r="A113" s="2007"/>
      <c r="B113" s="99"/>
      <c r="C113" s="99" t="s">
        <v>306</v>
      </c>
      <c r="D113" s="242">
        <v>0</v>
      </c>
      <c r="E113" s="242">
        <v>0</v>
      </c>
      <c r="F113" s="242">
        <v>0</v>
      </c>
      <c r="G113" s="242">
        <v>0</v>
      </c>
      <c r="H113" s="242">
        <v>1</v>
      </c>
      <c r="I113" s="242">
        <v>0</v>
      </c>
      <c r="J113" s="248">
        <f t="shared" ref="J113:J144" si="32">SUM(D113:I113)</f>
        <v>1</v>
      </c>
    </row>
    <row r="114" spans="1:10" ht="12" customHeight="1">
      <c r="A114" s="2007"/>
      <c r="B114" s="488" t="s">
        <v>49</v>
      </c>
      <c r="C114" s="138"/>
      <c r="D114" s="834">
        <f t="shared" ref="D114:I114" si="33">SUM(D115:D117)</f>
        <v>0</v>
      </c>
      <c r="E114" s="834">
        <f t="shared" si="33"/>
        <v>0</v>
      </c>
      <c r="F114" s="834">
        <f t="shared" si="33"/>
        <v>0</v>
      </c>
      <c r="G114" s="834">
        <f t="shared" si="33"/>
        <v>0</v>
      </c>
      <c r="H114" s="834">
        <f t="shared" si="33"/>
        <v>1</v>
      </c>
      <c r="I114" s="834">
        <f t="shared" si="33"/>
        <v>0</v>
      </c>
      <c r="J114" s="833">
        <f t="shared" si="32"/>
        <v>1</v>
      </c>
    </row>
    <row r="115" spans="1:10" ht="12" customHeight="1">
      <c r="A115" s="2007"/>
      <c r="B115" s="487"/>
      <c r="C115" s="99" t="s">
        <v>199</v>
      </c>
      <c r="D115" s="242">
        <v>0</v>
      </c>
      <c r="E115" s="242">
        <v>0</v>
      </c>
      <c r="F115" s="242">
        <v>0</v>
      </c>
      <c r="G115" s="242">
        <v>0</v>
      </c>
      <c r="H115" s="242">
        <v>0</v>
      </c>
      <c r="I115" s="242">
        <v>0</v>
      </c>
      <c r="J115" s="248">
        <f t="shared" si="32"/>
        <v>0</v>
      </c>
    </row>
    <row r="116" spans="1:10" ht="12" customHeight="1">
      <c r="A116" s="2007"/>
      <c r="B116" s="487"/>
      <c r="C116" s="99" t="s">
        <v>199</v>
      </c>
      <c r="D116" s="242">
        <v>0</v>
      </c>
      <c r="E116" s="242">
        <v>0</v>
      </c>
      <c r="F116" s="242">
        <v>0</v>
      </c>
      <c r="G116" s="242">
        <v>0</v>
      </c>
      <c r="H116" s="242">
        <v>1</v>
      </c>
      <c r="I116" s="242">
        <v>0</v>
      </c>
      <c r="J116" s="248">
        <f t="shared" si="32"/>
        <v>1</v>
      </c>
    </row>
    <row r="117" spans="1:10" ht="12" customHeight="1">
      <c r="A117" s="57"/>
      <c r="B117" s="487"/>
      <c r="C117" s="99" t="s">
        <v>198</v>
      </c>
      <c r="D117" s="242">
        <v>0</v>
      </c>
      <c r="E117" s="242">
        <v>0</v>
      </c>
      <c r="F117" s="242">
        <v>0</v>
      </c>
      <c r="G117" s="242">
        <v>0</v>
      </c>
      <c r="H117" s="242">
        <v>0</v>
      </c>
      <c r="I117" s="242">
        <v>0</v>
      </c>
      <c r="J117" s="248">
        <f t="shared" si="32"/>
        <v>0</v>
      </c>
    </row>
    <row r="118" spans="1:10" ht="12.75" customHeight="1">
      <c r="A118" s="2006">
        <v>1406</v>
      </c>
      <c r="B118" s="35" t="s">
        <v>22</v>
      </c>
      <c r="C118" s="111"/>
      <c r="D118" s="246">
        <f t="shared" ref="D118:I118" si="34">SUM(D119+D123+D126+D128)</f>
        <v>2</v>
      </c>
      <c r="E118" s="246">
        <f t="shared" si="34"/>
        <v>0</v>
      </c>
      <c r="F118" s="246">
        <f t="shared" si="34"/>
        <v>0</v>
      </c>
      <c r="G118" s="246">
        <f t="shared" si="34"/>
        <v>2</v>
      </c>
      <c r="H118" s="246">
        <f t="shared" si="34"/>
        <v>15</v>
      </c>
      <c r="I118" s="246">
        <f t="shared" si="34"/>
        <v>0</v>
      </c>
      <c r="J118" s="245">
        <f t="shared" si="32"/>
        <v>19</v>
      </c>
    </row>
    <row r="119" spans="1:10" ht="12" customHeight="1">
      <c r="A119" s="2007"/>
      <c r="B119" s="488" t="s">
        <v>121</v>
      </c>
      <c r="C119" s="99"/>
      <c r="D119" s="834">
        <f t="shared" ref="D119:I119" si="35">SUM(D120:D122)</f>
        <v>2</v>
      </c>
      <c r="E119" s="834">
        <f t="shared" si="35"/>
        <v>0</v>
      </c>
      <c r="F119" s="834">
        <f t="shared" si="35"/>
        <v>0</v>
      </c>
      <c r="G119" s="834">
        <f t="shared" si="35"/>
        <v>1</v>
      </c>
      <c r="H119" s="834">
        <f t="shared" si="35"/>
        <v>8</v>
      </c>
      <c r="I119" s="834">
        <f t="shared" si="35"/>
        <v>0</v>
      </c>
      <c r="J119" s="833">
        <f t="shared" si="32"/>
        <v>11</v>
      </c>
    </row>
    <row r="120" spans="1:10" ht="12" customHeight="1">
      <c r="A120" s="2007"/>
      <c r="B120" s="497"/>
      <c r="C120" s="99" t="s">
        <v>197</v>
      </c>
      <c r="D120" s="242">
        <v>0</v>
      </c>
      <c r="E120" s="242">
        <v>0</v>
      </c>
      <c r="F120" s="242">
        <v>0</v>
      </c>
      <c r="G120" s="242">
        <v>0</v>
      </c>
      <c r="H120" s="242">
        <v>1</v>
      </c>
      <c r="I120" s="242">
        <v>0</v>
      </c>
      <c r="J120" s="248">
        <f t="shared" si="32"/>
        <v>1</v>
      </c>
    </row>
    <row r="121" spans="1:10" ht="12" customHeight="1">
      <c r="A121" s="2007"/>
      <c r="B121" s="497"/>
      <c r="C121" s="99" t="s">
        <v>318</v>
      </c>
      <c r="D121" s="242">
        <v>1</v>
      </c>
      <c r="E121" s="242">
        <v>0</v>
      </c>
      <c r="F121" s="242">
        <v>0</v>
      </c>
      <c r="G121" s="242">
        <v>1</v>
      </c>
      <c r="H121" s="242">
        <v>3</v>
      </c>
      <c r="I121" s="242">
        <v>0</v>
      </c>
      <c r="J121" s="248">
        <f t="shared" si="32"/>
        <v>5</v>
      </c>
    </row>
    <row r="122" spans="1:10" ht="12" customHeight="1">
      <c r="A122" s="2007"/>
      <c r="B122" s="497"/>
      <c r="C122" s="99" t="s">
        <v>196</v>
      </c>
      <c r="D122" s="242">
        <v>1</v>
      </c>
      <c r="E122" s="242">
        <v>0</v>
      </c>
      <c r="F122" s="242">
        <v>0</v>
      </c>
      <c r="G122" s="242">
        <v>0</v>
      </c>
      <c r="H122" s="242">
        <v>4</v>
      </c>
      <c r="I122" s="242">
        <v>0</v>
      </c>
      <c r="J122" s="248">
        <f t="shared" si="32"/>
        <v>5</v>
      </c>
    </row>
    <row r="123" spans="1:10" ht="12" customHeight="1">
      <c r="A123" s="2007"/>
      <c r="B123" s="488" t="s">
        <v>23</v>
      </c>
      <c r="C123" s="99"/>
      <c r="D123" s="834">
        <f t="shared" ref="D123:I123" si="36">SUM(D124:D125)</f>
        <v>0</v>
      </c>
      <c r="E123" s="834">
        <f t="shared" si="36"/>
        <v>0</v>
      </c>
      <c r="F123" s="834">
        <f t="shared" si="36"/>
        <v>0</v>
      </c>
      <c r="G123" s="834">
        <f t="shared" si="36"/>
        <v>0</v>
      </c>
      <c r="H123" s="834">
        <f t="shared" si="36"/>
        <v>5</v>
      </c>
      <c r="I123" s="834">
        <f t="shared" si="36"/>
        <v>0</v>
      </c>
      <c r="J123" s="833">
        <f t="shared" si="32"/>
        <v>5</v>
      </c>
    </row>
    <row r="124" spans="1:10" ht="12" customHeight="1">
      <c r="A124" s="2007"/>
      <c r="B124" s="487"/>
      <c r="C124" s="99" t="s">
        <v>195</v>
      </c>
      <c r="D124" s="242">
        <v>0</v>
      </c>
      <c r="E124" s="242">
        <v>0</v>
      </c>
      <c r="F124" s="242">
        <v>0</v>
      </c>
      <c r="G124" s="242">
        <v>0</v>
      </c>
      <c r="H124" s="242">
        <v>5</v>
      </c>
      <c r="I124" s="242">
        <v>0</v>
      </c>
      <c r="J124" s="248">
        <f t="shared" si="32"/>
        <v>5</v>
      </c>
    </row>
    <row r="125" spans="1:10" ht="12" customHeight="1">
      <c r="A125" s="2007"/>
      <c r="B125" s="487"/>
      <c r="C125" s="99" t="s">
        <v>194</v>
      </c>
      <c r="D125" s="242">
        <v>0</v>
      </c>
      <c r="E125" s="242">
        <v>0</v>
      </c>
      <c r="F125" s="242">
        <v>0</v>
      </c>
      <c r="G125" s="242">
        <v>0</v>
      </c>
      <c r="H125" s="242">
        <v>0</v>
      </c>
      <c r="I125" s="242">
        <v>0</v>
      </c>
      <c r="J125" s="248">
        <f t="shared" si="32"/>
        <v>0</v>
      </c>
    </row>
    <row r="126" spans="1:10" ht="12" customHeight="1">
      <c r="A126" s="2007"/>
      <c r="B126" s="488" t="s">
        <v>36</v>
      </c>
      <c r="C126" s="99"/>
      <c r="D126" s="834">
        <f t="shared" ref="D126:I126" si="37">SUM(D127)</f>
        <v>0</v>
      </c>
      <c r="E126" s="834">
        <f t="shared" si="37"/>
        <v>0</v>
      </c>
      <c r="F126" s="834">
        <f t="shared" si="37"/>
        <v>0</v>
      </c>
      <c r="G126" s="834">
        <f t="shared" si="37"/>
        <v>1</v>
      </c>
      <c r="H126" s="834">
        <f t="shared" si="37"/>
        <v>2</v>
      </c>
      <c r="I126" s="834">
        <f t="shared" si="37"/>
        <v>0</v>
      </c>
      <c r="J126" s="833">
        <f t="shared" si="32"/>
        <v>3</v>
      </c>
    </row>
    <row r="127" spans="1:10" ht="12" customHeight="1">
      <c r="A127" s="2007"/>
      <c r="B127" s="497"/>
      <c r="C127" s="99" t="s">
        <v>193</v>
      </c>
      <c r="D127" s="242">
        <v>0</v>
      </c>
      <c r="E127" s="242">
        <v>0</v>
      </c>
      <c r="F127" s="242">
        <v>0</v>
      </c>
      <c r="G127" s="242">
        <v>1</v>
      </c>
      <c r="H127" s="242">
        <v>2</v>
      </c>
      <c r="I127" s="242">
        <v>0</v>
      </c>
      <c r="J127" s="248">
        <f t="shared" si="32"/>
        <v>3</v>
      </c>
    </row>
    <row r="128" spans="1:10" ht="12" customHeight="1">
      <c r="A128" s="2007"/>
      <c r="B128" s="488" t="s">
        <v>37</v>
      </c>
      <c r="C128" s="99"/>
      <c r="D128" s="834">
        <f t="shared" ref="D128:I128" si="38">SUM(D129)</f>
        <v>0</v>
      </c>
      <c r="E128" s="834">
        <f t="shared" si="38"/>
        <v>0</v>
      </c>
      <c r="F128" s="834">
        <f t="shared" si="38"/>
        <v>0</v>
      </c>
      <c r="G128" s="834">
        <f t="shared" si="38"/>
        <v>0</v>
      </c>
      <c r="H128" s="834">
        <f t="shared" si="38"/>
        <v>0</v>
      </c>
      <c r="I128" s="834">
        <f t="shared" si="38"/>
        <v>0</v>
      </c>
      <c r="J128" s="833">
        <f t="shared" si="32"/>
        <v>0</v>
      </c>
    </row>
    <row r="129" spans="1:10" ht="12" customHeight="1">
      <c r="A129" s="2008"/>
      <c r="B129" s="487"/>
      <c r="C129" s="99" t="s">
        <v>192</v>
      </c>
      <c r="D129" s="242">
        <v>0</v>
      </c>
      <c r="E129" s="242">
        <v>0</v>
      </c>
      <c r="F129" s="242">
        <v>0</v>
      </c>
      <c r="G129" s="242">
        <v>0</v>
      </c>
      <c r="H129" s="242">
        <v>0</v>
      </c>
      <c r="I129" s="242">
        <v>0</v>
      </c>
      <c r="J129" s="248">
        <f t="shared" si="32"/>
        <v>0</v>
      </c>
    </row>
    <row r="130" spans="1:10" ht="12.75" customHeight="1">
      <c r="A130" s="2010">
        <v>1407</v>
      </c>
      <c r="B130" s="35" t="s">
        <v>24</v>
      </c>
      <c r="C130" s="111"/>
      <c r="D130" s="246">
        <f t="shared" ref="D130:I130" si="39">SUM(D131+D137)</f>
        <v>1</v>
      </c>
      <c r="E130" s="246">
        <f t="shared" si="39"/>
        <v>0</v>
      </c>
      <c r="F130" s="246">
        <f t="shared" si="39"/>
        <v>0</v>
      </c>
      <c r="G130" s="246">
        <f t="shared" si="39"/>
        <v>0</v>
      </c>
      <c r="H130" s="246">
        <f t="shared" si="39"/>
        <v>2</v>
      </c>
      <c r="I130" s="246">
        <f t="shared" si="39"/>
        <v>0</v>
      </c>
      <c r="J130" s="245">
        <f t="shared" si="32"/>
        <v>3</v>
      </c>
    </row>
    <row r="131" spans="1:10" ht="12" customHeight="1">
      <c r="A131" s="1981"/>
      <c r="B131" s="488" t="s">
        <v>191</v>
      </c>
      <c r="C131" s="99"/>
      <c r="D131" s="834">
        <f t="shared" ref="D131:I131" si="40">SUM(D132:D136)</f>
        <v>1</v>
      </c>
      <c r="E131" s="834">
        <f t="shared" si="40"/>
        <v>0</v>
      </c>
      <c r="F131" s="834">
        <f t="shared" si="40"/>
        <v>0</v>
      </c>
      <c r="G131" s="834">
        <f t="shared" si="40"/>
        <v>0</v>
      </c>
      <c r="H131" s="834">
        <f t="shared" si="40"/>
        <v>1</v>
      </c>
      <c r="I131" s="834">
        <f t="shared" si="40"/>
        <v>0</v>
      </c>
      <c r="J131" s="833">
        <f t="shared" si="32"/>
        <v>2</v>
      </c>
    </row>
    <row r="132" spans="1:10" ht="12" customHeight="1">
      <c r="A132" s="1981"/>
      <c r="B132" s="488"/>
      <c r="C132" s="99" t="s">
        <v>317</v>
      </c>
      <c r="D132" s="242">
        <v>0</v>
      </c>
      <c r="E132" s="242">
        <v>0</v>
      </c>
      <c r="F132" s="242">
        <v>0</v>
      </c>
      <c r="G132" s="242">
        <v>0</v>
      </c>
      <c r="H132" s="242">
        <v>1</v>
      </c>
      <c r="I132" s="242">
        <v>0</v>
      </c>
      <c r="J132" s="248">
        <f t="shared" si="32"/>
        <v>1</v>
      </c>
    </row>
    <row r="133" spans="1:10" ht="12" customHeight="1">
      <c r="A133" s="1981"/>
      <c r="B133" s="488"/>
      <c r="C133" s="99" t="s">
        <v>190</v>
      </c>
      <c r="D133" s="242">
        <v>0</v>
      </c>
      <c r="E133" s="242">
        <v>0</v>
      </c>
      <c r="F133" s="242">
        <v>0</v>
      </c>
      <c r="G133" s="242">
        <v>0</v>
      </c>
      <c r="H133" s="242">
        <v>0</v>
      </c>
      <c r="I133" s="242">
        <v>0</v>
      </c>
      <c r="J133" s="248">
        <f t="shared" si="32"/>
        <v>0</v>
      </c>
    </row>
    <row r="134" spans="1:10" ht="12" customHeight="1">
      <c r="A134" s="1981"/>
      <c r="B134" s="487"/>
      <c r="C134" s="99" t="s">
        <v>316</v>
      </c>
      <c r="D134" s="242">
        <v>1</v>
      </c>
      <c r="E134" s="242">
        <v>0</v>
      </c>
      <c r="F134" s="242">
        <v>0</v>
      </c>
      <c r="G134" s="242">
        <v>0</v>
      </c>
      <c r="H134" s="242">
        <v>0</v>
      </c>
      <c r="I134" s="242">
        <v>0</v>
      </c>
      <c r="J134" s="248">
        <f t="shared" si="32"/>
        <v>1</v>
      </c>
    </row>
    <row r="135" spans="1:10" ht="12" customHeight="1">
      <c r="A135" s="1981"/>
      <c r="B135" s="487"/>
      <c r="C135" s="99" t="s">
        <v>256</v>
      </c>
      <c r="D135" s="242">
        <v>0</v>
      </c>
      <c r="E135" s="242">
        <v>0</v>
      </c>
      <c r="F135" s="242">
        <v>0</v>
      </c>
      <c r="G135" s="242">
        <v>0</v>
      </c>
      <c r="H135" s="242">
        <v>0</v>
      </c>
      <c r="I135" s="242">
        <v>0</v>
      </c>
      <c r="J135" s="248">
        <f t="shared" si="32"/>
        <v>0</v>
      </c>
    </row>
    <row r="136" spans="1:10" ht="12" customHeight="1">
      <c r="A136" s="1981"/>
      <c r="B136" s="487"/>
      <c r="C136" s="99" t="s">
        <v>189</v>
      </c>
      <c r="D136" s="242">
        <v>0</v>
      </c>
      <c r="E136" s="242">
        <v>0</v>
      </c>
      <c r="F136" s="242">
        <v>0</v>
      </c>
      <c r="G136" s="242">
        <v>0</v>
      </c>
      <c r="H136" s="242">
        <v>0</v>
      </c>
      <c r="I136" s="242">
        <v>0</v>
      </c>
      <c r="J136" s="248">
        <f t="shared" si="32"/>
        <v>0</v>
      </c>
    </row>
    <row r="137" spans="1:10" ht="12" customHeight="1">
      <c r="A137" s="1981"/>
      <c r="B137" s="488" t="s">
        <v>51</v>
      </c>
      <c r="C137" s="138"/>
      <c r="D137" s="834">
        <f t="shared" ref="D137:I137" si="41">SUM(D138:D139)</f>
        <v>0</v>
      </c>
      <c r="E137" s="834">
        <f t="shared" si="41"/>
        <v>0</v>
      </c>
      <c r="F137" s="834">
        <f t="shared" si="41"/>
        <v>0</v>
      </c>
      <c r="G137" s="834">
        <f t="shared" si="41"/>
        <v>0</v>
      </c>
      <c r="H137" s="834">
        <f t="shared" si="41"/>
        <v>1</v>
      </c>
      <c r="I137" s="834">
        <f t="shared" si="41"/>
        <v>0</v>
      </c>
      <c r="J137" s="833">
        <f t="shared" si="32"/>
        <v>1</v>
      </c>
    </row>
    <row r="138" spans="1:10" ht="12" customHeight="1">
      <c r="A138" s="1981"/>
      <c r="B138" s="487"/>
      <c r="C138" s="99" t="s">
        <v>186</v>
      </c>
      <c r="D138" s="242">
        <v>0</v>
      </c>
      <c r="E138" s="242">
        <v>0</v>
      </c>
      <c r="F138" s="242">
        <v>0</v>
      </c>
      <c r="G138" s="242">
        <v>0</v>
      </c>
      <c r="H138" s="242">
        <v>1</v>
      </c>
      <c r="I138" s="242">
        <v>0</v>
      </c>
      <c r="J138" s="248">
        <f t="shared" si="32"/>
        <v>1</v>
      </c>
    </row>
    <row r="139" spans="1:10" ht="12" customHeight="1">
      <c r="A139" s="1981"/>
      <c r="B139" s="487"/>
      <c r="C139" s="99" t="s">
        <v>185</v>
      </c>
      <c r="D139" s="242">
        <v>0</v>
      </c>
      <c r="E139" s="242">
        <v>0</v>
      </c>
      <c r="F139" s="242">
        <v>0</v>
      </c>
      <c r="G139" s="242">
        <v>0</v>
      </c>
      <c r="H139" s="242">
        <v>0</v>
      </c>
      <c r="I139" s="242">
        <v>0</v>
      </c>
      <c r="J139" s="248">
        <f t="shared" si="32"/>
        <v>0</v>
      </c>
    </row>
    <row r="140" spans="1:10" ht="12.75" customHeight="1">
      <c r="A140" s="2010">
        <v>1408</v>
      </c>
      <c r="B140" s="35" t="s">
        <v>25</v>
      </c>
      <c r="C140" s="41"/>
      <c r="D140" s="246">
        <f t="shared" ref="D140:I140" si="42">SUM(D141+D143+D146+D150)</f>
        <v>1</v>
      </c>
      <c r="E140" s="246">
        <f t="shared" si="42"/>
        <v>1</v>
      </c>
      <c r="F140" s="246">
        <f t="shared" si="42"/>
        <v>0</v>
      </c>
      <c r="G140" s="246">
        <f t="shared" si="42"/>
        <v>1</v>
      </c>
      <c r="H140" s="246">
        <f t="shared" si="42"/>
        <v>6</v>
      </c>
      <c r="I140" s="246">
        <f t="shared" si="42"/>
        <v>0</v>
      </c>
      <c r="J140" s="245">
        <f t="shared" si="32"/>
        <v>9</v>
      </c>
    </row>
    <row r="141" spans="1:10" ht="12" customHeight="1">
      <c r="A141" s="1981"/>
      <c r="B141" s="488" t="s">
        <v>20</v>
      </c>
      <c r="C141" s="99"/>
      <c r="D141" s="835">
        <f t="shared" ref="D141:I141" si="43">SUM(D142)</f>
        <v>0</v>
      </c>
      <c r="E141" s="835">
        <f t="shared" si="43"/>
        <v>0</v>
      </c>
      <c r="F141" s="835">
        <f t="shared" si="43"/>
        <v>0</v>
      </c>
      <c r="G141" s="835">
        <f t="shared" si="43"/>
        <v>1</v>
      </c>
      <c r="H141" s="835">
        <f t="shared" si="43"/>
        <v>5</v>
      </c>
      <c r="I141" s="835">
        <f t="shared" si="43"/>
        <v>0</v>
      </c>
      <c r="J141" s="833">
        <f t="shared" si="32"/>
        <v>6</v>
      </c>
    </row>
    <row r="142" spans="1:10" ht="12" customHeight="1">
      <c r="A142" s="1981"/>
      <c r="B142" s="487"/>
      <c r="C142" s="99" t="s">
        <v>183</v>
      </c>
      <c r="D142" s="242">
        <v>0</v>
      </c>
      <c r="E142" s="242">
        <v>0</v>
      </c>
      <c r="F142" s="242">
        <v>0</v>
      </c>
      <c r="G142" s="242">
        <v>1</v>
      </c>
      <c r="H142" s="242">
        <v>5</v>
      </c>
      <c r="I142" s="242">
        <v>0</v>
      </c>
      <c r="J142" s="248">
        <f t="shared" si="32"/>
        <v>6</v>
      </c>
    </row>
    <row r="143" spans="1:10" ht="12" customHeight="1">
      <c r="A143" s="1981"/>
      <c r="B143" s="488" t="s">
        <v>50</v>
      </c>
      <c r="C143" s="138"/>
      <c r="D143" s="834">
        <f t="shared" ref="D143:I143" si="44">SUM(D144:D145)</f>
        <v>0</v>
      </c>
      <c r="E143" s="834">
        <f t="shared" si="44"/>
        <v>0</v>
      </c>
      <c r="F143" s="834">
        <f t="shared" si="44"/>
        <v>0</v>
      </c>
      <c r="G143" s="834">
        <f t="shared" si="44"/>
        <v>0</v>
      </c>
      <c r="H143" s="834">
        <f t="shared" si="44"/>
        <v>0</v>
      </c>
      <c r="I143" s="834">
        <f t="shared" si="44"/>
        <v>0</v>
      </c>
      <c r="J143" s="833">
        <f t="shared" si="32"/>
        <v>0</v>
      </c>
    </row>
    <row r="144" spans="1:10" ht="12" customHeight="1">
      <c r="A144" s="1981"/>
      <c r="B144" s="487"/>
      <c r="C144" s="99" t="s">
        <v>314</v>
      </c>
      <c r="D144" s="242">
        <v>0</v>
      </c>
      <c r="E144" s="242">
        <v>0</v>
      </c>
      <c r="F144" s="242">
        <v>0</v>
      </c>
      <c r="G144" s="242">
        <v>0</v>
      </c>
      <c r="H144" s="242">
        <v>0</v>
      </c>
      <c r="I144" s="242">
        <v>0</v>
      </c>
      <c r="J144" s="248">
        <f t="shared" si="32"/>
        <v>0</v>
      </c>
    </row>
    <row r="145" spans="1:10" ht="12" customHeight="1">
      <c r="A145" s="1981"/>
      <c r="B145" s="487"/>
      <c r="C145" s="99" t="s">
        <v>182</v>
      </c>
      <c r="D145" s="242">
        <v>0</v>
      </c>
      <c r="E145" s="242">
        <v>0</v>
      </c>
      <c r="F145" s="242">
        <v>0</v>
      </c>
      <c r="G145" s="242">
        <v>0</v>
      </c>
      <c r="H145" s="242">
        <v>0</v>
      </c>
      <c r="I145" s="242">
        <v>0</v>
      </c>
      <c r="J145" s="248">
        <f t="shared" ref="J145:J156" si="45">SUM(D145:I145)</f>
        <v>0</v>
      </c>
    </row>
    <row r="146" spans="1:10" ht="12" customHeight="1">
      <c r="A146" s="1981"/>
      <c r="B146" s="488" t="s">
        <v>38</v>
      </c>
      <c r="C146" s="99"/>
      <c r="D146" s="834">
        <f t="shared" ref="D146:I146" si="46">SUM(D147:D149)</f>
        <v>0</v>
      </c>
      <c r="E146" s="834">
        <f t="shared" si="46"/>
        <v>1</v>
      </c>
      <c r="F146" s="834">
        <f t="shared" si="46"/>
        <v>0</v>
      </c>
      <c r="G146" s="834">
        <f t="shared" si="46"/>
        <v>0</v>
      </c>
      <c r="H146" s="834">
        <f t="shared" si="46"/>
        <v>1</v>
      </c>
      <c r="I146" s="834">
        <f t="shared" si="46"/>
        <v>0</v>
      </c>
      <c r="J146" s="833">
        <f t="shared" si="45"/>
        <v>2</v>
      </c>
    </row>
    <row r="147" spans="1:10" ht="12" customHeight="1">
      <c r="A147" s="1981"/>
      <c r="B147" s="488"/>
      <c r="C147" s="99" t="s">
        <v>180</v>
      </c>
      <c r="D147" s="242">
        <v>0</v>
      </c>
      <c r="E147" s="242">
        <v>0</v>
      </c>
      <c r="F147" s="242">
        <v>0</v>
      </c>
      <c r="G147" s="242">
        <v>0</v>
      </c>
      <c r="H147" s="242">
        <v>1</v>
      </c>
      <c r="I147" s="242">
        <v>0</v>
      </c>
      <c r="J147" s="248">
        <f t="shared" si="45"/>
        <v>1</v>
      </c>
    </row>
    <row r="148" spans="1:10" ht="12" customHeight="1">
      <c r="A148" s="1981"/>
      <c r="B148" s="488"/>
      <c r="C148" s="99" t="s">
        <v>179</v>
      </c>
      <c r="D148" s="242">
        <v>0</v>
      </c>
      <c r="E148" s="242">
        <v>1</v>
      </c>
      <c r="F148" s="242">
        <v>0</v>
      </c>
      <c r="G148" s="242">
        <v>0</v>
      </c>
      <c r="H148" s="242">
        <v>0</v>
      </c>
      <c r="I148" s="242">
        <v>0</v>
      </c>
      <c r="J148" s="248">
        <f t="shared" si="45"/>
        <v>1</v>
      </c>
    </row>
    <row r="149" spans="1:10" ht="12" customHeight="1">
      <c r="A149" s="1981"/>
      <c r="B149" s="488"/>
      <c r="C149" s="99" t="s">
        <v>178</v>
      </c>
      <c r="D149" s="242">
        <v>0</v>
      </c>
      <c r="E149" s="242">
        <v>0</v>
      </c>
      <c r="F149" s="242">
        <v>0</v>
      </c>
      <c r="G149" s="242">
        <v>0</v>
      </c>
      <c r="H149" s="242">
        <v>0</v>
      </c>
      <c r="I149" s="242">
        <v>0</v>
      </c>
      <c r="J149" s="248">
        <f t="shared" si="45"/>
        <v>0</v>
      </c>
    </row>
    <row r="150" spans="1:10" ht="12" customHeight="1">
      <c r="A150" s="1981"/>
      <c r="B150" s="488" t="s">
        <v>39</v>
      </c>
      <c r="C150" s="138"/>
      <c r="D150" s="834">
        <f t="shared" ref="D150:I150" si="47">SUM(D151)</f>
        <v>1</v>
      </c>
      <c r="E150" s="834">
        <f t="shared" si="47"/>
        <v>0</v>
      </c>
      <c r="F150" s="834">
        <f t="shared" si="47"/>
        <v>0</v>
      </c>
      <c r="G150" s="834">
        <f t="shared" si="47"/>
        <v>0</v>
      </c>
      <c r="H150" s="834">
        <f t="shared" si="47"/>
        <v>0</v>
      </c>
      <c r="I150" s="834">
        <f t="shared" si="47"/>
        <v>0</v>
      </c>
      <c r="J150" s="833">
        <f t="shared" si="45"/>
        <v>1</v>
      </c>
    </row>
    <row r="151" spans="1:10" ht="12" customHeight="1">
      <c r="A151" s="1981"/>
      <c r="B151" s="487"/>
      <c r="C151" s="99" t="s">
        <v>177</v>
      </c>
      <c r="D151" s="242">
        <v>1</v>
      </c>
      <c r="E151" s="242">
        <v>0</v>
      </c>
      <c r="F151" s="242">
        <v>0</v>
      </c>
      <c r="G151" s="242">
        <v>0</v>
      </c>
      <c r="H151" s="242">
        <v>0</v>
      </c>
      <c r="I151" s="242">
        <v>0</v>
      </c>
      <c r="J151" s="248">
        <f t="shared" si="45"/>
        <v>1</v>
      </c>
    </row>
    <row r="152" spans="1:10" ht="12.75" customHeight="1">
      <c r="A152" s="2010">
        <v>1624</v>
      </c>
      <c r="B152" s="41" t="s">
        <v>47</v>
      </c>
      <c r="C152" s="111"/>
      <c r="D152" s="246">
        <f t="shared" ref="D152:I152" si="48">SUM(D153+D155)</f>
        <v>0</v>
      </c>
      <c r="E152" s="246">
        <f t="shared" si="48"/>
        <v>0</v>
      </c>
      <c r="F152" s="246">
        <f t="shared" si="48"/>
        <v>0</v>
      </c>
      <c r="G152" s="246">
        <f t="shared" si="48"/>
        <v>0</v>
      </c>
      <c r="H152" s="246">
        <f t="shared" si="48"/>
        <v>0</v>
      </c>
      <c r="I152" s="246">
        <f t="shared" si="48"/>
        <v>0</v>
      </c>
      <c r="J152" s="246">
        <f t="shared" si="45"/>
        <v>0</v>
      </c>
    </row>
    <row r="153" spans="1:10" ht="12" customHeight="1">
      <c r="A153" s="1981"/>
      <c r="B153" s="499" t="s">
        <v>35</v>
      </c>
      <c r="C153" s="10"/>
      <c r="D153" s="834">
        <f t="shared" ref="D153:I153" si="49">SUM(D154)</f>
        <v>0</v>
      </c>
      <c r="E153" s="834">
        <f t="shared" si="49"/>
        <v>0</v>
      </c>
      <c r="F153" s="834">
        <f t="shared" si="49"/>
        <v>0</v>
      </c>
      <c r="G153" s="834">
        <f t="shared" si="49"/>
        <v>0</v>
      </c>
      <c r="H153" s="834">
        <f t="shared" si="49"/>
        <v>0</v>
      </c>
      <c r="I153" s="834">
        <f t="shared" si="49"/>
        <v>0</v>
      </c>
      <c r="J153" s="833">
        <f t="shared" si="45"/>
        <v>0</v>
      </c>
    </row>
    <row r="154" spans="1:10" ht="12" customHeight="1">
      <c r="A154" s="1981"/>
      <c r="B154" s="487"/>
      <c r="C154" s="99" t="s">
        <v>175</v>
      </c>
      <c r="D154" s="242">
        <v>0</v>
      </c>
      <c r="E154" s="242">
        <v>0</v>
      </c>
      <c r="F154" s="242">
        <v>0</v>
      </c>
      <c r="G154" s="242">
        <v>0</v>
      </c>
      <c r="H154" s="242">
        <v>0</v>
      </c>
      <c r="I154" s="242">
        <v>0</v>
      </c>
      <c r="J154" s="248">
        <f t="shared" si="45"/>
        <v>0</v>
      </c>
    </row>
    <row r="155" spans="1:10" ht="12" customHeight="1">
      <c r="A155" s="1981"/>
      <c r="B155" s="488" t="s">
        <v>52</v>
      </c>
      <c r="C155" s="99"/>
      <c r="D155" s="834">
        <f t="shared" ref="D155:I155" si="50">SUM(D156)</f>
        <v>0</v>
      </c>
      <c r="E155" s="834">
        <f t="shared" si="50"/>
        <v>0</v>
      </c>
      <c r="F155" s="834">
        <f t="shared" si="50"/>
        <v>0</v>
      </c>
      <c r="G155" s="834">
        <f t="shared" si="50"/>
        <v>0</v>
      </c>
      <c r="H155" s="834">
        <f t="shared" si="50"/>
        <v>0</v>
      </c>
      <c r="I155" s="834">
        <f t="shared" si="50"/>
        <v>0</v>
      </c>
      <c r="J155" s="833">
        <f t="shared" si="45"/>
        <v>0</v>
      </c>
    </row>
    <row r="156" spans="1:10" ht="12" customHeight="1">
      <c r="A156" s="1982"/>
      <c r="B156" s="518"/>
      <c r="C156" s="274" t="s">
        <v>174</v>
      </c>
      <c r="D156" s="810">
        <v>0</v>
      </c>
      <c r="E156" s="810">
        <v>0</v>
      </c>
      <c r="F156" s="810">
        <v>0</v>
      </c>
      <c r="G156" s="810">
        <v>0</v>
      </c>
      <c r="H156" s="810">
        <v>0</v>
      </c>
      <c r="I156" s="810">
        <v>0</v>
      </c>
      <c r="J156" s="248">
        <f t="shared" si="45"/>
        <v>0</v>
      </c>
    </row>
    <row r="157" spans="1:10">
      <c r="A157" s="832"/>
      <c r="B157" s="2148" t="s">
        <v>5</v>
      </c>
      <c r="C157" s="2149"/>
      <c r="D157" s="808">
        <f t="shared" ref="D157:J157" si="51">SUM(D8+D35+D68+D81+D90+D118+D130+D140+D152)</f>
        <v>15</v>
      </c>
      <c r="E157" s="808">
        <f t="shared" si="51"/>
        <v>3</v>
      </c>
      <c r="F157" s="808">
        <f t="shared" si="51"/>
        <v>0</v>
      </c>
      <c r="G157" s="808">
        <f t="shared" si="51"/>
        <v>11</v>
      </c>
      <c r="H157" s="808">
        <f t="shared" si="51"/>
        <v>82</v>
      </c>
      <c r="I157" s="808">
        <f t="shared" si="51"/>
        <v>0</v>
      </c>
      <c r="J157" s="807">
        <f t="shared" si="51"/>
        <v>111</v>
      </c>
    </row>
    <row r="158" spans="1:10" ht="11.25" customHeight="1">
      <c r="A158" s="754"/>
      <c r="B158" s="2020" t="s">
        <v>1329</v>
      </c>
      <c r="C158" s="2020"/>
      <c r="D158" s="2020"/>
      <c r="E158" s="2020"/>
      <c r="F158" s="73"/>
      <c r="G158" s="73"/>
      <c r="H158" s="73"/>
      <c r="I158" s="73"/>
      <c r="J158" s="73"/>
    </row>
    <row r="159" spans="1:10" ht="10.5" customHeight="1">
      <c r="A159" s="754"/>
      <c r="B159" s="2147" t="s">
        <v>1328</v>
      </c>
      <c r="C159" s="2147"/>
      <c r="D159" s="2147"/>
      <c r="E159" s="2147"/>
      <c r="F159" s="73"/>
      <c r="G159" s="73"/>
      <c r="H159" s="73"/>
      <c r="I159" s="73"/>
      <c r="J159" s="73"/>
    </row>
    <row r="160" spans="1:10" ht="9" customHeight="1"/>
    <row r="161" spans="1:3" ht="15.75" customHeight="1">
      <c r="A161" s="754"/>
      <c r="C161" s="99"/>
    </row>
    <row r="162" spans="1:3" ht="9" customHeight="1">
      <c r="A162" s="754"/>
    </row>
    <row r="163" spans="1:3" ht="12.75" customHeight="1"/>
    <row r="164" spans="1:3" ht="9" customHeight="1">
      <c r="A164" s="754"/>
    </row>
    <row r="165" spans="1:3" ht="9" customHeight="1">
      <c r="A165" s="754"/>
    </row>
    <row r="166" spans="1:3" ht="9" customHeight="1"/>
    <row r="167" spans="1:3" ht="9" customHeight="1"/>
    <row r="168" spans="1:3" ht="9" customHeight="1"/>
    <row r="169" spans="1:3" ht="9" customHeight="1"/>
    <row r="170" spans="1:3" ht="9" customHeight="1"/>
    <row r="171" spans="1:3" ht="9" customHeight="1"/>
    <row r="172" spans="1:3" ht="9" customHeight="1"/>
    <row r="173" spans="1:3" ht="9" customHeight="1"/>
    <row r="174" spans="1:3" ht="9" customHeight="1"/>
    <row r="175" spans="1:3" ht="9" customHeight="1"/>
    <row r="176" spans="1:3"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2:3" ht="9" customHeight="1"/>
    <row r="242" spans="2:3" ht="9" customHeight="1"/>
    <row r="243" spans="2:3" ht="9" customHeight="1"/>
    <row r="244" spans="2:3" ht="9" customHeight="1"/>
    <row r="245" spans="2:3" ht="9" customHeight="1"/>
    <row r="246" spans="2:3" ht="9" customHeight="1"/>
    <row r="247" spans="2:3" ht="9" customHeight="1"/>
    <row r="248" spans="2:3" ht="9" customHeight="1"/>
    <row r="249" spans="2:3" ht="9" customHeight="1"/>
    <row r="250" spans="2:3" ht="9" customHeight="1">
      <c r="B250" s="99"/>
      <c r="C250" s="99"/>
    </row>
    <row r="251" spans="2:3" ht="9" customHeight="1"/>
    <row r="252" spans="2:3" ht="9" customHeight="1"/>
    <row r="253" spans="2:3" ht="9" customHeight="1"/>
    <row r="254" spans="2:3" ht="9" customHeight="1"/>
    <row r="255" spans="2:3" ht="9" customHeight="1"/>
    <row r="256" spans="2:3"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sheetData>
  <mergeCells count="22">
    <mergeCell ref="B158:E158"/>
    <mergeCell ref="B159:E159"/>
    <mergeCell ref="B157:C157"/>
    <mergeCell ref="A118:A129"/>
    <mergeCell ref="A130:A139"/>
    <mergeCell ref="A152:A156"/>
    <mergeCell ref="H78:J79"/>
    <mergeCell ref="D5:J6"/>
    <mergeCell ref="A2:J2"/>
    <mergeCell ref="A3:J3"/>
    <mergeCell ref="A140:A151"/>
    <mergeCell ref="A81:A89"/>
    <mergeCell ref="A90:A116"/>
    <mergeCell ref="A35:A67"/>
    <mergeCell ref="A78:A80"/>
    <mergeCell ref="A68:A75"/>
    <mergeCell ref="A5:A7"/>
    <mergeCell ref="A8:A32"/>
    <mergeCell ref="B5:C7"/>
    <mergeCell ref="B78:C80"/>
    <mergeCell ref="D78:E79"/>
    <mergeCell ref="F78:G79"/>
  </mergeCells>
  <printOptions horizontalCentered="1"/>
  <pageMargins left="0.51" right="0.43" top="0.52" bottom="0.94488188976377963" header="0.51181102362204722" footer="0.51181102362204722"/>
  <pageSetup scale="70" orientation="portrait" r:id="rId1"/>
  <headerFooter alignWithMargins="0">
    <oddFooter>&amp;F</oddFooter>
  </headerFooter>
  <rowBreaks count="1" manualBreakCount="1">
    <brk id="76" max="9"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4F6FE-BFAF-41C7-90BA-9A7CE62F74FD}">
  <dimension ref="A1:W515"/>
  <sheetViews>
    <sheetView view="pageBreakPreview" zoomScaleNormal="115" zoomScaleSheetLayoutView="100" workbookViewId="0">
      <selection activeCell="B160" sqref="B160"/>
    </sheetView>
  </sheetViews>
  <sheetFormatPr baseColWidth="10" defaultRowHeight="12.75"/>
  <cols>
    <col min="1" max="1" width="7.5703125" style="73" customWidth="1"/>
    <col min="2" max="2" width="1.5703125" style="73" customWidth="1"/>
    <col min="3" max="3" width="67.7109375" style="73" customWidth="1"/>
    <col min="4" max="4" width="7.140625" style="214" customWidth="1"/>
    <col min="5" max="5" width="7.5703125" style="214" customWidth="1"/>
    <col min="6" max="9" width="7.140625" style="214" customWidth="1"/>
    <col min="10" max="10" width="7.28515625" style="214" customWidth="1"/>
    <col min="11" max="11" width="6.7109375" style="73" customWidth="1"/>
    <col min="12" max="12" width="1" style="73" customWidth="1"/>
    <col min="13" max="13" width="6.7109375" style="73" customWidth="1"/>
    <col min="14" max="14" width="1" style="73" customWidth="1"/>
    <col min="15" max="15" width="6.7109375" style="73" customWidth="1"/>
    <col min="16" max="16" width="1" style="73" customWidth="1"/>
    <col min="17" max="17" width="6.7109375" style="73" customWidth="1"/>
    <col min="18" max="18" width="1" style="73" customWidth="1"/>
    <col min="19" max="19" width="6.7109375" style="73" customWidth="1"/>
    <col min="20" max="20" width="1" style="73" customWidth="1"/>
    <col min="21" max="22" width="6.7109375" style="73" customWidth="1"/>
    <col min="23" max="16384" width="11.42578125" style="73"/>
  </cols>
  <sheetData>
    <row r="1" spans="1:23" ht="3.75" customHeight="1">
      <c r="D1" s="213"/>
      <c r="E1" s="213"/>
      <c r="F1" s="213"/>
      <c r="G1" s="213"/>
      <c r="H1" s="213"/>
      <c r="I1" s="213"/>
      <c r="J1" s="213"/>
    </row>
    <row r="2" spans="1:23" ht="12.75" customHeight="1">
      <c r="A2" s="1983" t="s">
        <v>1353</v>
      </c>
      <c r="B2" s="1983"/>
      <c r="C2" s="1983"/>
      <c r="D2" s="1983"/>
      <c r="E2" s="1983"/>
      <c r="F2" s="1983"/>
      <c r="G2" s="1983"/>
      <c r="H2" s="1983"/>
      <c r="I2" s="1983"/>
      <c r="J2" s="1983"/>
      <c r="K2" s="345"/>
      <c r="L2" s="345"/>
      <c r="M2" s="345"/>
      <c r="N2" s="345"/>
      <c r="O2" s="345"/>
      <c r="P2" s="345"/>
      <c r="Q2" s="345"/>
      <c r="R2" s="345"/>
      <c r="S2" s="345"/>
      <c r="T2" s="345"/>
    </row>
    <row r="3" spans="1:23" ht="12.75" customHeight="1">
      <c r="A3" s="1983" t="s">
        <v>74</v>
      </c>
      <c r="B3" s="1983"/>
      <c r="C3" s="1983"/>
      <c r="D3" s="1983"/>
      <c r="E3" s="1983"/>
      <c r="F3" s="1983"/>
      <c r="G3" s="1983"/>
      <c r="H3" s="1983"/>
      <c r="I3" s="1983"/>
      <c r="J3" s="1983"/>
      <c r="V3" s="104"/>
      <c r="W3" s="104"/>
    </row>
    <row r="4" spans="1:23" ht="3" customHeight="1">
      <c r="B4" s="274"/>
      <c r="C4" s="274"/>
      <c r="D4" s="213"/>
      <c r="E4" s="213"/>
      <c r="F4" s="213"/>
      <c r="G4" s="213"/>
      <c r="H4" s="213"/>
      <c r="I4" s="213"/>
    </row>
    <row r="5" spans="1:23" ht="8.25" customHeight="1">
      <c r="A5" s="2001" t="s">
        <v>29</v>
      </c>
      <c r="B5" s="2018" t="s">
        <v>220</v>
      </c>
      <c r="C5" s="2018"/>
      <c r="D5" s="2143" t="s">
        <v>1352</v>
      </c>
      <c r="E5" s="2143"/>
      <c r="F5" s="2143"/>
      <c r="G5" s="2143"/>
      <c r="H5" s="2143"/>
      <c r="I5" s="2143"/>
      <c r="J5" s="2144"/>
    </row>
    <row r="6" spans="1:23" ht="12" customHeight="1">
      <c r="A6" s="1990"/>
      <c r="B6" s="1972"/>
      <c r="C6" s="1972"/>
      <c r="D6" s="2145"/>
      <c r="E6" s="2145"/>
      <c r="F6" s="2145"/>
      <c r="G6" s="2145"/>
      <c r="H6" s="2145"/>
      <c r="I6" s="2145"/>
      <c r="J6" s="2146"/>
    </row>
    <row r="7" spans="1:23" ht="22.5">
      <c r="A7" s="1991"/>
      <c r="B7" s="1973"/>
      <c r="C7" s="1973"/>
      <c r="D7" s="1297" t="s">
        <v>1351</v>
      </c>
      <c r="E7" s="1297" t="s">
        <v>1350</v>
      </c>
      <c r="F7" s="1297" t="s">
        <v>1349</v>
      </c>
      <c r="G7" s="1297" t="s">
        <v>1348</v>
      </c>
      <c r="H7" s="1297" t="s">
        <v>1347</v>
      </c>
      <c r="I7" s="1297" t="s">
        <v>1346</v>
      </c>
      <c r="J7" s="1296" t="s">
        <v>5</v>
      </c>
    </row>
    <row r="8" spans="1:23" ht="12.75" customHeight="1">
      <c r="A8" s="2006">
        <v>1401</v>
      </c>
      <c r="B8" s="271" t="s">
        <v>9</v>
      </c>
      <c r="C8" s="432"/>
      <c r="D8" s="851">
        <f t="shared" ref="D8:I8" si="0">SUM(D9,D13,D16,D21,D28,D31)</f>
        <v>2</v>
      </c>
      <c r="E8" s="851">
        <f t="shared" si="0"/>
        <v>2</v>
      </c>
      <c r="F8" s="851">
        <f t="shared" si="0"/>
        <v>0</v>
      </c>
      <c r="G8" s="851">
        <f t="shared" si="0"/>
        <v>3</v>
      </c>
      <c r="H8" s="851">
        <f t="shared" si="0"/>
        <v>4</v>
      </c>
      <c r="I8" s="851">
        <f t="shared" si="0"/>
        <v>0</v>
      </c>
      <c r="J8" s="850">
        <f t="shared" ref="J8:J15" si="1">SUM(D8:I8)</f>
        <v>11</v>
      </c>
    </row>
    <row r="9" spans="1:23" ht="12" customHeight="1">
      <c r="A9" s="2014"/>
      <c r="B9" s="525" t="s">
        <v>10</v>
      </c>
      <c r="C9" s="481"/>
      <c r="D9" s="849">
        <f t="shared" ref="D9:I9" si="2">SUM(D10:D12)</f>
        <v>1</v>
      </c>
      <c r="E9" s="849">
        <f t="shared" si="2"/>
        <v>1</v>
      </c>
      <c r="F9" s="849">
        <f t="shared" si="2"/>
        <v>0</v>
      </c>
      <c r="G9" s="849">
        <f t="shared" si="2"/>
        <v>1</v>
      </c>
      <c r="H9" s="849">
        <f t="shared" si="2"/>
        <v>0</v>
      </c>
      <c r="I9" s="849">
        <f t="shared" si="2"/>
        <v>0</v>
      </c>
      <c r="J9" s="848">
        <f t="shared" si="1"/>
        <v>3</v>
      </c>
    </row>
    <row r="10" spans="1:23" ht="12" customHeight="1">
      <c r="A10" s="2014"/>
      <c r="B10" s="488"/>
      <c r="C10" s="99" t="s">
        <v>1340</v>
      </c>
      <c r="D10" s="249">
        <v>1</v>
      </c>
      <c r="E10" s="249">
        <v>0</v>
      </c>
      <c r="F10" s="249">
        <v>0</v>
      </c>
      <c r="G10" s="249">
        <v>0</v>
      </c>
      <c r="H10" s="249">
        <v>0</v>
      </c>
      <c r="I10" s="249">
        <v>0</v>
      </c>
      <c r="J10" s="248">
        <f t="shared" si="1"/>
        <v>1</v>
      </c>
    </row>
    <row r="11" spans="1:23" ht="12" customHeight="1">
      <c r="A11" s="2014"/>
      <c r="B11" s="487"/>
      <c r="C11" s="99" t="s">
        <v>240</v>
      </c>
      <c r="D11" s="242">
        <v>0</v>
      </c>
      <c r="E11" s="242">
        <v>1</v>
      </c>
      <c r="F11" s="242">
        <v>0</v>
      </c>
      <c r="G11" s="242">
        <v>1</v>
      </c>
      <c r="H11" s="242">
        <v>0</v>
      </c>
      <c r="I11" s="242">
        <v>0</v>
      </c>
      <c r="J11" s="248">
        <f t="shared" si="1"/>
        <v>2</v>
      </c>
    </row>
    <row r="12" spans="1:23" ht="12" customHeight="1">
      <c r="A12" s="2014"/>
      <c r="B12" s="487"/>
      <c r="C12" s="10" t="s">
        <v>357</v>
      </c>
      <c r="D12" s="242">
        <v>0</v>
      </c>
      <c r="E12" s="242">
        <v>0</v>
      </c>
      <c r="F12" s="242">
        <v>0</v>
      </c>
      <c r="G12" s="242">
        <v>0</v>
      </c>
      <c r="H12" s="242">
        <v>0</v>
      </c>
      <c r="I12" s="242">
        <v>0</v>
      </c>
      <c r="J12" s="248">
        <f t="shared" si="1"/>
        <v>0</v>
      </c>
    </row>
    <row r="13" spans="1:23" ht="12" customHeight="1">
      <c r="A13" s="2014"/>
      <c r="B13" s="488" t="s">
        <v>11</v>
      </c>
      <c r="C13" s="99"/>
      <c r="D13" s="834">
        <f t="shared" ref="D13:I13" si="3">SUM(D14:D15)</f>
        <v>1</v>
      </c>
      <c r="E13" s="834">
        <f t="shared" si="3"/>
        <v>1</v>
      </c>
      <c r="F13" s="834">
        <f t="shared" si="3"/>
        <v>0</v>
      </c>
      <c r="G13" s="834">
        <f t="shared" si="3"/>
        <v>0</v>
      </c>
      <c r="H13" s="834">
        <f t="shared" si="3"/>
        <v>1</v>
      </c>
      <c r="I13" s="834">
        <f t="shared" si="3"/>
        <v>0</v>
      </c>
      <c r="J13" s="833">
        <f t="shared" si="1"/>
        <v>3</v>
      </c>
    </row>
    <row r="14" spans="1:23" ht="12" customHeight="1">
      <c r="A14" s="2014"/>
      <c r="B14" s="487"/>
      <c r="C14" s="99" t="s">
        <v>248</v>
      </c>
      <c r="D14" s="242">
        <v>1</v>
      </c>
      <c r="E14" s="242">
        <v>1</v>
      </c>
      <c r="F14" s="242">
        <v>0</v>
      </c>
      <c r="G14" s="242">
        <v>0</v>
      </c>
      <c r="H14" s="242">
        <v>1</v>
      </c>
      <c r="I14" s="242">
        <v>0</v>
      </c>
      <c r="J14" s="248">
        <f t="shared" si="1"/>
        <v>3</v>
      </c>
    </row>
    <row r="15" spans="1:23" ht="12" customHeight="1">
      <c r="A15" s="2014"/>
      <c r="B15" s="487"/>
      <c r="C15" s="99" t="s">
        <v>247</v>
      </c>
      <c r="D15" s="242">
        <v>0</v>
      </c>
      <c r="E15" s="242">
        <v>0</v>
      </c>
      <c r="F15" s="242">
        <v>0</v>
      </c>
      <c r="G15" s="242">
        <v>0</v>
      </c>
      <c r="H15" s="242">
        <v>0</v>
      </c>
      <c r="I15" s="242">
        <v>0</v>
      </c>
      <c r="J15" s="248">
        <f t="shared" si="1"/>
        <v>0</v>
      </c>
    </row>
    <row r="16" spans="1:23" ht="12" customHeight="1">
      <c r="A16" s="2014"/>
      <c r="B16" s="488" t="s">
        <v>12</v>
      </c>
      <c r="C16" s="99"/>
      <c r="D16" s="834">
        <f t="shared" ref="D16:I16" si="4">SUM(D17:D20)</f>
        <v>0</v>
      </c>
      <c r="E16" s="834">
        <f t="shared" si="4"/>
        <v>0</v>
      </c>
      <c r="F16" s="834">
        <f t="shared" si="4"/>
        <v>0</v>
      </c>
      <c r="G16" s="834">
        <f t="shared" si="4"/>
        <v>2</v>
      </c>
      <c r="H16" s="834">
        <f t="shared" si="4"/>
        <v>3</v>
      </c>
      <c r="I16" s="834">
        <f t="shared" si="4"/>
        <v>0</v>
      </c>
      <c r="J16" s="833">
        <f>SUM(D16:I17)</f>
        <v>5</v>
      </c>
    </row>
    <row r="17" spans="1:10" ht="12" hidden="1" customHeight="1">
      <c r="A17" s="2014"/>
      <c r="B17" s="488"/>
      <c r="C17" s="99" t="s">
        <v>1345</v>
      </c>
      <c r="D17" s="242">
        <v>0</v>
      </c>
      <c r="E17" s="242">
        <v>0</v>
      </c>
      <c r="F17" s="242">
        <v>0</v>
      </c>
      <c r="G17" s="242">
        <v>0</v>
      </c>
      <c r="H17" s="242">
        <v>0</v>
      </c>
      <c r="I17" s="242">
        <v>0</v>
      </c>
      <c r="J17" s="248">
        <f>SUM(H17:I17)</f>
        <v>0</v>
      </c>
    </row>
    <row r="18" spans="1:10" ht="12" customHeight="1">
      <c r="A18" s="2014"/>
      <c r="B18" s="487"/>
      <c r="C18" s="99" t="s">
        <v>246</v>
      </c>
      <c r="D18" s="242">
        <v>0</v>
      </c>
      <c r="E18" s="242">
        <v>0</v>
      </c>
      <c r="F18" s="242">
        <v>0</v>
      </c>
      <c r="G18" s="242">
        <v>2</v>
      </c>
      <c r="H18" s="242">
        <v>3</v>
      </c>
      <c r="I18" s="242">
        <v>0</v>
      </c>
      <c r="J18" s="248">
        <f t="shared" ref="J18:J49" si="5">SUM(D18:I18)</f>
        <v>5</v>
      </c>
    </row>
    <row r="19" spans="1:10" ht="12" customHeight="1">
      <c r="A19" s="2014"/>
      <c r="B19" s="487"/>
      <c r="C19" s="99" t="s">
        <v>245</v>
      </c>
      <c r="D19" s="242">
        <v>0</v>
      </c>
      <c r="E19" s="242">
        <v>0</v>
      </c>
      <c r="F19" s="242">
        <v>0</v>
      </c>
      <c r="G19" s="242">
        <v>0</v>
      </c>
      <c r="H19" s="242">
        <v>0</v>
      </c>
      <c r="I19" s="242">
        <v>0</v>
      </c>
      <c r="J19" s="248">
        <f t="shared" si="5"/>
        <v>0</v>
      </c>
    </row>
    <row r="20" spans="1:10" ht="12" customHeight="1">
      <c r="A20" s="2014"/>
      <c r="B20" s="487"/>
      <c r="C20" s="99" t="s">
        <v>244</v>
      </c>
      <c r="D20" s="242">
        <v>0</v>
      </c>
      <c r="E20" s="242">
        <v>0</v>
      </c>
      <c r="F20" s="242">
        <v>0</v>
      </c>
      <c r="G20" s="242">
        <v>0</v>
      </c>
      <c r="H20" s="242">
        <v>0</v>
      </c>
      <c r="I20" s="242">
        <v>0</v>
      </c>
      <c r="J20" s="248">
        <f t="shared" si="5"/>
        <v>0</v>
      </c>
    </row>
    <row r="21" spans="1:10" ht="12" customHeight="1">
      <c r="A21" s="2014"/>
      <c r="B21" s="524" t="s">
        <v>30</v>
      </c>
      <c r="C21" s="142"/>
      <c r="D21" s="834">
        <f t="shared" ref="D21:I21" si="6">SUM(D22:D27)</f>
        <v>0</v>
      </c>
      <c r="E21" s="834">
        <f t="shared" si="6"/>
        <v>0</v>
      </c>
      <c r="F21" s="834">
        <f t="shared" si="6"/>
        <v>0</v>
      </c>
      <c r="G21" s="834">
        <f t="shared" si="6"/>
        <v>0</v>
      </c>
      <c r="H21" s="834">
        <f t="shared" si="6"/>
        <v>0</v>
      </c>
      <c r="I21" s="834">
        <f t="shared" si="6"/>
        <v>0</v>
      </c>
      <c r="J21" s="833">
        <f t="shared" si="5"/>
        <v>0</v>
      </c>
    </row>
    <row r="22" spans="1:10" ht="12" customHeight="1">
      <c r="A22" s="2014"/>
      <c r="B22" s="487"/>
      <c r="C22" s="99" t="s">
        <v>238</v>
      </c>
      <c r="D22" s="242">
        <v>0</v>
      </c>
      <c r="E22" s="242">
        <v>0</v>
      </c>
      <c r="F22" s="242">
        <v>0</v>
      </c>
      <c r="G22" s="242">
        <v>0</v>
      </c>
      <c r="H22" s="242">
        <v>0</v>
      </c>
      <c r="I22" s="242">
        <v>0</v>
      </c>
      <c r="J22" s="248">
        <f t="shared" si="5"/>
        <v>0</v>
      </c>
    </row>
    <row r="23" spans="1:10" ht="12" customHeight="1">
      <c r="A23" s="2014"/>
      <c r="B23" s="487"/>
      <c r="C23" s="99" t="s">
        <v>243</v>
      </c>
      <c r="D23" s="242">
        <v>0</v>
      </c>
      <c r="E23" s="242">
        <v>0</v>
      </c>
      <c r="F23" s="242">
        <v>0</v>
      </c>
      <c r="G23" s="242">
        <v>0</v>
      </c>
      <c r="H23" s="242">
        <v>0</v>
      </c>
      <c r="I23" s="242">
        <v>0</v>
      </c>
      <c r="J23" s="248">
        <f t="shared" si="5"/>
        <v>0</v>
      </c>
    </row>
    <row r="24" spans="1:10" ht="12" customHeight="1">
      <c r="A24" s="2014"/>
      <c r="B24" s="487"/>
      <c r="C24" s="99" t="s">
        <v>242</v>
      </c>
      <c r="D24" s="242">
        <v>0</v>
      </c>
      <c r="E24" s="242">
        <v>0</v>
      </c>
      <c r="F24" s="242">
        <v>0</v>
      </c>
      <c r="G24" s="242">
        <v>0</v>
      </c>
      <c r="H24" s="242">
        <v>0</v>
      </c>
      <c r="I24" s="242">
        <v>0</v>
      </c>
      <c r="J24" s="248">
        <f t="shared" si="5"/>
        <v>0</v>
      </c>
    </row>
    <row r="25" spans="1:10" ht="12" customHeight="1">
      <c r="A25" s="2014"/>
      <c r="B25" s="487"/>
      <c r="C25" s="99" t="s">
        <v>241</v>
      </c>
      <c r="D25" s="242">
        <v>0</v>
      </c>
      <c r="E25" s="242">
        <v>0</v>
      </c>
      <c r="F25" s="242">
        <v>0</v>
      </c>
      <c r="G25" s="242">
        <v>0</v>
      </c>
      <c r="H25" s="242">
        <v>0</v>
      </c>
      <c r="I25" s="242">
        <v>0</v>
      </c>
      <c r="J25" s="248">
        <f t="shared" si="5"/>
        <v>0</v>
      </c>
    </row>
    <row r="26" spans="1:10" ht="12" customHeight="1">
      <c r="A26" s="2014"/>
      <c r="B26" s="487"/>
      <c r="C26" s="99" t="s">
        <v>240</v>
      </c>
      <c r="D26" s="242">
        <v>0</v>
      </c>
      <c r="E26" s="242">
        <v>0</v>
      </c>
      <c r="F26" s="242">
        <v>0</v>
      </c>
      <c r="G26" s="242">
        <v>0</v>
      </c>
      <c r="H26" s="242">
        <v>0</v>
      </c>
      <c r="I26" s="242">
        <v>0</v>
      </c>
      <c r="J26" s="248">
        <f t="shared" si="5"/>
        <v>0</v>
      </c>
    </row>
    <row r="27" spans="1:10" ht="12" customHeight="1">
      <c r="A27" s="2014"/>
      <c r="B27" s="487"/>
      <c r="C27" s="10" t="s">
        <v>340</v>
      </c>
      <c r="D27" s="242">
        <v>0</v>
      </c>
      <c r="E27" s="242">
        <v>0</v>
      </c>
      <c r="F27" s="242">
        <v>0</v>
      </c>
      <c r="G27" s="242">
        <v>0</v>
      </c>
      <c r="H27" s="242">
        <v>0</v>
      </c>
      <c r="I27" s="242">
        <v>0</v>
      </c>
      <c r="J27" s="248">
        <f t="shared" si="5"/>
        <v>0</v>
      </c>
    </row>
    <row r="28" spans="1:10" ht="12" customHeight="1">
      <c r="A28" s="2014"/>
      <c r="B28" s="524" t="s">
        <v>31</v>
      </c>
      <c r="C28" s="99"/>
      <c r="D28" s="834">
        <f t="shared" ref="D28:I28" si="7">SUM(D29:D30)</f>
        <v>0</v>
      </c>
      <c r="E28" s="834">
        <f t="shared" si="7"/>
        <v>0</v>
      </c>
      <c r="F28" s="834">
        <f t="shared" si="7"/>
        <v>0</v>
      </c>
      <c r="G28" s="834">
        <f t="shared" si="7"/>
        <v>0</v>
      </c>
      <c r="H28" s="834">
        <f t="shared" si="7"/>
        <v>0</v>
      </c>
      <c r="I28" s="834">
        <f t="shared" si="7"/>
        <v>0</v>
      </c>
      <c r="J28" s="833">
        <f t="shared" si="5"/>
        <v>0</v>
      </c>
    </row>
    <row r="29" spans="1:10" ht="12" customHeight="1">
      <c r="A29" s="2014"/>
      <c r="B29" s="487"/>
      <c r="C29" s="99" t="s">
        <v>238</v>
      </c>
      <c r="D29" s="242">
        <v>0</v>
      </c>
      <c r="E29" s="242">
        <v>0</v>
      </c>
      <c r="F29" s="242">
        <v>0</v>
      </c>
      <c r="G29" s="242">
        <v>0</v>
      </c>
      <c r="H29" s="242">
        <v>0</v>
      </c>
      <c r="I29" s="242">
        <v>0</v>
      </c>
      <c r="J29" s="248">
        <f t="shared" si="5"/>
        <v>0</v>
      </c>
    </row>
    <row r="30" spans="1:10" ht="12" customHeight="1">
      <c r="A30" s="2014"/>
      <c r="B30" s="487"/>
      <c r="C30" s="99" t="s">
        <v>240</v>
      </c>
      <c r="D30" s="242">
        <v>0</v>
      </c>
      <c r="E30" s="242">
        <v>0</v>
      </c>
      <c r="F30" s="242">
        <v>0</v>
      </c>
      <c r="G30" s="242">
        <v>0</v>
      </c>
      <c r="H30" s="242">
        <v>0</v>
      </c>
      <c r="I30" s="242">
        <v>0</v>
      </c>
      <c r="J30" s="248">
        <f t="shared" si="5"/>
        <v>0</v>
      </c>
    </row>
    <row r="31" spans="1:10" ht="12" customHeight="1">
      <c r="A31" s="2014"/>
      <c r="B31" s="488" t="s">
        <v>58</v>
      </c>
      <c r="C31" s="99"/>
      <c r="D31" s="834">
        <f t="shared" ref="D31:I31" si="8">SUM(D32)</f>
        <v>0</v>
      </c>
      <c r="E31" s="834">
        <f t="shared" si="8"/>
        <v>0</v>
      </c>
      <c r="F31" s="834">
        <f t="shared" si="8"/>
        <v>0</v>
      </c>
      <c r="G31" s="834">
        <f t="shared" si="8"/>
        <v>0</v>
      </c>
      <c r="H31" s="834">
        <f t="shared" si="8"/>
        <v>0</v>
      </c>
      <c r="I31" s="834">
        <f t="shared" si="8"/>
        <v>0</v>
      </c>
      <c r="J31" s="833">
        <f t="shared" si="5"/>
        <v>0</v>
      </c>
    </row>
    <row r="32" spans="1:10" ht="12" customHeight="1">
      <c r="A32" s="2014"/>
      <c r="B32" s="487"/>
      <c r="C32" s="99" t="s">
        <v>236</v>
      </c>
      <c r="D32" s="242">
        <v>0</v>
      </c>
      <c r="E32" s="242">
        <v>0</v>
      </c>
      <c r="F32" s="242">
        <v>0</v>
      </c>
      <c r="G32" s="242">
        <v>0</v>
      </c>
      <c r="H32" s="242">
        <v>0</v>
      </c>
      <c r="I32" s="242">
        <v>0</v>
      </c>
      <c r="J32" s="248">
        <f t="shared" si="5"/>
        <v>0</v>
      </c>
    </row>
    <row r="33" spans="1:10" ht="12" customHeight="1">
      <c r="A33" s="846"/>
      <c r="B33" s="488" t="s">
        <v>64</v>
      </c>
      <c r="D33" s="834">
        <f t="shared" ref="D33:I33" si="9">SUM(D34)</f>
        <v>0</v>
      </c>
      <c r="E33" s="834">
        <f t="shared" si="9"/>
        <v>0</v>
      </c>
      <c r="F33" s="834">
        <f t="shared" si="9"/>
        <v>0</v>
      </c>
      <c r="G33" s="834">
        <f t="shared" si="9"/>
        <v>0</v>
      </c>
      <c r="H33" s="834">
        <f t="shared" si="9"/>
        <v>0</v>
      </c>
      <c r="I33" s="834">
        <f t="shared" si="9"/>
        <v>0</v>
      </c>
      <c r="J33" s="833">
        <f t="shared" si="5"/>
        <v>0</v>
      </c>
    </row>
    <row r="34" spans="1:10" ht="12" customHeight="1">
      <c r="A34" s="846"/>
      <c r="B34" s="518"/>
      <c r="C34" s="274" t="s">
        <v>235</v>
      </c>
      <c r="D34" s="242">
        <v>0</v>
      </c>
      <c r="E34" s="242">
        <v>0</v>
      </c>
      <c r="F34" s="242">
        <v>0</v>
      </c>
      <c r="G34" s="242">
        <v>0</v>
      </c>
      <c r="H34" s="242">
        <v>0</v>
      </c>
      <c r="I34" s="242">
        <v>0</v>
      </c>
      <c r="J34" s="248">
        <f t="shared" si="5"/>
        <v>0</v>
      </c>
    </row>
    <row r="35" spans="1:10" ht="12.75" customHeight="1">
      <c r="A35" s="2006">
        <v>1402</v>
      </c>
      <c r="B35" s="35" t="s">
        <v>13</v>
      </c>
      <c r="C35" s="111"/>
      <c r="D35" s="246">
        <f t="shared" ref="D35:I35" si="10">SUM(D36,D43,D46,D52,D55,D59,D62,D66)</f>
        <v>2</v>
      </c>
      <c r="E35" s="246">
        <f t="shared" si="10"/>
        <v>0</v>
      </c>
      <c r="F35" s="246">
        <f t="shared" si="10"/>
        <v>0</v>
      </c>
      <c r="G35" s="246">
        <f t="shared" si="10"/>
        <v>4</v>
      </c>
      <c r="H35" s="246">
        <f t="shared" si="10"/>
        <v>28</v>
      </c>
      <c r="I35" s="246">
        <f t="shared" si="10"/>
        <v>0</v>
      </c>
      <c r="J35" s="245">
        <f t="shared" si="5"/>
        <v>34</v>
      </c>
    </row>
    <row r="36" spans="1:10" ht="12" customHeight="1">
      <c r="A36" s="2007"/>
      <c r="B36" s="488" t="s">
        <v>92</v>
      </c>
      <c r="C36" s="99"/>
      <c r="D36" s="834">
        <f t="shared" ref="D36:I36" si="11">SUM(D37:D42)</f>
        <v>0</v>
      </c>
      <c r="E36" s="834">
        <f t="shared" si="11"/>
        <v>0</v>
      </c>
      <c r="F36" s="834">
        <f t="shared" si="11"/>
        <v>0</v>
      </c>
      <c r="G36" s="834">
        <f t="shared" si="11"/>
        <v>2</v>
      </c>
      <c r="H36" s="834">
        <f t="shared" si="11"/>
        <v>17</v>
      </c>
      <c r="I36" s="834">
        <f t="shared" si="11"/>
        <v>0</v>
      </c>
      <c r="J36" s="833">
        <f t="shared" si="5"/>
        <v>19</v>
      </c>
    </row>
    <row r="37" spans="1:10" ht="12" customHeight="1">
      <c r="A37" s="2007"/>
      <c r="B37" s="487"/>
      <c r="C37" s="99" t="s">
        <v>228</v>
      </c>
      <c r="D37" s="242">
        <v>0</v>
      </c>
      <c r="E37" s="242">
        <v>0</v>
      </c>
      <c r="F37" s="242">
        <v>0</v>
      </c>
      <c r="G37" s="242">
        <v>0</v>
      </c>
      <c r="H37" s="242">
        <v>8</v>
      </c>
      <c r="I37" s="242">
        <v>0</v>
      </c>
      <c r="J37" s="248">
        <f t="shared" si="5"/>
        <v>8</v>
      </c>
    </row>
    <row r="38" spans="1:10" ht="12" customHeight="1">
      <c r="A38" s="2007"/>
      <c r="B38" s="487"/>
      <c r="C38" s="99" t="s">
        <v>227</v>
      </c>
      <c r="D38" s="242">
        <v>0</v>
      </c>
      <c r="E38" s="242">
        <v>0</v>
      </c>
      <c r="F38" s="242">
        <v>0</v>
      </c>
      <c r="G38" s="242">
        <v>0</v>
      </c>
      <c r="H38" s="242">
        <v>3</v>
      </c>
      <c r="I38" s="242">
        <v>0</v>
      </c>
      <c r="J38" s="248">
        <f t="shared" si="5"/>
        <v>3</v>
      </c>
    </row>
    <row r="39" spans="1:10" ht="12" customHeight="1">
      <c r="A39" s="2007"/>
      <c r="B39" s="487"/>
      <c r="C39" s="99" t="s">
        <v>338</v>
      </c>
      <c r="D39" s="242">
        <v>0</v>
      </c>
      <c r="E39" s="242">
        <v>0</v>
      </c>
      <c r="F39" s="242">
        <v>0</v>
      </c>
      <c r="G39" s="242">
        <v>0</v>
      </c>
      <c r="H39" s="242">
        <v>3</v>
      </c>
      <c r="I39" s="242">
        <v>0</v>
      </c>
      <c r="J39" s="248">
        <f t="shared" si="5"/>
        <v>3</v>
      </c>
    </row>
    <row r="40" spans="1:10" ht="12" customHeight="1">
      <c r="A40" s="2007"/>
      <c r="B40" s="487"/>
      <c r="C40" s="99" t="s">
        <v>234</v>
      </c>
      <c r="D40" s="242">
        <v>0</v>
      </c>
      <c r="E40" s="242">
        <v>0</v>
      </c>
      <c r="F40" s="242">
        <v>0</v>
      </c>
      <c r="G40" s="242">
        <v>1</v>
      </c>
      <c r="H40" s="242">
        <v>0</v>
      </c>
      <c r="I40" s="242">
        <v>0</v>
      </c>
      <c r="J40" s="248">
        <f t="shared" si="5"/>
        <v>1</v>
      </c>
    </row>
    <row r="41" spans="1:10" ht="12" customHeight="1">
      <c r="A41" s="2007"/>
      <c r="B41" s="487"/>
      <c r="C41" s="99" t="s">
        <v>1344</v>
      </c>
      <c r="D41" s="242">
        <v>0</v>
      </c>
      <c r="E41" s="242">
        <v>0</v>
      </c>
      <c r="F41" s="242">
        <v>0</v>
      </c>
      <c r="G41" s="242">
        <v>0</v>
      </c>
      <c r="H41" s="242">
        <v>0</v>
      </c>
      <c r="I41" s="242">
        <v>0</v>
      </c>
      <c r="J41" s="248">
        <f t="shared" si="5"/>
        <v>0</v>
      </c>
    </row>
    <row r="42" spans="1:10" ht="12" customHeight="1">
      <c r="A42" s="2007"/>
      <c r="B42" s="487"/>
      <c r="C42" s="99" t="s">
        <v>232</v>
      </c>
      <c r="D42" s="242">
        <v>0</v>
      </c>
      <c r="E42" s="242">
        <v>0</v>
      </c>
      <c r="F42" s="242">
        <v>0</v>
      </c>
      <c r="G42" s="242">
        <v>1</v>
      </c>
      <c r="H42" s="242">
        <v>3</v>
      </c>
      <c r="I42" s="242">
        <v>0</v>
      </c>
      <c r="J42" s="248">
        <f t="shared" si="5"/>
        <v>4</v>
      </c>
    </row>
    <row r="43" spans="1:10" ht="12" customHeight="1">
      <c r="A43" s="2007"/>
      <c r="B43" s="488" t="s">
        <v>110</v>
      </c>
      <c r="C43" s="99"/>
      <c r="D43" s="834">
        <f t="shared" ref="D43:I43" si="12">SUM(D44:D45)</f>
        <v>0</v>
      </c>
      <c r="E43" s="834">
        <f t="shared" si="12"/>
        <v>0</v>
      </c>
      <c r="F43" s="834">
        <f t="shared" si="12"/>
        <v>0</v>
      </c>
      <c r="G43" s="834">
        <f t="shared" si="12"/>
        <v>0</v>
      </c>
      <c r="H43" s="834">
        <f t="shared" si="12"/>
        <v>4</v>
      </c>
      <c r="I43" s="834">
        <f t="shared" si="12"/>
        <v>0</v>
      </c>
      <c r="J43" s="833">
        <f t="shared" si="5"/>
        <v>4</v>
      </c>
    </row>
    <row r="44" spans="1:10" ht="12" customHeight="1">
      <c r="A44" s="2007"/>
      <c r="B44" s="487"/>
      <c r="C44" s="99" t="s">
        <v>227</v>
      </c>
      <c r="D44" s="242">
        <v>0</v>
      </c>
      <c r="E44" s="242">
        <v>0</v>
      </c>
      <c r="F44" s="242">
        <v>0</v>
      </c>
      <c r="G44" s="242">
        <v>0</v>
      </c>
      <c r="H44" s="242">
        <v>4</v>
      </c>
      <c r="I44" s="242">
        <v>0</v>
      </c>
      <c r="J44" s="248">
        <f t="shared" si="5"/>
        <v>4</v>
      </c>
    </row>
    <row r="45" spans="1:10" ht="12" customHeight="1">
      <c r="A45" s="2007"/>
      <c r="B45" s="487"/>
      <c r="C45" s="99" t="s">
        <v>232</v>
      </c>
      <c r="D45" s="242">
        <v>0</v>
      </c>
      <c r="E45" s="242">
        <v>0</v>
      </c>
      <c r="F45" s="242">
        <v>0</v>
      </c>
      <c r="G45" s="242">
        <v>0</v>
      </c>
      <c r="H45" s="242">
        <v>0</v>
      </c>
      <c r="I45" s="242">
        <v>0</v>
      </c>
      <c r="J45" s="248">
        <f t="shared" si="5"/>
        <v>0</v>
      </c>
    </row>
    <row r="46" spans="1:10" ht="12" customHeight="1">
      <c r="A46" s="2007"/>
      <c r="B46" s="488" t="s">
        <v>56</v>
      </c>
      <c r="C46" s="99"/>
      <c r="D46" s="834">
        <f t="shared" ref="D46:I46" si="13">SUM(D47:D51)</f>
        <v>0</v>
      </c>
      <c r="E46" s="834">
        <f t="shared" si="13"/>
        <v>0</v>
      </c>
      <c r="F46" s="834">
        <f t="shared" si="13"/>
        <v>0</v>
      </c>
      <c r="G46" s="834">
        <f t="shared" si="13"/>
        <v>0</v>
      </c>
      <c r="H46" s="834">
        <f t="shared" si="13"/>
        <v>2</v>
      </c>
      <c r="I46" s="834">
        <f t="shared" si="13"/>
        <v>0</v>
      </c>
      <c r="J46" s="833">
        <f t="shared" si="5"/>
        <v>2</v>
      </c>
    </row>
    <row r="47" spans="1:10" ht="12" customHeight="1">
      <c r="A47" s="2007"/>
      <c r="B47" s="487"/>
      <c r="C47" s="99" t="s">
        <v>228</v>
      </c>
      <c r="D47" s="242">
        <v>0</v>
      </c>
      <c r="E47" s="242">
        <v>0</v>
      </c>
      <c r="F47" s="242">
        <v>0</v>
      </c>
      <c r="G47" s="242">
        <v>0</v>
      </c>
      <c r="H47" s="242">
        <v>0</v>
      </c>
      <c r="I47" s="242">
        <v>0</v>
      </c>
      <c r="J47" s="248">
        <f t="shared" si="5"/>
        <v>0</v>
      </c>
    </row>
    <row r="48" spans="1:10" ht="12" customHeight="1">
      <c r="A48" s="2007"/>
      <c r="B48" s="487"/>
      <c r="C48" s="99" t="s">
        <v>231</v>
      </c>
      <c r="D48" s="242">
        <v>0</v>
      </c>
      <c r="E48" s="242">
        <v>0</v>
      </c>
      <c r="F48" s="242">
        <v>0</v>
      </c>
      <c r="G48" s="242">
        <v>0</v>
      </c>
      <c r="H48" s="242">
        <v>0</v>
      </c>
      <c r="I48" s="242">
        <v>0</v>
      </c>
      <c r="J48" s="248">
        <f t="shared" si="5"/>
        <v>0</v>
      </c>
    </row>
    <row r="49" spans="1:10" ht="12" customHeight="1">
      <c r="A49" s="2007"/>
      <c r="B49" s="487"/>
      <c r="C49" s="99" t="s">
        <v>230</v>
      </c>
      <c r="D49" s="242">
        <v>0</v>
      </c>
      <c r="E49" s="242">
        <v>0</v>
      </c>
      <c r="F49" s="242">
        <v>0</v>
      </c>
      <c r="G49" s="242">
        <v>0</v>
      </c>
      <c r="H49" s="242">
        <v>2</v>
      </c>
      <c r="I49" s="242">
        <v>0</v>
      </c>
      <c r="J49" s="248">
        <f t="shared" si="5"/>
        <v>2</v>
      </c>
    </row>
    <row r="50" spans="1:10" ht="12" customHeight="1">
      <c r="A50" s="2007"/>
      <c r="B50" s="487"/>
      <c r="C50" s="99" t="s">
        <v>338</v>
      </c>
      <c r="D50" s="242">
        <v>0</v>
      </c>
      <c r="E50" s="242">
        <v>0</v>
      </c>
      <c r="F50" s="242">
        <v>0</v>
      </c>
      <c r="G50" s="242">
        <v>0</v>
      </c>
      <c r="H50" s="242">
        <v>0</v>
      </c>
      <c r="I50" s="242">
        <v>0</v>
      </c>
      <c r="J50" s="248">
        <f t="shared" ref="J50:J75" si="14">SUM(D50:I50)</f>
        <v>0</v>
      </c>
    </row>
    <row r="51" spans="1:10" ht="12" customHeight="1">
      <c r="A51" s="2007"/>
      <c r="B51" s="487"/>
      <c r="C51" s="99" t="s">
        <v>226</v>
      </c>
      <c r="D51" s="242">
        <v>0</v>
      </c>
      <c r="E51" s="242">
        <v>0</v>
      </c>
      <c r="F51" s="242">
        <v>0</v>
      </c>
      <c r="G51" s="242">
        <v>0</v>
      </c>
      <c r="H51" s="242">
        <v>0</v>
      </c>
      <c r="I51" s="242">
        <v>0</v>
      </c>
      <c r="J51" s="248">
        <f t="shared" si="14"/>
        <v>0</v>
      </c>
    </row>
    <row r="52" spans="1:10" ht="12" customHeight="1">
      <c r="A52" s="2007"/>
      <c r="B52" s="488" t="s">
        <v>125</v>
      </c>
      <c r="C52" s="99"/>
      <c r="D52" s="834">
        <f t="shared" ref="D52:I52" si="15">SUM(D53:D54)</f>
        <v>1</v>
      </c>
      <c r="E52" s="834">
        <f t="shared" si="15"/>
        <v>0</v>
      </c>
      <c r="F52" s="834">
        <f t="shared" si="15"/>
        <v>0</v>
      </c>
      <c r="G52" s="834">
        <f t="shared" si="15"/>
        <v>1</v>
      </c>
      <c r="H52" s="834">
        <f t="shared" si="15"/>
        <v>3</v>
      </c>
      <c r="I52" s="834">
        <f t="shared" si="15"/>
        <v>0</v>
      </c>
      <c r="J52" s="833">
        <f t="shared" si="14"/>
        <v>5</v>
      </c>
    </row>
    <row r="53" spans="1:10" ht="12" customHeight="1">
      <c r="A53" s="2007"/>
      <c r="B53" s="487"/>
      <c r="C53" s="99" t="s">
        <v>228</v>
      </c>
      <c r="D53" s="242">
        <v>1</v>
      </c>
      <c r="E53" s="242">
        <v>0</v>
      </c>
      <c r="F53" s="242">
        <v>0</v>
      </c>
      <c r="G53" s="242">
        <v>0</v>
      </c>
      <c r="H53" s="242">
        <v>0</v>
      </c>
      <c r="I53" s="242">
        <v>0</v>
      </c>
      <c r="J53" s="248">
        <f t="shared" si="14"/>
        <v>1</v>
      </c>
    </row>
    <row r="54" spans="1:10" ht="12" customHeight="1">
      <c r="A54" s="2007"/>
      <c r="B54" s="487"/>
      <c r="C54" s="99" t="s">
        <v>227</v>
      </c>
      <c r="D54" s="242">
        <v>0</v>
      </c>
      <c r="E54" s="242">
        <v>0</v>
      </c>
      <c r="F54" s="242">
        <v>0</v>
      </c>
      <c r="G54" s="242">
        <v>1</v>
      </c>
      <c r="H54" s="242">
        <v>3</v>
      </c>
      <c r="I54" s="242">
        <v>0</v>
      </c>
      <c r="J54" s="248">
        <f t="shared" si="14"/>
        <v>4</v>
      </c>
    </row>
    <row r="55" spans="1:10" ht="12" customHeight="1">
      <c r="A55" s="2007"/>
      <c r="B55" s="488" t="s">
        <v>124</v>
      </c>
      <c r="C55" s="99"/>
      <c r="D55" s="834">
        <f t="shared" ref="D55:I55" si="16">SUM(D56:D58)</f>
        <v>0</v>
      </c>
      <c r="E55" s="834">
        <f t="shared" si="16"/>
        <v>0</v>
      </c>
      <c r="F55" s="834">
        <f t="shared" si="16"/>
        <v>0</v>
      </c>
      <c r="G55" s="834">
        <f t="shared" si="16"/>
        <v>1</v>
      </c>
      <c r="H55" s="834">
        <f t="shared" si="16"/>
        <v>0</v>
      </c>
      <c r="I55" s="834">
        <f t="shared" si="16"/>
        <v>0</v>
      </c>
      <c r="J55" s="833">
        <f t="shared" si="14"/>
        <v>1</v>
      </c>
    </row>
    <row r="56" spans="1:10" ht="12" customHeight="1">
      <c r="A56" s="2007"/>
      <c r="B56" s="487"/>
      <c r="C56" s="99" t="s">
        <v>228</v>
      </c>
      <c r="D56" s="242">
        <v>0</v>
      </c>
      <c r="E56" s="242">
        <v>0</v>
      </c>
      <c r="F56" s="242">
        <v>0</v>
      </c>
      <c r="G56" s="242">
        <v>0</v>
      </c>
      <c r="H56" s="242">
        <v>0</v>
      </c>
      <c r="I56" s="242">
        <v>0</v>
      </c>
      <c r="J56" s="248">
        <f t="shared" si="14"/>
        <v>0</v>
      </c>
    </row>
    <row r="57" spans="1:10" ht="12" customHeight="1">
      <c r="A57" s="2007"/>
      <c r="B57" s="487"/>
      <c r="C57" s="99" t="s">
        <v>229</v>
      </c>
      <c r="D57" s="242">
        <v>0</v>
      </c>
      <c r="E57" s="242">
        <v>0</v>
      </c>
      <c r="F57" s="242">
        <v>0</v>
      </c>
      <c r="G57" s="242">
        <v>0</v>
      </c>
      <c r="H57" s="242">
        <v>0</v>
      </c>
      <c r="I57" s="242">
        <v>0</v>
      </c>
      <c r="J57" s="248">
        <f t="shared" si="14"/>
        <v>0</v>
      </c>
    </row>
    <row r="58" spans="1:10" ht="12" customHeight="1">
      <c r="A58" s="2007"/>
      <c r="B58" s="487"/>
      <c r="C58" s="99" t="s">
        <v>227</v>
      </c>
      <c r="D58" s="242">
        <v>0</v>
      </c>
      <c r="E58" s="242">
        <v>0</v>
      </c>
      <c r="F58" s="242">
        <v>0</v>
      </c>
      <c r="G58" s="242">
        <v>1</v>
      </c>
      <c r="H58" s="242">
        <v>0</v>
      </c>
      <c r="I58" s="242">
        <v>0</v>
      </c>
      <c r="J58" s="248">
        <f t="shared" si="14"/>
        <v>1</v>
      </c>
    </row>
    <row r="59" spans="1:10" ht="12" customHeight="1">
      <c r="A59" s="2007"/>
      <c r="B59" s="488" t="s">
        <v>53</v>
      </c>
      <c r="C59" s="99"/>
      <c r="D59" s="834">
        <f t="shared" ref="D59:I59" si="17">SUM(D60:D61)</f>
        <v>0</v>
      </c>
      <c r="E59" s="834">
        <f t="shared" si="17"/>
        <v>0</v>
      </c>
      <c r="F59" s="834">
        <f t="shared" si="17"/>
        <v>0</v>
      </c>
      <c r="G59" s="834">
        <f t="shared" si="17"/>
        <v>0</v>
      </c>
      <c r="H59" s="834">
        <f t="shared" si="17"/>
        <v>0</v>
      </c>
      <c r="I59" s="834">
        <f t="shared" si="17"/>
        <v>0</v>
      </c>
      <c r="J59" s="833">
        <f t="shared" si="14"/>
        <v>0</v>
      </c>
    </row>
    <row r="60" spans="1:10" ht="12" customHeight="1">
      <c r="A60" s="2007"/>
      <c r="B60" s="487"/>
      <c r="C60" s="99" t="s">
        <v>228</v>
      </c>
      <c r="D60" s="242">
        <v>0</v>
      </c>
      <c r="E60" s="242">
        <v>0</v>
      </c>
      <c r="F60" s="242">
        <v>0</v>
      </c>
      <c r="G60" s="242">
        <v>0</v>
      </c>
      <c r="H60" s="242">
        <v>0</v>
      </c>
      <c r="I60" s="242">
        <v>0</v>
      </c>
      <c r="J60" s="248">
        <f t="shared" si="14"/>
        <v>0</v>
      </c>
    </row>
    <row r="61" spans="1:10" ht="12" customHeight="1">
      <c r="A61" s="2007"/>
      <c r="B61" s="487"/>
      <c r="C61" s="99" t="s">
        <v>227</v>
      </c>
      <c r="D61" s="242">
        <v>0</v>
      </c>
      <c r="E61" s="242">
        <v>0</v>
      </c>
      <c r="F61" s="242">
        <v>0</v>
      </c>
      <c r="G61" s="242">
        <v>0</v>
      </c>
      <c r="H61" s="242">
        <v>0</v>
      </c>
      <c r="I61" s="242">
        <v>0</v>
      </c>
      <c r="J61" s="248">
        <f t="shared" si="14"/>
        <v>0</v>
      </c>
    </row>
    <row r="62" spans="1:10" ht="12" customHeight="1">
      <c r="A62" s="2007"/>
      <c r="B62" s="488" t="s">
        <v>123</v>
      </c>
      <c r="C62" s="99"/>
      <c r="D62" s="834">
        <f t="shared" ref="D62:I62" si="18">SUM(D63:D65)</f>
        <v>1</v>
      </c>
      <c r="E62" s="834">
        <f t="shared" si="18"/>
        <v>0</v>
      </c>
      <c r="F62" s="834">
        <f t="shared" si="18"/>
        <v>0</v>
      </c>
      <c r="G62" s="834">
        <f t="shared" si="18"/>
        <v>0</v>
      </c>
      <c r="H62" s="834">
        <f t="shared" si="18"/>
        <v>1</v>
      </c>
      <c r="I62" s="834">
        <f t="shared" si="18"/>
        <v>0</v>
      </c>
      <c r="J62" s="833">
        <f t="shared" si="14"/>
        <v>2</v>
      </c>
    </row>
    <row r="63" spans="1:10" ht="12" customHeight="1">
      <c r="A63" s="2007"/>
      <c r="B63" s="244"/>
      <c r="C63" s="99" t="s">
        <v>228</v>
      </c>
      <c r="D63" s="242">
        <v>1</v>
      </c>
      <c r="E63" s="242">
        <v>0</v>
      </c>
      <c r="F63" s="242">
        <v>0</v>
      </c>
      <c r="G63" s="242">
        <v>0</v>
      </c>
      <c r="H63" s="242">
        <v>1</v>
      </c>
      <c r="I63" s="242">
        <v>0</v>
      </c>
      <c r="J63" s="248">
        <f t="shared" si="14"/>
        <v>2</v>
      </c>
    </row>
    <row r="64" spans="1:10" ht="12" customHeight="1">
      <c r="A64" s="2007"/>
      <c r="B64" s="244"/>
      <c r="C64" s="99" t="s">
        <v>227</v>
      </c>
      <c r="D64" s="242">
        <v>0</v>
      </c>
      <c r="E64" s="242">
        <v>0</v>
      </c>
      <c r="F64" s="242">
        <v>0</v>
      </c>
      <c r="G64" s="242">
        <v>0</v>
      </c>
      <c r="H64" s="242">
        <v>0</v>
      </c>
      <c r="I64" s="242">
        <v>0</v>
      </c>
      <c r="J64" s="248">
        <f t="shared" si="14"/>
        <v>0</v>
      </c>
    </row>
    <row r="65" spans="1:10" ht="12" customHeight="1">
      <c r="A65" s="2007"/>
      <c r="B65" s="244"/>
      <c r="C65" s="99" t="s">
        <v>226</v>
      </c>
      <c r="D65" s="242">
        <v>0</v>
      </c>
      <c r="E65" s="242">
        <v>0</v>
      </c>
      <c r="F65" s="242">
        <v>0</v>
      </c>
      <c r="G65" s="242">
        <v>0</v>
      </c>
      <c r="H65" s="242">
        <v>0</v>
      </c>
      <c r="I65" s="242">
        <v>0</v>
      </c>
      <c r="J65" s="248">
        <f t="shared" si="14"/>
        <v>0</v>
      </c>
    </row>
    <row r="66" spans="1:10" ht="12" customHeight="1">
      <c r="A66" s="2007"/>
      <c r="B66" s="488" t="s">
        <v>32</v>
      </c>
      <c r="C66" s="138"/>
      <c r="D66" s="834">
        <f t="shared" ref="D66:I66" si="19">SUM(D67)</f>
        <v>0</v>
      </c>
      <c r="E66" s="834">
        <f t="shared" si="19"/>
        <v>0</v>
      </c>
      <c r="F66" s="834">
        <f t="shared" si="19"/>
        <v>0</v>
      </c>
      <c r="G66" s="834">
        <f t="shared" si="19"/>
        <v>0</v>
      </c>
      <c r="H66" s="834">
        <f t="shared" si="19"/>
        <v>1</v>
      </c>
      <c r="I66" s="834">
        <f t="shared" si="19"/>
        <v>0</v>
      </c>
      <c r="J66" s="833">
        <f t="shared" si="14"/>
        <v>1</v>
      </c>
    </row>
    <row r="67" spans="1:10" ht="12" customHeight="1">
      <c r="A67" s="2008"/>
      <c r="B67" s="487"/>
      <c r="C67" s="99" t="s">
        <v>225</v>
      </c>
      <c r="D67" s="242">
        <v>0</v>
      </c>
      <c r="E67" s="242">
        <v>0</v>
      </c>
      <c r="F67" s="242">
        <v>0</v>
      </c>
      <c r="G67" s="242">
        <v>0</v>
      </c>
      <c r="H67" s="242">
        <v>1</v>
      </c>
      <c r="I67" s="242">
        <v>0</v>
      </c>
      <c r="J67" s="248">
        <f t="shared" si="14"/>
        <v>1</v>
      </c>
    </row>
    <row r="68" spans="1:10" ht="12.75" customHeight="1">
      <c r="A68" s="2006">
        <v>1403</v>
      </c>
      <c r="B68" s="35" t="s">
        <v>14</v>
      </c>
      <c r="C68" s="111"/>
      <c r="D68" s="246">
        <f t="shared" ref="D68:I68" si="20">SUM(D69+D71+D73)</f>
        <v>0</v>
      </c>
      <c r="E68" s="246">
        <f t="shared" si="20"/>
        <v>0</v>
      </c>
      <c r="F68" s="246">
        <f t="shared" si="20"/>
        <v>0</v>
      </c>
      <c r="G68" s="246">
        <f t="shared" si="20"/>
        <v>1</v>
      </c>
      <c r="H68" s="246">
        <f t="shared" si="20"/>
        <v>11</v>
      </c>
      <c r="I68" s="246">
        <f t="shared" si="20"/>
        <v>0</v>
      </c>
      <c r="J68" s="245">
        <f t="shared" si="14"/>
        <v>12</v>
      </c>
    </row>
    <row r="69" spans="1:10" ht="12" customHeight="1">
      <c r="A69" s="2007"/>
      <c r="B69" s="488" t="s">
        <v>33</v>
      </c>
      <c r="C69" s="99"/>
      <c r="D69" s="834">
        <f t="shared" ref="D69:I69" si="21">SUM(D70:D70)</f>
        <v>0</v>
      </c>
      <c r="E69" s="834">
        <f t="shared" si="21"/>
        <v>0</v>
      </c>
      <c r="F69" s="834">
        <f t="shared" si="21"/>
        <v>0</v>
      </c>
      <c r="G69" s="834">
        <f t="shared" si="21"/>
        <v>1</v>
      </c>
      <c r="H69" s="834">
        <f t="shared" si="21"/>
        <v>4</v>
      </c>
      <c r="I69" s="834">
        <f t="shared" si="21"/>
        <v>0</v>
      </c>
      <c r="J69" s="833">
        <f t="shared" si="14"/>
        <v>5</v>
      </c>
    </row>
    <row r="70" spans="1:10" ht="12" customHeight="1">
      <c r="A70" s="2007"/>
      <c r="B70" s="487"/>
      <c r="C70" s="99" t="s">
        <v>224</v>
      </c>
      <c r="D70" s="242">
        <v>0</v>
      </c>
      <c r="E70" s="242">
        <v>0</v>
      </c>
      <c r="F70" s="242">
        <v>0</v>
      </c>
      <c r="G70" s="242">
        <v>1</v>
      </c>
      <c r="H70" s="242">
        <v>4</v>
      </c>
      <c r="I70" s="242">
        <v>0</v>
      </c>
      <c r="J70" s="248">
        <f t="shared" si="14"/>
        <v>5</v>
      </c>
    </row>
    <row r="71" spans="1:10" ht="12" customHeight="1">
      <c r="A71" s="2007"/>
      <c r="B71" s="488" t="s">
        <v>15</v>
      </c>
      <c r="C71" s="99"/>
      <c r="D71" s="834">
        <f t="shared" ref="D71:I71" si="22">SUM(D72)</f>
        <v>0</v>
      </c>
      <c r="E71" s="834">
        <f t="shared" si="22"/>
        <v>0</v>
      </c>
      <c r="F71" s="834">
        <f t="shared" si="22"/>
        <v>0</v>
      </c>
      <c r="G71" s="834">
        <f t="shared" si="22"/>
        <v>0</v>
      </c>
      <c r="H71" s="834">
        <f t="shared" si="22"/>
        <v>1</v>
      </c>
      <c r="I71" s="834">
        <f t="shared" si="22"/>
        <v>0</v>
      </c>
      <c r="J71" s="833">
        <f t="shared" si="14"/>
        <v>1</v>
      </c>
    </row>
    <row r="72" spans="1:10" ht="12" customHeight="1">
      <c r="A72" s="2007"/>
      <c r="B72" s="487"/>
      <c r="C72" s="99" t="s">
        <v>224</v>
      </c>
      <c r="D72" s="242">
        <v>0</v>
      </c>
      <c r="E72" s="242">
        <v>0</v>
      </c>
      <c r="F72" s="242">
        <v>0</v>
      </c>
      <c r="G72" s="242">
        <v>0</v>
      </c>
      <c r="H72" s="242">
        <v>1</v>
      </c>
      <c r="I72" s="242">
        <v>0</v>
      </c>
      <c r="J72" s="248">
        <f t="shared" si="14"/>
        <v>1</v>
      </c>
    </row>
    <row r="73" spans="1:10" ht="12" customHeight="1">
      <c r="A73" s="2007"/>
      <c r="B73" s="488" t="s">
        <v>16</v>
      </c>
      <c r="C73" s="99"/>
      <c r="D73" s="834">
        <f t="shared" ref="D73:I73" si="23">SUM(D74:D75)</f>
        <v>0</v>
      </c>
      <c r="E73" s="834">
        <f t="shared" si="23"/>
        <v>0</v>
      </c>
      <c r="F73" s="834">
        <f t="shared" si="23"/>
        <v>0</v>
      </c>
      <c r="G73" s="834">
        <f t="shared" si="23"/>
        <v>0</v>
      </c>
      <c r="H73" s="834">
        <f t="shared" si="23"/>
        <v>6</v>
      </c>
      <c r="I73" s="834">
        <f t="shared" si="23"/>
        <v>0</v>
      </c>
      <c r="J73" s="833">
        <f t="shared" si="14"/>
        <v>6</v>
      </c>
    </row>
    <row r="74" spans="1:10" ht="12" customHeight="1">
      <c r="A74" s="2007"/>
      <c r="B74" s="487"/>
      <c r="C74" s="99" t="s">
        <v>224</v>
      </c>
      <c r="D74" s="242">
        <v>0</v>
      </c>
      <c r="E74" s="242">
        <v>0</v>
      </c>
      <c r="F74" s="242">
        <v>0</v>
      </c>
      <c r="G74" s="242">
        <v>0</v>
      </c>
      <c r="H74" s="242">
        <v>5</v>
      </c>
      <c r="I74" s="242">
        <v>0</v>
      </c>
      <c r="J74" s="248">
        <f t="shared" si="14"/>
        <v>5</v>
      </c>
    </row>
    <row r="75" spans="1:10" ht="12" customHeight="1">
      <c r="A75" s="2008"/>
      <c r="B75" s="518"/>
      <c r="C75" s="274" t="s">
        <v>223</v>
      </c>
      <c r="D75" s="844">
        <v>0</v>
      </c>
      <c r="E75" s="844">
        <v>0</v>
      </c>
      <c r="F75" s="844">
        <v>0</v>
      </c>
      <c r="G75" s="844">
        <v>0</v>
      </c>
      <c r="H75" s="844">
        <v>1</v>
      </c>
      <c r="I75" s="844">
        <v>0</v>
      </c>
      <c r="J75" s="809">
        <f t="shared" si="14"/>
        <v>1</v>
      </c>
    </row>
    <row r="76" spans="1:10" ht="12" customHeight="1">
      <c r="A76" s="754"/>
      <c r="B76" s="99"/>
      <c r="C76" s="99"/>
      <c r="D76" s="471"/>
      <c r="E76" s="213"/>
      <c r="F76" s="471"/>
      <c r="G76" s="213"/>
      <c r="H76" s="471"/>
      <c r="I76" s="213"/>
      <c r="J76" s="471" t="s">
        <v>222</v>
      </c>
    </row>
    <row r="77" spans="1:10" ht="12" customHeight="1">
      <c r="A77" s="754"/>
      <c r="B77" s="99"/>
      <c r="C77" s="99"/>
      <c r="D77" s="471"/>
      <c r="E77" s="471"/>
      <c r="F77" s="471"/>
      <c r="G77" s="471"/>
      <c r="H77" s="471"/>
      <c r="I77" s="471"/>
      <c r="J77" s="104" t="s">
        <v>221</v>
      </c>
    </row>
    <row r="78" spans="1:10" ht="8.25" customHeight="1">
      <c r="A78" s="2001" t="s">
        <v>29</v>
      </c>
      <c r="B78" s="2018" t="s">
        <v>220</v>
      </c>
      <c r="C78" s="2018"/>
      <c r="D78" s="2004" t="s">
        <v>395</v>
      </c>
      <c r="E78" s="2004"/>
      <c r="F78" s="2004" t="s">
        <v>395</v>
      </c>
      <c r="G78" s="2004"/>
      <c r="H78" s="2004" t="s">
        <v>395</v>
      </c>
      <c r="I78" s="2004"/>
      <c r="J78" s="2141"/>
    </row>
    <row r="79" spans="1:10" ht="12" customHeight="1">
      <c r="A79" s="1990"/>
      <c r="B79" s="1972"/>
      <c r="C79" s="1972"/>
      <c r="D79" s="2005"/>
      <c r="E79" s="2005"/>
      <c r="F79" s="2005"/>
      <c r="G79" s="2005"/>
      <c r="H79" s="2005"/>
      <c r="I79" s="2005"/>
      <c r="J79" s="2142"/>
    </row>
    <row r="80" spans="1:10">
      <c r="A80" s="1991"/>
      <c r="B80" s="1973"/>
      <c r="C80" s="1973"/>
      <c r="D80" s="1295" t="s">
        <v>26</v>
      </c>
      <c r="E80" s="1295" t="s">
        <v>27</v>
      </c>
      <c r="F80" s="1295" t="s">
        <v>26</v>
      </c>
      <c r="G80" s="1295" t="s">
        <v>27</v>
      </c>
      <c r="H80" s="1295" t="s">
        <v>26</v>
      </c>
      <c r="I80" s="1295" t="s">
        <v>27</v>
      </c>
      <c r="J80" s="1294" t="s">
        <v>5</v>
      </c>
    </row>
    <row r="81" spans="1:10" ht="12.75" customHeight="1">
      <c r="A81" s="2010">
        <v>1404</v>
      </c>
      <c r="B81" s="1293" t="s">
        <v>34</v>
      </c>
      <c r="C81" s="577"/>
      <c r="D81" s="1292">
        <f t="shared" ref="D81:I81" si="24">SUM(D82,D87)</f>
        <v>2</v>
      </c>
      <c r="E81" s="1292">
        <f t="shared" si="24"/>
        <v>1</v>
      </c>
      <c r="F81" s="1292">
        <f t="shared" si="24"/>
        <v>0</v>
      </c>
      <c r="G81" s="1292">
        <f t="shared" si="24"/>
        <v>1</v>
      </c>
      <c r="H81" s="1292">
        <f t="shared" si="24"/>
        <v>5</v>
      </c>
      <c r="I81" s="1292">
        <f t="shared" si="24"/>
        <v>0</v>
      </c>
      <c r="J81" s="1291">
        <f t="shared" ref="J81:J112" si="25">SUM(D81:I81)</f>
        <v>9</v>
      </c>
    </row>
    <row r="82" spans="1:10" ht="12" customHeight="1">
      <c r="A82" s="1981"/>
      <c r="B82" s="488" t="s">
        <v>109</v>
      </c>
      <c r="C82" s="99"/>
      <c r="D82" s="834">
        <f t="shared" ref="D82:I82" si="26">SUM(D83:D86)</f>
        <v>1</v>
      </c>
      <c r="E82" s="834">
        <f t="shared" si="26"/>
        <v>0</v>
      </c>
      <c r="F82" s="834">
        <f t="shared" si="26"/>
        <v>0</v>
      </c>
      <c r="G82" s="834">
        <f t="shared" si="26"/>
        <v>0</v>
      </c>
      <c r="H82" s="834">
        <f t="shared" si="26"/>
        <v>2</v>
      </c>
      <c r="I82" s="834">
        <f t="shared" si="26"/>
        <v>0</v>
      </c>
      <c r="J82" s="833">
        <f t="shared" si="25"/>
        <v>3</v>
      </c>
    </row>
    <row r="83" spans="1:10" ht="12" customHeight="1">
      <c r="A83" s="1995"/>
      <c r="B83" s="487"/>
      <c r="C83" s="99" t="s">
        <v>345</v>
      </c>
      <c r="D83" s="242">
        <v>1</v>
      </c>
      <c r="E83" s="242">
        <v>0</v>
      </c>
      <c r="F83" s="242">
        <v>0</v>
      </c>
      <c r="G83" s="242">
        <v>0</v>
      </c>
      <c r="H83" s="242">
        <v>2</v>
      </c>
      <c r="I83" s="242">
        <v>0</v>
      </c>
      <c r="J83" s="248">
        <f t="shared" si="25"/>
        <v>3</v>
      </c>
    </row>
    <row r="84" spans="1:10" ht="12" customHeight="1">
      <c r="A84" s="1995"/>
      <c r="B84" s="487"/>
      <c r="C84" s="99" t="s">
        <v>212</v>
      </c>
      <c r="D84" s="242">
        <v>0</v>
      </c>
      <c r="E84" s="242">
        <v>0</v>
      </c>
      <c r="F84" s="242">
        <v>0</v>
      </c>
      <c r="G84" s="242">
        <v>0</v>
      </c>
      <c r="H84" s="242">
        <v>0</v>
      </c>
      <c r="I84" s="242">
        <v>0</v>
      </c>
      <c r="J84" s="248">
        <f t="shared" si="25"/>
        <v>0</v>
      </c>
    </row>
    <row r="85" spans="1:10" ht="12" customHeight="1">
      <c r="A85" s="1995"/>
      <c r="B85" s="487"/>
      <c r="C85" s="99" t="s">
        <v>332</v>
      </c>
      <c r="D85" s="242">
        <v>0</v>
      </c>
      <c r="E85" s="242">
        <v>0</v>
      </c>
      <c r="F85" s="242">
        <v>0</v>
      </c>
      <c r="G85" s="242">
        <v>0</v>
      </c>
      <c r="H85" s="242">
        <v>0</v>
      </c>
      <c r="I85" s="242">
        <v>0</v>
      </c>
      <c r="J85" s="248">
        <f t="shared" si="25"/>
        <v>0</v>
      </c>
    </row>
    <row r="86" spans="1:10" ht="12" customHeight="1">
      <c r="A86" s="1995"/>
      <c r="B86" s="487"/>
      <c r="C86" s="99" t="s">
        <v>331</v>
      </c>
      <c r="D86" s="242">
        <v>0</v>
      </c>
      <c r="E86" s="242">
        <v>0</v>
      </c>
      <c r="F86" s="242">
        <v>0</v>
      </c>
      <c r="G86" s="242">
        <v>0</v>
      </c>
      <c r="H86" s="242">
        <v>0</v>
      </c>
      <c r="I86" s="242">
        <v>0</v>
      </c>
      <c r="J86" s="248">
        <f t="shared" si="25"/>
        <v>0</v>
      </c>
    </row>
    <row r="87" spans="1:10" ht="12" customHeight="1">
      <c r="A87" s="1981"/>
      <c r="B87" s="488" t="s">
        <v>17</v>
      </c>
      <c r="C87" s="99"/>
      <c r="D87" s="834">
        <f t="shared" ref="D87:I87" si="27">SUM(D88:D89)</f>
        <v>1</v>
      </c>
      <c r="E87" s="834">
        <f t="shared" si="27"/>
        <v>1</v>
      </c>
      <c r="F87" s="834">
        <f t="shared" si="27"/>
        <v>0</v>
      </c>
      <c r="G87" s="834">
        <f t="shared" si="27"/>
        <v>1</v>
      </c>
      <c r="H87" s="834">
        <f t="shared" si="27"/>
        <v>3</v>
      </c>
      <c r="I87" s="834">
        <f t="shared" si="27"/>
        <v>0</v>
      </c>
      <c r="J87" s="833">
        <f t="shared" si="25"/>
        <v>6</v>
      </c>
    </row>
    <row r="88" spans="1:10" ht="12" customHeight="1">
      <c r="A88" s="1995"/>
      <c r="B88" s="487"/>
      <c r="C88" s="99" t="s">
        <v>330</v>
      </c>
      <c r="D88" s="242">
        <v>0</v>
      </c>
      <c r="E88" s="242">
        <v>1</v>
      </c>
      <c r="F88" s="242">
        <v>0</v>
      </c>
      <c r="G88" s="242">
        <v>0</v>
      </c>
      <c r="H88" s="242">
        <v>1</v>
      </c>
      <c r="I88" s="242">
        <v>0</v>
      </c>
      <c r="J88" s="248">
        <f t="shared" si="25"/>
        <v>2</v>
      </c>
    </row>
    <row r="89" spans="1:10" ht="12" customHeight="1">
      <c r="A89" s="1995"/>
      <c r="B89" s="487"/>
      <c r="C89" s="99" t="s">
        <v>209</v>
      </c>
      <c r="D89" s="810">
        <v>1</v>
      </c>
      <c r="E89" s="810">
        <v>0</v>
      </c>
      <c r="F89" s="810">
        <v>0</v>
      </c>
      <c r="G89" s="810">
        <v>1</v>
      </c>
      <c r="H89" s="810">
        <v>2</v>
      </c>
      <c r="I89" s="810">
        <v>0</v>
      </c>
      <c r="J89" s="248">
        <f t="shared" si="25"/>
        <v>4</v>
      </c>
    </row>
    <row r="90" spans="1:10" ht="12" customHeight="1">
      <c r="A90" s="2006">
        <v>1405</v>
      </c>
      <c r="B90" s="35" t="s">
        <v>18</v>
      </c>
      <c r="C90" s="36"/>
      <c r="D90" s="246">
        <f t="shared" ref="D90:I90" si="28">SUM(D91+D99+D111+D114)</f>
        <v>4</v>
      </c>
      <c r="E90" s="246">
        <f t="shared" si="28"/>
        <v>2</v>
      </c>
      <c r="F90" s="246">
        <f t="shared" si="28"/>
        <v>0</v>
      </c>
      <c r="G90" s="246">
        <f t="shared" si="28"/>
        <v>2</v>
      </c>
      <c r="H90" s="246">
        <f t="shared" si="28"/>
        <v>11</v>
      </c>
      <c r="I90" s="246">
        <f t="shared" si="28"/>
        <v>0</v>
      </c>
      <c r="J90" s="245">
        <f t="shared" si="25"/>
        <v>19</v>
      </c>
    </row>
    <row r="91" spans="1:10" ht="12" customHeight="1">
      <c r="A91" s="2007"/>
      <c r="B91" s="488" t="s">
        <v>21</v>
      </c>
      <c r="C91" s="99"/>
      <c r="D91" s="834">
        <f t="shared" ref="D91:I91" si="29">SUM(D92:D98)</f>
        <v>0</v>
      </c>
      <c r="E91" s="834">
        <f t="shared" si="29"/>
        <v>0</v>
      </c>
      <c r="F91" s="834">
        <f t="shared" si="29"/>
        <v>0</v>
      </c>
      <c r="G91" s="834">
        <f t="shared" si="29"/>
        <v>1</v>
      </c>
      <c r="H91" s="834">
        <f t="shared" si="29"/>
        <v>2</v>
      </c>
      <c r="I91" s="834">
        <f t="shared" si="29"/>
        <v>0</v>
      </c>
      <c r="J91" s="833">
        <f t="shared" si="25"/>
        <v>3</v>
      </c>
    </row>
    <row r="92" spans="1:10" ht="12" customHeight="1">
      <c r="A92" s="2007"/>
      <c r="B92" s="487"/>
      <c r="C92" s="99" t="s">
        <v>328</v>
      </c>
      <c r="D92" s="242">
        <v>0</v>
      </c>
      <c r="E92" s="242">
        <v>0</v>
      </c>
      <c r="F92" s="242">
        <v>0</v>
      </c>
      <c r="G92" s="242">
        <v>0</v>
      </c>
      <c r="H92" s="242">
        <v>0</v>
      </c>
      <c r="I92" s="242">
        <v>0</v>
      </c>
      <c r="J92" s="248">
        <f t="shared" si="25"/>
        <v>0</v>
      </c>
    </row>
    <row r="93" spans="1:10" ht="12" customHeight="1">
      <c r="A93" s="2007"/>
      <c r="B93" s="487"/>
      <c r="C93" s="99" t="s">
        <v>208</v>
      </c>
      <c r="D93" s="242">
        <v>0</v>
      </c>
      <c r="E93" s="242">
        <v>0</v>
      </c>
      <c r="F93" s="242">
        <v>0</v>
      </c>
      <c r="G93" s="242">
        <v>0</v>
      </c>
      <c r="H93" s="242">
        <v>1</v>
      </c>
      <c r="I93" s="242">
        <v>0</v>
      </c>
      <c r="J93" s="248">
        <f t="shared" si="25"/>
        <v>1</v>
      </c>
    </row>
    <row r="94" spans="1:10" ht="12" customHeight="1">
      <c r="A94" s="2007"/>
      <c r="B94" s="487"/>
      <c r="C94" s="99" t="s">
        <v>327</v>
      </c>
      <c r="D94" s="242">
        <v>0</v>
      </c>
      <c r="E94" s="242">
        <v>0</v>
      </c>
      <c r="F94" s="242">
        <v>0</v>
      </c>
      <c r="G94" s="242">
        <v>0</v>
      </c>
      <c r="H94" s="242">
        <v>0</v>
      </c>
      <c r="I94" s="242">
        <v>0</v>
      </c>
      <c r="J94" s="248">
        <f t="shared" si="25"/>
        <v>0</v>
      </c>
    </row>
    <row r="95" spans="1:10" ht="12" customHeight="1">
      <c r="A95" s="2007"/>
      <c r="B95" s="487"/>
      <c r="C95" s="99" t="s">
        <v>207</v>
      </c>
      <c r="D95" s="242">
        <v>0</v>
      </c>
      <c r="E95" s="242">
        <v>0</v>
      </c>
      <c r="F95" s="242">
        <v>0</v>
      </c>
      <c r="G95" s="242">
        <v>0</v>
      </c>
      <c r="H95" s="242">
        <v>1</v>
      </c>
      <c r="I95" s="242">
        <v>0</v>
      </c>
      <c r="J95" s="248">
        <f t="shared" si="25"/>
        <v>1</v>
      </c>
    </row>
    <row r="96" spans="1:10" ht="12" customHeight="1">
      <c r="A96" s="2007"/>
      <c r="B96" s="487"/>
      <c r="C96" s="99" t="s">
        <v>206</v>
      </c>
      <c r="D96" s="242">
        <v>0</v>
      </c>
      <c r="E96" s="242">
        <v>0</v>
      </c>
      <c r="F96" s="242">
        <v>0</v>
      </c>
      <c r="G96" s="242">
        <v>0</v>
      </c>
      <c r="H96" s="242">
        <v>0</v>
      </c>
      <c r="I96" s="242">
        <v>0</v>
      </c>
      <c r="J96" s="248">
        <f t="shared" si="25"/>
        <v>0</v>
      </c>
    </row>
    <row r="97" spans="1:10" ht="12" customHeight="1">
      <c r="A97" s="2007"/>
      <c r="B97" s="487"/>
      <c r="C97" s="99" t="s">
        <v>326</v>
      </c>
      <c r="D97" s="242">
        <v>0</v>
      </c>
      <c r="E97" s="242">
        <v>0</v>
      </c>
      <c r="F97" s="242">
        <v>0</v>
      </c>
      <c r="G97" s="242">
        <v>0</v>
      </c>
      <c r="H97" s="242">
        <v>0</v>
      </c>
      <c r="I97" s="242">
        <v>0</v>
      </c>
      <c r="J97" s="248">
        <f t="shared" si="25"/>
        <v>0</v>
      </c>
    </row>
    <row r="98" spans="1:10" ht="12" customHeight="1">
      <c r="A98" s="2007"/>
      <c r="B98" s="487"/>
      <c r="C98" s="99" t="s">
        <v>205</v>
      </c>
      <c r="D98" s="242">
        <v>0</v>
      </c>
      <c r="E98" s="242">
        <v>0</v>
      </c>
      <c r="F98" s="242">
        <v>0</v>
      </c>
      <c r="G98" s="242">
        <v>1</v>
      </c>
      <c r="H98" s="242">
        <v>0</v>
      </c>
      <c r="I98" s="242">
        <v>0</v>
      </c>
      <c r="J98" s="248">
        <f t="shared" si="25"/>
        <v>1</v>
      </c>
    </row>
    <row r="99" spans="1:10" ht="12" customHeight="1">
      <c r="A99" s="2007"/>
      <c r="B99" s="488" t="s">
        <v>19</v>
      </c>
      <c r="C99" s="99"/>
      <c r="D99" s="834">
        <f t="shared" ref="D99:I99" si="30">SUM(D100:D110)</f>
        <v>4</v>
      </c>
      <c r="E99" s="834">
        <f t="shared" si="30"/>
        <v>2</v>
      </c>
      <c r="F99" s="834">
        <f t="shared" si="30"/>
        <v>0</v>
      </c>
      <c r="G99" s="834">
        <f t="shared" si="30"/>
        <v>1</v>
      </c>
      <c r="H99" s="834">
        <f t="shared" si="30"/>
        <v>7</v>
      </c>
      <c r="I99" s="834">
        <f t="shared" si="30"/>
        <v>0</v>
      </c>
      <c r="J99" s="833">
        <f t="shared" si="25"/>
        <v>14</v>
      </c>
    </row>
    <row r="100" spans="1:10" ht="12" customHeight="1">
      <c r="A100" s="2007"/>
      <c r="B100" s="487"/>
      <c r="C100" s="99" t="s">
        <v>325</v>
      </c>
      <c r="D100" s="242">
        <v>0</v>
      </c>
      <c r="E100" s="242">
        <v>0</v>
      </c>
      <c r="F100" s="242">
        <v>0</v>
      </c>
      <c r="G100" s="242">
        <v>0</v>
      </c>
      <c r="H100" s="242">
        <v>0</v>
      </c>
      <c r="I100" s="242">
        <v>0</v>
      </c>
      <c r="J100" s="248">
        <f t="shared" si="25"/>
        <v>0</v>
      </c>
    </row>
    <row r="101" spans="1:10" ht="12" customHeight="1">
      <c r="A101" s="2007"/>
      <c r="B101" s="487"/>
      <c r="C101" s="99" t="s">
        <v>204</v>
      </c>
      <c r="D101" s="242">
        <v>0</v>
      </c>
      <c r="E101" s="242">
        <v>0</v>
      </c>
      <c r="F101" s="242">
        <v>0</v>
      </c>
      <c r="G101" s="242">
        <v>0</v>
      </c>
      <c r="H101" s="242">
        <v>2</v>
      </c>
      <c r="I101" s="242">
        <v>0</v>
      </c>
      <c r="J101" s="248">
        <f t="shared" si="25"/>
        <v>2</v>
      </c>
    </row>
    <row r="102" spans="1:10" ht="12" customHeight="1">
      <c r="A102" s="2007"/>
      <c r="B102" s="487"/>
      <c r="C102" s="99" t="s">
        <v>324</v>
      </c>
      <c r="D102" s="242">
        <v>1</v>
      </c>
      <c r="E102" s="242">
        <v>1</v>
      </c>
      <c r="F102" s="242">
        <v>0</v>
      </c>
      <c r="G102" s="242">
        <v>0</v>
      </c>
      <c r="H102" s="242">
        <v>3</v>
      </c>
      <c r="I102" s="242">
        <v>0</v>
      </c>
      <c r="J102" s="248">
        <f t="shared" si="25"/>
        <v>5</v>
      </c>
    </row>
    <row r="103" spans="1:10" ht="12" customHeight="1">
      <c r="A103" s="2007"/>
      <c r="B103" s="487"/>
      <c r="C103" s="99" t="s">
        <v>203</v>
      </c>
      <c r="D103" s="242">
        <v>1</v>
      </c>
      <c r="E103" s="242">
        <v>0</v>
      </c>
      <c r="F103" s="242">
        <v>0</v>
      </c>
      <c r="G103" s="242">
        <v>0</v>
      </c>
      <c r="H103" s="242">
        <v>1</v>
      </c>
      <c r="I103" s="242">
        <v>0</v>
      </c>
      <c r="J103" s="248">
        <f t="shared" si="25"/>
        <v>2</v>
      </c>
    </row>
    <row r="104" spans="1:10" ht="12" customHeight="1">
      <c r="A104" s="2007"/>
      <c r="B104" s="487"/>
      <c r="C104" s="99" t="s">
        <v>323</v>
      </c>
      <c r="D104" s="242">
        <v>0</v>
      </c>
      <c r="E104" s="242">
        <v>0</v>
      </c>
      <c r="F104" s="242">
        <v>0</v>
      </c>
      <c r="G104" s="242">
        <v>0</v>
      </c>
      <c r="H104" s="242">
        <v>0</v>
      </c>
      <c r="I104" s="242">
        <v>0</v>
      </c>
      <c r="J104" s="248">
        <f t="shared" si="25"/>
        <v>0</v>
      </c>
    </row>
    <row r="105" spans="1:10" ht="12" customHeight="1">
      <c r="A105" s="2007"/>
      <c r="B105" s="487"/>
      <c r="C105" s="99" t="s">
        <v>202</v>
      </c>
      <c r="D105" s="242">
        <v>0</v>
      </c>
      <c r="E105" s="242">
        <v>0</v>
      </c>
      <c r="F105" s="242">
        <v>0</v>
      </c>
      <c r="G105" s="242">
        <v>0</v>
      </c>
      <c r="H105" s="242">
        <v>0</v>
      </c>
      <c r="I105" s="242">
        <v>0</v>
      </c>
      <c r="J105" s="248">
        <f t="shared" si="25"/>
        <v>0</v>
      </c>
    </row>
    <row r="106" spans="1:10" ht="12" customHeight="1">
      <c r="A106" s="2007"/>
      <c r="B106" s="487"/>
      <c r="C106" s="99" t="s">
        <v>322</v>
      </c>
      <c r="D106" s="242">
        <v>0</v>
      </c>
      <c r="E106" s="242">
        <v>1</v>
      </c>
      <c r="F106" s="242">
        <v>0</v>
      </c>
      <c r="G106" s="242">
        <v>0</v>
      </c>
      <c r="H106" s="242">
        <v>1</v>
      </c>
      <c r="I106" s="242">
        <v>0</v>
      </c>
      <c r="J106" s="248">
        <f t="shared" si="25"/>
        <v>2</v>
      </c>
    </row>
    <row r="107" spans="1:10" ht="12" customHeight="1">
      <c r="A107" s="2007"/>
      <c r="B107" s="487"/>
      <c r="C107" s="99" t="s">
        <v>201</v>
      </c>
      <c r="D107" s="242">
        <v>0</v>
      </c>
      <c r="E107" s="242">
        <v>0</v>
      </c>
      <c r="F107" s="242">
        <v>0</v>
      </c>
      <c r="G107" s="242">
        <v>0</v>
      </c>
      <c r="H107" s="242">
        <v>0</v>
      </c>
      <c r="I107" s="242">
        <v>0</v>
      </c>
      <c r="J107" s="248">
        <f t="shared" si="25"/>
        <v>0</v>
      </c>
    </row>
    <row r="108" spans="1:10" ht="12" customHeight="1">
      <c r="A108" s="2007"/>
      <c r="B108" s="487"/>
      <c r="C108" s="99" t="s">
        <v>320</v>
      </c>
      <c r="D108" s="242">
        <v>0</v>
      </c>
      <c r="E108" s="242">
        <v>0</v>
      </c>
      <c r="F108" s="242">
        <v>0</v>
      </c>
      <c r="G108" s="242">
        <v>0</v>
      </c>
      <c r="H108" s="242">
        <v>0</v>
      </c>
      <c r="I108" s="242">
        <v>0</v>
      </c>
      <c r="J108" s="248">
        <f t="shared" si="25"/>
        <v>0</v>
      </c>
    </row>
    <row r="109" spans="1:10" ht="12" customHeight="1">
      <c r="A109" s="2007"/>
      <c r="B109" s="487"/>
      <c r="C109" s="99" t="s">
        <v>319</v>
      </c>
      <c r="D109" s="242">
        <v>2</v>
      </c>
      <c r="E109" s="242">
        <v>0</v>
      </c>
      <c r="F109" s="242">
        <v>0</v>
      </c>
      <c r="G109" s="242">
        <v>0</v>
      </c>
      <c r="H109" s="242">
        <v>0</v>
      </c>
      <c r="I109" s="242">
        <v>0</v>
      </c>
      <c r="J109" s="248">
        <f t="shared" si="25"/>
        <v>2</v>
      </c>
    </row>
    <row r="110" spans="1:10" ht="12" customHeight="1">
      <c r="A110" s="2007"/>
      <c r="B110" s="487"/>
      <c r="C110" s="10" t="s">
        <v>200</v>
      </c>
      <c r="D110" s="242">
        <v>0</v>
      </c>
      <c r="E110" s="242">
        <v>0</v>
      </c>
      <c r="F110" s="242">
        <v>0</v>
      </c>
      <c r="G110" s="242">
        <v>1</v>
      </c>
      <c r="H110" s="242">
        <v>0</v>
      </c>
      <c r="I110" s="242">
        <v>0</v>
      </c>
      <c r="J110" s="248">
        <f t="shared" si="25"/>
        <v>1</v>
      </c>
    </row>
    <row r="111" spans="1:10" ht="12" customHeight="1">
      <c r="A111" s="2007"/>
      <c r="B111" s="3" t="s">
        <v>65</v>
      </c>
      <c r="C111" s="9"/>
      <c r="D111" s="834">
        <f t="shared" ref="D111:I111" si="31">SUM(D112:D113)</f>
        <v>0</v>
      </c>
      <c r="E111" s="834">
        <f t="shared" si="31"/>
        <v>0</v>
      </c>
      <c r="F111" s="834">
        <f t="shared" si="31"/>
        <v>0</v>
      </c>
      <c r="G111" s="834">
        <f t="shared" si="31"/>
        <v>0</v>
      </c>
      <c r="H111" s="834">
        <f t="shared" si="31"/>
        <v>1</v>
      </c>
      <c r="I111" s="834">
        <f t="shared" si="31"/>
        <v>0</v>
      </c>
      <c r="J111" s="833">
        <f t="shared" si="25"/>
        <v>1</v>
      </c>
    </row>
    <row r="112" spans="1:10" ht="12" customHeight="1">
      <c r="A112" s="2007"/>
      <c r="B112" s="99"/>
      <c r="C112" s="99" t="s">
        <v>1343</v>
      </c>
      <c r="D112" s="242">
        <v>0</v>
      </c>
      <c r="E112" s="242">
        <v>0</v>
      </c>
      <c r="F112" s="242">
        <v>0</v>
      </c>
      <c r="G112" s="242">
        <v>0</v>
      </c>
      <c r="H112" s="242">
        <v>0</v>
      </c>
      <c r="I112" s="242">
        <v>0</v>
      </c>
      <c r="J112" s="248">
        <f t="shared" si="25"/>
        <v>0</v>
      </c>
    </row>
    <row r="113" spans="1:10" ht="12" customHeight="1">
      <c r="A113" s="2007"/>
      <c r="B113" s="99"/>
      <c r="C113" s="99" t="s">
        <v>306</v>
      </c>
      <c r="D113" s="242">
        <v>0</v>
      </c>
      <c r="E113" s="242">
        <v>0</v>
      </c>
      <c r="F113" s="242">
        <v>0</v>
      </c>
      <c r="G113" s="242">
        <v>0</v>
      </c>
      <c r="H113" s="242">
        <v>1</v>
      </c>
      <c r="I113" s="242">
        <v>0</v>
      </c>
      <c r="J113" s="248">
        <f t="shared" ref="J113:J144" si="32">SUM(D113:I113)</f>
        <v>1</v>
      </c>
    </row>
    <row r="114" spans="1:10" ht="12" customHeight="1">
      <c r="A114" s="2007"/>
      <c r="B114" s="488" t="s">
        <v>49</v>
      </c>
      <c r="C114" s="138"/>
      <c r="D114" s="834">
        <f t="shared" ref="D114:I114" si="33">SUM(D115:D117)</f>
        <v>0</v>
      </c>
      <c r="E114" s="834">
        <f t="shared" si="33"/>
        <v>0</v>
      </c>
      <c r="F114" s="834">
        <f t="shared" si="33"/>
        <v>0</v>
      </c>
      <c r="G114" s="834">
        <f t="shared" si="33"/>
        <v>0</v>
      </c>
      <c r="H114" s="834">
        <f t="shared" si="33"/>
        <v>1</v>
      </c>
      <c r="I114" s="834">
        <f t="shared" si="33"/>
        <v>0</v>
      </c>
      <c r="J114" s="833">
        <f t="shared" si="32"/>
        <v>1</v>
      </c>
    </row>
    <row r="115" spans="1:10" ht="12" customHeight="1">
      <c r="A115" s="2007"/>
      <c r="B115" s="487"/>
      <c r="C115" s="99" t="s">
        <v>199</v>
      </c>
      <c r="D115" s="242">
        <v>0</v>
      </c>
      <c r="E115" s="242">
        <v>0</v>
      </c>
      <c r="F115" s="242">
        <v>0</v>
      </c>
      <c r="G115" s="242">
        <v>0</v>
      </c>
      <c r="H115" s="242">
        <v>0</v>
      </c>
      <c r="I115" s="242">
        <v>0</v>
      </c>
      <c r="J115" s="248">
        <f t="shared" si="32"/>
        <v>0</v>
      </c>
    </row>
    <row r="116" spans="1:10" ht="12" customHeight="1">
      <c r="A116" s="2007"/>
      <c r="B116" s="487"/>
      <c r="C116" s="99" t="s">
        <v>199</v>
      </c>
      <c r="D116" s="242">
        <v>0</v>
      </c>
      <c r="E116" s="242">
        <v>0</v>
      </c>
      <c r="F116" s="242">
        <v>0</v>
      </c>
      <c r="G116" s="242">
        <v>0</v>
      </c>
      <c r="H116" s="242">
        <v>0</v>
      </c>
      <c r="I116" s="242">
        <v>0</v>
      </c>
      <c r="J116" s="248">
        <f t="shared" si="32"/>
        <v>0</v>
      </c>
    </row>
    <row r="117" spans="1:10" ht="12" customHeight="1">
      <c r="A117" s="57"/>
      <c r="B117" s="487"/>
      <c r="C117" s="99" t="s">
        <v>198</v>
      </c>
      <c r="D117" s="242">
        <v>0</v>
      </c>
      <c r="E117" s="242">
        <v>0</v>
      </c>
      <c r="F117" s="242">
        <v>0</v>
      </c>
      <c r="G117" s="242">
        <v>0</v>
      </c>
      <c r="H117" s="242">
        <v>1</v>
      </c>
      <c r="I117" s="242">
        <v>0</v>
      </c>
      <c r="J117" s="248">
        <f t="shared" si="32"/>
        <v>1</v>
      </c>
    </row>
    <row r="118" spans="1:10" ht="12.75" customHeight="1">
      <c r="A118" s="2006">
        <v>1406</v>
      </c>
      <c r="B118" s="35" t="s">
        <v>22</v>
      </c>
      <c r="C118" s="111"/>
      <c r="D118" s="246">
        <f t="shared" ref="D118:I118" si="34">SUM(D119+D123+D126+D128)</f>
        <v>2</v>
      </c>
      <c r="E118" s="246">
        <f t="shared" si="34"/>
        <v>0</v>
      </c>
      <c r="F118" s="246">
        <f t="shared" si="34"/>
        <v>0</v>
      </c>
      <c r="G118" s="246">
        <f t="shared" si="34"/>
        <v>3</v>
      </c>
      <c r="H118" s="246">
        <f t="shared" si="34"/>
        <v>14</v>
      </c>
      <c r="I118" s="246">
        <f t="shared" si="34"/>
        <v>0</v>
      </c>
      <c r="J118" s="245">
        <f t="shared" si="32"/>
        <v>19</v>
      </c>
    </row>
    <row r="119" spans="1:10" ht="12" customHeight="1">
      <c r="A119" s="2007"/>
      <c r="B119" s="488" t="s">
        <v>121</v>
      </c>
      <c r="C119" s="99"/>
      <c r="D119" s="834">
        <f t="shared" ref="D119:I119" si="35">SUM(D120:D122)</f>
        <v>2</v>
      </c>
      <c r="E119" s="834">
        <f t="shared" si="35"/>
        <v>0</v>
      </c>
      <c r="F119" s="834">
        <f t="shared" si="35"/>
        <v>0</v>
      </c>
      <c r="G119" s="834">
        <f t="shared" si="35"/>
        <v>1</v>
      </c>
      <c r="H119" s="834">
        <f t="shared" si="35"/>
        <v>7</v>
      </c>
      <c r="I119" s="834">
        <f t="shared" si="35"/>
        <v>0</v>
      </c>
      <c r="J119" s="833">
        <f t="shared" si="32"/>
        <v>10</v>
      </c>
    </row>
    <row r="120" spans="1:10" ht="12" customHeight="1">
      <c r="A120" s="2007"/>
      <c r="B120" s="497"/>
      <c r="C120" s="99" t="s">
        <v>197</v>
      </c>
      <c r="D120" s="242">
        <v>0</v>
      </c>
      <c r="E120" s="242">
        <v>0</v>
      </c>
      <c r="F120" s="242">
        <v>0</v>
      </c>
      <c r="G120" s="242">
        <v>0</v>
      </c>
      <c r="H120" s="242">
        <v>0</v>
      </c>
      <c r="I120" s="242">
        <v>0</v>
      </c>
      <c r="J120" s="248">
        <f t="shared" si="32"/>
        <v>0</v>
      </c>
    </row>
    <row r="121" spans="1:10" ht="12" customHeight="1">
      <c r="A121" s="2007"/>
      <c r="B121" s="497"/>
      <c r="C121" s="99" t="s">
        <v>318</v>
      </c>
      <c r="D121" s="242">
        <v>1</v>
      </c>
      <c r="E121" s="242">
        <v>0</v>
      </c>
      <c r="F121" s="242">
        <v>0</v>
      </c>
      <c r="G121" s="242">
        <v>1</v>
      </c>
      <c r="H121" s="242">
        <v>3</v>
      </c>
      <c r="I121" s="242">
        <v>0</v>
      </c>
      <c r="J121" s="248">
        <f t="shared" si="32"/>
        <v>5</v>
      </c>
    </row>
    <row r="122" spans="1:10" ht="12" customHeight="1">
      <c r="A122" s="2007"/>
      <c r="B122" s="497"/>
      <c r="C122" s="99" t="s">
        <v>196</v>
      </c>
      <c r="D122" s="242">
        <v>1</v>
      </c>
      <c r="E122" s="242">
        <v>0</v>
      </c>
      <c r="F122" s="242">
        <v>0</v>
      </c>
      <c r="G122" s="242">
        <v>0</v>
      </c>
      <c r="H122" s="242">
        <v>4</v>
      </c>
      <c r="I122" s="242">
        <v>0</v>
      </c>
      <c r="J122" s="248">
        <f t="shared" si="32"/>
        <v>5</v>
      </c>
    </row>
    <row r="123" spans="1:10" ht="12" customHeight="1">
      <c r="A123" s="2007"/>
      <c r="B123" s="488" t="s">
        <v>23</v>
      </c>
      <c r="C123" s="99"/>
      <c r="D123" s="834">
        <f t="shared" ref="D123:I123" si="36">SUM(D124:D125)</f>
        <v>0</v>
      </c>
      <c r="E123" s="834">
        <f t="shared" si="36"/>
        <v>0</v>
      </c>
      <c r="F123" s="834">
        <f t="shared" si="36"/>
        <v>0</v>
      </c>
      <c r="G123" s="834">
        <f t="shared" si="36"/>
        <v>1</v>
      </c>
      <c r="H123" s="834">
        <f t="shared" si="36"/>
        <v>5</v>
      </c>
      <c r="I123" s="834">
        <f t="shared" si="36"/>
        <v>0</v>
      </c>
      <c r="J123" s="833">
        <f t="shared" si="32"/>
        <v>6</v>
      </c>
    </row>
    <row r="124" spans="1:10" ht="12" customHeight="1">
      <c r="A124" s="2007"/>
      <c r="B124" s="487"/>
      <c r="C124" s="99" t="s">
        <v>195</v>
      </c>
      <c r="D124" s="242">
        <v>0</v>
      </c>
      <c r="E124" s="242">
        <v>0</v>
      </c>
      <c r="F124" s="242">
        <v>0</v>
      </c>
      <c r="G124" s="242">
        <v>0</v>
      </c>
      <c r="H124" s="242">
        <v>5</v>
      </c>
      <c r="I124" s="242">
        <v>0</v>
      </c>
      <c r="J124" s="248">
        <f t="shared" si="32"/>
        <v>5</v>
      </c>
    </row>
    <row r="125" spans="1:10" ht="12" customHeight="1">
      <c r="A125" s="2007"/>
      <c r="B125" s="487"/>
      <c r="C125" s="99" t="s">
        <v>194</v>
      </c>
      <c r="D125" s="242">
        <v>0</v>
      </c>
      <c r="E125" s="242">
        <v>0</v>
      </c>
      <c r="F125" s="242">
        <v>0</v>
      </c>
      <c r="G125" s="242">
        <v>1</v>
      </c>
      <c r="H125" s="242">
        <v>0</v>
      </c>
      <c r="I125" s="242">
        <v>0</v>
      </c>
      <c r="J125" s="248">
        <f t="shared" si="32"/>
        <v>1</v>
      </c>
    </row>
    <row r="126" spans="1:10" ht="12" customHeight="1">
      <c r="A126" s="2007"/>
      <c r="B126" s="488" t="s">
        <v>36</v>
      </c>
      <c r="C126" s="99"/>
      <c r="D126" s="834">
        <f t="shared" ref="D126:I126" si="37">SUM(D127)</f>
        <v>0</v>
      </c>
      <c r="E126" s="834">
        <f t="shared" si="37"/>
        <v>0</v>
      </c>
      <c r="F126" s="834">
        <f t="shared" si="37"/>
        <v>0</v>
      </c>
      <c r="G126" s="834">
        <f t="shared" si="37"/>
        <v>1</v>
      </c>
      <c r="H126" s="834">
        <f t="shared" si="37"/>
        <v>2</v>
      </c>
      <c r="I126" s="834">
        <f t="shared" si="37"/>
        <v>0</v>
      </c>
      <c r="J126" s="833">
        <f t="shared" si="32"/>
        <v>3</v>
      </c>
    </row>
    <row r="127" spans="1:10" ht="12" customHeight="1">
      <c r="A127" s="2007"/>
      <c r="B127" s="497"/>
      <c r="C127" s="99" t="s">
        <v>193</v>
      </c>
      <c r="D127" s="242">
        <v>0</v>
      </c>
      <c r="E127" s="242">
        <v>0</v>
      </c>
      <c r="F127" s="242">
        <v>0</v>
      </c>
      <c r="G127" s="242">
        <v>1</v>
      </c>
      <c r="H127" s="242">
        <v>2</v>
      </c>
      <c r="I127" s="242">
        <v>0</v>
      </c>
      <c r="J127" s="248">
        <f t="shared" si="32"/>
        <v>3</v>
      </c>
    </row>
    <row r="128" spans="1:10" ht="12" customHeight="1">
      <c r="A128" s="2007"/>
      <c r="B128" s="488" t="s">
        <v>37</v>
      </c>
      <c r="C128" s="99"/>
      <c r="D128" s="834">
        <f t="shared" ref="D128:I128" si="38">SUM(D129)</f>
        <v>0</v>
      </c>
      <c r="E128" s="834">
        <f t="shared" si="38"/>
        <v>0</v>
      </c>
      <c r="F128" s="834">
        <f t="shared" si="38"/>
        <v>0</v>
      </c>
      <c r="G128" s="834">
        <f t="shared" si="38"/>
        <v>0</v>
      </c>
      <c r="H128" s="834">
        <f t="shared" si="38"/>
        <v>0</v>
      </c>
      <c r="I128" s="834">
        <f t="shared" si="38"/>
        <v>0</v>
      </c>
      <c r="J128" s="833">
        <f t="shared" si="32"/>
        <v>0</v>
      </c>
    </row>
    <row r="129" spans="1:10" ht="12" customHeight="1">
      <c r="A129" s="2008"/>
      <c r="B129" s="487"/>
      <c r="C129" s="99" t="s">
        <v>192</v>
      </c>
      <c r="D129" s="242">
        <v>0</v>
      </c>
      <c r="E129" s="242">
        <v>0</v>
      </c>
      <c r="F129" s="242">
        <v>0</v>
      </c>
      <c r="G129" s="242">
        <v>0</v>
      </c>
      <c r="H129" s="242">
        <v>0</v>
      </c>
      <c r="I129" s="242">
        <v>0</v>
      </c>
      <c r="J129" s="248">
        <f t="shared" si="32"/>
        <v>0</v>
      </c>
    </row>
    <row r="130" spans="1:10" ht="12.75" customHeight="1">
      <c r="A130" s="2010">
        <v>1407</v>
      </c>
      <c r="B130" s="35" t="s">
        <v>24</v>
      </c>
      <c r="C130" s="111"/>
      <c r="D130" s="246">
        <f t="shared" ref="D130:I130" si="39">SUM(D131+D137)</f>
        <v>0</v>
      </c>
      <c r="E130" s="246">
        <f t="shared" si="39"/>
        <v>0</v>
      </c>
      <c r="F130" s="246">
        <f t="shared" si="39"/>
        <v>0</v>
      </c>
      <c r="G130" s="246">
        <f t="shared" si="39"/>
        <v>1</v>
      </c>
      <c r="H130" s="246">
        <f t="shared" si="39"/>
        <v>1</v>
      </c>
      <c r="I130" s="246">
        <f t="shared" si="39"/>
        <v>0</v>
      </c>
      <c r="J130" s="245">
        <f t="shared" si="32"/>
        <v>2</v>
      </c>
    </row>
    <row r="131" spans="1:10" ht="12" customHeight="1">
      <c r="A131" s="1981"/>
      <c r="B131" s="488" t="s">
        <v>191</v>
      </c>
      <c r="C131" s="99"/>
      <c r="D131" s="834">
        <f t="shared" ref="D131:I131" si="40">SUM(D132:D136)</f>
        <v>0</v>
      </c>
      <c r="E131" s="834">
        <f t="shared" si="40"/>
        <v>0</v>
      </c>
      <c r="F131" s="834">
        <f t="shared" si="40"/>
        <v>0</v>
      </c>
      <c r="G131" s="834">
        <f t="shared" si="40"/>
        <v>1</v>
      </c>
      <c r="H131" s="834">
        <f t="shared" si="40"/>
        <v>0</v>
      </c>
      <c r="I131" s="834">
        <f t="shared" si="40"/>
        <v>0</v>
      </c>
      <c r="J131" s="833">
        <f t="shared" si="32"/>
        <v>1</v>
      </c>
    </row>
    <row r="132" spans="1:10" ht="12" customHeight="1">
      <c r="A132" s="1981"/>
      <c r="B132" s="488"/>
      <c r="C132" s="99" t="s">
        <v>317</v>
      </c>
      <c r="D132" s="242">
        <v>0</v>
      </c>
      <c r="E132" s="242">
        <v>0</v>
      </c>
      <c r="F132" s="242">
        <v>0</v>
      </c>
      <c r="G132" s="242">
        <v>0</v>
      </c>
      <c r="H132" s="242">
        <v>0</v>
      </c>
      <c r="I132" s="242">
        <v>0</v>
      </c>
      <c r="J132" s="248">
        <f t="shared" si="32"/>
        <v>0</v>
      </c>
    </row>
    <row r="133" spans="1:10" ht="12" customHeight="1">
      <c r="A133" s="1981"/>
      <c r="B133" s="488"/>
      <c r="C133" s="99" t="s">
        <v>190</v>
      </c>
      <c r="D133" s="242">
        <v>0</v>
      </c>
      <c r="E133" s="242">
        <v>0</v>
      </c>
      <c r="F133" s="242">
        <v>0</v>
      </c>
      <c r="G133" s="242">
        <v>0</v>
      </c>
      <c r="H133" s="242">
        <v>0</v>
      </c>
      <c r="I133" s="242">
        <v>0</v>
      </c>
      <c r="J133" s="248">
        <f t="shared" si="32"/>
        <v>0</v>
      </c>
    </row>
    <row r="134" spans="1:10" ht="12" customHeight="1">
      <c r="A134" s="1981"/>
      <c r="B134" s="487"/>
      <c r="C134" s="99" t="s">
        <v>316</v>
      </c>
      <c r="D134" s="242">
        <v>0</v>
      </c>
      <c r="E134" s="242">
        <v>0</v>
      </c>
      <c r="F134" s="242">
        <v>0</v>
      </c>
      <c r="G134" s="242">
        <v>0</v>
      </c>
      <c r="H134" s="242">
        <v>0</v>
      </c>
      <c r="I134" s="242">
        <v>0</v>
      </c>
      <c r="J134" s="248">
        <f t="shared" si="32"/>
        <v>0</v>
      </c>
    </row>
    <row r="135" spans="1:10" ht="12" customHeight="1">
      <c r="A135" s="1981"/>
      <c r="B135" s="487"/>
      <c r="C135" s="99" t="s">
        <v>256</v>
      </c>
      <c r="D135" s="242">
        <v>0</v>
      </c>
      <c r="E135" s="242">
        <v>0</v>
      </c>
      <c r="F135" s="242">
        <v>0</v>
      </c>
      <c r="G135" s="242">
        <v>0</v>
      </c>
      <c r="H135" s="242">
        <v>0</v>
      </c>
      <c r="I135" s="242">
        <v>0</v>
      </c>
      <c r="J135" s="248">
        <f t="shared" si="32"/>
        <v>0</v>
      </c>
    </row>
    <row r="136" spans="1:10" ht="12" customHeight="1">
      <c r="A136" s="1981"/>
      <c r="B136" s="487"/>
      <c r="C136" s="99" t="s">
        <v>189</v>
      </c>
      <c r="D136" s="242">
        <v>0</v>
      </c>
      <c r="E136" s="242">
        <v>0</v>
      </c>
      <c r="F136" s="242">
        <v>0</v>
      </c>
      <c r="G136" s="242">
        <v>1</v>
      </c>
      <c r="H136" s="242">
        <v>0</v>
      </c>
      <c r="I136" s="242">
        <v>0</v>
      </c>
      <c r="J136" s="248">
        <f t="shared" si="32"/>
        <v>1</v>
      </c>
    </row>
    <row r="137" spans="1:10" ht="12" customHeight="1">
      <c r="A137" s="1981"/>
      <c r="B137" s="488" t="s">
        <v>51</v>
      </c>
      <c r="C137" s="138"/>
      <c r="D137" s="834">
        <f t="shared" ref="D137:I137" si="41">SUM(D138:D139)</f>
        <v>0</v>
      </c>
      <c r="E137" s="834">
        <f t="shared" si="41"/>
        <v>0</v>
      </c>
      <c r="F137" s="834">
        <f t="shared" si="41"/>
        <v>0</v>
      </c>
      <c r="G137" s="834">
        <f t="shared" si="41"/>
        <v>0</v>
      </c>
      <c r="H137" s="834">
        <f t="shared" si="41"/>
        <v>1</v>
      </c>
      <c r="I137" s="834">
        <f t="shared" si="41"/>
        <v>0</v>
      </c>
      <c r="J137" s="833">
        <f t="shared" si="32"/>
        <v>1</v>
      </c>
    </row>
    <row r="138" spans="1:10" ht="12" customHeight="1">
      <c r="A138" s="1981"/>
      <c r="B138" s="487"/>
      <c r="C138" s="99" t="s">
        <v>186</v>
      </c>
      <c r="D138" s="242">
        <v>0</v>
      </c>
      <c r="E138" s="242">
        <v>0</v>
      </c>
      <c r="F138" s="242">
        <v>0</v>
      </c>
      <c r="G138" s="242">
        <v>0</v>
      </c>
      <c r="H138" s="242">
        <v>1</v>
      </c>
      <c r="I138" s="242">
        <v>0</v>
      </c>
      <c r="J138" s="248">
        <f t="shared" si="32"/>
        <v>1</v>
      </c>
    </row>
    <row r="139" spans="1:10" ht="12" customHeight="1">
      <c r="A139" s="1981"/>
      <c r="B139" s="487"/>
      <c r="C139" s="99" t="s">
        <v>185</v>
      </c>
      <c r="D139" s="242">
        <v>0</v>
      </c>
      <c r="E139" s="242">
        <v>0</v>
      </c>
      <c r="F139" s="242">
        <v>0</v>
      </c>
      <c r="G139" s="242">
        <v>0</v>
      </c>
      <c r="H139" s="242">
        <v>0</v>
      </c>
      <c r="I139" s="242">
        <v>0</v>
      </c>
      <c r="J139" s="248">
        <f t="shared" si="32"/>
        <v>0</v>
      </c>
    </row>
    <row r="140" spans="1:10" ht="12.75" customHeight="1">
      <c r="A140" s="2010">
        <v>1408</v>
      </c>
      <c r="B140" s="35" t="s">
        <v>25</v>
      </c>
      <c r="C140" s="41"/>
      <c r="D140" s="246">
        <f t="shared" ref="D140:I140" si="42">SUM(D141+D143+D146+D150)</f>
        <v>2</v>
      </c>
      <c r="E140" s="246">
        <f t="shared" si="42"/>
        <v>0</v>
      </c>
      <c r="F140" s="246">
        <f t="shared" si="42"/>
        <v>0</v>
      </c>
      <c r="G140" s="246">
        <f t="shared" si="42"/>
        <v>1</v>
      </c>
      <c r="H140" s="246">
        <f t="shared" si="42"/>
        <v>5</v>
      </c>
      <c r="I140" s="246">
        <f t="shared" si="42"/>
        <v>0</v>
      </c>
      <c r="J140" s="245">
        <f t="shared" si="32"/>
        <v>8</v>
      </c>
    </row>
    <row r="141" spans="1:10" ht="12" customHeight="1">
      <c r="A141" s="1981"/>
      <c r="B141" s="488" t="s">
        <v>20</v>
      </c>
      <c r="C141" s="99"/>
      <c r="D141" s="835">
        <f t="shared" ref="D141:I141" si="43">SUM(D142)</f>
        <v>0</v>
      </c>
      <c r="E141" s="835">
        <f t="shared" si="43"/>
        <v>0</v>
      </c>
      <c r="F141" s="835">
        <f t="shared" si="43"/>
        <v>0</v>
      </c>
      <c r="G141" s="835">
        <f t="shared" si="43"/>
        <v>1</v>
      </c>
      <c r="H141" s="835">
        <f t="shared" si="43"/>
        <v>5</v>
      </c>
      <c r="I141" s="835">
        <f t="shared" si="43"/>
        <v>0</v>
      </c>
      <c r="J141" s="833">
        <f t="shared" si="32"/>
        <v>6</v>
      </c>
    </row>
    <row r="142" spans="1:10" ht="12" customHeight="1">
      <c r="A142" s="1981"/>
      <c r="B142" s="487"/>
      <c r="C142" s="99" t="s">
        <v>183</v>
      </c>
      <c r="D142" s="242">
        <v>0</v>
      </c>
      <c r="E142" s="242">
        <v>0</v>
      </c>
      <c r="F142" s="242">
        <v>0</v>
      </c>
      <c r="G142" s="242">
        <v>1</v>
      </c>
      <c r="H142" s="242">
        <v>5</v>
      </c>
      <c r="I142" s="242">
        <v>0</v>
      </c>
      <c r="J142" s="248">
        <f t="shared" si="32"/>
        <v>6</v>
      </c>
    </row>
    <row r="143" spans="1:10" ht="12" customHeight="1">
      <c r="A143" s="1981"/>
      <c r="B143" s="488" t="s">
        <v>50</v>
      </c>
      <c r="C143" s="138"/>
      <c r="D143" s="834">
        <f t="shared" ref="D143:I143" si="44">SUM(D144:D145)</f>
        <v>0</v>
      </c>
      <c r="E143" s="834">
        <f t="shared" si="44"/>
        <v>0</v>
      </c>
      <c r="F143" s="834">
        <f t="shared" si="44"/>
        <v>0</v>
      </c>
      <c r="G143" s="834">
        <f t="shared" si="44"/>
        <v>0</v>
      </c>
      <c r="H143" s="834">
        <f t="shared" si="44"/>
        <v>0</v>
      </c>
      <c r="I143" s="834">
        <f t="shared" si="44"/>
        <v>0</v>
      </c>
      <c r="J143" s="833">
        <f t="shared" si="32"/>
        <v>0</v>
      </c>
    </row>
    <row r="144" spans="1:10" ht="12" customHeight="1">
      <c r="A144" s="1981"/>
      <c r="B144" s="487"/>
      <c r="C144" s="99" t="s">
        <v>314</v>
      </c>
      <c r="D144" s="242">
        <v>0</v>
      </c>
      <c r="E144" s="242">
        <v>0</v>
      </c>
      <c r="F144" s="242">
        <v>0</v>
      </c>
      <c r="G144" s="242">
        <v>0</v>
      </c>
      <c r="H144" s="242">
        <v>0</v>
      </c>
      <c r="I144" s="242">
        <v>0</v>
      </c>
      <c r="J144" s="248">
        <f t="shared" si="32"/>
        <v>0</v>
      </c>
    </row>
    <row r="145" spans="1:10" ht="12" customHeight="1">
      <c r="A145" s="1981"/>
      <c r="B145" s="487"/>
      <c r="C145" s="99" t="s">
        <v>182</v>
      </c>
      <c r="D145" s="242">
        <v>0</v>
      </c>
      <c r="E145" s="242">
        <v>0</v>
      </c>
      <c r="F145" s="242">
        <v>0</v>
      </c>
      <c r="G145" s="242">
        <v>0</v>
      </c>
      <c r="H145" s="242">
        <v>0</v>
      </c>
      <c r="I145" s="242">
        <v>0</v>
      </c>
      <c r="J145" s="248">
        <f t="shared" ref="J145:J156" si="45">SUM(D145:I145)</f>
        <v>0</v>
      </c>
    </row>
    <row r="146" spans="1:10" ht="12" customHeight="1">
      <c r="A146" s="1981"/>
      <c r="B146" s="488" t="s">
        <v>38</v>
      </c>
      <c r="C146" s="99"/>
      <c r="D146" s="834">
        <f t="shared" ref="D146:I146" si="46">SUM(D147:D149)</f>
        <v>1</v>
      </c>
      <c r="E146" s="834">
        <f t="shared" si="46"/>
        <v>0</v>
      </c>
      <c r="F146" s="834">
        <f t="shared" si="46"/>
        <v>0</v>
      </c>
      <c r="G146" s="834">
        <f t="shared" si="46"/>
        <v>0</v>
      </c>
      <c r="H146" s="834">
        <f t="shared" si="46"/>
        <v>0</v>
      </c>
      <c r="I146" s="834">
        <f t="shared" si="46"/>
        <v>0</v>
      </c>
      <c r="J146" s="833">
        <f t="shared" si="45"/>
        <v>1</v>
      </c>
    </row>
    <row r="147" spans="1:10" ht="12" customHeight="1">
      <c r="A147" s="1981"/>
      <c r="B147" s="488"/>
      <c r="C147" s="99" t="s">
        <v>180</v>
      </c>
      <c r="D147" s="242">
        <v>1</v>
      </c>
      <c r="E147" s="242">
        <v>0</v>
      </c>
      <c r="F147" s="242">
        <v>0</v>
      </c>
      <c r="G147" s="242">
        <v>0</v>
      </c>
      <c r="H147" s="242">
        <v>0</v>
      </c>
      <c r="I147" s="242">
        <v>0</v>
      </c>
      <c r="J147" s="248">
        <f t="shared" si="45"/>
        <v>1</v>
      </c>
    </row>
    <row r="148" spans="1:10" ht="12" customHeight="1">
      <c r="A148" s="1981"/>
      <c r="B148" s="488"/>
      <c r="C148" s="99" t="s">
        <v>179</v>
      </c>
      <c r="D148" s="242">
        <v>0</v>
      </c>
      <c r="E148" s="242">
        <v>0</v>
      </c>
      <c r="F148" s="242">
        <v>0</v>
      </c>
      <c r="G148" s="242">
        <v>0</v>
      </c>
      <c r="H148" s="242">
        <v>0</v>
      </c>
      <c r="I148" s="242">
        <v>0</v>
      </c>
      <c r="J148" s="248">
        <f t="shared" si="45"/>
        <v>0</v>
      </c>
    </row>
    <row r="149" spans="1:10" ht="12" customHeight="1">
      <c r="A149" s="1981"/>
      <c r="B149" s="488"/>
      <c r="C149" s="99" t="s">
        <v>178</v>
      </c>
      <c r="D149" s="242">
        <v>0</v>
      </c>
      <c r="E149" s="242">
        <v>0</v>
      </c>
      <c r="F149" s="242">
        <v>0</v>
      </c>
      <c r="G149" s="242">
        <v>0</v>
      </c>
      <c r="H149" s="242">
        <v>0</v>
      </c>
      <c r="I149" s="242">
        <v>0</v>
      </c>
      <c r="J149" s="248">
        <f t="shared" si="45"/>
        <v>0</v>
      </c>
    </row>
    <row r="150" spans="1:10" ht="12" customHeight="1">
      <c r="A150" s="1981"/>
      <c r="B150" s="488" t="s">
        <v>39</v>
      </c>
      <c r="C150" s="138"/>
      <c r="D150" s="834">
        <f t="shared" ref="D150:I150" si="47">SUM(D151)</f>
        <v>1</v>
      </c>
      <c r="E150" s="834">
        <f t="shared" si="47"/>
        <v>0</v>
      </c>
      <c r="F150" s="834">
        <f t="shared" si="47"/>
        <v>0</v>
      </c>
      <c r="G150" s="834">
        <f t="shared" si="47"/>
        <v>0</v>
      </c>
      <c r="H150" s="834">
        <f t="shared" si="47"/>
        <v>0</v>
      </c>
      <c r="I150" s="834">
        <f t="shared" si="47"/>
        <v>0</v>
      </c>
      <c r="J150" s="833">
        <f t="shared" si="45"/>
        <v>1</v>
      </c>
    </row>
    <row r="151" spans="1:10" ht="12" customHeight="1">
      <c r="A151" s="1981"/>
      <c r="B151" s="487"/>
      <c r="C151" s="99" t="s">
        <v>177</v>
      </c>
      <c r="D151" s="242">
        <v>1</v>
      </c>
      <c r="E151" s="242">
        <v>0</v>
      </c>
      <c r="F151" s="242">
        <v>0</v>
      </c>
      <c r="G151" s="242">
        <v>0</v>
      </c>
      <c r="H151" s="242">
        <v>0</v>
      </c>
      <c r="I151" s="242">
        <v>0</v>
      </c>
      <c r="J151" s="248">
        <f t="shared" si="45"/>
        <v>1</v>
      </c>
    </row>
    <row r="152" spans="1:10" ht="12.75" customHeight="1">
      <c r="A152" s="2010">
        <v>1624</v>
      </c>
      <c r="B152" s="41" t="s">
        <v>47</v>
      </c>
      <c r="C152" s="111"/>
      <c r="D152" s="246">
        <f t="shared" ref="D152:I152" si="48">SUM(D153+D155)</f>
        <v>0</v>
      </c>
      <c r="E152" s="246">
        <f t="shared" si="48"/>
        <v>0</v>
      </c>
      <c r="F152" s="246">
        <f t="shared" si="48"/>
        <v>0</v>
      </c>
      <c r="G152" s="246">
        <f t="shared" si="48"/>
        <v>0</v>
      </c>
      <c r="H152" s="246">
        <f t="shared" si="48"/>
        <v>0</v>
      </c>
      <c r="I152" s="246">
        <f t="shared" si="48"/>
        <v>0</v>
      </c>
      <c r="J152" s="246">
        <f t="shared" si="45"/>
        <v>0</v>
      </c>
    </row>
    <row r="153" spans="1:10" ht="12" customHeight="1">
      <c r="A153" s="1981"/>
      <c r="B153" s="499" t="s">
        <v>35</v>
      </c>
      <c r="C153" s="10"/>
      <c r="D153" s="834">
        <f t="shared" ref="D153:I153" si="49">SUM(D154)</f>
        <v>0</v>
      </c>
      <c r="E153" s="834">
        <f t="shared" si="49"/>
        <v>0</v>
      </c>
      <c r="F153" s="834">
        <f t="shared" si="49"/>
        <v>0</v>
      </c>
      <c r="G153" s="834">
        <f t="shared" si="49"/>
        <v>0</v>
      </c>
      <c r="H153" s="834">
        <f t="shared" si="49"/>
        <v>0</v>
      </c>
      <c r="I153" s="834">
        <f t="shared" si="49"/>
        <v>0</v>
      </c>
      <c r="J153" s="833">
        <f t="shared" si="45"/>
        <v>0</v>
      </c>
    </row>
    <row r="154" spans="1:10" ht="12" customHeight="1">
      <c r="A154" s="1981"/>
      <c r="B154" s="487"/>
      <c r="C154" s="99" t="s">
        <v>175</v>
      </c>
      <c r="D154" s="242">
        <v>0</v>
      </c>
      <c r="E154" s="242">
        <v>0</v>
      </c>
      <c r="F154" s="242">
        <v>0</v>
      </c>
      <c r="G154" s="242">
        <v>0</v>
      </c>
      <c r="H154" s="242">
        <v>0</v>
      </c>
      <c r="I154" s="242">
        <v>0</v>
      </c>
      <c r="J154" s="248">
        <f t="shared" si="45"/>
        <v>0</v>
      </c>
    </row>
    <row r="155" spans="1:10" ht="12" customHeight="1">
      <c r="A155" s="1981"/>
      <c r="B155" s="488" t="s">
        <v>52</v>
      </c>
      <c r="C155" s="99"/>
      <c r="D155" s="834">
        <f t="shared" ref="D155:I155" si="50">SUM(D156)</f>
        <v>0</v>
      </c>
      <c r="E155" s="834">
        <f t="shared" si="50"/>
        <v>0</v>
      </c>
      <c r="F155" s="834">
        <f t="shared" si="50"/>
        <v>0</v>
      </c>
      <c r="G155" s="834">
        <f t="shared" si="50"/>
        <v>0</v>
      </c>
      <c r="H155" s="834">
        <f t="shared" si="50"/>
        <v>0</v>
      </c>
      <c r="I155" s="834">
        <f t="shared" si="50"/>
        <v>0</v>
      </c>
      <c r="J155" s="833">
        <f t="shared" si="45"/>
        <v>0</v>
      </c>
    </row>
    <row r="156" spans="1:10" ht="12" customHeight="1">
      <c r="A156" s="1982"/>
      <c r="B156" s="518"/>
      <c r="C156" s="274" t="s">
        <v>174</v>
      </c>
      <c r="D156" s="810">
        <v>0</v>
      </c>
      <c r="E156" s="810">
        <v>0</v>
      </c>
      <c r="F156" s="810">
        <v>0</v>
      </c>
      <c r="G156" s="810">
        <v>0</v>
      </c>
      <c r="H156" s="810">
        <v>0</v>
      </c>
      <c r="I156" s="810">
        <v>0</v>
      </c>
      <c r="J156" s="248">
        <f t="shared" si="45"/>
        <v>0</v>
      </c>
    </row>
    <row r="157" spans="1:10">
      <c r="A157" s="832"/>
      <c r="B157" s="2148" t="s">
        <v>5</v>
      </c>
      <c r="C157" s="2149"/>
      <c r="D157" s="808">
        <f t="shared" ref="D157:J157" si="51">SUM(D8+D35+D68+D81+D90+D118+D130+D140+D152)</f>
        <v>14</v>
      </c>
      <c r="E157" s="808">
        <f t="shared" si="51"/>
        <v>5</v>
      </c>
      <c r="F157" s="808">
        <f t="shared" si="51"/>
        <v>0</v>
      </c>
      <c r="G157" s="808">
        <f t="shared" si="51"/>
        <v>16</v>
      </c>
      <c r="H157" s="808">
        <f t="shared" si="51"/>
        <v>79</v>
      </c>
      <c r="I157" s="808">
        <f t="shared" si="51"/>
        <v>0</v>
      </c>
      <c r="J157" s="807">
        <f t="shared" si="51"/>
        <v>114</v>
      </c>
    </row>
    <row r="158" spans="1:10" ht="11.25" customHeight="1">
      <c r="A158" s="754"/>
      <c r="B158" s="2020" t="s">
        <v>1329</v>
      </c>
      <c r="C158" s="2020"/>
      <c r="D158" s="2020"/>
      <c r="E158" s="2020"/>
      <c r="F158" s="73"/>
      <c r="G158" s="73"/>
      <c r="H158" s="73"/>
      <c r="I158" s="73"/>
      <c r="J158" s="73"/>
    </row>
    <row r="159" spans="1:10" ht="10.5" customHeight="1">
      <c r="A159" s="754"/>
      <c r="B159" s="2147" t="s">
        <v>1328</v>
      </c>
      <c r="C159" s="2147"/>
      <c r="D159" s="2147"/>
      <c r="E159" s="2147"/>
      <c r="F159" s="73"/>
      <c r="G159" s="73"/>
      <c r="H159" s="73"/>
      <c r="I159" s="73"/>
      <c r="J159" s="73"/>
    </row>
    <row r="160" spans="1:10" ht="9" customHeight="1"/>
    <row r="161" spans="1:3" ht="15.75" customHeight="1">
      <c r="A161" s="754"/>
      <c r="C161" s="99"/>
    </row>
    <row r="162" spans="1:3" ht="9" customHeight="1">
      <c r="A162" s="754"/>
    </row>
    <row r="163" spans="1:3" ht="12.75" customHeight="1"/>
    <row r="164" spans="1:3" ht="9" customHeight="1">
      <c r="A164" s="754"/>
    </row>
    <row r="165" spans="1:3" ht="9" customHeight="1">
      <c r="A165" s="754"/>
    </row>
    <row r="166" spans="1:3" ht="9" customHeight="1"/>
    <row r="167" spans="1:3" ht="9" customHeight="1"/>
    <row r="168" spans="1:3" ht="9" customHeight="1"/>
    <row r="169" spans="1:3" ht="9" customHeight="1"/>
    <row r="170" spans="1:3" ht="9" customHeight="1"/>
    <row r="171" spans="1:3" ht="9" customHeight="1"/>
    <row r="172" spans="1:3" ht="9" customHeight="1"/>
    <row r="173" spans="1:3" ht="9" customHeight="1"/>
    <row r="174" spans="1:3" ht="9" customHeight="1"/>
    <row r="175" spans="1:3" ht="9" customHeight="1"/>
    <row r="176" spans="1:3"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2:3" ht="9" customHeight="1"/>
    <row r="242" spans="2:3" ht="9" customHeight="1"/>
    <row r="243" spans="2:3" ht="9" customHeight="1"/>
    <row r="244" spans="2:3" ht="9" customHeight="1"/>
    <row r="245" spans="2:3" ht="9" customHeight="1"/>
    <row r="246" spans="2:3" ht="9" customHeight="1"/>
    <row r="247" spans="2:3" ht="9" customHeight="1"/>
    <row r="248" spans="2:3" ht="9" customHeight="1"/>
    <row r="249" spans="2:3" ht="9" customHeight="1"/>
    <row r="250" spans="2:3" ht="9" customHeight="1">
      <c r="B250" s="99"/>
      <c r="C250" s="99"/>
    </row>
    <row r="251" spans="2:3" ht="9" customHeight="1"/>
    <row r="252" spans="2:3" ht="9" customHeight="1"/>
    <row r="253" spans="2:3" ht="9" customHeight="1"/>
    <row r="254" spans="2:3" ht="9" customHeight="1"/>
    <row r="255" spans="2:3" ht="9" customHeight="1"/>
    <row r="256" spans="2:3"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sheetData>
  <mergeCells count="22">
    <mergeCell ref="H78:J79"/>
    <mergeCell ref="D5:J6"/>
    <mergeCell ref="A2:J2"/>
    <mergeCell ref="A3:J3"/>
    <mergeCell ref="A140:A151"/>
    <mergeCell ref="A81:A89"/>
    <mergeCell ref="A90:A116"/>
    <mergeCell ref="A35:A67"/>
    <mergeCell ref="A78:A80"/>
    <mergeCell ref="A68:A75"/>
    <mergeCell ref="A5:A7"/>
    <mergeCell ref="A8:A32"/>
    <mergeCell ref="B5:C7"/>
    <mergeCell ref="B78:C80"/>
    <mergeCell ref="D78:E79"/>
    <mergeCell ref="F78:G79"/>
    <mergeCell ref="B158:E158"/>
    <mergeCell ref="B159:E159"/>
    <mergeCell ref="B157:C157"/>
    <mergeCell ref="A118:A129"/>
    <mergeCell ref="A130:A139"/>
    <mergeCell ref="A152:A156"/>
  </mergeCells>
  <printOptions horizontalCentered="1"/>
  <pageMargins left="0.51" right="0.43" top="0.52" bottom="0.94488188976377963" header="0.51181102362204722" footer="0.51181102362204722"/>
  <pageSetup scale="70" orientation="portrait" r:id="rId1"/>
  <headerFooter alignWithMargins="0">
    <oddFooter>&amp;F</oddFooter>
  </headerFooter>
  <rowBreaks count="1" manualBreakCount="1">
    <brk id="76" max="9"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CCF4-AD17-4FF1-840B-2890842D368C}">
  <dimension ref="A1:AF512"/>
  <sheetViews>
    <sheetView view="pageBreakPreview" zoomScaleNormal="115" zoomScaleSheetLayoutView="100" workbookViewId="0">
      <selection activeCell="L68" sqref="L68:L73"/>
    </sheetView>
  </sheetViews>
  <sheetFormatPr baseColWidth="10" defaultRowHeight="12.75"/>
  <cols>
    <col min="1" max="1" width="3" style="208" customWidth="1"/>
    <col min="2" max="2" width="6.140625" style="74" customWidth="1"/>
    <col min="3" max="3" width="1.5703125" style="74" customWidth="1"/>
    <col min="4" max="4" width="65.28515625" style="74" customWidth="1"/>
    <col min="5" max="5" width="4.5703125" style="74" bestFit="1" customWidth="1"/>
    <col min="6" max="6" width="8.5703125" style="74" bestFit="1" customWidth="1"/>
    <col min="7" max="7" width="5.85546875" style="74" bestFit="1" customWidth="1"/>
    <col min="8" max="8" width="8" style="74" bestFit="1" customWidth="1"/>
    <col min="9" max="10" width="6.140625" style="74" bestFit="1" customWidth="1"/>
    <col min="11" max="11" width="6" style="74" bestFit="1" customWidth="1"/>
    <col min="12" max="12" width="0.5703125" style="74" customWidth="1"/>
    <col min="13" max="13" width="7.28515625" style="241" customWidth="1"/>
    <col min="14" max="14" width="2.5703125" style="74" customWidth="1"/>
    <col min="15" max="15" width="7" style="74" customWidth="1"/>
    <col min="16" max="16" width="9" style="74" customWidth="1"/>
    <col min="17" max="17" width="26" style="74" customWidth="1"/>
    <col min="18" max="18" width="8" style="74" customWidth="1"/>
    <col min="19" max="19" width="1" style="74" customWidth="1"/>
    <col min="20" max="20" width="6.7109375" style="74" customWidth="1"/>
    <col min="21" max="21" width="1" style="74" customWidth="1"/>
    <col min="22" max="22" width="6.7109375" style="74" customWidth="1"/>
    <col min="23" max="23" width="1" style="74" customWidth="1"/>
    <col min="24" max="24" width="6.7109375" style="74" customWidth="1"/>
    <col min="25" max="25" width="1" style="74" customWidth="1"/>
    <col min="26" max="26" width="6.7109375" style="74" customWidth="1"/>
    <col min="27" max="27" width="1" style="74" customWidth="1"/>
    <col min="28" max="28" width="6.7109375" style="74" customWidth="1"/>
    <col min="29" max="29" width="1" style="74" customWidth="1"/>
    <col min="30" max="31" width="6.7109375" style="74" customWidth="1"/>
    <col min="32" max="16384" width="11.42578125" style="74"/>
  </cols>
  <sheetData>
    <row r="1" spans="1:32" ht="3.75" customHeight="1">
      <c r="M1" s="1279"/>
    </row>
    <row r="2" spans="1:32" ht="12.75" customHeight="1">
      <c r="B2" s="2152" t="s">
        <v>1342</v>
      </c>
      <c r="C2" s="2152"/>
      <c r="D2" s="2152"/>
      <c r="E2" s="2152"/>
      <c r="F2" s="2152"/>
      <c r="G2" s="2152"/>
      <c r="H2" s="2152"/>
      <c r="I2" s="2152"/>
      <c r="J2" s="2152"/>
      <c r="K2" s="2152"/>
      <c r="L2" s="2152"/>
      <c r="M2" s="2152"/>
      <c r="O2" s="2152"/>
      <c r="P2" s="2152"/>
      <c r="Q2" s="2152"/>
      <c r="R2" s="2152"/>
      <c r="S2" s="2152"/>
      <c r="T2" s="2152"/>
      <c r="U2" s="2152"/>
      <c r="V2" s="2152"/>
      <c r="W2" s="2152"/>
      <c r="X2" s="2152"/>
      <c r="Y2" s="2152"/>
      <c r="Z2" s="2152"/>
      <c r="AA2" s="2152"/>
      <c r="AB2" s="2152"/>
      <c r="AC2" s="2152"/>
    </row>
    <row r="3" spans="1:32" ht="12.75" customHeight="1">
      <c r="A3" s="1278"/>
      <c r="B3" s="2152" t="s">
        <v>63</v>
      </c>
      <c r="C3" s="2152"/>
      <c r="D3" s="2152"/>
      <c r="E3" s="2152"/>
      <c r="F3" s="2152"/>
      <c r="G3" s="2152"/>
      <c r="H3" s="2152"/>
      <c r="I3" s="2152"/>
      <c r="J3" s="2152"/>
      <c r="K3" s="2152"/>
      <c r="L3" s="2152"/>
      <c r="M3" s="2152"/>
      <c r="N3" s="1277"/>
      <c r="O3" s="439"/>
      <c r="AE3" s="422"/>
      <c r="AF3" s="422"/>
    </row>
    <row r="4" spans="1:32" ht="3" customHeight="1">
      <c r="C4" s="418"/>
      <c r="D4" s="418"/>
      <c r="E4" s="77"/>
      <c r="F4" s="77"/>
      <c r="G4" s="77"/>
      <c r="H4" s="77"/>
      <c r="I4" s="77"/>
      <c r="J4" s="77"/>
      <c r="K4" s="77"/>
      <c r="L4" s="77"/>
      <c r="O4" s="77"/>
    </row>
    <row r="5" spans="1:32" ht="12" customHeight="1">
      <c r="B5" s="2001" t="s">
        <v>29</v>
      </c>
      <c r="C5" s="2018" t="s">
        <v>220</v>
      </c>
      <c r="D5" s="2018"/>
      <c r="E5" s="2151" t="s">
        <v>1338</v>
      </c>
      <c r="F5" s="2151"/>
      <c r="G5" s="2151"/>
      <c r="H5" s="2151"/>
      <c r="I5" s="2151"/>
      <c r="J5" s="2151"/>
      <c r="K5" s="2151"/>
      <c r="L5" s="2151"/>
      <c r="M5" s="1286"/>
      <c r="O5" s="77"/>
    </row>
    <row r="6" spans="1:32" ht="21" customHeight="1">
      <c r="B6" s="1990"/>
      <c r="C6" s="1972"/>
      <c r="D6" s="1972"/>
      <c r="E6" s="1285" t="s">
        <v>1337</v>
      </c>
      <c r="F6" s="1285" t="s">
        <v>1336</v>
      </c>
      <c r="G6" s="1285" t="s">
        <v>1335</v>
      </c>
      <c r="H6" s="1285" t="s">
        <v>1334</v>
      </c>
      <c r="I6" s="272" t="s">
        <v>1333</v>
      </c>
      <c r="J6" s="272" t="s">
        <v>1332</v>
      </c>
      <c r="K6" s="272" t="s">
        <v>1331</v>
      </c>
      <c r="L6" s="1284"/>
      <c r="M6" s="836" t="s">
        <v>5</v>
      </c>
    </row>
    <row r="7" spans="1:32">
      <c r="B7" s="2006">
        <v>1401</v>
      </c>
      <c r="C7" s="271" t="s">
        <v>9</v>
      </c>
      <c r="D7" s="432"/>
      <c r="E7" s="1289">
        <f t="shared" ref="E7:K7" si="0">SUM(E8+E12+E15+E19+E26+E29+E31)</f>
        <v>76</v>
      </c>
      <c r="F7" s="1289">
        <f t="shared" si="0"/>
        <v>1</v>
      </c>
      <c r="G7" s="1289">
        <f t="shared" si="0"/>
        <v>3</v>
      </c>
      <c r="H7" s="1289">
        <f t="shared" si="0"/>
        <v>1</v>
      </c>
      <c r="I7" s="1289">
        <f t="shared" si="0"/>
        <v>20</v>
      </c>
      <c r="J7" s="1289">
        <f t="shared" si="0"/>
        <v>38</v>
      </c>
      <c r="K7" s="1289">
        <f t="shared" si="0"/>
        <v>50</v>
      </c>
      <c r="L7" s="1289"/>
      <c r="M7" s="1288">
        <f>SUM(E7:L7)</f>
        <v>189</v>
      </c>
      <c r="P7" s="84"/>
    </row>
    <row r="8" spans="1:32" ht="12" customHeight="1">
      <c r="B8" s="2014"/>
      <c r="C8" s="431" t="s">
        <v>10</v>
      </c>
      <c r="D8" s="339"/>
      <c r="E8" s="1258">
        <f t="shared" ref="E8:K8" si="1">SUM(E9:E11)</f>
        <v>4</v>
      </c>
      <c r="F8" s="1258">
        <f t="shared" si="1"/>
        <v>0</v>
      </c>
      <c r="G8" s="1258">
        <f t="shared" si="1"/>
        <v>0</v>
      </c>
      <c r="H8" s="1258">
        <f t="shared" si="1"/>
        <v>0</v>
      </c>
      <c r="I8" s="1258">
        <f t="shared" si="1"/>
        <v>5</v>
      </c>
      <c r="J8" s="1258">
        <f t="shared" si="1"/>
        <v>11</v>
      </c>
      <c r="K8" s="1258">
        <f t="shared" si="1"/>
        <v>19</v>
      </c>
      <c r="L8" s="1258"/>
      <c r="M8" s="1290">
        <f>SUM(E8:K8)</f>
        <v>39</v>
      </c>
    </row>
    <row r="9" spans="1:32" ht="12" customHeight="1">
      <c r="B9" s="2014"/>
      <c r="C9" s="391"/>
      <c r="D9" s="77" t="s">
        <v>1340</v>
      </c>
      <c r="E9" s="208">
        <v>1</v>
      </c>
      <c r="F9" s="208">
        <v>0</v>
      </c>
      <c r="G9" s="208">
        <v>0</v>
      </c>
      <c r="H9" s="208">
        <v>0</v>
      </c>
      <c r="I9" s="208">
        <v>1</v>
      </c>
      <c r="J9" s="208">
        <v>4</v>
      </c>
      <c r="K9" s="208">
        <v>0</v>
      </c>
      <c r="L9" s="208"/>
      <c r="M9" s="258">
        <f>SUM(E9:L9)</f>
        <v>6</v>
      </c>
    </row>
    <row r="10" spans="1:32" ht="12" customHeight="1">
      <c r="B10" s="2014"/>
      <c r="C10" s="391"/>
      <c r="D10" s="77" t="s">
        <v>240</v>
      </c>
      <c r="E10" s="208">
        <v>3</v>
      </c>
      <c r="F10" s="208">
        <v>0</v>
      </c>
      <c r="G10" s="208">
        <v>0</v>
      </c>
      <c r="H10" s="208">
        <v>0</v>
      </c>
      <c r="I10" s="208">
        <v>3</v>
      </c>
      <c r="J10" s="208">
        <v>4</v>
      </c>
      <c r="K10" s="208">
        <v>5</v>
      </c>
      <c r="L10" s="208"/>
      <c r="M10" s="258">
        <f t="shared" ref="M10:M34" si="2">SUM(E10:K10)</f>
        <v>15</v>
      </c>
    </row>
    <row r="11" spans="1:32" ht="12" customHeight="1">
      <c r="B11" s="2014"/>
      <c r="C11" s="233"/>
      <c r="D11" s="77" t="s">
        <v>357</v>
      </c>
      <c r="E11" s="208">
        <v>0</v>
      </c>
      <c r="F11" s="208">
        <v>0</v>
      </c>
      <c r="G11" s="208">
        <v>0</v>
      </c>
      <c r="H11" s="208">
        <v>0</v>
      </c>
      <c r="I11" s="208">
        <v>1</v>
      </c>
      <c r="J11" s="208">
        <v>3</v>
      </c>
      <c r="K11" s="208">
        <v>14</v>
      </c>
      <c r="L11" s="208"/>
      <c r="M11" s="258">
        <f t="shared" si="2"/>
        <v>18</v>
      </c>
      <c r="P11" s="84"/>
    </row>
    <row r="12" spans="1:32" ht="12" customHeight="1">
      <c r="B12" s="2014"/>
      <c r="C12" s="391" t="s">
        <v>11</v>
      </c>
      <c r="D12" s="77"/>
      <c r="E12" s="1262">
        <f t="shared" ref="E12:K12" si="3">SUM(E13:E14)</f>
        <v>1</v>
      </c>
      <c r="F12" s="1262">
        <f t="shared" si="3"/>
        <v>0</v>
      </c>
      <c r="G12" s="1262">
        <f t="shared" si="3"/>
        <v>2</v>
      </c>
      <c r="H12" s="1262">
        <f t="shared" si="3"/>
        <v>1</v>
      </c>
      <c r="I12" s="1262">
        <f t="shared" si="3"/>
        <v>0</v>
      </c>
      <c r="J12" s="1262">
        <f t="shared" si="3"/>
        <v>0</v>
      </c>
      <c r="K12" s="1262">
        <f t="shared" si="3"/>
        <v>0</v>
      </c>
      <c r="L12" s="1262"/>
      <c r="M12" s="1290">
        <f t="shared" si="2"/>
        <v>4</v>
      </c>
    </row>
    <row r="13" spans="1:32" ht="12" customHeight="1">
      <c r="B13" s="2014"/>
      <c r="C13" s="233"/>
      <c r="D13" s="77" t="s">
        <v>248</v>
      </c>
      <c r="E13" s="208">
        <v>1</v>
      </c>
      <c r="F13" s="208">
        <v>0</v>
      </c>
      <c r="G13" s="208">
        <v>2</v>
      </c>
      <c r="H13" s="208">
        <v>1</v>
      </c>
      <c r="I13" s="208">
        <v>0</v>
      </c>
      <c r="J13" s="208">
        <v>0</v>
      </c>
      <c r="K13" s="208">
        <v>0</v>
      </c>
      <c r="L13" s="208"/>
      <c r="M13" s="258">
        <f t="shared" si="2"/>
        <v>4</v>
      </c>
    </row>
    <row r="14" spans="1:32" ht="12" customHeight="1">
      <c r="B14" s="2014"/>
      <c r="C14" s="233"/>
      <c r="D14" s="77" t="s">
        <v>247</v>
      </c>
      <c r="E14" s="208">
        <v>0</v>
      </c>
      <c r="F14" s="208">
        <v>0</v>
      </c>
      <c r="G14" s="208">
        <v>0</v>
      </c>
      <c r="H14" s="208">
        <v>0</v>
      </c>
      <c r="I14" s="208">
        <v>0</v>
      </c>
      <c r="J14" s="208">
        <v>0</v>
      </c>
      <c r="K14" s="208">
        <v>0</v>
      </c>
      <c r="L14" s="208"/>
      <c r="M14" s="258">
        <f t="shared" si="2"/>
        <v>0</v>
      </c>
    </row>
    <row r="15" spans="1:32" ht="12" customHeight="1">
      <c r="B15" s="2014"/>
      <c r="C15" s="391" t="s">
        <v>12</v>
      </c>
      <c r="D15" s="77"/>
      <c r="E15" s="1262">
        <f t="shared" ref="E15:K15" si="4">SUM(E16:E18)</f>
        <v>0</v>
      </c>
      <c r="F15" s="1262">
        <f t="shared" si="4"/>
        <v>0</v>
      </c>
      <c r="G15" s="1262">
        <f t="shared" si="4"/>
        <v>0</v>
      </c>
      <c r="H15" s="1262">
        <f t="shared" si="4"/>
        <v>0</v>
      </c>
      <c r="I15" s="1262">
        <f t="shared" si="4"/>
        <v>1</v>
      </c>
      <c r="J15" s="1262">
        <f t="shared" si="4"/>
        <v>21</v>
      </c>
      <c r="K15" s="1262">
        <f t="shared" si="4"/>
        <v>3</v>
      </c>
      <c r="L15" s="1262"/>
      <c r="M15" s="1290">
        <f t="shared" si="2"/>
        <v>25</v>
      </c>
    </row>
    <row r="16" spans="1:32" ht="12" customHeight="1">
      <c r="B16" s="2014"/>
      <c r="C16" s="233"/>
      <c r="D16" s="77" t="s">
        <v>246</v>
      </c>
      <c r="E16" s="208">
        <v>0</v>
      </c>
      <c r="F16" s="208">
        <v>0</v>
      </c>
      <c r="G16" s="208">
        <v>0</v>
      </c>
      <c r="H16" s="208">
        <v>0</v>
      </c>
      <c r="I16" s="208">
        <v>1</v>
      </c>
      <c r="J16" s="208">
        <v>21</v>
      </c>
      <c r="K16" s="208">
        <v>3</v>
      </c>
      <c r="L16" s="208"/>
      <c r="M16" s="258">
        <f t="shared" si="2"/>
        <v>25</v>
      </c>
    </row>
    <row r="17" spans="2:13" ht="12" customHeight="1">
      <c r="B17" s="2014"/>
      <c r="C17" s="233"/>
      <c r="D17" s="77" t="s">
        <v>245</v>
      </c>
      <c r="E17" s="208">
        <v>0</v>
      </c>
      <c r="F17" s="208">
        <v>0</v>
      </c>
      <c r="G17" s="208">
        <v>0</v>
      </c>
      <c r="H17" s="208">
        <v>0</v>
      </c>
      <c r="I17" s="208">
        <v>0</v>
      </c>
      <c r="J17" s="208">
        <v>0</v>
      </c>
      <c r="K17" s="208">
        <v>0</v>
      </c>
      <c r="L17" s="208"/>
      <c r="M17" s="258">
        <f t="shared" si="2"/>
        <v>0</v>
      </c>
    </row>
    <row r="18" spans="2:13" ht="12" customHeight="1">
      <c r="B18" s="2014"/>
      <c r="C18" s="233"/>
      <c r="D18" s="77" t="s">
        <v>244</v>
      </c>
      <c r="E18" s="208">
        <v>0</v>
      </c>
      <c r="F18" s="208">
        <v>0</v>
      </c>
      <c r="G18" s="208">
        <v>0</v>
      </c>
      <c r="H18" s="208">
        <v>0</v>
      </c>
      <c r="I18" s="208">
        <v>0</v>
      </c>
      <c r="J18" s="208">
        <v>0</v>
      </c>
      <c r="K18" s="208">
        <v>0</v>
      </c>
      <c r="L18" s="208"/>
      <c r="M18" s="258">
        <f t="shared" si="2"/>
        <v>0</v>
      </c>
    </row>
    <row r="19" spans="2:13" ht="12" customHeight="1">
      <c r="B19" s="2014"/>
      <c r="C19" s="428" t="s">
        <v>30</v>
      </c>
      <c r="D19" s="90"/>
      <c r="E19" s="1278">
        <f t="shared" ref="E19:K19" si="5">SUM(E20:E25)</f>
        <v>71</v>
      </c>
      <c r="F19" s="1278">
        <f t="shared" si="5"/>
        <v>1</v>
      </c>
      <c r="G19" s="1278">
        <f t="shared" si="5"/>
        <v>0</v>
      </c>
      <c r="H19" s="1278">
        <f t="shared" si="5"/>
        <v>0</v>
      </c>
      <c r="I19" s="1278">
        <f t="shared" si="5"/>
        <v>12</v>
      </c>
      <c r="J19" s="1278">
        <f t="shared" si="5"/>
        <v>1</v>
      </c>
      <c r="K19" s="1278">
        <f t="shared" si="5"/>
        <v>0</v>
      </c>
      <c r="L19" s="1278"/>
      <c r="M19" s="1290">
        <f t="shared" si="2"/>
        <v>85</v>
      </c>
    </row>
    <row r="20" spans="2:13" ht="12" customHeight="1">
      <c r="B20" s="2014"/>
      <c r="C20" s="233"/>
      <c r="D20" s="77" t="s">
        <v>238</v>
      </c>
      <c r="E20" s="208">
        <v>18</v>
      </c>
      <c r="F20" s="208">
        <v>1</v>
      </c>
      <c r="G20" s="208">
        <v>0</v>
      </c>
      <c r="H20" s="208">
        <v>0</v>
      </c>
      <c r="I20" s="208">
        <v>1</v>
      </c>
      <c r="J20" s="208">
        <v>0</v>
      </c>
      <c r="K20" s="208">
        <v>0</v>
      </c>
      <c r="L20" s="208"/>
      <c r="M20" s="258">
        <f t="shared" si="2"/>
        <v>20</v>
      </c>
    </row>
    <row r="21" spans="2:13" ht="12" customHeight="1">
      <c r="B21" s="2014"/>
      <c r="C21" s="233"/>
      <c r="D21" s="77" t="s">
        <v>243</v>
      </c>
      <c r="E21" s="208">
        <v>4</v>
      </c>
      <c r="F21" s="208">
        <v>0</v>
      </c>
      <c r="G21" s="208">
        <v>0</v>
      </c>
      <c r="H21" s="208">
        <v>0</v>
      </c>
      <c r="I21" s="208">
        <v>1</v>
      </c>
      <c r="J21" s="208">
        <v>0</v>
      </c>
      <c r="K21" s="208">
        <v>0</v>
      </c>
      <c r="L21" s="208"/>
      <c r="M21" s="258">
        <f t="shared" si="2"/>
        <v>5</v>
      </c>
    </row>
    <row r="22" spans="2:13" ht="12" customHeight="1">
      <c r="B22" s="2014"/>
      <c r="C22" s="233"/>
      <c r="D22" s="77" t="s">
        <v>242</v>
      </c>
      <c r="E22" s="208">
        <v>11</v>
      </c>
      <c r="F22" s="208">
        <v>0</v>
      </c>
      <c r="G22" s="208">
        <v>0</v>
      </c>
      <c r="H22" s="208">
        <v>0</v>
      </c>
      <c r="I22" s="208">
        <v>2</v>
      </c>
      <c r="J22" s="208">
        <v>0</v>
      </c>
      <c r="K22" s="208">
        <v>0</v>
      </c>
      <c r="L22" s="208"/>
      <c r="M22" s="258">
        <f t="shared" si="2"/>
        <v>13</v>
      </c>
    </row>
    <row r="23" spans="2:13" ht="12" customHeight="1">
      <c r="B23" s="2014"/>
      <c r="C23" s="233"/>
      <c r="D23" s="77" t="s">
        <v>241</v>
      </c>
      <c r="E23" s="208">
        <v>13</v>
      </c>
      <c r="F23" s="208">
        <v>0</v>
      </c>
      <c r="G23" s="208">
        <v>0</v>
      </c>
      <c r="H23" s="208">
        <v>0</v>
      </c>
      <c r="I23" s="208">
        <v>2</v>
      </c>
      <c r="J23" s="208">
        <v>0</v>
      </c>
      <c r="K23" s="208">
        <v>0</v>
      </c>
      <c r="L23" s="208"/>
      <c r="M23" s="258">
        <f t="shared" si="2"/>
        <v>15</v>
      </c>
    </row>
    <row r="24" spans="2:13" ht="12" customHeight="1">
      <c r="B24" s="2014"/>
      <c r="C24" s="233"/>
      <c r="D24" s="77" t="s">
        <v>240</v>
      </c>
      <c r="E24" s="208">
        <v>24</v>
      </c>
      <c r="F24" s="208">
        <v>0</v>
      </c>
      <c r="G24" s="208">
        <v>0</v>
      </c>
      <c r="H24" s="208">
        <v>0</v>
      </c>
      <c r="I24" s="208">
        <v>6</v>
      </c>
      <c r="J24" s="208">
        <v>0</v>
      </c>
      <c r="K24" s="208">
        <v>0</v>
      </c>
      <c r="L24" s="208"/>
      <c r="M24" s="258">
        <f t="shared" si="2"/>
        <v>30</v>
      </c>
    </row>
    <row r="25" spans="2:13" ht="12" customHeight="1">
      <c r="B25" s="2014"/>
      <c r="C25" s="233"/>
      <c r="D25" s="77" t="s">
        <v>340</v>
      </c>
      <c r="E25" s="208">
        <v>1</v>
      </c>
      <c r="F25" s="208">
        <v>0</v>
      </c>
      <c r="G25" s="208">
        <v>0</v>
      </c>
      <c r="H25" s="208">
        <v>0</v>
      </c>
      <c r="I25" s="208">
        <v>0</v>
      </c>
      <c r="J25" s="208">
        <v>1</v>
      </c>
      <c r="K25" s="208">
        <v>0</v>
      </c>
      <c r="L25" s="208"/>
      <c r="M25" s="258">
        <f t="shared" si="2"/>
        <v>2</v>
      </c>
    </row>
    <row r="26" spans="2:13" ht="12" customHeight="1">
      <c r="B26" s="2014"/>
      <c r="C26" s="428" t="s">
        <v>31</v>
      </c>
      <c r="D26" s="77"/>
      <c r="E26" s="1262">
        <f t="shared" ref="E26:K26" si="6">SUM(E27:E28)</f>
        <v>0</v>
      </c>
      <c r="F26" s="1262">
        <f t="shared" si="6"/>
        <v>0</v>
      </c>
      <c r="G26" s="1262">
        <f t="shared" si="6"/>
        <v>0</v>
      </c>
      <c r="H26" s="1262">
        <f t="shared" si="6"/>
        <v>0</v>
      </c>
      <c r="I26" s="1262">
        <f t="shared" si="6"/>
        <v>2</v>
      </c>
      <c r="J26" s="1262">
        <f t="shared" si="6"/>
        <v>5</v>
      </c>
      <c r="K26" s="1262">
        <f t="shared" si="6"/>
        <v>27</v>
      </c>
      <c r="L26" s="1262"/>
      <c r="M26" s="1290">
        <f t="shared" si="2"/>
        <v>34</v>
      </c>
    </row>
    <row r="27" spans="2:13" ht="12" customHeight="1">
      <c r="B27" s="2014"/>
      <c r="C27" s="233"/>
      <c r="D27" s="77" t="s">
        <v>238</v>
      </c>
      <c r="E27" s="208">
        <v>0</v>
      </c>
      <c r="F27" s="208">
        <v>0</v>
      </c>
      <c r="G27" s="208">
        <v>0</v>
      </c>
      <c r="H27" s="208">
        <v>0</v>
      </c>
      <c r="I27" s="208">
        <v>2</v>
      </c>
      <c r="J27" s="208">
        <v>1</v>
      </c>
      <c r="K27" s="208">
        <v>12</v>
      </c>
      <c r="L27" s="208"/>
      <c r="M27" s="258">
        <f t="shared" si="2"/>
        <v>15</v>
      </c>
    </row>
    <row r="28" spans="2:13" ht="12" customHeight="1">
      <c r="B28" s="2014"/>
      <c r="C28" s="233"/>
      <c r="D28" s="77" t="s">
        <v>240</v>
      </c>
      <c r="E28" s="208">
        <v>0</v>
      </c>
      <c r="F28" s="208">
        <v>0</v>
      </c>
      <c r="G28" s="208">
        <v>0</v>
      </c>
      <c r="H28" s="208">
        <v>0</v>
      </c>
      <c r="I28" s="208">
        <v>0</v>
      </c>
      <c r="J28" s="208">
        <v>4</v>
      </c>
      <c r="K28" s="208">
        <v>15</v>
      </c>
      <c r="L28" s="208"/>
      <c r="M28" s="258">
        <f t="shared" si="2"/>
        <v>19</v>
      </c>
    </row>
    <row r="29" spans="2:13" ht="12" customHeight="1">
      <c r="B29" s="2014"/>
      <c r="C29" s="391" t="s">
        <v>58</v>
      </c>
      <c r="D29" s="77"/>
      <c r="E29" s="1262">
        <f t="shared" ref="E29:K29" si="7">SUM(E30)</f>
        <v>0</v>
      </c>
      <c r="F29" s="1262">
        <f t="shared" si="7"/>
        <v>0</v>
      </c>
      <c r="G29" s="1262">
        <f t="shared" si="7"/>
        <v>1</v>
      </c>
      <c r="H29" s="1262">
        <f t="shared" si="7"/>
        <v>0</v>
      </c>
      <c r="I29" s="1262">
        <f t="shared" si="7"/>
        <v>0</v>
      </c>
      <c r="J29" s="1262">
        <f t="shared" si="7"/>
        <v>0</v>
      </c>
      <c r="K29" s="1262">
        <f t="shared" si="7"/>
        <v>1</v>
      </c>
      <c r="L29" s="1262"/>
      <c r="M29" s="1290">
        <f t="shared" si="2"/>
        <v>2</v>
      </c>
    </row>
    <row r="30" spans="2:13" ht="12" customHeight="1">
      <c r="B30" s="2014"/>
      <c r="C30" s="233"/>
      <c r="D30" s="77" t="s">
        <v>236</v>
      </c>
      <c r="E30" s="208">
        <v>0</v>
      </c>
      <c r="F30" s="208">
        <v>0</v>
      </c>
      <c r="G30" s="208">
        <v>1</v>
      </c>
      <c r="H30" s="208">
        <v>0</v>
      </c>
      <c r="I30" s="208">
        <v>0</v>
      </c>
      <c r="J30" s="208">
        <v>0</v>
      </c>
      <c r="K30" s="208">
        <v>1</v>
      </c>
      <c r="L30" s="208"/>
      <c r="M30" s="258">
        <f t="shared" si="2"/>
        <v>2</v>
      </c>
    </row>
    <row r="31" spans="2:13" ht="12" customHeight="1">
      <c r="B31" s="846"/>
      <c r="C31" s="391" t="s">
        <v>64</v>
      </c>
      <c r="D31" s="77"/>
      <c r="E31" s="1262">
        <f t="shared" ref="E31:K31" si="8">SUM(E32)</f>
        <v>0</v>
      </c>
      <c r="F31" s="1262">
        <f t="shared" si="8"/>
        <v>0</v>
      </c>
      <c r="G31" s="1262">
        <f t="shared" si="8"/>
        <v>0</v>
      </c>
      <c r="H31" s="1262">
        <f t="shared" si="8"/>
        <v>0</v>
      </c>
      <c r="I31" s="1262">
        <f t="shared" si="8"/>
        <v>0</v>
      </c>
      <c r="J31" s="1262">
        <f t="shared" si="8"/>
        <v>0</v>
      </c>
      <c r="K31" s="1262">
        <f t="shared" si="8"/>
        <v>0</v>
      </c>
      <c r="L31" s="1262"/>
      <c r="M31" s="1290">
        <f t="shared" si="2"/>
        <v>0</v>
      </c>
    </row>
    <row r="32" spans="2:13" ht="12" customHeight="1">
      <c r="B32" s="846"/>
      <c r="C32" s="419"/>
      <c r="D32" s="418" t="s">
        <v>236</v>
      </c>
      <c r="E32" s="533">
        <v>0</v>
      </c>
      <c r="F32" s="533">
        <v>0</v>
      </c>
      <c r="G32" s="533">
        <v>0</v>
      </c>
      <c r="H32" s="533">
        <v>0</v>
      </c>
      <c r="I32" s="533">
        <v>0</v>
      </c>
      <c r="J32" s="533">
        <v>0</v>
      </c>
      <c r="K32" s="533">
        <v>0</v>
      </c>
      <c r="L32" s="533"/>
      <c r="M32" s="258">
        <f t="shared" si="2"/>
        <v>0</v>
      </c>
    </row>
    <row r="33" spans="2:16" ht="12.75" customHeight="1">
      <c r="B33" s="2006">
        <v>1402</v>
      </c>
      <c r="C33" s="35" t="s">
        <v>13</v>
      </c>
      <c r="D33" s="111"/>
      <c r="E33" s="263">
        <f t="shared" ref="E33:K33" si="9">SUM(E34+E41+E44+E50+E53+E57+E60+E64)</f>
        <v>16</v>
      </c>
      <c r="F33" s="263">
        <f t="shared" si="9"/>
        <v>2</v>
      </c>
      <c r="G33" s="263">
        <f t="shared" si="9"/>
        <v>6</v>
      </c>
      <c r="H33" s="263">
        <f t="shared" si="9"/>
        <v>6</v>
      </c>
      <c r="I33" s="263">
        <f t="shared" si="9"/>
        <v>53</v>
      </c>
      <c r="J33" s="263">
        <f t="shared" si="9"/>
        <v>50</v>
      </c>
      <c r="K33" s="263">
        <f t="shared" si="9"/>
        <v>71</v>
      </c>
      <c r="L33" s="263"/>
      <c r="M33" s="256">
        <f t="shared" si="2"/>
        <v>204</v>
      </c>
      <c r="P33" s="84"/>
    </row>
    <row r="34" spans="2:16" ht="12" customHeight="1">
      <c r="B34" s="2007"/>
      <c r="C34" s="391" t="s">
        <v>92</v>
      </c>
      <c r="D34" s="77"/>
      <c r="E34" s="1262">
        <f t="shared" ref="E34:K34" si="10">SUM(E35:E40)</f>
        <v>9</v>
      </c>
      <c r="F34" s="1262">
        <f t="shared" si="10"/>
        <v>1</v>
      </c>
      <c r="G34" s="1262">
        <f t="shared" si="10"/>
        <v>1</v>
      </c>
      <c r="H34" s="1262">
        <f t="shared" si="10"/>
        <v>1</v>
      </c>
      <c r="I34" s="1262">
        <f t="shared" si="10"/>
        <v>35</v>
      </c>
      <c r="J34" s="1262">
        <f t="shared" si="10"/>
        <v>38</v>
      </c>
      <c r="K34" s="1262">
        <f t="shared" si="10"/>
        <v>22</v>
      </c>
      <c r="L34" s="1262"/>
      <c r="M34" s="1246">
        <f t="shared" si="2"/>
        <v>107</v>
      </c>
    </row>
    <row r="35" spans="2:16" ht="12" customHeight="1">
      <c r="B35" s="2007"/>
      <c r="C35" s="233"/>
      <c r="D35" s="77" t="s">
        <v>228</v>
      </c>
      <c r="E35" s="208">
        <v>2</v>
      </c>
      <c r="F35" s="208">
        <v>0</v>
      </c>
      <c r="G35" s="208">
        <v>1</v>
      </c>
      <c r="H35" s="208">
        <v>0</v>
      </c>
      <c r="I35" s="208">
        <v>4</v>
      </c>
      <c r="J35" s="208">
        <v>4</v>
      </c>
      <c r="K35" s="208">
        <v>7</v>
      </c>
      <c r="L35" s="77">
        <v>11</v>
      </c>
      <c r="M35" s="258">
        <f t="shared" ref="M35:M65" si="11">SUM(E35:L35)</f>
        <v>29</v>
      </c>
      <c r="P35" s="84"/>
    </row>
    <row r="36" spans="2:16" ht="12" customHeight="1">
      <c r="B36" s="2007"/>
      <c r="C36" s="233"/>
      <c r="D36" s="77" t="s">
        <v>227</v>
      </c>
      <c r="E36" s="208">
        <v>1</v>
      </c>
      <c r="F36" s="208">
        <v>0</v>
      </c>
      <c r="G36" s="208">
        <v>0</v>
      </c>
      <c r="H36" s="208">
        <v>0</v>
      </c>
      <c r="I36" s="208">
        <v>18</v>
      </c>
      <c r="J36" s="208">
        <v>21</v>
      </c>
      <c r="K36" s="208">
        <v>9</v>
      </c>
      <c r="L36" s="77">
        <v>40</v>
      </c>
      <c r="M36" s="258">
        <f t="shared" si="11"/>
        <v>89</v>
      </c>
    </row>
    <row r="37" spans="2:16" ht="12" customHeight="1">
      <c r="B37" s="2007"/>
      <c r="C37" s="233"/>
      <c r="D37" s="77" t="s">
        <v>338</v>
      </c>
      <c r="E37" s="208">
        <v>1</v>
      </c>
      <c r="F37" s="208">
        <v>0</v>
      </c>
      <c r="G37" s="208">
        <v>0</v>
      </c>
      <c r="H37" s="208">
        <v>0</v>
      </c>
      <c r="I37" s="208">
        <v>1</v>
      </c>
      <c r="J37" s="208">
        <v>3</v>
      </c>
      <c r="K37" s="208">
        <v>2</v>
      </c>
      <c r="L37" s="77">
        <v>5</v>
      </c>
      <c r="M37" s="258">
        <f t="shared" si="11"/>
        <v>12</v>
      </c>
    </row>
    <row r="38" spans="2:16" ht="12" customHeight="1">
      <c r="B38" s="2007"/>
      <c r="C38" s="233"/>
      <c r="D38" s="77" t="s">
        <v>234</v>
      </c>
      <c r="E38" s="208">
        <v>0</v>
      </c>
      <c r="F38" s="208">
        <v>1</v>
      </c>
      <c r="G38" s="208">
        <v>0</v>
      </c>
      <c r="H38" s="208">
        <v>0</v>
      </c>
      <c r="I38" s="208">
        <v>1</v>
      </c>
      <c r="J38" s="208">
        <v>2</v>
      </c>
      <c r="K38" s="208">
        <v>3</v>
      </c>
      <c r="L38" s="77">
        <v>4</v>
      </c>
      <c r="M38" s="258">
        <f t="shared" si="11"/>
        <v>11</v>
      </c>
    </row>
    <row r="39" spans="2:16" ht="12" customHeight="1">
      <c r="B39" s="2007"/>
      <c r="C39" s="233"/>
      <c r="D39" s="77" t="s">
        <v>1339</v>
      </c>
      <c r="E39" s="208">
        <v>1</v>
      </c>
      <c r="F39" s="208">
        <v>0</v>
      </c>
      <c r="G39" s="208">
        <v>0</v>
      </c>
      <c r="H39" s="208">
        <v>0</v>
      </c>
      <c r="I39" s="208">
        <v>1</v>
      </c>
      <c r="J39" s="208">
        <v>1</v>
      </c>
      <c r="K39" s="208">
        <v>0</v>
      </c>
      <c r="L39" s="77">
        <v>3</v>
      </c>
      <c r="M39" s="258">
        <f t="shared" si="11"/>
        <v>6</v>
      </c>
    </row>
    <row r="40" spans="2:16" ht="12" customHeight="1">
      <c r="B40" s="2007"/>
      <c r="C40" s="233"/>
      <c r="D40" s="77" t="s">
        <v>232</v>
      </c>
      <c r="E40" s="208">
        <v>4</v>
      </c>
      <c r="F40" s="208">
        <v>0</v>
      </c>
      <c r="G40" s="208">
        <v>0</v>
      </c>
      <c r="H40" s="208">
        <v>1</v>
      </c>
      <c r="I40" s="208">
        <v>10</v>
      </c>
      <c r="J40" s="208">
        <v>7</v>
      </c>
      <c r="K40" s="208">
        <v>1</v>
      </c>
      <c r="L40" s="77">
        <v>22</v>
      </c>
      <c r="M40" s="258">
        <f t="shared" si="11"/>
        <v>45</v>
      </c>
    </row>
    <row r="41" spans="2:16" ht="12" customHeight="1">
      <c r="B41" s="2007"/>
      <c r="C41" s="391" t="s">
        <v>110</v>
      </c>
      <c r="D41" s="77"/>
      <c r="E41" s="1262">
        <f t="shared" ref="E41:K41" si="12">SUM(E42:E43)</f>
        <v>1</v>
      </c>
      <c r="F41" s="1262">
        <f t="shared" si="12"/>
        <v>0</v>
      </c>
      <c r="G41" s="1262">
        <f t="shared" si="12"/>
        <v>0</v>
      </c>
      <c r="H41" s="1262">
        <f t="shared" si="12"/>
        <v>0</v>
      </c>
      <c r="I41" s="1262">
        <f t="shared" si="12"/>
        <v>0</v>
      </c>
      <c r="J41" s="1262">
        <f t="shared" si="12"/>
        <v>0</v>
      </c>
      <c r="K41" s="1262">
        <f t="shared" si="12"/>
        <v>1</v>
      </c>
      <c r="L41" s="1262"/>
      <c r="M41" s="1246">
        <f t="shared" si="11"/>
        <v>2</v>
      </c>
    </row>
    <row r="42" spans="2:16" ht="12" customHeight="1">
      <c r="B42" s="2007"/>
      <c r="C42" s="233"/>
      <c r="D42" s="77" t="s">
        <v>227</v>
      </c>
      <c r="E42" s="208">
        <v>1</v>
      </c>
      <c r="F42" s="208">
        <v>0</v>
      </c>
      <c r="G42" s="208">
        <v>0</v>
      </c>
      <c r="H42" s="208">
        <v>0</v>
      </c>
      <c r="I42" s="208">
        <v>0</v>
      </c>
      <c r="J42" s="208">
        <v>0</v>
      </c>
      <c r="K42" s="208">
        <v>1</v>
      </c>
      <c r="L42" s="77">
        <v>1</v>
      </c>
      <c r="M42" s="258">
        <f t="shared" si="11"/>
        <v>3</v>
      </c>
      <c r="P42" s="1287"/>
    </row>
    <row r="43" spans="2:16" ht="12" customHeight="1">
      <c r="B43" s="2007"/>
      <c r="C43" s="233"/>
      <c r="D43" s="77" t="s">
        <v>232</v>
      </c>
      <c r="E43" s="208">
        <v>0</v>
      </c>
      <c r="F43" s="208">
        <v>0</v>
      </c>
      <c r="G43" s="208">
        <v>0</v>
      </c>
      <c r="H43" s="208">
        <v>0</v>
      </c>
      <c r="I43" s="208">
        <v>0</v>
      </c>
      <c r="J43" s="208">
        <v>0</v>
      </c>
      <c r="K43" s="208">
        <v>0</v>
      </c>
      <c r="L43" s="77">
        <v>0</v>
      </c>
      <c r="M43" s="258">
        <f t="shared" si="11"/>
        <v>0</v>
      </c>
    </row>
    <row r="44" spans="2:16" ht="12" customHeight="1">
      <c r="B44" s="2007"/>
      <c r="C44" s="391" t="s">
        <v>56</v>
      </c>
      <c r="D44" s="77"/>
      <c r="E44" s="1262">
        <f t="shared" ref="E44:K44" si="13">SUM(E45:E49)</f>
        <v>0</v>
      </c>
      <c r="F44" s="1262">
        <f t="shared" si="13"/>
        <v>1</v>
      </c>
      <c r="G44" s="1262">
        <f t="shared" si="13"/>
        <v>3</v>
      </c>
      <c r="H44" s="1262">
        <f t="shared" si="13"/>
        <v>0</v>
      </c>
      <c r="I44" s="1262">
        <f t="shared" si="13"/>
        <v>0</v>
      </c>
      <c r="J44" s="1262">
        <f t="shared" si="13"/>
        <v>0</v>
      </c>
      <c r="K44" s="1262">
        <f t="shared" si="13"/>
        <v>0</v>
      </c>
      <c r="L44" s="1262"/>
      <c r="M44" s="1246">
        <f t="shared" si="11"/>
        <v>4</v>
      </c>
    </row>
    <row r="45" spans="2:16" ht="12" customHeight="1">
      <c r="B45" s="2007"/>
      <c r="C45" s="233"/>
      <c r="D45" s="77" t="s">
        <v>228</v>
      </c>
      <c r="E45" s="208">
        <v>0</v>
      </c>
      <c r="F45" s="208">
        <v>0</v>
      </c>
      <c r="G45" s="208">
        <v>1</v>
      </c>
      <c r="H45" s="208">
        <v>0</v>
      </c>
      <c r="I45" s="208">
        <v>0</v>
      </c>
      <c r="J45" s="208">
        <v>0</v>
      </c>
      <c r="K45" s="208">
        <v>0</v>
      </c>
      <c r="L45" s="77">
        <v>1</v>
      </c>
      <c r="M45" s="258">
        <f t="shared" si="11"/>
        <v>2</v>
      </c>
    </row>
    <row r="46" spans="2:16" ht="12" customHeight="1">
      <c r="B46" s="2007"/>
      <c r="C46" s="233"/>
      <c r="D46" s="77" t="s">
        <v>231</v>
      </c>
      <c r="E46" s="208">
        <v>0</v>
      </c>
      <c r="F46" s="208">
        <v>0</v>
      </c>
      <c r="G46" s="208">
        <v>0</v>
      </c>
      <c r="H46" s="208">
        <v>0</v>
      </c>
      <c r="I46" s="208">
        <v>0</v>
      </c>
      <c r="J46" s="208">
        <v>0</v>
      </c>
      <c r="K46" s="208">
        <v>0</v>
      </c>
      <c r="L46" s="77">
        <v>0</v>
      </c>
      <c r="M46" s="258">
        <f t="shared" si="11"/>
        <v>0</v>
      </c>
    </row>
    <row r="47" spans="2:16" ht="12" customHeight="1">
      <c r="B47" s="2007"/>
      <c r="C47" s="233"/>
      <c r="D47" s="77" t="s">
        <v>230</v>
      </c>
      <c r="E47" s="208">
        <v>0</v>
      </c>
      <c r="F47" s="208">
        <v>1</v>
      </c>
      <c r="G47" s="208">
        <v>1</v>
      </c>
      <c r="H47" s="208">
        <v>0</v>
      </c>
      <c r="I47" s="208">
        <v>0</v>
      </c>
      <c r="J47" s="208">
        <v>0</v>
      </c>
      <c r="K47" s="208">
        <v>0</v>
      </c>
      <c r="L47" s="77">
        <v>2</v>
      </c>
      <c r="M47" s="258">
        <f t="shared" si="11"/>
        <v>4</v>
      </c>
    </row>
    <row r="48" spans="2:16" ht="12" customHeight="1">
      <c r="B48" s="2007"/>
      <c r="C48" s="233"/>
      <c r="D48" s="77" t="s">
        <v>338</v>
      </c>
      <c r="E48" s="208">
        <v>0</v>
      </c>
      <c r="F48" s="208">
        <v>0</v>
      </c>
      <c r="G48" s="208">
        <v>1</v>
      </c>
      <c r="H48" s="208">
        <v>0</v>
      </c>
      <c r="I48" s="208">
        <v>0</v>
      </c>
      <c r="J48" s="208">
        <v>0</v>
      </c>
      <c r="K48" s="208">
        <v>0</v>
      </c>
      <c r="L48" s="77">
        <v>1</v>
      </c>
      <c r="M48" s="258">
        <f t="shared" si="11"/>
        <v>2</v>
      </c>
    </row>
    <row r="49" spans="2:13" ht="12" customHeight="1">
      <c r="B49" s="2007"/>
      <c r="C49" s="233"/>
      <c r="D49" s="77" t="s">
        <v>226</v>
      </c>
      <c r="E49" s="208">
        <v>0</v>
      </c>
      <c r="F49" s="208">
        <v>0</v>
      </c>
      <c r="G49" s="208">
        <v>0</v>
      </c>
      <c r="H49" s="208">
        <v>0</v>
      </c>
      <c r="I49" s="208">
        <v>0</v>
      </c>
      <c r="J49" s="208">
        <v>0</v>
      </c>
      <c r="K49" s="208">
        <v>0</v>
      </c>
      <c r="L49" s="77">
        <v>0</v>
      </c>
      <c r="M49" s="258">
        <f t="shared" si="11"/>
        <v>0</v>
      </c>
    </row>
    <row r="50" spans="2:13" ht="12" customHeight="1">
      <c r="B50" s="2007"/>
      <c r="C50" s="391" t="s">
        <v>125</v>
      </c>
      <c r="D50" s="77"/>
      <c r="E50" s="1262">
        <f t="shared" ref="E50:K50" si="14">SUM(E51:E52)</f>
        <v>3</v>
      </c>
      <c r="F50" s="1262">
        <f t="shared" si="14"/>
        <v>0</v>
      </c>
      <c r="G50" s="1262">
        <f t="shared" si="14"/>
        <v>2</v>
      </c>
      <c r="H50" s="1262">
        <f t="shared" si="14"/>
        <v>5</v>
      </c>
      <c r="I50" s="1262">
        <f t="shared" si="14"/>
        <v>16</v>
      </c>
      <c r="J50" s="1262">
        <f t="shared" si="14"/>
        <v>7</v>
      </c>
      <c r="K50" s="1262">
        <f t="shared" si="14"/>
        <v>1</v>
      </c>
      <c r="L50" s="1262"/>
      <c r="M50" s="1246">
        <f t="shared" si="11"/>
        <v>34</v>
      </c>
    </row>
    <row r="51" spans="2:13" ht="12" customHeight="1">
      <c r="B51" s="2007"/>
      <c r="C51" s="233"/>
      <c r="D51" s="77" t="s">
        <v>228</v>
      </c>
      <c r="E51" s="208">
        <v>1</v>
      </c>
      <c r="F51" s="208">
        <v>0</v>
      </c>
      <c r="G51" s="208">
        <v>0</v>
      </c>
      <c r="H51" s="208">
        <v>3</v>
      </c>
      <c r="I51" s="208">
        <v>3</v>
      </c>
      <c r="J51" s="208">
        <v>3</v>
      </c>
      <c r="K51" s="208">
        <v>0</v>
      </c>
      <c r="L51" s="77">
        <v>10</v>
      </c>
      <c r="M51" s="258">
        <f t="shared" si="11"/>
        <v>20</v>
      </c>
    </row>
    <row r="52" spans="2:13" ht="12" customHeight="1">
      <c r="B52" s="2007"/>
      <c r="C52" s="233"/>
      <c r="D52" s="77" t="s">
        <v>227</v>
      </c>
      <c r="E52" s="208">
        <v>2</v>
      </c>
      <c r="F52" s="208">
        <v>0</v>
      </c>
      <c r="G52" s="208">
        <v>2</v>
      </c>
      <c r="H52" s="208">
        <v>2</v>
      </c>
      <c r="I52" s="208">
        <v>13</v>
      </c>
      <c r="J52" s="208">
        <v>4</v>
      </c>
      <c r="K52" s="208">
        <v>1</v>
      </c>
      <c r="L52" s="77">
        <v>23</v>
      </c>
      <c r="M52" s="258">
        <f t="shared" si="11"/>
        <v>47</v>
      </c>
    </row>
    <row r="53" spans="2:13" ht="12" customHeight="1">
      <c r="B53" s="2007"/>
      <c r="C53" s="391" t="s">
        <v>124</v>
      </c>
      <c r="D53" s="77"/>
      <c r="E53" s="1262">
        <f t="shared" ref="E53:K53" si="15">SUM(E54:E56)</f>
        <v>2</v>
      </c>
      <c r="F53" s="1262">
        <f t="shared" si="15"/>
        <v>0</v>
      </c>
      <c r="G53" s="1262">
        <f t="shared" si="15"/>
        <v>0</v>
      </c>
      <c r="H53" s="1262">
        <f t="shared" si="15"/>
        <v>0</v>
      </c>
      <c r="I53" s="1262">
        <f t="shared" si="15"/>
        <v>0</v>
      </c>
      <c r="J53" s="1262">
        <f t="shared" si="15"/>
        <v>3</v>
      </c>
      <c r="K53" s="1262">
        <f t="shared" si="15"/>
        <v>44</v>
      </c>
      <c r="L53" s="1262"/>
      <c r="M53" s="1246">
        <f t="shared" si="11"/>
        <v>49</v>
      </c>
    </row>
    <row r="54" spans="2:13" ht="12" customHeight="1">
      <c r="B54" s="2007"/>
      <c r="C54" s="233"/>
      <c r="D54" s="77" t="s">
        <v>228</v>
      </c>
      <c r="E54" s="208">
        <v>0</v>
      </c>
      <c r="F54" s="208">
        <v>0</v>
      </c>
      <c r="G54" s="208">
        <v>0</v>
      </c>
      <c r="H54" s="208">
        <v>0</v>
      </c>
      <c r="I54" s="208">
        <v>0</v>
      </c>
      <c r="J54" s="208">
        <v>1</v>
      </c>
      <c r="K54" s="208">
        <v>19</v>
      </c>
      <c r="L54" s="77">
        <v>1</v>
      </c>
      <c r="M54" s="258">
        <f t="shared" si="11"/>
        <v>21</v>
      </c>
    </row>
    <row r="55" spans="2:13" ht="12" customHeight="1">
      <c r="B55" s="2007"/>
      <c r="C55" s="233"/>
      <c r="D55" s="77" t="s">
        <v>229</v>
      </c>
      <c r="E55" s="208">
        <v>0</v>
      </c>
      <c r="F55" s="208">
        <v>0</v>
      </c>
      <c r="G55" s="208">
        <v>0</v>
      </c>
      <c r="H55" s="208">
        <v>0</v>
      </c>
      <c r="I55" s="208">
        <v>0</v>
      </c>
      <c r="J55" s="208">
        <v>0</v>
      </c>
      <c r="K55" s="208">
        <v>1</v>
      </c>
      <c r="L55" s="77">
        <v>0</v>
      </c>
      <c r="M55" s="258">
        <f t="shared" si="11"/>
        <v>1</v>
      </c>
    </row>
    <row r="56" spans="2:13" ht="12" customHeight="1">
      <c r="B56" s="2007"/>
      <c r="C56" s="233"/>
      <c r="D56" s="77" t="s">
        <v>227</v>
      </c>
      <c r="E56" s="208">
        <v>2</v>
      </c>
      <c r="F56" s="208">
        <v>0</v>
      </c>
      <c r="G56" s="208">
        <v>0</v>
      </c>
      <c r="H56" s="208">
        <v>0</v>
      </c>
      <c r="I56" s="208">
        <v>0</v>
      </c>
      <c r="J56" s="208">
        <v>2</v>
      </c>
      <c r="K56" s="208">
        <v>24</v>
      </c>
      <c r="L56" s="77">
        <v>4</v>
      </c>
      <c r="M56" s="258">
        <f t="shared" si="11"/>
        <v>32</v>
      </c>
    </row>
    <row r="57" spans="2:13" ht="12" customHeight="1">
      <c r="B57" s="2007"/>
      <c r="C57" s="391" t="s">
        <v>53</v>
      </c>
      <c r="D57" s="77"/>
      <c r="E57" s="1262">
        <f t="shared" ref="E57:K57" si="16">SUM(E58:E59)</f>
        <v>0</v>
      </c>
      <c r="F57" s="1262">
        <f t="shared" si="16"/>
        <v>0</v>
      </c>
      <c r="G57" s="1262">
        <f t="shared" si="16"/>
        <v>0</v>
      </c>
      <c r="H57" s="1262">
        <f t="shared" si="16"/>
        <v>0</v>
      </c>
      <c r="I57" s="1262">
        <f t="shared" si="16"/>
        <v>0</v>
      </c>
      <c r="J57" s="1262">
        <f t="shared" si="16"/>
        <v>2</v>
      </c>
      <c r="K57" s="1262">
        <f t="shared" si="16"/>
        <v>1</v>
      </c>
      <c r="L57" s="1262"/>
      <c r="M57" s="1246">
        <f t="shared" si="11"/>
        <v>3</v>
      </c>
    </row>
    <row r="58" spans="2:13" ht="12" customHeight="1">
      <c r="B58" s="2007"/>
      <c r="C58" s="233"/>
      <c r="D58" s="77" t="s">
        <v>228</v>
      </c>
      <c r="E58" s="208">
        <v>0</v>
      </c>
      <c r="F58" s="208">
        <v>0</v>
      </c>
      <c r="G58" s="208">
        <v>0</v>
      </c>
      <c r="H58" s="208">
        <v>0</v>
      </c>
      <c r="I58" s="208">
        <v>0</v>
      </c>
      <c r="J58" s="208">
        <v>0</v>
      </c>
      <c r="K58" s="208">
        <v>1</v>
      </c>
      <c r="L58" s="77">
        <v>0</v>
      </c>
      <c r="M58" s="258">
        <f t="shared" si="11"/>
        <v>1</v>
      </c>
    </row>
    <row r="59" spans="2:13" ht="12" customHeight="1">
      <c r="B59" s="2007"/>
      <c r="C59" s="233"/>
      <c r="D59" s="77" t="s">
        <v>227</v>
      </c>
      <c r="E59" s="208">
        <v>0</v>
      </c>
      <c r="F59" s="208">
        <v>0</v>
      </c>
      <c r="G59" s="208">
        <v>0</v>
      </c>
      <c r="H59" s="208">
        <v>0</v>
      </c>
      <c r="I59" s="208">
        <v>0</v>
      </c>
      <c r="J59" s="208">
        <v>2</v>
      </c>
      <c r="K59" s="208">
        <v>0</v>
      </c>
      <c r="L59" s="77">
        <v>2</v>
      </c>
      <c r="M59" s="258">
        <f t="shared" si="11"/>
        <v>4</v>
      </c>
    </row>
    <row r="60" spans="2:13" ht="12" customHeight="1">
      <c r="B60" s="2007"/>
      <c r="C60" s="391" t="s">
        <v>123</v>
      </c>
      <c r="D60" s="77"/>
      <c r="E60" s="1262">
        <f t="shared" ref="E60:K60" si="17">SUM(E61:E63)</f>
        <v>1</v>
      </c>
      <c r="F60" s="1262">
        <f t="shared" si="17"/>
        <v>0</v>
      </c>
      <c r="G60" s="1262">
        <f t="shared" si="17"/>
        <v>0</v>
      </c>
      <c r="H60" s="1262">
        <f t="shared" si="17"/>
        <v>0</v>
      </c>
      <c r="I60" s="1262">
        <f t="shared" si="17"/>
        <v>0</v>
      </c>
      <c r="J60" s="1262">
        <f t="shared" si="17"/>
        <v>0</v>
      </c>
      <c r="K60" s="1262">
        <f t="shared" si="17"/>
        <v>1</v>
      </c>
      <c r="L60" s="1262"/>
      <c r="M60" s="1246">
        <f t="shared" si="11"/>
        <v>2</v>
      </c>
    </row>
    <row r="61" spans="2:13" ht="12" customHeight="1">
      <c r="B61" s="2007"/>
      <c r="C61" s="421"/>
      <c r="D61" s="77" t="s">
        <v>228</v>
      </c>
      <c r="E61" s="208">
        <v>1</v>
      </c>
      <c r="F61" s="208">
        <v>0</v>
      </c>
      <c r="G61" s="208">
        <v>0</v>
      </c>
      <c r="H61" s="208">
        <v>0</v>
      </c>
      <c r="I61" s="208">
        <v>0</v>
      </c>
      <c r="J61" s="208">
        <v>0</v>
      </c>
      <c r="K61" s="208">
        <v>1</v>
      </c>
      <c r="L61" s="77">
        <v>1</v>
      </c>
      <c r="M61" s="258">
        <f t="shared" si="11"/>
        <v>3</v>
      </c>
    </row>
    <row r="62" spans="2:13" ht="12" customHeight="1">
      <c r="B62" s="2007"/>
      <c r="C62" s="421"/>
      <c r="D62" s="77" t="s">
        <v>227</v>
      </c>
      <c r="E62" s="208">
        <v>0</v>
      </c>
      <c r="F62" s="208">
        <v>0</v>
      </c>
      <c r="G62" s="208">
        <v>0</v>
      </c>
      <c r="H62" s="208">
        <v>0</v>
      </c>
      <c r="I62" s="208">
        <v>0</v>
      </c>
      <c r="J62" s="208">
        <v>0</v>
      </c>
      <c r="K62" s="208">
        <v>0</v>
      </c>
      <c r="L62" s="77">
        <v>0</v>
      </c>
      <c r="M62" s="258">
        <f t="shared" si="11"/>
        <v>0</v>
      </c>
    </row>
    <row r="63" spans="2:13" ht="12" customHeight="1">
      <c r="B63" s="2007"/>
      <c r="C63" s="421"/>
      <c r="D63" s="77" t="s">
        <v>226</v>
      </c>
      <c r="E63" s="208">
        <v>0</v>
      </c>
      <c r="F63" s="208">
        <v>0</v>
      </c>
      <c r="G63" s="208">
        <v>0</v>
      </c>
      <c r="H63" s="208">
        <v>0</v>
      </c>
      <c r="I63" s="208">
        <v>0</v>
      </c>
      <c r="J63" s="208">
        <v>0</v>
      </c>
      <c r="K63" s="208">
        <v>0</v>
      </c>
      <c r="L63" s="77">
        <v>0</v>
      </c>
      <c r="M63" s="258">
        <f t="shared" si="11"/>
        <v>0</v>
      </c>
    </row>
    <row r="64" spans="2:13" ht="12" customHeight="1">
      <c r="B64" s="2007"/>
      <c r="C64" s="391" t="s">
        <v>32</v>
      </c>
      <c r="D64" s="47"/>
      <c r="E64" s="1262">
        <f t="shared" ref="E64:K64" si="18">SUM(E65)</f>
        <v>0</v>
      </c>
      <c r="F64" s="1262">
        <f t="shared" si="18"/>
        <v>0</v>
      </c>
      <c r="G64" s="1262">
        <f t="shared" si="18"/>
        <v>0</v>
      </c>
      <c r="H64" s="1262">
        <f t="shared" si="18"/>
        <v>0</v>
      </c>
      <c r="I64" s="1262">
        <f t="shared" si="18"/>
        <v>2</v>
      </c>
      <c r="J64" s="1262">
        <f t="shared" si="18"/>
        <v>0</v>
      </c>
      <c r="K64" s="1262">
        <f t="shared" si="18"/>
        <v>1</v>
      </c>
      <c r="L64" s="1262"/>
      <c r="M64" s="1246">
        <f t="shared" si="11"/>
        <v>3</v>
      </c>
    </row>
    <row r="65" spans="2:16" ht="12" customHeight="1">
      <c r="B65" s="2008"/>
      <c r="C65" s="233"/>
      <c r="D65" s="77" t="s">
        <v>225</v>
      </c>
      <c r="E65" s="208">
        <v>0</v>
      </c>
      <c r="F65" s="208">
        <v>0</v>
      </c>
      <c r="G65" s="208">
        <v>0</v>
      </c>
      <c r="H65" s="208">
        <v>0</v>
      </c>
      <c r="I65" s="208">
        <v>2</v>
      </c>
      <c r="J65" s="208">
        <v>0</v>
      </c>
      <c r="K65" s="208">
        <v>1</v>
      </c>
      <c r="L65" s="77">
        <v>2</v>
      </c>
      <c r="M65" s="258">
        <f t="shared" si="11"/>
        <v>5</v>
      </c>
    </row>
    <row r="66" spans="2:16" ht="12.75" customHeight="1">
      <c r="B66" s="2006">
        <v>1403</v>
      </c>
      <c r="C66" s="35" t="s">
        <v>14</v>
      </c>
      <c r="D66" s="111"/>
      <c r="E66" s="263">
        <f t="shared" ref="E66:K66" si="19">SUM(E67+E69+E71)</f>
        <v>1</v>
      </c>
      <c r="F66" s="263">
        <f t="shared" si="19"/>
        <v>0</v>
      </c>
      <c r="G66" s="263">
        <f t="shared" si="19"/>
        <v>0</v>
      </c>
      <c r="H66" s="263">
        <f t="shared" si="19"/>
        <v>0</v>
      </c>
      <c r="I66" s="263">
        <f t="shared" si="19"/>
        <v>6</v>
      </c>
      <c r="J66" s="263">
        <f t="shared" si="19"/>
        <v>12</v>
      </c>
      <c r="K66" s="263">
        <f t="shared" si="19"/>
        <v>2</v>
      </c>
      <c r="L66" s="263"/>
      <c r="M66" s="256">
        <f t="shared" ref="M66:M73" si="20">SUM(E66:K66)</f>
        <v>21</v>
      </c>
      <c r="P66" s="84"/>
    </row>
    <row r="67" spans="2:16" ht="12" customHeight="1">
      <c r="B67" s="2007"/>
      <c r="C67" s="391" t="s">
        <v>33</v>
      </c>
      <c r="D67" s="77"/>
      <c r="E67" s="1262">
        <f t="shared" ref="E67:K67" si="21">SUM(E68)</f>
        <v>0</v>
      </c>
      <c r="F67" s="1262">
        <f t="shared" si="21"/>
        <v>0</v>
      </c>
      <c r="G67" s="1262">
        <f t="shared" si="21"/>
        <v>0</v>
      </c>
      <c r="H67" s="1262">
        <f t="shared" si="21"/>
        <v>0</v>
      </c>
      <c r="I67" s="1262">
        <f t="shared" si="21"/>
        <v>0</v>
      </c>
      <c r="J67" s="1262">
        <f t="shared" si="21"/>
        <v>0</v>
      </c>
      <c r="K67" s="1262">
        <f t="shared" si="21"/>
        <v>1</v>
      </c>
      <c r="L67" s="47"/>
      <c r="M67" s="1246">
        <f t="shared" si="20"/>
        <v>1</v>
      </c>
    </row>
    <row r="68" spans="2:16" ht="12" customHeight="1">
      <c r="B68" s="2007"/>
      <c r="C68" s="233"/>
      <c r="D68" s="77" t="s">
        <v>224</v>
      </c>
      <c r="E68" s="208">
        <v>0</v>
      </c>
      <c r="F68" s="208">
        <v>0</v>
      </c>
      <c r="G68" s="208">
        <v>0</v>
      </c>
      <c r="H68" s="208">
        <v>0</v>
      </c>
      <c r="I68" s="208">
        <v>0</v>
      </c>
      <c r="J68" s="208">
        <v>0</v>
      </c>
      <c r="K68" s="208">
        <v>1</v>
      </c>
      <c r="L68" s="77"/>
      <c r="M68" s="258">
        <f t="shared" si="20"/>
        <v>1</v>
      </c>
    </row>
    <row r="69" spans="2:16" ht="12" customHeight="1">
      <c r="B69" s="2007"/>
      <c r="C69" s="391" t="s">
        <v>15</v>
      </c>
      <c r="D69" s="77"/>
      <c r="E69" s="1262">
        <f t="shared" ref="E69:K69" si="22">SUM(E70)</f>
        <v>1</v>
      </c>
      <c r="F69" s="1262">
        <f t="shared" si="22"/>
        <v>0</v>
      </c>
      <c r="G69" s="1262">
        <f t="shared" si="22"/>
        <v>0</v>
      </c>
      <c r="H69" s="1262">
        <f t="shared" si="22"/>
        <v>0</v>
      </c>
      <c r="I69" s="1262">
        <f t="shared" si="22"/>
        <v>6</v>
      </c>
      <c r="J69" s="1262">
        <f t="shared" si="22"/>
        <v>12</v>
      </c>
      <c r="K69" s="1262">
        <f t="shared" si="22"/>
        <v>0</v>
      </c>
      <c r="L69" s="1262"/>
      <c r="M69" s="1246">
        <f t="shared" si="20"/>
        <v>19</v>
      </c>
    </row>
    <row r="70" spans="2:16" ht="12" customHeight="1">
      <c r="B70" s="2007"/>
      <c r="C70" s="233"/>
      <c r="D70" s="77" t="s">
        <v>224</v>
      </c>
      <c r="E70" s="208">
        <v>1</v>
      </c>
      <c r="F70" s="208">
        <v>0</v>
      </c>
      <c r="G70" s="208">
        <v>0</v>
      </c>
      <c r="H70" s="208">
        <v>0</v>
      </c>
      <c r="I70" s="208">
        <v>6</v>
      </c>
      <c r="J70" s="208">
        <v>12</v>
      </c>
      <c r="K70" s="208">
        <v>0</v>
      </c>
      <c r="L70" s="77"/>
      <c r="M70" s="258">
        <f t="shared" si="20"/>
        <v>19</v>
      </c>
    </row>
    <row r="71" spans="2:16" ht="12" customHeight="1">
      <c r="B71" s="2007"/>
      <c r="C71" s="391" t="s">
        <v>16</v>
      </c>
      <c r="D71" s="77"/>
      <c r="E71" s="1262">
        <f t="shared" ref="E71:K71" si="23">SUM(E72:E73)</f>
        <v>0</v>
      </c>
      <c r="F71" s="1262">
        <f t="shared" si="23"/>
        <v>0</v>
      </c>
      <c r="G71" s="1262">
        <f t="shared" si="23"/>
        <v>0</v>
      </c>
      <c r="H71" s="1262">
        <f t="shared" si="23"/>
        <v>0</v>
      </c>
      <c r="I71" s="1262">
        <f t="shared" si="23"/>
        <v>0</v>
      </c>
      <c r="J71" s="1262">
        <f t="shared" si="23"/>
        <v>0</v>
      </c>
      <c r="K71" s="1262">
        <f t="shared" si="23"/>
        <v>1</v>
      </c>
      <c r="L71" s="1262"/>
      <c r="M71" s="1246">
        <f t="shared" si="20"/>
        <v>1</v>
      </c>
    </row>
    <row r="72" spans="2:16" ht="12" customHeight="1">
      <c r="B72" s="2007"/>
      <c r="C72" s="233"/>
      <c r="D72" s="77" t="s">
        <v>224</v>
      </c>
      <c r="E72" s="208">
        <v>0</v>
      </c>
      <c r="F72" s="208">
        <v>0</v>
      </c>
      <c r="G72" s="208">
        <v>0</v>
      </c>
      <c r="H72" s="208">
        <v>0</v>
      </c>
      <c r="I72" s="208">
        <v>0</v>
      </c>
      <c r="J72" s="208">
        <v>0</v>
      </c>
      <c r="K72" s="208">
        <v>0</v>
      </c>
      <c r="L72" s="77"/>
      <c r="M72" s="258">
        <f t="shared" si="20"/>
        <v>0</v>
      </c>
    </row>
    <row r="73" spans="2:16" ht="12" customHeight="1">
      <c r="B73" s="2008"/>
      <c r="C73" s="419"/>
      <c r="D73" s="418" t="s">
        <v>223</v>
      </c>
      <c r="E73" s="533">
        <v>0</v>
      </c>
      <c r="F73" s="533">
        <v>0</v>
      </c>
      <c r="G73" s="533">
        <v>0</v>
      </c>
      <c r="H73" s="533">
        <v>0</v>
      </c>
      <c r="I73" s="533">
        <v>0</v>
      </c>
      <c r="J73" s="533">
        <v>0</v>
      </c>
      <c r="K73" s="533">
        <v>1</v>
      </c>
      <c r="L73" s="418"/>
      <c r="M73" s="305">
        <f t="shared" si="20"/>
        <v>1</v>
      </c>
    </row>
    <row r="74" spans="2:16" ht="12" customHeight="1">
      <c r="B74" s="78"/>
      <c r="C74" s="77"/>
      <c r="D74" s="77"/>
      <c r="E74" s="77"/>
      <c r="F74" s="77"/>
      <c r="G74" s="77"/>
      <c r="H74" s="77"/>
      <c r="I74" s="77"/>
      <c r="J74" s="77"/>
      <c r="K74" s="77"/>
      <c r="L74" s="77"/>
      <c r="M74" s="509" t="s">
        <v>222</v>
      </c>
    </row>
    <row r="75" spans="2:16" ht="12" customHeight="1">
      <c r="B75" s="78"/>
      <c r="C75" s="77"/>
      <c r="D75" s="77"/>
      <c r="E75" s="77"/>
      <c r="F75" s="77"/>
      <c r="G75" s="77"/>
      <c r="H75" s="77"/>
      <c r="I75" s="77"/>
      <c r="J75" s="77"/>
      <c r="K75" s="77"/>
      <c r="L75" s="77"/>
      <c r="M75" s="422" t="s">
        <v>221</v>
      </c>
    </row>
    <row r="76" spans="2:16" ht="12" customHeight="1">
      <c r="B76" s="2001" t="s">
        <v>29</v>
      </c>
      <c r="C76" s="2018" t="s">
        <v>220</v>
      </c>
      <c r="D76" s="2018"/>
      <c r="E76" s="2151" t="s">
        <v>1338</v>
      </c>
      <c r="F76" s="2151"/>
      <c r="G76" s="2151"/>
      <c r="H76" s="2151"/>
      <c r="I76" s="2151"/>
      <c r="J76" s="2151"/>
      <c r="K76" s="2151"/>
      <c r="L76" s="2151"/>
      <c r="M76" s="1286"/>
      <c r="O76" s="77"/>
    </row>
    <row r="77" spans="2:16" ht="21" customHeight="1">
      <c r="B77" s="1990"/>
      <c r="C77" s="1972"/>
      <c r="D77" s="1972"/>
      <c r="E77" s="1285" t="s">
        <v>1337</v>
      </c>
      <c r="F77" s="1285" t="s">
        <v>1336</v>
      </c>
      <c r="G77" s="1285" t="s">
        <v>1335</v>
      </c>
      <c r="H77" s="1285" t="s">
        <v>1334</v>
      </c>
      <c r="I77" s="272" t="s">
        <v>1333</v>
      </c>
      <c r="J77" s="272" t="s">
        <v>1332</v>
      </c>
      <c r="K77" s="272" t="s">
        <v>1331</v>
      </c>
      <c r="L77" s="1284"/>
      <c r="M77" s="836" t="s">
        <v>5</v>
      </c>
    </row>
    <row r="78" spans="2:16" ht="12.75" customHeight="1">
      <c r="B78" s="2010">
        <v>1404</v>
      </c>
      <c r="C78" s="35" t="s">
        <v>34</v>
      </c>
      <c r="D78" s="111"/>
      <c r="E78" s="263">
        <f t="shared" ref="E78:K78" si="24">SUM(E79+E84)</f>
        <v>8</v>
      </c>
      <c r="F78" s="263">
        <f t="shared" si="24"/>
        <v>0</v>
      </c>
      <c r="G78" s="263">
        <f t="shared" si="24"/>
        <v>2</v>
      </c>
      <c r="H78" s="263">
        <f t="shared" si="24"/>
        <v>3</v>
      </c>
      <c r="I78" s="263">
        <f t="shared" si="24"/>
        <v>27</v>
      </c>
      <c r="J78" s="263">
        <f t="shared" si="24"/>
        <v>37</v>
      </c>
      <c r="K78" s="263">
        <f t="shared" si="24"/>
        <v>33</v>
      </c>
      <c r="L78" s="263"/>
      <c r="M78" s="245">
        <f t="shared" ref="M78:M109" si="25">SUM(E78:K78)</f>
        <v>110</v>
      </c>
      <c r="P78" s="84"/>
    </row>
    <row r="79" spans="2:16" ht="12" customHeight="1">
      <c r="B79" s="1981"/>
      <c r="C79" s="391" t="s">
        <v>109</v>
      </c>
      <c r="D79" s="77"/>
      <c r="E79" s="1262">
        <f t="shared" ref="E79:K79" si="26">SUM(E80:E83)</f>
        <v>4</v>
      </c>
      <c r="F79" s="1262">
        <f t="shared" si="26"/>
        <v>0</v>
      </c>
      <c r="G79" s="1262">
        <f t="shared" si="26"/>
        <v>2</v>
      </c>
      <c r="H79" s="1262">
        <f t="shared" si="26"/>
        <v>3</v>
      </c>
      <c r="I79" s="1262">
        <f t="shared" si="26"/>
        <v>22</v>
      </c>
      <c r="J79" s="1262">
        <f t="shared" si="26"/>
        <v>28</v>
      </c>
      <c r="K79" s="1262">
        <f t="shared" si="26"/>
        <v>24</v>
      </c>
      <c r="L79" s="1262"/>
      <c r="M79" s="1246">
        <f t="shared" si="25"/>
        <v>83</v>
      </c>
    </row>
    <row r="80" spans="2:16" ht="12" customHeight="1">
      <c r="B80" s="1995"/>
      <c r="C80" s="233"/>
      <c r="D80" s="77" t="s">
        <v>345</v>
      </c>
      <c r="E80" s="208">
        <v>1</v>
      </c>
      <c r="F80" s="208">
        <v>0</v>
      </c>
      <c r="G80" s="208">
        <v>1</v>
      </c>
      <c r="H80" s="208">
        <v>1</v>
      </c>
      <c r="I80" s="208">
        <v>17</v>
      </c>
      <c r="J80" s="208">
        <v>14</v>
      </c>
      <c r="K80" s="208">
        <v>18</v>
      </c>
      <c r="L80" s="77"/>
      <c r="M80" s="258">
        <f t="shared" si="25"/>
        <v>52</v>
      </c>
    </row>
    <row r="81" spans="2:16" ht="12" customHeight="1">
      <c r="B81" s="1995"/>
      <c r="C81" s="233"/>
      <c r="D81" s="77" t="s">
        <v>212</v>
      </c>
      <c r="E81" s="208">
        <v>3</v>
      </c>
      <c r="F81" s="208">
        <v>0</v>
      </c>
      <c r="G81" s="208">
        <v>1</v>
      </c>
      <c r="H81" s="208">
        <v>2</v>
      </c>
      <c r="I81" s="208">
        <v>5</v>
      </c>
      <c r="J81" s="208">
        <v>14</v>
      </c>
      <c r="K81" s="208">
        <v>6</v>
      </c>
      <c r="L81" s="77"/>
      <c r="M81" s="258">
        <f t="shared" si="25"/>
        <v>31</v>
      </c>
    </row>
    <row r="82" spans="2:16" ht="12" customHeight="1">
      <c r="B82" s="1995"/>
      <c r="C82" s="233"/>
      <c r="D82" s="77" t="s">
        <v>332</v>
      </c>
      <c r="E82" s="208">
        <v>0</v>
      </c>
      <c r="F82" s="208">
        <v>0</v>
      </c>
      <c r="G82" s="208">
        <v>0</v>
      </c>
      <c r="H82" s="208">
        <v>0</v>
      </c>
      <c r="I82" s="208">
        <v>0</v>
      </c>
      <c r="J82" s="208">
        <v>0</v>
      </c>
      <c r="K82" s="208">
        <v>0</v>
      </c>
      <c r="L82" s="77"/>
      <c r="M82" s="258">
        <f t="shared" si="25"/>
        <v>0</v>
      </c>
    </row>
    <row r="83" spans="2:16" ht="12" customHeight="1">
      <c r="B83" s="1995"/>
      <c r="C83" s="233"/>
      <c r="D83" s="77" t="s">
        <v>331</v>
      </c>
      <c r="E83" s="208">
        <v>0</v>
      </c>
      <c r="F83" s="208">
        <v>0</v>
      </c>
      <c r="G83" s="208">
        <v>0</v>
      </c>
      <c r="H83" s="208">
        <v>0</v>
      </c>
      <c r="I83" s="208">
        <v>0</v>
      </c>
      <c r="J83" s="208">
        <v>0</v>
      </c>
      <c r="K83" s="208">
        <v>0</v>
      </c>
      <c r="L83" s="77"/>
      <c r="M83" s="258">
        <f t="shared" si="25"/>
        <v>0</v>
      </c>
    </row>
    <row r="84" spans="2:16" ht="12" customHeight="1">
      <c r="B84" s="1981"/>
      <c r="C84" s="391" t="s">
        <v>17</v>
      </c>
      <c r="D84" s="77"/>
      <c r="E84" s="1262">
        <f t="shared" ref="E84:K84" si="27">SUM(E85:E86)</f>
        <v>4</v>
      </c>
      <c r="F84" s="1262">
        <f t="shared" si="27"/>
        <v>0</v>
      </c>
      <c r="G84" s="1262">
        <f t="shared" si="27"/>
        <v>0</v>
      </c>
      <c r="H84" s="1262">
        <f t="shared" si="27"/>
        <v>0</v>
      </c>
      <c r="I84" s="1262">
        <f t="shared" si="27"/>
        <v>5</v>
      </c>
      <c r="J84" s="1262">
        <f t="shared" si="27"/>
        <v>9</v>
      </c>
      <c r="K84" s="1262">
        <f t="shared" si="27"/>
        <v>9</v>
      </c>
      <c r="L84" s="1262"/>
      <c r="M84" s="1246">
        <f t="shared" si="25"/>
        <v>27</v>
      </c>
    </row>
    <row r="85" spans="2:16" ht="12" customHeight="1">
      <c r="B85" s="1995"/>
      <c r="C85" s="233"/>
      <c r="D85" s="77" t="s">
        <v>330</v>
      </c>
      <c r="E85" s="208">
        <v>3</v>
      </c>
      <c r="F85" s="208">
        <v>0</v>
      </c>
      <c r="G85" s="208">
        <v>0</v>
      </c>
      <c r="H85" s="208">
        <v>0</v>
      </c>
      <c r="I85" s="208">
        <v>1</v>
      </c>
      <c r="J85" s="208">
        <v>2</v>
      </c>
      <c r="K85" s="208">
        <v>1</v>
      </c>
      <c r="L85" s="77"/>
      <c r="M85" s="258">
        <f t="shared" si="25"/>
        <v>7</v>
      </c>
    </row>
    <row r="86" spans="2:16" ht="12" customHeight="1">
      <c r="B86" s="1995"/>
      <c r="C86" s="233"/>
      <c r="D86" s="77" t="s">
        <v>209</v>
      </c>
      <c r="E86" s="208">
        <v>1</v>
      </c>
      <c r="F86" s="208">
        <v>0</v>
      </c>
      <c r="G86" s="208">
        <v>0</v>
      </c>
      <c r="H86" s="208">
        <v>0</v>
      </c>
      <c r="I86" s="208">
        <v>4</v>
      </c>
      <c r="J86" s="208">
        <v>7</v>
      </c>
      <c r="K86" s="208">
        <v>8</v>
      </c>
      <c r="L86" s="77"/>
      <c r="M86" s="258">
        <f t="shared" si="25"/>
        <v>20</v>
      </c>
    </row>
    <row r="87" spans="2:16" ht="12.75" customHeight="1">
      <c r="B87" s="2006">
        <v>1405</v>
      </c>
      <c r="C87" s="35" t="s">
        <v>18</v>
      </c>
      <c r="D87" s="36"/>
      <c r="E87" s="527">
        <f t="shared" ref="E87:K87" si="28">SUM(E88+E96+E108+E111)</f>
        <v>51</v>
      </c>
      <c r="F87" s="527">
        <f t="shared" si="28"/>
        <v>1</v>
      </c>
      <c r="G87" s="527">
        <f t="shared" si="28"/>
        <v>5</v>
      </c>
      <c r="H87" s="527">
        <f t="shared" si="28"/>
        <v>1</v>
      </c>
      <c r="I87" s="527">
        <f t="shared" si="28"/>
        <v>102</v>
      </c>
      <c r="J87" s="527">
        <f t="shared" si="28"/>
        <v>77</v>
      </c>
      <c r="K87" s="527">
        <f t="shared" si="28"/>
        <v>18</v>
      </c>
      <c r="L87" s="527"/>
      <c r="M87" s="1135">
        <f t="shared" si="25"/>
        <v>255</v>
      </c>
      <c r="P87" s="84"/>
    </row>
    <row r="88" spans="2:16" ht="12" customHeight="1">
      <c r="B88" s="2007"/>
      <c r="C88" s="391" t="s">
        <v>21</v>
      </c>
      <c r="D88" s="77"/>
      <c r="E88" s="1262">
        <f t="shared" ref="E88:K88" si="29">SUM(E89:E95)</f>
        <v>31</v>
      </c>
      <c r="F88" s="1262">
        <f t="shared" si="29"/>
        <v>0</v>
      </c>
      <c r="G88" s="1262">
        <f t="shared" si="29"/>
        <v>2</v>
      </c>
      <c r="H88" s="1262">
        <f t="shared" si="29"/>
        <v>0</v>
      </c>
      <c r="I88" s="1262">
        <f t="shared" si="29"/>
        <v>72</v>
      </c>
      <c r="J88" s="1262">
        <f t="shared" si="29"/>
        <v>62</v>
      </c>
      <c r="K88" s="1262">
        <f t="shared" si="29"/>
        <v>2</v>
      </c>
      <c r="L88" s="1262"/>
      <c r="M88" s="1246">
        <f t="shared" si="25"/>
        <v>169</v>
      </c>
      <c r="P88" s="84"/>
    </row>
    <row r="89" spans="2:16" ht="12" customHeight="1">
      <c r="B89" s="2007"/>
      <c r="C89" s="233"/>
      <c r="D89" s="77" t="s">
        <v>328</v>
      </c>
      <c r="E89" s="208">
        <v>0</v>
      </c>
      <c r="F89" s="208">
        <v>0</v>
      </c>
      <c r="G89" s="208">
        <v>0</v>
      </c>
      <c r="H89" s="208">
        <v>0</v>
      </c>
      <c r="I89" s="208">
        <v>0</v>
      </c>
      <c r="J89" s="208">
        <v>0</v>
      </c>
      <c r="K89" s="208">
        <v>0</v>
      </c>
      <c r="L89" s="77"/>
      <c r="M89" s="258">
        <f t="shared" si="25"/>
        <v>0</v>
      </c>
    </row>
    <row r="90" spans="2:16" ht="12" customHeight="1">
      <c r="B90" s="2007"/>
      <c r="C90" s="233"/>
      <c r="D90" s="77" t="s">
        <v>208</v>
      </c>
      <c r="E90" s="208">
        <v>0</v>
      </c>
      <c r="F90" s="208">
        <v>0</v>
      </c>
      <c r="G90" s="208">
        <v>0</v>
      </c>
      <c r="H90" s="208">
        <v>0</v>
      </c>
      <c r="I90" s="208">
        <v>5</v>
      </c>
      <c r="J90" s="208">
        <v>5</v>
      </c>
      <c r="K90" s="208">
        <v>0</v>
      </c>
      <c r="L90" s="77"/>
      <c r="M90" s="258">
        <f t="shared" si="25"/>
        <v>10</v>
      </c>
    </row>
    <row r="91" spans="2:16" ht="12" customHeight="1">
      <c r="B91" s="2007"/>
      <c r="C91" s="233"/>
      <c r="D91" s="77" t="s">
        <v>327</v>
      </c>
      <c r="E91" s="208">
        <v>0</v>
      </c>
      <c r="F91" s="208">
        <v>0</v>
      </c>
      <c r="G91" s="208">
        <v>0</v>
      </c>
      <c r="H91" s="208">
        <v>0</v>
      </c>
      <c r="I91" s="208">
        <v>0</v>
      </c>
      <c r="J91" s="208">
        <v>0</v>
      </c>
      <c r="K91" s="208">
        <v>0</v>
      </c>
      <c r="L91" s="77"/>
      <c r="M91" s="258">
        <f t="shared" si="25"/>
        <v>0</v>
      </c>
    </row>
    <row r="92" spans="2:16" ht="12" customHeight="1">
      <c r="B92" s="2007"/>
      <c r="C92" s="233"/>
      <c r="D92" s="77" t="s">
        <v>207</v>
      </c>
      <c r="E92" s="208">
        <v>18</v>
      </c>
      <c r="F92" s="208">
        <v>0</v>
      </c>
      <c r="G92" s="208">
        <v>0</v>
      </c>
      <c r="H92" s="208">
        <v>0</v>
      </c>
      <c r="I92" s="208">
        <v>40</v>
      </c>
      <c r="J92" s="208">
        <v>43</v>
      </c>
      <c r="K92" s="208">
        <v>1</v>
      </c>
      <c r="L92" s="77"/>
      <c r="M92" s="258">
        <f t="shared" si="25"/>
        <v>102</v>
      </c>
    </row>
    <row r="93" spans="2:16" ht="12" customHeight="1">
      <c r="B93" s="2007"/>
      <c r="C93" s="233"/>
      <c r="D93" s="77" t="s">
        <v>206</v>
      </c>
      <c r="E93" s="208">
        <v>0</v>
      </c>
      <c r="F93" s="208">
        <v>0</v>
      </c>
      <c r="G93" s="208">
        <v>0</v>
      </c>
      <c r="H93" s="208">
        <v>0</v>
      </c>
      <c r="I93" s="208">
        <v>11</v>
      </c>
      <c r="J93" s="208">
        <v>7</v>
      </c>
      <c r="K93" s="208">
        <v>0</v>
      </c>
      <c r="L93" s="77"/>
      <c r="M93" s="258">
        <f t="shared" si="25"/>
        <v>18</v>
      </c>
    </row>
    <row r="94" spans="2:16" ht="12" customHeight="1">
      <c r="B94" s="2007"/>
      <c r="C94" s="233"/>
      <c r="D94" s="77" t="s">
        <v>326</v>
      </c>
      <c r="E94" s="208">
        <v>1</v>
      </c>
      <c r="F94" s="208">
        <v>0</v>
      </c>
      <c r="G94" s="208">
        <v>0</v>
      </c>
      <c r="H94" s="208">
        <v>0</v>
      </c>
      <c r="I94" s="208">
        <v>0</v>
      </c>
      <c r="J94" s="208">
        <v>1</v>
      </c>
      <c r="K94" s="208">
        <v>0</v>
      </c>
      <c r="L94" s="77"/>
      <c r="M94" s="258">
        <f t="shared" si="25"/>
        <v>2</v>
      </c>
    </row>
    <row r="95" spans="2:16" ht="12" customHeight="1">
      <c r="B95" s="2007"/>
      <c r="C95" s="233"/>
      <c r="D95" s="77" t="s">
        <v>205</v>
      </c>
      <c r="E95" s="208">
        <v>12</v>
      </c>
      <c r="F95" s="208">
        <v>0</v>
      </c>
      <c r="G95" s="208">
        <v>2</v>
      </c>
      <c r="H95" s="208">
        <v>0</v>
      </c>
      <c r="I95" s="208">
        <v>16</v>
      </c>
      <c r="J95" s="208">
        <v>6</v>
      </c>
      <c r="K95" s="208">
        <v>1</v>
      </c>
      <c r="L95" s="77"/>
      <c r="M95" s="258">
        <f t="shared" si="25"/>
        <v>37</v>
      </c>
    </row>
    <row r="96" spans="2:16" ht="12" customHeight="1">
      <c r="B96" s="2007"/>
      <c r="C96" s="391" t="s">
        <v>19</v>
      </c>
      <c r="D96" s="77"/>
      <c r="E96" s="1262">
        <f t="shared" ref="E96:K96" si="30">SUM(E97:E107)</f>
        <v>19</v>
      </c>
      <c r="F96" s="1262">
        <f t="shared" si="30"/>
        <v>0</v>
      </c>
      <c r="G96" s="1262">
        <f t="shared" si="30"/>
        <v>1</v>
      </c>
      <c r="H96" s="1262">
        <f t="shared" si="30"/>
        <v>1</v>
      </c>
      <c r="I96" s="1262">
        <f t="shared" si="30"/>
        <v>30</v>
      </c>
      <c r="J96" s="1262">
        <f t="shared" si="30"/>
        <v>15</v>
      </c>
      <c r="K96" s="1262">
        <f t="shared" si="30"/>
        <v>16</v>
      </c>
      <c r="L96" s="1262"/>
      <c r="M96" s="1246">
        <f t="shared" si="25"/>
        <v>82</v>
      </c>
    </row>
    <row r="97" spans="2:13" ht="12" customHeight="1">
      <c r="B97" s="2007"/>
      <c r="C97" s="233"/>
      <c r="D97" s="77" t="s">
        <v>325</v>
      </c>
      <c r="E97" s="208">
        <v>0</v>
      </c>
      <c r="F97" s="208">
        <v>0</v>
      </c>
      <c r="G97" s="208">
        <v>0</v>
      </c>
      <c r="H97" s="208">
        <v>0</v>
      </c>
      <c r="I97" s="208">
        <v>1</v>
      </c>
      <c r="J97" s="208">
        <v>0</v>
      </c>
      <c r="K97" s="208">
        <v>0</v>
      </c>
      <c r="L97" s="77"/>
      <c r="M97" s="258">
        <f t="shared" si="25"/>
        <v>1</v>
      </c>
    </row>
    <row r="98" spans="2:13" ht="12" customHeight="1">
      <c r="B98" s="2007"/>
      <c r="C98" s="233"/>
      <c r="D98" s="77" t="s">
        <v>204</v>
      </c>
      <c r="E98" s="208">
        <v>0</v>
      </c>
      <c r="F98" s="208">
        <v>0</v>
      </c>
      <c r="G98" s="208">
        <v>0</v>
      </c>
      <c r="H98" s="208">
        <v>0</v>
      </c>
      <c r="I98" s="208">
        <v>1</v>
      </c>
      <c r="J98" s="208">
        <v>0</v>
      </c>
      <c r="K98" s="208">
        <v>1</v>
      </c>
      <c r="L98" s="77"/>
      <c r="M98" s="258">
        <f t="shared" si="25"/>
        <v>2</v>
      </c>
    </row>
    <row r="99" spans="2:13" ht="12" customHeight="1">
      <c r="B99" s="2007"/>
      <c r="C99" s="233"/>
      <c r="D99" s="77" t="s">
        <v>324</v>
      </c>
      <c r="E99" s="208">
        <v>3</v>
      </c>
      <c r="F99" s="208">
        <v>0</v>
      </c>
      <c r="G99" s="208">
        <v>0</v>
      </c>
      <c r="H99" s="208">
        <v>0</v>
      </c>
      <c r="I99" s="208">
        <v>0</v>
      </c>
      <c r="J99" s="208">
        <v>1</v>
      </c>
      <c r="K99" s="208">
        <v>3</v>
      </c>
      <c r="L99" s="77"/>
      <c r="M99" s="258">
        <f t="shared" si="25"/>
        <v>7</v>
      </c>
    </row>
    <row r="100" spans="2:13" ht="12" customHeight="1">
      <c r="B100" s="2007"/>
      <c r="C100" s="233"/>
      <c r="D100" s="77" t="s">
        <v>203</v>
      </c>
      <c r="E100" s="208">
        <v>0</v>
      </c>
      <c r="F100" s="208">
        <v>0</v>
      </c>
      <c r="G100" s="208">
        <v>0</v>
      </c>
      <c r="H100" s="208">
        <v>0</v>
      </c>
      <c r="I100" s="208">
        <v>0</v>
      </c>
      <c r="J100" s="208">
        <v>0</v>
      </c>
      <c r="K100" s="208">
        <v>0</v>
      </c>
      <c r="L100" s="77"/>
      <c r="M100" s="258">
        <f t="shared" si="25"/>
        <v>0</v>
      </c>
    </row>
    <row r="101" spans="2:13" ht="12" customHeight="1">
      <c r="B101" s="2007"/>
      <c r="C101" s="233"/>
      <c r="D101" s="77" t="s">
        <v>323</v>
      </c>
      <c r="E101" s="208">
        <v>0</v>
      </c>
      <c r="F101" s="208">
        <v>0</v>
      </c>
      <c r="G101" s="208">
        <v>0</v>
      </c>
      <c r="H101" s="208">
        <v>0</v>
      </c>
      <c r="I101" s="208">
        <v>0</v>
      </c>
      <c r="J101" s="208">
        <v>0</v>
      </c>
      <c r="K101" s="208">
        <v>0</v>
      </c>
      <c r="L101" s="77"/>
      <c r="M101" s="258">
        <f t="shared" si="25"/>
        <v>0</v>
      </c>
    </row>
    <row r="102" spans="2:13" ht="12" customHeight="1">
      <c r="B102" s="2007"/>
      <c r="C102" s="233"/>
      <c r="D102" s="77" t="s">
        <v>202</v>
      </c>
      <c r="E102" s="208">
        <v>0</v>
      </c>
      <c r="F102" s="208">
        <v>0</v>
      </c>
      <c r="G102" s="208">
        <v>0</v>
      </c>
      <c r="H102" s="208">
        <v>0</v>
      </c>
      <c r="I102" s="208">
        <v>0</v>
      </c>
      <c r="J102" s="208">
        <v>0</v>
      </c>
      <c r="K102" s="208">
        <v>0</v>
      </c>
      <c r="L102" s="77"/>
      <c r="M102" s="258">
        <f t="shared" si="25"/>
        <v>0</v>
      </c>
    </row>
    <row r="103" spans="2:13" ht="12" customHeight="1">
      <c r="B103" s="2007"/>
      <c r="C103" s="233"/>
      <c r="D103" s="77" t="s">
        <v>322</v>
      </c>
      <c r="E103" s="208">
        <v>1</v>
      </c>
      <c r="F103" s="208">
        <v>0</v>
      </c>
      <c r="G103" s="208">
        <v>0</v>
      </c>
      <c r="H103" s="208">
        <v>0</v>
      </c>
      <c r="I103" s="208">
        <v>1</v>
      </c>
      <c r="J103" s="208">
        <v>0</v>
      </c>
      <c r="K103" s="208">
        <v>0</v>
      </c>
      <c r="L103" s="77"/>
      <c r="M103" s="258">
        <f t="shared" si="25"/>
        <v>2</v>
      </c>
    </row>
    <row r="104" spans="2:13" ht="12" customHeight="1">
      <c r="B104" s="2007"/>
      <c r="C104" s="233"/>
      <c r="D104" s="77" t="s">
        <v>201</v>
      </c>
      <c r="E104" s="208">
        <v>1</v>
      </c>
      <c r="F104" s="208">
        <v>0</v>
      </c>
      <c r="G104" s="208">
        <v>0</v>
      </c>
      <c r="H104" s="208">
        <v>0</v>
      </c>
      <c r="I104" s="208">
        <v>0</v>
      </c>
      <c r="J104" s="208">
        <v>2</v>
      </c>
      <c r="K104" s="208">
        <v>1</v>
      </c>
      <c r="L104" s="77"/>
      <c r="M104" s="258">
        <f t="shared" si="25"/>
        <v>4</v>
      </c>
    </row>
    <row r="105" spans="2:13" ht="12" customHeight="1">
      <c r="B105" s="2007"/>
      <c r="C105" s="233"/>
      <c r="D105" s="77" t="s">
        <v>320</v>
      </c>
      <c r="E105" s="208">
        <v>0</v>
      </c>
      <c r="F105" s="208">
        <v>0</v>
      </c>
      <c r="G105" s="208">
        <v>0</v>
      </c>
      <c r="H105" s="208">
        <v>0</v>
      </c>
      <c r="I105" s="208">
        <v>0</v>
      </c>
      <c r="J105" s="208">
        <v>0</v>
      </c>
      <c r="K105" s="208">
        <v>0</v>
      </c>
      <c r="L105" s="77"/>
      <c r="M105" s="258">
        <f t="shared" si="25"/>
        <v>0</v>
      </c>
    </row>
    <row r="106" spans="2:13" ht="12" customHeight="1">
      <c r="B106" s="2007"/>
      <c r="C106" s="233"/>
      <c r="D106" s="77" t="s">
        <v>319</v>
      </c>
      <c r="E106" s="208">
        <v>14</v>
      </c>
      <c r="F106" s="208">
        <v>0</v>
      </c>
      <c r="G106" s="208">
        <v>1</v>
      </c>
      <c r="H106" s="208">
        <v>1</v>
      </c>
      <c r="I106" s="208">
        <v>26</v>
      </c>
      <c r="J106" s="208">
        <v>9</v>
      </c>
      <c r="K106" s="208">
        <v>9</v>
      </c>
      <c r="L106" s="77"/>
      <c r="M106" s="258">
        <f t="shared" si="25"/>
        <v>60</v>
      </c>
    </row>
    <row r="107" spans="2:13" ht="12" customHeight="1">
      <c r="B107" s="2007"/>
      <c r="C107" s="233"/>
      <c r="D107" s="77" t="s">
        <v>200</v>
      </c>
      <c r="E107" s="208">
        <v>0</v>
      </c>
      <c r="F107" s="208">
        <v>0</v>
      </c>
      <c r="G107" s="208">
        <v>0</v>
      </c>
      <c r="H107" s="208">
        <v>0</v>
      </c>
      <c r="I107" s="208">
        <v>1</v>
      </c>
      <c r="J107" s="208">
        <v>3</v>
      </c>
      <c r="K107" s="208">
        <v>2</v>
      </c>
      <c r="L107" s="77"/>
      <c r="M107" s="258">
        <f t="shared" si="25"/>
        <v>6</v>
      </c>
    </row>
    <row r="108" spans="2:13" ht="12" customHeight="1">
      <c r="B108" s="2007"/>
      <c r="C108" s="47" t="s">
        <v>65</v>
      </c>
      <c r="E108" s="1262">
        <f t="shared" ref="E108:K108" si="31">SUM(E110)</f>
        <v>1</v>
      </c>
      <c r="F108" s="1262">
        <f t="shared" si="31"/>
        <v>1</v>
      </c>
      <c r="G108" s="1262">
        <f t="shared" si="31"/>
        <v>2</v>
      </c>
      <c r="H108" s="1262">
        <f t="shared" si="31"/>
        <v>0</v>
      </c>
      <c r="I108" s="1262">
        <f t="shared" si="31"/>
        <v>0</v>
      </c>
      <c r="J108" s="1262">
        <f t="shared" si="31"/>
        <v>0</v>
      </c>
      <c r="K108" s="1262">
        <f t="shared" si="31"/>
        <v>0</v>
      </c>
      <c r="L108" s="1262"/>
      <c r="M108" s="1246">
        <f t="shared" si="25"/>
        <v>4</v>
      </c>
    </row>
    <row r="109" spans="2:13" ht="12" customHeight="1">
      <c r="B109" s="2007"/>
      <c r="C109" s="77"/>
      <c r="D109" s="77" t="s">
        <v>306</v>
      </c>
      <c r="E109" s="208">
        <v>0</v>
      </c>
      <c r="F109" s="208">
        <v>0</v>
      </c>
      <c r="G109" s="208">
        <v>0</v>
      </c>
      <c r="H109" s="208">
        <v>0</v>
      </c>
      <c r="I109" s="208">
        <v>0</v>
      </c>
      <c r="J109" s="208">
        <v>0</v>
      </c>
      <c r="K109" s="208">
        <v>0</v>
      </c>
      <c r="L109" s="77"/>
      <c r="M109" s="258">
        <f t="shared" si="25"/>
        <v>0</v>
      </c>
    </row>
    <row r="110" spans="2:13" ht="12" customHeight="1">
      <c r="B110" s="2007"/>
      <c r="C110" s="77"/>
      <c r="D110" s="77" t="s">
        <v>306</v>
      </c>
      <c r="E110" s="208">
        <v>1</v>
      </c>
      <c r="F110" s="208">
        <v>1</v>
      </c>
      <c r="G110" s="208">
        <v>2</v>
      </c>
      <c r="H110" s="208">
        <v>0</v>
      </c>
      <c r="I110" s="208">
        <v>0</v>
      </c>
      <c r="J110" s="208">
        <v>0</v>
      </c>
      <c r="K110" s="208">
        <v>0</v>
      </c>
      <c r="L110" s="77"/>
      <c r="M110" s="258">
        <f t="shared" ref="M110:M137" si="32">SUM(E110:K110)</f>
        <v>4</v>
      </c>
    </row>
    <row r="111" spans="2:13" ht="12" customHeight="1">
      <c r="B111" s="2007"/>
      <c r="C111" s="391" t="s">
        <v>49</v>
      </c>
      <c r="D111" s="47"/>
      <c r="E111" s="1262">
        <f t="shared" ref="E111:K111" si="33">SUM(E114)</f>
        <v>0</v>
      </c>
      <c r="F111" s="1262">
        <f t="shared" si="33"/>
        <v>0</v>
      </c>
      <c r="G111" s="1262">
        <f t="shared" si="33"/>
        <v>0</v>
      </c>
      <c r="H111" s="1262">
        <f t="shared" si="33"/>
        <v>0</v>
      </c>
      <c r="I111" s="1262">
        <f t="shared" si="33"/>
        <v>0</v>
      </c>
      <c r="J111" s="1262">
        <f t="shared" si="33"/>
        <v>0</v>
      </c>
      <c r="K111" s="1262">
        <f t="shared" si="33"/>
        <v>0</v>
      </c>
      <c r="L111" s="1262"/>
      <c r="M111" s="1246">
        <f t="shared" si="32"/>
        <v>0</v>
      </c>
    </row>
    <row r="112" spans="2:13" ht="12" customHeight="1">
      <c r="B112" s="2007"/>
      <c r="C112" s="233"/>
      <c r="D112" s="77" t="s">
        <v>320</v>
      </c>
      <c r="E112" s="208">
        <v>0</v>
      </c>
      <c r="F112" s="208">
        <v>0</v>
      </c>
      <c r="G112" s="208">
        <v>0</v>
      </c>
      <c r="H112" s="208">
        <v>0</v>
      </c>
      <c r="I112" s="208">
        <v>0</v>
      </c>
      <c r="J112" s="208">
        <v>0</v>
      </c>
      <c r="K112" s="208">
        <v>0</v>
      </c>
      <c r="L112" s="77"/>
      <c r="M112" s="258">
        <f t="shared" si="32"/>
        <v>0</v>
      </c>
    </row>
    <row r="113" spans="2:16" ht="12" customHeight="1">
      <c r="B113" s="2007"/>
      <c r="C113" s="233"/>
      <c r="D113" s="77" t="s">
        <v>199</v>
      </c>
      <c r="E113" s="208">
        <v>0</v>
      </c>
      <c r="F113" s="208">
        <v>0</v>
      </c>
      <c r="G113" s="208">
        <v>0</v>
      </c>
      <c r="H113" s="208">
        <v>0</v>
      </c>
      <c r="I113" s="208">
        <v>0</v>
      </c>
      <c r="J113" s="208">
        <v>0</v>
      </c>
      <c r="K113" s="208">
        <v>0</v>
      </c>
      <c r="L113" s="77"/>
      <c r="M113" s="258">
        <f t="shared" si="32"/>
        <v>0</v>
      </c>
    </row>
    <row r="114" spans="2:16" ht="12" customHeight="1">
      <c r="B114" s="2007"/>
      <c r="C114" s="233"/>
      <c r="D114" s="77" t="s">
        <v>198</v>
      </c>
      <c r="E114" s="208">
        <v>0</v>
      </c>
      <c r="F114" s="208">
        <v>0</v>
      </c>
      <c r="G114" s="208">
        <v>0</v>
      </c>
      <c r="H114" s="208">
        <v>0</v>
      </c>
      <c r="I114" s="208">
        <v>0</v>
      </c>
      <c r="J114" s="208">
        <v>0</v>
      </c>
      <c r="K114" s="208">
        <v>0</v>
      </c>
      <c r="L114" s="77"/>
      <c r="M114" s="258">
        <f t="shared" si="32"/>
        <v>0</v>
      </c>
    </row>
    <row r="115" spans="2:16" ht="12.75" customHeight="1">
      <c r="B115" s="2006">
        <v>1406</v>
      </c>
      <c r="C115" s="35" t="s">
        <v>22</v>
      </c>
      <c r="D115" s="111"/>
      <c r="E115" s="263">
        <f t="shared" ref="E115:K115" si="34">SUM(E116+E120+E123+E125)</f>
        <v>1</v>
      </c>
      <c r="F115" s="263">
        <f t="shared" si="34"/>
        <v>2</v>
      </c>
      <c r="G115" s="263">
        <f t="shared" si="34"/>
        <v>3</v>
      </c>
      <c r="H115" s="263">
        <f t="shared" si="34"/>
        <v>1</v>
      </c>
      <c r="I115" s="263">
        <f t="shared" si="34"/>
        <v>14</v>
      </c>
      <c r="J115" s="263">
        <f t="shared" si="34"/>
        <v>12</v>
      </c>
      <c r="K115" s="263">
        <f t="shared" si="34"/>
        <v>13</v>
      </c>
      <c r="L115" s="111"/>
      <c r="M115" s="256">
        <f t="shared" si="32"/>
        <v>46</v>
      </c>
      <c r="P115" s="84"/>
    </row>
    <row r="116" spans="2:16" ht="12" customHeight="1">
      <c r="B116" s="2007"/>
      <c r="C116" s="391" t="s">
        <v>121</v>
      </c>
      <c r="D116" s="77"/>
      <c r="E116" s="1262">
        <f t="shared" ref="E116:K116" si="35">SUM(E117:E119)</f>
        <v>1</v>
      </c>
      <c r="F116" s="1262">
        <f t="shared" si="35"/>
        <v>0</v>
      </c>
      <c r="G116" s="1262">
        <f t="shared" si="35"/>
        <v>0</v>
      </c>
      <c r="H116" s="1262">
        <f t="shared" si="35"/>
        <v>1</v>
      </c>
      <c r="I116" s="1262">
        <f t="shared" si="35"/>
        <v>9</v>
      </c>
      <c r="J116" s="1262">
        <f t="shared" si="35"/>
        <v>5</v>
      </c>
      <c r="K116" s="1262">
        <f t="shared" si="35"/>
        <v>5</v>
      </c>
      <c r="L116" s="77"/>
      <c r="M116" s="1246">
        <f t="shared" si="32"/>
        <v>21</v>
      </c>
      <c r="P116" s="84"/>
    </row>
    <row r="117" spans="2:16" ht="12" customHeight="1">
      <c r="B117" s="2007"/>
      <c r="C117" s="396"/>
      <c r="D117" s="77" t="s">
        <v>197</v>
      </c>
      <c r="E117" s="208">
        <v>0</v>
      </c>
      <c r="F117" s="301">
        <v>0</v>
      </c>
      <c r="G117" s="301">
        <v>0</v>
      </c>
      <c r="H117" s="301">
        <v>0</v>
      </c>
      <c r="I117" s="301">
        <v>2</v>
      </c>
      <c r="J117" s="301">
        <v>1</v>
      </c>
      <c r="K117" s="301">
        <v>1</v>
      </c>
      <c r="L117" s="77"/>
      <c r="M117" s="258">
        <f t="shared" si="32"/>
        <v>4</v>
      </c>
    </row>
    <row r="118" spans="2:16" ht="12" customHeight="1">
      <c r="B118" s="2007"/>
      <c r="C118" s="396"/>
      <c r="D118" s="77" t="s">
        <v>318</v>
      </c>
      <c r="E118" s="208">
        <v>0</v>
      </c>
      <c r="F118" s="301">
        <v>0</v>
      </c>
      <c r="G118" s="301">
        <v>0</v>
      </c>
      <c r="H118" s="301">
        <v>0</v>
      </c>
      <c r="I118" s="301">
        <v>2</v>
      </c>
      <c r="J118" s="301">
        <v>0</v>
      </c>
      <c r="K118" s="301">
        <v>1</v>
      </c>
      <c r="L118" s="77"/>
      <c r="M118" s="258">
        <f t="shared" si="32"/>
        <v>3</v>
      </c>
    </row>
    <row r="119" spans="2:16" ht="12" customHeight="1">
      <c r="B119" s="2007"/>
      <c r="C119" s="396"/>
      <c r="D119" s="77" t="s">
        <v>196</v>
      </c>
      <c r="E119" s="208">
        <v>1</v>
      </c>
      <c r="F119" s="301">
        <v>0</v>
      </c>
      <c r="G119" s="301">
        <v>0</v>
      </c>
      <c r="H119" s="301">
        <v>1</v>
      </c>
      <c r="I119" s="301">
        <v>5</v>
      </c>
      <c r="J119" s="301">
        <v>4</v>
      </c>
      <c r="K119" s="301">
        <v>3</v>
      </c>
      <c r="L119" s="77"/>
      <c r="M119" s="258">
        <f t="shared" si="32"/>
        <v>14</v>
      </c>
    </row>
    <row r="120" spans="2:16" ht="12" customHeight="1">
      <c r="B120" s="2007"/>
      <c r="C120" s="391" t="s">
        <v>23</v>
      </c>
      <c r="D120" s="77"/>
      <c r="E120" s="1262">
        <f t="shared" ref="E120:K120" si="36">SUM(E121:E122)</f>
        <v>0</v>
      </c>
      <c r="F120" s="1262">
        <f t="shared" si="36"/>
        <v>1</v>
      </c>
      <c r="G120" s="1262">
        <f t="shared" si="36"/>
        <v>0</v>
      </c>
      <c r="H120" s="1262">
        <f t="shared" si="36"/>
        <v>0</v>
      </c>
      <c r="I120" s="1262">
        <f t="shared" si="36"/>
        <v>4</v>
      </c>
      <c r="J120" s="1262">
        <f t="shared" si="36"/>
        <v>7</v>
      </c>
      <c r="K120" s="1262">
        <f t="shared" si="36"/>
        <v>8</v>
      </c>
      <c r="L120" s="77"/>
      <c r="M120" s="1246">
        <f t="shared" si="32"/>
        <v>20</v>
      </c>
    </row>
    <row r="121" spans="2:16" ht="12" customHeight="1">
      <c r="B121" s="2007"/>
      <c r="C121" s="233"/>
      <c r="D121" s="77" t="s">
        <v>195</v>
      </c>
      <c r="E121" s="208">
        <v>0</v>
      </c>
      <c r="F121" s="301">
        <v>0</v>
      </c>
      <c r="G121" s="301">
        <v>0</v>
      </c>
      <c r="H121" s="301">
        <v>0</v>
      </c>
      <c r="I121" s="301">
        <v>3</v>
      </c>
      <c r="J121" s="301">
        <v>0</v>
      </c>
      <c r="K121" s="301">
        <v>2</v>
      </c>
      <c r="L121" s="77"/>
      <c r="M121" s="258">
        <f t="shared" si="32"/>
        <v>5</v>
      </c>
    </row>
    <row r="122" spans="2:16" ht="12" customHeight="1">
      <c r="B122" s="2007"/>
      <c r="C122" s="233"/>
      <c r="D122" s="77" t="s">
        <v>194</v>
      </c>
      <c r="E122" s="208">
        <v>0</v>
      </c>
      <c r="F122" s="301">
        <v>1</v>
      </c>
      <c r="G122" s="301">
        <v>0</v>
      </c>
      <c r="H122" s="301">
        <v>0</v>
      </c>
      <c r="I122" s="301">
        <v>1</v>
      </c>
      <c r="J122" s="301">
        <v>7</v>
      </c>
      <c r="K122" s="301">
        <v>6</v>
      </c>
      <c r="L122" s="77"/>
      <c r="M122" s="258">
        <f t="shared" si="32"/>
        <v>15</v>
      </c>
    </row>
    <row r="123" spans="2:16" ht="12" customHeight="1">
      <c r="B123" s="2007"/>
      <c r="C123" s="391" t="s">
        <v>36</v>
      </c>
      <c r="D123" s="77"/>
      <c r="E123" s="1262">
        <f t="shared" ref="E123:K123" si="37">SUM(E124)</f>
        <v>0</v>
      </c>
      <c r="F123" s="1262">
        <f t="shared" si="37"/>
        <v>1</v>
      </c>
      <c r="G123" s="1262">
        <f t="shared" si="37"/>
        <v>3</v>
      </c>
      <c r="H123" s="1262">
        <f t="shared" si="37"/>
        <v>0</v>
      </c>
      <c r="I123" s="1262">
        <f t="shared" si="37"/>
        <v>1</v>
      </c>
      <c r="J123" s="1262">
        <f t="shared" si="37"/>
        <v>0</v>
      </c>
      <c r="K123" s="1262">
        <f t="shared" si="37"/>
        <v>0</v>
      </c>
      <c r="L123" s="77"/>
      <c r="M123" s="1246">
        <f t="shared" si="32"/>
        <v>5</v>
      </c>
    </row>
    <row r="124" spans="2:16" ht="12" customHeight="1">
      <c r="B124" s="2007"/>
      <c r="C124" s="396"/>
      <c r="D124" s="77" t="s">
        <v>193</v>
      </c>
      <c r="E124" s="208">
        <v>0</v>
      </c>
      <c r="F124" s="301">
        <v>1</v>
      </c>
      <c r="G124" s="301">
        <v>3</v>
      </c>
      <c r="H124" s="301">
        <v>0</v>
      </c>
      <c r="I124" s="301">
        <v>1</v>
      </c>
      <c r="J124" s="301">
        <v>0</v>
      </c>
      <c r="K124" s="301">
        <v>0</v>
      </c>
      <c r="L124" s="77"/>
      <c r="M124" s="258">
        <f t="shared" si="32"/>
        <v>5</v>
      </c>
    </row>
    <row r="125" spans="2:16" ht="12" customHeight="1">
      <c r="B125" s="2007"/>
      <c r="C125" s="391" t="s">
        <v>37</v>
      </c>
      <c r="D125" s="77"/>
      <c r="E125" s="1262">
        <f t="shared" ref="E125:K125" si="38">SUM(E126)</f>
        <v>0</v>
      </c>
      <c r="F125" s="1262">
        <f t="shared" si="38"/>
        <v>0</v>
      </c>
      <c r="G125" s="1262">
        <f t="shared" si="38"/>
        <v>0</v>
      </c>
      <c r="H125" s="1262">
        <f t="shared" si="38"/>
        <v>0</v>
      </c>
      <c r="I125" s="1262">
        <f t="shared" si="38"/>
        <v>0</v>
      </c>
      <c r="J125" s="1262">
        <f t="shared" si="38"/>
        <v>0</v>
      </c>
      <c r="K125" s="1262">
        <f t="shared" si="38"/>
        <v>0</v>
      </c>
      <c r="L125" s="77"/>
      <c r="M125" s="1246">
        <f t="shared" si="32"/>
        <v>0</v>
      </c>
    </row>
    <row r="126" spans="2:16" ht="12" customHeight="1">
      <c r="B126" s="2008"/>
      <c r="C126" s="233"/>
      <c r="D126" s="77" t="s">
        <v>192</v>
      </c>
      <c r="E126" s="208">
        <v>0</v>
      </c>
      <c r="F126" s="301">
        <v>0</v>
      </c>
      <c r="G126" s="301">
        <v>0</v>
      </c>
      <c r="H126" s="301">
        <v>0</v>
      </c>
      <c r="I126" s="301">
        <v>0</v>
      </c>
      <c r="J126" s="301">
        <v>0</v>
      </c>
      <c r="K126" s="301">
        <v>0</v>
      </c>
      <c r="L126" s="77"/>
      <c r="M126" s="258">
        <f t="shared" si="32"/>
        <v>0</v>
      </c>
    </row>
    <row r="127" spans="2:16" ht="12.75" customHeight="1">
      <c r="B127" s="2010">
        <v>1407</v>
      </c>
      <c r="C127" s="35" t="s">
        <v>24</v>
      </c>
      <c r="D127" s="111"/>
      <c r="E127" s="263">
        <f t="shared" ref="E127:K127" si="39">SUM(E128+E134)</f>
        <v>0</v>
      </c>
      <c r="F127" s="263">
        <f t="shared" si="39"/>
        <v>0</v>
      </c>
      <c r="G127" s="263">
        <f t="shared" si="39"/>
        <v>0</v>
      </c>
      <c r="H127" s="263">
        <f t="shared" si="39"/>
        <v>0</v>
      </c>
      <c r="I127" s="263">
        <f t="shared" si="39"/>
        <v>4</v>
      </c>
      <c r="J127" s="263">
        <f t="shared" si="39"/>
        <v>5</v>
      </c>
      <c r="K127" s="263">
        <f t="shared" si="39"/>
        <v>2</v>
      </c>
      <c r="L127" s="111"/>
      <c r="M127" s="256">
        <f t="shared" si="32"/>
        <v>11</v>
      </c>
      <c r="P127" s="84"/>
    </row>
    <row r="128" spans="2:16" ht="12" customHeight="1">
      <c r="B128" s="1981"/>
      <c r="C128" s="391" t="s">
        <v>191</v>
      </c>
      <c r="D128" s="77"/>
      <c r="E128" s="1262">
        <f t="shared" ref="E128:K128" si="40">SUM(E129:E133)</f>
        <v>0</v>
      </c>
      <c r="F128" s="1262">
        <f t="shared" si="40"/>
        <v>0</v>
      </c>
      <c r="G128" s="1262">
        <f t="shared" si="40"/>
        <v>0</v>
      </c>
      <c r="H128" s="1262">
        <f t="shared" si="40"/>
        <v>0</v>
      </c>
      <c r="I128" s="1262">
        <f t="shared" si="40"/>
        <v>4</v>
      </c>
      <c r="J128" s="1262">
        <f t="shared" si="40"/>
        <v>5</v>
      </c>
      <c r="K128" s="1262">
        <f t="shared" si="40"/>
        <v>2</v>
      </c>
      <c r="L128" s="77"/>
      <c r="M128" s="1246">
        <f t="shared" si="32"/>
        <v>11</v>
      </c>
    </row>
    <row r="129" spans="2:16" ht="12" customHeight="1">
      <c r="B129" s="1981"/>
      <c r="C129" s="391"/>
      <c r="D129" s="77" t="s">
        <v>317</v>
      </c>
      <c r="E129" s="208">
        <v>0</v>
      </c>
      <c r="F129" s="208">
        <v>0</v>
      </c>
      <c r="G129" s="208">
        <v>0</v>
      </c>
      <c r="H129" s="208">
        <v>0</v>
      </c>
      <c r="I129" s="208">
        <v>0</v>
      </c>
      <c r="J129" s="208">
        <v>0</v>
      </c>
      <c r="K129" s="208">
        <v>0</v>
      </c>
      <c r="L129" s="77"/>
      <c r="M129" s="258">
        <f t="shared" si="32"/>
        <v>0</v>
      </c>
    </row>
    <row r="130" spans="2:16" ht="12" customHeight="1">
      <c r="B130" s="1981"/>
      <c r="C130" s="391"/>
      <c r="D130" s="77" t="s">
        <v>190</v>
      </c>
      <c r="E130" s="208">
        <v>0</v>
      </c>
      <c r="F130" s="208">
        <v>0</v>
      </c>
      <c r="G130" s="208">
        <v>0</v>
      </c>
      <c r="H130" s="208">
        <v>0</v>
      </c>
      <c r="I130" s="208">
        <v>3</v>
      </c>
      <c r="J130" s="208">
        <v>3</v>
      </c>
      <c r="K130" s="208">
        <v>0</v>
      </c>
      <c r="L130" s="77"/>
      <c r="M130" s="258">
        <f t="shared" si="32"/>
        <v>6</v>
      </c>
    </row>
    <row r="131" spans="2:16" ht="12" customHeight="1">
      <c r="B131" s="1981"/>
      <c r="C131" s="391"/>
      <c r="D131" s="77" t="s">
        <v>316</v>
      </c>
      <c r="E131" s="208">
        <v>0</v>
      </c>
      <c r="F131" s="208">
        <v>0</v>
      </c>
      <c r="G131" s="208">
        <v>0</v>
      </c>
      <c r="H131" s="208">
        <v>0</v>
      </c>
      <c r="I131" s="208">
        <v>0</v>
      </c>
      <c r="J131" s="208">
        <v>0</v>
      </c>
      <c r="K131" s="208">
        <v>0</v>
      </c>
      <c r="L131" s="77"/>
      <c r="M131" s="258">
        <f t="shared" si="32"/>
        <v>0</v>
      </c>
    </row>
    <row r="132" spans="2:16" ht="12" customHeight="1">
      <c r="B132" s="1981"/>
      <c r="C132" s="391"/>
      <c r="D132" s="77" t="s">
        <v>256</v>
      </c>
      <c r="E132" s="208">
        <v>0</v>
      </c>
      <c r="F132" s="208">
        <v>0</v>
      </c>
      <c r="G132" s="208">
        <v>0</v>
      </c>
      <c r="H132" s="208">
        <v>0</v>
      </c>
      <c r="I132" s="208">
        <v>1</v>
      </c>
      <c r="J132" s="208">
        <v>1</v>
      </c>
      <c r="K132" s="208">
        <v>2</v>
      </c>
      <c r="L132" s="77"/>
      <c r="M132" s="258">
        <f t="shared" si="32"/>
        <v>4</v>
      </c>
    </row>
    <row r="133" spans="2:16" ht="12" customHeight="1">
      <c r="B133" s="1981"/>
      <c r="C133" s="233"/>
      <c r="D133" s="77" t="s">
        <v>1330</v>
      </c>
      <c r="E133" s="208">
        <v>0</v>
      </c>
      <c r="F133" s="208">
        <v>0</v>
      </c>
      <c r="G133" s="208">
        <v>0</v>
      </c>
      <c r="H133" s="208">
        <v>0</v>
      </c>
      <c r="I133" s="208">
        <v>0</v>
      </c>
      <c r="J133" s="208">
        <v>1</v>
      </c>
      <c r="K133" s="208">
        <v>0</v>
      </c>
      <c r="L133" s="77"/>
      <c r="M133" s="258">
        <f t="shared" si="32"/>
        <v>1</v>
      </c>
    </row>
    <row r="134" spans="2:16" ht="12" customHeight="1">
      <c r="B134" s="1981"/>
      <c r="C134" s="391" t="s">
        <v>51</v>
      </c>
      <c r="D134" s="47"/>
      <c r="E134" s="1262">
        <f t="shared" ref="E134:K134" si="41">SUM(E135:E136)</f>
        <v>0</v>
      </c>
      <c r="F134" s="1262">
        <f t="shared" si="41"/>
        <v>0</v>
      </c>
      <c r="G134" s="1262">
        <f t="shared" si="41"/>
        <v>0</v>
      </c>
      <c r="H134" s="1262">
        <f t="shared" si="41"/>
        <v>0</v>
      </c>
      <c r="I134" s="1262">
        <f t="shared" si="41"/>
        <v>0</v>
      </c>
      <c r="J134" s="1262">
        <f t="shared" si="41"/>
        <v>0</v>
      </c>
      <c r="K134" s="1262">
        <f t="shared" si="41"/>
        <v>0</v>
      </c>
      <c r="L134" s="47"/>
      <c r="M134" s="1246">
        <f t="shared" si="32"/>
        <v>0</v>
      </c>
    </row>
    <row r="135" spans="2:16" ht="12" customHeight="1">
      <c r="B135" s="1981"/>
      <c r="C135" s="233"/>
      <c r="D135" s="77" t="s">
        <v>186</v>
      </c>
      <c r="E135" s="208">
        <v>0</v>
      </c>
      <c r="F135" s="208">
        <v>0</v>
      </c>
      <c r="G135" s="208">
        <v>0</v>
      </c>
      <c r="H135" s="208">
        <v>0</v>
      </c>
      <c r="I135" s="208">
        <v>0</v>
      </c>
      <c r="J135" s="208">
        <v>0</v>
      </c>
      <c r="K135" s="208">
        <v>0</v>
      </c>
      <c r="L135" s="77"/>
      <c r="M135" s="258">
        <f t="shared" si="32"/>
        <v>0</v>
      </c>
    </row>
    <row r="136" spans="2:16" ht="12" customHeight="1">
      <c r="B136" s="1981"/>
      <c r="C136" s="233"/>
      <c r="D136" s="77" t="s">
        <v>185</v>
      </c>
      <c r="E136" s="208">
        <v>0</v>
      </c>
      <c r="F136" s="208">
        <v>0</v>
      </c>
      <c r="G136" s="208">
        <v>0</v>
      </c>
      <c r="H136" s="208">
        <v>0</v>
      </c>
      <c r="I136" s="208">
        <v>0</v>
      </c>
      <c r="J136" s="208">
        <v>0</v>
      </c>
      <c r="K136" s="208">
        <v>0</v>
      </c>
      <c r="L136" s="77"/>
      <c r="M136" s="258">
        <f t="shared" si="32"/>
        <v>0</v>
      </c>
    </row>
    <row r="137" spans="2:16" ht="12.75" customHeight="1">
      <c r="B137" s="2010">
        <v>1408</v>
      </c>
      <c r="C137" s="35" t="s">
        <v>25</v>
      </c>
      <c r="D137" s="41"/>
      <c r="E137" s="263">
        <f t="shared" ref="E137:K137" si="42">SUM(E138+E140+E143+E147)</f>
        <v>9</v>
      </c>
      <c r="F137" s="263">
        <f t="shared" si="42"/>
        <v>1</v>
      </c>
      <c r="G137" s="263">
        <f t="shared" si="42"/>
        <v>0</v>
      </c>
      <c r="H137" s="263">
        <f t="shared" si="42"/>
        <v>1</v>
      </c>
      <c r="I137" s="263">
        <f t="shared" si="42"/>
        <v>27</v>
      </c>
      <c r="J137" s="263">
        <f t="shared" si="42"/>
        <v>22</v>
      </c>
      <c r="K137" s="263">
        <f t="shared" si="42"/>
        <v>7</v>
      </c>
      <c r="L137" s="41"/>
      <c r="M137" s="256">
        <f t="shared" si="32"/>
        <v>67</v>
      </c>
      <c r="P137" s="84"/>
    </row>
    <row r="138" spans="2:16" ht="12" customHeight="1">
      <c r="B138" s="1981"/>
      <c r="C138" s="391" t="s">
        <v>20</v>
      </c>
      <c r="D138" s="77"/>
      <c r="E138" s="1262">
        <f t="shared" ref="E138:K138" si="43">SUM(E139)</f>
        <v>6</v>
      </c>
      <c r="F138" s="1262">
        <f t="shared" si="43"/>
        <v>1</v>
      </c>
      <c r="G138" s="1262">
        <f t="shared" si="43"/>
        <v>0</v>
      </c>
      <c r="H138" s="1262">
        <f t="shared" si="43"/>
        <v>0</v>
      </c>
      <c r="I138" s="1262">
        <f t="shared" si="43"/>
        <v>18</v>
      </c>
      <c r="J138" s="1262">
        <f t="shared" si="43"/>
        <v>19</v>
      </c>
      <c r="K138" s="1262">
        <f t="shared" si="43"/>
        <v>3</v>
      </c>
      <c r="L138" s="77"/>
      <c r="M138" s="1246">
        <f t="shared" ref="M138:M148" si="44">SUM(E138:L138)</f>
        <v>47</v>
      </c>
    </row>
    <row r="139" spans="2:16" ht="12" customHeight="1">
      <c r="B139" s="1981"/>
      <c r="C139" s="233"/>
      <c r="D139" s="77" t="s">
        <v>183</v>
      </c>
      <c r="E139" s="208">
        <v>6</v>
      </c>
      <c r="F139" s="208">
        <v>1</v>
      </c>
      <c r="G139" s="208">
        <v>0</v>
      </c>
      <c r="H139" s="208">
        <v>0</v>
      </c>
      <c r="I139" s="208">
        <v>18</v>
      </c>
      <c r="J139" s="208">
        <v>19</v>
      </c>
      <c r="K139" s="208">
        <v>3</v>
      </c>
      <c r="L139" s="77"/>
      <c r="M139" s="258">
        <f t="shared" si="44"/>
        <v>47</v>
      </c>
    </row>
    <row r="140" spans="2:16" ht="12" customHeight="1">
      <c r="B140" s="1981"/>
      <c r="C140" s="391" t="s">
        <v>50</v>
      </c>
      <c r="D140" s="47"/>
      <c r="E140" s="1262">
        <f t="shared" ref="E140:K140" si="45">SUM(E141:E142)</f>
        <v>0</v>
      </c>
      <c r="F140" s="1262">
        <f t="shared" si="45"/>
        <v>0</v>
      </c>
      <c r="G140" s="1262">
        <f t="shared" si="45"/>
        <v>0</v>
      </c>
      <c r="H140" s="1262">
        <f t="shared" si="45"/>
        <v>0</v>
      </c>
      <c r="I140" s="1262">
        <f t="shared" si="45"/>
        <v>2</v>
      </c>
      <c r="J140" s="1262">
        <f t="shared" si="45"/>
        <v>1</v>
      </c>
      <c r="K140" s="1262">
        <f t="shared" si="45"/>
        <v>1</v>
      </c>
      <c r="L140" s="1262"/>
      <c r="M140" s="1246">
        <f t="shared" si="44"/>
        <v>4</v>
      </c>
    </row>
    <row r="141" spans="2:16" ht="12" customHeight="1">
      <c r="B141" s="1981"/>
      <c r="C141" s="233"/>
      <c r="D141" s="77" t="s">
        <v>314</v>
      </c>
      <c r="E141" s="208">
        <v>0</v>
      </c>
      <c r="F141" s="208">
        <v>0</v>
      </c>
      <c r="G141" s="208">
        <v>0</v>
      </c>
      <c r="H141" s="208">
        <v>0</v>
      </c>
      <c r="I141" s="208">
        <v>0</v>
      </c>
      <c r="J141" s="208">
        <v>0</v>
      </c>
      <c r="K141" s="208">
        <v>0</v>
      </c>
      <c r="L141" s="77"/>
      <c r="M141" s="258">
        <f t="shared" si="44"/>
        <v>0</v>
      </c>
    </row>
    <row r="142" spans="2:16" ht="12" customHeight="1">
      <c r="B142" s="1981"/>
      <c r="C142" s="233"/>
      <c r="D142" s="77" t="s">
        <v>182</v>
      </c>
      <c r="E142" s="208">
        <v>0</v>
      </c>
      <c r="F142" s="208">
        <v>0</v>
      </c>
      <c r="G142" s="208">
        <v>0</v>
      </c>
      <c r="H142" s="208">
        <v>0</v>
      </c>
      <c r="I142" s="208">
        <v>2</v>
      </c>
      <c r="J142" s="208">
        <v>1</v>
      </c>
      <c r="K142" s="208">
        <v>1</v>
      </c>
      <c r="L142" s="77"/>
      <c r="M142" s="258">
        <f t="shared" si="44"/>
        <v>4</v>
      </c>
    </row>
    <row r="143" spans="2:16" ht="12" customHeight="1">
      <c r="B143" s="1981"/>
      <c r="C143" s="391" t="s">
        <v>38</v>
      </c>
      <c r="D143" s="77"/>
      <c r="E143" s="1262">
        <f t="shared" ref="E143:K143" si="46">SUM(E144:E146)</f>
        <v>1</v>
      </c>
      <c r="F143" s="1262">
        <f t="shared" si="46"/>
        <v>0</v>
      </c>
      <c r="G143" s="1262">
        <f t="shared" si="46"/>
        <v>0</v>
      </c>
      <c r="H143" s="1262">
        <f t="shared" si="46"/>
        <v>0</v>
      </c>
      <c r="I143" s="1262">
        <f t="shared" si="46"/>
        <v>3</v>
      </c>
      <c r="J143" s="1262">
        <f t="shared" si="46"/>
        <v>2</v>
      </c>
      <c r="K143" s="1262">
        <f t="shared" si="46"/>
        <v>0</v>
      </c>
      <c r="L143" s="77"/>
      <c r="M143" s="1246">
        <f t="shared" si="44"/>
        <v>6</v>
      </c>
    </row>
    <row r="144" spans="2:16" ht="12" customHeight="1">
      <c r="B144" s="1981"/>
      <c r="C144" s="391"/>
      <c r="D144" s="77" t="s">
        <v>180</v>
      </c>
      <c r="E144" s="208">
        <v>1</v>
      </c>
      <c r="F144" s="208">
        <v>0</v>
      </c>
      <c r="G144" s="208">
        <v>0</v>
      </c>
      <c r="H144" s="208">
        <v>0</v>
      </c>
      <c r="I144" s="208">
        <v>2</v>
      </c>
      <c r="J144" s="208">
        <v>0</v>
      </c>
      <c r="K144" s="208">
        <v>0</v>
      </c>
      <c r="L144" s="77"/>
      <c r="M144" s="258">
        <f t="shared" si="44"/>
        <v>3</v>
      </c>
    </row>
    <row r="145" spans="2:16" ht="12" customHeight="1">
      <c r="B145" s="1981"/>
      <c r="C145" s="391"/>
      <c r="D145" s="77" t="s">
        <v>179</v>
      </c>
      <c r="E145" s="208">
        <v>0</v>
      </c>
      <c r="F145" s="208">
        <v>0</v>
      </c>
      <c r="G145" s="208">
        <v>0</v>
      </c>
      <c r="H145" s="208">
        <v>0</v>
      </c>
      <c r="I145" s="208">
        <v>1</v>
      </c>
      <c r="J145" s="208">
        <v>0</v>
      </c>
      <c r="K145" s="208">
        <v>0</v>
      </c>
      <c r="L145" s="77"/>
      <c r="M145" s="258">
        <f t="shared" si="44"/>
        <v>1</v>
      </c>
    </row>
    <row r="146" spans="2:16" ht="12" customHeight="1">
      <c r="B146" s="1981"/>
      <c r="C146" s="391"/>
      <c r="D146" s="77" t="s">
        <v>178</v>
      </c>
      <c r="E146" s="208">
        <v>0</v>
      </c>
      <c r="F146" s="208">
        <v>0</v>
      </c>
      <c r="G146" s="208">
        <v>0</v>
      </c>
      <c r="H146" s="208">
        <v>0</v>
      </c>
      <c r="I146" s="208">
        <v>0</v>
      </c>
      <c r="J146" s="208">
        <v>2</v>
      </c>
      <c r="K146" s="208">
        <v>0</v>
      </c>
      <c r="L146" s="77"/>
      <c r="M146" s="258">
        <f t="shared" si="44"/>
        <v>2</v>
      </c>
    </row>
    <row r="147" spans="2:16" ht="12" customHeight="1">
      <c r="B147" s="1981"/>
      <c r="C147" s="391" t="s">
        <v>39</v>
      </c>
      <c r="D147" s="47"/>
      <c r="E147" s="1262">
        <f t="shared" ref="E147:K147" si="47">SUM(E148)</f>
        <v>2</v>
      </c>
      <c r="F147" s="1262">
        <f t="shared" si="47"/>
        <v>0</v>
      </c>
      <c r="G147" s="1262">
        <f t="shared" si="47"/>
        <v>0</v>
      </c>
      <c r="H147" s="1262">
        <f t="shared" si="47"/>
        <v>1</v>
      </c>
      <c r="I147" s="1262">
        <f t="shared" si="47"/>
        <v>4</v>
      </c>
      <c r="J147" s="1262">
        <f t="shared" si="47"/>
        <v>0</v>
      </c>
      <c r="K147" s="1262">
        <f t="shared" si="47"/>
        <v>3</v>
      </c>
      <c r="L147" s="47"/>
      <c r="M147" s="1246">
        <f t="shared" si="44"/>
        <v>10</v>
      </c>
    </row>
    <row r="148" spans="2:16" ht="12" customHeight="1">
      <c r="B148" s="1981"/>
      <c r="C148" s="233"/>
      <c r="D148" s="77" t="s">
        <v>177</v>
      </c>
      <c r="E148" s="208">
        <v>2</v>
      </c>
      <c r="F148" s="208">
        <v>0</v>
      </c>
      <c r="G148" s="208">
        <v>0</v>
      </c>
      <c r="H148" s="208">
        <v>1</v>
      </c>
      <c r="I148" s="208">
        <v>4</v>
      </c>
      <c r="J148" s="208">
        <v>0</v>
      </c>
      <c r="K148" s="208">
        <v>3</v>
      </c>
      <c r="L148" s="77"/>
      <c r="M148" s="258">
        <f t="shared" si="44"/>
        <v>10</v>
      </c>
    </row>
    <row r="149" spans="2:16" ht="12.75" customHeight="1">
      <c r="B149" s="2010">
        <v>1624</v>
      </c>
      <c r="C149" s="41" t="s">
        <v>47</v>
      </c>
      <c r="D149" s="111"/>
      <c r="E149" s="263">
        <f t="shared" ref="E149:K149" si="48">SUM(E150+E152)</f>
        <v>0</v>
      </c>
      <c r="F149" s="263">
        <f t="shared" si="48"/>
        <v>0</v>
      </c>
      <c r="G149" s="263">
        <f t="shared" si="48"/>
        <v>0</v>
      </c>
      <c r="H149" s="263">
        <f t="shared" si="48"/>
        <v>0</v>
      </c>
      <c r="I149" s="263">
        <f t="shared" si="48"/>
        <v>3</v>
      </c>
      <c r="J149" s="263">
        <f t="shared" si="48"/>
        <v>9</v>
      </c>
      <c r="K149" s="263">
        <f t="shared" si="48"/>
        <v>4</v>
      </c>
      <c r="L149" s="111"/>
      <c r="M149" s="263">
        <f>SUM(E149:K149)</f>
        <v>16</v>
      </c>
      <c r="N149" s="421"/>
      <c r="P149" s="84"/>
    </row>
    <row r="150" spans="2:16" ht="12" customHeight="1">
      <c r="B150" s="1981"/>
      <c r="C150" s="391" t="s">
        <v>35</v>
      </c>
      <c r="D150" s="77"/>
      <c r="E150" s="1262">
        <f t="shared" ref="E150:K150" si="49">SUM(E151)</f>
        <v>0</v>
      </c>
      <c r="F150" s="1262">
        <f t="shared" si="49"/>
        <v>0</v>
      </c>
      <c r="G150" s="1262">
        <f t="shared" si="49"/>
        <v>0</v>
      </c>
      <c r="H150" s="1262">
        <f t="shared" si="49"/>
        <v>0</v>
      </c>
      <c r="I150" s="1262">
        <f t="shared" si="49"/>
        <v>3</v>
      </c>
      <c r="J150" s="1262">
        <f t="shared" si="49"/>
        <v>9</v>
      </c>
      <c r="K150" s="1262">
        <f t="shared" si="49"/>
        <v>1</v>
      </c>
      <c r="L150" s="77"/>
      <c r="M150" s="1246">
        <f>SUM(E150:K150)</f>
        <v>13</v>
      </c>
      <c r="P150" s="84"/>
    </row>
    <row r="151" spans="2:16" ht="12" customHeight="1">
      <c r="B151" s="1981"/>
      <c r="C151" s="233"/>
      <c r="D151" s="77" t="s">
        <v>175</v>
      </c>
      <c r="E151" s="301">
        <v>0</v>
      </c>
      <c r="F151" s="301">
        <v>0</v>
      </c>
      <c r="G151" s="301">
        <v>0</v>
      </c>
      <c r="H151" s="301">
        <v>0</v>
      </c>
      <c r="I151" s="301">
        <v>3</v>
      </c>
      <c r="J151" s="301">
        <v>9</v>
      </c>
      <c r="K151" s="301">
        <v>1</v>
      </c>
      <c r="L151" s="77"/>
      <c r="M151" s="258">
        <f>SUM(E151:K151)</f>
        <v>13</v>
      </c>
      <c r="P151" s="84"/>
    </row>
    <row r="152" spans="2:16" ht="12" customHeight="1">
      <c r="B152" s="1981"/>
      <c r="C152" s="391" t="s">
        <v>52</v>
      </c>
      <c r="D152" s="77"/>
      <c r="E152" s="1262">
        <f t="shared" ref="E152:K152" si="50">SUM(E153)</f>
        <v>0</v>
      </c>
      <c r="F152" s="1262">
        <f t="shared" si="50"/>
        <v>0</v>
      </c>
      <c r="G152" s="1262">
        <f t="shared" si="50"/>
        <v>0</v>
      </c>
      <c r="H152" s="1262">
        <f t="shared" si="50"/>
        <v>0</v>
      </c>
      <c r="I152" s="1262">
        <f t="shared" si="50"/>
        <v>0</v>
      </c>
      <c r="J152" s="1262">
        <f t="shared" si="50"/>
        <v>0</v>
      </c>
      <c r="K152" s="1262">
        <f t="shared" si="50"/>
        <v>3</v>
      </c>
      <c r="L152" s="77"/>
      <c r="M152" s="1246">
        <f>SUM(E152:K152)</f>
        <v>3</v>
      </c>
      <c r="P152" s="84"/>
    </row>
    <row r="153" spans="2:16" ht="12" customHeight="1">
      <c r="B153" s="1982"/>
      <c r="C153" s="419"/>
      <c r="D153" s="418" t="s">
        <v>174</v>
      </c>
      <c r="E153" s="314">
        <v>0</v>
      </c>
      <c r="F153" s="314">
        <v>0</v>
      </c>
      <c r="G153" s="314">
        <v>0</v>
      </c>
      <c r="H153" s="314">
        <v>0</v>
      </c>
      <c r="I153" s="314">
        <v>0</v>
      </c>
      <c r="J153" s="314">
        <v>0</v>
      </c>
      <c r="K153" s="314">
        <v>3</v>
      </c>
      <c r="L153" s="486"/>
      <c r="M153" s="258">
        <f>SUM(E153:K153)</f>
        <v>3</v>
      </c>
      <c r="P153" s="84"/>
    </row>
    <row r="154" spans="2:16">
      <c r="B154" s="374"/>
      <c r="C154" s="2148" t="s">
        <v>5</v>
      </c>
      <c r="D154" s="2149"/>
      <c r="E154" s="304">
        <f t="shared" ref="E154:K154" si="51">SUM(E7+E33+E66+E78+E87+E115+E127+E137+E149)</f>
        <v>162</v>
      </c>
      <c r="F154" s="304">
        <f t="shared" si="51"/>
        <v>7</v>
      </c>
      <c r="G154" s="304">
        <f t="shared" si="51"/>
        <v>19</v>
      </c>
      <c r="H154" s="304">
        <f t="shared" si="51"/>
        <v>13</v>
      </c>
      <c r="I154" s="304">
        <f t="shared" si="51"/>
        <v>256</v>
      </c>
      <c r="J154" s="304">
        <f t="shared" si="51"/>
        <v>262</v>
      </c>
      <c r="K154" s="304">
        <f t="shared" si="51"/>
        <v>200</v>
      </c>
      <c r="L154" s="304"/>
      <c r="M154" s="1283">
        <f>SUM(M7+M33+M66+M78+M87+M115+M127+M137+M149)</f>
        <v>919</v>
      </c>
    </row>
    <row r="155" spans="2:16" ht="11.25" customHeight="1">
      <c r="B155" s="78"/>
      <c r="C155" s="2150" t="s">
        <v>1329</v>
      </c>
      <c r="D155" s="2150"/>
      <c r="E155" s="2150"/>
      <c r="F155" s="2150"/>
      <c r="G155" s="2150"/>
      <c r="H155" s="2150"/>
      <c r="I155" s="2150"/>
      <c r="J155" s="2150"/>
      <c r="K155" s="2150"/>
      <c r="L155" s="2150"/>
      <c r="M155" s="2150"/>
    </row>
    <row r="156" spans="2:16" ht="10.5" customHeight="1">
      <c r="B156" s="78"/>
      <c r="C156" s="2017" t="s">
        <v>1328</v>
      </c>
      <c r="D156" s="2017"/>
      <c r="E156" s="2017"/>
      <c r="F156" s="2017"/>
      <c r="G156" s="2017"/>
      <c r="H156" s="2017"/>
      <c r="I156" s="2017"/>
      <c r="J156" s="2017"/>
      <c r="K156" s="2017"/>
      <c r="L156" s="2017"/>
      <c r="M156" s="2017"/>
    </row>
    <row r="157" spans="2:16" ht="9" customHeight="1"/>
    <row r="158" spans="2:16" ht="15.75" customHeight="1">
      <c r="B158" s="78"/>
      <c r="D158" s="77"/>
      <c r="E158" s="77"/>
      <c r="F158" s="77"/>
      <c r="G158" s="77"/>
      <c r="H158" s="77"/>
      <c r="I158" s="77"/>
      <c r="J158" s="77"/>
      <c r="K158" s="77"/>
      <c r="L158" s="77"/>
    </row>
    <row r="159" spans="2:16" ht="9" customHeight="1">
      <c r="B159" s="78"/>
    </row>
    <row r="160" spans="2:16" ht="12.75" customHeight="1"/>
    <row r="161" spans="1:13" ht="9" customHeight="1">
      <c r="B161" s="78"/>
    </row>
    <row r="162" spans="1:13" ht="9" customHeight="1">
      <c r="B162" s="78"/>
    </row>
    <row r="163" spans="1:13" ht="9" customHeight="1"/>
    <row r="164" spans="1:13" ht="9" customHeight="1"/>
    <row r="165" spans="1:13" ht="9" customHeight="1"/>
    <row r="166" spans="1:13" ht="9" customHeight="1"/>
    <row r="167" spans="1:13" ht="9" customHeight="1"/>
    <row r="168" spans="1:13" ht="9" customHeight="1"/>
    <row r="169" spans="1:13" ht="9" customHeight="1">
      <c r="A169" s="74"/>
      <c r="M169" s="74"/>
    </row>
    <row r="170" spans="1:13" ht="9" customHeight="1">
      <c r="A170" s="74"/>
      <c r="M170" s="74"/>
    </row>
    <row r="171" spans="1:13" ht="9" customHeight="1">
      <c r="A171" s="74"/>
      <c r="M171" s="74"/>
    </row>
    <row r="172" spans="1:13" ht="9" customHeight="1">
      <c r="A172" s="74"/>
      <c r="M172" s="74"/>
    </row>
    <row r="173" spans="1:13" ht="9" customHeight="1">
      <c r="A173" s="74"/>
      <c r="M173" s="74"/>
    </row>
    <row r="174" spans="1:13" ht="9" customHeight="1">
      <c r="A174" s="74"/>
      <c r="M174" s="74"/>
    </row>
    <row r="175" spans="1:13" ht="9" customHeight="1">
      <c r="A175" s="74"/>
      <c r="M175" s="74"/>
    </row>
    <row r="176" spans="1:13" ht="9" customHeight="1">
      <c r="A176" s="74"/>
      <c r="M176" s="74"/>
    </row>
    <row r="177" s="74" customFormat="1" ht="9" customHeight="1"/>
    <row r="178" s="74" customFormat="1" ht="9" customHeight="1"/>
    <row r="179" s="74" customFormat="1" ht="9" customHeight="1"/>
    <row r="180" s="74" customFormat="1" ht="9" customHeight="1"/>
    <row r="181" s="74" customFormat="1" ht="9" customHeight="1"/>
    <row r="182" s="74" customFormat="1" ht="9" customHeight="1"/>
    <row r="183" s="74" customFormat="1" ht="9" customHeight="1"/>
    <row r="184" s="74" customFormat="1" ht="9" customHeight="1"/>
    <row r="185" s="74" customFormat="1" ht="9" customHeight="1"/>
    <row r="186" s="74" customFormat="1" ht="9" customHeight="1"/>
    <row r="187" s="74" customFormat="1" ht="9" customHeight="1"/>
    <row r="188" s="74" customFormat="1" ht="9" customHeight="1"/>
    <row r="189" s="74" customFormat="1" ht="9" customHeight="1"/>
    <row r="190" s="74" customFormat="1" ht="9" customHeight="1"/>
    <row r="191" s="74" customFormat="1" ht="9" customHeight="1"/>
    <row r="192" s="74" customFormat="1" ht="9" customHeight="1"/>
    <row r="193" s="74" customFormat="1" ht="9" customHeight="1"/>
    <row r="194" s="74" customFormat="1" ht="9" customHeight="1"/>
    <row r="195" s="74" customFormat="1" ht="9" customHeight="1"/>
    <row r="196" s="74" customFormat="1" ht="9" customHeight="1"/>
    <row r="197" s="74" customFormat="1" ht="9" customHeight="1"/>
    <row r="198" s="74" customFormat="1" ht="9" customHeight="1"/>
    <row r="199" s="74" customFormat="1" ht="9" customHeight="1"/>
    <row r="200" s="74" customFormat="1" ht="9" customHeight="1"/>
    <row r="201" s="74" customFormat="1" ht="9" customHeight="1"/>
    <row r="202" s="74" customFormat="1" ht="9" customHeight="1"/>
    <row r="203" s="74" customFormat="1" ht="9" customHeight="1"/>
    <row r="204" s="74" customFormat="1" ht="9" customHeight="1"/>
    <row r="205" s="74" customFormat="1" ht="9" customHeight="1"/>
    <row r="206" s="74" customFormat="1" ht="9" customHeight="1"/>
    <row r="207" s="74" customFormat="1" ht="9" customHeight="1"/>
    <row r="208" s="74" customFormat="1" ht="9" customHeight="1"/>
    <row r="209" s="74" customFormat="1" ht="9" customHeight="1"/>
    <row r="210" s="74" customFormat="1" ht="9" customHeight="1"/>
    <row r="211" s="74" customFormat="1" ht="9" customHeight="1"/>
    <row r="212" s="74" customFormat="1" ht="9" customHeight="1"/>
    <row r="213" s="74" customFormat="1" ht="9" customHeight="1"/>
    <row r="214" s="74" customFormat="1" ht="9" customHeight="1"/>
    <row r="215" s="74" customFormat="1" ht="9" customHeight="1"/>
    <row r="216" s="74" customFormat="1" ht="9" customHeight="1"/>
    <row r="217" s="74" customFormat="1" ht="9" customHeight="1"/>
    <row r="218" s="74" customFormat="1" ht="9" customHeight="1"/>
    <row r="219" s="74" customFormat="1" ht="9" customHeight="1"/>
    <row r="220" s="74" customFormat="1" ht="9" customHeight="1"/>
    <row r="221" s="74" customFormat="1" ht="9" customHeight="1"/>
    <row r="222" s="74" customFormat="1" ht="9" customHeight="1"/>
    <row r="223" s="74" customFormat="1" ht="9" customHeight="1"/>
    <row r="224" s="74" customFormat="1" ht="9" customHeight="1"/>
    <row r="225" s="74" customFormat="1" ht="9" customHeight="1"/>
    <row r="226" s="74" customFormat="1" ht="9" customHeight="1"/>
    <row r="227" s="74" customFormat="1" ht="9" customHeight="1"/>
    <row r="228" s="74" customFormat="1" ht="9" customHeight="1"/>
    <row r="229" s="74" customFormat="1" ht="9" customHeight="1"/>
    <row r="230" s="74" customFormat="1" ht="9" customHeight="1"/>
    <row r="231" s="74" customFormat="1" ht="9" customHeight="1"/>
    <row r="232" s="74" customFormat="1" ht="9" customHeight="1"/>
    <row r="233" s="74" customFormat="1" ht="9" customHeight="1"/>
    <row r="234" s="74" customFormat="1" ht="9" customHeight="1"/>
    <row r="235" s="74" customFormat="1" ht="9" customHeight="1"/>
    <row r="236" s="74" customFormat="1" ht="9" customHeight="1"/>
    <row r="237" s="74" customFormat="1" ht="9" customHeight="1"/>
    <row r="238" s="74" customFormat="1" ht="9" customHeight="1"/>
    <row r="239" s="74" customFormat="1" ht="9" customHeight="1"/>
    <row r="240" s="74" customFormat="1" ht="9" customHeight="1"/>
    <row r="241" spans="3:12" s="74" customFormat="1" ht="9" customHeight="1"/>
    <row r="242" spans="3:12" s="74" customFormat="1" ht="9" customHeight="1"/>
    <row r="243" spans="3:12" s="74" customFormat="1" ht="9" customHeight="1"/>
    <row r="244" spans="3:12" s="74" customFormat="1" ht="9" customHeight="1"/>
    <row r="245" spans="3:12" s="74" customFormat="1" ht="9" customHeight="1"/>
    <row r="246" spans="3:12" s="74" customFormat="1" ht="9" customHeight="1"/>
    <row r="247" spans="3:12" s="74" customFormat="1" ht="9" customHeight="1">
      <c r="C247" s="77"/>
      <c r="D247" s="77"/>
      <c r="E247" s="77"/>
      <c r="F247" s="77"/>
      <c r="G247" s="77"/>
      <c r="H247" s="77"/>
      <c r="I247" s="77"/>
      <c r="J247" s="77"/>
      <c r="K247" s="77"/>
      <c r="L247" s="77"/>
    </row>
    <row r="248" spans="3:12" s="74" customFormat="1" ht="9" customHeight="1"/>
    <row r="249" spans="3:12" s="74" customFormat="1" ht="9" customHeight="1"/>
    <row r="250" spans="3:12" s="74" customFormat="1" ht="9" customHeight="1"/>
    <row r="251" spans="3:12" s="74" customFormat="1" ht="9" customHeight="1"/>
    <row r="252" spans="3:12" s="74" customFormat="1" ht="9" customHeight="1"/>
    <row r="253" spans="3:12" s="74" customFormat="1" ht="9" customHeight="1"/>
    <row r="254" spans="3:12" s="74" customFormat="1" ht="9" customHeight="1"/>
    <row r="255" spans="3:12" s="74" customFormat="1" ht="9" customHeight="1"/>
    <row r="256" spans="3:12" s="74" customFormat="1" ht="9" customHeight="1"/>
    <row r="257" s="74" customFormat="1" ht="9" customHeight="1"/>
    <row r="258" s="74" customFormat="1" ht="9" customHeight="1"/>
    <row r="259" s="74" customFormat="1" ht="9" customHeight="1"/>
    <row r="260" s="74" customFormat="1" ht="9" customHeight="1"/>
    <row r="261" s="74" customFormat="1" ht="9" customHeight="1"/>
    <row r="262" s="74" customFormat="1" ht="9" customHeight="1"/>
    <row r="263" s="74" customFormat="1" ht="9" customHeight="1"/>
    <row r="264" s="74" customFormat="1" ht="9" customHeight="1"/>
    <row r="265" s="74" customFormat="1" ht="9" customHeight="1"/>
    <row r="266" s="74" customFormat="1" ht="9" customHeight="1"/>
    <row r="267" s="74" customFormat="1" ht="9" customHeight="1"/>
    <row r="268" s="74" customFormat="1" ht="9" customHeight="1"/>
    <row r="269" s="74" customFormat="1" ht="9" customHeight="1"/>
    <row r="270" s="74" customFormat="1" ht="9" customHeight="1"/>
    <row r="271" s="74" customFormat="1" ht="9" customHeight="1"/>
    <row r="272" s="74" customFormat="1" ht="9" customHeight="1"/>
    <row r="273" s="74" customFormat="1" ht="9" customHeight="1"/>
    <row r="274" s="74" customFormat="1" ht="9" customHeight="1"/>
    <row r="275" s="74" customFormat="1" ht="9" customHeight="1"/>
    <row r="276" s="74" customFormat="1" ht="9" customHeight="1"/>
    <row r="277" s="74" customFormat="1" ht="9" customHeight="1"/>
    <row r="278" s="74" customFormat="1" ht="9" customHeight="1"/>
    <row r="279" s="74" customFormat="1" ht="9" customHeight="1"/>
    <row r="280" s="74" customFormat="1" ht="9" customHeight="1"/>
    <row r="281" s="74" customFormat="1" ht="9" customHeight="1"/>
    <row r="282" s="74" customFormat="1" ht="9" customHeight="1"/>
    <row r="283" s="74" customFormat="1" ht="9" customHeight="1"/>
    <row r="284" s="74" customFormat="1" ht="9" customHeight="1"/>
    <row r="285" s="74" customFormat="1" ht="9" customHeight="1"/>
    <row r="286" s="74" customFormat="1" ht="9" customHeight="1"/>
    <row r="287" s="74" customFormat="1" ht="9" customHeight="1"/>
    <row r="288" s="74" customFormat="1" ht="9" customHeight="1"/>
    <row r="289" s="74" customFormat="1" ht="9" customHeight="1"/>
    <row r="290" s="74" customFormat="1" ht="9" customHeight="1"/>
    <row r="291" s="74" customFormat="1" ht="9" customHeight="1"/>
    <row r="292" s="74" customFormat="1" ht="9" customHeight="1"/>
    <row r="293" s="74" customFormat="1" ht="9" customHeight="1"/>
    <row r="294" s="74" customFormat="1" ht="9" customHeight="1"/>
    <row r="295" s="74" customFormat="1" ht="9" customHeight="1"/>
    <row r="296" s="74" customFormat="1" ht="9" customHeight="1"/>
    <row r="297" s="74" customFormat="1" ht="9" customHeight="1"/>
    <row r="298" s="74" customFormat="1" ht="9" customHeight="1"/>
    <row r="299" s="74" customFormat="1" ht="9" customHeight="1"/>
    <row r="300" s="74" customFormat="1" ht="9" customHeight="1"/>
    <row r="301" s="74" customFormat="1" ht="9" customHeight="1"/>
    <row r="302" s="74" customFormat="1" ht="9" customHeight="1"/>
    <row r="303" s="74" customFormat="1" ht="9" customHeight="1"/>
    <row r="304" s="74" customFormat="1" ht="9" customHeight="1"/>
    <row r="305" s="74" customFormat="1" ht="9" customHeight="1"/>
    <row r="306" s="74" customFormat="1" ht="9" customHeight="1"/>
    <row r="307" s="74" customFormat="1" ht="9" customHeight="1"/>
    <row r="308" s="74" customFormat="1" ht="9" customHeight="1"/>
    <row r="309" s="74" customFormat="1" ht="9" customHeight="1"/>
    <row r="310" s="74" customFormat="1" ht="9" customHeight="1"/>
    <row r="311" s="74" customFormat="1" ht="9" customHeight="1"/>
    <row r="312" s="74" customFormat="1" ht="9" customHeight="1"/>
    <row r="313" s="74" customFormat="1" ht="9" customHeight="1"/>
    <row r="314" s="74" customFormat="1" ht="9" customHeight="1"/>
    <row r="315" s="74" customFormat="1" ht="9" customHeight="1"/>
    <row r="316" s="74" customFormat="1" ht="9" customHeight="1"/>
    <row r="317" s="74" customFormat="1" ht="9" customHeight="1"/>
    <row r="318" s="74" customFormat="1" ht="9" customHeight="1"/>
    <row r="319" s="74" customFormat="1" ht="9" customHeight="1"/>
    <row r="320" s="74" customFormat="1" ht="9" customHeight="1"/>
    <row r="321" s="74" customFormat="1" ht="9" customHeight="1"/>
    <row r="322" s="74" customFormat="1" ht="9" customHeight="1"/>
    <row r="323" s="74" customFormat="1" ht="9" customHeight="1"/>
    <row r="324" s="74" customFormat="1" ht="9" customHeight="1"/>
    <row r="325" s="74" customFormat="1" ht="9" customHeight="1"/>
    <row r="326" s="74" customFormat="1" ht="9" customHeight="1"/>
    <row r="327" s="74" customFormat="1" ht="9" customHeight="1"/>
    <row r="328" s="74" customFormat="1" ht="9" customHeight="1"/>
    <row r="329" s="74" customFormat="1" ht="9" customHeight="1"/>
    <row r="330" s="74" customFormat="1" ht="9" customHeight="1"/>
    <row r="331" s="74" customFormat="1" ht="9" customHeight="1"/>
    <row r="332" s="74" customFormat="1" ht="9" customHeight="1"/>
    <row r="333" s="74" customFormat="1" ht="9" customHeight="1"/>
    <row r="334" s="74" customFormat="1" ht="9" customHeight="1"/>
    <row r="335" s="74" customFormat="1" ht="9" customHeight="1"/>
    <row r="336" s="74" customFormat="1" ht="9" customHeight="1"/>
    <row r="337" s="74" customFormat="1" ht="9" customHeight="1"/>
    <row r="338" s="74" customFormat="1" ht="9" customHeight="1"/>
    <row r="339" s="74" customFormat="1" ht="9" customHeight="1"/>
    <row r="340" s="74" customFormat="1" ht="9" customHeight="1"/>
    <row r="341" s="74" customFormat="1" ht="9" customHeight="1"/>
    <row r="342" s="74" customFormat="1" ht="9" customHeight="1"/>
    <row r="343" s="74" customFormat="1" ht="9" customHeight="1"/>
    <row r="344" s="74" customFormat="1" ht="9" customHeight="1"/>
    <row r="345" s="74" customFormat="1" ht="9" customHeight="1"/>
    <row r="346" s="74" customFormat="1" ht="9" customHeight="1"/>
    <row r="347" s="74" customFormat="1" ht="9" customHeight="1"/>
    <row r="348" s="74" customFormat="1" ht="9" customHeight="1"/>
    <row r="349" s="74" customFormat="1" ht="9" customHeight="1"/>
    <row r="350" s="74" customFormat="1" ht="9" customHeight="1"/>
    <row r="351" s="74" customFormat="1" ht="9" customHeight="1"/>
    <row r="352" s="74" customFormat="1" ht="9" customHeight="1"/>
    <row r="353" s="74" customFormat="1" ht="9" customHeight="1"/>
    <row r="354" s="74" customFormat="1" ht="9" customHeight="1"/>
    <row r="355" s="74" customFormat="1" ht="9" customHeight="1"/>
    <row r="356" s="74" customFormat="1" ht="9" customHeight="1"/>
    <row r="357" s="74" customFormat="1" ht="9" customHeight="1"/>
    <row r="358" s="74" customFormat="1" ht="9" customHeight="1"/>
    <row r="359" s="74" customFormat="1" ht="9" customHeight="1"/>
    <row r="360" s="74" customFormat="1" ht="9" customHeight="1"/>
    <row r="361" s="74" customFormat="1" ht="9" customHeight="1"/>
    <row r="362" s="74" customFormat="1" ht="9" customHeight="1"/>
    <row r="363" s="74" customFormat="1" ht="9" customHeight="1"/>
    <row r="364" s="74" customFormat="1" ht="9" customHeight="1"/>
    <row r="365" s="74" customFormat="1" ht="9" customHeight="1"/>
    <row r="366" s="74" customFormat="1" ht="9" customHeight="1"/>
    <row r="367" s="74" customFormat="1" ht="9" customHeight="1"/>
    <row r="368" s="74" customFormat="1" ht="9" customHeight="1"/>
    <row r="369" s="74" customFormat="1" ht="9" customHeight="1"/>
    <row r="370" s="74" customFormat="1" ht="9" customHeight="1"/>
    <row r="371" s="74" customFormat="1" ht="9" customHeight="1"/>
    <row r="372" s="74" customFormat="1" ht="9" customHeight="1"/>
    <row r="373" s="74" customFormat="1" ht="9" customHeight="1"/>
    <row r="374" s="74" customFormat="1" ht="9" customHeight="1"/>
    <row r="375" s="74" customFormat="1" ht="9" customHeight="1"/>
    <row r="376" s="74" customFormat="1" ht="9" customHeight="1"/>
    <row r="377" s="74" customFormat="1" ht="9" customHeight="1"/>
    <row r="378" s="74" customFormat="1" ht="9" customHeight="1"/>
    <row r="379" s="74" customFormat="1" ht="9" customHeight="1"/>
    <row r="380" s="74" customFormat="1" ht="9" customHeight="1"/>
    <row r="381" s="74" customFormat="1" ht="9" customHeight="1"/>
    <row r="382" s="74" customFormat="1" ht="9" customHeight="1"/>
    <row r="383" s="74" customFormat="1" ht="9" customHeight="1"/>
    <row r="384" s="74" customFormat="1" ht="9" customHeight="1"/>
    <row r="385" s="74" customFormat="1" ht="9" customHeight="1"/>
    <row r="386" s="74" customFormat="1" ht="9" customHeight="1"/>
    <row r="387" s="74" customFormat="1" ht="9" customHeight="1"/>
    <row r="388" s="74" customFormat="1" ht="9" customHeight="1"/>
    <row r="389" s="74" customFormat="1" ht="9" customHeight="1"/>
    <row r="390" s="74" customFormat="1" ht="9" customHeight="1"/>
    <row r="391" s="74" customFormat="1" ht="9" customHeight="1"/>
    <row r="392" s="74" customFormat="1" ht="9" customHeight="1"/>
    <row r="393" s="74" customFormat="1" ht="9" customHeight="1"/>
    <row r="394" s="74" customFormat="1" ht="9" customHeight="1"/>
    <row r="395" s="74" customFormat="1" ht="9" customHeight="1"/>
    <row r="396" s="74" customFormat="1" ht="9" customHeight="1"/>
    <row r="397" s="74" customFormat="1" ht="9" customHeight="1"/>
    <row r="398" s="74" customFormat="1" ht="9" customHeight="1"/>
    <row r="399" s="74" customFormat="1" ht="9" customHeight="1"/>
    <row r="400" s="74" customFormat="1" ht="9" customHeight="1"/>
    <row r="401" s="74" customFormat="1" ht="9" customHeight="1"/>
    <row r="402" s="74" customFormat="1" ht="9" customHeight="1"/>
    <row r="403" s="74" customFormat="1" ht="9" customHeight="1"/>
    <row r="404" s="74" customFormat="1" ht="9" customHeight="1"/>
    <row r="405" s="74" customFormat="1" ht="9" customHeight="1"/>
    <row r="406" s="74" customFormat="1" ht="9" customHeight="1"/>
    <row r="407" s="74" customFormat="1" ht="9" customHeight="1"/>
    <row r="408" s="74" customFormat="1" ht="9" customHeight="1"/>
    <row r="409" s="74" customFormat="1" ht="9" customHeight="1"/>
    <row r="410" s="74" customFormat="1" ht="9" customHeight="1"/>
    <row r="411" s="74" customFormat="1" ht="9" customHeight="1"/>
    <row r="412" s="74" customFormat="1" ht="9" customHeight="1"/>
    <row r="413" s="74" customFormat="1" ht="9" customHeight="1"/>
    <row r="414" s="74" customFormat="1" ht="9" customHeight="1"/>
    <row r="415" s="74" customFormat="1" ht="9" customHeight="1"/>
    <row r="416" s="74" customFormat="1" ht="9" customHeight="1"/>
    <row r="417" s="74" customFormat="1" ht="9" customHeight="1"/>
    <row r="418" s="74" customFormat="1" ht="9" customHeight="1"/>
    <row r="419" s="74" customFormat="1" ht="9" customHeight="1"/>
    <row r="420" s="74" customFormat="1" ht="9" customHeight="1"/>
    <row r="421" s="74" customFormat="1" ht="9" customHeight="1"/>
    <row r="422" s="74" customFormat="1" ht="9" customHeight="1"/>
    <row r="423" s="74" customFormat="1" ht="9" customHeight="1"/>
    <row r="424" s="74" customFormat="1" ht="9" customHeight="1"/>
    <row r="425" s="74" customFormat="1" ht="9" customHeight="1"/>
    <row r="426" s="74" customFormat="1" ht="9" customHeight="1"/>
    <row r="427" s="74" customFormat="1" ht="9" customHeight="1"/>
    <row r="428" s="74" customFormat="1" ht="9" customHeight="1"/>
    <row r="429" s="74" customFormat="1" ht="9" customHeight="1"/>
    <row r="430" s="74" customFormat="1" ht="9" customHeight="1"/>
    <row r="431" s="74" customFormat="1" ht="9" customHeight="1"/>
    <row r="432" s="74" customFormat="1" ht="9" customHeight="1"/>
    <row r="433" s="74" customFormat="1" ht="9" customHeight="1"/>
    <row r="434" s="74" customFormat="1" ht="9" customHeight="1"/>
    <row r="435" s="74" customFormat="1" ht="9" customHeight="1"/>
    <row r="436" s="74" customFormat="1" ht="9" customHeight="1"/>
    <row r="437" s="74" customFormat="1" ht="9" customHeight="1"/>
    <row r="438" s="74" customFormat="1" ht="9" customHeight="1"/>
    <row r="439" s="74" customFormat="1" ht="9" customHeight="1"/>
    <row r="440" s="74" customFormat="1" ht="9" customHeight="1"/>
    <row r="441" s="74" customFormat="1" ht="9" customHeight="1"/>
    <row r="442" s="74" customFormat="1" ht="9" customHeight="1"/>
    <row r="443" s="74" customFormat="1" ht="9" customHeight="1"/>
    <row r="444" s="74" customFormat="1" ht="9" customHeight="1"/>
    <row r="445" s="74" customFormat="1" ht="9" customHeight="1"/>
    <row r="446" s="74" customFormat="1" ht="9" customHeight="1"/>
    <row r="447" s="74" customFormat="1" ht="9" customHeight="1"/>
    <row r="448" s="74" customFormat="1" ht="9" customHeight="1"/>
    <row r="449" s="74" customFormat="1" ht="9" customHeight="1"/>
    <row r="450" s="74" customFormat="1" ht="9" customHeight="1"/>
    <row r="451" s="74" customFormat="1" ht="9" customHeight="1"/>
    <row r="452" s="74" customFormat="1" ht="9" customHeight="1"/>
    <row r="453" s="74" customFormat="1" ht="9" customHeight="1"/>
    <row r="454" s="74" customFormat="1" ht="9" customHeight="1"/>
    <row r="455" s="74" customFormat="1" ht="9" customHeight="1"/>
    <row r="456" s="74" customFormat="1" ht="9" customHeight="1"/>
    <row r="457" s="74" customFormat="1" ht="9" customHeight="1"/>
    <row r="458" s="74" customFormat="1" ht="9" customHeight="1"/>
    <row r="459" s="74" customFormat="1" ht="9" customHeight="1"/>
    <row r="460" s="74" customFormat="1" ht="9" customHeight="1"/>
    <row r="461" s="74" customFormat="1" ht="9" customHeight="1"/>
    <row r="462" s="74" customFormat="1" ht="9" customHeight="1"/>
    <row r="463" s="74" customFormat="1" ht="9" customHeight="1"/>
    <row r="464" s="74" customFormat="1" ht="9" customHeight="1"/>
    <row r="465" s="74" customFormat="1" ht="9" customHeight="1"/>
    <row r="466" s="74" customFormat="1" ht="9" customHeight="1"/>
    <row r="467" s="74" customFormat="1" ht="9" customHeight="1"/>
    <row r="468" s="74" customFormat="1" ht="9" customHeight="1"/>
    <row r="469" s="74" customFormat="1" ht="9" customHeight="1"/>
    <row r="470" s="74" customFormat="1" ht="9" customHeight="1"/>
    <row r="471" s="74" customFormat="1" ht="9" customHeight="1"/>
    <row r="472" s="74" customFormat="1" ht="9" customHeight="1"/>
    <row r="473" s="74" customFormat="1" ht="9" customHeight="1"/>
    <row r="474" s="74" customFormat="1" ht="9" customHeight="1"/>
    <row r="475" s="74" customFormat="1" ht="9" customHeight="1"/>
    <row r="476" s="74" customFormat="1" ht="9" customHeight="1"/>
    <row r="477" s="74" customFormat="1" ht="9" customHeight="1"/>
    <row r="478" s="74" customFormat="1" ht="9" customHeight="1"/>
    <row r="479" s="74" customFormat="1" ht="9" customHeight="1"/>
    <row r="480" s="74" customFormat="1" ht="9" customHeight="1"/>
    <row r="481" s="74" customFormat="1" ht="9" customHeight="1"/>
    <row r="482" s="74" customFormat="1" ht="9" customHeight="1"/>
    <row r="483" s="74" customFormat="1" ht="9" customHeight="1"/>
    <row r="484" s="74" customFormat="1" ht="9" customHeight="1"/>
    <row r="485" s="74" customFormat="1" ht="9" customHeight="1"/>
    <row r="486" s="74" customFormat="1" ht="9" customHeight="1"/>
    <row r="487" s="74" customFormat="1" ht="9" customHeight="1"/>
    <row r="488" s="74" customFormat="1" ht="9" customHeight="1"/>
    <row r="489" s="74" customFormat="1" ht="9" customHeight="1"/>
    <row r="490" s="74" customFormat="1" ht="9" customHeight="1"/>
    <row r="491" s="74" customFormat="1" ht="9" customHeight="1"/>
    <row r="492" s="74" customFormat="1" ht="9" customHeight="1"/>
    <row r="493" s="74" customFormat="1" ht="9" customHeight="1"/>
    <row r="494" s="74" customFormat="1" ht="9" customHeight="1"/>
    <row r="495" s="74" customFormat="1" ht="9" customHeight="1"/>
    <row r="496" s="74" customFormat="1" ht="9" customHeight="1"/>
    <row r="497" s="74" customFormat="1" ht="9" customHeight="1"/>
    <row r="498" s="74" customFormat="1" ht="9" customHeight="1"/>
    <row r="499" s="74" customFormat="1" ht="9" customHeight="1"/>
    <row r="500" s="74" customFormat="1" ht="9" customHeight="1"/>
    <row r="501" s="74" customFormat="1" ht="9" customHeight="1"/>
    <row r="502" s="74" customFormat="1" ht="9" customHeight="1"/>
    <row r="503" s="74" customFormat="1" ht="9" customHeight="1"/>
    <row r="504" s="74" customFormat="1" ht="9" customHeight="1"/>
    <row r="505" s="74" customFormat="1" ht="9" customHeight="1"/>
    <row r="506" s="74" customFormat="1" ht="9" customHeight="1"/>
    <row r="507" s="74" customFormat="1" ht="9" customHeight="1"/>
    <row r="508" s="74" customFormat="1" ht="9" customHeight="1"/>
    <row r="509" s="74" customFormat="1" ht="9" customHeight="1"/>
    <row r="510" s="74" customFormat="1" ht="9" customHeight="1"/>
    <row r="511" s="74" customFormat="1" ht="9" customHeight="1"/>
    <row r="512" s="74" customFormat="1" ht="9" customHeight="1"/>
  </sheetData>
  <mergeCells count="21">
    <mergeCell ref="E5:L5"/>
    <mergeCell ref="E76:L76"/>
    <mergeCell ref="O2:AC2"/>
    <mergeCell ref="B33:B65"/>
    <mergeCell ref="B76:B77"/>
    <mergeCell ref="B66:B73"/>
    <mergeCell ref="B3:M3"/>
    <mergeCell ref="B2:M2"/>
    <mergeCell ref="B5:B6"/>
    <mergeCell ref="B7:B30"/>
    <mergeCell ref="C5:D6"/>
    <mergeCell ref="C76:D77"/>
    <mergeCell ref="C156:M156"/>
    <mergeCell ref="C155:M155"/>
    <mergeCell ref="B137:B148"/>
    <mergeCell ref="B78:B86"/>
    <mergeCell ref="B87:B114"/>
    <mergeCell ref="C154:D154"/>
    <mergeCell ref="B115:B126"/>
    <mergeCell ref="B127:B136"/>
    <mergeCell ref="B149:B153"/>
  </mergeCells>
  <printOptions horizontalCentered="1"/>
  <pageMargins left="0.51" right="0.43" top="0.52" bottom="0.94488188976377963" header="0.51181102362204722" footer="0.51181102362204722"/>
  <pageSetup scale="53" orientation="portrait" r:id="rId1"/>
  <headerFooter alignWithMargins="0">
    <oddFooter>&amp;F</oddFooter>
  </headerFooter>
  <rowBreaks count="1" manualBreakCount="1">
    <brk id="74" max="8"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2ECFD-CA99-4566-A902-6F64BC84668C}">
  <dimension ref="A1:AF512"/>
  <sheetViews>
    <sheetView view="pageBreakPreview" topLeftCell="A123" zoomScaleNormal="115" zoomScaleSheetLayoutView="100" workbookViewId="0">
      <selection activeCell="L150" sqref="L150:L153"/>
    </sheetView>
  </sheetViews>
  <sheetFormatPr baseColWidth="10" defaultRowHeight="12.75"/>
  <cols>
    <col min="1" max="1" width="3" style="208" customWidth="1"/>
    <col min="2" max="2" width="6.140625" style="74" customWidth="1"/>
    <col min="3" max="3" width="1.5703125" style="74" customWidth="1"/>
    <col min="4" max="4" width="65.28515625" style="74" customWidth="1"/>
    <col min="5" max="5" width="4.5703125" style="74" bestFit="1" customWidth="1"/>
    <col min="6" max="6" width="8.5703125" style="74" bestFit="1" customWidth="1"/>
    <col min="7" max="7" width="5.85546875" style="74" bestFit="1" customWidth="1"/>
    <col min="8" max="8" width="8" style="74" bestFit="1" customWidth="1"/>
    <col min="9" max="10" width="6.140625" style="74" bestFit="1" customWidth="1"/>
    <col min="11" max="11" width="6" style="74" bestFit="1" customWidth="1"/>
    <col min="12" max="12" width="0.5703125" style="74" customWidth="1"/>
    <col min="13" max="13" width="7.28515625" style="241" customWidth="1"/>
    <col min="14" max="14" width="2.5703125" style="74" customWidth="1"/>
    <col min="15" max="15" width="7" style="74" customWidth="1"/>
    <col min="16" max="16" width="9" style="74" customWidth="1"/>
    <col min="17" max="17" width="26" style="74" customWidth="1"/>
    <col min="18" max="18" width="8" style="74" customWidth="1"/>
    <col min="19" max="19" width="1" style="74" customWidth="1"/>
    <col min="20" max="20" width="6.7109375" style="74" customWidth="1"/>
    <col min="21" max="21" width="1" style="74" customWidth="1"/>
    <col min="22" max="22" width="6.7109375" style="74" customWidth="1"/>
    <col min="23" max="23" width="1" style="74" customWidth="1"/>
    <col min="24" max="24" width="6.7109375" style="74" customWidth="1"/>
    <col min="25" max="25" width="1" style="74" customWidth="1"/>
    <col min="26" max="26" width="6.7109375" style="74" customWidth="1"/>
    <col min="27" max="27" width="1" style="74" customWidth="1"/>
    <col min="28" max="28" width="6.7109375" style="74" customWidth="1"/>
    <col min="29" max="29" width="1" style="74" customWidth="1"/>
    <col min="30" max="31" width="6.7109375" style="74" customWidth="1"/>
    <col min="32" max="16384" width="11.42578125" style="74"/>
  </cols>
  <sheetData>
    <row r="1" spans="1:32" ht="3.75" customHeight="1">
      <c r="M1" s="1279"/>
    </row>
    <row r="2" spans="1:32" ht="12.75" customHeight="1">
      <c r="B2" s="2152" t="s">
        <v>1342</v>
      </c>
      <c r="C2" s="2152"/>
      <c r="D2" s="2152"/>
      <c r="E2" s="2152"/>
      <c r="F2" s="2152"/>
      <c r="G2" s="2152"/>
      <c r="H2" s="2152"/>
      <c r="I2" s="2152"/>
      <c r="J2" s="2152"/>
      <c r="K2" s="2152"/>
      <c r="L2" s="2152"/>
      <c r="M2" s="2152"/>
      <c r="O2" s="2152"/>
      <c r="P2" s="2152"/>
      <c r="Q2" s="2152"/>
      <c r="R2" s="2152"/>
      <c r="S2" s="2152"/>
      <c r="T2" s="2152"/>
      <c r="U2" s="2152"/>
      <c r="V2" s="2152"/>
      <c r="W2" s="2152"/>
      <c r="X2" s="2152"/>
      <c r="Y2" s="2152"/>
      <c r="Z2" s="2152"/>
      <c r="AA2" s="2152"/>
      <c r="AB2" s="2152"/>
      <c r="AC2" s="2152"/>
    </row>
    <row r="3" spans="1:32" ht="12.75" customHeight="1">
      <c r="A3" s="1278"/>
      <c r="B3" s="2152" t="s">
        <v>74</v>
      </c>
      <c r="C3" s="2152"/>
      <c r="D3" s="2152"/>
      <c r="E3" s="2152"/>
      <c r="F3" s="2152"/>
      <c r="G3" s="2152"/>
      <c r="H3" s="2152"/>
      <c r="I3" s="2152"/>
      <c r="J3" s="2152"/>
      <c r="K3" s="2152"/>
      <c r="L3" s="2152"/>
      <c r="M3" s="2152"/>
      <c r="N3" s="1277"/>
      <c r="O3" s="439"/>
      <c r="AE3" s="422"/>
      <c r="AF3" s="422"/>
    </row>
    <row r="4" spans="1:32" ht="3" customHeight="1">
      <c r="C4" s="418"/>
      <c r="D4" s="418"/>
      <c r="E4" s="77"/>
      <c r="F4" s="77"/>
      <c r="G4" s="77"/>
      <c r="H4" s="77"/>
      <c r="I4" s="77"/>
      <c r="J4" s="77"/>
      <c r="K4" s="77"/>
      <c r="L4" s="77"/>
      <c r="O4" s="77"/>
    </row>
    <row r="5" spans="1:32" ht="12" customHeight="1">
      <c r="B5" s="2001" t="s">
        <v>29</v>
      </c>
      <c r="C5" s="2018" t="s">
        <v>220</v>
      </c>
      <c r="D5" s="2018"/>
      <c r="E5" s="2151" t="s">
        <v>1338</v>
      </c>
      <c r="F5" s="2151"/>
      <c r="G5" s="2151"/>
      <c r="H5" s="2151"/>
      <c r="I5" s="2151"/>
      <c r="J5" s="2151"/>
      <c r="K5" s="2151"/>
      <c r="L5" s="2151"/>
      <c r="M5" s="1286"/>
      <c r="O5" s="77"/>
    </row>
    <row r="6" spans="1:32" ht="21" customHeight="1">
      <c r="B6" s="1990"/>
      <c r="C6" s="1972"/>
      <c r="D6" s="1972"/>
      <c r="E6" s="1285" t="s">
        <v>1337</v>
      </c>
      <c r="F6" s="1285" t="s">
        <v>1336</v>
      </c>
      <c r="G6" s="1285" t="s">
        <v>1335</v>
      </c>
      <c r="H6" s="1285" t="s">
        <v>1334</v>
      </c>
      <c r="I6" s="272" t="s">
        <v>1333</v>
      </c>
      <c r="J6" s="272" t="s">
        <v>1332</v>
      </c>
      <c r="K6" s="272" t="s">
        <v>1331</v>
      </c>
      <c r="L6" s="1284"/>
      <c r="M6" s="836" t="s">
        <v>5</v>
      </c>
    </row>
    <row r="7" spans="1:32">
      <c r="B7" s="2006">
        <v>1401</v>
      </c>
      <c r="C7" s="271" t="s">
        <v>9</v>
      </c>
      <c r="D7" s="432"/>
      <c r="E7" s="1289">
        <f t="shared" ref="E7:K7" si="0">SUM(E8+E12+E15+E19+E26+E29+E31)</f>
        <v>76</v>
      </c>
      <c r="F7" s="1289">
        <f t="shared" si="0"/>
        <v>0</v>
      </c>
      <c r="G7" s="1289">
        <f t="shared" si="0"/>
        <v>4</v>
      </c>
      <c r="H7" s="1289">
        <f t="shared" si="0"/>
        <v>1</v>
      </c>
      <c r="I7" s="1289">
        <f t="shared" si="0"/>
        <v>29</v>
      </c>
      <c r="J7" s="1289">
        <f t="shared" si="0"/>
        <v>38</v>
      </c>
      <c r="K7" s="1289">
        <f t="shared" si="0"/>
        <v>43</v>
      </c>
      <c r="L7" s="1289"/>
      <c r="M7" s="1288">
        <f>SUM(E7:L7)</f>
        <v>191</v>
      </c>
      <c r="P7" s="84"/>
    </row>
    <row r="8" spans="1:32" ht="12" customHeight="1">
      <c r="B8" s="2014"/>
      <c r="C8" s="431" t="s">
        <v>10</v>
      </c>
      <c r="D8" s="339"/>
      <c r="E8" s="1258">
        <f t="shared" ref="E8:K8" si="1">SUM(E9:E11)</f>
        <v>4</v>
      </c>
      <c r="F8" s="1258">
        <f t="shared" si="1"/>
        <v>0</v>
      </c>
      <c r="G8" s="1258">
        <f t="shared" si="1"/>
        <v>0</v>
      </c>
      <c r="H8" s="1258">
        <f t="shared" si="1"/>
        <v>0</v>
      </c>
      <c r="I8" s="1258">
        <f t="shared" si="1"/>
        <v>6</v>
      </c>
      <c r="J8" s="1258">
        <f t="shared" si="1"/>
        <v>10</v>
      </c>
      <c r="K8" s="1258">
        <f t="shared" si="1"/>
        <v>21</v>
      </c>
      <c r="L8" s="1258"/>
      <c r="M8" s="258">
        <f>SUM(E8:L8)</f>
        <v>41</v>
      </c>
    </row>
    <row r="9" spans="1:32" ht="12" customHeight="1">
      <c r="B9" s="2014"/>
      <c r="C9" s="391"/>
      <c r="D9" s="77" t="s">
        <v>1340</v>
      </c>
      <c r="E9" s="208">
        <v>1</v>
      </c>
      <c r="F9" s="208">
        <v>0</v>
      </c>
      <c r="G9" s="208">
        <v>0</v>
      </c>
      <c r="H9" s="208">
        <v>0</v>
      </c>
      <c r="I9" s="208">
        <v>1</v>
      </c>
      <c r="J9" s="208">
        <v>1</v>
      </c>
      <c r="K9" s="208">
        <v>0</v>
      </c>
      <c r="L9" s="208"/>
      <c r="M9" s="258">
        <f>SUM(E9:L9)</f>
        <v>3</v>
      </c>
    </row>
    <row r="10" spans="1:32" ht="12" customHeight="1">
      <c r="B10" s="2014"/>
      <c r="C10" s="391"/>
      <c r="D10" s="77" t="s">
        <v>240</v>
      </c>
      <c r="E10" s="208">
        <v>3</v>
      </c>
      <c r="F10" s="208">
        <v>0</v>
      </c>
      <c r="G10" s="208">
        <v>0</v>
      </c>
      <c r="H10" s="208">
        <v>0</v>
      </c>
      <c r="I10" s="208">
        <v>3</v>
      </c>
      <c r="J10" s="208">
        <v>4</v>
      </c>
      <c r="K10" s="208">
        <v>5</v>
      </c>
      <c r="L10" s="208"/>
      <c r="M10" s="258">
        <f t="shared" ref="M10:M34" si="2">SUM(E10:K10)</f>
        <v>15</v>
      </c>
    </row>
    <row r="11" spans="1:32" ht="12" customHeight="1">
      <c r="B11" s="2014"/>
      <c r="C11" s="233"/>
      <c r="D11" s="77" t="s">
        <v>357</v>
      </c>
      <c r="E11" s="208">
        <v>0</v>
      </c>
      <c r="F11" s="208">
        <v>0</v>
      </c>
      <c r="G11" s="208">
        <v>0</v>
      </c>
      <c r="H11" s="208">
        <v>0</v>
      </c>
      <c r="I11" s="208">
        <v>2</v>
      </c>
      <c r="J11" s="208">
        <v>5</v>
      </c>
      <c r="K11" s="208">
        <v>16</v>
      </c>
      <c r="L11" s="208"/>
      <c r="M11" s="258">
        <f t="shared" si="2"/>
        <v>23</v>
      </c>
      <c r="P11" s="84"/>
    </row>
    <row r="12" spans="1:32" ht="12" customHeight="1">
      <c r="B12" s="2014"/>
      <c r="C12" s="391" t="s">
        <v>11</v>
      </c>
      <c r="D12" s="77"/>
      <c r="E12" s="1262">
        <f t="shared" ref="E12:K12" si="3">SUM(E13:E14)</f>
        <v>1</v>
      </c>
      <c r="F12" s="1262">
        <f t="shared" si="3"/>
        <v>0</v>
      </c>
      <c r="G12" s="1262">
        <f t="shared" si="3"/>
        <v>3</v>
      </c>
      <c r="H12" s="1262">
        <f t="shared" si="3"/>
        <v>1</v>
      </c>
      <c r="I12" s="1262">
        <f t="shared" si="3"/>
        <v>0</v>
      </c>
      <c r="J12" s="1262">
        <f t="shared" si="3"/>
        <v>0</v>
      </c>
      <c r="K12" s="1262">
        <f t="shared" si="3"/>
        <v>0</v>
      </c>
      <c r="L12" s="1262"/>
      <c r="M12" s="1290">
        <f t="shared" si="2"/>
        <v>5</v>
      </c>
    </row>
    <row r="13" spans="1:32" ht="12" customHeight="1">
      <c r="B13" s="2014"/>
      <c r="C13" s="233"/>
      <c r="D13" s="77" t="s">
        <v>248</v>
      </c>
      <c r="E13" s="208">
        <v>1</v>
      </c>
      <c r="F13" s="208">
        <v>0</v>
      </c>
      <c r="G13" s="208">
        <v>3</v>
      </c>
      <c r="H13" s="208">
        <v>1</v>
      </c>
      <c r="I13" s="208">
        <v>0</v>
      </c>
      <c r="J13" s="208">
        <v>0</v>
      </c>
      <c r="K13" s="208">
        <v>0</v>
      </c>
      <c r="L13" s="208"/>
      <c r="M13" s="258">
        <f t="shared" si="2"/>
        <v>5</v>
      </c>
    </row>
    <row r="14" spans="1:32" ht="12" customHeight="1">
      <c r="B14" s="2014"/>
      <c r="C14" s="233"/>
      <c r="D14" s="77" t="s">
        <v>247</v>
      </c>
      <c r="E14" s="208">
        <v>0</v>
      </c>
      <c r="F14" s="208">
        <v>0</v>
      </c>
      <c r="G14" s="208">
        <v>0</v>
      </c>
      <c r="H14" s="208">
        <v>0</v>
      </c>
      <c r="I14" s="208">
        <v>0</v>
      </c>
      <c r="J14" s="208">
        <v>0</v>
      </c>
      <c r="K14" s="208">
        <v>0</v>
      </c>
      <c r="L14" s="208"/>
      <c r="M14" s="258">
        <f t="shared" si="2"/>
        <v>0</v>
      </c>
    </row>
    <row r="15" spans="1:32" ht="12" customHeight="1">
      <c r="B15" s="2014"/>
      <c r="C15" s="391" t="s">
        <v>12</v>
      </c>
      <c r="D15" s="77"/>
      <c r="E15" s="1262">
        <f t="shared" ref="E15:K15" si="4">SUM(E16:E18)</f>
        <v>0</v>
      </c>
      <c r="F15" s="1262">
        <f t="shared" si="4"/>
        <v>0</v>
      </c>
      <c r="G15" s="1262">
        <f t="shared" si="4"/>
        <v>0</v>
      </c>
      <c r="H15" s="1262">
        <f t="shared" si="4"/>
        <v>0</v>
      </c>
      <c r="I15" s="1262">
        <f t="shared" si="4"/>
        <v>6</v>
      </c>
      <c r="J15" s="1262">
        <f t="shared" si="4"/>
        <v>23</v>
      </c>
      <c r="K15" s="1262">
        <f t="shared" si="4"/>
        <v>3</v>
      </c>
      <c r="L15" s="1262"/>
      <c r="M15" s="1290">
        <f t="shared" si="2"/>
        <v>32</v>
      </c>
    </row>
    <row r="16" spans="1:32" ht="12" customHeight="1">
      <c r="B16" s="2014"/>
      <c r="C16" s="233"/>
      <c r="D16" s="77" t="s">
        <v>246</v>
      </c>
      <c r="E16" s="208">
        <v>0</v>
      </c>
      <c r="F16" s="208">
        <v>0</v>
      </c>
      <c r="G16" s="208">
        <v>0</v>
      </c>
      <c r="H16" s="208">
        <v>0</v>
      </c>
      <c r="I16" s="208">
        <v>6</v>
      </c>
      <c r="J16" s="208">
        <v>23</v>
      </c>
      <c r="K16" s="208">
        <v>3</v>
      </c>
      <c r="L16" s="208"/>
      <c r="M16" s="258">
        <f t="shared" si="2"/>
        <v>32</v>
      </c>
    </row>
    <row r="17" spans="2:13" ht="12" customHeight="1">
      <c r="B17" s="2014"/>
      <c r="C17" s="233"/>
      <c r="D17" s="77" t="s">
        <v>245</v>
      </c>
      <c r="E17" s="208">
        <v>0</v>
      </c>
      <c r="F17" s="208">
        <v>0</v>
      </c>
      <c r="G17" s="208">
        <v>0</v>
      </c>
      <c r="H17" s="208">
        <v>0</v>
      </c>
      <c r="I17" s="208">
        <v>0</v>
      </c>
      <c r="J17" s="208">
        <v>0</v>
      </c>
      <c r="K17" s="208">
        <v>0</v>
      </c>
      <c r="L17" s="208"/>
      <c r="M17" s="258">
        <f t="shared" si="2"/>
        <v>0</v>
      </c>
    </row>
    <row r="18" spans="2:13" ht="12" customHeight="1">
      <c r="B18" s="2014"/>
      <c r="C18" s="233"/>
      <c r="D18" s="77" t="s">
        <v>244</v>
      </c>
      <c r="E18" s="208">
        <v>0</v>
      </c>
      <c r="F18" s="208">
        <v>0</v>
      </c>
      <c r="G18" s="208">
        <v>0</v>
      </c>
      <c r="H18" s="208">
        <v>0</v>
      </c>
      <c r="I18" s="208">
        <v>0</v>
      </c>
      <c r="J18" s="208">
        <v>0</v>
      </c>
      <c r="K18" s="208">
        <v>0</v>
      </c>
      <c r="L18" s="208"/>
      <c r="M18" s="258">
        <f t="shared" si="2"/>
        <v>0</v>
      </c>
    </row>
    <row r="19" spans="2:13" ht="12" customHeight="1">
      <c r="B19" s="2014"/>
      <c r="C19" s="428" t="s">
        <v>30</v>
      </c>
      <c r="D19" s="90"/>
      <c r="E19" s="1278">
        <f t="shared" ref="E19:K19" si="5">SUM(E20:E25)</f>
        <v>71</v>
      </c>
      <c r="F19" s="1278">
        <f t="shared" si="5"/>
        <v>0</v>
      </c>
      <c r="G19" s="1278">
        <f t="shared" si="5"/>
        <v>0</v>
      </c>
      <c r="H19" s="1278">
        <f t="shared" si="5"/>
        <v>0</v>
      </c>
      <c r="I19" s="1278">
        <f t="shared" si="5"/>
        <v>15</v>
      </c>
      <c r="J19" s="1278">
        <f t="shared" si="5"/>
        <v>1</v>
      </c>
      <c r="K19" s="1278">
        <f t="shared" si="5"/>
        <v>0</v>
      </c>
      <c r="L19" s="1278"/>
      <c r="M19" s="1290">
        <f t="shared" si="2"/>
        <v>87</v>
      </c>
    </row>
    <row r="20" spans="2:13" ht="12" customHeight="1">
      <c r="B20" s="2014"/>
      <c r="C20" s="233"/>
      <c r="D20" s="77" t="s">
        <v>238</v>
      </c>
      <c r="E20" s="208">
        <v>14</v>
      </c>
      <c r="F20" s="208">
        <v>0</v>
      </c>
      <c r="G20" s="208">
        <v>0</v>
      </c>
      <c r="H20" s="208">
        <v>0</v>
      </c>
      <c r="I20" s="208">
        <v>3</v>
      </c>
      <c r="J20" s="208">
        <v>0</v>
      </c>
      <c r="K20" s="208">
        <v>0</v>
      </c>
      <c r="L20" s="208"/>
      <c r="M20" s="258">
        <f t="shared" si="2"/>
        <v>17</v>
      </c>
    </row>
    <row r="21" spans="2:13" ht="12" customHeight="1">
      <c r="B21" s="2014"/>
      <c r="C21" s="233"/>
      <c r="D21" s="77" t="s">
        <v>243</v>
      </c>
      <c r="E21" s="208">
        <v>4</v>
      </c>
      <c r="F21" s="208">
        <v>0</v>
      </c>
      <c r="G21" s="208">
        <v>0</v>
      </c>
      <c r="H21" s="208">
        <v>0</v>
      </c>
      <c r="I21" s="208">
        <v>1</v>
      </c>
      <c r="J21" s="208">
        <v>0</v>
      </c>
      <c r="K21" s="208">
        <v>0</v>
      </c>
      <c r="L21" s="208"/>
      <c r="M21" s="258">
        <f t="shared" si="2"/>
        <v>5</v>
      </c>
    </row>
    <row r="22" spans="2:13" ht="12" customHeight="1">
      <c r="B22" s="2014"/>
      <c r="C22" s="233"/>
      <c r="D22" s="77" t="s">
        <v>242</v>
      </c>
      <c r="E22" s="208">
        <v>11</v>
      </c>
      <c r="F22" s="208">
        <v>0</v>
      </c>
      <c r="G22" s="208">
        <v>0</v>
      </c>
      <c r="H22" s="208">
        <v>0</v>
      </c>
      <c r="I22" s="208">
        <v>2</v>
      </c>
      <c r="J22" s="208">
        <v>0</v>
      </c>
      <c r="K22" s="208">
        <v>0</v>
      </c>
      <c r="L22" s="208"/>
      <c r="M22" s="258">
        <f t="shared" si="2"/>
        <v>13</v>
      </c>
    </row>
    <row r="23" spans="2:13" ht="12" customHeight="1">
      <c r="B23" s="2014"/>
      <c r="C23" s="233"/>
      <c r="D23" s="77" t="s">
        <v>241</v>
      </c>
      <c r="E23" s="208">
        <v>13</v>
      </c>
      <c r="F23" s="208">
        <v>0</v>
      </c>
      <c r="G23" s="208">
        <v>0</v>
      </c>
      <c r="H23" s="208">
        <v>0</v>
      </c>
      <c r="I23" s="208">
        <v>3</v>
      </c>
      <c r="J23" s="208">
        <v>0</v>
      </c>
      <c r="K23" s="208">
        <v>0</v>
      </c>
      <c r="L23" s="208"/>
      <c r="M23" s="258">
        <f t="shared" si="2"/>
        <v>16</v>
      </c>
    </row>
    <row r="24" spans="2:13" ht="12" customHeight="1">
      <c r="B24" s="2014"/>
      <c r="C24" s="233"/>
      <c r="D24" s="77" t="s">
        <v>240</v>
      </c>
      <c r="E24" s="208">
        <v>29</v>
      </c>
      <c r="F24" s="208">
        <v>0</v>
      </c>
      <c r="G24" s="208">
        <v>0</v>
      </c>
      <c r="H24" s="208">
        <v>0</v>
      </c>
      <c r="I24" s="208">
        <v>6</v>
      </c>
      <c r="J24" s="208">
        <v>0</v>
      </c>
      <c r="K24" s="208">
        <v>0</v>
      </c>
      <c r="L24" s="208"/>
      <c r="M24" s="258">
        <f t="shared" si="2"/>
        <v>35</v>
      </c>
    </row>
    <row r="25" spans="2:13" ht="12" customHeight="1">
      <c r="B25" s="2014"/>
      <c r="C25" s="233"/>
      <c r="D25" s="77" t="s">
        <v>340</v>
      </c>
      <c r="E25" s="208">
        <v>0</v>
      </c>
      <c r="F25" s="208">
        <v>0</v>
      </c>
      <c r="G25" s="208">
        <v>0</v>
      </c>
      <c r="H25" s="208">
        <v>0</v>
      </c>
      <c r="I25" s="208">
        <v>0</v>
      </c>
      <c r="J25" s="208">
        <v>1</v>
      </c>
      <c r="K25" s="208">
        <v>0</v>
      </c>
      <c r="L25" s="208"/>
      <c r="M25" s="258">
        <f t="shared" si="2"/>
        <v>1</v>
      </c>
    </row>
    <row r="26" spans="2:13" ht="12" customHeight="1">
      <c r="B26" s="2014"/>
      <c r="C26" s="428" t="s">
        <v>31</v>
      </c>
      <c r="D26" s="77"/>
      <c r="E26" s="1262">
        <f t="shared" ref="E26:K26" si="6">SUM(E27:E28)</f>
        <v>0</v>
      </c>
      <c r="F26" s="1262">
        <f t="shared" si="6"/>
        <v>0</v>
      </c>
      <c r="G26" s="1262">
        <f t="shared" si="6"/>
        <v>0</v>
      </c>
      <c r="H26" s="1262">
        <f t="shared" si="6"/>
        <v>0</v>
      </c>
      <c r="I26" s="1262">
        <f t="shared" si="6"/>
        <v>2</v>
      </c>
      <c r="J26" s="1262">
        <f t="shared" si="6"/>
        <v>4</v>
      </c>
      <c r="K26" s="1262">
        <f t="shared" si="6"/>
        <v>18</v>
      </c>
      <c r="L26" s="1262"/>
      <c r="M26" s="1290">
        <f t="shared" si="2"/>
        <v>24</v>
      </c>
    </row>
    <row r="27" spans="2:13" ht="12" customHeight="1">
      <c r="B27" s="2014"/>
      <c r="C27" s="233"/>
      <c r="D27" s="77" t="s">
        <v>238</v>
      </c>
      <c r="E27" s="208">
        <v>0</v>
      </c>
      <c r="F27" s="208">
        <v>0</v>
      </c>
      <c r="G27" s="208">
        <v>0</v>
      </c>
      <c r="H27" s="208">
        <v>0</v>
      </c>
      <c r="I27" s="208">
        <v>2</v>
      </c>
      <c r="J27" s="208">
        <v>1</v>
      </c>
      <c r="K27" s="208">
        <v>9</v>
      </c>
      <c r="L27" s="208"/>
      <c r="M27" s="258">
        <f t="shared" si="2"/>
        <v>12</v>
      </c>
    </row>
    <row r="28" spans="2:13" ht="12" customHeight="1">
      <c r="B28" s="2014"/>
      <c r="C28" s="233"/>
      <c r="D28" s="77" t="s">
        <v>240</v>
      </c>
      <c r="E28" s="208">
        <v>0</v>
      </c>
      <c r="F28" s="208">
        <v>0</v>
      </c>
      <c r="G28" s="208">
        <v>0</v>
      </c>
      <c r="H28" s="208">
        <v>0</v>
      </c>
      <c r="I28" s="208">
        <v>0</v>
      </c>
      <c r="J28" s="208">
        <v>3</v>
      </c>
      <c r="K28" s="208">
        <v>9</v>
      </c>
      <c r="L28" s="208"/>
      <c r="M28" s="258">
        <f t="shared" si="2"/>
        <v>12</v>
      </c>
    </row>
    <row r="29" spans="2:13" ht="12" customHeight="1">
      <c r="B29" s="2014"/>
      <c r="C29" s="391" t="s">
        <v>58</v>
      </c>
      <c r="D29" s="77"/>
      <c r="E29" s="1262">
        <f t="shared" ref="E29:K29" si="7">SUM(E30)</f>
        <v>0</v>
      </c>
      <c r="F29" s="1262">
        <f t="shared" si="7"/>
        <v>0</v>
      </c>
      <c r="G29" s="1262">
        <f t="shared" si="7"/>
        <v>1</v>
      </c>
      <c r="H29" s="1262">
        <f t="shared" si="7"/>
        <v>0</v>
      </c>
      <c r="I29" s="1262">
        <f t="shared" si="7"/>
        <v>0</v>
      </c>
      <c r="J29" s="1262">
        <f t="shared" si="7"/>
        <v>0</v>
      </c>
      <c r="K29" s="1262">
        <f t="shared" si="7"/>
        <v>1</v>
      </c>
      <c r="L29" s="1262"/>
      <c r="M29" s="1290">
        <f t="shared" si="2"/>
        <v>2</v>
      </c>
    </row>
    <row r="30" spans="2:13" ht="12" customHeight="1">
      <c r="B30" s="2014"/>
      <c r="C30" s="233"/>
      <c r="D30" s="77" t="s">
        <v>236</v>
      </c>
      <c r="E30" s="208">
        <v>0</v>
      </c>
      <c r="F30" s="208">
        <v>0</v>
      </c>
      <c r="G30" s="208">
        <v>1</v>
      </c>
      <c r="H30" s="208">
        <v>0</v>
      </c>
      <c r="I30" s="208">
        <v>0</v>
      </c>
      <c r="J30" s="208">
        <v>0</v>
      </c>
      <c r="K30" s="208">
        <v>1</v>
      </c>
      <c r="L30" s="208"/>
      <c r="M30" s="258">
        <f t="shared" si="2"/>
        <v>2</v>
      </c>
    </row>
    <row r="31" spans="2:13" ht="12" customHeight="1">
      <c r="B31" s="846"/>
      <c r="C31" s="391" t="s">
        <v>64</v>
      </c>
      <c r="D31" s="77"/>
      <c r="E31" s="1262">
        <f t="shared" ref="E31:K31" si="8">SUM(E32)</f>
        <v>0</v>
      </c>
      <c r="F31" s="1262">
        <f t="shared" si="8"/>
        <v>0</v>
      </c>
      <c r="G31" s="1262">
        <f t="shared" si="8"/>
        <v>0</v>
      </c>
      <c r="H31" s="1262">
        <f t="shared" si="8"/>
        <v>0</v>
      </c>
      <c r="I31" s="1262">
        <f t="shared" si="8"/>
        <v>0</v>
      </c>
      <c r="J31" s="1262">
        <f t="shared" si="8"/>
        <v>0</v>
      </c>
      <c r="K31" s="1262">
        <f t="shared" si="8"/>
        <v>0</v>
      </c>
      <c r="L31" s="1262"/>
      <c r="M31" s="1290">
        <f t="shared" si="2"/>
        <v>0</v>
      </c>
    </row>
    <row r="32" spans="2:13" ht="12" customHeight="1">
      <c r="B32" s="846"/>
      <c r="C32" s="419"/>
      <c r="D32" s="418" t="s">
        <v>236</v>
      </c>
      <c r="E32" s="533">
        <v>0</v>
      </c>
      <c r="F32" s="533">
        <v>0</v>
      </c>
      <c r="G32" s="533">
        <v>0</v>
      </c>
      <c r="H32" s="533">
        <v>0</v>
      </c>
      <c r="I32" s="533">
        <v>0</v>
      </c>
      <c r="J32" s="533">
        <v>0</v>
      </c>
      <c r="K32" s="533">
        <v>0</v>
      </c>
      <c r="L32" s="533"/>
      <c r="M32" s="258">
        <f t="shared" si="2"/>
        <v>0</v>
      </c>
    </row>
    <row r="33" spans="2:16" ht="12.75" customHeight="1">
      <c r="B33" s="2006">
        <v>1402</v>
      </c>
      <c r="C33" s="35" t="s">
        <v>13</v>
      </c>
      <c r="D33" s="111"/>
      <c r="E33" s="263">
        <f t="shared" ref="E33:K33" si="9">SUM(E34+E41+E44+E50+E53+E57+E60+E64)</f>
        <v>17</v>
      </c>
      <c r="F33" s="263">
        <f t="shared" si="9"/>
        <v>4</v>
      </c>
      <c r="G33" s="263">
        <f t="shared" si="9"/>
        <v>2</v>
      </c>
      <c r="H33" s="263">
        <f t="shared" si="9"/>
        <v>6</v>
      </c>
      <c r="I33" s="263">
        <f t="shared" si="9"/>
        <v>56</v>
      </c>
      <c r="J33" s="263">
        <f t="shared" si="9"/>
        <v>55</v>
      </c>
      <c r="K33" s="263">
        <f t="shared" si="9"/>
        <v>79</v>
      </c>
      <c r="L33" s="263"/>
      <c r="M33" s="256">
        <f t="shared" si="2"/>
        <v>219</v>
      </c>
      <c r="P33" s="84"/>
    </row>
    <row r="34" spans="2:16" ht="12" customHeight="1">
      <c r="B34" s="2007"/>
      <c r="C34" s="391" t="s">
        <v>92</v>
      </c>
      <c r="D34" s="77"/>
      <c r="E34" s="1262">
        <f t="shared" ref="E34:K34" si="10">SUM(E35:E40)</f>
        <v>10</v>
      </c>
      <c r="F34" s="1262">
        <f t="shared" si="10"/>
        <v>1</v>
      </c>
      <c r="G34" s="1262">
        <f t="shared" si="10"/>
        <v>0</v>
      </c>
      <c r="H34" s="1262">
        <f t="shared" si="10"/>
        <v>1</v>
      </c>
      <c r="I34" s="1262">
        <f t="shared" si="10"/>
        <v>38</v>
      </c>
      <c r="J34" s="1262">
        <f t="shared" si="10"/>
        <v>40</v>
      </c>
      <c r="K34" s="1262">
        <f t="shared" si="10"/>
        <v>21</v>
      </c>
      <c r="L34" s="1262"/>
      <c r="M34" s="1246">
        <f t="shared" si="2"/>
        <v>111</v>
      </c>
    </row>
    <row r="35" spans="2:16" ht="12" customHeight="1">
      <c r="B35" s="2007"/>
      <c r="C35" s="233"/>
      <c r="D35" s="77" t="s">
        <v>228</v>
      </c>
      <c r="E35" s="208">
        <v>2</v>
      </c>
      <c r="F35" s="208">
        <v>0</v>
      </c>
      <c r="G35" s="208">
        <v>0</v>
      </c>
      <c r="H35" s="208">
        <v>0</v>
      </c>
      <c r="I35" s="208">
        <v>4</v>
      </c>
      <c r="J35" s="208">
        <v>5</v>
      </c>
      <c r="K35" s="208">
        <v>6</v>
      </c>
      <c r="L35" s="77">
        <v>11</v>
      </c>
      <c r="M35" s="258">
        <f t="shared" ref="M35:M65" si="11">SUM(E35:L35)</f>
        <v>28</v>
      </c>
      <c r="P35" s="84"/>
    </row>
    <row r="36" spans="2:16" ht="12" customHeight="1">
      <c r="B36" s="2007"/>
      <c r="C36" s="233"/>
      <c r="D36" s="77" t="s">
        <v>227</v>
      </c>
      <c r="E36" s="208">
        <v>1</v>
      </c>
      <c r="F36" s="208">
        <v>0</v>
      </c>
      <c r="G36" s="208">
        <v>0</v>
      </c>
      <c r="H36" s="208">
        <v>0</v>
      </c>
      <c r="I36" s="208">
        <v>20</v>
      </c>
      <c r="J36" s="208">
        <v>22</v>
      </c>
      <c r="K36" s="208">
        <v>7</v>
      </c>
      <c r="L36" s="77">
        <v>40</v>
      </c>
      <c r="M36" s="258">
        <f t="shared" si="11"/>
        <v>90</v>
      </c>
    </row>
    <row r="37" spans="2:16" ht="12" customHeight="1">
      <c r="B37" s="2007"/>
      <c r="C37" s="233"/>
      <c r="D37" s="77" t="s">
        <v>338</v>
      </c>
      <c r="E37" s="208">
        <v>1</v>
      </c>
      <c r="F37" s="208">
        <v>0</v>
      </c>
      <c r="G37" s="208">
        <v>0</v>
      </c>
      <c r="H37" s="208">
        <v>0</v>
      </c>
      <c r="I37" s="208">
        <v>1</v>
      </c>
      <c r="J37" s="208">
        <v>3</v>
      </c>
      <c r="K37" s="208">
        <v>2</v>
      </c>
      <c r="L37" s="77">
        <v>5</v>
      </c>
      <c r="M37" s="258">
        <f t="shared" si="11"/>
        <v>12</v>
      </c>
    </row>
    <row r="38" spans="2:16" ht="12" customHeight="1">
      <c r="B38" s="2007"/>
      <c r="C38" s="233"/>
      <c r="D38" s="77" t="s">
        <v>234</v>
      </c>
      <c r="E38" s="208">
        <v>0</v>
      </c>
      <c r="F38" s="208">
        <v>1</v>
      </c>
      <c r="G38" s="208">
        <v>0</v>
      </c>
      <c r="H38" s="208">
        <v>0</v>
      </c>
      <c r="I38" s="208">
        <v>1</v>
      </c>
      <c r="J38" s="208">
        <v>2</v>
      </c>
      <c r="K38" s="208">
        <v>3</v>
      </c>
      <c r="L38" s="77">
        <v>4</v>
      </c>
      <c r="M38" s="258">
        <f t="shared" si="11"/>
        <v>11</v>
      </c>
    </row>
    <row r="39" spans="2:16" ht="12" customHeight="1">
      <c r="B39" s="2007"/>
      <c r="C39" s="233"/>
      <c r="D39" s="77" t="s">
        <v>1339</v>
      </c>
      <c r="E39" s="208">
        <v>1</v>
      </c>
      <c r="F39" s="208">
        <v>0</v>
      </c>
      <c r="G39" s="208">
        <v>0</v>
      </c>
      <c r="H39" s="208">
        <v>0</v>
      </c>
      <c r="I39" s="208">
        <v>1</v>
      </c>
      <c r="J39" s="208">
        <v>1</v>
      </c>
      <c r="K39" s="208">
        <v>0</v>
      </c>
      <c r="L39" s="77">
        <v>3</v>
      </c>
      <c r="M39" s="258">
        <f t="shared" si="11"/>
        <v>6</v>
      </c>
    </row>
    <row r="40" spans="2:16" ht="12" customHeight="1">
      <c r="B40" s="2007"/>
      <c r="C40" s="233"/>
      <c r="D40" s="77" t="s">
        <v>232</v>
      </c>
      <c r="E40" s="208">
        <v>5</v>
      </c>
      <c r="F40" s="208">
        <v>0</v>
      </c>
      <c r="G40" s="208">
        <v>0</v>
      </c>
      <c r="H40" s="208">
        <v>1</v>
      </c>
      <c r="I40" s="208">
        <v>11</v>
      </c>
      <c r="J40" s="208">
        <v>7</v>
      </c>
      <c r="K40" s="208">
        <v>3</v>
      </c>
      <c r="L40" s="77">
        <v>22</v>
      </c>
      <c r="M40" s="258">
        <f t="shared" si="11"/>
        <v>49</v>
      </c>
    </row>
    <row r="41" spans="2:16" ht="12" customHeight="1">
      <c r="B41" s="2007"/>
      <c r="C41" s="391" t="s">
        <v>110</v>
      </c>
      <c r="D41" s="77"/>
      <c r="E41" s="1262">
        <f t="shared" ref="E41:K41" si="12">SUM(E42:E43)</f>
        <v>1</v>
      </c>
      <c r="F41" s="1262">
        <f t="shared" si="12"/>
        <v>1</v>
      </c>
      <c r="G41" s="1262">
        <f t="shared" si="12"/>
        <v>0</v>
      </c>
      <c r="H41" s="1262">
        <f t="shared" si="12"/>
        <v>0</v>
      </c>
      <c r="I41" s="1262">
        <f t="shared" si="12"/>
        <v>0</v>
      </c>
      <c r="J41" s="1262">
        <f t="shared" si="12"/>
        <v>0</v>
      </c>
      <c r="K41" s="1262">
        <f t="shared" si="12"/>
        <v>1</v>
      </c>
      <c r="L41" s="1262"/>
      <c r="M41" s="1246">
        <f t="shared" si="11"/>
        <v>3</v>
      </c>
    </row>
    <row r="42" spans="2:16" ht="12" customHeight="1">
      <c r="B42" s="2007"/>
      <c r="C42" s="233"/>
      <c r="D42" s="77" t="s">
        <v>227</v>
      </c>
      <c r="E42" s="208">
        <v>1</v>
      </c>
      <c r="F42" s="208">
        <v>1</v>
      </c>
      <c r="G42" s="208">
        <v>0</v>
      </c>
      <c r="H42" s="208">
        <v>0</v>
      </c>
      <c r="I42" s="208">
        <v>0</v>
      </c>
      <c r="J42" s="208">
        <v>0</v>
      </c>
      <c r="K42" s="208">
        <v>1</v>
      </c>
      <c r="L42" s="77">
        <v>1</v>
      </c>
      <c r="M42" s="258">
        <f t="shared" si="11"/>
        <v>4</v>
      </c>
      <c r="P42" s="1287"/>
    </row>
    <row r="43" spans="2:16" ht="12" customHeight="1">
      <c r="B43" s="2007"/>
      <c r="C43" s="233"/>
      <c r="D43" s="77" t="s">
        <v>232</v>
      </c>
      <c r="E43" s="208">
        <v>0</v>
      </c>
      <c r="F43" s="208">
        <v>0</v>
      </c>
      <c r="G43" s="208">
        <v>0</v>
      </c>
      <c r="H43" s="208">
        <v>0</v>
      </c>
      <c r="I43" s="208">
        <v>0</v>
      </c>
      <c r="J43" s="208">
        <v>0</v>
      </c>
      <c r="K43" s="208">
        <v>0</v>
      </c>
      <c r="L43" s="77">
        <v>0</v>
      </c>
      <c r="M43" s="258">
        <f t="shared" si="11"/>
        <v>0</v>
      </c>
    </row>
    <row r="44" spans="2:16" ht="12" customHeight="1">
      <c r="B44" s="2007"/>
      <c r="C44" s="391" t="s">
        <v>56</v>
      </c>
      <c r="D44" s="77"/>
      <c r="E44" s="1262">
        <f t="shared" ref="E44:K44" si="13">SUM(E45:E49)</f>
        <v>0</v>
      </c>
      <c r="F44" s="1262">
        <f t="shared" si="13"/>
        <v>1</v>
      </c>
      <c r="G44" s="1262">
        <f t="shared" si="13"/>
        <v>2</v>
      </c>
      <c r="H44" s="1262">
        <f t="shared" si="13"/>
        <v>0</v>
      </c>
      <c r="I44" s="1262">
        <f t="shared" si="13"/>
        <v>0</v>
      </c>
      <c r="J44" s="1262">
        <f t="shared" si="13"/>
        <v>0</v>
      </c>
      <c r="K44" s="1262">
        <f t="shared" si="13"/>
        <v>0</v>
      </c>
      <c r="L44" s="1262"/>
      <c r="M44" s="1246">
        <f t="shared" si="11"/>
        <v>3</v>
      </c>
    </row>
    <row r="45" spans="2:16" ht="12" customHeight="1">
      <c r="B45" s="2007"/>
      <c r="C45" s="233"/>
      <c r="D45" s="77" t="s">
        <v>228</v>
      </c>
      <c r="E45" s="208">
        <v>0</v>
      </c>
      <c r="F45" s="208">
        <v>0</v>
      </c>
      <c r="G45" s="208">
        <v>0</v>
      </c>
      <c r="H45" s="208">
        <v>0</v>
      </c>
      <c r="I45" s="208">
        <v>0</v>
      </c>
      <c r="J45" s="208">
        <v>0</v>
      </c>
      <c r="K45" s="208">
        <v>0</v>
      </c>
      <c r="L45" s="77">
        <v>1</v>
      </c>
      <c r="M45" s="258">
        <f t="shared" si="11"/>
        <v>1</v>
      </c>
    </row>
    <row r="46" spans="2:16" ht="12" customHeight="1">
      <c r="B46" s="2007"/>
      <c r="C46" s="233"/>
      <c r="D46" s="77" t="s">
        <v>231</v>
      </c>
      <c r="E46" s="208">
        <v>0</v>
      </c>
      <c r="F46" s="208">
        <v>0</v>
      </c>
      <c r="G46" s="208">
        <v>0</v>
      </c>
      <c r="H46" s="208">
        <v>0</v>
      </c>
      <c r="I46" s="208">
        <v>0</v>
      </c>
      <c r="J46" s="208">
        <v>0</v>
      </c>
      <c r="K46" s="208">
        <v>0</v>
      </c>
      <c r="L46" s="77">
        <v>0</v>
      </c>
      <c r="M46" s="258">
        <f t="shared" si="11"/>
        <v>0</v>
      </c>
    </row>
    <row r="47" spans="2:16" ht="12" customHeight="1">
      <c r="B47" s="2007"/>
      <c r="C47" s="233"/>
      <c r="D47" s="77" t="s">
        <v>230</v>
      </c>
      <c r="E47" s="208">
        <v>0</v>
      </c>
      <c r="F47" s="208">
        <v>1</v>
      </c>
      <c r="G47" s="208">
        <v>1</v>
      </c>
      <c r="H47" s="208">
        <v>0</v>
      </c>
      <c r="I47" s="208">
        <v>0</v>
      </c>
      <c r="J47" s="208">
        <v>0</v>
      </c>
      <c r="K47" s="208">
        <v>0</v>
      </c>
      <c r="L47" s="77">
        <v>2</v>
      </c>
      <c r="M47" s="258">
        <f t="shared" si="11"/>
        <v>4</v>
      </c>
    </row>
    <row r="48" spans="2:16" ht="12" customHeight="1">
      <c r="B48" s="2007"/>
      <c r="C48" s="233"/>
      <c r="D48" s="77" t="s">
        <v>338</v>
      </c>
      <c r="E48" s="208">
        <v>0</v>
      </c>
      <c r="F48" s="208">
        <v>0</v>
      </c>
      <c r="G48" s="208">
        <v>1</v>
      </c>
      <c r="H48" s="208">
        <v>0</v>
      </c>
      <c r="I48" s="208">
        <v>0</v>
      </c>
      <c r="J48" s="208">
        <v>0</v>
      </c>
      <c r="K48" s="208">
        <v>0</v>
      </c>
      <c r="L48" s="77">
        <v>1</v>
      </c>
      <c r="M48" s="258">
        <f t="shared" si="11"/>
        <v>2</v>
      </c>
    </row>
    <row r="49" spans="2:13" ht="12" customHeight="1">
      <c r="B49" s="2007"/>
      <c r="C49" s="233"/>
      <c r="D49" s="77" t="s">
        <v>226</v>
      </c>
      <c r="E49" s="208">
        <v>0</v>
      </c>
      <c r="F49" s="208">
        <v>0</v>
      </c>
      <c r="G49" s="208">
        <v>0</v>
      </c>
      <c r="H49" s="208">
        <v>0</v>
      </c>
      <c r="I49" s="208">
        <v>0</v>
      </c>
      <c r="J49" s="208">
        <v>0</v>
      </c>
      <c r="K49" s="208">
        <v>0</v>
      </c>
      <c r="L49" s="77">
        <v>0</v>
      </c>
      <c r="M49" s="258">
        <f t="shared" si="11"/>
        <v>0</v>
      </c>
    </row>
    <row r="50" spans="2:13" ht="12" customHeight="1">
      <c r="B50" s="2007"/>
      <c r="C50" s="391" t="s">
        <v>125</v>
      </c>
      <c r="D50" s="77"/>
      <c r="E50" s="1262">
        <f t="shared" ref="E50:K50" si="14">SUM(E51:E52)</f>
        <v>3</v>
      </c>
      <c r="F50" s="1262">
        <f t="shared" si="14"/>
        <v>1</v>
      </c>
      <c r="G50" s="1262">
        <f t="shared" si="14"/>
        <v>0</v>
      </c>
      <c r="H50" s="1262">
        <f t="shared" si="14"/>
        <v>5</v>
      </c>
      <c r="I50" s="1262">
        <f t="shared" si="14"/>
        <v>15</v>
      </c>
      <c r="J50" s="1262">
        <f t="shared" si="14"/>
        <v>8</v>
      </c>
      <c r="K50" s="1262">
        <f t="shared" si="14"/>
        <v>1</v>
      </c>
      <c r="L50" s="1262"/>
      <c r="M50" s="1246">
        <f t="shared" si="11"/>
        <v>33</v>
      </c>
    </row>
    <row r="51" spans="2:13" ht="12" customHeight="1">
      <c r="B51" s="2007"/>
      <c r="C51" s="233"/>
      <c r="D51" s="77" t="s">
        <v>228</v>
      </c>
      <c r="E51" s="208">
        <v>1</v>
      </c>
      <c r="F51" s="208">
        <v>0</v>
      </c>
      <c r="G51" s="208">
        <v>0</v>
      </c>
      <c r="H51" s="208">
        <v>3</v>
      </c>
      <c r="I51" s="208">
        <v>3</v>
      </c>
      <c r="J51" s="208">
        <v>4</v>
      </c>
      <c r="K51" s="208">
        <v>0</v>
      </c>
      <c r="L51" s="77">
        <v>10</v>
      </c>
      <c r="M51" s="258">
        <f t="shared" si="11"/>
        <v>21</v>
      </c>
    </row>
    <row r="52" spans="2:13" ht="12" customHeight="1">
      <c r="B52" s="2007"/>
      <c r="C52" s="233"/>
      <c r="D52" s="77" t="s">
        <v>227</v>
      </c>
      <c r="E52" s="208">
        <v>2</v>
      </c>
      <c r="F52" s="208">
        <v>1</v>
      </c>
      <c r="G52" s="208">
        <v>0</v>
      </c>
      <c r="H52" s="208">
        <v>2</v>
      </c>
      <c r="I52" s="208">
        <v>12</v>
      </c>
      <c r="J52" s="208">
        <v>4</v>
      </c>
      <c r="K52" s="208">
        <v>1</v>
      </c>
      <c r="L52" s="77">
        <v>23</v>
      </c>
      <c r="M52" s="258">
        <f t="shared" si="11"/>
        <v>45</v>
      </c>
    </row>
    <row r="53" spans="2:13" ht="12" customHeight="1">
      <c r="B53" s="2007"/>
      <c r="C53" s="391" t="s">
        <v>124</v>
      </c>
      <c r="D53" s="77"/>
      <c r="E53" s="1262">
        <f t="shared" ref="E53:K53" si="15">SUM(E54:E56)</f>
        <v>2</v>
      </c>
      <c r="F53" s="1262">
        <f t="shared" si="15"/>
        <v>0</v>
      </c>
      <c r="G53" s="1262">
        <f t="shared" si="15"/>
        <v>0</v>
      </c>
      <c r="H53" s="1262">
        <f t="shared" si="15"/>
        <v>0</v>
      </c>
      <c r="I53" s="1262">
        <f t="shared" si="15"/>
        <v>1</v>
      </c>
      <c r="J53" s="1262">
        <f t="shared" si="15"/>
        <v>3</v>
      </c>
      <c r="K53" s="1262">
        <f t="shared" si="15"/>
        <v>54</v>
      </c>
      <c r="L53" s="1262"/>
      <c r="M53" s="1246">
        <f t="shared" si="11"/>
        <v>60</v>
      </c>
    </row>
    <row r="54" spans="2:13" ht="12" customHeight="1">
      <c r="B54" s="2007"/>
      <c r="C54" s="233"/>
      <c r="D54" s="77" t="s">
        <v>228</v>
      </c>
      <c r="E54" s="208">
        <v>0</v>
      </c>
      <c r="F54" s="208">
        <v>0</v>
      </c>
      <c r="G54" s="208">
        <v>0</v>
      </c>
      <c r="H54" s="208">
        <v>0</v>
      </c>
      <c r="I54" s="208">
        <v>0</v>
      </c>
      <c r="J54" s="208">
        <v>1</v>
      </c>
      <c r="K54" s="208">
        <v>27</v>
      </c>
      <c r="L54" s="77">
        <v>1</v>
      </c>
      <c r="M54" s="258">
        <f t="shared" si="11"/>
        <v>29</v>
      </c>
    </row>
    <row r="55" spans="2:13" ht="12" customHeight="1">
      <c r="B55" s="2007"/>
      <c r="C55" s="233"/>
      <c r="D55" s="77" t="s">
        <v>229</v>
      </c>
      <c r="E55" s="208">
        <v>0</v>
      </c>
      <c r="F55" s="208">
        <v>0</v>
      </c>
      <c r="G55" s="208">
        <v>0</v>
      </c>
      <c r="H55" s="208">
        <v>0</v>
      </c>
      <c r="I55" s="208">
        <v>0</v>
      </c>
      <c r="J55" s="208">
        <v>0</v>
      </c>
      <c r="K55" s="208">
        <v>1</v>
      </c>
      <c r="L55" s="77">
        <v>0</v>
      </c>
      <c r="M55" s="258">
        <f t="shared" si="11"/>
        <v>1</v>
      </c>
    </row>
    <row r="56" spans="2:13" ht="12" customHeight="1">
      <c r="B56" s="2007"/>
      <c r="C56" s="233"/>
      <c r="D56" s="77" t="s">
        <v>227</v>
      </c>
      <c r="E56" s="208">
        <v>2</v>
      </c>
      <c r="F56" s="208">
        <v>0</v>
      </c>
      <c r="G56" s="208">
        <v>0</v>
      </c>
      <c r="H56" s="208">
        <v>0</v>
      </c>
      <c r="I56" s="208">
        <v>1</v>
      </c>
      <c r="J56" s="208">
        <v>2</v>
      </c>
      <c r="K56" s="208">
        <v>26</v>
      </c>
      <c r="L56" s="77">
        <v>4</v>
      </c>
      <c r="M56" s="258">
        <f t="shared" si="11"/>
        <v>35</v>
      </c>
    </row>
    <row r="57" spans="2:13" ht="12" customHeight="1">
      <c r="B57" s="2007"/>
      <c r="C57" s="391" t="s">
        <v>53</v>
      </c>
      <c r="D57" s="77"/>
      <c r="E57" s="1262">
        <f t="shared" ref="E57:K57" si="16">SUM(E58:E59)</f>
        <v>0</v>
      </c>
      <c r="F57" s="1262">
        <f t="shared" si="16"/>
        <v>0</v>
      </c>
      <c r="G57" s="1262">
        <f t="shared" si="16"/>
        <v>0</v>
      </c>
      <c r="H57" s="1262">
        <f t="shared" si="16"/>
        <v>0</v>
      </c>
      <c r="I57" s="1262">
        <f t="shared" si="16"/>
        <v>0</v>
      </c>
      <c r="J57" s="1262">
        <f t="shared" si="16"/>
        <v>4</v>
      </c>
      <c r="K57" s="1262">
        <f t="shared" si="16"/>
        <v>1</v>
      </c>
      <c r="L57" s="1262"/>
      <c r="M57" s="1246">
        <f t="shared" si="11"/>
        <v>5</v>
      </c>
    </row>
    <row r="58" spans="2:13" ht="12" customHeight="1">
      <c r="B58" s="2007"/>
      <c r="C58" s="233"/>
      <c r="D58" s="77" t="s">
        <v>228</v>
      </c>
      <c r="E58" s="208">
        <v>0</v>
      </c>
      <c r="F58" s="208">
        <v>0</v>
      </c>
      <c r="G58" s="208">
        <v>0</v>
      </c>
      <c r="H58" s="208">
        <v>0</v>
      </c>
      <c r="I58" s="208">
        <v>0</v>
      </c>
      <c r="J58" s="208">
        <v>0</v>
      </c>
      <c r="K58" s="208">
        <v>1</v>
      </c>
      <c r="L58" s="77">
        <v>0</v>
      </c>
      <c r="M58" s="258">
        <f t="shared" si="11"/>
        <v>1</v>
      </c>
    </row>
    <row r="59" spans="2:13" ht="12" customHeight="1">
      <c r="B59" s="2007"/>
      <c r="C59" s="233"/>
      <c r="D59" s="77" t="s">
        <v>227</v>
      </c>
      <c r="E59" s="208">
        <v>0</v>
      </c>
      <c r="F59" s="208">
        <v>0</v>
      </c>
      <c r="G59" s="208">
        <v>0</v>
      </c>
      <c r="H59" s="208">
        <v>0</v>
      </c>
      <c r="I59" s="208">
        <v>0</v>
      </c>
      <c r="J59" s="208">
        <v>4</v>
      </c>
      <c r="K59" s="208">
        <v>0</v>
      </c>
      <c r="L59" s="77">
        <v>2</v>
      </c>
      <c r="M59" s="258">
        <f t="shared" si="11"/>
        <v>6</v>
      </c>
    </row>
    <row r="60" spans="2:13" ht="12" customHeight="1">
      <c r="B60" s="2007"/>
      <c r="C60" s="391" t="s">
        <v>123</v>
      </c>
      <c r="D60" s="77"/>
      <c r="E60" s="1262">
        <f t="shared" ref="E60:K60" si="17">SUM(E61:E63)</f>
        <v>1</v>
      </c>
      <c r="F60" s="1262">
        <f t="shared" si="17"/>
        <v>0</v>
      </c>
      <c r="G60" s="1262">
        <f t="shared" si="17"/>
        <v>0</v>
      </c>
      <c r="H60" s="1262">
        <f t="shared" si="17"/>
        <v>0</v>
      </c>
      <c r="I60" s="1262">
        <f t="shared" si="17"/>
        <v>0</v>
      </c>
      <c r="J60" s="1262">
        <f t="shared" si="17"/>
        <v>0</v>
      </c>
      <c r="K60" s="1262">
        <f t="shared" si="17"/>
        <v>1</v>
      </c>
      <c r="L60" s="1262"/>
      <c r="M60" s="1246">
        <f t="shared" si="11"/>
        <v>2</v>
      </c>
    </row>
    <row r="61" spans="2:13" ht="12" customHeight="1">
      <c r="B61" s="2007"/>
      <c r="C61" s="421"/>
      <c r="D61" s="77" t="s">
        <v>228</v>
      </c>
      <c r="E61" s="208">
        <v>1</v>
      </c>
      <c r="F61" s="208">
        <v>0</v>
      </c>
      <c r="G61" s="208">
        <v>0</v>
      </c>
      <c r="H61" s="208">
        <v>0</v>
      </c>
      <c r="I61" s="208">
        <v>0</v>
      </c>
      <c r="J61" s="208">
        <v>0</v>
      </c>
      <c r="K61" s="208">
        <v>1</v>
      </c>
      <c r="L61" s="77">
        <v>1</v>
      </c>
      <c r="M61" s="258">
        <f t="shared" si="11"/>
        <v>3</v>
      </c>
    </row>
    <row r="62" spans="2:13" ht="12" customHeight="1">
      <c r="B62" s="2007"/>
      <c r="C62" s="421"/>
      <c r="D62" s="77" t="s">
        <v>227</v>
      </c>
      <c r="E62" s="208">
        <v>0</v>
      </c>
      <c r="F62" s="208">
        <v>0</v>
      </c>
      <c r="G62" s="208">
        <v>0</v>
      </c>
      <c r="H62" s="208">
        <v>0</v>
      </c>
      <c r="I62" s="208">
        <v>0</v>
      </c>
      <c r="J62" s="208">
        <v>0</v>
      </c>
      <c r="K62" s="208">
        <v>0</v>
      </c>
      <c r="L62" s="77">
        <v>0</v>
      </c>
      <c r="M62" s="258">
        <f t="shared" si="11"/>
        <v>0</v>
      </c>
    </row>
    <row r="63" spans="2:13" ht="12" customHeight="1">
      <c r="B63" s="2007"/>
      <c r="C63" s="421"/>
      <c r="D63" s="77" t="s">
        <v>226</v>
      </c>
      <c r="E63" s="208">
        <v>0</v>
      </c>
      <c r="F63" s="208">
        <v>0</v>
      </c>
      <c r="G63" s="208">
        <v>0</v>
      </c>
      <c r="H63" s="208">
        <v>0</v>
      </c>
      <c r="I63" s="208">
        <v>0</v>
      </c>
      <c r="J63" s="208">
        <v>0</v>
      </c>
      <c r="K63" s="208">
        <v>0</v>
      </c>
      <c r="L63" s="77">
        <v>0</v>
      </c>
      <c r="M63" s="258">
        <f t="shared" si="11"/>
        <v>0</v>
      </c>
    </row>
    <row r="64" spans="2:13" ht="12" customHeight="1">
      <c r="B64" s="2007"/>
      <c r="C64" s="391" t="s">
        <v>32</v>
      </c>
      <c r="D64" s="47"/>
      <c r="E64" s="1262">
        <f t="shared" ref="E64:K64" si="18">SUM(E65)</f>
        <v>0</v>
      </c>
      <c r="F64" s="1262">
        <f t="shared" si="18"/>
        <v>0</v>
      </c>
      <c r="G64" s="1262">
        <f t="shared" si="18"/>
        <v>0</v>
      </c>
      <c r="H64" s="1262">
        <f t="shared" si="18"/>
        <v>0</v>
      </c>
      <c r="I64" s="1262">
        <f t="shared" si="18"/>
        <v>2</v>
      </c>
      <c r="J64" s="1262">
        <f t="shared" si="18"/>
        <v>0</v>
      </c>
      <c r="K64" s="1262">
        <f t="shared" si="18"/>
        <v>0</v>
      </c>
      <c r="L64" s="1262"/>
      <c r="M64" s="1246">
        <f t="shared" si="11"/>
        <v>2</v>
      </c>
    </row>
    <row r="65" spans="2:16" ht="12" customHeight="1">
      <c r="B65" s="2008"/>
      <c r="C65" s="233"/>
      <c r="D65" s="77" t="s">
        <v>225</v>
      </c>
      <c r="E65" s="208">
        <v>0</v>
      </c>
      <c r="F65" s="208">
        <v>0</v>
      </c>
      <c r="G65" s="208">
        <v>0</v>
      </c>
      <c r="H65" s="208">
        <v>0</v>
      </c>
      <c r="I65" s="208">
        <v>2</v>
      </c>
      <c r="J65" s="208">
        <v>0</v>
      </c>
      <c r="K65" s="208">
        <v>0</v>
      </c>
      <c r="L65" s="77">
        <v>2</v>
      </c>
      <c r="M65" s="258">
        <f t="shared" si="11"/>
        <v>4</v>
      </c>
    </row>
    <row r="66" spans="2:16" ht="12.75" customHeight="1">
      <c r="B66" s="2006">
        <v>1403</v>
      </c>
      <c r="C66" s="35" t="s">
        <v>14</v>
      </c>
      <c r="D66" s="111"/>
      <c r="E66" s="263">
        <f t="shared" ref="E66:K66" si="19">SUM(E67+E69+E71)</f>
        <v>1</v>
      </c>
      <c r="F66" s="263">
        <f t="shared" si="19"/>
        <v>0</v>
      </c>
      <c r="G66" s="263">
        <f t="shared" si="19"/>
        <v>0</v>
      </c>
      <c r="H66" s="263">
        <f t="shared" si="19"/>
        <v>0</v>
      </c>
      <c r="I66" s="263">
        <f t="shared" si="19"/>
        <v>7</v>
      </c>
      <c r="J66" s="263">
        <f t="shared" si="19"/>
        <v>12</v>
      </c>
      <c r="K66" s="263">
        <f t="shared" si="19"/>
        <v>1</v>
      </c>
      <c r="L66" s="263"/>
      <c r="M66" s="256">
        <f t="shared" ref="M66:M73" si="20">SUM(E66:K66)</f>
        <v>21</v>
      </c>
      <c r="P66" s="84"/>
    </row>
    <row r="67" spans="2:16" ht="12" customHeight="1">
      <c r="B67" s="2007"/>
      <c r="C67" s="391" t="s">
        <v>33</v>
      </c>
      <c r="D67" s="77"/>
      <c r="E67" s="1262">
        <f t="shared" ref="E67:K67" si="21">SUM(E68)</f>
        <v>0</v>
      </c>
      <c r="F67" s="1262">
        <f t="shared" si="21"/>
        <v>0</v>
      </c>
      <c r="G67" s="1262">
        <f t="shared" si="21"/>
        <v>0</v>
      </c>
      <c r="H67" s="1262">
        <f t="shared" si="21"/>
        <v>0</v>
      </c>
      <c r="I67" s="1262">
        <f t="shared" si="21"/>
        <v>0</v>
      </c>
      <c r="J67" s="1262">
        <f t="shared" si="21"/>
        <v>0</v>
      </c>
      <c r="K67" s="1262">
        <f t="shared" si="21"/>
        <v>1</v>
      </c>
      <c r="L67" s="47"/>
      <c r="M67" s="1246">
        <f t="shared" si="20"/>
        <v>1</v>
      </c>
    </row>
    <row r="68" spans="2:16" ht="12" customHeight="1">
      <c r="B68" s="2007"/>
      <c r="C68" s="233"/>
      <c r="D68" s="77" t="s">
        <v>224</v>
      </c>
      <c r="E68" s="208">
        <v>0</v>
      </c>
      <c r="F68" s="208">
        <v>0</v>
      </c>
      <c r="G68" s="208">
        <v>0</v>
      </c>
      <c r="H68" s="208">
        <v>0</v>
      </c>
      <c r="I68" s="208">
        <v>0</v>
      </c>
      <c r="J68" s="208">
        <v>0</v>
      </c>
      <c r="K68" s="208">
        <v>1</v>
      </c>
      <c r="L68" s="77"/>
      <c r="M68" s="258">
        <f t="shared" si="20"/>
        <v>1</v>
      </c>
    </row>
    <row r="69" spans="2:16" ht="12" customHeight="1">
      <c r="B69" s="2007"/>
      <c r="C69" s="391" t="s">
        <v>15</v>
      </c>
      <c r="D69" s="77"/>
      <c r="E69" s="1262">
        <f t="shared" ref="E69:K69" si="22">SUM(E70)</f>
        <v>1</v>
      </c>
      <c r="F69" s="1262">
        <f t="shared" si="22"/>
        <v>0</v>
      </c>
      <c r="G69" s="1262">
        <f t="shared" si="22"/>
        <v>0</v>
      </c>
      <c r="H69" s="1262">
        <f t="shared" si="22"/>
        <v>0</v>
      </c>
      <c r="I69" s="1262">
        <f t="shared" si="22"/>
        <v>7</v>
      </c>
      <c r="J69" s="1262">
        <f t="shared" si="22"/>
        <v>12</v>
      </c>
      <c r="K69" s="1262">
        <f t="shared" si="22"/>
        <v>0</v>
      </c>
      <c r="L69" s="1262"/>
      <c r="M69" s="1246">
        <f t="shared" si="20"/>
        <v>20</v>
      </c>
    </row>
    <row r="70" spans="2:16" ht="12" customHeight="1">
      <c r="B70" s="2007"/>
      <c r="C70" s="233"/>
      <c r="D70" s="77" t="s">
        <v>224</v>
      </c>
      <c r="E70" s="208">
        <v>1</v>
      </c>
      <c r="F70" s="208">
        <v>0</v>
      </c>
      <c r="G70" s="208">
        <v>0</v>
      </c>
      <c r="H70" s="208">
        <v>0</v>
      </c>
      <c r="I70" s="208">
        <v>7</v>
      </c>
      <c r="J70" s="208">
        <v>12</v>
      </c>
      <c r="K70" s="208">
        <v>0</v>
      </c>
      <c r="L70" s="77"/>
      <c r="M70" s="258">
        <f t="shared" si="20"/>
        <v>20</v>
      </c>
    </row>
    <row r="71" spans="2:16" ht="12" customHeight="1">
      <c r="B71" s="2007"/>
      <c r="C71" s="391" t="s">
        <v>16</v>
      </c>
      <c r="D71" s="77"/>
      <c r="E71" s="1262">
        <f t="shared" ref="E71:K71" si="23">SUM(E72:E73)</f>
        <v>0</v>
      </c>
      <c r="F71" s="1262">
        <f t="shared" si="23"/>
        <v>0</v>
      </c>
      <c r="G71" s="1262">
        <f t="shared" si="23"/>
        <v>0</v>
      </c>
      <c r="H71" s="1262">
        <f t="shared" si="23"/>
        <v>0</v>
      </c>
      <c r="I71" s="1262">
        <f t="shared" si="23"/>
        <v>0</v>
      </c>
      <c r="J71" s="1262">
        <f t="shared" si="23"/>
        <v>0</v>
      </c>
      <c r="K71" s="1262">
        <f t="shared" si="23"/>
        <v>0</v>
      </c>
      <c r="L71" s="1262"/>
      <c r="M71" s="1246">
        <f t="shared" si="20"/>
        <v>0</v>
      </c>
    </row>
    <row r="72" spans="2:16" ht="12" customHeight="1">
      <c r="B72" s="2007"/>
      <c r="C72" s="233"/>
      <c r="D72" s="77" t="s">
        <v>224</v>
      </c>
      <c r="E72" s="208">
        <v>0</v>
      </c>
      <c r="F72" s="208">
        <v>0</v>
      </c>
      <c r="G72" s="208">
        <v>0</v>
      </c>
      <c r="H72" s="208">
        <v>0</v>
      </c>
      <c r="I72" s="208">
        <v>0</v>
      </c>
      <c r="J72" s="208">
        <v>0</v>
      </c>
      <c r="K72" s="208">
        <v>0</v>
      </c>
      <c r="L72" s="77"/>
      <c r="M72" s="258">
        <f t="shared" si="20"/>
        <v>0</v>
      </c>
    </row>
    <row r="73" spans="2:16" ht="12" customHeight="1">
      <c r="B73" s="2008"/>
      <c r="C73" s="419"/>
      <c r="D73" s="418" t="s">
        <v>223</v>
      </c>
      <c r="E73" s="533">
        <v>0</v>
      </c>
      <c r="F73" s="533">
        <v>0</v>
      </c>
      <c r="G73" s="533">
        <v>0</v>
      </c>
      <c r="H73" s="533">
        <v>0</v>
      </c>
      <c r="I73" s="533">
        <v>0</v>
      </c>
      <c r="J73" s="533">
        <v>0</v>
      </c>
      <c r="K73" s="533">
        <v>0</v>
      </c>
      <c r="L73" s="418"/>
      <c r="M73" s="305">
        <f t="shared" si="20"/>
        <v>0</v>
      </c>
    </row>
    <row r="74" spans="2:16" ht="12" customHeight="1">
      <c r="B74" s="78"/>
      <c r="C74" s="77"/>
      <c r="D74" s="77"/>
      <c r="E74" s="77"/>
      <c r="F74" s="77"/>
      <c r="G74" s="77"/>
      <c r="H74" s="77"/>
      <c r="I74" s="77"/>
      <c r="J74" s="77"/>
      <c r="K74" s="77"/>
      <c r="L74" s="77"/>
      <c r="M74" s="509" t="s">
        <v>222</v>
      </c>
    </row>
    <row r="75" spans="2:16" ht="12" customHeight="1">
      <c r="B75" s="78"/>
      <c r="C75" s="77"/>
      <c r="D75" s="77"/>
      <c r="E75" s="77"/>
      <c r="F75" s="77"/>
      <c r="G75" s="77"/>
      <c r="H75" s="77"/>
      <c r="I75" s="77"/>
      <c r="J75" s="77"/>
      <c r="K75" s="77"/>
      <c r="L75" s="77"/>
      <c r="M75" s="422" t="s">
        <v>221</v>
      </c>
    </row>
    <row r="76" spans="2:16" ht="12" customHeight="1">
      <c r="B76" s="2001" t="s">
        <v>29</v>
      </c>
      <c r="C76" s="2018" t="s">
        <v>220</v>
      </c>
      <c r="D76" s="2018"/>
      <c r="E76" s="2151" t="s">
        <v>1338</v>
      </c>
      <c r="F76" s="2151"/>
      <c r="G76" s="2151"/>
      <c r="H76" s="2151"/>
      <c r="I76" s="2151"/>
      <c r="J76" s="2151"/>
      <c r="K76" s="2151"/>
      <c r="L76" s="2151"/>
      <c r="M76" s="1286"/>
      <c r="O76" s="77"/>
    </row>
    <row r="77" spans="2:16" ht="21" customHeight="1">
      <c r="B77" s="1990"/>
      <c r="C77" s="1972"/>
      <c r="D77" s="1972"/>
      <c r="E77" s="1285" t="s">
        <v>1337</v>
      </c>
      <c r="F77" s="1285" t="s">
        <v>1336</v>
      </c>
      <c r="G77" s="1285" t="s">
        <v>1335</v>
      </c>
      <c r="H77" s="1285" t="s">
        <v>1334</v>
      </c>
      <c r="I77" s="272" t="s">
        <v>1333</v>
      </c>
      <c r="J77" s="272" t="s">
        <v>1332</v>
      </c>
      <c r="K77" s="272" t="s">
        <v>1331</v>
      </c>
      <c r="L77" s="1284"/>
      <c r="M77" s="836" t="s">
        <v>5</v>
      </c>
    </row>
    <row r="78" spans="2:16" ht="12.75" customHeight="1">
      <c r="B78" s="2010">
        <v>1404</v>
      </c>
      <c r="C78" s="35" t="s">
        <v>34</v>
      </c>
      <c r="D78" s="111"/>
      <c r="E78" s="263">
        <f t="shared" ref="E78:K78" si="24">SUM(E79+E84)</f>
        <v>8</v>
      </c>
      <c r="F78" s="263">
        <f t="shared" si="24"/>
        <v>0</v>
      </c>
      <c r="G78" s="263">
        <f t="shared" si="24"/>
        <v>2</v>
      </c>
      <c r="H78" s="263">
        <f t="shared" si="24"/>
        <v>1</v>
      </c>
      <c r="I78" s="263">
        <f t="shared" si="24"/>
        <v>23</v>
      </c>
      <c r="J78" s="263">
        <f t="shared" si="24"/>
        <v>40</v>
      </c>
      <c r="K78" s="263">
        <f t="shared" si="24"/>
        <v>32</v>
      </c>
      <c r="L78" s="263"/>
      <c r="M78" s="245">
        <f t="shared" ref="M78:M109" si="25">SUM(E78:K78)</f>
        <v>106</v>
      </c>
      <c r="P78" s="84"/>
    </row>
    <row r="79" spans="2:16" ht="12" customHeight="1">
      <c r="B79" s="1981"/>
      <c r="C79" s="391" t="s">
        <v>109</v>
      </c>
      <c r="D79" s="77"/>
      <c r="E79" s="1262">
        <f t="shared" ref="E79:K79" si="26">SUM(E80:E83)</f>
        <v>3</v>
      </c>
      <c r="F79" s="1262">
        <f t="shared" si="26"/>
        <v>0</v>
      </c>
      <c r="G79" s="1262">
        <f t="shared" si="26"/>
        <v>2</v>
      </c>
      <c r="H79" s="1262">
        <f t="shared" si="26"/>
        <v>1</v>
      </c>
      <c r="I79" s="1262">
        <f t="shared" si="26"/>
        <v>18</v>
      </c>
      <c r="J79" s="1262">
        <f t="shared" si="26"/>
        <v>31</v>
      </c>
      <c r="K79" s="1262">
        <f t="shared" si="26"/>
        <v>23</v>
      </c>
      <c r="L79" s="1262"/>
      <c r="M79" s="1246">
        <f t="shared" si="25"/>
        <v>78</v>
      </c>
    </row>
    <row r="80" spans="2:16" ht="12" customHeight="1">
      <c r="B80" s="1995"/>
      <c r="C80" s="233"/>
      <c r="D80" s="77" t="s">
        <v>345</v>
      </c>
      <c r="E80" s="208">
        <v>2</v>
      </c>
      <c r="F80" s="208">
        <v>0</v>
      </c>
      <c r="G80" s="208">
        <v>1</v>
      </c>
      <c r="H80" s="208">
        <v>0</v>
      </c>
      <c r="I80" s="208">
        <v>14</v>
      </c>
      <c r="J80" s="208">
        <v>12</v>
      </c>
      <c r="K80" s="208">
        <v>14</v>
      </c>
      <c r="L80" s="77"/>
      <c r="M80" s="258">
        <f t="shared" si="25"/>
        <v>43</v>
      </c>
    </row>
    <row r="81" spans="2:16" ht="12" customHeight="1">
      <c r="B81" s="1995"/>
      <c r="C81" s="233"/>
      <c r="D81" s="77" t="s">
        <v>212</v>
      </c>
      <c r="E81" s="208">
        <v>1</v>
      </c>
      <c r="F81" s="208">
        <v>0</v>
      </c>
      <c r="G81" s="208">
        <v>1</v>
      </c>
      <c r="H81" s="208">
        <v>1</v>
      </c>
      <c r="I81" s="208">
        <v>4</v>
      </c>
      <c r="J81" s="208">
        <v>19</v>
      </c>
      <c r="K81" s="208">
        <v>9</v>
      </c>
      <c r="L81" s="77"/>
      <c r="M81" s="258">
        <f t="shared" si="25"/>
        <v>35</v>
      </c>
    </row>
    <row r="82" spans="2:16" ht="12" customHeight="1">
      <c r="B82" s="1995"/>
      <c r="C82" s="233"/>
      <c r="D82" s="77" t="s">
        <v>332</v>
      </c>
      <c r="E82" s="208">
        <v>0</v>
      </c>
      <c r="F82" s="208">
        <v>0</v>
      </c>
      <c r="G82" s="208">
        <v>0</v>
      </c>
      <c r="H82" s="208">
        <v>0</v>
      </c>
      <c r="I82" s="208">
        <v>0</v>
      </c>
      <c r="J82" s="208">
        <v>0</v>
      </c>
      <c r="K82" s="208">
        <v>0</v>
      </c>
      <c r="L82" s="77"/>
      <c r="M82" s="258">
        <f t="shared" si="25"/>
        <v>0</v>
      </c>
    </row>
    <row r="83" spans="2:16" ht="12" customHeight="1">
      <c r="B83" s="1995"/>
      <c r="C83" s="233"/>
      <c r="D83" s="77" t="s">
        <v>331</v>
      </c>
      <c r="E83" s="208">
        <v>0</v>
      </c>
      <c r="F83" s="208">
        <v>0</v>
      </c>
      <c r="G83" s="208">
        <v>0</v>
      </c>
      <c r="H83" s="208">
        <v>0</v>
      </c>
      <c r="I83" s="208">
        <v>0</v>
      </c>
      <c r="J83" s="208">
        <v>0</v>
      </c>
      <c r="K83" s="208">
        <v>0</v>
      </c>
      <c r="L83" s="77"/>
      <c r="M83" s="258">
        <f t="shared" si="25"/>
        <v>0</v>
      </c>
    </row>
    <row r="84" spans="2:16" ht="12" customHeight="1">
      <c r="B84" s="1981"/>
      <c r="C84" s="391" t="s">
        <v>17</v>
      </c>
      <c r="D84" s="77"/>
      <c r="E84" s="1262">
        <f t="shared" ref="E84:K84" si="27">SUM(E85:E86)</f>
        <v>5</v>
      </c>
      <c r="F84" s="1262">
        <f t="shared" si="27"/>
        <v>0</v>
      </c>
      <c r="G84" s="1262">
        <f t="shared" si="27"/>
        <v>0</v>
      </c>
      <c r="H84" s="1262">
        <f t="shared" si="27"/>
        <v>0</v>
      </c>
      <c r="I84" s="1262">
        <f t="shared" si="27"/>
        <v>5</v>
      </c>
      <c r="J84" s="1262">
        <f t="shared" si="27"/>
        <v>9</v>
      </c>
      <c r="K84" s="1262">
        <f t="shared" si="27"/>
        <v>9</v>
      </c>
      <c r="L84" s="1262"/>
      <c r="M84" s="1246">
        <f t="shared" si="25"/>
        <v>28</v>
      </c>
    </row>
    <row r="85" spans="2:16" ht="12" customHeight="1">
      <c r="B85" s="1995"/>
      <c r="C85" s="233"/>
      <c r="D85" s="77" t="s">
        <v>330</v>
      </c>
      <c r="E85" s="208">
        <v>3</v>
      </c>
      <c r="F85" s="208">
        <v>0</v>
      </c>
      <c r="G85" s="208">
        <v>0</v>
      </c>
      <c r="H85" s="208">
        <v>0</v>
      </c>
      <c r="I85" s="208">
        <v>1</v>
      </c>
      <c r="J85" s="208">
        <v>2</v>
      </c>
      <c r="K85" s="208">
        <v>1</v>
      </c>
      <c r="L85" s="77"/>
      <c r="M85" s="258">
        <f t="shared" si="25"/>
        <v>7</v>
      </c>
    </row>
    <row r="86" spans="2:16" ht="12" customHeight="1">
      <c r="B86" s="1995"/>
      <c r="C86" s="233"/>
      <c r="D86" s="77" t="s">
        <v>209</v>
      </c>
      <c r="E86" s="208">
        <v>2</v>
      </c>
      <c r="F86" s="208">
        <v>0</v>
      </c>
      <c r="G86" s="208">
        <v>0</v>
      </c>
      <c r="H86" s="208">
        <v>0</v>
      </c>
      <c r="I86" s="208">
        <v>4</v>
      </c>
      <c r="J86" s="208">
        <v>7</v>
      </c>
      <c r="K86" s="208">
        <v>8</v>
      </c>
      <c r="L86" s="77"/>
      <c r="M86" s="258">
        <f t="shared" si="25"/>
        <v>21</v>
      </c>
    </row>
    <row r="87" spans="2:16" ht="12.75" customHeight="1">
      <c r="B87" s="2006">
        <v>1405</v>
      </c>
      <c r="C87" s="35" t="s">
        <v>18</v>
      </c>
      <c r="D87" s="36"/>
      <c r="E87" s="527">
        <f t="shared" ref="E87:K87" si="28">SUM(E88+E96+E108+E111)</f>
        <v>43</v>
      </c>
      <c r="F87" s="527">
        <f t="shared" si="28"/>
        <v>1</v>
      </c>
      <c r="G87" s="527">
        <f t="shared" si="28"/>
        <v>4</v>
      </c>
      <c r="H87" s="527">
        <f t="shared" si="28"/>
        <v>1</v>
      </c>
      <c r="I87" s="527">
        <f t="shared" si="28"/>
        <v>104</v>
      </c>
      <c r="J87" s="527">
        <f t="shared" si="28"/>
        <v>69</v>
      </c>
      <c r="K87" s="527">
        <f t="shared" si="28"/>
        <v>20</v>
      </c>
      <c r="L87" s="527"/>
      <c r="M87" s="1135">
        <f t="shared" si="25"/>
        <v>242</v>
      </c>
      <c r="P87" s="84"/>
    </row>
    <row r="88" spans="2:16" ht="12" customHeight="1">
      <c r="B88" s="2007"/>
      <c r="C88" s="391" t="s">
        <v>21</v>
      </c>
      <c r="D88" s="77"/>
      <c r="E88" s="1262">
        <f t="shared" ref="E88:K88" si="29">SUM(E89:E95)</f>
        <v>26</v>
      </c>
      <c r="F88" s="1262">
        <f t="shared" si="29"/>
        <v>0</v>
      </c>
      <c r="G88" s="1262">
        <f t="shared" si="29"/>
        <v>2</v>
      </c>
      <c r="H88" s="1262">
        <f t="shared" si="29"/>
        <v>0</v>
      </c>
      <c r="I88" s="1262">
        <f t="shared" si="29"/>
        <v>73</v>
      </c>
      <c r="J88" s="1262">
        <f t="shared" si="29"/>
        <v>53</v>
      </c>
      <c r="K88" s="1262">
        <f t="shared" si="29"/>
        <v>4</v>
      </c>
      <c r="L88" s="1262"/>
      <c r="M88" s="1246">
        <f t="shared" si="25"/>
        <v>158</v>
      </c>
      <c r="P88" s="84"/>
    </row>
    <row r="89" spans="2:16" ht="12" customHeight="1">
      <c r="B89" s="2007"/>
      <c r="C89" s="233"/>
      <c r="D89" s="77" t="s">
        <v>328</v>
      </c>
      <c r="E89" s="208">
        <v>0</v>
      </c>
      <c r="F89" s="208">
        <v>0</v>
      </c>
      <c r="G89" s="208">
        <v>0</v>
      </c>
      <c r="H89" s="208">
        <v>0</v>
      </c>
      <c r="I89" s="208">
        <v>0</v>
      </c>
      <c r="J89" s="208">
        <v>0</v>
      </c>
      <c r="K89" s="208">
        <v>0</v>
      </c>
      <c r="L89" s="77"/>
      <c r="M89" s="258">
        <f t="shared" si="25"/>
        <v>0</v>
      </c>
    </row>
    <row r="90" spans="2:16" ht="12" customHeight="1">
      <c r="B90" s="2007"/>
      <c r="C90" s="233"/>
      <c r="D90" s="77" t="s">
        <v>208</v>
      </c>
      <c r="E90" s="208">
        <v>1</v>
      </c>
      <c r="F90" s="208">
        <v>0</v>
      </c>
      <c r="G90" s="208">
        <v>0</v>
      </c>
      <c r="H90" s="208">
        <v>0</v>
      </c>
      <c r="I90" s="208">
        <v>8</v>
      </c>
      <c r="J90" s="208">
        <v>5</v>
      </c>
      <c r="K90" s="208">
        <v>1</v>
      </c>
      <c r="L90" s="77"/>
      <c r="M90" s="258">
        <f t="shared" si="25"/>
        <v>15</v>
      </c>
    </row>
    <row r="91" spans="2:16" ht="12" customHeight="1">
      <c r="B91" s="2007"/>
      <c r="C91" s="233"/>
      <c r="D91" s="77" t="s">
        <v>327</v>
      </c>
      <c r="E91" s="208">
        <v>0</v>
      </c>
      <c r="F91" s="208">
        <v>0</v>
      </c>
      <c r="G91" s="208">
        <v>0</v>
      </c>
      <c r="H91" s="208">
        <v>0</v>
      </c>
      <c r="I91" s="208">
        <v>0</v>
      </c>
      <c r="J91" s="208">
        <v>0</v>
      </c>
      <c r="K91" s="208">
        <v>0</v>
      </c>
      <c r="L91" s="77"/>
      <c r="M91" s="258">
        <f t="shared" si="25"/>
        <v>0</v>
      </c>
    </row>
    <row r="92" spans="2:16" ht="12" customHeight="1">
      <c r="B92" s="2007"/>
      <c r="C92" s="233"/>
      <c r="D92" s="77" t="s">
        <v>207</v>
      </c>
      <c r="E92" s="208">
        <v>13</v>
      </c>
      <c r="F92" s="208">
        <v>0</v>
      </c>
      <c r="G92" s="208">
        <v>0</v>
      </c>
      <c r="H92" s="208">
        <v>0</v>
      </c>
      <c r="I92" s="208">
        <v>40</v>
      </c>
      <c r="J92" s="208">
        <v>33</v>
      </c>
      <c r="K92" s="208">
        <v>2</v>
      </c>
      <c r="L92" s="77"/>
      <c r="M92" s="258">
        <f t="shared" si="25"/>
        <v>88</v>
      </c>
    </row>
    <row r="93" spans="2:16" ht="12" customHeight="1">
      <c r="B93" s="2007"/>
      <c r="C93" s="233"/>
      <c r="D93" s="77" t="s">
        <v>206</v>
      </c>
      <c r="E93" s="208">
        <v>0</v>
      </c>
      <c r="F93" s="208">
        <v>0</v>
      </c>
      <c r="G93" s="208">
        <v>0</v>
      </c>
      <c r="H93" s="208">
        <v>0</v>
      </c>
      <c r="I93" s="208">
        <v>8</v>
      </c>
      <c r="J93" s="208">
        <v>5</v>
      </c>
      <c r="K93" s="208">
        <v>0</v>
      </c>
      <c r="L93" s="77"/>
      <c r="M93" s="258">
        <f t="shared" si="25"/>
        <v>13</v>
      </c>
    </row>
    <row r="94" spans="2:16" ht="12" customHeight="1">
      <c r="B94" s="2007"/>
      <c r="C94" s="233"/>
      <c r="D94" s="77" t="s">
        <v>326</v>
      </c>
      <c r="E94" s="208">
        <v>0</v>
      </c>
      <c r="F94" s="208">
        <v>0</v>
      </c>
      <c r="G94" s="208">
        <v>0</v>
      </c>
      <c r="H94" s="208">
        <v>0</v>
      </c>
      <c r="I94" s="208">
        <v>0</v>
      </c>
      <c r="J94" s="208">
        <v>1</v>
      </c>
      <c r="K94" s="208">
        <v>0</v>
      </c>
      <c r="L94" s="77"/>
      <c r="M94" s="258">
        <f t="shared" si="25"/>
        <v>1</v>
      </c>
    </row>
    <row r="95" spans="2:16" ht="12" customHeight="1">
      <c r="B95" s="2007"/>
      <c r="C95" s="233"/>
      <c r="D95" s="77" t="s">
        <v>205</v>
      </c>
      <c r="E95" s="208">
        <v>12</v>
      </c>
      <c r="F95" s="208">
        <v>0</v>
      </c>
      <c r="G95" s="208">
        <v>2</v>
      </c>
      <c r="H95" s="208">
        <v>0</v>
      </c>
      <c r="I95" s="208">
        <v>17</v>
      </c>
      <c r="J95" s="208">
        <v>9</v>
      </c>
      <c r="K95" s="208">
        <v>1</v>
      </c>
      <c r="L95" s="77"/>
      <c r="M95" s="258">
        <f t="shared" si="25"/>
        <v>41</v>
      </c>
    </row>
    <row r="96" spans="2:16" ht="12" customHeight="1">
      <c r="B96" s="2007"/>
      <c r="C96" s="391" t="s">
        <v>19</v>
      </c>
      <c r="D96" s="77"/>
      <c r="E96" s="1262">
        <f t="shared" ref="E96:K96" si="30">SUM(E97:E107)</f>
        <v>16</v>
      </c>
      <c r="F96" s="1262">
        <f t="shared" si="30"/>
        <v>0</v>
      </c>
      <c r="G96" s="1262">
        <f t="shared" si="30"/>
        <v>1</v>
      </c>
      <c r="H96" s="1262">
        <f t="shared" si="30"/>
        <v>1</v>
      </c>
      <c r="I96" s="1262">
        <f t="shared" si="30"/>
        <v>31</v>
      </c>
      <c r="J96" s="1262">
        <f t="shared" si="30"/>
        <v>16</v>
      </c>
      <c r="K96" s="1262">
        <f t="shared" si="30"/>
        <v>16</v>
      </c>
      <c r="L96" s="1262"/>
      <c r="M96" s="1246">
        <f t="shared" si="25"/>
        <v>81</v>
      </c>
    </row>
    <row r="97" spans="2:13" ht="12" customHeight="1">
      <c r="B97" s="2007"/>
      <c r="C97" s="233"/>
      <c r="D97" s="77" t="s">
        <v>325</v>
      </c>
      <c r="E97" s="208">
        <v>0</v>
      </c>
      <c r="F97" s="208">
        <v>0</v>
      </c>
      <c r="G97" s="208">
        <v>0</v>
      </c>
      <c r="H97" s="208">
        <v>0</v>
      </c>
      <c r="I97" s="208">
        <v>0</v>
      </c>
      <c r="J97" s="208">
        <v>0</v>
      </c>
      <c r="K97" s="208">
        <v>1</v>
      </c>
      <c r="L97" s="77"/>
      <c r="M97" s="258">
        <f t="shared" si="25"/>
        <v>1</v>
      </c>
    </row>
    <row r="98" spans="2:13" ht="12" customHeight="1">
      <c r="B98" s="2007"/>
      <c r="C98" s="233"/>
      <c r="D98" s="77" t="s">
        <v>204</v>
      </c>
      <c r="E98" s="208">
        <v>0</v>
      </c>
      <c r="F98" s="208">
        <v>0</v>
      </c>
      <c r="G98" s="208">
        <v>0</v>
      </c>
      <c r="H98" s="208">
        <v>0</v>
      </c>
      <c r="I98" s="208">
        <v>1</v>
      </c>
      <c r="J98" s="208">
        <v>0</v>
      </c>
      <c r="K98" s="208">
        <v>0</v>
      </c>
      <c r="L98" s="77"/>
      <c r="M98" s="258">
        <f t="shared" si="25"/>
        <v>1</v>
      </c>
    </row>
    <row r="99" spans="2:13" ht="12" customHeight="1">
      <c r="B99" s="2007"/>
      <c r="C99" s="233"/>
      <c r="D99" s="77" t="s">
        <v>324</v>
      </c>
      <c r="E99" s="208">
        <v>2</v>
      </c>
      <c r="F99" s="208">
        <v>0</v>
      </c>
      <c r="G99" s="208">
        <v>0</v>
      </c>
      <c r="H99" s="208">
        <v>0</v>
      </c>
      <c r="I99" s="208">
        <v>0</v>
      </c>
      <c r="J99" s="208">
        <v>0</v>
      </c>
      <c r="K99" s="208">
        <v>4</v>
      </c>
      <c r="L99" s="77"/>
      <c r="M99" s="258">
        <f t="shared" si="25"/>
        <v>6</v>
      </c>
    </row>
    <row r="100" spans="2:13" ht="12" customHeight="1">
      <c r="B100" s="2007"/>
      <c r="C100" s="233"/>
      <c r="D100" s="77" t="s">
        <v>203</v>
      </c>
      <c r="E100" s="208">
        <v>0</v>
      </c>
      <c r="F100" s="208">
        <v>0</v>
      </c>
      <c r="G100" s="208">
        <v>0</v>
      </c>
      <c r="H100" s="208">
        <v>0</v>
      </c>
      <c r="I100" s="208">
        <v>0</v>
      </c>
      <c r="J100" s="208">
        <v>1</v>
      </c>
      <c r="K100" s="208">
        <v>0</v>
      </c>
      <c r="L100" s="77"/>
      <c r="M100" s="258">
        <f t="shared" si="25"/>
        <v>1</v>
      </c>
    </row>
    <row r="101" spans="2:13" ht="12" customHeight="1">
      <c r="B101" s="2007"/>
      <c r="C101" s="233"/>
      <c r="D101" s="77" t="s">
        <v>323</v>
      </c>
      <c r="E101" s="208">
        <v>0</v>
      </c>
      <c r="F101" s="208">
        <v>0</v>
      </c>
      <c r="G101" s="208">
        <v>0</v>
      </c>
      <c r="H101" s="208">
        <v>0</v>
      </c>
      <c r="I101" s="208">
        <v>0</v>
      </c>
      <c r="J101" s="208">
        <v>0</v>
      </c>
      <c r="K101" s="208">
        <v>0</v>
      </c>
      <c r="L101" s="77"/>
      <c r="M101" s="258">
        <f t="shared" si="25"/>
        <v>0</v>
      </c>
    </row>
    <row r="102" spans="2:13" ht="12" customHeight="1">
      <c r="B102" s="2007"/>
      <c r="C102" s="233"/>
      <c r="D102" s="77" t="s">
        <v>202</v>
      </c>
      <c r="E102" s="208">
        <v>1</v>
      </c>
      <c r="F102" s="208">
        <v>0</v>
      </c>
      <c r="G102" s="208">
        <v>0</v>
      </c>
      <c r="H102" s="208">
        <v>0</v>
      </c>
      <c r="I102" s="208">
        <v>0</v>
      </c>
      <c r="J102" s="208">
        <v>0</v>
      </c>
      <c r="K102" s="208">
        <v>0</v>
      </c>
      <c r="L102" s="77"/>
      <c r="M102" s="258">
        <f t="shared" si="25"/>
        <v>1</v>
      </c>
    </row>
    <row r="103" spans="2:13" ht="12" customHeight="1">
      <c r="B103" s="2007"/>
      <c r="C103" s="233"/>
      <c r="D103" s="77" t="s">
        <v>322</v>
      </c>
      <c r="E103" s="208">
        <v>1</v>
      </c>
      <c r="F103" s="208">
        <v>0</v>
      </c>
      <c r="G103" s="208">
        <v>0</v>
      </c>
      <c r="H103" s="208">
        <v>0</v>
      </c>
      <c r="I103" s="208">
        <v>1</v>
      </c>
      <c r="J103" s="208">
        <v>2</v>
      </c>
      <c r="K103" s="208">
        <v>0</v>
      </c>
      <c r="L103" s="77"/>
      <c r="M103" s="258">
        <f t="shared" si="25"/>
        <v>4</v>
      </c>
    </row>
    <row r="104" spans="2:13" ht="12" customHeight="1">
      <c r="B104" s="2007"/>
      <c r="C104" s="233"/>
      <c r="D104" s="77" t="s">
        <v>201</v>
      </c>
      <c r="E104" s="208">
        <v>1</v>
      </c>
      <c r="F104" s="208">
        <v>0</v>
      </c>
      <c r="G104" s="208">
        <v>0</v>
      </c>
      <c r="H104" s="208">
        <v>0</v>
      </c>
      <c r="I104" s="208">
        <v>1</v>
      </c>
      <c r="J104" s="208">
        <v>2</v>
      </c>
      <c r="K104" s="208">
        <v>0</v>
      </c>
      <c r="L104" s="77"/>
      <c r="M104" s="258">
        <f t="shared" si="25"/>
        <v>4</v>
      </c>
    </row>
    <row r="105" spans="2:13" ht="12" customHeight="1">
      <c r="B105" s="2007"/>
      <c r="C105" s="233"/>
      <c r="D105" s="77" t="s">
        <v>320</v>
      </c>
      <c r="E105" s="208">
        <v>0</v>
      </c>
      <c r="F105" s="208">
        <v>0</v>
      </c>
      <c r="G105" s="208">
        <v>0</v>
      </c>
      <c r="H105" s="208">
        <v>0</v>
      </c>
      <c r="I105" s="208">
        <v>0</v>
      </c>
      <c r="J105" s="208">
        <v>0</v>
      </c>
      <c r="K105" s="208">
        <v>0</v>
      </c>
      <c r="L105" s="77"/>
      <c r="M105" s="258">
        <f t="shared" si="25"/>
        <v>0</v>
      </c>
    </row>
    <row r="106" spans="2:13" ht="12" customHeight="1">
      <c r="B106" s="2007"/>
      <c r="C106" s="233"/>
      <c r="D106" s="77" t="s">
        <v>319</v>
      </c>
      <c r="E106" s="208">
        <v>11</v>
      </c>
      <c r="F106" s="208">
        <v>0</v>
      </c>
      <c r="G106" s="208">
        <v>1</v>
      </c>
      <c r="H106" s="208">
        <v>1</v>
      </c>
      <c r="I106" s="208">
        <v>27</v>
      </c>
      <c r="J106" s="208">
        <v>9</v>
      </c>
      <c r="K106" s="208">
        <v>9</v>
      </c>
      <c r="L106" s="77"/>
      <c r="M106" s="258">
        <f t="shared" si="25"/>
        <v>58</v>
      </c>
    </row>
    <row r="107" spans="2:13" ht="12" customHeight="1">
      <c r="B107" s="2007"/>
      <c r="C107" s="233"/>
      <c r="D107" s="77" t="s">
        <v>200</v>
      </c>
      <c r="E107" s="208">
        <v>0</v>
      </c>
      <c r="F107" s="208">
        <v>0</v>
      </c>
      <c r="G107" s="208">
        <v>0</v>
      </c>
      <c r="H107" s="208">
        <v>0</v>
      </c>
      <c r="I107" s="208">
        <v>1</v>
      </c>
      <c r="J107" s="208">
        <v>2</v>
      </c>
      <c r="K107" s="208">
        <v>2</v>
      </c>
      <c r="L107" s="77"/>
      <c r="M107" s="258">
        <f t="shared" si="25"/>
        <v>5</v>
      </c>
    </row>
    <row r="108" spans="2:13" ht="12" customHeight="1">
      <c r="B108" s="2007"/>
      <c r="C108" s="47" t="s">
        <v>65</v>
      </c>
      <c r="E108" s="1262">
        <f t="shared" ref="E108:K108" si="31">SUM(E110)</f>
        <v>1</v>
      </c>
      <c r="F108" s="1262">
        <f t="shared" si="31"/>
        <v>1</v>
      </c>
      <c r="G108" s="1262">
        <f t="shared" si="31"/>
        <v>1</v>
      </c>
      <c r="H108" s="1262">
        <f t="shared" si="31"/>
        <v>0</v>
      </c>
      <c r="I108" s="1262">
        <f t="shared" si="31"/>
        <v>0</v>
      </c>
      <c r="J108" s="1262">
        <f t="shared" si="31"/>
        <v>0</v>
      </c>
      <c r="K108" s="1262">
        <f t="shared" si="31"/>
        <v>0</v>
      </c>
      <c r="L108" s="1262"/>
      <c r="M108" s="1246">
        <f t="shared" si="25"/>
        <v>3</v>
      </c>
    </row>
    <row r="109" spans="2:13" ht="12" customHeight="1">
      <c r="B109" s="2007"/>
      <c r="C109" s="77"/>
      <c r="D109" s="77" t="s">
        <v>306</v>
      </c>
      <c r="E109" s="208">
        <v>0</v>
      </c>
      <c r="F109" s="208">
        <v>0</v>
      </c>
      <c r="G109" s="208">
        <v>0</v>
      </c>
      <c r="H109" s="208">
        <v>0</v>
      </c>
      <c r="I109" s="208">
        <v>0</v>
      </c>
      <c r="J109" s="208">
        <v>0</v>
      </c>
      <c r="K109" s="208">
        <v>0</v>
      </c>
      <c r="L109" s="77"/>
      <c r="M109" s="258">
        <f t="shared" si="25"/>
        <v>0</v>
      </c>
    </row>
    <row r="110" spans="2:13" ht="12" customHeight="1">
      <c r="B110" s="2007"/>
      <c r="C110" s="77"/>
      <c r="D110" s="77" t="s">
        <v>306</v>
      </c>
      <c r="E110" s="208">
        <v>1</v>
      </c>
      <c r="F110" s="208">
        <v>1</v>
      </c>
      <c r="G110" s="208">
        <v>1</v>
      </c>
      <c r="H110" s="208">
        <v>0</v>
      </c>
      <c r="I110" s="208">
        <v>0</v>
      </c>
      <c r="J110" s="208">
        <v>0</v>
      </c>
      <c r="K110" s="208">
        <v>0</v>
      </c>
      <c r="L110" s="77"/>
      <c r="M110" s="258">
        <f t="shared" ref="M110:M137" si="32">SUM(E110:K110)</f>
        <v>3</v>
      </c>
    </row>
    <row r="111" spans="2:13" ht="12" customHeight="1">
      <c r="B111" s="2007"/>
      <c r="C111" s="391" t="s">
        <v>49</v>
      </c>
      <c r="D111" s="47"/>
      <c r="E111" s="1262">
        <f t="shared" ref="E111:K111" si="33">SUM(E114)</f>
        <v>0</v>
      </c>
      <c r="F111" s="1262">
        <f t="shared" si="33"/>
        <v>0</v>
      </c>
      <c r="G111" s="1262">
        <f t="shared" si="33"/>
        <v>0</v>
      </c>
      <c r="H111" s="1262">
        <f t="shared" si="33"/>
        <v>0</v>
      </c>
      <c r="I111" s="1262">
        <f t="shared" si="33"/>
        <v>0</v>
      </c>
      <c r="J111" s="1262">
        <f t="shared" si="33"/>
        <v>0</v>
      </c>
      <c r="K111" s="1262">
        <f t="shared" si="33"/>
        <v>0</v>
      </c>
      <c r="L111" s="1262"/>
      <c r="M111" s="1246">
        <f t="shared" si="32"/>
        <v>0</v>
      </c>
    </row>
    <row r="112" spans="2:13" ht="12" customHeight="1">
      <c r="B112" s="2007"/>
      <c r="C112" s="233"/>
      <c r="D112" s="77" t="s">
        <v>320</v>
      </c>
      <c r="E112" s="208">
        <v>0</v>
      </c>
      <c r="F112" s="208">
        <v>0</v>
      </c>
      <c r="G112" s="208">
        <v>0</v>
      </c>
      <c r="H112" s="208">
        <v>0</v>
      </c>
      <c r="I112" s="208">
        <v>0</v>
      </c>
      <c r="J112" s="208">
        <v>0</v>
      </c>
      <c r="K112" s="208">
        <v>0</v>
      </c>
      <c r="L112" s="77"/>
      <c r="M112" s="258">
        <f t="shared" si="32"/>
        <v>0</v>
      </c>
    </row>
    <row r="113" spans="2:16" ht="12" customHeight="1">
      <c r="B113" s="2007"/>
      <c r="C113" s="233"/>
      <c r="D113" s="77" t="s">
        <v>199</v>
      </c>
      <c r="E113" s="208">
        <v>0</v>
      </c>
      <c r="F113" s="208">
        <v>0</v>
      </c>
      <c r="G113" s="208">
        <v>0</v>
      </c>
      <c r="H113" s="208">
        <v>0</v>
      </c>
      <c r="I113" s="208">
        <v>0</v>
      </c>
      <c r="J113" s="208">
        <v>0</v>
      </c>
      <c r="K113" s="208">
        <v>0</v>
      </c>
      <c r="L113" s="77"/>
      <c r="M113" s="258">
        <f t="shared" si="32"/>
        <v>0</v>
      </c>
    </row>
    <row r="114" spans="2:16" ht="12" customHeight="1">
      <c r="B114" s="2007"/>
      <c r="C114" s="233"/>
      <c r="D114" s="77" t="s">
        <v>198</v>
      </c>
      <c r="E114" s="208">
        <v>0</v>
      </c>
      <c r="F114" s="208">
        <v>0</v>
      </c>
      <c r="G114" s="208">
        <v>0</v>
      </c>
      <c r="H114" s="208">
        <v>0</v>
      </c>
      <c r="I114" s="208">
        <v>0</v>
      </c>
      <c r="J114" s="208">
        <v>0</v>
      </c>
      <c r="K114" s="208">
        <v>0</v>
      </c>
      <c r="L114" s="77"/>
      <c r="M114" s="258">
        <f t="shared" si="32"/>
        <v>0</v>
      </c>
    </row>
    <row r="115" spans="2:16" ht="12.75" customHeight="1">
      <c r="B115" s="2006">
        <v>1406</v>
      </c>
      <c r="C115" s="35" t="s">
        <v>22</v>
      </c>
      <c r="D115" s="111"/>
      <c r="E115" s="263">
        <f t="shared" ref="E115:K115" si="34">SUM(E116+E120+E123+E125)</f>
        <v>1</v>
      </c>
      <c r="F115" s="263">
        <f t="shared" si="34"/>
        <v>2</v>
      </c>
      <c r="G115" s="263">
        <f t="shared" si="34"/>
        <v>3</v>
      </c>
      <c r="H115" s="263">
        <f t="shared" si="34"/>
        <v>2</v>
      </c>
      <c r="I115" s="263">
        <f t="shared" si="34"/>
        <v>12</v>
      </c>
      <c r="J115" s="263">
        <f t="shared" si="34"/>
        <v>13</v>
      </c>
      <c r="K115" s="263">
        <f t="shared" si="34"/>
        <v>11</v>
      </c>
      <c r="L115" s="111"/>
      <c r="M115" s="256">
        <f t="shared" si="32"/>
        <v>44</v>
      </c>
      <c r="P115" s="84"/>
    </row>
    <row r="116" spans="2:16" ht="12" customHeight="1">
      <c r="B116" s="2007"/>
      <c r="C116" s="391" t="s">
        <v>121</v>
      </c>
      <c r="D116" s="77"/>
      <c r="E116" s="1262">
        <f t="shared" ref="E116:K116" si="35">SUM(E117:E119)</f>
        <v>1</v>
      </c>
      <c r="F116" s="1262">
        <f t="shared" si="35"/>
        <v>0</v>
      </c>
      <c r="G116" s="1262">
        <f t="shared" si="35"/>
        <v>0</v>
      </c>
      <c r="H116" s="1262">
        <f t="shared" si="35"/>
        <v>2</v>
      </c>
      <c r="I116" s="1262">
        <f t="shared" si="35"/>
        <v>8</v>
      </c>
      <c r="J116" s="1262">
        <f t="shared" si="35"/>
        <v>5</v>
      </c>
      <c r="K116" s="1262">
        <f t="shared" si="35"/>
        <v>4</v>
      </c>
      <c r="L116" s="77"/>
      <c r="M116" s="1246">
        <f t="shared" si="32"/>
        <v>20</v>
      </c>
      <c r="P116" s="84"/>
    </row>
    <row r="117" spans="2:16" ht="12" customHeight="1">
      <c r="B117" s="2007"/>
      <c r="C117" s="396"/>
      <c r="D117" s="77" t="s">
        <v>197</v>
      </c>
      <c r="E117" s="208">
        <v>0</v>
      </c>
      <c r="F117" s="301">
        <v>0</v>
      </c>
      <c r="G117" s="301">
        <v>0</v>
      </c>
      <c r="H117" s="301">
        <v>0</v>
      </c>
      <c r="I117" s="301">
        <v>2</v>
      </c>
      <c r="J117" s="301">
        <v>1</v>
      </c>
      <c r="K117" s="301">
        <v>1</v>
      </c>
      <c r="L117" s="77"/>
      <c r="M117" s="258">
        <f t="shared" si="32"/>
        <v>4</v>
      </c>
    </row>
    <row r="118" spans="2:16" ht="12" customHeight="1">
      <c r="B118" s="2007"/>
      <c r="C118" s="396"/>
      <c r="D118" s="77" t="s">
        <v>318</v>
      </c>
      <c r="E118" s="208">
        <v>0</v>
      </c>
      <c r="F118" s="301">
        <v>0</v>
      </c>
      <c r="G118" s="301">
        <v>0</v>
      </c>
      <c r="H118" s="301">
        <v>0</v>
      </c>
      <c r="I118" s="301">
        <v>1</v>
      </c>
      <c r="J118" s="301">
        <v>0</v>
      </c>
      <c r="K118" s="301">
        <v>0</v>
      </c>
      <c r="L118" s="77"/>
      <c r="M118" s="258">
        <f t="shared" si="32"/>
        <v>1</v>
      </c>
    </row>
    <row r="119" spans="2:16" ht="12" customHeight="1">
      <c r="B119" s="2007"/>
      <c r="C119" s="396"/>
      <c r="D119" s="77" t="s">
        <v>196</v>
      </c>
      <c r="E119" s="208">
        <v>1</v>
      </c>
      <c r="F119" s="301">
        <v>0</v>
      </c>
      <c r="G119" s="301">
        <v>0</v>
      </c>
      <c r="H119" s="301">
        <v>2</v>
      </c>
      <c r="I119" s="301">
        <v>5</v>
      </c>
      <c r="J119" s="301">
        <v>4</v>
      </c>
      <c r="K119" s="301">
        <v>3</v>
      </c>
      <c r="L119" s="77"/>
      <c r="M119" s="258">
        <f t="shared" si="32"/>
        <v>15</v>
      </c>
    </row>
    <row r="120" spans="2:16" ht="12" customHeight="1">
      <c r="B120" s="2007"/>
      <c r="C120" s="391" t="s">
        <v>23</v>
      </c>
      <c r="D120" s="77"/>
      <c r="E120" s="1262">
        <f t="shared" ref="E120:K120" si="36">SUM(E121:E122)</f>
        <v>0</v>
      </c>
      <c r="F120" s="1262">
        <f t="shared" si="36"/>
        <v>1</v>
      </c>
      <c r="G120" s="1262">
        <f t="shared" si="36"/>
        <v>0</v>
      </c>
      <c r="H120" s="1262">
        <f t="shared" si="36"/>
        <v>0</v>
      </c>
      <c r="I120" s="1262">
        <f t="shared" si="36"/>
        <v>3</v>
      </c>
      <c r="J120" s="1262">
        <f t="shared" si="36"/>
        <v>8</v>
      </c>
      <c r="K120" s="1262">
        <f t="shared" si="36"/>
        <v>7</v>
      </c>
      <c r="L120" s="77"/>
      <c r="M120" s="1246">
        <f t="shared" si="32"/>
        <v>19</v>
      </c>
    </row>
    <row r="121" spans="2:16" ht="12" customHeight="1">
      <c r="B121" s="2007"/>
      <c r="C121" s="233"/>
      <c r="D121" s="77" t="s">
        <v>195</v>
      </c>
      <c r="E121" s="208">
        <v>0</v>
      </c>
      <c r="F121" s="301">
        <v>0</v>
      </c>
      <c r="G121" s="301">
        <v>0</v>
      </c>
      <c r="H121" s="301">
        <v>0</v>
      </c>
      <c r="I121" s="301">
        <v>3</v>
      </c>
      <c r="J121" s="301">
        <v>1</v>
      </c>
      <c r="K121" s="301">
        <v>2</v>
      </c>
      <c r="L121" s="77"/>
      <c r="M121" s="258">
        <f t="shared" si="32"/>
        <v>6</v>
      </c>
    </row>
    <row r="122" spans="2:16" ht="12" customHeight="1">
      <c r="B122" s="2007"/>
      <c r="C122" s="233"/>
      <c r="D122" s="77" t="s">
        <v>194</v>
      </c>
      <c r="E122" s="208">
        <v>0</v>
      </c>
      <c r="F122" s="301">
        <v>1</v>
      </c>
      <c r="G122" s="301">
        <v>0</v>
      </c>
      <c r="H122" s="301">
        <v>0</v>
      </c>
      <c r="I122" s="301">
        <v>0</v>
      </c>
      <c r="J122" s="301">
        <v>7</v>
      </c>
      <c r="K122" s="301">
        <v>5</v>
      </c>
      <c r="L122" s="77"/>
      <c r="M122" s="258">
        <f t="shared" si="32"/>
        <v>13</v>
      </c>
    </row>
    <row r="123" spans="2:16" ht="12" customHeight="1">
      <c r="B123" s="2007"/>
      <c r="C123" s="391" t="s">
        <v>36</v>
      </c>
      <c r="D123" s="77"/>
      <c r="E123" s="1262">
        <f t="shared" ref="E123:K123" si="37">SUM(E124)</f>
        <v>0</v>
      </c>
      <c r="F123" s="1262">
        <f t="shared" si="37"/>
        <v>1</v>
      </c>
      <c r="G123" s="1262">
        <f t="shared" si="37"/>
        <v>3</v>
      </c>
      <c r="H123" s="1262">
        <f t="shared" si="37"/>
        <v>0</v>
      </c>
      <c r="I123" s="1262">
        <f t="shared" si="37"/>
        <v>1</v>
      </c>
      <c r="J123" s="1262">
        <f t="shared" si="37"/>
        <v>0</v>
      </c>
      <c r="K123" s="1262">
        <f t="shared" si="37"/>
        <v>0</v>
      </c>
      <c r="L123" s="77"/>
      <c r="M123" s="1246">
        <f t="shared" si="32"/>
        <v>5</v>
      </c>
    </row>
    <row r="124" spans="2:16" ht="12" customHeight="1">
      <c r="B124" s="2007"/>
      <c r="C124" s="396"/>
      <c r="D124" s="77" t="s">
        <v>193</v>
      </c>
      <c r="E124" s="208">
        <v>0</v>
      </c>
      <c r="F124" s="301">
        <v>1</v>
      </c>
      <c r="G124" s="301">
        <v>3</v>
      </c>
      <c r="H124" s="301">
        <v>0</v>
      </c>
      <c r="I124" s="301">
        <v>1</v>
      </c>
      <c r="J124" s="301">
        <v>0</v>
      </c>
      <c r="K124" s="301">
        <v>0</v>
      </c>
      <c r="L124" s="77"/>
      <c r="M124" s="258">
        <f t="shared" si="32"/>
        <v>5</v>
      </c>
    </row>
    <row r="125" spans="2:16" ht="12" customHeight="1">
      <c r="B125" s="2007"/>
      <c r="C125" s="391" t="s">
        <v>37</v>
      </c>
      <c r="D125" s="77"/>
      <c r="E125" s="1262">
        <f t="shared" ref="E125:K125" si="38">SUM(E126)</f>
        <v>0</v>
      </c>
      <c r="F125" s="1262">
        <f t="shared" si="38"/>
        <v>0</v>
      </c>
      <c r="G125" s="1262">
        <f t="shared" si="38"/>
        <v>0</v>
      </c>
      <c r="H125" s="1262">
        <f t="shared" si="38"/>
        <v>0</v>
      </c>
      <c r="I125" s="1262">
        <f t="shared" si="38"/>
        <v>0</v>
      </c>
      <c r="J125" s="1262">
        <f t="shared" si="38"/>
        <v>0</v>
      </c>
      <c r="K125" s="1262">
        <f t="shared" si="38"/>
        <v>0</v>
      </c>
      <c r="L125" s="77"/>
      <c r="M125" s="1246">
        <f t="shared" si="32"/>
        <v>0</v>
      </c>
    </row>
    <row r="126" spans="2:16" ht="12" customHeight="1">
      <c r="B126" s="2008"/>
      <c r="C126" s="233"/>
      <c r="D126" s="77" t="s">
        <v>192</v>
      </c>
      <c r="E126" s="208">
        <v>0</v>
      </c>
      <c r="F126" s="301">
        <v>0</v>
      </c>
      <c r="G126" s="301">
        <v>0</v>
      </c>
      <c r="H126" s="301">
        <v>0</v>
      </c>
      <c r="I126" s="301">
        <v>0</v>
      </c>
      <c r="J126" s="301">
        <v>0</v>
      </c>
      <c r="K126" s="301">
        <v>0</v>
      </c>
      <c r="L126" s="77"/>
      <c r="M126" s="258">
        <f t="shared" si="32"/>
        <v>0</v>
      </c>
    </row>
    <row r="127" spans="2:16" ht="12.75" customHeight="1">
      <c r="B127" s="2010">
        <v>1407</v>
      </c>
      <c r="C127" s="35" t="s">
        <v>24</v>
      </c>
      <c r="D127" s="111"/>
      <c r="E127" s="263">
        <f t="shared" ref="E127:K127" si="39">SUM(E128+E134)</f>
        <v>1</v>
      </c>
      <c r="F127" s="263">
        <f t="shared" si="39"/>
        <v>0</v>
      </c>
      <c r="G127" s="263">
        <f t="shared" si="39"/>
        <v>0</v>
      </c>
      <c r="H127" s="263">
        <f t="shared" si="39"/>
        <v>0</v>
      </c>
      <c r="I127" s="263">
        <f t="shared" si="39"/>
        <v>4</v>
      </c>
      <c r="J127" s="263">
        <f t="shared" si="39"/>
        <v>5</v>
      </c>
      <c r="K127" s="263">
        <f t="shared" si="39"/>
        <v>2</v>
      </c>
      <c r="L127" s="111"/>
      <c r="M127" s="256">
        <f t="shared" si="32"/>
        <v>12</v>
      </c>
      <c r="P127" s="84"/>
    </row>
    <row r="128" spans="2:16" ht="12" customHeight="1">
      <c r="B128" s="1981"/>
      <c r="C128" s="391" t="s">
        <v>191</v>
      </c>
      <c r="D128" s="77"/>
      <c r="E128" s="1262">
        <f t="shared" ref="E128:K128" si="40">SUM(E129:E133)</f>
        <v>1</v>
      </c>
      <c r="F128" s="1262">
        <f t="shared" si="40"/>
        <v>0</v>
      </c>
      <c r="G128" s="1262">
        <f t="shared" si="40"/>
        <v>0</v>
      </c>
      <c r="H128" s="1262">
        <f t="shared" si="40"/>
        <v>0</v>
      </c>
      <c r="I128" s="1262">
        <f t="shared" si="40"/>
        <v>4</v>
      </c>
      <c r="J128" s="1262">
        <f t="shared" si="40"/>
        <v>5</v>
      </c>
      <c r="K128" s="1262">
        <f t="shared" si="40"/>
        <v>2</v>
      </c>
      <c r="L128" s="77"/>
      <c r="M128" s="1246">
        <f t="shared" si="32"/>
        <v>12</v>
      </c>
    </row>
    <row r="129" spans="2:16" ht="12" customHeight="1">
      <c r="B129" s="1981"/>
      <c r="C129" s="391"/>
      <c r="D129" s="77" t="s">
        <v>317</v>
      </c>
      <c r="E129" s="208">
        <v>0</v>
      </c>
      <c r="F129" s="208">
        <v>0</v>
      </c>
      <c r="G129" s="208">
        <v>0</v>
      </c>
      <c r="H129" s="208">
        <v>0</v>
      </c>
      <c r="I129" s="208">
        <v>0</v>
      </c>
      <c r="J129" s="208">
        <v>0</v>
      </c>
      <c r="K129" s="208">
        <v>0</v>
      </c>
      <c r="L129" s="77"/>
      <c r="M129" s="258">
        <f t="shared" si="32"/>
        <v>0</v>
      </c>
    </row>
    <row r="130" spans="2:16" ht="12" customHeight="1">
      <c r="B130" s="1981"/>
      <c r="C130" s="391"/>
      <c r="D130" s="77" t="s">
        <v>190</v>
      </c>
      <c r="E130" s="208">
        <v>0</v>
      </c>
      <c r="F130" s="208">
        <v>0</v>
      </c>
      <c r="G130" s="208">
        <v>0</v>
      </c>
      <c r="H130" s="208">
        <v>0</v>
      </c>
      <c r="I130" s="208">
        <v>4</v>
      </c>
      <c r="J130" s="208">
        <v>3</v>
      </c>
      <c r="K130" s="208">
        <v>0</v>
      </c>
      <c r="L130" s="77"/>
      <c r="M130" s="258">
        <f t="shared" si="32"/>
        <v>7</v>
      </c>
    </row>
    <row r="131" spans="2:16" ht="12" customHeight="1">
      <c r="B131" s="1981"/>
      <c r="C131" s="391"/>
      <c r="D131" s="77" t="s">
        <v>316</v>
      </c>
      <c r="E131" s="208">
        <v>0</v>
      </c>
      <c r="F131" s="208">
        <v>0</v>
      </c>
      <c r="G131" s="208">
        <v>0</v>
      </c>
      <c r="H131" s="208">
        <v>0</v>
      </c>
      <c r="I131" s="208">
        <v>0</v>
      </c>
      <c r="J131" s="208">
        <v>0</v>
      </c>
      <c r="K131" s="208">
        <v>0</v>
      </c>
      <c r="L131" s="77"/>
      <c r="M131" s="258">
        <f t="shared" si="32"/>
        <v>0</v>
      </c>
    </row>
    <row r="132" spans="2:16" ht="12" customHeight="1">
      <c r="B132" s="1981"/>
      <c r="C132" s="391"/>
      <c r="D132" s="77" t="s">
        <v>256</v>
      </c>
      <c r="E132" s="208">
        <v>0</v>
      </c>
      <c r="F132" s="208">
        <v>0</v>
      </c>
      <c r="G132" s="208">
        <v>0</v>
      </c>
      <c r="H132" s="208">
        <v>0</v>
      </c>
      <c r="I132" s="208">
        <v>0</v>
      </c>
      <c r="J132" s="208">
        <v>1</v>
      </c>
      <c r="K132" s="208">
        <v>2</v>
      </c>
      <c r="L132" s="77"/>
      <c r="M132" s="258">
        <f t="shared" si="32"/>
        <v>3</v>
      </c>
    </row>
    <row r="133" spans="2:16" ht="12" customHeight="1">
      <c r="B133" s="1981"/>
      <c r="C133" s="233"/>
      <c r="D133" s="77" t="s">
        <v>1330</v>
      </c>
      <c r="E133" s="208">
        <v>1</v>
      </c>
      <c r="F133" s="208">
        <v>0</v>
      </c>
      <c r="G133" s="208">
        <v>0</v>
      </c>
      <c r="H133" s="208">
        <v>0</v>
      </c>
      <c r="I133" s="208">
        <v>0</v>
      </c>
      <c r="J133" s="208">
        <v>1</v>
      </c>
      <c r="K133" s="208">
        <v>0</v>
      </c>
      <c r="L133" s="77"/>
      <c r="M133" s="258">
        <f t="shared" si="32"/>
        <v>2</v>
      </c>
    </row>
    <row r="134" spans="2:16" ht="12" customHeight="1">
      <c r="B134" s="1981"/>
      <c r="C134" s="391" t="s">
        <v>51</v>
      </c>
      <c r="D134" s="47"/>
      <c r="E134" s="1262">
        <f t="shared" ref="E134:K134" si="41">SUM(E135:E136)</f>
        <v>0</v>
      </c>
      <c r="F134" s="1262">
        <f t="shared" si="41"/>
        <v>0</v>
      </c>
      <c r="G134" s="1262">
        <f t="shared" si="41"/>
        <v>0</v>
      </c>
      <c r="H134" s="1262">
        <f t="shared" si="41"/>
        <v>0</v>
      </c>
      <c r="I134" s="1262">
        <f t="shared" si="41"/>
        <v>0</v>
      </c>
      <c r="J134" s="1262">
        <f t="shared" si="41"/>
        <v>0</v>
      </c>
      <c r="K134" s="1262">
        <f t="shared" si="41"/>
        <v>0</v>
      </c>
      <c r="L134" s="47"/>
      <c r="M134" s="1246">
        <f t="shared" si="32"/>
        <v>0</v>
      </c>
    </row>
    <row r="135" spans="2:16" ht="12" customHeight="1">
      <c r="B135" s="1981"/>
      <c r="C135" s="233"/>
      <c r="D135" s="77" t="s">
        <v>186</v>
      </c>
      <c r="E135" s="208">
        <v>0</v>
      </c>
      <c r="F135" s="208">
        <v>0</v>
      </c>
      <c r="G135" s="208">
        <v>0</v>
      </c>
      <c r="H135" s="208">
        <v>0</v>
      </c>
      <c r="I135" s="208">
        <v>0</v>
      </c>
      <c r="J135" s="208">
        <v>0</v>
      </c>
      <c r="K135" s="208">
        <v>0</v>
      </c>
      <c r="L135" s="77"/>
      <c r="M135" s="258">
        <f t="shared" si="32"/>
        <v>0</v>
      </c>
    </row>
    <row r="136" spans="2:16" ht="12" customHeight="1">
      <c r="B136" s="1981"/>
      <c r="C136" s="233"/>
      <c r="D136" s="77" t="s">
        <v>185</v>
      </c>
      <c r="E136" s="208">
        <v>0</v>
      </c>
      <c r="F136" s="208">
        <v>0</v>
      </c>
      <c r="G136" s="208">
        <v>0</v>
      </c>
      <c r="H136" s="208">
        <v>0</v>
      </c>
      <c r="I136" s="208">
        <v>0</v>
      </c>
      <c r="J136" s="208">
        <v>0</v>
      </c>
      <c r="K136" s="208">
        <v>0</v>
      </c>
      <c r="L136" s="77"/>
      <c r="M136" s="258">
        <f t="shared" si="32"/>
        <v>0</v>
      </c>
    </row>
    <row r="137" spans="2:16" ht="12.75" customHeight="1">
      <c r="B137" s="2010">
        <v>1408</v>
      </c>
      <c r="C137" s="35" t="s">
        <v>25</v>
      </c>
      <c r="D137" s="41"/>
      <c r="E137" s="263">
        <f t="shared" ref="E137:K137" si="42">SUM(E138+E140+E143+E147)</f>
        <v>12</v>
      </c>
      <c r="F137" s="263">
        <f t="shared" si="42"/>
        <v>1</v>
      </c>
      <c r="G137" s="263">
        <f t="shared" si="42"/>
        <v>2</v>
      </c>
      <c r="H137" s="263">
        <f t="shared" si="42"/>
        <v>1</v>
      </c>
      <c r="I137" s="263">
        <f t="shared" si="42"/>
        <v>24</v>
      </c>
      <c r="J137" s="263">
        <f t="shared" si="42"/>
        <v>20</v>
      </c>
      <c r="K137" s="263">
        <f t="shared" si="42"/>
        <v>8</v>
      </c>
      <c r="L137" s="41"/>
      <c r="M137" s="256">
        <f t="shared" si="32"/>
        <v>68</v>
      </c>
      <c r="P137" s="84"/>
    </row>
    <row r="138" spans="2:16" ht="12" customHeight="1">
      <c r="B138" s="1981"/>
      <c r="C138" s="391" t="s">
        <v>20</v>
      </c>
      <c r="D138" s="77"/>
      <c r="E138" s="1262">
        <f t="shared" ref="E138:K138" si="43">SUM(E139)</f>
        <v>7</v>
      </c>
      <c r="F138" s="1262">
        <f t="shared" si="43"/>
        <v>1</v>
      </c>
      <c r="G138" s="1262">
        <f t="shared" si="43"/>
        <v>0</v>
      </c>
      <c r="H138" s="1262">
        <f t="shared" si="43"/>
        <v>0</v>
      </c>
      <c r="I138" s="1262">
        <f t="shared" si="43"/>
        <v>18</v>
      </c>
      <c r="J138" s="1262">
        <f t="shared" si="43"/>
        <v>17</v>
      </c>
      <c r="K138" s="1262">
        <f t="shared" si="43"/>
        <v>3</v>
      </c>
      <c r="L138" s="77"/>
      <c r="M138" s="1246">
        <f t="shared" ref="M138:M148" si="44">SUM(E138:L138)</f>
        <v>46</v>
      </c>
    </row>
    <row r="139" spans="2:16" ht="12" customHeight="1">
      <c r="B139" s="1981"/>
      <c r="C139" s="233"/>
      <c r="D139" s="77" t="s">
        <v>183</v>
      </c>
      <c r="E139" s="208">
        <v>7</v>
      </c>
      <c r="F139" s="208">
        <v>1</v>
      </c>
      <c r="G139" s="208">
        <v>0</v>
      </c>
      <c r="H139" s="208">
        <v>0</v>
      </c>
      <c r="I139" s="208">
        <v>18</v>
      </c>
      <c r="J139" s="208">
        <v>17</v>
      </c>
      <c r="K139" s="208">
        <v>3</v>
      </c>
      <c r="L139" s="77">
        <v>44</v>
      </c>
      <c r="M139" s="258">
        <f t="shared" si="44"/>
        <v>90</v>
      </c>
    </row>
    <row r="140" spans="2:16" ht="12" customHeight="1">
      <c r="B140" s="1981"/>
      <c r="C140" s="391" t="s">
        <v>50</v>
      </c>
      <c r="D140" s="47"/>
      <c r="E140" s="1262">
        <f t="shared" ref="E140:L140" si="45">SUM(E141:E142)</f>
        <v>0</v>
      </c>
      <c r="F140" s="1262">
        <f t="shared" si="45"/>
        <v>0</v>
      </c>
      <c r="G140" s="1262">
        <f t="shared" si="45"/>
        <v>0</v>
      </c>
      <c r="H140" s="1262">
        <f t="shared" si="45"/>
        <v>0</v>
      </c>
      <c r="I140" s="1262">
        <f t="shared" si="45"/>
        <v>1</v>
      </c>
      <c r="J140" s="1262">
        <f t="shared" si="45"/>
        <v>2</v>
      </c>
      <c r="K140" s="1262">
        <f t="shared" si="45"/>
        <v>1</v>
      </c>
      <c r="L140" s="1262">
        <f t="shared" si="45"/>
        <v>3</v>
      </c>
      <c r="M140" s="1246">
        <f t="shared" si="44"/>
        <v>7</v>
      </c>
    </row>
    <row r="141" spans="2:16" ht="12" customHeight="1">
      <c r="B141" s="1981"/>
      <c r="C141" s="233"/>
      <c r="D141" s="77" t="s">
        <v>314</v>
      </c>
      <c r="E141" s="208">
        <v>0</v>
      </c>
      <c r="F141" s="208">
        <v>0</v>
      </c>
      <c r="G141" s="208">
        <v>0</v>
      </c>
      <c r="H141" s="208">
        <v>0</v>
      </c>
      <c r="I141" s="208">
        <v>0</v>
      </c>
      <c r="J141" s="208">
        <v>0</v>
      </c>
      <c r="K141" s="208">
        <v>0</v>
      </c>
      <c r="L141" s="77">
        <v>0</v>
      </c>
      <c r="M141" s="258">
        <f t="shared" si="44"/>
        <v>0</v>
      </c>
    </row>
    <row r="142" spans="2:16" ht="12" customHeight="1">
      <c r="B142" s="1981"/>
      <c r="C142" s="233"/>
      <c r="D142" s="77" t="s">
        <v>182</v>
      </c>
      <c r="E142" s="208">
        <v>0</v>
      </c>
      <c r="F142" s="208">
        <v>0</v>
      </c>
      <c r="G142" s="208">
        <v>0</v>
      </c>
      <c r="H142" s="208">
        <v>0</v>
      </c>
      <c r="I142" s="208">
        <v>1</v>
      </c>
      <c r="J142" s="208">
        <v>2</v>
      </c>
      <c r="K142" s="208">
        <v>1</v>
      </c>
      <c r="L142" s="77">
        <v>3</v>
      </c>
      <c r="M142" s="258">
        <f t="shared" si="44"/>
        <v>7</v>
      </c>
    </row>
    <row r="143" spans="2:16" ht="12" customHeight="1">
      <c r="B143" s="1981"/>
      <c r="C143" s="391" t="s">
        <v>38</v>
      </c>
      <c r="D143" s="77"/>
      <c r="E143" s="1262">
        <f t="shared" ref="E143:K143" si="46">SUM(E144:E146)</f>
        <v>2</v>
      </c>
      <c r="F143" s="1262">
        <f t="shared" si="46"/>
        <v>0</v>
      </c>
      <c r="G143" s="1262">
        <f t="shared" si="46"/>
        <v>2</v>
      </c>
      <c r="H143" s="1262">
        <f t="shared" si="46"/>
        <v>0</v>
      </c>
      <c r="I143" s="1262">
        <f t="shared" si="46"/>
        <v>2</v>
      </c>
      <c r="J143" s="1262">
        <f t="shared" si="46"/>
        <v>1</v>
      </c>
      <c r="K143" s="1262">
        <f t="shared" si="46"/>
        <v>1</v>
      </c>
      <c r="L143" s="77"/>
      <c r="M143" s="1246">
        <f t="shared" si="44"/>
        <v>8</v>
      </c>
    </row>
    <row r="144" spans="2:16" ht="12" customHeight="1">
      <c r="B144" s="1981"/>
      <c r="C144" s="391"/>
      <c r="D144" s="77" t="s">
        <v>180</v>
      </c>
      <c r="E144" s="208">
        <v>1</v>
      </c>
      <c r="F144" s="208">
        <v>0</v>
      </c>
      <c r="G144" s="208">
        <v>0</v>
      </c>
      <c r="H144" s="208">
        <v>0</v>
      </c>
      <c r="I144" s="208">
        <v>1</v>
      </c>
      <c r="J144" s="208">
        <v>0</v>
      </c>
      <c r="K144" s="208">
        <v>1</v>
      </c>
      <c r="L144" s="77">
        <v>3</v>
      </c>
      <c r="M144" s="258">
        <f t="shared" si="44"/>
        <v>6</v>
      </c>
    </row>
    <row r="145" spans="2:16" ht="12" customHeight="1">
      <c r="B145" s="1981"/>
      <c r="C145" s="391"/>
      <c r="D145" s="77" t="s">
        <v>179</v>
      </c>
      <c r="E145" s="208">
        <v>1</v>
      </c>
      <c r="F145" s="208">
        <v>0</v>
      </c>
      <c r="G145" s="208">
        <v>1</v>
      </c>
      <c r="H145" s="208">
        <v>0</v>
      </c>
      <c r="I145" s="208">
        <v>1</v>
      </c>
      <c r="J145" s="208">
        <v>0</v>
      </c>
      <c r="K145" s="208">
        <v>0</v>
      </c>
      <c r="L145" s="77">
        <v>1</v>
      </c>
      <c r="M145" s="258">
        <f t="shared" si="44"/>
        <v>4</v>
      </c>
    </row>
    <row r="146" spans="2:16" ht="12" customHeight="1">
      <c r="B146" s="1981"/>
      <c r="C146" s="391"/>
      <c r="D146" s="77" t="s">
        <v>178</v>
      </c>
      <c r="E146" s="208">
        <v>0</v>
      </c>
      <c r="F146" s="208">
        <v>0</v>
      </c>
      <c r="G146" s="208">
        <v>1</v>
      </c>
      <c r="H146" s="208">
        <v>0</v>
      </c>
      <c r="I146" s="208">
        <v>0</v>
      </c>
      <c r="J146" s="208">
        <v>1</v>
      </c>
      <c r="K146" s="208">
        <v>0</v>
      </c>
      <c r="L146" s="77">
        <v>2</v>
      </c>
      <c r="M146" s="258">
        <f t="shared" si="44"/>
        <v>4</v>
      </c>
    </row>
    <row r="147" spans="2:16" ht="12" customHeight="1">
      <c r="B147" s="1981"/>
      <c r="C147" s="391" t="s">
        <v>39</v>
      </c>
      <c r="D147" s="47"/>
      <c r="E147" s="1262">
        <f t="shared" ref="E147:K147" si="47">SUM(E148)</f>
        <v>3</v>
      </c>
      <c r="F147" s="1262">
        <f t="shared" si="47"/>
        <v>0</v>
      </c>
      <c r="G147" s="1262">
        <f t="shared" si="47"/>
        <v>0</v>
      </c>
      <c r="H147" s="1262">
        <f t="shared" si="47"/>
        <v>1</v>
      </c>
      <c r="I147" s="1262">
        <f t="shared" si="47"/>
        <v>3</v>
      </c>
      <c r="J147" s="1262">
        <f t="shared" si="47"/>
        <v>0</v>
      </c>
      <c r="K147" s="1262">
        <f t="shared" si="47"/>
        <v>3</v>
      </c>
      <c r="L147" s="47"/>
      <c r="M147" s="1246">
        <f t="shared" si="44"/>
        <v>10</v>
      </c>
    </row>
    <row r="148" spans="2:16" ht="12" customHeight="1">
      <c r="B148" s="1981"/>
      <c r="C148" s="233"/>
      <c r="D148" s="77" t="s">
        <v>177</v>
      </c>
      <c r="E148" s="208">
        <v>3</v>
      </c>
      <c r="F148" s="208">
        <v>0</v>
      </c>
      <c r="G148" s="208">
        <v>0</v>
      </c>
      <c r="H148" s="208">
        <v>1</v>
      </c>
      <c r="I148" s="208">
        <v>3</v>
      </c>
      <c r="J148" s="208">
        <v>0</v>
      </c>
      <c r="K148" s="208">
        <v>3</v>
      </c>
      <c r="L148" s="77">
        <v>7</v>
      </c>
      <c r="M148" s="258">
        <f t="shared" si="44"/>
        <v>17</v>
      </c>
    </row>
    <row r="149" spans="2:16" ht="12.75" customHeight="1">
      <c r="B149" s="2010">
        <v>1624</v>
      </c>
      <c r="C149" s="41" t="s">
        <v>47</v>
      </c>
      <c r="D149" s="111"/>
      <c r="E149" s="263">
        <f t="shared" ref="E149:K149" si="48">SUM(E150+E152)</f>
        <v>0</v>
      </c>
      <c r="F149" s="263">
        <f t="shared" si="48"/>
        <v>0</v>
      </c>
      <c r="G149" s="263">
        <f t="shared" si="48"/>
        <v>0</v>
      </c>
      <c r="H149" s="263">
        <f t="shared" si="48"/>
        <v>0</v>
      </c>
      <c r="I149" s="263">
        <f t="shared" si="48"/>
        <v>1</v>
      </c>
      <c r="J149" s="263">
        <f t="shared" si="48"/>
        <v>13</v>
      </c>
      <c r="K149" s="263">
        <f t="shared" si="48"/>
        <v>4</v>
      </c>
      <c r="L149" s="111"/>
      <c r="M149" s="263">
        <f>SUM(E149:K149)</f>
        <v>18</v>
      </c>
      <c r="N149" s="421"/>
      <c r="P149" s="84"/>
    </row>
    <row r="150" spans="2:16" ht="12" customHeight="1">
      <c r="B150" s="1981"/>
      <c r="C150" s="391" t="s">
        <v>35</v>
      </c>
      <c r="D150" s="77"/>
      <c r="E150" s="1262">
        <f t="shared" ref="E150:K150" si="49">SUM(E151)</f>
        <v>0</v>
      </c>
      <c r="F150" s="1262">
        <f t="shared" si="49"/>
        <v>0</v>
      </c>
      <c r="G150" s="1262">
        <f t="shared" si="49"/>
        <v>0</v>
      </c>
      <c r="H150" s="1262">
        <f t="shared" si="49"/>
        <v>0</v>
      </c>
      <c r="I150" s="1262">
        <f t="shared" si="49"/>
        <v>1</v>
      </c>
      <c r="J150" s="1262">
        <f t="shared" si="49"/>
        <v>13</v>
      </c>
      <c r="K150" s="1262">
        <f t="shared" si="49"/>
        <v>1</v>
      </c>
      <c r="L150" s="77"/>
      <c r="M150" s="1246">
        <f>SUM(E150:K150)</f>
        <v>15</v>
      </c>
      <c r="P150" s="84"/>
    </row>
    <row r="151" spans="2:16" ht="12" customHeight="1">
      <c r="B151" s="1981"/>
      <c r="C151" s="233"/>
      <c r="D151" s="77" t="s">
        <v>175</v>
      </c>
      <c r="E151" s="301">
        <v>0</v>
      </c>
      <c r="F151" s="301">
        <v>0</v>
      </c>
      <c r="G151" s="301">
        <v>0</v>
      </c>
      <c r="H151" s="301">
        <v>0</v>
      </c>
      <c r="I151" s="301">
        <v>1</v>
      </c>
      <c r="J151" s="301">
        <v>13</v>
      </c>
      <c r="K151" s="301">
        <v>1</v>
      </c>
      <c r="L151" s="77"/>
      <c r="M151" s="258">
        <f>SUM(E151:K151)</f>
        <v>15</v>
      </c>
      <c r="P151" s="84"/>
    </row>
    <row r="152" spans="2:16" ht="12" customHeight="1">
      <c r="B152" s="1981"/>
      <c r="C152" s="391" t="s">
        <v>52</v>
      </c>
      <c r="D152" s="77"/>
      <c r="E152" s="1262">
        <f t="shared" ref="E152:K152" si="50">SUM(E153)</f>
        <v>0</v>
      </c>
      <c r="F152" s="1262">
        <f t="shared" si="50"/>
        <v>0</v>
      </c>
      <c r="G152" s="1262">
        <f t="shared" si="50"/>
        <v>0</v>
      </c>
      <c r="H152" s="1262">
        <f t="shared" si="50"/>
        <v>0</v>
      </c>
      <c r="I152" s="1262">
        <f t="shared" si="50"/>
        <v>0</v>
      </c>
      <c r="J152" s="1262">
        <f t="shared" si="50"/>
        <v>0</v>
      </c>
      <c r="K152" s="1262">
        <f t="shared" si="50"/>
        <v>3</v>
      </c>
      <c r="L152" s="77"/>
      <c r="M152" s="1246">
        <f>SUM(E152:K152)</f>
        <v>3</v>
      </c>
      <c r="P152" s="84"/>
    </row>
    <row r="153" spans="2:16" ht="12" customHeight="1">
      <c r="B153" s="1982"/>
      <c r="C153" s="419"/>
      <c r="D153" s="418" t="s">
        <v>174</v>
      </c>
      <c r="E153" s="314">
        <v>0</v>
      </c>
      <c r="F153" s="314">
        <v>0</v>
      </c>
      <c r="G153" s="314">
        <v>0</v>
      </c>
      <c r="H153" s="314">
        <v>0</v>
      </c>
      <c r="I153" s="314">
        <v>0</v>
      </c>
      <c r="J153" s="314">
        <v>0</v>
      </c>
      <c r="K153" s="314">
        <v>3</v>
      </c>
      <c r="L153" s="486"/>
      <c r="M153" s="258">
        <f>SUM(E153:K153)</f>
        <v>3</v>
      </c>
      <c r="P153" s="84"/>
    </row>
    <row r="154" spans="2:16">
      <c r="B154" s="374"/>
      <c r="C154" s="2148" t="s">
        <v>5</v>
      </c>
      <c r="D154" s="2149"/>
      <c r="E154" s="304">
        <f t="shared" ref="E154:K154" si="51">SUM(E7+E33+E66+E78+E87+E115+E127+E137+E149)</f>
        <v>159</v>
      </c>
      <c r="F154" s="304">
        <f t="shared" si="51"/>
        <v>8</v>
      </c>
      <c r="G154" s="304">
        <f t="shared" si="51"/>
        <v>17</v>
      </c>
      <c r="H154" s="304">
        <f t="shared" si="51"/>
        <v>12</v>
      </c>
      <c r="I154" s="304">
        <f t="shared" si="51"/>
        <v>260</v>
      </c>
      <c r="J154" s="304">
        <f t="shared" si="51"/>
        <v>265</v>
      </c>
      <c r="K154" s="304">
        <f t="shared" si="51"/>
        <v>200</v>
      </c>
      <c r="L154" s="304"/>
      <c r="M154" s="1283">
        <f>SUM(M7+M33+M66+M78+M87+M115+M127+M137+M149)</f>
        <v>921</v>
      </c>
    </row>
    <row r="155" spans="2:16" ht="11.25" customHeight="1">
      <c r="B155" s="78"/>
      <c r="C155" s="2150" t="s">
        <v>1329</v>
      </c>
      <c r="D155" s="2150"/>
      <c r="E155" s="2150"/>
      <c r="F155" s="2150"/>
      <c r="G155" s="2150"/>
      <c r="H155" s="2150"/>
      <c r="I155" s="2150"/>
      <c r="J155" s="2150"/>
      <c r="K155" s="2150"/>
      <c r="L155" s="2150"/>
      <c r="M155" s="2150"/>
    </row>
    <row r="156" spans="2:16" ht="10.5" customHeight="1">
      <c r="B156" s="78"/>
      <c r="C156" s="2017" t="s">
        <v>1328</v>
      </c>
      <c r="D156" s="2017"/>
      <c r="E156" s="2017"/>
      <c r="F156" s="2017"/>
      <c r="G156" s="2017"/>
      <c r="H156" s="2017"/>
      <c r="I156" s="2017"/>
      <c r="J156" s="2017"/>
      <c r="K156" s="2017"/>
      <c r="L156" s="2017"/>
      <c r="M156" s="2017"/>
    </row>
    <row r="157" spans="2:16" ht="9" customHeight="1"/>
    <row r="158" spans="2:16" ht="15.75" customHeight="1">
      <c r="B158" s="78"/>
      <c r="D158" s="77"/>
      <c r="E158" s="77"/>
      <c r="F158" s="77"/>
      <c r="G158" s="77"/>
      <c r="H158" s="77"/>
      <c r="I158" s="77"/>
      <c r="J158" s="77"/>
      <c r="K158" s="77"/>
      <c r="L158" s="77"/>
    </row>
    <row r="159" spans="2:16" ht="9" customHeight="1">
      <c r="B159" s="78"/>
    </row>
    <row r="160" spans="2:16" ht="12.75" customHeight="1"/>
    <row r="161" spans="1:13" ht="9" customHeight="1">
      <c r="B161" s="78"/>
    </row>
    <row r="162" spans="1:13" ht="9" customHeight="1">
      <c r="B162" s="78"/>
    </row>
    <row r="163" spans="1:13" ht="9" customHeight="1"/>
    <row r="164" spans="1:13" ht="9" customHeight="1"/>
    <row r="165" spans="1:13" ht="9" customHeight="1"/>
    <row r="166" spans="1:13" ht="9" customHeight="1"/>
    <row r="167" spans="1:13" ht="9" customHeight="1"/>
    <row r="168" spans="1:13" ht="9" customHeight="1"/>
    <row r="169" spans="1:13" ht="9" customHeight="1">
      <c r="A169" s="74"/>
      <c r="M169" s="74"/>
    </row>
    <row r="170" spans="1:13" ht="9" customHeight="1">
      <c r="A170" s="74"/>
      <c r="M170" s="74"/>
    </row>
    <row r="171" spans="1:13" ht="9" customHeight="1">
      <c r="A171" s="74"/>
      <c r="M171" s="74"/>
    </row>
    <row r="172" spans="1:13" ht="9" customHeight="1">
      <c r="A172" s="74"/>
      <c r="M172" s="74"/>
    </row>
    <row r="173" spans="1:13" ht="9" customHeight="1">
      <c r="A173" s="74"/>
      <c r="M173" s="74"/>
    </row>
    <row r="174" spans="1:13" ht="9" customHeight="1">
      <c r="A174" s="74"/>
      <c r="M174" s="74"/>
    </row>
    <row r="175" spans="1:13" ht="9" customHeight="1">
      <c r="A175" s="74"/>
      <c r="M175" s="74"/>
    </row>
    <row r="176" spans="1:13" ht="9" customHeight="1">
      <c r="A176" s="74"/>
      <c r="M176" s="74"/>
    </row>
    <row r="177" s="74" customFormat="1" ht="9" customHeight="1"/>
    <row r="178" s="74" customFormat="1" ht="9" customHeight="1"/>
    <row r="179" s="74" customFormat="1" ht="9" customHeight="1"/>
    <row r="180" s="74" customFormat="1" ht="9" customHeight="1"/>
    <row r="181" s="74" customFormat="1" ht="9" customHeight="1"/>
    <row r="182" s="74" customFormat="1" ht="9" customHeight="1"/>
    <row r="183" s="74" customFormat="1" ht="9" customHeight="1"/>
    <row r="184" s="74" customFormat="1" ht="9" customHeight="1"/>
    <row r="185" s="74" customFormat="1" ht="9" customHeight="1"/>
    <row r="186" s="74" customFormat="1" ht="9" customHeight="1"/>
    <row r="187" s="74" customFormat="1" ht="9" customHeight="1"/>
    <row r="188" s="74" customFormat="1" ht="9" customHeight="1"/>
    <row r="189" s="74" customFormat="1" ht="9" customHeight="1"/>
    <row r="190" s="74" customFormat="1" ht="9" customHeight="1"/>
    <row r="191" s="74" customFormat="1" ht="9" customHeight="1"/>
    <row r="192" s="74" customFormat="1" ht="9" customHeight="1"/>
    <row r="193" s="74" customFormat="1" ht="9" customHeight="1"/>
    <row r="194" s="74" customFormat="1" ht="9" customHeight="1"/>
    <row r="195" s="74" customFormat="1" ht="9" customHeight="1"/>
    <row r="196" s="74" customFormat="1" ht="9" customHeight="1"/>
    <row r="197" s="74" customFormat="1" ht="9" customHeight="1"/>
    <row r="198" s="74" customFormat="1" ht="9" customHeight="1"/>
    <row r="199" s="74" customFormat="1" ht="9" customHeight="1"/>
    <row r="200" s="74" customFormat="1" ht="9" customHeight="1"/>
    <row r="201" s="74" customFormat="1" ht="9" customHeight="1"/>
    <row r="202" s="74" customFormat="1" ht="9" customHeight="1"/>
    <row r="203" s="74" customFormat="1" ht="9" customHeight="1"/>
    <row r="204" s="74" customFormat="1" ht="9" customHeight="1"/>
    <row r="205" s="74" customFormat="1" ht="9" customHeight="1"/>
    <row r="206" s="74" customFormat="1" ht="9" customHeight="1"/>
    <row r="207" s="74" customFormat="1" ht="9" customHeight="1"/>
    <row r="208" s="74" customFormat="1" ht="9" customHeight="1"/>
    <row r="209" s="74" customFormat="1" ht="9" customHeight="1"/>
    <row r="210" s="74" customFormat="1" ht="9" customHeight="1"/>
    <row r="211" s="74" customFormat="1" ht="9" customHeight="1"/>
    <row r="212" s="74" customFormat="1" ht="9" customHeight="1"/>
    <row r="213" s="74" customFormat="1" ht="9" customHeight="1"/>
    <row r="214" s="74" customFormat="1" ht="9" customHeight="1"/>
    <row r="215" s="74" customFormat="1" ht="9" customHeight="1"/>
    <row r="216" s="74" customFormat="1" ht="9" customHeight="1"/>
    <row r="217" s="74" customFormat="1" ht="9" customHeight="1"/>
    <row r="218" s="74" customFormat="1" ht="9" customHeight="1"/>
    <row r="219" s="74" customFormat="1" ht="9" customHeight="1"/>
    <row r="220" s="74" customFormat="1" ht="9" customHeight="1"/>
    <row r="221" s="74" customFormat="1" ht="9" customHeight="1"/>
    <row r="222" s="74" customFormat="1" ht="9" customHeight="1"/>
    <row r="223" s="74" customFormat="1" ht="9" customHeight="1"/>
    <row r="224" s="74" customFormat="1" ht="9" customHeight="1"/>
    <row r="225" s="74" customFormat="1" ht="9" customHeight="1"/>
    <row r="226" s="74" customFormat="1" ht="9" customHeight="1"/>
    <row r="227" s="74" customFormat="1" ht="9" customHeight="1"/>
    <row r="228" s="74" customFormat="1" ht="9" customHeight="1"/>
    <row r="229" s="74" customFormat="1" ht="9" customHeight="1"/>
    <row r="230" s="74" customFormat="1" ht="9" customHeight="1"/>
    <row r="231" s="74" customFormat="1" ht="9" customHeight="1"/>
    <row r="232" s="74" customFormat="1" ht="9" customHeight="1"/>
    <row r="233" s="74" customFormat="1" ht="9" customHeight="1"/>
    <row r="234" s="74" customFormat="1" ht="9" customHeight="1"/>
    <row r="235" s="74" customFormat="1" ht="9" customHeight="1"/>
    <row r="236" s="74" customFormat="1" ht="9" customHeight="1"/>
    <row r="237" s="74" customFormat="1" ht="9" customHeight="1"/>
    <row r="238" s="74" customFormat="1" ht="9" customHeight="1"/>
    <row r="239" s="74" customFormat="1" ht="9" customHeight="1"/>
    <row r="240" s="74" customFormat="1" ht="9" customHeight="1"/>
    <row r="241" spans="3:12" s="74" customFormat="1" ht="9" customHeight="1"/>
    <row r="242" spans="3:12" s="74" customFormat="1" ht="9" customHeight="1"/>
    <row r="243" spans="3:12" s="74" customFormat="1" ht="9" customHeight="1"/>
    <row r="244" spans="3:12" s="74" customFormat="1" ht="9" customHeight="1"/>
    <row r="245" spans="3:12" s="74" customFormat="1" ht="9" customHeight="1"/>
    <row r="246" spans="3:12" s="74" customFormat="1" ht="9" customHeight="1"/>
    <row r="247" spans="3:12" s="74" customFormat="1" ht="9" customHeight="1">
      <c r="C247" s="77"/>
      <c r="D247" s="77"/>
      <c r="E247" s="77"/>
      <c r="F247" s="77"/>
      <c r="G247" s="77"/>
      <c r="H247" s="77"/>
      <c r="I247" s="77"/>
      <c r="J247" s="77"/>
      <c r="K247" s="77"/>
      <c r="L247" s="77"/>
    </row>
    <row r="248" spans="3:12" s="74" customFormat="1" ht="9" customHeight="1"/>
    <row r="249" spans="3:12" s="74" customFormat="1" ht="9" customHeight="1"/>
    <row r="250" spans="3:12" s="74" customFormat="1" ht="9" customHeight="1"/>
    <row r="251" spans="3:12" s="74" customFormat="1" ht="9" customHeight="1"/>
    <row r="252" spans="3:12" s="74" customFormat="1" ht="9" customHeight="1"/>
    <row r="253" spans="3:12" s="74" customFormat="1" ht="9" customHeight="1"/>
    <row r="254" spans="3:12" s="74" customFormat="1" ht="9" customHeight="1"/>
    <row r="255" spans="3:12" s="74" customFormat="1" ht="9" customHeight="1"/>
    <row r="256" spans="3:12" s="74" customFormat="1" ht="9" customHeight="1"/>
    <row r="257" s="74" customFormat="1" ht="9" customHeight="1"/>
    <row r="258" s="74" customFormat="1" ht="9" customHeight="1"/>
    <row r="259" s="74" customFormat="1" ht="9" customHeight="1"/>
    <row r="260" s="74" customFormat="1" ht="9" customHeight="1"/>
    <row r="261" s="74" customFormat="1" ht="9" customHeight="1"/>
    <row r="262" s="74" customFormat="1" ht="9" customHeight="1"/>
    <row r="263" s="74" customFormat="1" ht="9" customHeight="1"/>
    <row r="264" s="74" customFormat="1" ht="9" customHeight="1"/>
    <row r="265" s="74" customFormat="1" ht="9" customHeight="1"/>
    <row r="266" s="74" customFormat="1" ht="9" customHeight="1"/>
    <row r="267" s="74" customFormat="1" ht="9" customHeight="1"/>
    <row r="268" s="74" customFormat="1" ht="9" customHeight="1"/>
    <row r="269" s="74" customFormat="1" ht="9" customHeight="1"/>
    <row r="270" s="74" customFormat="1" ht="9" customHeight="1"/>
    <row r="271" s="74" customFormat="1" ht="9" customHeight="1"/>
    <row r="272" s="74" customFormat="1" ht="9" customHeight="1"/>
    <row r="273" s="74" customFormat="1" ht="9" customHeight="1"/>
    <row r="274" s="74" customFormat="1" ht="9" customHeight="1"/>
    <row r="275" s="74" customFormat="1" ht="9" customHeight="1"/>
    <row r="276" s="74" customFormat="1" ht="9" customHeight="1"/>
    <row r="277" s="74" customFormat="1" ht="9" customHeight="1"/>
    <row r="278" s="74" customFormat="1" ht="9" customHeight="1"/>
    <row r="279" s="74" customFormat="1" ht="9" customHeight="1"/>
    <row r="280" s="74" customFormat="1" ht="9" customHeight="1"/>
    <row r="281" s="74" customFormat="1" ht="9" customHeight="1"/>
    <row r="282" s="74" customFormat="1" ht="9" customHeight="1"/>
    <row r="283" s="74" customFormat="1" ht="9" customHeight="1"/>
    <row r="284" s="74" customFormat="1" ht="9" customHeight="1"/>
    <row r="285" s="74" customFormat="1" ht="9" customHeight="1"/>
    <row r="286" s="74" customFormat="1" ht="9" customHeight="1"/>
    <row r="287" s="74" customFormat="1" ht="9" customHeight="1"/>
    <row r="288" s="74" customFormat="1" ht="9" customHeight="1"/>
    <row r="289" s="74" customFormat="1" ht="9" customHeight="1"/>
    <row r="290" s="74" customFormat="1" ht="9" customHeight="1"/>
    <row r="291" s="74" customFormat="1" ht="9" customHeight="1"/>
    <row r="292" s="74" customFormat="1" ht="9" customHeight="1"/>
    <row r="293" s="74" customFormat="1" ht="9" customHeight="1"/>
    <row r="294" s="74" customFormat="1" ht="9" customHeight="1"/>
    <row r="295" s="74" customFormat="1" ht="9" customHeight="1"/>
    <row r="296" s="74" customFormat="1" ht="9" customHeight="1"/>
    <row r="297" s="74" customFormat="1" ht="9" customHeight="1"/>
    <row r="298" s="74" customFormat="1" ht="9" customHeight="1"/>
    <row r="299" s="74" customFormat="1" ht="9" customHeight="1"/>
    <row r="300" s="74" customFormat="1" ht="9" customHeight="1"/>
    <row r="301" s="74" customFormat="1" ht="9" customHeight="1"/>
    <row r="302" s="74" customFormat="1" ht="9" customHeight="1"/>
    <row r="303" s="74" customFormat="1" ht="9" customHeight="1"/>
    <row r="304" s="74" customFormat="1" ht="9" customHeight="1"/>
    <row r="305" s="74" customFormat="1" ht="9" customHeight="1"/>
    <row r="306" s="74" customFormat="1" ht="9" customHeight="1"/>
    <row r="307" s="74" customFormat="1" ht="9" customHeight="1"/>
    <row r="308" s="74" customFormat="1" ht="9" customHeight="1"/>
    <row r="309" s="74" customFormat="1" ht="9" customHeight="1"/>
    <row r="310" s="74" customFormat="1" ht="9" customHeight="1"/>
    <row r="311" s="74" customFormat="1" ht="9" customHeight="1"/>
    <row r="312" s="74" customFormat="1" ht="9" customHeight="1"/>
    <row r="313" s="74" customFormat="1" ht="9" customHeight="1"/>
    <row r="314" s="74" customFormat="1" ht="9" customHeight="1"/>
    <row r="315" s="74" customFormat="1" ht="9" customHeight="1"/>
    <row r="316" s="74" customFormat="1" ht="9" customHeight="1"/>
    <row r="317" s="74" customFormat="1" ht="9" customHeight="1"/>
    <row r="318" s="74" customFormat="1" ht="9" customHeight="1"/>
    <row r="319" s="74" customFormat="1" ht="9" customHeight="1"/>
    <row r="320" s="74" customFormat="1" ht="9" customHeight="1"/>
    <row r="321" s="74" customFormat="1" ht="9" customHeight="1"/>
    <row r="322" s="74" customFormat="1" ht="9" customHeight="1"/>
    <row r="323" s="74" customFormat="1" ht="9" customHeight="1"/>
    <row r="324" s="74" customFormat="1" ht="9" customHeight="1"/>
    <row r="325" s="74" customFormat="1" ht="9" customHeight="1"/>
    <row r="326" s="74" customFormat="1" ht="9" customHeight="1"/>
    <row r="327" s="74" customFormat="1" ht="9" customHeight="1"/>
    <row r="328" s="74" customFormat="1" ht="9" customHeight="1"/>
    <row r="329" s="74" customFormat="1" ht="9" customHeight="1"/>
    <row r="330" s="74" customFormat="1" ht="9" customHeight="1"/>
    <row r="331" s="74" customFormat="1" ht="9" customHeight="1"/>
    <row r="332" s="74" customFormat="1" ht="9" customHeight="1"/>
    <row r="333" s="74" customFormat="1" ht="9" customHeight="1"/>
    <row r="334" s="74" customFormat="1" ht="9" customHeight="1"/>
    <row r="335" s="74" customFormat="1" ht="9" customHeight="1"/>
    <row r="336" s="74" customFormat="1" ht="9" customHeight="1"/>
    <row r="337" s="74" customFormat="1" ht="9" customHeight="1"/>
    <row r="338" s="74" customFormat="1" ht="9" customHeight="1"/>
    <row r="339" s="74" customFormat="1" ht="9" customHeight="1"/>
    <row r="340" s="74" customFormat="1" ht="9" customHeight="1"/>
    <row r="341" s="74" customFormat="1" ht="9" customHeight="1"/>
    <row r="342" s="74" customFormat="1" ht="9" customHeight="1"/>
    <row r="343" s="74" customFormat="1" ht="9" customHeight="1"/>
    <row r="344" s="74" customFormat="1" ht="9" customHeight="1"/>
    <row r="345" s="74" customFormat="1" ht="9" customHeight="1"/>
    <row r="346" s="74" customFormat="1" ht="9" customHeight="1"/>
    <row r="347" s="74" customFormat="1" ht="9" customHeight="1"/>
    <row r="348" s="74" customFormat="1" ht="9" customHeight="1"/>
    <row r="349" s="74" customFormat="1" ht="9" customHeight="1"/>
    <row r="350" s="74" customFormat="1" ht="9" customHeight="1"/>
    <row r="351" s="74" customFormat="1" ht="9" customHeight="1"/>
    <row r="352" s="74" customFormat="1" ht="9" customHeight="1"/>
    <row r="353" s="74" customFormat="1" ht="9" customHeight="1"/>
    <row r="354" s="74" customFormat="1" ht="9" customHeight="1"/>
    <row r="355" s="74" customFormat="1" ht="9" customHeight="1"/>
    <row r="356" s="74" customFormat="1" ht="9" customHeight="1"/>
    <row r="357" s="74" customFormat="1" ht="9" customHeight="1"/>
    <row r="358" s="74" customFormat="1" ht="9" customHeight="1"/>
    <row r="359" s="74" customFormat="1" ht="9" customHeight="1"/>
    <row r="360" s="74" customFormat="1" ht="9" customHeight="1"/>
    <row r="361" s="74" customFormat="1" ht="9" customHeight="1"/>
    <row r="362" s="74" customFormat="1" ht="9" customHeight="1"/>
    <row r="363" s="74" customFormat="1" ht="9" customHeight="1"/>
    <row r="364" s="74" customFormat="1" ht="9" customHeight="1"/>
    <row r="365" s="74" customFormat="1" ht="9" customHeight="1"/>
    <row r="366" s="74" customFormat="1" ht="9" customHeight="1"/>
    <row r="367" s="74" customFormat="1" ht="9" customHeight="1"/>
    <row r="368" s="74" customFormat="1" ht="9" customHeight="1"/>
    <row r="369" s="74" customFormat="1" ht="9" customHeight="1"/>
    <row r="370" s="74" customFormat="1" ht="9" customHeight="1"/>
    <row r="371" s="74" customFormat="1" ht="9" customHeight="1"/>
    <row r="372" s="74" customFormat="1" ht="9" customHeight="1"/>
    <row r="373" s="74" customFormat="1" ht="9" customHeight="1"/>
    <row r="374" s="74" customFormat="1" ht="9" customHeight="1"/>
    <row r="375" s="74" customFormat="1" ht="9" customHeight="1"/>
    <row r="376" s="74" customFormat="1" ht="9" customHeight="1"/>
    <row r="377" s="74" customFormat="1" ht="9" customHeight="1"/>
    <row r="378" s="74" customFormat="1" ht="9" customHeight="1"/>
    <row r="379" s="74" customFormat="1" ht="9" customHeight="1"/>
    <row r="380" s="74" customFormat="1" ht="9" customHeight="1"/>
    <row r="381" s="74" customFormat="1" ht="9" customHeight="1"/>
    <row r="382" s="74" customFormat="1" ht="9" customHeight="1"/>
    <row r="383" s="74" customFormat="1" ht="9" customHeight="1"/>
    <row r="384" s="74" customFormat="1" ht="9" customHeight="1"/>
    <row r="385" s="74" customFormat="1" ht="9" customHeight="1"/>
    <row r="386" s="74" customFormat="1" ht="9" customHeight="1"/>
    <row r="387" s="74" customFormat="1" ht="9" customHeight="1"/>
    <row r="388" s="74" customFormat="1" ht="9" customHeight="1"/>
    <row r="389" s="74" customFormat="1" ht="9" customHeight="1"/>
    <row r="390" s="74" customFormat="1" ht="9" customHeight="1"/>
    <row r="391" s="74" customFormat="1" ht="9" customHeight="1"/>
    <row r="392" s="74" customFormat="1" ht="9" customHeight="1"/>
    <row r="393" s="74" customFormat="1" ht="9" customHeight="1"/>
    <row r="394" s="74" customFormat="1" ht="9" customHeight="1"/>
    <row r="395" s="74" customFormat="1" ht="9" customHeight="1"/>
    <row r="396" s="74" customFormat="1" ht="9" customHeight="1"/>
    <row r="397" s="74" customFormat="1" ht="9" customHeight="1"/>
    <row r="398" s="74" customFormat="1" ht="9" customHeight="1"/>
    <row r="399" s="74" customFormat="1" ht="9" customHeight="1"/>
    <row r="400" s="74" customFormat="1" ht="9" customHeight="1"/>
    <row r="401" s="74" customFormat="1" ht="9" customHeight="1"/>
    <row r="402" s="74" customFormat="1" ht="9" customHeight="1"/>
    <row r="403" s="74" customFormat="1" ht="9" customHeight="1"/>
    <row r="404" s="74" customFormat="1" ht="9" customHeight="1"/>
    <row r="405" s="74" customFormat="1" ht="9" customHeight="1"/>
    <row r="406" s="74" customFormat="1" ht="9" customHeight="1"/>
    <row r="407" s="74" customFormat="1" ht="9" customHeight="1"/>
    <row r="408" s="74" customFormat="1" ht="9" customHeight="1"/>
    <row r="409" s="74" customFormat="1" ht="9" customHeight="1"/>
    <row r="410" s="74" customFormat="1" ht="9" customHeight="1"/>
    <row r="411" s="74" customFormat="1" ht="9" customHeight="1"/>
    <row r="412" s="74" customFormat="1" ht="9" customHeight="1"/>
    <row r="413" s="74" customFormat="1" ht="9" customHeight="1"/>
    <row r="414" s="74" customFormat="1" ht="9" customHeight="1"/>
    <row r="415" s="74" customFormat="1" ht="9" customHeight="1"/>
    <row r="416" s="74" customFormat="1" ht="9" customHeight="1"/>
    <row r="417" s="74" customFormat="1" ht="9" customHeight="1"/>
    <row r="418" s="74" customFormat="1" ht="9" customHeight="1"/>
    <row r="419" s="74" customFormat="1" ht="9" customHeight="1"/>
    <row r="420" s="74" customFormat="1" ht="9" customHeight="1"/>
    <row r="421" s="74" customFormat="1" ht="9" customHeight="1"/>
    <row r="422" s="74" customFormat="1" ht="9" customHeight="1"/>
    <row r="423" s="74" customFormat="1" ht="9" customHeight="1"/>
    <row r="424" s="74" customFormat="1" ht="9" customHeight="1"/>
    <row r="425" s="74" customFormat="1" ht="9" customHeight="1"/>
    <row r="426" s="74" customFormat="1" ht="9" customHeight="1"/>
    <row r="427" s="74" customFormat="1" ht="9" customHeight="1"/>
    <row r="428" s="74" customFormat="1" ht="9" customHeight="1"/>
    <row r="429" s="74" customFormat="1" ht="9" customHeight="1"/>
    <row r="430" s="74" customFormat="1" ht="9" customHeight="1"/>
    <row r="431" s="74" customFormat="1" ht="9" customHeight="1"/>
    <row r="432" s="74" customFormat="1" ht="9" customHeight="1"/>
    <row r="433" s="74" customFormat="1" ht="9" customHeight="1"/>
    <row r="434" s="74" customFormat="1" ht="9" customHeight="1"/>
    <row r="435" s="74" customFormat="1" ht="9" customHeight="1"/>
    <row r="436" s="74" customFormat="1" ht="9" customHeight="1"/>
    <row r="437" s="74" customFormat="1" ht="9" customHeight="1"/>
    <row r="438" s="74" customFormat="1" ht="9" customHeight="1"/>
    <row r="439" s="74" customFormat="1" ht="9" customHeight="1"/>
    <row r="440" s="74" customFormat="1" ht="9" customHeight="1"/>
    <row r="441" s="74" customFormat="1" ht="9" customHeight="1"/>
    <row r="442" s="74" customFormat="1" ht="9" customHeight="1"/>
    <row r="443" s="74" customFormat="1" ht="9" customHeight="1"/>
    <row r="444" s="74" customFormat="1" ht="9" customHeight="1"/>
    <row r="445" s="74" customFormat="1" ht="9" customHeight="1"/>
    <row r="446" s="74" customFormat="1" ht="9" customHeight="1"/>
    <row r="447" s="74" customFormat="1" ht="9" customHeight="1"/>
    <row r="448" s="74" customFormat="1" ht="9" customHeight="1"/>
    <row r="449" s="74" customFormat="1" ht="9" customHeight="1"/>
    <row r="450" s="74" customFormat="1" ht="9" customHeight="1"/>
    <row r="451" s="74" customFormat="1" ht="9" customHeight="1"/>
    <row r="452" s="74" customFormat="1" ht="9" customHeight="1"/>
    <row r="453" s="74" customFormat="1" ht="9" customHeight="1"/>
    <row r="454" s="74" customFormat="1" ht="9" customHeight="1"/>
    <row r="455" s="74" customFormat="1" ht="9" customHeight="1"/>
    <row r="456" s="74" customFormat="1" ht="9" customHeight="1"/>
    <row r="457" s="74" customFormat="1" ht="9" customHeight="1"/>
    <row r="458" s="74" customFormat="1" ht="9" customHeight="1"/>
    <row r="459" s="74" customFormat="1" ht="9" customHeight="1"/>
    <row r="460" s="74" customFormat="1" ht="9" customHeight="1"/>
    <row r="461" s="74" customFormat="1" ht="9" customHeight="1"/>
    <row r="462" s="74" customFormat="1" ht="9" customHeight="1"/>
    <row r="463" s="74" customFormat="1" ht="9" customHeight="1"/>
    <row r="464" s="74" customFormat="1" ht="9" customHeight="1"/>
    <row r="465" s="74" customFormat="1" ht="9" customHeight="1"/>
    <row r="466" s="74" customFormat="1" ht="9" customHeight="1"/>
    <row r="467" s="74" customFormat="1" ht="9" customHeight="1"/>
    <row r="468" s="74" customFormat="1" ht="9" customHeight="1"/>
    <row r="469" s="74" customFormat="1" ht="9" customHeight="1"/>
    <row r="470" s="74" customFormat="1" ht="9" customHeight="1"/>
    <row r="471" s="74" customFormat="1" ht="9" customHeight="1"/>
    <row r="472" s="74" customFormat="1" ht="9" customHeight="1"/>
    <row r="473" s="74" customFormat="1" ht="9" customHeight="1"/>
    <row r="474" s="74" customFormat="1" ht="9" customHeight="1"/>
    <row r="475" s="74" customFormat="1" ht="9" customHeight="1"/>
    <row r="476" s="74" customFormat="1" ht="9" customHeight="1"/>
    <row r="477" s="74" customFormat="1" ht="9" customHeight="1"/>
    <row r="478" s="74" customFormat="1" ht="9" customHeight="1"/>
    <row r="479" s="74" customFormat="1" ht="9" customHeight="1"/>
    <row r="480" s="74" customFormat="1" ht="9" customHeight="1"/>
    <row r="481" s="74" customFormat="1" ht="9" customHeight="1"/>
    <row r="482" s="74" customFormat="1" ht="9" customHeight="1"/>
    <row r="483" s="74" customFormat="1" ht="9" customHeight="1"/>
    <row r="484" s="74" customFormat="1" ht="9" customHeight="1"/>
    <row r="485" s="74" customFormat="1" ht="9" customHeight="1"/>
    <row r="486" s="74" customFormat="1" ht="9" customHeight="1"/>
    <row r="487" s="74" customFormat="1" ht="9" customHeight="1"/>
    <row r="488" s="74" customFormat="1" ht="9" customHeight="1"/>
    <row r="489" s="74" customFormat="1" ht="9" customHeight="1"/>
    <row r="490" s="74" customFormat="1" ht="9" customHeight="1"/>
    <row r="491" s="74" customFormat="1" ht="9" customHeight="1"/>
    <row r="492" s="74" customFormat="1" ht="9" customHeight="1"/>
    <row r="493" s="74" customFormat="1" ht="9" customHeight="1"/>
    <row r="494" s="74" customFormat="1" ht="9" customHeight="1"/>
    <row r="495" s="74" customFormat="1" ht="9" customHeight="1"/>
    <row r="496" s="74" customFormat="1" ht="9" customHeight="1"/>
    <row r="497" s="74" customFormat="1" ht="9" customHeight="1"/>
    <row r="498" s="74" customFormat="1" ht="9" customHeight="1"/>
    <row r="499" s="74" customFormat="1" ht="9" customHeight="1"/>
    <row r="500" s="74" customFormat="1" ht="9" customHeight="1"/>
    <row r="501" s="74" customFormat="1" ht="9" customHeight="1"/>
    <row r="502" s="74" customFormat="1" ht="9" customHeight="1"/>
    <row r="503" s="74" customFormat="1" ht="9" customHeight="1"/>
    <row r="504" s="74" customFormat="1" ht="9" customHeight="1"/>
    <row r="505" s="74" customFormat="1" ht="9" customHeight="1"/>
    <row r="506" s="74" customFormat="1" ht="9" customHeight="1"/>
    <row r="507" s="74" customFormat="1" ht="9" customHeight="1"/>
    <row r="508" s="74" customFormat="1" ht="9" customHeight="1"/>
    <row r="509" s="74" customFormat="1" ht="9" customHeight="1"/>
    <row r="510" s="74" customFormat="1" ht="9" customHeight="1"/>
    <row r="511" s="74" customFormat="1" ht="9" customHeight="1"/>
    <row r="512" s="74" customFormat="1" ht="9" customHeight="1"/>
  </sheetData>
  <mergeCells count="21">
    <mergeCell ref="B149:B153"/>
    <mergeCell ref="E5:L5"/>
    <mergeCell ref="E76:L76"/>
    <mergeCell ref="C156:M156"/>
    <mergeCell ref="C155:M155"/>
    <mergeCell ref="B137:B148"/>
    <mergeCell ref="B78:B86"/>
    <mergeCell ref="B87:B114"/>
    <mergeCell ref="C154:D154"/>
    <mergeCell ref="B115:B126"/>
    <mergeCell ref="B127:B136"/>
    <mergeCell ref="O2:AC2"/>
    <mergeCell ref="B33:B65"/>
    <mergeCell ref="B76:B77"/>
    <mergeCell ref="B66:B73"/>
    <mergeCell ref="B3:M3"/>
    <mergeCell ref="B2:M2"/>
    <mergeCell ref="B5:B6"/>
    <mergeCell ref="B7:B30"/>
    <mergeCell ref="C5:D6"/>
    <mergeCell ref="C76:D77"/>
  </mergeCells>
  <printOptions horizontalCentered="1"/>
  <pageMargins left="0.51" right="0.43" top="0.52" bottom="0.94488188976377963" header="0.51181102362204722" footer="0.51181102362204722"/>
  <pageSetup scale="53" orientation="portrait" r:id="rId1"/>
  <headerFooter alignWithMargins="0">
    <oddFooter>&amp;F</oddFooter>
  </headerFooter>
  <rowBreaks count="1" manualBreakCount="1">
    <brk id="74" max="8"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9155-B8B7-489F-8771-48B423AE573B}">
  <dimension ref="A1:AF512"/>
  <sheetViews>
    <sheetView view="pageBreakPreview" zoomScaleNormal="115" zoomScaleSheetLayoutView="100" workbookViewId="0">
      <selection activeCell="M89" sqref="M89"/>
    </sheetView>
  </sheetViews>
  <sheetFormatPr baseColWidth="10" defaultRowHeight="12.75"/>
  <cols>
    <col min="1" max="1" width="3" style="208" customWidth="1"/>
    <col min="2" max="2" width="6.140625" style="74" customWidth="1"/>
    <col min="3" max="3" width="1.5703125" style="74" customWidth="1"/>
    <col min="4" max="4" width="65.28515625" style="74" customWidth="1"/>
    <col min="5" max="5" width="4.5703125" style="74" bestFit="1" customWidth="1"/>
    <col min="6" max="6" width="8.5703125" style="74" bestFit="1" customWidth="1"/>
    <col min="7" max="7" width="5.85546875" style="74" bestFit="1" customWidth="1"/>
    <col min="8" max="8" width="8" style="74" bestFit="1" customWidth="1"/>
    <col min="9" max="10" width="6.140625" style="74" bestFit="1" customWidth="1"/>
    <col min="11" max="11" width="6" style="74" bestFit="1" customWidth="1"/>
    <col min="12" max="12" width="0.5703125" style="74" customWidth="1"/>
    <col min="13" max="13" width="7.28515625" style="241" customWidth="1"/>
    <col min="14" max="14" width="2.5703125" style="74" customWidth="1"/>
    <col min="15" max="15" width="7" style="74" customWidth="1"/>
    <col min="16" max="16" width="9" style="74" customWidth="1"/>
    <col min="17" max="17" width="26" style="74" customWidth="1"/>
    <col min="18" max="18" width="8" style="74" customWidth="1"/>
    <col min="19" max="19" width="1" style="74" customWidth="1"/>
    <col min="20" max="20" width="6.7109375" style="74" customWidth="1"/>
    <col min="21" max="21" width="1" style="74" customWidth="1"/>
    <col min="22" max="22" width="6.7109375" style="74" customWidth="1"/>
    <col min="23" max="23" width="1" style="74" customWidth="1"/>
    <col min="24" max="24" width="6.7109375" style="74" customWidth="1"/>
    <col min="25" max="25" width="1" style="74" customWidth="1"/>
    <col min="26" max="26" width="6.7109375" style="74" customWidth="1"/>
    <col min="27" max="27" width="1" style="74" customWidth="1"/>
    <col min="28" max="28" width="6.7109375" style="74" customWidth="1"/>
    <col min="29" max="29" width="1" style="74" customWidth="1"/>
    <col min="30" max="31" width="6.7109375" style="74" customWidth="1"/>
    <col min="32" max="16384" width="11.42578125" style="74"/>
  </cols>
  <sheetData>
    <row r="1" spans="1:32" ht="3.75" customHeight="1">
      <c r="M1" s="1279"/>
    </row>
    <row r="2" spans="1:32" ht="12.75" customHeight="1">
      <c r="B2" s="2152" t="s">
        <v>1341</v>
      </c>
      <c r="C2" s="2152"/>
      <c r="D2" s="2152"/>
      <c r="E2" s="2152"/>
      <c r="F2" s="2152"/>
      <c r="G2" s="2152"/>
      <c r="H2" s="2152"/>
      <c r="I2" s="2152"/>
      <c r="J2" s="2152"/>
      <c r="K2" s="2152"/>
      <c r="L2" s="2152"/>
      <c r="M2" s="2152"/>
      <c r="O2" s="2152"/>
      <c r="P2" s="2152"/>
      <c r="Q2" s="2152"/>
      <c r="R2" s="2152"/>
      <c r="S2" s="2152"/>
      <c r="T2" s="2152"/>
      <c r="U2" s="2152"/>
      <c r="V2" s="2152"/>
      <c r="W2" s="2152"/>
      <c r="X2" s="2152"/>
      <c r="Y2" s="2152"/>
      <c r="Z2" s="2152"/>
      <c r="AA2" s="2152"/>
      <c r="AB2" s="2152"/>
      <c r="AC2" s="2152"/>
    </row>
    <row r="3" spans="1:32" ht="12.75" customHeight="1">
      <c r="A3" s="1278"/>
      <c r="B3" s="2152" t="s">
        <v>63</v>
      </c>
      <c r="C3" s="2152"/>
      <c r="D3" s="2152"/>
      <c r="E3" s="2152"/>
      <c r="F3" s="2152"/>
      <c r="G3" s="2152"/>
      <c r="H3" s="2152"/>
      <c r="I3" s="2152"/>
      <c r="J3" s="2152"/>
      <c r="K3" s="2152"/>
      <c r="L3" s="2152"/>
      <c r="M3" s="2152"/>
      <c r="N3" s="1277"/>
      <c r="O3" s="439"/>
      <c r="AE3" s="422"/>
      <c r="AF3" s="422"/>
    </row>
    <row r="4" spans="1:32" ht="3" customHeight="1">
      <c r="C4" s="418"/>
      <c r="D4" s="418"/>
      <c r="E4" s="77"/>
      <c r="F4" s="77"/>
      <c r="G4" s="77"/>
      <c r="H4" s="77"/>
      <c r="I4" s="77"/>
      <c r="J4" s="77"/>
      <c r="K4" s="77"/>
      <c r="L4" s="77"/>
      <c r="O4" s="77"/>
    </row>
    <row r="5" spans="1:32" ht="12" customHeight="1">
      <c r="B5" s="2001" t="s">
        <v>29</v>
      </c>
      <c r="C5" s="2018" t="s">
        <v>220</v>
      </c>
      <c r="D5" s="2018"/>
      <c r="E5" s="2151" t="s">
        <v>1338</v>
      </c>
      <c r="F5" s="2151"/>
      <c r="G5" s="2151"/>
      <c r="H5" s="2151"/>
      <c r="I5" s="2151"/>
      <c r="J5" s="2151"/>
      <c r="K5" s="2151"/>
      <c r="L5" s="2151"/>
      <c r="M5" s="1286"/>
      <c r="O5" s="77"/>
    </row>
    <row r="6" spans="1:32" ht="21" customHeight="1">
      <c r="B6" s="1990"/>
      <c r="C6" s="1972"/>
      <c r="D6" s="1972"/>
      <c r="E6" s="1285" t="s">
        <v>1337</v>
      </c>
      <c r="F6" s="1285" t="s">
        <v>1336</v>
      </c>
      <c r="G6" s="1285" t="s">
        <v>1335</v>
      </c>
      <c r="H6" s="1285" t="s">
        <v>1334</v>
      </c>
      <c r="I6" s="272" t="s">
        <v>1333</v>
      </c>
      <c r="J6" s="272" t="s">
        <v>1332</v>
      </c>
      <c r="K6" s="272" t="s">
        <v>1331</v>
      </c>
      <c r="L6" s="1284"/>
      <c r="M6" s="836" t="s">
        <v>5</v>
      </c>
    </row>
    <row r="7" spans="1:32">
      <c r="B7" s="2006">
        <v>1401</v>
      </c>
      <c r="C7" s="271" t="s">
        <v>9</v>
      </c>
      <c r="D7" s="432"/>
      <c r="E7" s="1289">
        <f t="shared" ref="E7:K7" si="0">SUM(E8+E12+E15+E19+E26+E29+E31)</f>
        <v>75</v>
      </c>
      <c r="F7" s="1289">
        <f t="shared" si="0"/>
        <v>1</v>
      </c>
      <c r="G7" s="1289">
        <f t="shared" si="0"/>
        <v>1</v>
      </c>
      <c r="H7" s="1289">
        <f t="shared" si="0"/>
        <v>1</v>
      </c>
      <c r="I7" s="1289">
        <f t="shared" si="0"/>
        <v>25</v>
      </c>
      <c r="J7" s="1289">
        <f t="shared" si="0"/>
        <v>44</v>
      </c>
      <c r="K7" s="1289">
        <f t="shared" si="0"/>
        <v>37</v>
      </c>
      <c r="L7" s="1289"/>
      <c r="M7" s="1288">
        <f t="shared" ref="M7:M32" si="1">SUM(E7:L7)</f>
        <v>184</v>
      </c>
      <c r="P7" s="84"/>
    </row>
    <row r="8" spans="1:32" ht="12" customHeight="1">
      <c r="B8" s="2014"/>
      <c r="C8" s="431" t="s">
        <v>10</v>
      </c>
      <c r="D8" s="339"/>
      <c r="E8" s="1258">
        <f t="shared" ref="E8:K8" si="2">SUM(E9:E11)</f>
        <v>4</v>
      </c>
      <c r="F8" s="1258">
        <f t="shared" si="2"/>
        <v>0</v>
      </c>
      <c r="G8" s="1258">
        <f t="shared" si="2"/>
        <v>0</v>
      </c>
      <c r="H8" s="1258">
        <f t="shared" si="2"/>
        <v>0</v>
      </c>
      <c r="I8" s="1258">
        <f t="shared" si="2"/>
        <v>5</v>
      </c>
      <c r="J8" s="1258">
        <f t="shared" si="2"/>
        <v>15</v>
      </c>
      <c r="K8" s="1258">
        <f t="shared" si="2"/>
        <v>20</v>
      </c>
      <c r="L8" s="1258"/>
      <c r="M8" s="258">
        <f t="shared" si="1"/>
        <v>44</v>
      </c>
    </row>
    <row r="9" spans="1:32" ht="12" customHeight="1">
      <c r="B9" s="2014"/>
      <c r="C9" s="391"/>
      <c r="D9" s="77" t="s">
        <v>1340</v>
      </c>
      <c r="E9" s="208">
        <v>2</v>
      </c>
      <c r="F9" s="208">
        <v>0</v>
      </c>
      <c r="G9" s="208">
        <v>0</v>
      </c>
      <c r="H9" s="208">
        <v>0</v>
      </c>
      <c r="I9" s="208">
        <v>1</v>
      </c>
      <c r="J9" s="208">
        <v>6</v>
      </c>
      <c r="K9" s="208">
        <v>0</v>
      </c>
      <c r="L9" s="208"/>
      <c r="M9" s="258">
        <f t="shared" si="1"/>
        <v>9</v>
      </c>
    </row>
    <row r="10" spans="1:32" ht="12" customHeight="1">
      <c r="B10" s="2014"/>
      <c r="C10" s="391"/>
      <c r="D10" s="77" t="s">
        <v>240</v>
      </c>
      <c r="E10" s="208">
        <v>2</v>
      </c>
      <c r="F10" s="208">
        <v>0</v>
      </c>
      <c r="G10" s="208">
        <v>0</v>
      </c>
      <c r="H10" s="208">
        <v>0</v>
      </c>
      <c r="I10" s="208">
        <v>3</v>
      </c>
      <c r="J10" s="208">
        <v>6</v>
      </c>
      <c r="K10" s="208">
        <v>3</v>
      </c>
      <c r="L10" s="208"/>
      <c r="M10" s="258">
        <f t="shared" si="1"/>
        <v>14</v>
      </c>
    </row>
    <row r="11" spans="1:32" ht="12" customHeight="1">
      <c r="B11" s="2014"/>
      <c r="C11" s="233"/>
      <c r="D11" s="77" t="s">
        <v>357</v>
      </c>
      <c r="E11" s="208">
        <v>0</v>
      </c>
      <c r="F11" s="208">
        <v>0</v>
      </c>
      <c r="G11" s="208">
        <v>0</v>
      </c>
      <c r="H11" s="208">
        <v>0</v>
      </c>
      <c r="I11" s="208">
        <v>1</v>
      </c>
      <c r="J11" s="208">
        <v>3</v>
      </c>
      <c r="K11" s="208">
        <v>17</v>
      </c>
      <c r="L11" s="208"/>
      <c r="M11" s="258">
        <f t="shared" si="1"/>
        <v>21</v>
      </c>
      <c r="P11" s="84"/>
    </row>
    <row r="12" spans="1:32" ht="12" customHeight="1">
      <c r="B12" s="2014"/>
      <c r="C12" s="391" t="s">
        <v>11</v>
      </c>
      <c r="D12" s="77"/>
      <c r="E12" s="1262">
        <f t="shared" ref="E12:K12" si="3">SUM(E13:E14)</f>
        <v>0</v>
      </c>
      <c r="F12" s="1262">
        <f t="shared" si="3"/>
        <v>0</v>
      </c>
      <c r="G12" s="1262">
        <f t="shared" si="3"/>
        <v>1</v>
      </c>
      <c r="H12" s="1262">
        <f t="shared" si="3"/>
        <v>1</v>
      </c>
      <c r="I12" s="1262">
        <f t="shared" si="3"/>
        <v>0</v>
      </c>
      <c r="J12" s="1262">
        <f t="shared" si="3"/>
        <v>0</v>
      </c>
      <c r="K12" s="1262">
        <f t="shared" si="3"/>
        <v>0</v>
      </c>
      <c r="L12" s="1262"/>
      <c r="M12" s="258">
        <f t="shared" si="1"/>
        <v>2</v>
      </c>
    </row>
    <row r="13" spans="1:32" ht="12" customHeight="1">
      <c r="B13" s="2014"/>
      <c r="C13" s="233"/>
      <c r="D13" s="77" t="s">
        <v>248</v>
      </c>
      <c r="E13" s="208">
        <v>0</v>
      </c>
      <c r="F13" s="208">
        <v>0</v>
      </c>
      <c r="G13" s="208">
        <v>1</v>
      </c>
      <c r="H13" s="208">
        <v>1</v>
      </c>
      <c r="I13" s="208">
        <v>0</v>
      </c>
      <c r="J13" s="208">
        <v>0</v>
      </c>
      <c r="K13" s="208">
        <v>0</v>
      </c>
      <c r="L13" s="208"/>
      <c r="M13" s="258">
        <f t="shared" si="1"/>
        <v>2</v>
      </c>
    </row>
    <row r="14" spans="1:32" ht="12" customHeight="1">
      <c r="B14" s="2014"/>
      <c r="C14" s="233"/>
      <c r="D14" s="77" t="s">
        <v>247</v>
      </c>
      <c r="E14" s="208">
        <v>0</v>
      </c>
      <c r="F14" s="208">
        <v>0</v>
      </c>
      <c r="G14" s="208">
        <v>0</v>
      </c>
      <c r="H14" s="208">
        <v>0</v>
      </c>
      <c r="I14" s="208">
        <v>0</v>
      </c>
      <c r="J14" s="208">
        <v>0</v>
      </c>
      <c r="K14" s="208">
        <v>0</v>
      </c>
      <c r="L14" s="208"/>
      <c r="M14" s="258">
        <f t="shared" si="1"/>
        <v>0</v>
      </c>
    </row>
    <row r="15" spans="1:32" ht="12" customHeight="1">
      <c r="B15" s="2014"/>
      <c r="C15" s="391" t="s">
        <v>12</v>
      </c>
      <c r="D15" s="77"/>
      <c r="E15" s="1262">
        <f t="shared" ref="E15:K15" si="4">SUM(E16:E18)</f>
        <v>0</v>
      </c>
      <c r="F15" s="1262">
        <f t="shared" si="4"/>
        <v>0</v>
      </c>
      <c r="G15" s="1262">
        <f t="shared" si="4"/>
        <v>0</v>
      </c>
      <c r="H15" s="1262">
        <f t="shared" si="4"/>
        <v>0</v>
      </c>
      <c r="I15" s="1262">
        <f t="shared" si="4"/>
        <v>2</v>
      </c>
      <c r="J15" s="1262">
        <f t="shared" si="4"/>
        <v>23</v>
      </c>
      <c r="K15" s="1262">
        <f t="shared" si="4"/>
        <v>3</v>
      </c>
      <c r="L15" s="1262"/>
      <c r="M15" s="258">
        <f t="shared" si="1"/>
        <v>28</v>
      </c>
    </row>
    <row r="16" spans="1:32" ht="12" customHeight="1">
      <c r="B16" s="2014"/>
      <c r="C16" s="233"/>
      <c r="D16" s="77" t="s">
        <v>246</v>
      </c>
      <c r="E16" s="208">
        <v>0</v>
      </c>
      <c r="F16" s="208">
        <v>0</v>
      </c>
      <c r="G16" s="208">
        <v>0</v>
      </c>
      <c r="H16" s="208">
        <v>0</v>
      </c>
      <c r="I16" s="208">
        <v>2</v>
      </c>
      <c r="J16" s="208">
        <v>23</v>
      </c>
      <c r="K16" s="208">
        <v>3</v>
      </c>
      <c r="L16" s="208"/>
      <c r="M16" s="258">
        <f t="shared" si="1"/>
        <v>28</v>
      </c>
    </row>
    <row r="17" spans="2:13" ht="12" customHeight="1">
      <c r="B17" s="2014"/>
      <c r="C17" s="233"/>
      <c r="D17" s="77" t="s">
        <v>245</v>
      </c>
      <c r="E17" s="208">
        <v>0</v>
      </c>
      <c r="F17" s="208">
        <v>0</v>
      </c>
      <c r="G17" s="208">
        <v>0</v>
      </c>
      <c r="H17" s="208">
        <v>0</v>
      </c>
      <c r="I17" s="208">
        <v>0</v>
      </c>
      <c r="J17" s="208">
        <v>0</v>
      </c>
      <c r="K17" s="208">
        <v>0</v>
      </c>
      <c r="L17" s="208"/>
      <c r="M17" s="258">
        <f t="shared" si="1"/>
        <v>0</v>
      </c>
    </row>
    <row r="18" spans="2:13" ht="12" customHeight="1">
      <c r="B18" s="2014"/>
      <c r="C18" s="233"/>
      <c r="D18" s="77" t="s">
        <v>244</v>
      </c>
      <c r="E18" s="208">
        <v>0</v>
      </c>
      <c r="F18" s="208">
        <v>0</v>
      </c>
      <c r="G18" s="208">
        <v>0</v>
      </c>
      <c r="H18" s="208">
        <v>0</v>
      </c>
      <c r="I18" s="208">
        <v>0</v>
      </c>
      <c r="J18" s="208">
        <v>0</v>
      </c>
      <c r="K18" s="208">
        <v>0</v>
      </c>
      <c r="L18" s="208"/>
      <c r="M18" s="258">
        <f t="shared" si="1"/>
        <v>0</v>
      </c>
    </row>
    <row r="19" spans="2:13" ht="12" customHeight="1">
      <c r="B19" s="2014"/>
      <c r="C19" s="428" t="s">
        <v>30</v>
      </c>
      <c r="D19" s="90"/>
      <c r="E19" s="1278">
        <f t="shared" ref="E19:K19" si="5">SUM(E20:E25)</f>
        <v>71</v>
      </c>
      <c r="F19" s="1278">
        <f t="shared" si="5"/>
        <v>1</v>
      </c>
      <c r="G19" s="1278">
        <f t="shared" si="5"/>
        <v>0</v>
      </c>
      <c r="H19" s="1278">
        <f t="shared" si="5"/>
        <v>0</v>
      </c>
      <c r="I19" s="1278">
        <f t="shared" si="5"/>
        <v>15</v>
      </c>
      <c r="J19" s="1278">
        <f t="shared" si="5"/>
        <v>1</v>
      </c>
      <c r="K19" s="1278">
        <f t="shared" si="5"/>
        <v>0</v>
      </c>
      <c r="L19" s="1278"/>
      <c r="M19" s="258">
        <f t="shared" si="1"/>
        <v>88</v>
      </c>
    </row>
    <row r="20" spans="2:13" ht="12" customHeight="1">
      <c r="B20" s="2014"/>
      <c r="C20" s="233"/>
      <c r="D20" s="77" t="s">
        <v>238</v>
      </c>
      <c r="E20" s="208">
        <v>18</v>
      </c>
      <c r="F20" s="208">
        <v>1</v>
      </c>
      <c r="G20" s="208">
        <v>0</v>
      </c>
      <c r="H20" s="208">
        <v>0</v>
      </c>
      <c r="I20" s="208">
        <v>2</v>
      </c>
      <c r="J20" s="208">
        <v>0</v>
      </c>
      <c r="K20" s="208">
        <v>0</v>
      </c>
      <c r="L20" s="208"/>
      <c r="M20" s="258">
        <f t="shared" si="1"/>
        <v>21</v>
      </c>
    </row>
    <row r="21" spans="2:13" ht="12" customHeight="1">
      <c r="B21" s="2014"/>
      <c r="C21" s="233"/>
      <c r="D21" s="77" t="s">
        <v>243</v>
      </c>
      <c r="E21" s="208">
        <v>2</v>
      </c>
      <c r="F21" s="208">
        <v>0</v>
      </c>
      <c r="G21" s="208">
        <v>0</v>
      </c>
      <c r="H21" s="208">
        <v>0</v>
      </c>
      <c r="I21" s="208">
        <v>1</v>
      </c>
      <c r="J21" s="208">
        <v>0</v>
      </c>
      <c r="K21" s="208">
        <v>0</v>
      </c>
      <c r="L21" s="208"/>
      <c r="M21" s="258">
        <f t="shared" si="1"/>
        <v>3</v>
      </c>
    </row>
    <row r="22" spans="2:13" ht="12" customHeight="1">
      <c r="B22" s="2014"/>
      <c r="C22" s="233"/>
      <c r="D22" s="77" t="s">
        <v>242</v>
      </c>
      <c r="E22" s="208">
        <v>10</v>
      </c>
      <c r="F22" s="208">
        <v>0</v>
      </c>
      <c r="G22" s="208">
        <v>0</v>
      </c>
      <c r="H22" s="208">
        <v>0</v>
      </c>
      <c r="I22" s="208">
        <v>3</v>
      </c>
      <c r="J22" s="208">
        <v>0</v>
      </c>
      <c r="K22" s="208">
        <v>0</v>
      </c>
      <c r="L22" s="208"/>
      <c r="M22" s="258">
        <f t="shared" si="1"/>
        <v>13</v>
      </c>
    </row>
    <row r="23" spans="2:13" ht="12" customHeight="1">
      <c r="B23" s="2014"/>
      <c r="C23" s="233"/>
      <c r="D23" s="77" t="s">
        <v>241</v>
      </c>
      <c r="E23" s="208">
        <v>11</v>
      </c>
      <c r="F23" s="208">
        <v>0</v>
      </c>
      <c r="G23" s="208">
        <v>0</v>
      </c>
      <c r="H23" s="208">
        <v>0</v>
      </c>
      <c r="I23" s="208">
        <v>2</v>
      </c>
      <c r="J23" s="208">
        <v>0</v>
      </c>
      <c r="K23" s="208">
        <v>0</v>
      </c>
      <c r="L23" s="208"/>
      <c r="M23" s="258">
        <f t="shared" si="1"/>
        <v>13</v>
      </c>
    </row>
    <row r="24" spans="2:13" ht="12" customHeight="1">
      <c r="B24" s="2014"/>
      <c r="C24" s="233"/>
      <c r="D24" s="77" t="s">
        <v>240</v>
      </c>
      <c r="E24" s="208">
        <v>29</v>
      </c>
      <c r="F24" s="208">
        <v>0</v>
      </c>
      <c r="G24" s="208">
        <v>0</v>
      </c>
      <c r="H24" s="208">
        <v>0</v>
      </c>
      <c r="I24" s="208">
        <v>7</v>
      </c>
      <c r="J24" s="208">
        <v>0</v>
      </c>
      <c r="K24" s="208">
        <v>0</v>
      </c>
      <c r="L24" s="208"/>
      <c r="M24" s="258">
        <f t="shared" si="1"/>
        <v>36</v>
      </c>
    </row>
    <row r="25" spans="2:13" ht="12" customHeight="1">
      <c r="B25" s="2014"/>
      <c r="C25" s="233"/>
      <c r="D25" s="77" t="s">
        <v>340</v>
      </c>
      <c r="E25" s="208">
        <v>1</v>
      </c>
      <c r="F25" s="208">
        <v>0</v>
      </c>
      <c r="G25" s="208">
        <v>0</v>
      </c>
      <c r="H25" s="208">
        <v>0</v>
      </c>
      <c r="I25" s="208">
        <v>0</v>
      </c>
      <c r="J25" s="208">
        <v>1</v>
      </c>
      <c r="K25" s="208">
        <v>0</v>
      </c>
      <c r="L25" s="208"/>
      <c r="M25" s="258">
        <f t="shared" si="1"/>
        <v>2</v>
      </c>
    </row>
    <row r="26" spans="2:13" ht="12" customHeight="1">
      <c r="B26" s="2014"/>
      <c r="C26" s="428" t="s">
        <v>31</v>
      </c>
      <c r="D26" s="77"/>
      <c r="E26" s="1262">
        <f t="shared" ref="E26:K26" si="6">SUM(E27:E28)</f>
        <v>0</v>
      </c>
      <c r="F26" s="1262">
        <f t="shared" si="6"/>
        <v>0</v>
      </c>
      <c r="G26" s="1262">
        <f t="shared" si="6"/>
        <v>0</v>
      </c>
      <c r="H26" s="1262">
        <f t="shared" si="6"/>
        <v>0</v>
      </c>
      <c r="I26" s="1262">
        <f t="shared" si="6"/>
        <v>3</v>
      </c>
      <c r="J26" s="1262">
        <f t="shared" si="6"/>
        <v>5</v>
      </c>
      <c r="K26" s="1262">
        <f t="shared" si="6"/>
        <v>13</v>
      </c>
      <c r="L26" s="1262"/>
      <c r="M26" s="258">
        <f t="shared" si="1"/>
        <v>21</v>
      </c>
    </row>
    <row r="27" spans="2:13" ht="12" customHeight="1">
      <c r="B27" s="2014"/>
      <c r="C27" s="233"/>
      <c r="D27" s="77" t="s">
        <v>238</v>
      </c>
      <c r="E27" s="208">
        <v>0</v>
      </c>
      <c r="F27" s="208">
        <v>0</v>
      </c>
      <c r="G27" s="208">
        <v>0</v>
      </c>
      <c r="H27" s="208">
        <v>0</v>
      </c>
      <c r="I27" s="208">
        <v>2</v>
      </c>
      <c r="J27" s="208">
        <v>1</v>
      </c>
      <c r="K27" s="208">
        <v>4</v>
      </c>
      <c r="L27" s="208"/>
      <c r="M27" s="258">
        <f t="shared" si="1"/>
        <v>7</v>
      </c>
    </row>
    <row r="28" spans="2:13" ht="12" customHeight="1">
      <c r="B28" s="2014"/>
      <c r="C28" s="233"/>
      <c r="D28" s="77" t="s">
        <v>240</v>
      </c>
      <c r="E28" s="208">
        <v>0</v>
      </c>
      <c r="F28" s="208">
        <v>0</v>
      </c>
      <c r="G28" s="208">
        <v>0</v>
      </c>
      <c r="H28" s="208">
        <v>0</v>
      </c>
      <c r="I28" s="208">
        <v>1</v>
      </c>
      <c r="J28" s="208">
        <v>4</v>
      </c>
      <c r="K28" s="208">
        <v>9</v>
      </c>
      <c r="L28" s="208"/>
      <c r="M28" s="258">
        <f t="shared" si="1"/>
        <v>14</v>
      </c>
    </row>
    <row r="29" spans="2:13" ht="12" customHeight="1">
      <c r="B29" s="2014"/>
      <c r="C29" s="391" t="s">
        <v>58</v>
      </c>
      <c r="D29" s="77"/>
      <c r="E29" s="1262">
        <f t="shared" ref="E29:K29" si="7">SUM(E30)</f>
        <v>0</v>
      </c>
      <c r="F29" s="1262">
        <f t="shared" si="7"/>
        <v>0</v>
      </c>
      <c r="G29" s="1262">
        <f t="shared" si="7"/>
        <v>0</v>
      </c>
      <c r="H29" s="1262">
        <f t="shared" si="7"/>
        <v>0</v>
      </c>
      <c r="I29" s="1262">
        <f t="shared" si="7"/>
        <v>0</v>
      </c>
      <c r="J29" s="1262">
        <f t="shared" si="7"/>
        <v>0</v>
      </c>
      <c r="K29" s="1262">
        <f t="shared" si="7"/>
        <v>1</v>
      </c>
      <c r="L29" s="1262"/>
      <c r="M29" s="258">
        <f t="shared" si="1"/>
        <v>1</v>
      </c>
    </row>
    <row r="30" spans="2:13" ht="12" customHeight="1">
      <c r="B30" s="2014"/>
      <c r="C30" s="233"/>
      <c r="D30" s="77" t="s">
        <v>236</v>
      </c>
      <c r="E30" s="208">
        <v>0</v>
      </c>
      <c r="F30" s="208">
        <v>0</v>
      </c>
      <c r="G30" s="208">
        <v>0</v>
      </c>
      <c r="H30" s="208">
        <v>0</v>
      </c>
      <c r="I30" s="208">
        <v>0</v>
      </c>
      <c r="J30" s="208">
        <v>0</v>
      </c>
      <c r="K30" s="208">
        <v>1</v>
      </c>
      <c r="L30" s="208"/>
      <c r="M30" s="258">
        <f t="shared" si="1"/>
        <v>1</v>
      </c>
    </row>
    <row r="31" spans="2:13" ht="12" customHeight="1">
      <c r="B31" s="846"/>
      <c r="C31" s="391" t="s">
        <v>64</v>
      </c>
      <c r="D31" s="77"/>
      <c r="E31" s="1262">
        <f t="shared" ref="E31:K31" si="8">SUM(E32)</f>
        <v>0</v>
      </c>
      <c r="F31" s="1262">
        <f t="shared" si="8"/>
        <v>0</v>
      </c>
      <c r="G31" s="1262">
        <f t="shared" si="8"/>
        <v>0</v>
      </c>
      <c r="H31" s="1262">
        <f t="shared" si="8"/>
        <v>0</v>
      </c>
      <c r="I31" s="1262">
        <f t="shared" si="8"/>
        <v>0</v>
      </c>
      <c r="J31" s="1262">
        <f t="shared" si="8"/>
        <v>0</v>
      </c>
      <c r="K31" s="1262">
        <f t="shared" si="8"/>
        <v>0</v>
      </c>
      <c r="L31" s="1262"/>
      <c r="M31" s="258">
        <f t="shared" si="1"/>
        <v>0</v>
      </c>
    </row>
    <row r="32" spans="2:13" ht="12" customHeight="1">
      <c r="B32" s="846"/>
      <c r="C32" s="419"/>
      <c r="D32" s="418" t="s">
        <v>236</v>
      </c>
      <c r="E32" s="533">
        <v>0</v>
      </c>
      <c r="F32" s="533">
        <v>0</v>
      </c>
      <c r="G32" s="533">
        <v>0</v>
      </c>
      <c r="H32" s="533">
        <v>0</v>
      </c>
      <c r="I32" s="533">
        <v>0</v>
      </c>
      <c r="J32" s="533">
        <v>0</v>
      </c>
      <c r="K32" s="533">
        <v>0</v>
      </c>
      <c r="L32" s="533"/>
      <c r="M32" s="258">
        <f t="shared" si="1"/>
        <v>0</v>
      </c>
    </row>
    <row r="33" spans="2:16" ht="12.75" customHeight="1">
      <c r="B33" s="2006">
        <v>1402</v>
      </c>
      <c r="C33" s="35" t="s">
        <v>13</v>
      </c>
      <c r="D33" s="111"/>
      <c r="E33" s="263">
        <f t="shared" ref="E33:K33" si="9">SUM(E34+E41+E44+E50+E53+E57+E60+E64)</f>
        <v>11</v>
      </c>
      <c r="F33" s="263">
        <f t="shared" si="9"/>
        <v>0</v>
      </c>
      <c r="G33" s="263">
        <f t="shared" si="9"/>
        <v>4</v>
      </c>
      <c r="H33" s="263">
        <f t="shared" si="9"/>
        <v>8</v>
      </c>
      <c r="I33" s="263">
        <f t="shared" si="9"/>
        <v>53</v>
      </c>
      <c r="J33" s="263">
        <f t="shared" si="9"/>
        <v>54</v>
      </c>
      <c r="K33" s="263">
        <f t="shared" si="9"/>
        <v>60</v>
      </c>
      <c r="L33" s="263"/>
      <c r="M33" s="256">
        <f>SUM(E33:K33)</f>
        <v>190</v>
      </c>
      <c r="P33" s="84"/>
    </row>
    <row r="34" spans="2:16" ht="12" customHeight="1">
      <c r="B34" s="2007"/>
      <c r="C34" s="391" t="s">
        <v>92</v>
      </c>
      <c r="D34" s="77"/>
      <c r="E34" s="1262">
        <f t="shared" ref="E34:K34" si="10">SUM(E35:E40)</f>
        <v>6</v>
      </c>
      <c r="F34" s="1262">
        <f t="shared" si="10"/>
        <v>0</v>
      </c>
      <c r="G34" s="1262">
        <f t="shared" si="10"/>
        <v>1</v>
      </c>
      <c r="H34" s="1262">
        <f t="shared" si="10"/>
        <v>1</v>
      </c>
      <c r="I34" s="1262">
        <f t="shared" si="10"/>
        <v>34</v>
      </c>
      <c r="J34" s="1262">
        <f t="shared" si="10"/>
        <v>41</v>
      </c>
      <c r="K34" s="1262">
        <f t="shared" si="10"/>
        <v>15</v>
      </c>
      <c r="L34" s="1262"/>
      <c r="M34" s="1246">
        <f>SUM(E34:K34)</f>
        <v>98</v>
      </c>
    </row>
    <row r="35" spans="2:16" ht="12" customHeight="1">
      <c r="B35" s="2007"/>
      <c r="C35" s="233"/>
      <c r="D35" s="77" t="s">
        <v>228</v>
      </c>
      <c r="E35" s="208">
        <v>1</v>
      </c>
      <c r="F35" s="208">
        <v>0</v>
      </c>
      <c r="G35" s="208">
        <v>1</v>
      </c>
      <c r="H35" s="208">
        <v>0</v>
      </c>
      <c r="I35" s="208">
        <v>4</v>
      </c>
      <c r="J35" s="208">
        <v>3</v>
      </c>
      <c r="K35" s="208">
        <v>4</v>
      </c>
      <c r="L35" s="77">
        <v>11</v>
      </c>
      <c r="M35" s="258">
        <f t="shared" ref="M35:M65" si="11">SUM(E35:L35)</f>
        <v>24</v>
      </c>
      <c r="P35" s="84"/>
    </row>
    <row r="36" spans="2:16" ht="12" customHeight="1">
      <c r="B36" s="2007"/>
      <c r="C36" s="233"/>
      <c r="D36" s="77" t="s">
        <v>227</v>
      </c>
      <c r="E36" s="208">
        <v>1</v>
      </c>
      <c r="F36" s="208">
        <v>0</v>
      </c>
      <c r="G36" s="208">
        <v>0</v>
      </c>
      <c r="H36" s="208">
        <v>0</v>
      </c>
      <c r="I36" s="208">
        <v>17</v>
      </c>
      <c r="J36" s="208">
        <v>24</v>
      </c>
      <c r="K36" s="208">
        <v>7</v>
      </c>
      <c r="L36" s="77">
        <v>40</v>
      </c>
      <c r="M36" s="258">
        <f t="shared" si="11"/>
        <v>89</v>
      </c>
    </row>
    <row r="37" spans="2:16" ht="12" customHeight="1">
      <c r="B37" s="2007"/>
      <c r="C37" s="233"/>
      <c r="D37" s="77" t="s">
        <v>338</v>
      </c>
      <c r="E37" s="208">
        <v>0</v>
      </c>
      <c r="F37" s="208">
        <v>0</v>
      </c>
      <c r="G37" s="208">
        <v>0</v>
      </c>
      <c r="H37" s="208">
        <v>0</v>
      </c>
      <c r="I37" s="208">
        <v>2</v>
      </c>
      <c r="J37" s="208">
        <v>2</v>
      </c>
      <c r="K37" s="208">
        <v>1</v>
      </c>
      <c r="L37" s="77">
        <v>5</v>
      </c>
      <c r="M37" s="258">
        <f t="shared" si="11"/>
        <v>10</v>
      </c>
    </row>
    <row r="38" spans="2:16" ht="12" customHeight="1">
      <c r="B38" s="2007"/>
      <c r="C38" s="233"/>
      <c r="D38" s="77" t="s">
        <v>234</v>
      </c>
      <c r="E38" s="208">
        <v>0</v>
      </c>
      <c r="F38" s="208">
        <v>0</v>
      </c>
      <c r="G38" s="208">
        <v>0</v>
      </c>
      <c r="H38" s="208">
        <v>0</v>
      </c>
      <c r="I38" s="208">
        <v>2</v>
      </c>
      <c r="J38" s="208">
        <v>2</v>
      </c>
      <c r="K38" s="208">
        <v>3</v>
      </c>
      <c r="L38" s="77">
        <v>4</v>
      </c>
      <c r="M38" s="258">
        <f t="shared" si="11"/>
        <v>11</v>
      </c>
    </row>
    <row r="39" spans="2:16" ht="12" customHeight="1">
      <c r="B39" s="2007"/>
      <c r="C39" s="233"/>
      <c r="D39" s="77" t="s">
        <v>1339</v>
      </c>
      <c r="E39" s="208">
        <v>1</v>
      </c>
      <c r="F39" s="208">
        <v>0</v>
      </c>
      <c r="G39" s="208">
        <v>0</v>
      </c>
      <c r="H39" s="208">
        <v>0</v>
      </c>
      <c r="I39" s="208">
        <v>1</v>
      </c>
      <c r="J39" s="208">
        <v>1</v>
      </c>
      <c r="K39" s="208">
        <v>0</v>
      </c>
      <c r="L39" s="77">
        <v>3</v>
      </c>
      <c r="M39" s="258">
        <f t="shared" si="11"/>
        <v>6</v>
      </c>
    </row>
    <row r="40" spans="2:16" ht="12" customHeight="1">
      <c r="B40" s="2007"/>
      <c r="C40" s="233"/>
      <c r="D40" s="77" t="s">
        <v>232</v>
      </c>
      <c r="E40" s="208">
        <v>3</v>
      </c>
      <c r="F40" s="208">
        <v>0</v>
      </c>
      <c r="G40" s="208">
        <v>0</v>
      </c>
      <c r="H40" s="208">
        <v>1</v>
      </c>
      <c r="I40" s="208">
        <v>8</v>
      </c>
      <c r="J40" s="208">
        <v>9</v>
      </c>
      <c r="K40" s="208">
        <v>0</v>
      </c>
      <c r="L40" s="77">
        <v>22</v>
      </c>
      <c r="M40" s="258">
        <f t="shared" si="11"/>
        <v>43</v>
      </c>
    </row>
    <row r="41" spans="2:16" ht="12" customHeight="1">
      <c r="B41" s="2007"/>
      <c r="C41" s="391" t="s">
        <v>110</v>
      </c>
      <c r="D41" s="77"/>
      <c r="E41" s="1262">
        <f t="shared" ref="E41:K41" si="12">SUM(E42:E43)</f>
        <v>0</v>
      </c>
      <c r="F41" s="1262">
        <f t="shared" si="12"/>
        <v>0</v>
      </c>
      <c r="G41" s="1262">
        <f t="shared" si="12"/>
        <v>1</v>
      </c>
      <c r="H41" s="1262">
        <f t="shared" si="12"/>
        <v>0</v>
      </c>
      <c r="I41" s="1262">
        <f t="shared" si="12"/>
        <v>0</v>
      </c>
      <c r="J41" s="1262">
        <f t="shared" si="12"/>
        <v>0</v>
      </c>
      <c r="K41" s="1262">
        <f t="shared" si="12"/>
        <v>0</v>
      </c>
      <c r="L41" s="1262"/>
      <c r="M41" s="1246">
        <f t="shared" si="11"/>
        <v>1</v>
      </c>
    </row>
    <row r="42" spans="2:16" ht="12" customHeight="1">
      <c r="B42" s="2007"/>
      <c r="C42" s="233"/>
      <c r="D42" s="77" t="s">
        <v>227</v>
      </c>
      <c r="E42" s="208">
        <v>0</v>
      </c>
      <c r="F42" s="208">
        <v>0</v>
      </c>
      <c r="G42" s="208">
        <v>1</v>
      </c>
      <c r="H42" s="208">
        <v>0</v>
      </c>
      <c r="I42" s="208">
        <v>0</v>
      </c>
      <c r="J42" s="208">
        <v>0</v>
      </c>
      <c r="K42" s="208">
        <v>0</v>
      </c>
      <c r="L42" s="77">
        <v>1</v>
      </c>
      <c r="M42" s="258">
        <f t="shared" si="11"/>
        <v>2</v>
      </c>
      <c r="P42" s="1287"/>
    </row>
    <row r="43" spans="2:16" ht="12" customHeight="1">
      <c r="B43" s="2007"/>
      <c r="C43" s="233"/>
      <c r="D43" s="77" t="s">
        <v>232</v>
      </c>
      <c r="E43" s="208">
        <v>0</v>
      </c>
      <c r="F43" s="208">
        <v>0</v>
      </c>
      <c r="G43" s="208">
        <v>0</v>
      </c>
      <c r="H43" s="208">
        <v>0</v>
      </c>
      <c r="I43" s="208">
        <v>0</v>
      </c>
      <c r="J43" s="208">
        <v>0</v>
      </c>
      <c r="K43" s="208">
        <v>0</v>
      </c>
      <c r="L43" s="77">
        <v>0</v>
      </c>
      <c r="M43" s="258">
        <f t="shared" si="11"/>
        <v>0</v>
      </c>
    </row>
    <row r="44" spans="2:16" ht="12" customHeight="1">
      <c r="B44" s="2007"/>
      <c r="C44" s="391" t="s">
        <v>56</v>
      </c>
      <c r="D44" s="77"/>
      <c r="E44" s="1262">
        <f t="shared" ref="E44:K44" si="13">SUM(E45:E49)</f>
        <v>0</v>
      </c>
      <c r="F44" s="1262">
        <f t="shared" si="13"/>
        <v>0</v>
      </c>
      <c r="G44" s="1262">
        <f t="shared" si="13"/>
        <v>1</v>
      </c>
      <c r="H44" s="1262">
        <f t="shared" si="13"/>
        <v>0</v>
      </c>
      <c r="I44" s="1262">
        <f t="shared" si="13"/>
        <v>0</v>
      </c>
      <c r="J44" s="1262">
        <f t="shared" si="13"/>
        <v>0</v>
      </c>
      <c r="K44" s="1262">
        <f t="shared" si="13"/>
        <v>0</v>
      </c>
      <c r="L44" s="1262"/>
      <c r="M44" s="1246">
        <f t="shared" si="11"/>
        <v>1</v>
      </c>
    </row>
    <row r="45" spans="2:16" ht="12" customHeight="1">
      <c r="B45" s="2007"/>
      <c r="C45" s="233"/>
      <c r="D45" s="77" t="s">
        <v>228</v>
      </c>
      <c r="E45" s="208">
        <v>0</v>
      </c>
      <c r="F45" s="208">
        <v>0</v>
      </c>
      <c r="G45" s="208">
        <v>0</v>
      </c>
      <c r="H45" s="208">
        <v>0</v>
      </c>
      <c r="I45" s="208">
        <v>0</v>
      </c>
      <c r="J45" s="208">
        <v>0</v>
      </c>
      <c r="K45" s="208">
        <v>0</v>
      </c>
      <c r="L45" s="77">
        <v>1</v>
      </c>
      <c r="M45" s="258">
        <f t="shared" si="11"/>
        <v>1</v>
      </c>
    </row>
    <row r="46" spans="2:16" ht="12" customHeight="1">
      <c r="B46" s="2007"/>
      <c r="C46" s="233"/>
      <c r="D46" s="77" t="s">
        <v>231</v>
      </c>
      <c r="E46" s="208">
        <v>0</v>
      </c>
      <c r="F46" s="208">
        <v>0</v>
      </c>
      <c r="G46" s="208">
        <v>0</v>
      </c>
      <c r="H46" s="208">
        <v>0</v>
      </c>
      <c r="I46" s="208">
        <v>0</v>
      </c>
      <c r="J46" s="208">
        <v>0</v>
      </c>
      <c r="K46" s="208">
        <v>0</v>
      </c>
      <c r="L46" s="77">
        <v>0</v>
      </c>
      <c r="M46" s="258">
        <f t="shared" si="11"/>
        <v>0</v>
      </c>
    </row>
    <row r="47" spans="2:16" ht="12" customHeight="1">
      <c r="B47" s="2007"/>
      <c r="C47" s="233"/>
      <c r="D47" s="77" t="s">
        <v>230</v>
      </c>
      <c r="E47" s="208">
        <v>0</v>
      </c>
      <c r="F47" s="208">
        <v>0</v>
      </c>
      <c r="G47" s="208">
        <v>1</v>
      </c>
      <c r="H47" s="208">
        <v>0</v>
      </c>
      <c r="I47" s="208">
        <v>0</v>
      </c>
      <c r="J47" s="208">
        <v>0</v>
      </c>
      <c r="K47" s="208">
        <v>0</v>
      </c>
      <c r="L47" s="77">
        <v>2</v>
      </c>
      <c r="M47" s="258">
        <f t="shared" si="11"/>
        <v>3</v>
      </c>
    </row>
    <row r="48" spans="2:16" ht="12" customHeight="1">
      <c r="B48" s="2007"/>
      <c r="C48" s="233"/>
      <c r="D48" s="77" t="s">
        <v>338</v>
      </c>
      <c r="E48" s="208">
        <v>0</v>
      </c>
      <c r="F48" s="208">
        <v>0</v>
      </c>
      <c r="G48" s="208">
        <v>0</v>
      </c>
      <c r="H48" s="208">
        <v>0</v>
      </c>
      <c r="I48" s="208">
        <v>0</v>
      </c>
      <c r="J48" s="208">
        <v>0</v>
      </c>
      <c r="K48" s="208">
        <v>0</v>
      </c>
      <c r="L48" s="77">
        <v>1</v>
      </c>
      <c r="M48" s="258">
        <f t="shared" si="11"/>
        <v>1</v>
      </c>
    </row>
    <row r="49" spans="2:13" ht="12" customHeight="1">
      <c r="B49" s="2007"/>
      <c r="C49" s="233"/>
      <c r="D49" s="77" t="s">
        <v>226</v>
      </c>
      <c r="E49" s="208">
        <v>0</v>
      </c>
      <c r="F49" s="208">
        <v>0</v>
      </c>
      <c r="G49" s="208">
        <v>0</v>
      </c>
      <c r="H49" s="208">
        <v>0</v>
      </c>
      <c r="I49" s="208">
        <v>0</v>
      </c>
      <c r="J49" s="208">
        <v>0</v>
      </c>
      <c r="K49" s="208">
        <v>0</v>
      </c>
      <c r="L49" s="77">
        <v>0</v>
      </c>
      <c r="M49" s="258">
        <f t="shared" si="11"/>
        <v>0</v>
      </c>
    </row>
    <row r="50" spans="2:13" ht="12" customHeight="1">
      <c r="B50" s="2007"/>
      <c r="C50" s="391" t="s">
        <v>125</v>
      </c>
      <c r="D50" s="77"/>
      <c r="E50" s="1262">
        <f t="shared" ref="E50:K50" si="14">SUM(E51:E52)</f>
        <v>3</v>
      </c>
      <c r="F50" s="1262">
        <f t="shared" si="14"/>
        <v>0</v>
      </c>
      <c r="G50" s="1262">
        <f t="shared" si="14"/>
        <v>1</v>
      </c>
      <c r="H50" s="1262">
        <f t="shared" si="14"/>
        <v>7</v>
      </c>
      <c r="I50" s="1262">
        <f t="shared" si="14"/>
        <v>17</v>
      </c>
      <c r="J50" s="1262">
        <f t="shared" si="14"/>
        <v>9</v>
      </c>
      <c r="K50" s="1262">
        <f t="shared" si="14"/>
        <v>1</v>
      </c>
      <c r="L50" s="1262"/>
      <c r="M50" s="1246">
        <f t="shared" si="11"/>
        <v>38</v>
      </c>
    </row>
    <row r="51" spans="2:13" ht="12" customHeight="1">
      <c r="B51" s="2007"/>
      <c r="C51" s="233"/>
      <c r="D51" s="77" t="s">
        <v>228</v>
      </c>
      <c r="E51" s="208">
        <v>1</v>
      </c>
      <c r="F51" s="208">
        <v>0</v>
      </c>
      <c r="G51" s="208">
        <v>0</v>
      </c>
      <c r="H51" s="208">
        <v>5</v>
      </c>
      <c r="I51" s="208">
        <v>3</v>
      </c>
      <c r="J51" s="208">
        <v>5</v>
      </c>
      <c r="K51" s="208">
        <v>0</v>
      </c>
      <c r="L51" s="77">
        <v>10</v>
      </c>
      <c r="M51" s="258">
        <f t="shared" si="11"/>
        <v>24</v>
      </c>
    </row>
    <row r="52" spans="2:13" ht="12" customHeight="1">
      <c r="B52" s="2007"/>
      <c r="C52" s="233"/>
      <c r="D52" s="77" t="s">
        <v>227</v>
      </c>
      <c r="E52" s="208">
        <v>2</v>
      </c>
      <c r="F52" s="208">
        <v>0</v>
      </c>
      <c r="G52" s="208">
        <v>1</v>
      </c>
      <c r="H52" s="208">
        <v>2</v>
      </c>
      <c r="I52" s="208">
        <v>14</v>
      </c>
      <c r="J52" s="208">
        <v>4</v>
      </c>
      <c r="K52" s="208">
        <v>1</v>
      </c>
      <c r="L52" s="77">
        <v>23</v>
      </c>
      <c r="M52" s="258">
        <f t="shared" si="11"/>
        <v>47</v>
      </c>
    </row>
    <row r="53" spans="2:13" ht="12" customHeight="1">
      <c r="B53" s="2007"/>
      <c r="C53" s="391" t="s">
        <v>124</v>
      </c>
      <c r="D53" s="77"/>
      <c r="E53" s="1262">
        <f t="shared" ref="E53:K53" si="15">SUM(E54:E56)</f>
        <v>2</v>
      </c>
      <c r="F53" s="1262">
        <f t="shared" si="15"/>
        <v>0</v>
      </c>
      <c r="G53" s="1262">
        <f t="shared" si="15"/>
        <v>0</v>
      </c>
      <c r="H53" s="1262">
        <f t="shared" si="15"/>
        <v>0</v>
      </c>
      <c r="I53" s="1262">
        <f t="shared" si="15"/>
        <v>0</v>
      </c>
      <c r="J53" s="1262">
        <f t="shared" si="15"/>
        <v>3</v>
      </c>
      <c r="K53" s="1262">
        <f t="shared" si="15"/>
        <v>43</v>
      </c>
      <c r="L53" s="1262"/>
      <c r="M53" s="1246">
        <f t="shared" si="11"/>
        <v>48</v>
      </c>
    </row>
    <row r="54" spans="2:13" ht="12" customHeight="1">
      <c r="B54" s="2007"/>
      <c r="C54" s="233"/>
      <c r="D54" s="77" t="s">
        <v>228</v>
      </c>
      <c r="E54" s="208">
        <v>0</v>
      </c>
      <c r="F54" s="208">
        <v>0</v>
      </c>
      <c r="G54" s="208">
        <v>0</v>
      </c>
      <c r="H54" s="208">
        <v>0</v>
      </c>
      <c r="I54" s="208">
        <v>0</v>
      </c>
      <c r="J54" s="208">
        <v>1</v>
      </c>
      <c r="K54" s="208">
        <v>20</v>
      </c>
      <c r="L54" s="77">
        <v>1</v>
      </c>
      <c r="M54" s="258">
        <f t="shared" si="11"/>
        <v>22</v>
      </c>
    </row>
    <row r="55" spans="2:13" ht="12" customHeight="1">
      <c r="B55" s="2007"/>
      <c r="C55" s="233"/>
      <c r="D55" s="77" t="s">
        <v>229</v>
      </c>
      <c r="E55" s="208">
        <v>0</v>
      </c>
      <c r="F55" s="208">
        <v>0</v>
      </c>
      <c r="G55" s="208">
        <v>0</v>
      </c>
      <c r="H55" s="208">
        <v>0</v>
      </c>
      <c r="I55" s="208">
        <v>0</v>
      </c>
      <c r="J55" s="208">
        <v>0</v>
      </c>
      <c r="K55" s="208">
        <v>1</v>
      </c>
      <c r="L55" s="77">
        <v>0</v>
      </c>
      <c r="M55" s="258">
        <f t="shared" si="11"/>
        <v>1</v>
      </c>
    </row>
    <row r="56" spans="2:13" ht="12" customHeight="1">
      <c r="B56" s="2007"/>
      <c r="C56" s="233"/>
      <c r="D56" s="77" t="s">
        <v>227</v>
      </c>
      <c r="E56" s="208">
        <v>2</v>
      </c>
      <c r="F56" s="208">
        <v>0</v>
      </c>
      <c r="G56" s="208">
        <v>0</v>
      </c>
      <c r="H56" s="208">
        <v>0</v>
      </c>
      <c r="I56" s="208">
        <v>0</v>
      </c>
      <c r="J56" s="208">
        <v>2</v>
      </c>
      <c r="K56" s="208">
        <v>22</v>
      </c>
      <c r="L56" s="77">
        <v>4</v>
      </c>
      <c r="M56" s="258">
        <f t="shared" si="11"/>
        <v>30</v>
      </c>
    </row>
    <row r="57" spans="2:13" ht="12" customHeight="1">
      <c r="B57" s="2007"/>
      <c r="C57" s="391" t="s">
        <v>53</v>
      </c>
      <c r="D57" s="77"/>
      <c r="E57" s="1262">
        <f t="shared" ref="E57:K57" si="16">SUM(E58:E59)</f>
        <v>0</v>
      </c>
      <c r="F57" s="1262">
        <f t="shared" si="16"/>
        <v>0</v>
      </c>
      <c r="G57" s="1262">
        <f t="shared" si="16"/>
        <v>0</v>
      </c>
      <c r="H57" s="1262">
        <f t="shared" si="16"/>
        <v>0</v>
      </c>
      <c r="I57" s="1262">
        <f t="shared" si="16"/>
        <v>0</v>
      </c>
      <c r="J57" s="1262">
        <f t="shared" si="16"/>
        <v>1</v>
      </c>
      <c r="K57" s="1262">
        <f t="shared" si="16"/>
        <v>0</v>
      </c>
      <c r="L57" s="1262"/>
      <c r="M57" s="1246">
        <f t="shared" si="11"/>
        <v>1</v>
      </c>
    </row>
    <row r="58" spans="2:13" ht="12" customHeight="1">
      <c r="B58" s="2007"/>
      <c r="C58" s="233"/>
      <c r="D58" s="77" t="s">
        <v>228</v>
      </c>
      <c r="E58" s="208">
        <v>0</v>
      </c>
      <c r="F58" s="208">
        <v>0</v>
      </c>
      <c r="G58" s="208">
        <v>0</v>
      </c>
      <c r="H58" s="208">
        <v>0</v>
      </c>
      <c r="I58" s="208">
        <v>0</v>
      </c>
      <c r="J58" s="208">
        <v>0</v>
      </c>
      <c r="K58" s="208">
        <v>0</v>
      </c>
      <c r="L58" s="77">
        <v>0</v>
      </c>
      <c r="M58" s="258">
        <f t="shared" si="11"/>
        <v>0</v>
      </c>
    </row>
    <row r="59" spans="2:13" ht="12" customHeight="1">
      <c r="B59" s="2007"/>
      <c r="C59" s="233"/>
      <c r="D59" s="77" t="s">
        <v>227</v>
      </c>
      <c r="E59" s="208">
        <v>0</v>
      </c>
      <c r="F59" s="208">
        <v>0</v>
      </c>
      <c r="G59" s="208">
        <v>0</v>
      </c>
      <c r="H59" s="208">
        <v>0</v>
      </c>
      <c r="I59" s="208">
        <v>0</v>
      </c>
      <c r="J59" s="208">
        <v>1</v>
      </c>
      <c r="K59" s="208">
        <v>0</v>
      </c>
      <c r="L59" s="77">
        <v>2</v>
      </c>
      <c r="M59" s="258">
        <f t="shared" si="11"/>
        <v>3</v>
      </c>
    </row>
    <row r="60" spans="2:13" ht="12" customHeight="1">
      <c r="B60" s="2007"/>
      <c r="C60" s="391" t="s">
        <v>123</v>
      </c>
      <c r="D60" s="77"/>
      <c r="E60" s="1262">
        <f t="shared" ref="E60:K60" si="17">SUM(E61:E63)</f>
        <v>0</v>
      </c>
      <c r="F60" s="1262">
        <f t="shared" si="17"/>
        <v>0</v>
      </c>
      <c r="G60" s="1262">
        <f t="shared" si="17"/>
        <v>0</v>
      </c>
      <c r="H60" s="1262">
        <f t="shared" si="17"/>
        <v>0</v>
      </c>
      <c r="I60" s="1262">
        <f t="shared" si="17"/>
        <v>0</v>
      </c>
      <c r="J60" s="1262">
        <f t="shared" si="17"/>
        <v>0</v>
      </c>
      <c r="K60" s="1262">
        <f t="shared" si="17"/>
        <v>0</v>
      </c>
      <c r="L60" s="1262"/>
      <c r="M60" s="1246">
        <f t="shared" si="11"/>
        <v>0</v>
      </c>
    </row>
    <row r="61" spans="2:13" ht="12" customHeight="1">
      <c r="B61" s="2007"/>
      <c r="C61" s="421"/>
      <c r="D61" s="77" t="s">
        <v>228</v>
      </c>
      <c r="E61" s="208">
        <v>0</v>
      </c>
      <c r="F61" s="208">
        <v>0</v>
      </c>
      <c r="G61" s="208">
        <v>0</v>
      </c>
      <c r="H61" s="208">
        <v>0</v>
      </c>
      <c r="I61" s="208">
        <v>0</v>
      </c>
      <c r="J61" s="208">
        <v>0</v>
      </c>
      <c r="K61" s="208">
        <v>0</v>
      </c>
      <c r="L61" s="77">
        <v>1</v>
      </c>
      <c r="M61" s="258">
        <f t="shared" si="11"/>
        <v>1</v>
      </c>
    </row>
    <row r="62" spans="2:13" ht="12" customHeight="1">
      <c r="B62" s="2007"/>
      <c r="C62" s="421"/>
      <c r="D62" s="77" t="s">
        <v>227</v>
      </c>
      <c r="E62" s="208">
        <v>0</v>
      </c>
      <c r="F62" s="208">
        <v>0</v>
      </c>
      <c r="G62" s="208">
        <v>0</v>
      </c>
      <c r="H62" s="208">
        <v>0</v>
      </c>
      <c r="I62" s="208">
        <v>0</v>
      </c>
      <c r="J62" s="208">
        <v>0</v>
      </c>
      <c r="K62" s="208">
        <v>0</v>
      </c>
      <c r="L62" s="77">
        <v>0</v>
      </c>
      <c r="M62" s="258">
        <f t="shared" si="11"/>
        <v>0</v>
      </c>
    </row>
    <row r="63" spans="2:13" ht="12" customHeight="1">
      <c r="B63" s="2007"/>
      <c r="C63" s="421"/>
      <c r="D63" s="77" t="s">
        <v>226</v>
      </c>
      <c r="E63" s="208">
        <v>0</v>
      </c>
      <c r="F63" s="208">
        <v>0</v>
      </c>
      <c r="G63" s="208">
        <v>0</v>
      </c>
      <c r="H63" s="208">
        <v>0</v>
      </c>
      <c r="I63" s="208">
        <v>0</v>
      </c>
      <c r="J63" s="208">
        <v>0</v>
      </c>
      <c r="K63" s="208">
        <v>0</v>
      </c>
      <c r="L63" s="77">
        <v>0</v>
      </c>
      <c r="M63" s="258">
        <f t="shared" si="11"/>
        <v>0</v>
      </c>
    </row>
    <row r="64" spans="2:13" ht="12" customHeight="1">
      <c r="B64" s="2007"/>
      <c r="C64" s="391" t="s">
        <v>32</v>
      </c>
      <c r="D64" s="47"/>
      <c r="E64" s="1262">
        <f t="shared" ref="E64:K64" si="18">SUM(E65)</f>
        <v>0</v>
      </c>
      <c r="F64" s="1262">
        <f t="shared" si="18"/>
        <v>0</v>
      </c>
      <c r="G64" s="1262">
        <f t="shared" si="18"/>
        <v>0</v>
      </c>
      <c r="H64" s="1262">
        <f t="shared" si="18"/>
        <v>0</v>
      </c>
      <c r="I64" s="1262">
        <f t="shared" si="18"/>
        <v>2</v>
      </c>
      <c r="J64" s="1262">
        <f t="shared" si="18"/>
        <v>0</v>
      </c>
      <c r="K64" s="1262">
        <f t="shared" si="18"/>
        <v>1</v>
      </c>
      <c r="L64" s="1262"/>
      <c r="M64" s="1246">
        <f t="shared" si="11"/>
        <v>3</v>
      </c>
    </row>
    <row r="65" spans="2:16" ht="12" customHeight="1">
      <c r="B65" s="2008"/>
      <c r="C65" s="233"/>
      <c r="D65" s="77" t="s">
        <v>225</v>
      </c>
      <c r="E65" s="208">
        <v>0</v>
      </c>
      <c r="F65" s="208">
        <v>0</v>
      </c>
      <c r="G65" s="208">
        <v>0</v>
      </c>
      <c r="H65" s="208">
        <v>0</v>
      </c>
      <c r="I65" s="208">
        <v>2</v>
      </c>
      <c r="J65" s="208">
        <v>0</v>
      </c>
      <c r="K65" s="208">
        <v>1</v>
      </c>
      <c r="L65" s="77">
        <v>2</v>
      </c>
      <c r="M65" s="258">
        <f t="shared" si="11"/>
        <v>5</v>
      </c>
    </row>
    <row r="66" spans="2:16" ht="12.75" customHeight="1">
      <c r="B66" s="2006">
        <v>1403</v>
      </c>
      <c r="C66" s="35" t="s">
        <v>14</v>
      </c>
      <c r="D66" s="111"/>
      <c r="E66" s="263">
        <f t="shared" ref="E66:K66" si="19">SUM(E67+E69+E71)</f>
        <v>0</v>
      </c>
      <c r="F66" s="263">
        <f t="shared" si="19"/>
        <v>0</v>
      </c>
      <c r="G66" s="263">
        <f t="shared" si="19"/>
        <v>0</v>
      </c>
      <c r="H66" s="263">
        <f t="shared" si="19"/>
        <v>0</v>
      </c>
      <c r="I66" s="263">
        <f t="shared" si="19"/>
        <v>6</v>
      </c>
      <c r="J66" s="263">
        <f t="shared" si="19"/>
        <v>13</v>
      </c>
      <c r="K66" s="263">
        <f t="shared" si="19"/>
        <v>1</v>
      </c>
      <c r="L66" s="263"/>
      <c r="M66" s="256">
        <f t="shared" ref="M66:M73" si="20">SUM(E66:K66)</f>
        <v>20</v>
      </c>
      <c r="P66" s="84"/>
    </row>
    <row r="67" spans="2:16" ht="12" customHeight="1">
      <c r="B67" s="2007"/>
      <c r="C67" s="391" t="s">
        <v>33</v>
      </c>
      <c r="D67" s="77"/>
      <c r="E67" s="1262">
        <f t="shared" ref="E67:K67" si="21">SUM(E68)</f>
        <v>0</v>
      </c>
      <c r="F67" s="1262">
        <f t="shared" si="21"/>
        <v>0</v>
      </c>
      <c r="G67" s="1262">
        <f t="shared" si="21"/>
        <v>0</v>
      </c>
      <c r="H67" s="1262">
        <f t="shared" si="21"/>
        <v>0</v>
      </c>
      <c r="I67" s="1262">
        <f t="shared" si="21"/>
        <v>0</v>
      </c>
      <c r="J67" s="1262">
        <f t="shared" si="21"/>
        <v>0</v>
      </c>
      <c r="K67" s="1262">
        <f t="shared" si="21"/>
        <v>0</v>
      </c>
      <c r="L67" s="47"/>
      <c r="M67" s="1246">
        <f t="shared" si="20"/>
        <v>0</v>
      </c>
    </row>
    <row r="68" spans="2:16" ht="12" customHeight="1">
      <c r="B68" s="2007"/>
      <c r="C68" s="233"/>
      <c r="D68" s="77" t="s">
        <v>224</v>
      </c>
      <c r="E68" s="208">
        <v>0</v>
      </c>
      <c r="F68" s="208">
        <v>0</v>
      </c>
      <c r="G68" s="208">
        <v>0</v>
      </c>
      <c r="H68" s="208">
        <v>0</v>
      </c>
      <c r="I68" s="208">
        <v>0</v>
      </c>
      <c r="J68" s="208">
        <v>0</v>
      </c>
      <c r="K68" s="208">
        <v>0</v>
      </c>
      <c r="L68" s="77"/>
      <c r="M68" s="258">
        <f t="shared" si="20"/>
        <v>0</v>
      </c>
    </row>
    <row r="69" spans="2:16" ht="12" customHeight="1">
      <c r="B69" s="2007"/>
      <c r="C69" s="391" t="s">
        <v>15</v>
      </c>
      <c r="D69" s="77"/>
      <c r="E69" s="1262">
        <f t="shared" ref="E69:K69" si="22">SUM(E70)</f>
        <v>0</v>
      </c>
      <c r="F69" s="1262">
        <f t="shared" si="22"/>
        <v>0</v>
      </c>
      <c r="G69" s="1262">
        <f t="shared" si="22"/>
        <v>0</v>
      </c>
      <c r="H69" s="1262">
        <f t="shared" si="22"/>
        <v>0</v>
      </c>
      <c r="I69" s="1262">
        <f t="shared" si="22"/>
        <v>6</v>
      </c>
      <c r="J69" s="1262">
        <f t="shared" si="22"/>
        <v>13</v>
      </c>
      <c r="K69" s="1262">
        <f t="shared" si="22"/>
        <v>0</v>
      </c>
      <c r="L69" s="1262"/>
      <c r="M69" s="1246">
        <f t="shared" si="20"/>
        <v>19</v>
      </c>
    </row>
    <row r="70" spans="2:16" ht="12" customHeight="1">
      <c r="B70" s="2007"/>
      <c r="C70" s="233"/>
      <c r="D70" s="77" t="s">
        <v>224</v>
      </c>
      <c r="E70" s="208">
        <v>0</v>
      </c>
      <c r="F70" s="208">
        <v>0</v>
      </c>
      <c r="G70" s="208">
        <v>0</v>
      </c>
      <c r="H70" s="208">
        <v>0</v>
      </c>
      <c r="I70" s="208">
        <v>6</v>
      </c>
      <c r="J70" s="208">
        <v>13</v>
      </c>
      <c r="K70" s="208">
        <v>0</v>
      </c>
      <c r="L70" s="77"/>
      <c r="M70" s="258">
        <f t="shared" si="20"/>
        <v>19</v>
      </c>
    </row>
    <row r="71" spans="2:16" ht="12" customHeight="1">
      <c r="B71" s="2007"/>
      <c r="C71" s="391" t="s">
        <v>16</v>
      </c>
      <c r="D71" s="77"/>
      <c r="E71" s="1262">
        <f t="shared" ref="E71:K71" si="23">SUM(E72:E73)</f>
        <v>0</v>
      </c>
      <c r="F71" s="1262">
        <f t="shared" si="23"/>
        <v>0</v>
      </c>
      <c r="G71" s="1262">
        <f t="shared" si="23"/>
        <v>0</v>
      </c>
      <c r="H71" s="1262">
        <f t="shared" si="23"/>
        <v>0</v>
      </c>
      <c r="I71" s="1262">
        <f t="shared" si="23"/>
        <v>0</v>
      </c>
      <c r="J71" s="1262">
        <f t="shared" si="23"/>
        <v>0</v>
      </c>
      <c r="K71" s="1262">
        <f t="shared" si="23"/>
        <v>1</v>
      </c>
      <c r="L71" s="1262"/>
      <c r="M71" s="1246">
        <f t="shared" si="20"/>
        <v>1</v>
      </c>
    </row>
    <row r="72" spans="2:16" ht="12" customHeight="1">
      <c r="B72" s="2007"/>
      <c r="C72" s="233"/>
      <c r="D72" s="77" t="s">
        <v>224</v>
      </c>
      <c r="E72" s="208">
        <v>0</v>
      </c>
      <c r="F72" s="208">
        <v>0</v>
      </c>
      <c r="G72" s="208">
        <v>0</v>
      </c>
      <c r="H72" s="208">
        <v>0</v>
      </c>
      <c r="I72" s="208">
        <v>0</v>
      </c>
      <c r="J72" s="208">
        <v>0</v>
      </c>
      <c r="K72" s="208">
        <v>0</v>
      </c>
      <c r="L72" s="77"/>
      <c r="M72" s="258">
        <f t="shared" si="20"/>
        <v>0</v>
      </c>
    </row>
    <row r="73" spans="2:16" ht="12" customHeight="1">
      <c r="B73" s="2008"/>
      <c r="C73" s="419"/>
      <c r="D73" s="418" t="s">
        <v>223</v>
      </c>
      <c r="E73" s="533">
        <v>0</v>
      </c>
      <c r="F73" s="533">
        <v>0</v>
      </c>
      <c r="G73" s="533">
        <v>0</v>
      </c>
      <c r="H73" s="533">
        <v>0</v>
      </c>
      <c r="I73" s="533">
        <v>0</v>
      </c>
      <c r="J73" s="533">
        <v>0</v>
      </c>
      <c r="K73" s="533">
        <v>1</v>
      </c>
      <c r="L73" s="418"/>
      <c r="M73" s="305">
        <f t="shared" si="20"/>
        <v>1</v>
      </c>
    </row>
    <row r="74" spans="2:16" ht="12" customHeight="1">
      <c r="B74" s="78"/>
      <c r="C74" s="77"/>
      <c r="D74" s="77"/>
      <c r="E74" s="77"/>
      <c r="F74" s="77"/>
      <c r="G74" s="77"/>
      <c r="H74" s="77"/>
      <c r="I74" s="77"/>
      <c r="J74" s="77"/>
      <c r="K74" s="77"/>
      <c r="L74" s="77"/>
      <c r="M74" s="509" t="s">
        <v>222</v>
      </c>
    </row>
    <row r="75" spans="2:16" ht="12" customHeight="1">
      <c r="B75" s="78"/>
      <c r="C75" s="77"/>
      <c r="D75" s="77"/>
      <c r="E75" s="77"/>
      <c r="F75" s="77"/>
      <c r="G75" s="77"/>
      <c r="H75" s="77"/>
      <c r="I75" s="77"/>
      <c r="J75" s="77"/>
      <c r="K75" s="77"/>
      <c r="L75" s="77"/>
      <c r="M75" s="422" t="s">
        <v>221</v>
      </c>
    </row>
    <row r="76" spans="2:16" ht="12" customHeight="1">
      <c r="B76" s="2001" t="s">
        <v>29</v>
      </c>
      <c r="C76" s="2018" t="s">
        <v>220</v>
      </c>
      <c r="D76" s="2018"/>
      <c r="E76" s="2151" t="s">
        <v>1338</v>
      </c>
      <c r="F76" s="2151"/>
      <c r="G76" s="2151"/>
      <c r="H76" s="2151"/>
      <c r="I76" s="2151"/>
      <c r="J76" s="2151"/>
      <c r="K76" s="2151"/>
      <c r="L76" s="2151"/>
      <c r="M76" s="1286"/>
      <c r="O76" s="77"/>
    </row>
    <row r="77" spans="2:16" ht="21" customHeight="1">
      <c r="B77" s="1990"/>
      <c r="C77" s="1972"/>
      <c r="D77" s="1972"/>
      <c r="E77" s="1285" t="s">
        <v>1337</v>
      </c>
      <c r="F77" s="1285" t="s">
        <v>1336</v>
      </c>
      <c r="G77" s="1285" t="s">
        <v>1335</v>
      </c>
      <c r="H77" s="1285" t="s">
        <v>1334</v>
      </c>
      <c r="I77" s="272" t="s">
        <v>1333</v>
      </c>
      <c r="J77" s="272" t="s">
        <v>1332</v>
      </c>
      <c r="K77" s="272" t="s">
        <v>1331</v>
      </c>
      <c r="L77" s="1284"/>
      <c r="M77" s="836" t="s">
        <v>5</v>
      </c>
    </row>
    <row r="78" spans="2:16" ht="12.75" customHeight="1">
      <c r="B78" s="2010">
        <v>1404</v>
      </c>
      <c r="C78" s="35" t="s">
        <v>34</v>
      </c>
      <c r="D78" s="111"/>
      <c r="E78" s="263">
        <f t="shared" ref="E78:K78" si="24">SUM(E79+E84)</f>
        <v>5</v>
      </c>
      <c r="F78" s="263">
        <f t="shared" si="24"/>
        <v>0</v>
      </c>
      <c r="G78" s="263">
        <f t="shared" si="24"/>
        <v>1</v>
      </c>
      <c r="H78" s="263">
        <f t="shared" si="24"/>
        <v>2</v>
      </c>
      <c r="I78" s="263">
        <f t="shared" si="24"/>
        <v>26</v>
      </c>
      <c r="J78" s="263">
        <f t="shared" si="24"/>
        <v>40</v>
      </c>
      <c r="K78" s="263">
        <f t="shared" si="24"/>
        <v>16</v>
      </c>
      <c r="L78" s="263"/>
      <c r="M78" s="245">
        <f t="shared" ref="M78:M109" si="25">SUM(E78:K78)</f>
        <v>90</v>
      </c>
      <c r="P78" s="84"/>
    </row>
    <row r="79" spans="2:16" ht="12" customHeight="1">
      <c r="B79" s="1981"/>
      <c r="C79" s="391" t="s">
        <v>109</v>
      </c>
      <c r="D79" s="77"/>
      <c r="E79" s="1262">
        <f t="shared" ref="E79:K79" si="26">SUM(E80:E83)</f>
        <v>3</v>
      </c>
      <c r="F79" s="1262">
        <f t="shared" si="26"/>
        <v>0</v>
      </c>
      <c r="G79" s="1262">
        <f t="shared" si="26"/>
        <v>1</v>
      </c>
      <c r="H79" s="1262">
        <f t="shared" si="26"/>
        <v>2</v>
      </c>
      <c r="I79" s="1262">
        <f t="shared" si="26"/>
        <v>21</v>
      </c>
      <c r="J79" s="1262">
        <f t="shared" si="26"/>
        <v>28</v>
      </c>
      <c r="K79" s="1262">
        <f t="shared" si="26"/>
        <v>13</v>
      </c>
      <c r="L79" s="1262"/>
      <c r="M79" s="1246">
        <f t="shared" si="25"/>
        <v>68</v>
      </c>
    </row>
    <row r="80" spans="2:16" ht="12" customHeight="1">
      <c r="B80" s="1995"/>
      <c r="C80" s="233"/>
      <c r="D80" s="77" t="s">
        <v>345</v>
      </c>
      <c r="E80" s="208">
        <v>1</v>
      </c>
      <c r="F80" s="208">
        <v>0</v>
      </c>
      <c r="G80" s="208">
        <v>1</v>
      </c>
      <c r="H80" s="208">
        <v>2</v>
      </c>
      <c r="I80" s="208">
        <v>16</v>
      </c>
      <c r="J80" s="208">
        <v>13</v>
      </c>
      <c r="K80" s="208">
        <v>8</v>
      </c>
      <c r="L80" s="77"/>
      <c r="M80" s="258">
        <f t="shared" si="25"/>
        <v>41</v>
      </c>
    </row>
    <row r="81" spans="2:16" ht="12" customHeight="1">
      <c r="B81" s="1995"/>
      <c r="C81" s="233"/>
      <c r="D81" s="77" t="s">
        <v>212</v>
      </c>
      <c r="E81" s="208">
        <v>2</v>
      </c>
      <c r="F81" s="208">
        <v>0</v>
      </c>
      <c r="G81" s="208">
        <v>0</v>
      </c>
      <c r="H81" s="208">
        <v>0</v>
      </c>
      <c r="I81" s="208">
        <v>5</v>
      </c>
      <c r="J81" s="208">
        <v>15</v>
      </c>
      <c r="K81" s="208">
        <v>5</v>
      </c>
      <c r="L81" s="77"/>
      <c r="M81" s="258">
        <f t="shared" si="25"/>
        <v>27</v>
      </c>
    </row>
    <row r="82" spans="2:16" ht="12" customHeight="1">
      <c r="B82" s="1995"/>
      <c r="C82" s="233"/>
      <c r="D82" s="77" t="s">
        <v>332</v>
      </c>
      <c r="E82" s="208">
        <v>0</v>
      </c>
      <c r="F82" s="208">
        <v>0</v>
      </c>
      <c r="G82" s="208">
        <v>0</v>
      </c>
      <c r="H82" s="208">
        <v>0</v>
      </c>
      <c r="I82" s="208">
        <v>0</v>
      </c>
      <c r="J82" s="208">
        <v>0</v>
      </c>
      <c r="K82" s="208">
        <v>0</v>
      </c>
      <c r="L82" s="77"/>
      <c r="M82" s="258">
        <f t="shared" si="25"/>
        <v>0</v>
      </c>
    </row>
    <row r="83" spans="2:16" ht="12" customHeight="1">
      <c r="B83" s="1995"/>
      <c r="C83" s="233"/>
      <c r="D83" s="77" t="s">
        <v>331</v>
      </c>
      <c r="E83" s="208">
        <v>0</v>
      </c>
      <c r="F83" s="208">
        <v>0</v>
      </c>
      <c r="G83" s="208">
        <v>0</v>
      </c>
      <c r="H83" s="208">
        <v>0</v>
      </c>
      <c r="I83" s="208">
        <v>0</v>
      </c>
      <c r="J83" s="208">
        <v>0</v>
      </c>
      <c r="K83" s="208">
        <v>0</v>
      </c>
      <c r="L83" s="77"/>
      <c r="M83" s="258">
        <f t="shared" si="25"/>
        <v>0</v>
      </c>
    </row>
    <row r="84" spans="2:16" ht="12" customHeight="1">
      <c r="B84" s="1981"/>
      <c r="C84" s="391" t="s">
        <v>17</v>
      </c>
      <c r="D84" s="77"/>
      <c r="E84" s="1262">
        <f t="shared" ref="E84:K84" si="27">SUM(E85:E86)</f>
        <v>2</v>
      </c>
      <c r="F84" s="1262">
        <f t="shared" si="27"/>
        <v>0</v>
      </c>
      <c r="G84" s="1262">
        <f t="shared" si="27"/>
        <v>0</v>
      </c>
      <c r="H84" s="1262">
        <f t="shared" si="27"/>
        <v>0</v>
      </c>
      <c r="I84" s="1262">
        <f t="shared" si="27"/>
        <v>5</v>
      </c>
      <c r="J84" s="1262">
        <f t="shared" si="27"/>
        <v>12</v>
      </c>
      <c r="K84" s="1262">
        <f t="shared" si="27"/>
        <v>3</v>
      </c>
      <c r="L84" s="1262"/>
      <c r="M84" s="1246">
        <f t="shared" si="25"/>
        <v>22</v>
      </c>
    </row>
    <row r="85" spans="2:16" ht="12" customHeight="1">
      <c r="B85" s="1995"/>
      <c r="C85" s="233"/>
      <c r="D85" s="77" t="s">
        <v>330</v>
      </c>
      <c r="E85" s="208">
        <v>2</v>
      </c>
      <c r="F85" s="208">
        <v>0</v>
      </c>
      <c r="G85" s="208">
        <v>0</v>
      </c>
      <c r="H85" s="208">
        <v>0</v>
      </c>
      <c r="I85" s="208">
        <v>1</v>
      </c>
      <c r="J85" s="208">
        <v>2</v>
      </c>
      <c r="K85" s="208">
        <v>0</v>
      </c>
      <c r="L85" s="77"/>
      <c r="M85" s="258">
        <f t="shared" si="25"/>
        <v>5</v>
      </c>
    </row>
    <row r="86" spans="2:16" ht="12" customHeight="1">
      <c r="B86" s="1995"/>
      <c r="C86" s="233"/>
      <c r="D86" s="77" t="s">
        <v>209</v>
      </c>
      <c r="E86" s="208">
        <v>0</v>
      </c>
      <c r="F86" s="208">
        <v>0</v>
      </c>
      <c r="G86" s="208">
        <v>0</v>
      </c>
      <c r="H86" s="208">
        <v>0</v>
      </c>
      <c r="I86" s="208">
        <v>4</v>
      </c>
      <c r="J86" s="208">
        <v>10</v>
      </c>
      <c r="K86" s="208">
        <v>3</v>
      </c>
      <c r="L86" s="77"/>
      <c r="M86" s="258">
        <f t="shared" si="25"/>
        <v>17</v>
      </c>
    </row>
    <row r="87" spans="2:16" ht="12.75" customHeight="1">
      <c r="B87" s="2006">
        <v>1405</v>
      </c>
      <c r="C87" s="35" t="s">
        <v>18</v>
      </c>
      <c r="D87" s="36"/>
      <c r="E87" s="527">
        <f t="shared" ref="E87:K87" si="28">SUM(E88+E96+E108+E111)</f>
        <v>48</v>
      </c>
      <c r="F87" s="527">
        <f t="shared" si="28"/>
        <v>0</v>
      </c>
      <c r="G87" s="527">
        <f t="shared" si="28"/>
        <v>2</v>
      </c>
      <c r="H87" s="527">
        <f t="shared" si="28"/>
        <v>1</v>
      </c>
      <c r="I87" s="527">
        <f t="shared" si="28"/>
        <v>96</v>
      </c>
      <c r="J87" s="527">
        <f t="shared" si="28"/>
        <v>71</v>
      </c>
      <c r="K87" s="527">
        <f t="shared" si="28"/>
        <v>15</v>
      </c>
      <c r="L87" s="527"/>
      <c r="M87" s="1135">
        <f t="shared" si="25"/>
        <v>233</v>
      </c>
      <c r="P87" s="84"/>
    </row>
    <row r="88" spans="2:16" ht="12" customHeight="1">
      <c r="B88" s="2007"/>
      <c r="C88" s="391" t="s">
        <v>21</v>
      </c>
      <c r="D88" s="77"/>
      <c r="E88" s="1262">
        <f t="shared" ref="E88:L88" si="29">SUM(E89:E95)</f>
        <v>32</v>
      </c>
      <c r="F88" s="1262">
        <f t="shared" si="29"/>
        <v>0</v>
      </c>
      <c r="G88" s="1262">
        <f t="shared" si="29"/>
        <v>1</v>
      </c>
      <c r="H88" s="1262">
        <f t="shared" si="29"/>
        <v>0</v>
      </c>
      <c r="I88" s="1262">
        <f t="shared" si="29"/>
        <v>67</v>
      </c>
      <c r="J88" s="1262">
        <f t="shared" si="29"/>
        <v>59</v>
      </c>
      <c r="K88" s="1262">
        <f t="shared" si="29"/>
        <v>2</v>
      </c>
      <c r="L88" s="1262">
        <f t="shared" si="29"/>
        <v>0</v>
      </c>
      <c r="M88" s="258">
        <f t="shared" si="25"/>
        <v>161</v>
      </c>
      <c r="P88" s="84"/>
    </row>
    <row r="89" spans="2:16" ht="12" customHeight="1">
      <c r="B89" s="2007"/>
      <c r="C89" s="233"/>
      <c r="D89" s="77" t="s">
        <v>328</v>
      </c>
      <c r="E89" s="208">
        <v>0</v>
      </c>
      <c r="F89" s="208">
        <v>0</v>
      </c>
      <c r="G89" s="208">
        <v>0</v>
      </c>
      <c r="H89" s="208">
        <v>0</v>
      </c>
      <c r="I89" s="208">
        <v>0</v>
      </c>
      <c r="J89" s="208">
        <v>0</v>
      </c>
      <c r="K89" s="208">
        <v>0</v>
      </c>
      <c r="L89" s="77"/>
      <c r="M89" s="258">
        <f t="shared" si="25"/>
        <v>0</v>
      </c>
    </row>
    <row r="90" spans="2:16" ht="12" customHeight="1">
      <c r="B90" s="2007"/>
      <c r="C90" s="233"/>
      <c r="D90" s="77" t="s">
        <v>208</v>
      </c>
      <c r="E90" s="208">
        <v>1</v>
      </c>
      <c r="F90" s="208">
        <v>0</v>
      </c>
      <c r="G90" s="208">
        <v>0</v>
      </c>
      <c r="H90" s="208">
        <v>0</v>
      </c>
      <c r="I90" s="208">
        <v>1</v>
      </c>
      <c r="J90" s="208">
        <v>3</v>
      </c>
      <c r="K90" s="208">
        <v>0</v>
      </c>
      <c r="L90" s="77"/>
      <c r="M90" s="258">
        <f t="shared" si="25"/>
        <v>5</v>
      </c>
    </row>
    <row r="91" spans="2:16" ht="12" customHeight="1">
      <c r="B91" s="2007"/>
      <c r="C91" s="233"/>
      <c r="D91" s="77" t="s">
        <v>327</v>
      </c>
      <c r="E91" s="208">
        <v>0</v>
      </c>
      <c r="F91" s="208">
        <v>0</v>
      </c>
      <c r="G91" s="208">
        <v>0</v>
      </c>
      <c r="H91" s="208">
        <v>0</v>
      </c>
      <c r="I91" s="208">
        <v>0</v>
      </c>
      <c r="J91" s="208">
        <v>0</v>
      </c>
      <c r="K91" s="208">
        <v>0</v>
      </c>
      <c r="L91" s="77"/>
      <c r="M91" s="258">
        <f t="shared" si="25"/>
        <v>0</v>
      </c>
    </row>
    <row r="92" spans="2:16" ht="12" customHeight="1">
      <c r="B92" s="2007"/>
      <c r="C92" s="233"/>
      <c r="D92" s="77" t="s">
        <v>207</v>
      </c>
      <c r="E92" s="208">
        <v>18</v>
      </c>
      <c r="F92" s="208">
        <v>0</v>
      </c>
      <c r="G92" s="208">
        <v>0</v>
      </c>
      <c r="H92" s="208">
        <v>0</v>
      </c>
      <c r="I92" s="208">
        <v>40</v>
      </c>
      <c r="J92" s="208">
        <v>42</v>
      </c>
      <c r="K92" s="208">
        <v>1</v>
      </c>
      <c r="L92" s="77"/>
      <c r="M92" s="258">
        <f t="shared" si="25"/>
        <v>101</v>
      </c>
    </row>
    <row r="93" spans="2:16" ht="12" customHeight="1">
      <c r="B93" s="2007"/>
      <c r="C93" s="233"/>
      <c r="D93" s="77" t="s">
        <v>206</v>
      </c>
      <c r="E93" s="208">
        <v>0</v>
      </c>
      <c r="F93" s="208">
        <v>0</v>
      </c>
      <c r="G93" s="208">
        <v>0</v>
      </c>
      <c r="H93" s="208">
        <v>0</v>
      </c>
      <c r="I93" s="208">
        <v>9</v>
      </c>
      <c r="J93" s="208">
        <v>6</v>
      </c>
      <c r="K93" s="208">
        <v>0</v>
      </c>
      <c r="L93" s="77"/>
      <c r="M93" s="258">
        <f t="shared" si="25"/>
        <v>15</v>
      </c>
    </row>
    <row r="94" spans="2:16" ht="12" customHeight="1">
      <c r="B94" s="2007"/>
      <c r="C94" s="233"/>
      <c r="D94" s="77" t="s">
        <v>326</v>
      </c>
      <c r="E94" s="208">
        <v>0</v>
      </c>
      <c r="F94" s="208">
        <v>0</v>
      </c>
      <c r="G94" s="208">
        <v>0</v>
      </c>
      <c r="H94" s="208">
        <v>0</v>
      </c>
      <c r="I94" s="208">
        <v>0</v>
      </c>
      <c r="J94" s="208">
        <v>0</v>
      </c>
      <c r="K94" s="208">
        <v>0</v>
      </c>
      <c r="L94" s="77"/>
      <c r="M94" s="258">
        <f t="shared" si="25"/>
        <v>0</v>
      </c>
    </row>
    <row r="95" spans="2:16" ht="12" customHeight="1">
      <c r="B95" s="2007"/>
      <c r="C95" s="233"/>
      <c r="D95" s="77" t="s">
        <v>205</v>
      </c>
      <c r="E95" s="208">
        <v>13</v>
      </c>
      <c r="F95" s="208">
        <v>0</v>
      </c>
      <c r="G95" s="208">
        <v>1</v>
      </c>
      <c r="H95" s="208">
        <v>0</v>
      </c>
      <c r="I95" s="208">
        <v>17</v>
      </c>
      <c r="J95" s="208">
        <v>8</v>
      </c>
      <c r="K95" s="208">
        <v>1</v>
      </c>
      <c r="L95" s="77"/>
      <c r="M95" s="258">
        <f t="shared" si="25"/>
        <v>40</v>
      </c>
    </row>
    <row r="96" spans="2:16" ht="12" customHeight="1">
      <c r="B96" s="2007"/>
      <c r="C96" s="391" t="s">
        <v>19</v>
      </c>
      <c r="D96" s="77"/>
      <c r="E96" s="1262">
        <f t="shared" ref="E96:K96" si="30">SUM(E97:E107)</f>
        <v>16</v>
      </c>
      <c r="F96" s="1262">
        <f t="shared" si="30"/>
        <v>0</v>
      </c>
      <c r="G96" s="1262">
        <f t="shared" si="30"/>
        <v>0</v>
      </c>
      <c r="H96" s="1262">
        <f t="shared" si="30"/>
        <v>1</v>
      </c>
      <c r="I96" s="1262">
        <f t="shared" si="30"/>
        <v>29</v>
      </c>
      <c r="J96" s="1262">
        <f t="shared" si="30"/>
        <v>12</v>
      </c>
      <c r="K96" s="1262">
        <f t="shared" si="30"/>
        <v>13</v>
      </c>
      <c r="L96" s="1262"/>
      <c r="M96" s="1246">
        <f t="shared" si="25"/>
        <v>71</v>
      </c>
    </row>
    <row r="97" spans="2:13" ht="12" customHeight="1">
      <c r="B97" s="2007"/>
      <c r="C97" s="233"/>
      <c r="D97" s="77" t="s">
        <v>325</v>
      </c>
      <c r="E97" s="208">
        <v>0</v>
      </c>
      <c r="F97" s="208">
        <v>0</v>
      </c>
      <c r="G97" s="208">
        <v>0</v>
      </c>
      <c r="H97" s="208">
        <v>0</v>
      </c>
      <c r="I97" s="208">
        <v>0</v>
      </c>
      <c r="J97" s="208">
        <v>0</v>
      </c>
      <c r="K97" s="208">
        <v>1</v>
      </c>
      <c r="L97" s="77"/>
      <c r="M97" s="258">
        <f t="shared" si="25"/>
        <v>1</v>
      </c>
    </row>
    <row r="98" spans="2:13" ht="12" customHeight="1">
      <c r="B98" s="2007"/>
      <c r="C98" s="233"/>
      <c r="D98" s="77" t="s">
        <v>204</v>
      </c>
      <c r="E98" s="208">
        <v>0</v>
      </c>
      <c r="F98" s="208">
        <v>0</v>
      </c>
      <c r="G98" s="208">
        <v>0</v>
      </c>
      <c r="H98" s="208">
        <v>0</v>
      </c>
      <c r="I98" s="208">
        <v>2</v>
      </c>
      <c r="J98" s="208">
        <v>0</v>
      </c>
      <c r="K98" s="208">
        <v>0</v>
      </c>
      <c r="L98" s="77"/>
      <c r="M98" s="258">
        <f t="shared" si="25"/>
        <v>2</v>
      </c>
    </row>
    <row r="99" spans="2:13" ht="12" customHeight="1">
      <c r="B99" s="2007"/>
      <c r="C99" s="233"/>
      <c r="D99" s="77" t="s">
        <v>324</v>
      </c>
      <c r="E99" s="208">
        <v>2</v>
      </c>
      <c r="F99" s="208">
        <v>0</v>
      </c>
      <c r="G99" s="208">
        <v>0</v>
      </c>
      <c r="H99" s="208">
        <v>0</v>
      </c>
      <c r="I99" s="208">
        <v>0</v>
      </c>
      <c r="J99" s="208">
        <v>1</v>
      </c>
      <c r="K99" s="208">
        <v>3</v>
      </c>
      <c r="L99" s="77"/>
      <c r="M99" s="258">
        <f t="shared" si="25"/>
        <v>6</v>
      </c>
    </row>
    <row r="100" spans="2:13" ht="12" customHeight="1">
      <c r="B100" s="2007"/>
      <c r="C100" s="233"/>
      <c r="D100" s="77" t="s">
        <v>203</v>
      </c>
      <c r="E100" s="208">
        <v>0</v>
      </c>
      <c r="F100" s="208">
        <v>0</v>
      </c>
      <c r="G100" s="208">
        <v>0</v>
      </c>
      <c r="H100" s="208">
        <v>0</v>
      </c>
      <c r="I100" s="208">
        <v>0</v>
      </c>
      <c r="J100" s="208">
        <v>0</v>
      </c>
      <c r="K100" s="208">
        <v>0</v>
      </c>
      <c r="L100" s="77"/>
      <c r="M100" s="258">
        <f t="shared" si="25"/>
        <v>0</v>
      </c>
    </row>
    <row r="101" spans="2:13" ht="12" customHeight="1">
      <c r="B101" s="2007"/>
      <c r="C101" s="233"/>
      <c r="D101" s="77" t="s">
        <v>323</v>
      </c>
      <c r="E101" s="208">
        <v>0</v>
      </c>
      <c r="F101" s="208">
        <v>0</v>
      </c>
      <c r="G101" s="208">
        <v>0</v>
      </c>
      <c r="H101" s="208">
        <v>0</v>
      </c>
      <c r="I101" s="208">
        <v>0</v>
      </c>
      <c r="J101" s="208">
        <v>0</v>
      </c>
      <c r="K101" s="208">
        <v>0</v>
      </c>
      <c r="L101" s="77"/>
      <c r="M101" s="258">
        <f t="shared" si="25"/>
        <v>0</v>
      </c>
    </row>
    <row r="102" spans="2:13" ht="12" customHeight="1">
      <c r="B102" s="2007"/>
      <c r="C102" s="233"/>
      <c r="D102" s="77" t="s">
        <v>202</v>
      </c>
      <c r="E102" s="208">
        <v>0</v>
      </c>
      <c r="F102" s="208">
        <v>0</v>
      </c>
      <c r="G102" s="208">
        <v>0</v>
      </c>
      <c r="H102" s="208">
        <v>0</v>
      </c>
      <c r="I102" s="208">
        <v>0</v>
      </c>
      <c r="J102" s="208">
        <v>0</v>
      </c>
      <c r="K102" s="208">
        <v>0</v>
      </c>
      <c r="L102" s="77"/>
      <c r="M102" s="258">
        <f t="shared" si="25"/>
        <v>0</v>
      </c>
    </row>
    <row r="103" spans="2:13" ht="12" customHeight="1">
      <c r="B103" s="2007"/>
      <c r="C103" s="233"/>
      <c r="D103" s="77" t="s">
        <v>322</v>
      </c>
      <c r="E103" s="208">
        <v>1</v>
      </c>
      <c r="F103" s="208">
        <v>0</v>
      </c>
      <c r="G103" s="208">
        <v>0</v>
      </c>
      <c r="H103" s="208">
        <v>0</v>
      </c>
      <c r="I103" s="208">
        <v>1</v>
      </c>
      <c r="J103" s="208">
        <v>1</v>
      </c>
      <c r="K103" s="208">
        <v>1</v>
      </c>
      <c r="L103" s="77"/>
      <c r="M103" s="258">
        <f t="shared" si="25"/>
        <v>4</v>
      </c>
    </row>
    <row r="104" spans="2:13" ht="12" customHeight="1">
      <c r="B104" s="2007"/>
      <c r="C104" s="233"/>
      <c r="D104" s="77" t="s">
        <v>201</v>
      </c>
      <c r="E104" s="208">
        <v>1</v>
      </c>
      <c r="F104" s="208">
        <v>0</v>
      </c>
      <c r="G104" s="208">
        <v>0</v>
      </c>
      <c r="H104" s="208">
        <v>0</v>
      </c>
      <c r="I104" s="208">
        <v>0</v>
      </c>
      <c r="J104" s="208">
        <v>0</v>
      </c>
      <c r="K104" s="208">
        <v>0</v>
      </c>
      <c r="L104" s="77"/>
      <c r="M104" s="258">
        <f t="shared" si="25"/>
        <v>1</v>
      </c>
    </row>
    <row r="105" spans="2:13" ht="12" customHeight="1">
      <c r="B105" s="2007"/>
      <c r="C105" s="233"/>
      <c r="D105" s="77" t="s">
        <v>320</v>
      </c>
      <c r="E105" s="208">
        <v>0</v>
      </c>
      <c r="F105" s="208">
        <v>0</v>
      </c>
      <c r="G105" s="208">
        <v>0</v>
      </c>
      <c r="H105" s="208">
        <v>0</v>
      </c>
      <c r="I105" s="208">
        <v>0</v>
      </c>
      <c r="J105" s="208">
        <v>0</v>
      </c>
      <c r="K105" s="208">
        <v>0</v>
      </c>
      <c r="L105" s="77"/>
      <c r="M105" s="258">
        <f t="shared" si="25"/>
        <v>0</v>
      </c>
    </row>
    <row r="106" spans="2:13" ht="12" customHeight="1">
      <c r="B106" s="2007"/>
      <c r="C106" s="233"/>
      <c r="D106" s="77" t="s">
        <v>319</v>
      </c>
      <c r="E106" s="208">
        <v>12</v>
      </c>
      <c r="F106" s="208">
        <v>0</v>
      </c>
      <c r="G106" s="208">
        <v>0</v>
      </c>
      <c r="H106" s="208">
        <v>1</v>
      </c>
      <c r="I106" s="208">
        <v>25</v>
      </c>
      <c r="J106" s="208">
        <v>8</v>
      </c>
      <c r="K106" s="208">
        <v>8</v>
      </c>
      <c r="L106" s="77"/>
      <c r="M106" s="258">
        <f t="shared" si="25"/>
        <v>54</v>
      </c>
    </row>
    <row r="107" spans="2:13" ht="12" customHeight="1">
      <c r="B107" s="2007"/>
      <c r="C107" s="233"/>
      <c r="D107" s="77" t="s">
        <v>200</v>
      </c>
      <c r="E107" s="208">
        <v>0</v>
      </c>
      <c r="F107" s="208">
        <v>0</v>
      </c>
      <c r="G107" s="208">
        <v>0</v>
      </c>
      <c r="H107" s="208">
        <v>0</v>
      </c>
      <c r="I107" s="208">
        <v>1</v>
      </c>
      <c r="J107" s="208">
        <v>2</v>
      </c>
      <c r="K107" s="208">
        <v>0</v>
      </c>
      <c r="L107" s="77"/>
      <c r="M107" s="258">
        <f t="shared" si="25"/>
        <v>3</v>
      </c>
    </row>
    <row r="108" spans="2:13" ht="12" customHeight="1">
      <c r="B108" s="2007"/>
      <c r="C108" s="47" t="s">
        <v>65</v>
      </c>
      <c r="E108" s="1262">
        <f t="shared" ref="E108:K108" si="31">SUM(E110)</f>
        <v>0</v>
      </c>
      <c r="F108" s="1262">
        <f t="shared" si="31"/>
        <v>0</v>
      </c>
      <c r="G108" s="1262">
        <f t="shared" si="31"/>
        <v>1</v>
      </c>
      <c r="H108" s="1262">
        <f t="shared" si="31"/>
        <v>0</v>
      </c>
      <c r="I108" s="1262">
        <f t="shared" si="31"/>
        <v>0</v>
      </c>
      <c r="J108" s="1262">
        <f t="shared" si="31"/>
        <v>0</v>
      </c>
      <c r="K108" s="1262">
        <f t="shared" si="31"/>
        <v>0</v>
      </c>
      <c r="L108" s="1262"/>
      <c r="M108" s="1246">
        <f t="shared" si="25"/>
        <v>1</v>
      </c>
    </row>
    <row r="109" spans="2:13" ht="12" customHeight="1">
      <c r="B109" s="2007"/>
      <c r="C109" s="77"/>
      <c r="D109" s="77" t="s">
        <v>306</v>
      </c>
      <c r="E109" s="208">
        <v>0</v>
      </c>
      <c r="F109" s="208">
        <v>0</v>
      </c>
      <c r="G109" s="208">
        <v>0</v>
      </c>
      <c r="H109" s="208">
        <v>0</v>
      </c>
      <c r="I109" s="208">
        <v>0</v>
      </c>
      <c r="J109" s="208">
        <v>0</v>
      </c>
      <c r="K109" s="208">
        <v>0</v>
      </c>
      <c r="L109" s="77"/>
      <c r="M109" s="258">
        <f t="shared" si="25"/>
        <v>0</v>
      </c>
    </row>
    <row r="110" spans="2:13" ht="12" customHeight="1">
      <c r="B110" s="2007"/>
      <c r="C110" s="77"/>
      <c r="D110" s="77" t="s">
        <v>306</v>
      </c>
      <c r="E110" s="208">
        <v>0</v>
      </c>
      <c r="F110" s="208">
        <v>0</v>
      </c>
      <c r="G110" s="208">
        <v>1</v>
      </c>
      <c r="H110" s="208">
        <v>0</v>
      </c>
      <c r="I110" s="208">
        <v>0</v>
      </c>
      <c r="J110" s="208">
        <v>0</v>
      </c>
      <c r="K110" s="208">
        <v>0</v>
      </c>
      <c r="L110" s="77"/>
      <c r="M110" s="258">
        <f t="shared" ref="M110:M137" si="32">SUM(E110:K110)</f>
        <v>1</v>
      </c>
    </row>
    <row r="111" spans="2:13" ht="12" customHeight="1">
      <c r="B111" s="2007"/>
      <c r="C111" s="391" t="s">
        <v>49</v>
      </c>
      <c r="D111" s="47"/>
      <c r="E111" s="1262">
        <f t="shared" ref="E111:K111" si="33">SUM(E114)</f>
        <v>0</v>
      </c>
      <c r="F111" s="1262">
        <f t="shared" si="33"/>
        <v>0</v>
      </c>
      <c r="G111" s="1262">
        <f t="shared" si="33"/>
        <v>0</v>
      </c>
      <c r="H111" s="1262">
        <f t="shared" si="33"/>
        <v>0</v>
      </c>
      <c r="I111" s="1262">
        <f t="shared" si="33"/>
        <v>0</v>
      </c>
      <c r="J111" s="1262">
        <f t="shared" si="33"/>
        <v>0</v>
      </c>
      <c r="K111" s="1262">
        <f t="shared" si="33"/>
        <v>0</v>
      </c>
      <c r="L111" s="1262"/>
      <c r="M111" s="1246">
        <f t="shared" si="32"/>
        <v>0</v>
      </c>
    </row>
    <row r="112" spans="2:13" ht="12" customHeight="1">
      <c r="B112" s="2007"/>
      <c r="C112" s="233"/>
      <c r="D112" s="77" t="s">
        <v>320</v>
      </c>
      <c r="E112" s="208">
        <v>0</v>
      </c>
      <c r="F112" s="208">
        <v>0</v>
      </c>
      <c r="G112" s="208">
        <v>0</v>
      </c>
      <c r="H112" s="208">
        <v>0</v>
      </c>
      <c r="I112" s="208">
        <v>0</v>
      </c>
      <c r="J112" s="208">
        <v>0</v>
      </c>
      <c r="K112" s="208">
        <v>0</v>
      </c>
      <c r="L112" s="77"/>
      <c r="M112" s="258">
        <f t="shared" si="32"/>
        <v>0</v>
      </c>
    </row>
    <row r="113" spans="2:16" ht="12" customHeight="1">
      <c r="B113" s="2007"/>
      <c r="C113" s="233"/>
      <c r="D113" s="77" t="s">
        <v>199</v>
      </c>
      <c r="E113" s="208">
        <v>0</v>
      </c>
      <c r="F113" s="208">
        <v>0</v>
      </c>
      <c r="G113" s="208">
        <v>0</v>
      </c>
      <c r="H113" s="208">
        <v>0</v>
      </c>
      <c r="I113" s="208">
        <v>0</v>
      </c>
      <c r="J113" s="208">
        <v>0</v>
      </c>
      <c r="K113" s="208">
        <v>0</v>
      </c>
      <c r="L113" s="77"/>
      <c r="M113" s="258">
        <f t="shared" si="32"/>
        <v>0</v>
      </c>
    </row>
    <row r="114" spans="2:16" ht="12" customHeight="1">
      <c r="B114" s="2007"/>
      <c r="C114" s="233"/>
      <c r="D114" s="77" t="s">
        <v>198</v>
      </c>
      <c r="E114" s="208">
        <v>0</v>
      </c>
      <c r="F114" s="208">
        <v>0</v>
      </c>
      <c r="G114" s="208">
        <v>0</v>
      </c>
      <c r="H114" s="208">
        <v>0</v>
      </c>
      <c r="I114" s="208">
        <v>0</v>
      </c>
      <c r="J114" s="208">
        <v>0</v>
      </c>
      <c r="K114" s="208">
        <v>0</v>
      </c>
      <c r="L114" s="77"/>
      <c r="M114" s="258">
        <f t="shared" si="32"/>
        <v>0</v>
      </c>
    </row>
    <row r="115" spans="2:16" ht="12.75" customHeight="1">
      <c r="B115" s="2006">
        <v>1406</v>
      </c>
      <c r="C115" s="35" t="s">
        <v>22</v>
      </c>
      <c r="D115" s="111"/>
      <c r="E115" s="263">
        <f t="shared" ref="E115:K115" si="34">SUM(E116+E120+E123+E125)</f>
        <v>1</v>
      </c>
      <c r="F115" s="263">
        <f t="shared" si="34"/>
        <v>0</v>
      </c>
      <c r="G115" s="263">
        <f t="shared" si="34"/>
        <v>3</v>
      </c>
      <c r="H115" s="263">
        <f t="shared" si="34"/>
        <v>0</v>
      </c>
      <c r="I115" s="263">
        <f t="shared" si="34"/>
        <v>17</v>
      </c>
      <c r="J115" s="263">
        <f t="shared" si="34"/>
        <v>16</v>
      </c>
      <c r="K115" s="263">
        <f t="shared" si="34"/>
        <v>3</v>
      </c>
      <c r="L115" s="111"/>
      <c r="M115" s="256">
        <f t="shared" si="32"/>
        <v>40</v>
      </c>
      <c r="P115" s="84"/>
    </row>
    <row r="116" spans="2:16" ht="12" customHeight="1">
      <c r="B116" s="2007"/>
      <c r="C116" s="391" t="s">
        <v>121</v>
      </c>
      <c r="D116" s="77"/>
      <c r="E116" s="1262">
        <f t="shared" ref="E116:K116" si="35">SUM(E117:E119)</f>
        <v>1</v>
      </c>
      <c r="F116" s="1262">
        <f t="shared" si="35"/>
        <v>0</v>
      </c>
      <c r="G116" s="1262">
        <f t="shared" si="35"/>
        <v>1</v>
      </c>
      <c r="H116" s="1262">
        <f t="shared" si="35"/>
        <v>0</v>
      </c>
      <c r="I116" s="1262">
        <f t="shared" si="35"/>
        <v>10</v>
      </c>
      <c r="J116" s="1262">
        <f t="shared" si="35"/>
        <v>7</v>
      </c>
      <c r="K116" s="1262">
        <f t="shared" si="35"/>
        <v>2</v>
      </c>
      <c r="L116" s="77"/>
      <c r="M116" s="1246">
        <f t="shared" si="32"/>
        <v>21</v>
      </c>
      <c r="P116" s="84"/>
    </row>
    <row r="117" spans="2:16" ht="12" customHeight="1">
      <c r="B117" s="2007"/>
      <c r="C117" s="396"/>
      <c r="D117" s="77" t="s">
        <v>197</v>
      </c>
      <c r="E117" s="208">
        <v>0</v>
      </c>
      <c r="F117" s="301">
        <v>0</v>
      </c>
      <c r="G117" s="301">
        <v>1</v>
      </c>
      <c r="H117" s="301">
        <v>0</v>
      </c>
      <c r="I117" s="301">
        <v>2</v>
      </c>
      <c r="J117" s="301">
        <v>0</v>
      </c>
      <c r="K117" s="301">
        <v>0</v>
      </c>
      <c r="L117" s="77"/>
      <c r="M117" s="258">
        <f t="shared" si="32"/>
        <v>3</v>
      </c>
    </row>
    <row r="118" spans="2:16" ht="12" customHeight="1">
      <c r="B118" s="2007"/>
      <c r="C118" s="396"/>
      <c r="D118" s="77" t="s">
        <v>318</v>
      </c>
      <c r="E118" s="208">
        <v>0</v>
      </c>
      <c r="F118" s="301">
        <v>0</v>
      </c>
      <c r="G118" s="301">
        <v>0</v>
      </c>
      <c r="H118" s="301">
        <v>0</v>
      </c>
      <c r="I118" s="301">
        <v>2</v>
      </c>
      <c r="J118" s="301">
        <v>0</v>
      </c>
      <c r="K118" s="301">
        <v>1</v>
      </c>
      <c r="L118" s="77"/>
      <c r="M118" s="258">
        <f t="shared" si="32"/>
        <v>3</v>
      </c>
    </row>
    <row r="119" spans="2:16" ht="12" customHeight="1">
      <c r="B119" s="2007"/>
      <c r="C119" s="396"/>
      <c r="D119" s="77" t="s">
        <v>196</v>
      </c>
      <c r="E119" s="208">
        <v>1</v>
      </c>
      <c r="F119" s="301">
        <v>0</v>
      </c>
      <c r="G119" s="301">
        <v>0</v>
      </c>
      <c r="H119" s="301">
        <v>0</v>
      </c>
      <c r="I119" s="301">
        <v>6</v>
      </c>
      <c r="J119" s="301">
        <v>7</v>
      </c>
      <c r="K119" s="301">
        <v>1</v>
      </c>
      <c r="L119" s="77"/>
      <c r="M119" s="258">
        <f t="shared" si="32"/>
        <v>15</v>
      </c>
    </row>
    <row r="120" spans="2:16" ht="12" customHeight="1">
      <c r="B120" s="2007"/>
      <c r="C120" s="391" t="s">
        <v>23</v>
      </c>
      <c r="D120" s="77"/>
      <c r="E120" s="1262">
        <f t="shared" ref="E120:K120" si="36">SUM(E121:E122)</f>
        <v>0</v>
      </c>
      <c r="F120" s="1262">
        <f t="shared" si="36"/>
        <v>0</v>
      </c>
      <c r="G120" s="1262">
        <f t="shared" si="36"/>
        <v>1</v>
      </c>
      <c r="H120" s="1262">
        <f t="shared" si="36"/>
        <v>0</v>
      </c>
      <c r="I120" s="1262">
        <f t="shared" si="36"/>
        <v>5</v>
      </c>
      <c r="J120" s="1262">
        <f t="shared" si="36"/>
        <v>9</v>
      </c>
      <c r="K120" s="1262">
        <f t="shared" si="36"/>
        <v>1</v>
      </c>
      <c r="L120" s="77"/>
      <c r="M120" s="1246">
        <f t="shared" si="32"/>
        <v>16</v>
      </c>
    </row>
    <row r="121" spans="2:16" ht="12" customHeight="1">
      <c r="B121" s="2007"/>
      <c r="C121" s="233"/>
      <c r="D121" s="77" t="s">
        <v>195</v>
      </c>
      <c r="E121" s="208">
        <v>0</v>
      </c>
      <c r="F121" s="301">
        <v>0</v>
      </c>
      <c r="G121" s="301">
        <v>1</v>
      </c>
      <c r="H121" s="301">
        <v>0</v>
      </c>
      <c r="I121" s="301">
        <v>3</v>
      </c>
      <c r="J121" s="301">
        <v>1</v>
      </c>
      <c r="K121" s="301">
        <v>1</v>
      </c>
      <c r="L121" s="77"/>
      <c r="M121" s="258">
        <f t="shared" si="32"/>
        <v>6</v>
      </c>
    </row>
    <row r="122" spans="2:16" ht="12" customHeight="1">
      <c r="B122" s="2007"/>
      <c r="C122" s="233"/>
      <c r="D122" s="77" t="s">
        <v>194</v>
      </c>
      <c r="E122" s="208">
        <v>0</v>
      </c>
      <c r="F122" s="301">
        <v>0</v>
      </c>
      <c r="G122" s="301">
        <v>0</v>
      </c>
      <c r="H122" s="301">
        <v>0</v>
      </c>
      <c r="I122" s="301">
        <v>2</v>
      </c>
      <c r="J122" s="301">
        <v>8</v>
      </c>
      <c r="K122" s="301">
        <v>0</v>
      </c>
      <c r="L122" s="77"/>
      <c r="M122" s="258">
        <f t="shared" si="32"/>
        <v>10</v>
      </c>
    </row>
    <row r="123" spans="2:16" ht="12" customHeight="1">
      <c r="B123" s="2007"/>
      <c r="C123" s="391" t="s">
        <v>36</v>
      </c>
      <c r="D123" s="77"/>
      <c r="E123" s="1262">
        <f t="shared" ref="E123:K123" si="37">SUM(E124)</f>
        <v>0</v>
      </c>
      <c r="F123" s="1262">
        <f t="shared" si="37"/>
        <v>0</v>
      </c>
      <c r="G123" s="1262">
        <f t="shared" si="37"/>
        <v>1</v>
      </c>
      <c r="H123" s="1262">
        <f t="shared" si="37"/>
        <v>0</v>
      </c>
      <c r="I123" s="1262">
        <f t="shared" si="37"/>
        <v>2</v>
      </c>
      <c r="J123" s="1262">
        <f t="shared" si="37"/>
        <v>0</v>
      </c>
      <c r="K123" s="1262">
        <f t="shared" si="37"/>
        <v>0</v>
      </c>
      <c r="L123" s="77"/>
      <c r="M123" s="1246">
        <f t="shared" si="32"/>
        <v>3</v>
      </c>
    </row>
    <row r="124" spans="2:16" ht="12" customHeight="1">
      <c r="B124" s="2007"/>
      <c r="C124" s="396"/>
      <c r="D124" s="77" t="s">
        <v>193</v>
      </c>
      <c r="E124" s="208">
        <v>0</v>
      </c>
      <c r="F124" s="301">
        <v>0</v>
      </c>
      <c r="G124" s="301">
        <v>1</v>
      </c>
      <c r="H124" s="301">
        <v>0</v>
      </c>
      <c r="I124" s="301">
        <v>2</v>
      </c>
      <c r="J124" s="301">
        <v>0</v>
      </c>
      <c r="K124" s="301">
        <v>0</v>
      </c>
      <c r="L124" s="77"/>
      <c r="M124" s="258">
        <f t="shared" si="32"/>
        <v>3</v>
      </c>
    </row>
    <row r="125" spans="2:16" ht="12" customHeight="1">
      <c r="B125" s="2007"/>
      <c r="C125" s="391" t="s">
        <v>37</v>
      </c>
      <c r="D125" s="77"/>
      <c r="E125" s="1262">
        <f t="shared" ref="E125:K125" si="38">SUM(E126)</f>
        <v>0</v>
      </c>
      <c r="F125" s="1262">
        <f t="shared" si="38"/>
        <v>0</v>
      </c>
      <c r="G125" s="1262">
        <f t="shared" si="38"/>
        <v>0</v>
      </c>
      <c r="H125" s="1262">
        <f t="shared" si="38"/>
        <v>0</v>
      </c>
      <c r="I125" s="1262">
        <f t="shared" si="38"/>
        <v>0</v>
      </c>
      <c r="J125" s="1262">
        <f t="shared" si="38"/>
        <v>0</v>
      </c>
      <c r="K125" s="1262">
        <f t="shared" si="38"/>
        <v>0</v>
      </c>
      <c r="L125" s="77"/>
      <c r="M125" s="1246">
        <f t="shared" si="32"/>
        <v>0</v>
      </c>
    </row>
    <row r="126" spans="2:16" ht="12" customHeight="1">
      <c r="B126" s="2008"/>
      <c r="C126" s="233"/>
      <c r="D126" s="77" t="s">
        <v>192</v>
      </c>
      <c r="E126" s="208">
        <v>0</v>
      </c>
      <c r="F126" s="301">
        <v>0</v>
      </c>
      <c r="G126" s="301">
        <v>0</v>
      </c>
      <c r="H126" s="301">
        <v>0</v>
      </c>
      <c r="I126" s="301">
        <v>0</v>
      </c>
      <c r="J126" s="301">
        <v>0</v>
      </c>
      <c r="K126" s="301">
        <v>0</v>
      </c>
      <c r="L126" s="77"/>
      <c r="M126" s="258">
        <f t="shared" si="32"/>
        <v>0</v>
      </c>
    </row>
    <row r="127" spans="2:16" ht="12.75" customHeight="1">
      <c r="B127" s="2010">
        <v>1407</v>
      </c>
      <c r="C127" s="35" t="s">
        <v>24</v>
      </c>
      <c r="D127" s="111"/>
      <c r="E127" s="263">
        <f t="shared" ref="E127:K127" si="39">SUM(E128+E134)</f>
        <v>0</v>
      </c>
      <c r="F127" s="263">
        <f t="shared" si="39"/>
        <v>0</v>
      </c>
      <c r="G127" s="263">
        <f t="shared" si="39"/>
        <v>0</v>
      </c>
      <c r="H127" s="263">
        <f t="shared" si="39"/>
        <v>0</v>
      </c>
      <c r="I127" s="263">
        <f t="shared" si="39"/>
        <v>4</v>
      </c>
      <c r="J127" s="263">
        <f t="shared" si="39"/>
        <v>6</v>
      </c>
      <c r="K127" s="263">
        <f t="shared" si="39"/>
        <v>1</v>
      </c>
      <c r="L127" s="111"/>
      <c r="M127" s="256">
        <f t="shared" si="32"/>
        <v>11</v>
      </c>
      <c r="P127" s="84"/>
    </row>
    <row r="128" spans="2:16" ht="12" customHeight="1">
      <c r="B128" s="1981"/>
      <c r="C128" s="391" t="s">
        <v>191</v>
      </c>
      <c r="D128" s="77"/>
      <c r="E128" s="1262">
        <f t="shared" ref="E128:K128" si="40">SUM(E129:E133)</f>
        <v>0</v>
      </c>
      <c r="F128" s="1262">
        <f t="shared" si="40"/>
        <v>0</v>
      </c>
      <c r="G128" s="1262">
        <f t="shared" si="40"/>
        <v>0</v>
      </c>
      <c r="H128" s="1262">
        <f t="shared" si="40"/>
        <v>0</v>
      </c>
      <c r="I128" s="1262">
        <f t="shared" si="40"/>
        <v>4</v>
      </c>
      <c r="J128" s="1262">
        <f t="shared" si="40"/>
        <v>6</v>
      </c>
      <c r="K128" s="1262">
        <f t="shared" si="40"/>
        <v>1</v>
      </c>
      <c r="L128" s="77"/>
      <c r="M128" s="1246">
        <f t="shared" si="32"/>
        <v>11</v>
      </c>
    </row>
    <row r="129" spans="2:16" ht="12" customHeight="1">
      <c r="B129" s="1981"/>
      <c r="C129" s="391"/>
      <c r="D129" s="77" t="s">
        <v>317</v>
      </c>
      <c r="E129" s="208">
        <v>0</v>
      </c>
      <c r="F129" s="208">
        <v>0</v>
      </c>
      <c r="G129" s="208">
        <v>0</v>
      </c>
      <c r="H129" s="208">
        <v>0</v>
      </c>
      <c r="I129" s="208">
        <v>0</v>
      </c>
      <c r="J129" s="208">
        <v>0</v>
      </c>
      <c r="K129" s="208">
        <v>0</v>
      </c>
      <c r="L129" s="77"/>
      <c r="M129" s="258">
        <f t="shared" si="32"/>
        <v>0</v>
      </c>
    </row>
    <row r="130" spans="2:16" ht="12" customHeight="1">
      <c r="B130" s="1981"/>
      <c r="C130" s="391"/>
      <c r="D130" s="77" t="s">
        <v>190</v>
      </c>
      <c r="E130" s="208">
        <v>0</v>
      </c>
      <c r="F130" s="208">
        <v>0</v>
      </c>
      <c r="G130" s="208">
        <v>0</v>
      </c>
      <c r="H130" s="208">
        <v>0</v>
      </c>
      <c r="I130" s="208">
        <v>3</v>
      </c>
      <c r="J130" s="208">
        <v>3</v>
      </c>
      <c r="K130" s="208">
        <v>0</v>
      </c>
      <c r="L130" s="77"/>
      <c r="M130" s="258">
        <f t="shared" si="32"/>
        <v>6</v>
      </c>
    </row>
    <row r="131" spans="2:16" ht="12" customHeight="1">
      <c r="B131" s="1981"/>
      <c r="C131" s="391"/>
      <c r="D131" s="77" t="s">
        <v>316</v>
      </c>
      <c r="E131" s="208">
        <v>0</v>
      </c>
      <c r="F131" s="208">
        <v>0</v>
      </c>
      <c r="G131" s="208">
        <v>0</v>
      </c>
      <c r="H131" s="208">
        <v>0</v>
      </c>
      <c r="I131" s="208">
        <v>0</v>
      </c>
      <c r="J131" s="208">
        <v>0</v>
      </c>
      <c r="K131" s="208">
        <v>0</v>
      </c>
      <c r="L131" s="77"/>
      <c r="M131" s="258">
        <f t="shared" si="32"/>
        <v>0</v>
      </c>
    </row>
    <row r="132" spans="2:16" ht="12" customHeight="1">
      <c r="B132" s="1981"/>
      <c r="C132" s="391"/>
      <c r="D132" s="77" t="s">
        <v>256</v>
      </c>
      <c r="E132" s="208">
        <v>0</v>
      </c>
      <c r="F132" s="208">
        <v>0</v>
      </c>
      <c r="G132" s="208">
        <v>0</v>
      </c>
      <c r="H132" s="208">
        <v>0</v>
      </c>
      <c r="I132" s="208">
        <v>1</v>
      </c>
      <c r="J132" s="208">
        <v>2</v>
      </c>
      <c r="K132" s="208">
        <v>1</v>
      </c>
      <c r="L132" s="77"/>
      <c r="M132" s="258">
        <f t="shared" si="32"/>
        <v>4</v>
      </c>
    </row>
    <row r="133" spans="2:16" ht="12" customHeight="1">
      <c r="B133" s="1981"/>
      <c r="C133" s="233"/>
      <c r="D133" s="77" t="s">
        <v>1330</v>
      </c>
      <c r="E133" s="208">
        <v>0</v>
      </c>
      <c r="F133" s="208">
        <v>0</v>
      </c>
      <c r="G133" s="208">
        <v>0</v>
      </c>
      <c r="H133" s="208">
        <v>0</v>
      </c>
      <c r="I133" s="208">
        <v>0</v>
      </c>
      <c r="J133" s="208">
        <v>1</v>
      </c>
      <c r="K133" s="208">
        <v>0</v>
      </c>
      <c r="L133" s="77"/>
      <c r="M133" s="258">
        <f t="shared" si="32"/>
        <v>1</v>
      </c>
    </row>
    <row r="134" spans="2:16" ht="12" customHeight="1">
      <c r="B134" s="1981"/>
      <c r="C134" s="391" t="s">
        <v>51</v>
      </c>
      <c r="D134" s="47"/>
      <c r="E134" s="1262">
        <f t="shared" ref="E134:K134" si="41">SUM(E135:E136)</f>
        <v>0</v>
      </c>
      <c r="F134" s="1262">
        <f t="shared" si="41"/>
        <v>0</v>
      </c>
      <c r="G134" s="1262">
        <f t="shared" si="41"/>
        <v>0</v>
      </c>
      <c r="H134" s="1262">
        <f t="shared" si="41"/>
        <v>0</v>
      </c>
      <c r="I134" s="1262">
        <f t="shared" si="41"/>
        <v>0</v>
      </c>
      <c r="J134" s="1262">
        <f t="shared" si="41"/>
        <v>0</v>
      </c>
      <c r="K134" s="1262">
        <f t="shared" si="41"/>
        <v>0</v>
      </c>
      <c r="L134" s="47"/>
      <c r="M134" s="1246">
        <f t="shared" si="32"/>
        <v>0</v>
      </c>
    </row>
    <row r="135" spans="2:16" ht="12" customHeight="1">
      <c r="B135" s="1981"/>
      <c r="C135" s="233"/>
      <c r="D135" s="77" t="s">
        <v>186</v>
      </c>
      <c r="E135" s="208">
        <v>0</v>
      </c>
      <c r="F135" s="208">
        <v>0</v>
      </c>
      <c r="G135" s="208">
        <v>0</v>
      </c>
      <c r="H135" s="208">
        <v>0</v>
      </c>
      <c r="I135" s="208">
        <v>0</v>
      </c>
      <c r="J135" s="208">
        <v>0</v>
      </c>
      <c r="K135" s="208">
        <v>0</v>
      </c>
      <c r="L135" s="77"/>
      <c r="M135" s="258">
        <f t="shared" si="32"/>
        <v>0</v>
      </c>
    </row>
    <row r="136" spans="2:16" ht="12" customHeight="1">
      <c r="B136" s="1981"/>
      <c r="C136" s="233"/>
      <c r="D136" s="77" t="s">
        <v>185</v>
      </c>
      <c r="E136" s="208">
        <v>0</v>
      </c>
      <c r="F136" s="208">
        <v>0</v>
      </c>
      <c r="G136" s="208">
        <v>0</v>
      </c>
      <c r="H136" s="208">
        <v>0</v>
      </c>
      <c r="I136" s="208">
        <v>0</v>
      </c>
      <c r="J136" s="208">
        <v>0</v>
      </c>
      <c r="K136" s="208">
        <v>0</v>
      </c>
      <c r="L136" s="77"/>
      <c r="M136" s="258">
        <f t="shared" si="32"/>
        <v>0</v>
      </c>
    </row>
    <row r="137" spans="2:16" ht="12.75" customHeight="1">
      <c r="B137" s="2010">
        <v>1408</v>
      </c>
      <c r="C137" s="35" t="s">
        <v>25</v>
      </c>
      <c r="D137" s="41"/>
      <c r="E137" s="263">
        <f t="shared" ref="E137:K137" si="42">SUM(E138+E140+E143+E147)</f>
        <v>9</v>
      </c>
      <c r="F137" s="263">
        <f t="shared" si="42"/>
        <v>2</v>
      </c>
      <c r="G137" s="263">
        <f t="shared" si="42"/>
        <v>0</v>
      </c>
      <c r="H137" s="263">
        <f t="shared" si="42"/>
        <v>2</v>
      </c>
      <c r="I137" s="263">
        <f t="shared" si="42"/>
        <v>23</v>
      </c>
      <c r="J137" s="263">
        <f t="shared" si="42"/>
        <v>24</v>
      </c>
      <c r="K137" s="263">
        <f t="shared" si="42"/>
        <v>4</v>
      </c>
      <c r="L137" s="41"/>
      <c r="M137" s="256">
        <f t="shared" si="32"/>
        <v>64</v>
      </c>
      <c r="P137" s="84"/>
    </row>
    <row r="138" spans="2:16" ht="12" customHeight="1">
      <c r="B138" s="1981"/>
      <c r="C138" s="391" t="s">
        <v>20</v>
      </c>
      <c r="D138" s="77"/>
      <c r="E138" s="1262">
        <f t="shared" ref="E138:K138" si="43">SUM(E139)</f>
        <v>6</v>
      </c>
      <c r="F138" s="1262">
        <f t="shared" si="43"/>
        <v>2</v>
      </c>
      <c r="G138" s="1262">
        <f t="shared" si="43"/>
        <v>0</v>
      </c>
      <c r="H138" s="1262">
        <f t="shared" si="43"/>
        <v>1</v>
      </c>
      <c r="I138" s="1262">
        <f t="shared" si="43"/>
        <v>16</v>
      </c>
      <c r="J138" s="1262">
        <f t="shared" si="43"/>
        <v>20</v>
      </c>
      <c r="K138" s="1262">
        <f t="shared" si="43"/>
        <v>2</v>
      </c>
      <c r="L138" s="77"/>
      <c r="M138" s="1246">
        <f t="shared" ref="M138:M148" si="44">SUM(E138:L138)</f>
        <v>47</v>
      </c>
    </row>
    <row r="139" spans="2:16" ht="12" customHeight="1">
      <c r="B139" s="1981"/>
      <c r="C139" s="233"/>
      <c r="D139" s="77" t="s">
        <v>183</v>
      </c>
      <c r="E139" s="208">
        <v>6</v>
      </c>
      <c r="F139" s="208">
        <v>2</v>
      </c>
      <c r="G139" s="208">
        <v>0</v>
      </c>
      <c r="H139" s="208">
        <v>1</v>
      </c>
      <c r="I139" s="208">
        <v>16</v>
      </c>
      <c r="J139" s="208">
        <v>20</v>
      </c>
      <c r="K139" s="208">
        <v>2</v>
      </c>
      <c r="L139" s="77"/>
      <c r="M139" s="258">
        <f t="shared" si="44"/>
        <v>47</v>
      </c>
    </row>
    <row r="140" spans="2:16" ht="12" customHeight="1">
      <c r="B140" s="1981"/>
      <c r="C140" s="391" t="s">
        <v>50</v>
      </c>
      <c r="D140" s="47"/>
      <c r="E140" s="1262">
        <f t="shared" ref="E140:K140" si="45">SUM(E141:E142)</f>
        <v>1</v>
      </c>
      <c r="F140" s="1262">
        <f t="shared" si="45"/>
        <v>0</v>
      </c>
      <c r="G140" s="1262">
        <f t="shared" si="45"/>
        <v>0</v>
      </c>
      <c r="H140" s="1262">
        <f t="shared" si="45"/>
        <v>0</v>
      </c>
      <c r="I140" s="1262">
        <f t="shared" si="45"/>
        <v>2</v>
      </c>
      <c r="J140" s="1262">
        <f t="shared" si="45"/>
        <v>0</v>
      </c>
      <c r="K140" s="1262">
        <f t="shared" si="45"/>
        <v>1</v>
      </c>
      <c r="L140" s="1262"/>
      <c r="M140" s="1246">
        <f t="shared" si="44"/>
        <v>4</v>
      </c>
    </row>
    <row r="141" spans="2:16" ht="12" customHeight="1">
      <c r="B141" s="1981"/>
      <c r="C141" s="233"/>
      <c r="D141" s="77" t="s">
        <v>314</v>
      </c>
      <c r="E141" s="208">
        <v>0</v>
      </c>
      <c r="F141" s="208">
        <v>0</v>
      </c>
      <c r="G141" s="208">
        <v>0</v>
      </c>
      <c r="H141" s="208">
        <v>0</v>
      </c>
      <c r="I141" s="208">
        <v>0</v>
      </c>
      <c r="J141" s="208">
        <v>0</v>
      </c>
      <c r="K141" s="208">
        <v>0</v>
      </c>
      <c r="L141" s="77"/>
      <c r="M141" s="258">
        <f t="shared" si="44"/>
        <v>0</v>
      </c>
    </row>
    <row r="142" spans="2:16" ht="12" customHeight="1">
      <c r="B142" s="1981"/>
      <c r="C142" s="233"/>
      <c r="D142" s="77" t="s">
        <v>182</v>
      </c>
      <c r="E142" s="208">
        <v>1</v>
      </c>
      <c r="F142" s="208">
        <v>0</v>
      </c>
      <c r="G142" s="208">
        <v>0</v>
      </c>
      <c r="H142" s="208">
        <v>0</v>
      </c>
      <c r="I142" s="208">
        <v>2</v>
      </c>
      <c r="J142" s="208">
        <v>0</v>
      </c>
      <c r="K142" s="208">
        <v>1</v>
      </c>
      <c r="L142" s="77"/>
      <c r="M142" s="258">
        <f t="shared" si="44"/>
        <v>4</v>
      </c>
    </row>
    <row r="143" spans="2:16" ht="12" customHeight="1">
      <c r="B143" s="1981"/>
      <c r="C143" s="391" t="s">
        <v>38</v>
      </c>
      <c r="D143" s="77"/>
      <c r="E143" s="1262">
        <f t="shared" ref="E143:K143" si="46">SUM(E144:E146)</f>
        <v>1</v>
      </c>
      <c r="F143" s="1262">
        <f t="shared" si="46"/>
        <v>0</v>
      </c>
      <c r="G143" s="1262">
        <f t="shared" si="46"/>
        <v>0</v>
      </c>
      <c r="H143" s="1262">
        <f t="shared" si="46"/>
        <v>0</v>
      </c>
      <c r="I143" s="1262">
        <f t="shared" si="46"/>
        <v>1</v>
      </c>
      <c r="J143" s="1262">
        <f t="shared" si="46"/>
        <v>3</v>
      </c>
      <c r="K143" s="1262">
        <f t="shared" si="46"/>
        <v>0</v>
      </c>
      <c r="L143" s="77"/>
      <c r="M143" s="1246">
        <f t="shared" si="44"/>
        <v>5</v>
      </c>
    </row>
    <row r="144" spans="2:16" ht="12" customHeight="1">
      <c r="B144" s="1981"/>
      <c r="C144" s="391"/>
      <c r="D144" s="77" t="s">
        <v>180</v>
      </c>
      <c r="E144" s="208">
        <v>1</v>
      </c>
      <c r="F144" s="208">
        <v>0</v>
      </c>
      <c r="G144" s="208">
        <v>0</v>
      </c>
      <c r="H144" s="208">
        <v>0</v>
      </c>
      <c r="I144" s="208">
        <v>1</v>
      </c>
      <c r="J144" s="208">
        <v>0</v>
      </c>
      <c r="K144" s="208">
        <v>0</v>
      </c>
      <c r="L144" s="77"/>
      <c r="M144" s="258">
        <f t="shared" si="44"/>
        <v>2</v>
      </c>
    </row>
    <row r="145" spans="2:16" ht="12" customHeight="1">
      <c r="B145" s="1981"/>
      <c r="C145" s="391"/>
      <c r="D145" s="77" t="s">
        <v>179</v>
      </c>
      <c r="E145" s="208">
        <v>0</v>
      </c>
      <c r="F145" s="208">
        <v>0</v>
      </c>
      <c r="G145" s="208">
        <v>0</v>
      </c>
      <c r="H145" s="208">
        <v>0</v>
      </c>
      <c r="I145" s="208">
        <v>0</v>
      </c>
      <c r="J145" s="208">
        <v>0</v>
      </c>
      <c r="K145" s="208">
        <v>0</v>
      </c>
      <c r="L145" s="77"/>
      <c r="M145" s="258">
        <f t="shared" si="44"/>
        <v>0</v>
      </c>
    </row>
    <row r="146" spans="2:16" ht="12" customHeight="1">
      <c r="B146" s="1981"/>
      <c r="C146" s="391"/>
      <c r="D146" s="77" t="s">
        <v>178</v>
      </c>
      <c r="E146" s="208">
        <v>0</v>
      </c>
      <c r="F146" s="208">
        <v>0</v>
      </c>
      <c r="G146" s="208">
        <v>0</v>
      </c>
      <c r="H146" s="208">
        <v>0</v>
      </c>
      <c r="I146" s="208">
        <v>0</v>
      </c>
      <c r="J146" s="208">
        <v>3</v>
      </c>
      <c r="K146" s="208">
        <v>0</v>
      </c>
      <c r="L146" s="77"/>
      <c r="M146" s="258">
        <f t="shared" si="44"/>
        <v>3</v>
      </c>
    </row>
    <row r="147" spans="2:16" ht="12" customHeight="1">
      <c r="B147" s="1981"/>
      <c r="C147" s="391" t="s">
        <v>39</v>
      </c>
      <c r="D147" s="47"/>
      <c r="E147" s="1262">
        <f t="shared" ref="E147:K147" si="47">SUM(E148)</f>
        <v>1</v>
      </c>
      <c r="F147" s="1262">
        <f t="shared" si="47"/>
        <v>0</v>
      </c>
      <c r="G147" s="1262">
        <f t="shared" si="47"/>
        <v>0</v>
      </c>
      <c r="H147" s="1262">
        <f t="shared" si="47"/>
        <v>1</v>
      </c>
      <c r="I147" s="1262">
        <f t="shared" si="47"/>
        <v>4</v>
      </c>
      <c r="J147" s="1262">
        <f t="shared" si="47"/>
        <v>1</v>
      </c>
      <c r="K147" s="1262">
        <f t="shared" si="47"/>
        <v>1</v>
      </c>
      <c r="L147" s="47"/>
      <c r="M147" s="1246">
        <f t="shared" si="44"/>
        <v>8</v>
      </c>
    </row>
    <row r="148" spans="2:16" ht="12" customHeight="1">
      <c r="B148" s="1981"/>
      <c r="C148" s="233"/>
      <c r="D148" s="77" t="s">
        <v>177</v>
      </c>
      <c r="E148" s="208">
        <v>1</v>
      </c>
      <c r="F148" s="208">
        <v>0</v>
      </c>
      <c r="G148" s="208">
        <v>0</v>
      </c>
      <c r="H148" s="208">
        <v>1</v>
      </c>
      <c r="I148" s="208">
        <v>4</v>
      </c>
      <c r="J148" s="208">
        <v>1</v>
      </c>
      <c r="K148" s="208">
        <v>1</v>
      </c>
      <c r="L148" s="77"/>
      <c r="M148" s="258">
        <f t="shared" si="44"/>
        <v>8</v>
      </c>
    </row>
    <row r="149" spans="2:16" ht="12.75" customHeight="1">
      <c r="B149" s="2010">
        <v>1624</v>
      </c>
      <c r="C149" s="41" t="s">
        <v>47</v>
      </c>
      <c r="D149" s="111"/>
      <c r="E149" s="263">
        <f t="shared" ref="E149:K149" si="48">SUM(E150+E152)</f>
        <v>0</v>
      </c>
      <c r="F149" s="263">
        <f t="shared" si="48"/>
        <v>0</v>
      </c>
      <c r="G149" s="263">
        <f t="shared" si="48"/>
        <v>0</v>
      </c>
      <c r="H149" s="263">
        <f t="shared" si="48"/>
        <v>0</v>
      </c>
      <c r="I149" s="263">
        <f t="shared" si="48"/>
        <v>3</v>
      </c>
      <c r="J149" s="263">
        <f t="shared" si="48"/>
        <v>10</v>
      </c>
      <c r="K149" s="263">
        <f t="shared" si="48"/>
        <v>3</v>
      </c>
      <c r="L149" s="111"/>
      <c r="M149" s="263">
        <f>SUM(E149:K149)</f>
        <v>16</v>
      </c>
      <c r="N149" s="421"/>
      <c r="P149" s="84"/>
    </row>
    <row r="150" spans="2:16" ht="12" customHeight="1">
      <c r="B150" s="1981"/>
      <c r="C150" s="391" t="s">
        <v>35</v>
      </c>
      <c r="D150" s="77"/>
      <c r="E150" s="1262">
        <f t="shared" ref="E150:K150" si="49">SUM(E151)</f>
        <v>0</v>
      </c>
      <c r="F150" s="1262">
        <f t="shared" si="49"/>
        <v>0</v>
      </c>
      <c r="G150" s="1262">
        <f t="shared" si="49"/>
        <v>0</v>
      </c>
      <c r="H150" s="1262">
        <f t="shared" si="49"/>
        <v>0</v>
      </c>
      <c r="I150" s="1262">
        <f t="shared" si="49"/>
        <v>3</v>
      </c>
      <c r="J150" s="1262">
        <f t="shared" si="49"/>
        <v>10</v>
      </c>
      <c r="K150" s="1262">
        <f t="shared" si="49"/>
        <v>1</v>
      </c>
      <c r="L150" s="77"/>
      <c r="M150" s="1246">
        <f>SUM(E150:K150)</f>
        <v>14</v>
      </c>
      <c r="P150" s="84"/>
    </row>
    <row r="151" spans="2:16" ht="12" customHeight="1">
      <c r="B151" s="1981"/>
      <c r="C151" s="233"/>
      <c r="D151" s="77" t="s">
        <v>175</v>
      </c>
      <c r="E151" s="301">
        <v>0</v>
      </c>
      <c r="F151" s="301">
        <v>0</v>
      </c>
      <c r="G151" s="301">
        <v>0</v>
      </c>
      <c r="H151" s="301">
        <v>0</v>
      </c>
      <c r="I151" s="301">
        <v>3</v>
      </c>
      <c r="J151" s="301">
        <v>10</v>
      </c>
      <c r="K151" s="301">
        <v>1</v>
      </c>
      <c r="L151" s="77"/>
      <c r="M151" s="258">
        <f>SUM(E151:K151)</f>
        <v>14</v>
      </c>
      <c r="P151" s="84"/>
    </row>
    <row r="152" spans="2:16" ht="12" customHeight="1">
      <c r="B152" s="1981"/>
      <c r="C152" s="391" t="s">
        <v>52</v>
      </c>
      <c r="D152" s="77"/>
      <c r="E152" s="1262">
        <f t="shared" ref="E152:K152" si="50">SUM(E153)</f>
        <v>0</v>
      </c>
      <c r="F152" s="1262">
        <f t="shared" si="50"/>
        <v>0</v>
      </c>
      <c r="G152" s="1262">
        <f t="shared" si="50"/>
        <v>0</v>
      </c>
      <c r="H152" s="1262">
        <f t="shared" si="50"/>
        <v>0</v>
      </c>
      <c r="I152" s="1262">
        <f t="shared" si="50"/>
        <v>0</v>
      </c>
      <c r="J152" s="1262">
        <f t="shared" si="50"/>
        <v>0</v>
      </c>
      <c r="K152" s="1262">
        <f t="shared" si="50"/>
        <v>2</v>
      </c>
      <c r="L152" s="77"/>
      <c r="M152" s="1246">
        <f>SUM(E152:K152)</f>
        <v>2</v>
      </c>
      <c r="P152" s="84"/>
    </row>
    <row r="153" spans="2:16" ht="12" customHeight="1">
      <c r="B153" s="1982"/>
      <c r="C153" s="419"/>
      <c r="D153" s="418" t="s">
        <v>174</v>
      </c>
      <c r="E153" s="314">
        <v>0</v>
      </c>
      <c r="F153" s="314">
        <v>0</v>
      </c>
      <c r="G153" s="314">
        <v>0</v>
      </c>
      <c r="H153" s="314">
        <v>0</v>
      </c>
      <c r="I153" s="314">
        <v>0</v>
      </c>
      <c r="J153" s="314">
        <v>0</v>
      </c>
      <c r="K153" s="314">
        <v>2</v>
      </c>
      <c r="L153" s="486"/>
      <c r="M153" s="258">
        <f>SUM(E153:K153)</f>
        <v>2</v>
      </c>
      <c r="P153" s="84"/>
    </row>
    <row r="154" spans="2:16">
      <c r="B154" s="374"/>
      <c r="C154" s="2148" t="s">
        <v>5</v>
      </c>
      <c r="D154" s="2149"/>
      <c r="E154" s="304">
        <f t="shared" ref="E154:K154" si="51">SUM(E7+E33+E66+E78+E87+E115+E127+E137+E149)</f>
        <v>149</v>
      </c>
      <c r="F154" s="304">
        <f t="shared" si="51"/>
        <v>3</v>
      </c>
      <c r="G154" s="304">
        <f t="shared" si="51"/>
        <v>11</v>
      </c>
      <c r="H154" s="304">
        <f t="shared" si="51"/>
        <v>14</v>
      </c>
      <c r="I154" s="304">
        <f t="shared" si="51"/>
        <v>253</v>
      </c>
      <c r="J154" s="304">
        <f t="shared" si="51"/>
        <v>278</v>
      </c>
      <c r="K154" s="304">
        <f t="shared" si="51"/>
        <v>140</v>
      </c>
      <c r="L154" s="304"/>
      <c r="M154" s="1283">
        <f>SUM(M7+M33+M66+M78+M87+M115+M127+M137+M149)</f>
        <v>848</v>
      </c>
    </row>
    <row r="155" spans="2:16" ht="11.25" customHeight="1">
      <c r="B155" s="78"/>
      <c r="C155" s="2150" t="s">
        <v>1329</v>
      </c>
      <c r="D155" s="2150"/>
      <c r="E155" s="2150"/>
      <c r="F155" s="2150"/>
      <c r="G155" s="2150"/>
      <c r="H155" s="2150"/>
      <c r="I155" s="2150"/>
      <c r="J155" s="2150"/>
      <c r="K155" s="2150"/>
      <c r="L155" s="2150"/>
      <c r="M155" s="2150"/>
    </row>
    <row r="156" spans="2:16" ht="10.5" customHeight="1">
      <c r="B156" s="78"/>
      <c r="C156" s="2017" t="s">
        <v>1328</v>
      </c>
      <c r="D156" s="2017"/>
      <c r="E156" s="2017"/>
      <c r="F156" s="2017"/>
      <c r="G156" s="2017"/>
      <c r="H156" s="2017"/>
      <c r="I156" s="2017"/>
      <c r="J156" s="2017"/>
      <c r="K156" s="2017"/>
      <c r="L156" s="2017"/>
      <c r="M156" s="2017"/>
    </row>
    <row r="157" spans="2:16" ht="9" customHeight="1"/>
    <row r="158" spans="2:16" ht="15.75" customHeight="1">
      <c r="B158" s="78"/>
      <c r="D158" s="77"/>
      <c r="E158" s="77"/>
      <c r="F158" s="77"/>
      <c r="G158" s="77"/>
      <c r="H158" s="77"/>
      <c r="I158" s="77"/>
      <c r="J158" s="77"/>
      <c r="K158" s="77"/>
      <c r="L158" s="77"/>
    </row>
    <row r="159" spans="2:16" ht="9" customHeight="1">
      <c r="B159" s="78"/>
    </row>
    <row r="160" spans="2:16" ht="12.75" customHeight="1"/>
    <row r="161" spans="1:13" ht="9" customHeight="1">
      <c r="B161" s="78"/>
    </row>
    <row r="162" spans="1:13" ht="9" customHeight="1">
      <c r="B162" s="78"/>
    </row>
    <row r="163" spans="1:13" ht="9" customHeight="1"/>
    <row r="164" spans="1:13" ht="9" customHeight="1"/>
    <row r="165" spans="1:13" ht="9" customHeight="1"/>
    <row r="166" spans="1:13" ht="9" customHeight="1"/>
    <row r="167" spans="1:13" ht="9" customHeight="1"/>
    <row r="168" spans="1:13" ht="9" customHeight="1"/>
    <row r="169" spans="1:13" ht="9" customHeight="1">
      <c r="A169" s="74"/>
      <c r="M169" s="74"/>
    </row>
    <row r="170" spans="1:13" ht="9" customHeight="1">
      <c r="A170" s="74"/>
      <c r="M170" s="74"/>
    </row>
    <row r="171" spans="1:13" ht="9" customHeight="1">
      <c r="A171" s="74"/>
      <c r="M171" s="74"/>
    </row>
    <row r="172" spans="1:13" ht="9" customHeight="1">
      <c r="A172" s="74"/>
      <c r="M172" s="74"/>
    </row>
    <row r="173" spans="1:13" ht="9" customHeight="1">
      <c r="A173" s="74"/>
      <c r="M173" s="74"/>
    </row>
    <row r="174" spans="1:13" ht="9" customHeight="1">
      <c r="A174" s="74"/>
      <c r="M174" s="74"/>
    </row>
    <row r="175" spans="1:13" ht="9" customHeight="1">
      <c r="A175" s="74"/>
      <c r="M175" s="74"/>
    </row>
    <row r="176" spans="1:13" ht="9" customHeight="1">
      <c r="A176" s="74"/>
      <c r="M176" s="74"/>
    </row>
    <row r="177" s="74" customFormat="1" ht="9" customHeight="1"/>
    <row r="178" s="74" customFormat="1" ht="9" customHeight="1"/>
    <row r="179" s="74" customFormat="1" ht="9" customHeight="1"/>
    <row r="180" s="74" customFormat="1" ht="9" customHeight="1"/>
    <row r="181" s="74" customFormat="1" ht="9" customHeight="1"/>
    <row r="182" s="74" customFormat="1" ht="9" customHeight="1"/>
    <row r="183" s="74" customFormat="1" ht="9" customHeight="1"/>
    <row r="184" s="74" customFormat="1" ht="9" customHeight="1"/>
    <row r="185" s="74" customFormat="1" ht="9" customHeight="1"/>
    <row r="186" s="74" customFormat="1" ht="9" customHeight="1"/>
    <row r="187" s="74" customFormat="1" ht="9" customHeight="1"/>
    <row r="188" s="74" customFormat="1" ht="9" customHeight="1"/>
    <row r="189" s="74" customFormat="1" ht="9" customHeight="1"/>
    <row r="190" s="74" customFormat="1" ht="9" customHeight="1"/>
    <row r="191" s="74" customFormat="1" ht="9" customHeight="1"/>
    <row r="192" s="74" customFormat="1" ht="9" customHeight="1"/>
    <row r="193" s="74" customFormat="1" ht="9" customHeight="1"/>
    <row r="194" s="74" customFormat="1" ht="9" customHeight="1"/>
    <row r="195" s="74" customFormat="1" ht="9" customHeight="1"/>
    <row r="196" s="74" customFormat="1" ht="9" customHeight="1"/>
    <row r="197" s="74" customFormat="1" ht="9" customHeight="1"/>
    <row r="198" s="74" customFormat="1" ht="9" customHeight="1"/>
    <row r="199" s="74" customFormat="1" ht="9" customHeight="1"/>
    <row r="200" s="74" customFormat="1" ht="9" customHeight="1"/>
    <row r="201" s="74" customFormat="1" ht="9" customHeight="1"/>
    <row r="202" s="74" customFormat="1" ht="9" customHeight="1"/>
    <row r="203" s="74" customFormat="1" ht="9" customHeight="1"/>
    <row r="204" s="74" customFormat="1" ht="9" customHeight="1"/>
    <row r="205" s="74" customFormat="1" ht="9" customHeight="1"/>
    <row r="206" s="74" customFormat="1" ht="9" customHeight="1"/>
    <row r="207" s="74" customFormat="1" ht="9" customHeight="1"/>
    <row r="208" s="74" customFormat="1" ht="9" customHeight="1"/>
    <row r="209" s="74" customFormat="1" ht="9" customHeight="1"/>
    <row r="210" s="74" customFormat="1" ht="9" customHeight="1"/>
    <row r="211" s="74" customFormat="1" ht="9" customHeight="1"/>
    <row r="212" s="74" customFormat="1" ht="9" customHeight="1"/>
    <row r="213" s="74" customFormat="1" ht="9" customHeight="1"/>
    <row r="214" s="74" customFormat="1" ht="9" customHeight="1"/>
    <row r="215" s="74" customFormat="1" ht="9" customHeight="1"/>
    <row r="216" s="74" customFormat="1" ht="9" customHeight="1"/>
    <row r="217" s="74" customFormat="1" ht="9" customHeight="1"/>
    <row r="218" s="74" customFormat="1" ht="9" customHeight="1"/>
    <row r="219" s="74" customFormat="1" ht="9" customHeight="1"/>
    <row r="220" s="74" customFormat="1" ht="9" customHeight="1"/>
    <row r="221" s="74" customFormat="1" ht="9" customHeight="1"/>
    <row r="222" s="74" customFormat="1" ht="9" customHeight="1"/>
    <row r="223" s="74" customFormat="1" ht="9" customHeight="1"/>
    <row r="224" s="74" customFormat="1" ht="9" customHeight="1"/>
    <row r="225" s="74" customFormat="1" ht="9" customHeight="1"/>
    <row r="226" s="74" customFormat="1" ht="9" customHeight="1"/>
    <row r="227" s="74" customFormat="1" ht="9" customHeight="1"/>
    <row r="228" s="74" customFormat="1" ht="9" customHeight="1"/>
    <row r="229" s="74" customFormat="1" ht="9" customHeight="1"/>
    <row r="230" s="74" customFormat="1" ht="9" customHeight="1"/>
    <row r="231" s="74" customFormat="1" ht="9" customHeight="1"/>
    <row r="232" s="74" customFormat="1" ht="9" customHeight="1"/>
    <row r="233" s="74" customFormat="1" ht="9" customHeight="1"/>
    <row r="234" s="74" customFormat="1" ht="9" customHeight="1"/>
    <row r="235" s="74" customFormat="1" ht="9" customHeight="1"/>
    <row r="236" s="74" customFormat="1" ht="9" customHeight="1"/>
    <row r="237" s="74" customFormat="1" ht="9" customHeight="1"/>
    <row r="238" s="74" customFormat="1" ht="9" customHeight="1"/>
    <row r="239" s="74" customFormat="1" ht="9" customHeight="1"/>
    <row r="240" s="74" customFormat="1" ht="9" customHeight="1"/>
    <row r="241" spans="3:12" s="74" customFormat="1" ht="9" customHeight="1"/>
    <row r="242" spans="3:12" s="74" customFormat="1" ht="9" customHeight="1"/>
    <row r="243" spans="3:12" s="74" customFormat="1" ht="9" customHeight="1"/>
    <row r="244" spans="3:12" s="74" customFormat="1" ht="9" customHeight="1"/>
    <row r="245" spans="3:12" s="74" customFormat="1" ht="9" customHeight="1"/>
    <row r="246" spans="3:12" s="74" customFormat="1" ht="9" customHeight="1"/>
    <row r="247" spans="3:12" s="74" customFormat="1" ht="9" customHeight="1">
      <c r="C247" s="77"/>
      <c r="D247" s="77"/>
      <c r="E247" s="77"/>
      <c r="F247" s="77"/>
      <c r="G247" s="77"/>
      <c r="H247" s="77"/>
      <c r="I247" s="77"/>
      <c r="J247" s="77"/>
      <c r="K247" s="77"/>
      <c r="L247" s="77"/>
    </row>
    <row r="248" spans="3:12" s="74" customFormat="1" ht="9" customHeight="1"/>
    <row r="249" spans="3:12" s="74" customFormat="1" ht="9" customHeight="1"/>
    <row r="250" spans="3:12" s="74" customFormat="1" ht="9" customHeight="1"/>
    <row r="251" spans="3:12" s="74" customFormat="1" ht="9" customHeight="1"/>
    <row r="252" spans="3:12" s="74" customFormat="1" ht="9" customHeight="1"/>
    <row r="253" spans="3:12" s="74" customFormat="1" ht="9" customHeight="1"/>
    <row r="254" spans="3:12" s="74" customFormat="1" ht="9" customHeight="1"/>
    <row r="255" spans="3:12" s="74" customFormat="1" ht="9" customHeight="1"/>
    <row r="256" spans="3:12" s="74" customFormat="1" ht="9" customHeight="1"/>
    <row r="257" s="74" customFormat="1" ht="9" customHeight="1"/>
    <row r="258" s="74" customFormat="1" ht="9" customHeight="1"/>
    <row r="259" s="74" customFormat="1" ht="9" customHeight="1"/>
    <row r="260" s="74" customFormat="1" ht="9" customHeight="1"/>
    <row r="261" s="74" customFormat="1" ht="9" customHeight="1"/>
    <row r="262" s="74" customFormat="1" ht="9" customHeight="1"/>
    <row r="263" s="74" customFormat="1" ht="9" customHeight="1"/>
    <row r="264" s="74" customFormat="1" ht="9" customHeight="1"/>
    <row r="265" s="74" customFormat="1" ht="9" customHeight="1"/>
    <row r="266" s="74" customFormat="1" ht="9" customHeight="1"/>
    <row r="267" s="74" customFormat="1" ht="9" customHeight="1"/>
    <row r="268" s="74" customFormat="1" ht="9" customHeight="1"/>
    <row r="269" s="74" customFormat="1" ht="9" customHeight="1"/>
    <row r="270" s="74" customFormat="1" ht="9" customHeight="1"/>
    <row r="271" s="74" customFormat="1" ht="9" customHeight="1"/>
    <row r="272" s="74" customFormat="1" ht="9" customHeight="1"/>
    <row r="273" s="74" customFormat="1" ht="9" customHeight="1"/>
    <row r="274" s="74" customFormat="1" ht="9" customHeight="1"/>
    <row r="275" s="74" customFormat="1" ht="9" customHeight="1"/>
    <row r="276" s="74" customFormat="1" ht="9" customHeight="1"/>
    <row r="277" s="74" customFormat="1" ht="9" customHeight="1"/>
    <row r="278" s="74" customFormat="1" ht="9" customHeight="1"/>
    <row r="279" s="74" customFormat="1" ht="9" customHeight="1"/>
    <row r="280" s="74" customFormat="1" ht="9" customHeight="1"/>
    <row r="281" s="74" customFormat="1" ht="9" customHeight="1"/>
    <row r="282" s="74" customFormat="1" ht="9" customHeight="1"/>
    <row r="283" s="74" customFormat="1" ht="9" customHeight="1"/>
    <row r="284" s="74" customFormat="1" ht="9" customHeight="1"/>
    <row r="285" s="74" customFormat="1" ht="9" customHeight="1"/>
    <row r="286" s="74" customFormat="1" ht="9" customHeight="1"/>
    <row r="287" s="74" customFormat="1" ht="9" customHeight="1"/>
    <row r="288" s="74" customFormat="1" ht="9" customHeight="1"/>
    <row r="289" s="74" customFormat="1" ht="9" customHeight="1"/>
    <row r="290" s="74" customFormat="1" ht="9" customHeight="1"/>
    <row r="291" s="74" customFormat="1" ht="9" customHeight="1"/>
    <row r="292" s="74" customFormat="1" ht="9" customHeight="1"/>
    <row r="293" s="74" customFormat="1" ht="9" customHeight="1"/>
    <row r="294" s="74" customFormat="1" ht="9" customHeight="1"/>
    <row r="295" s="74" customFormat="1" ht="9" customHeight="1"/>
    <row r="296" s="74" customFormat="1" ht="9" customHeight="1"/>
    <row r="297" s="74" customFormat="1" ht="9" customHeight="1"/>
    <row r="298" s="74" customFormat="1" ht="9" customHeight="1"/>
    <row r="299" s="74" customFormat="1" ht="9" customHeight="1"/>
    <row r="300" s="74" customFormat="1" ht="9" customHeight="1"/>
    <row r="301" s="74" customFormat="1" ht="9" customHeight="1"/>
    <row r="302" s="74" customFormat="1" ht="9" customHeight="1"/>
    <row r="303" s="74" customFormat="1" ht="9" customHeight="1"/>
    <row r="304" s="74" customFormat="1" ht="9" customHeight="1"/>
    <row r="305" s="74" customFormat="1" ht="9" customHeight="1"/>
    <row r="306" s="74" customFormat="1" ht="9" customHeight="1"/>
    <row r="307" s="74" customFormat="1" ht="9" customHeight="1"/>
    <row r="308" s="74" customFormat="1" ht="9" customHeight="1"/>
    <row r="309" s="74" customFormat="1" ht="9" customHeight="1"/>
    <row r="310" s="74" customFormat="1" ht="9" customHeight="1"/>
    <row r="311" s="74" customFormat="1" ht="9" customHeight="1"/>
    <row r="312" s="74" customFormat="1" ht="9" customHeight="1"/>
    <row r="313" s="74" customFormat="1" ht="9" customHeight="1"/>
    <row r="314" s="74" customFormat="1" ht="9" customHeight="1"/>
    <row r="315" s="74" customFormat="1" ht="9" customHeight="1"/>
    <row r="316" s="74" customFormat="1" ht="9" customHeight="1"/>
    <row r="317" s="74" customFormat="1" ht="9" customHeight="1"/>
    <row r="318" s="74" customFormat="1" ht="9" customHeight="1"/>
    <row r="319" s="74" customFormat="1" ht="9" customHeight="1"/>
    <row r="320" s="74" customFormat="1" ht="9" customHeight="1"/>
    <row r="321" s="74" customFormat="1" ht="9" customHeight="1"/>
    <row r="322" s="74" customFormat="1" ht="9" customHeight="1"/>
    <row r="323" s="74" customFormat="1" ht="9" customHeight="1"/>
    <row r="324" s="74" customFormat="1" ht="9" customHeight="1"/>
    <row r="325" s="74" customFormat="1" ht="9" customHeight="1"/>
    <row r="326" s="74" customFormat="1" ht="9" customHeight="1"/>
    <row r="327" s="74" customFormat="1" ht="9" customHeight="1"/>
    <row r="328" s="74" customFormat="1" ht="9" customHeight="1"/>
    <row r="329" s="74" customFormat="1" ht="9" customHeight="1"/>
    <row r="330" s="74" customFormat="1" ht="9" customHeight="1"/>
    <row r="331" s="74" customFormat="1" ht="9" customHeight="1"/>
    <row r="332" s="74" customFormat="1" ht="9" customHeight="1"/>
    <row r="333" s="74" customFormat="1" ht="9" customHeight="1"/>
    <row r="334" s="74" customFormat="1" ht="9" customHeight="1"/>
    <row r="335" s="74" customFormat="1" ht="9" customHeight="1"/>
    <row r="336" s="74" customFormat="1" ht="9" customHeight="1"/>
    <row r="337" s="74" customFormat="1" ht="9" customHeight="1"/>
    <row r="338" s="74" customFormat="1" ht="9" customHeight="1"/>
    <row r="339" s="74" customFormat="1" ht="9" customHeight="1"/>
    <row r="340" s="74" customFormat="1" ht="9" customHeight="1"/>
    <row r="341" s="74" customFormat="1" ht="9" customHeight="1"/>
    <row r="342" s="74" customFormat="1" ht="9" customHeight="1"/>
    <row r="343" s="74" customFormat="1" ht="9" customHeight="1"/>
    <row r="344" s="74" customFormat="1" ht="9" customHeight="1"/>
    <row r="345" s="74" customFormat="1" ht="9" customHeight="1"/>
    <row r="346" s="74" customFormat="1" ht="9" customHeight="1"/>
    <row r="347" s="74" customFormat="1" ht="9" customHeight="1"/>
    <row r="348" s="74" customFormat="1" ht="9" customHeight="1"/>
    <row r="349" s="74" customFormat="1" ht="9" customHeight="1"/>
    <row r="350" s="74" customFormat="1" ht="9" customHeight="1"/>
    <row r="351" s="74" customFormat="1" ht="9" customHeight="1"/>
    <row r="352" s="74" customFormat="1" ht="9" customHeight="1"/>
    <row r="353" s="74" customFormat="1" ht="9" customHeight="1"/>
    <row r="354" s="74" customFormat="1" ht="9" customHeight="1"/>
    <row r="355" s="74" customFormat="1" ht="9" customHeight="1"/>
    <row r="356" s="74" customFormat="1" ht="9" customHeight="1"/>
    <row r="357" s="74" customFormat="1" ht="9" customHeight="1"/>
    <row r="358" s="74" customFormat="1" ht="9" customHeight="1"/>
    <row r="359" s="74" customFormat="1" ht="9" customHeight="1"/>
    <row r="360" s="74" customFormat="1" ht="9" customHeight="1"/>
    <row r="361" s="74" customFormat="1" ht="9" customHeight="1"/>
    <row r="362" s="74" customFormat="1" ht="9" customHeight="1"/>
    <row r="363" s="74" customFormat="1" ht="9" customHeight="1"/>
    <row r="364" s="74" customFormat="1" ht="9" customHeight="1"/>
    <row r="365" s="74" customFormat="1" ht="9" customHeight="1"/>
    <row r="366" s="74" customFormat="1" ht="9" customHeight="1"/>
    <row r="367" s="74" customFormat="1" ht="9" customHeight="1"/>
    <row r="368" s="74" customFormat="1" ht="9" customHeight="1"/>
    <row r="369" s="74" customFormat="1" ht="9" customHeight="1"/>
    <row r="370" s="74" customFormat="1" ht="9" customHeight="1"/>
    <row r="371" s="74" customFormat="1" ht="9" customHeight="1"/>
    <row r="372" s="74" customFormat="1" ht="9" customHeight="1"/>
    <row r="373" s="74" customFormat="1" ht="9" customHeight="1"/>
    <row r="374" s="74" customFormat="1" ht="9" customHeight="1"/>
    <row r="375" s="74" customFormat="1" ht="9" customHeight="1"/>
    <row r="376" s="74" customFormat="1" ht="9" customHeight="1"/>
    <row r="377" s="74" customFormat="1" ht="9" customHeight="1"/>
    <row r="378" s="74" customFormat="1" ht="9" customHeight="1"/>
    <row r="379" s="74" customFormat="1" ht="9" customHeight="1"/>
    <row r="380" s="74" customFormat="1" ht="9" customHeight="1"/>
    <row r="381" s="74" customFormat="1" ht="9" customHeight="1"/>
    <row r="382" s="74" customFormat="1" ht="9" customHeight="1"/>
    <row r="383" s="74" customFormat="1" ht="9" customHeight="1"/>
    <row r="384" s="74" customFormat="1" ht="9" customHeight="1"/>
    <row r="385" s="74" customFormat="1" ht="9" customHeight="1"/>
    <row r="386" s="74" customFormat="1" ht="9" customHeight="1"/>
    <row r="387" s="74" customFormat="1" ht="9" customHeight="1"/>
    <row r="388" s="74" customFormat="1" ht="9" customHeight="1"/>
    <row r="389" s="74" customFormat="1" ht="9" customHeight="1"/>
    <row r="390" s="74" customFormat="1" ht="9" customHeight="1"/>
    <row r="391" s="74" customFormat="1" ht="9" customHeight="1"/>
    <row r="392" s="74" customFormat="1" ht="9" customHeight="1"/>
    <row r="393" s="74" customFormat="1" ht="9" customHeight="1"/>
    <row r="394" s="74" customFormat="1" ht="9" customHeight="1"/>
    <row r="395" s="74" customFormat="1" ht="9" customHeight="1"/>
    <row r="396" s="74" customFormat="1" ht="9" customHeight="1"/>
    <row r="397" s="74" customFormat="1" ht="9" customHeight="1"/>
    <row r="398" s="74" customFormat="1" ht="9" customHeight="1"/>
    <row r="399" s="74" customFormat="1" ht="9" customHeight="1"/>
    <row r="400" s="74" customFormat="1" ht="9" customHeight="1"/>
    <row r="401" s="74" customFormat="1" ht="9" customHeight="1"/>
    <row r="402" s="74" customFormat="1" ht="9" customHeight="1"/>
    <row r="403" s="74" customFormat="1" ht="9" customHeight="1"/>
    <row r="404" s="74" customFormat="1" ht="9" customHeight="1"/>
    <row r="405" s="74" customFormat="1" ht="9" customHeight="1"/>
    <row r="406" s="74" customFormat="1" ht="9" customHeight="1"/>
    <row r="407" s="74" customFormat="1" ht="9" customHeight="1"/>
    <row r="408" s="74" customFormat="1" ht="9" customHeight="1"/>
    <row r="409" s="74" customFormat="1" ht="9" customHeight="1"/>
    <row r="410" s="74" customFormat="1" ht="9" customHeight="1"/>
    <row r="411" s="74" customFormat="1" ht="9" customHeight="1"/>
    <row r="412" s="74" customFormat="1" ht="9" customHeight="1"/>
    <row r="413" s="74" customFormat="1" ht="9" customHeight="1"/>
    <row r="414" s="74" customFormat="1" ht="9" customHeight="1"/>
    <row r="415" s="74" customFormat="1" ht="9" customHeight="1"/>
    <row r="416" s="74" customFormat="1" ht="9" customHeight="1"/>
    <row r="417" s="74" customFormat="1" ht="9" customHeight="1"/>
    <row r="418" s="74" customFormat="1" ht="9" customHeight="1"/>
    <row r="419" s="74" customFormat="1" ht="9" customHeight="1"/>
    <row r="420" s="74" customFormat="1" ht="9" customHeight="1"/>
    <row r="421" s="74" customFormat="1" ht="9" customHeight="1"/>
    <row r="422" s="74" customFormat="1" ht="9" customHeight="1"/>
    <row r="423" s="74" customFormat="1" ht="9" customHeight="1"/>
    <row r="424" s="74" customFormat="1" ht="9" customHeight="1"/>
    <row r="425" s="74" customFormat="1" ht="9" customHeight="1"/>
    <row r="426" s="74" customFormat="1" ht="9" customHeight="1"/>
    <row r="427" s="74" customFormat="1" ht="9" customHeight="1"/>
    <row r="428" s="74" customFormat="1" ht="9" customHeight="1"/>
    <row r="429" s="74" customFormat="1" ht="9" customHeight="1"/>
    <row r="430" s="74" customFormat="1" ht="9" customHeight="1"/>
    <row r="431" s="74" customFormat="1" ht="9" customHeight="1"/>
    <row r="432" s="74" customFormat="1" ht="9" customHeight="1"/>
    <row r="433" s="74" customFormat="1" ht="9" customHeight="1"/>
    <row r="434" s="74" customFormat="1" ht="9" customHeight="1"/>
    <row r="435" s="74" customFormat="1" ht="9" customHeight="1"/>
    <row r="436" s="74" customFormat="1" ht="9" customHeight="1"/>
    <row r="437" s="74" customFormat="1" ht="9" customHeight="1"/>
    <row r="438" s="74" customFormat="1" ht="9" customHeight="1"/>
    <row r="439" s="74" customFormat="1" ht="9" customHeight="1"/>
    <row r="440" s="74" customFormat="1" ht="9" customHeight="1"/>
    <row r="441" s="74" customFormat="1" ht="9" customHeight="1"/>
    <row r="442" s="74" customFormat="1" ht="9" customHeight="1"/>
    <row r="443" s="74" customFormat="1" ht="9" customHeight="1"/>
    <row r="444" s="74" customFormat="1" ht="9" customHeight="1"/>
    <row r="445" s="74" customFormat="1" ht="9" customHeight="1"/>
    <row r="446" s="74" customFormat="1" ht="9" customHeight="1"/>
    <row r="447" s="74" customFormat="1" ht="9" customHeight="1"/>
    <row r="448" s="74" customFormat="1" ht="9" customHeight="1"/>
    <row r="449" s="74" customFormat="1" ht="9" customHeight="1"/>
    <row r="450" s="74" customFormat="1" ht="9" customHeight="1"/>
    <row r="451" s="74" customFormat="1" ht="9" customHeight="1"/>
    <row r="452" s="74" customFormat="1" ht="9" customHeight="1"/>
    <row r="453" s="74" customFormat="1" ht="9" customHeight="1"/>
    <row r="454" s="74" customFormat="1" ht="9" customHeight="1"/>
    <row r="455" s="74" customFormat="1" ht="9" customHeight="1"/>
    <row r="456" s="74" customFormat="1" ht="9" customHeight="1"/>
    <row r="457" s="74" customFormat="1" ht="9" customHeight="1"/>
    <row r="458" s="74" customFormat="1" ht="9" customHeight="1"/>
    <row r="459" s="74" customFormat="1" ht="9" customHeight="1"/>
    <row r="460" s="74" customFormat="1" ht="9" customHeight="1"/>
    <row r="461" s="74" customFormat="1" ht="9" customHeight="1"/>
    <row r="462" s="74" customFormat="1" ht="9" customHeight="1"/>
    <row r="463" s="74" customFormat="1" ht="9" customHeight="1"/>
    <row r="464" s="74" customFormat="1" ht="9" customHeight="1"/>
    <row r="465" s="74" customFormat="1" ht="9" customHeight="1"/>
    <row r="466" s="74" customFormat="1" ht="9" customHeight="1"/>
    <row r="467" s="74" customFormat="1" ht="9" customHeight="1"/>
    <row r="468" s="74" customFormat="1" ht="9" customHeight="1"/>
    <row r="469" s="74" customFormat="1" ht="9" customHeight="1"/>
    <row r="470" s="74" customFormat="1" ht="9" customHeight="1"/>
    <row r="471" s="74" customFormat="1" ht="9" customHeight="1"/>
    <row r="472" s="74" customFormat="1" ht="9" customHeight="1"/>
    <row r="473" s="74" customFormat="1" ht="9" customHeight="1"/>
    <row r="474" s="74" customFormat="1" ht="9" customHeight="1"/>
    <row r="475" s="74" customFormat="1" ht="9" customHeight="1"/>
    <row r="476" s="74" customFormat="1" ht="9" customHeight="1"/>
    <row r="477" s="74" customFormat="1" ht="9" customHeight="1"/>
    <row r="478" s="74" customFormat="1" ht="9" customHeight="1"/>
    <row r="479" s="74" customFormat="1" ht="9" customHeight="1"/>
    <row r="480" s="74" customFormat="1" ht="9" customHeight="1"/>
    <row r="481" s="74" customFormat="1" ht="9" customHeight="1"/>
    <row r="482" s="74" customFormat="1" ht="9" customHeight="1"/>
    <row r="483" s="74" customFormat="1" ht="9" customHeight="1"/>
    <row r="484" s="74" customFormat="1" ht="9" customHeight="1"/>
    <row r="485" s="74" customFormat="1" ht="9" customHeight="1"/>
    <row r="486" s="74" customFormat="1" ht="9" customHeight="1"/>
    <row r="487" s="74" customFormat="1" ht="9" customHeight="1"/>
    <row r="488" s="74" customFormat="1" ht="9" customHeight="1"/>
    <row r="489" s="74" customFormat="1" ht="9" customHeight="1"/>
    <row r="490" s="74" customFormat="1" ht="9" customHeight="1"/>
    <row r="491" s="74" customFormat="1" ht="9" customHeight="1"/>
    <row r="492" s="74" customFormat="1" ht="9" customHeight="1"/>
    <row r="493" s="74" customFormat="1" ht="9" customHeight="1"/>
    <row r="494" s="74" customFormat="1" ht="9" customHeight="1"/>
    <row r="495" s="74" customFormat="1" ht="9" customHeight="1"/>
    <row r="496" s="74" customFormat="1" ht="9" customHeight="1"/>
    <row r="497" s="74" customFormat="1" ht="9" customHeight="1"/>
    <row r="498" s="74" customFormat="1" ht="9" customHeight="1"/>
    <row r="499" s="74" customFormat="1" ht="9" customHeight="1"/>
    <row r="500" s="74" customFormat="1" ht="9" customHeight="1"/>
    <row r="501" s="74" customFormat="1" ht="9" customHeight="1"/>
    <row r="502" s="74" customFormat="1" ht="9" customHeight="1"/>
    <row r="503" s="74" customFormat="1" ht="9" customHeight="1"/>
    <row r="504" s="74" customFormat="1" ht="9" customHeight="1"/>
    <row r="505" s="74" customFormat="1" ht="9" customHeight="1"/>
    <row r="506" s="74" customFormat="1" ht="9" customHeight="1"/>
    <row r="507" s="74" customFormat="1" ht="9" customHeight="1"/>
    <row r="508" s="74" customFormat="1" ht="9" customHeight="1"/>
    <row r="509" s="74" customFormat="1" ht="9" customHeight="1"/>
    <row r="510" s="74" customFormat="1" ht="9" customHeight="1"/>
    <row r="511" s="74" customFormat="1" ht="9" customHeight="1"/>
    <row r="512" s="74" customFormat="1" ht="9" customHeight="1"/>
  </sheetData>
  <mergeCells count="21">
    <mergeCell ref="B149:B153"/>
    <mergeCell ref="E5:L5"/>
    <mergeCell ref="E76:L76"/>
    <mergeCell ref="C156:M156"/>
    <mergeCell ref="C155:M155"/>
    <mergeCell ref="B137:B148"/>
    <mergeCell ref="B78:B86"/>
    <mergeCell ref="B87:B114"/>
    <mergeCell ref="C154:D154"/>
    <mergeCell ref="B115:B126"/>
    <mergeCell ref="B127:B136"/>
    <mergeCell ref="O2:AC2"/>
    <mergeCell ref="B33:B65"/>
    <mergeCell ref="B76:B77"/>
    <mergeCell ref="B66:B73"/>
    <mergeCell ref="B3:M3"/>
    <mergeCell ref="B2:M2"/>
    <mergeCell ref="B5:B6"/>
    <mergeCell ref="B7:B30"/>
    <mergeCell ref="C5:D6"/>
    <mergeCell ref="C76:D77"/>
  </mergeCells>
  <printOptions horizontalCentered="1"/>
  <pageMargins left="0.51" right="0.43" top="0.52" bottom="0.94488188976377963" header="0.51181102362204722" footer="0.51181102362204722"/>
  <pageSetup scale="53" orientation="portrait" r:id="rId1"/>
  <headerFooter alignWithMargins="0">
    <oddFooter>&amp;F</oddFooter>
  </headerFooter>
  <rowBreaks count="1" manualBreakCount="1">
    <brk id="74" max="8"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4C788-D400-41B0-AC58-DD29134133FF}">
  <dimension ref="A1:AF512"/>
  <sheetViews>
    <sheetView view="pageBreakPreview" zoomScaleNormal="115" zoomScaleSheetLayoutView="100" workbookViewId="0">
      <selection activeCell="M68" sqref="M68"/>
    </sheetView>
  </sheetViews>
  <sheetFormatPr baseColWidth="10" defaultRowHeight="12.75"/>
  <cols>
    <col min="1" max="1" width="3" style="208" customWidth="1"/>
    <col min="2" max="2" width="6.140625" style="74" customWidth="1"/>
    <col min="3" max="3" width="1.5703125" style="74" customWidth="1"/>
    <col min="4" max="4" width="65.28515625" style="74" customWidth="1"/>
    <col min="5" max="5" width="4.5703125" style="74" bestFit="1" customWidth="1"/>
    <col min="6" max="6" width="8.5703125" style="74" bestFit="1" customWidth="1"/>
    <col min="7" max="7" width="5.85546875" style="74" bestFit="1" customWidth="1"/>
    <col min="8" max="8" width="8" style="74" bestFit="1" customWidth="1"/>
    <col min="9" max="10" width="6.140625" style="74" bestFit="1" customWidth="1"/>
    <col min="11" max="11" width="6" style="74" bestFit="1" customWidth="1"/>
    <col min="12" max="12" width="0.5703125" style="74" customWidth="1"/>
    <col min="13" max="13" width="7.28515625" style="241" customWidth="1"/>
    <col min="14" max="14" width="2.5703125" style="74" customWidth="1"/>
    <col min="15" max="15" width="7" style="74" customWidth="1"/>
    <col min="16" max="16" width="9" style="74" customWidth="1"/>
    <col min="17" max="17" width="26" style="74" customWidth="1"/>
    <col min="18" max="18" width="8" style="74" customWidth="1"/>
    <col min="19" max="19" width="1" style="74" customWidth="1"/>
    <col min="20" max="20" width="6.7109375" style="74" customWidth="1"/>
    <col min="21" max="21" width="1" style="74" customWidth="1"/>
    <col min="22" max="22" width="6.7109375" style="74" customWidth="1"/>
    <col min="23" max="23" width="1" style="74" customWidth="1"/>
    <col min="24" max="24" width="6.7109375" style="74" customWidth="1"/>
    <col min="25" max="25" width="1" style="74" customWidth="1"/>
    <col min="26" max="26" width="6.7109375" style="74" customWidth="1"/>
    <col min="27" max="27" width="1" style="74" customWidth="1"/>
    <col min="28" max="28" width="6.7109375" style="74" customWidth="1"/>
    <col min="29" max="29" width="1" style="74" customWidth="1"/>
    <col min="30" max="31" width="6.7109375" style="74" customWidth="1"/>
    <col min="32" max="16384" width="11.42578125" style="74"/>
  </cols>
  <sheetData>
    <row r="1" spans="1:32" ht="3.75" customHeight="1">
      <c r="M1" s="1279"/>
    </row>
    <row r="2" spans="1:32" ht="12.75" customHeight="1">
      <c r="B2" s="2152" t="s">
        <v>1341</v>
      </c>
      <c r="C2" s="2152"/>
      <c r="D2" s="2152"/>
      <c r="E2" s="2152"/>
      <c r="F2" s="2152"/>
      <c r="G2" s="2152"/>
      <c r="H2" s="2152"/>
      <c r="I2" s="2152"/>
      <c r="J2" s="2152"/>
      <c r="K2" s="2152"/>
      <c r="L2" s="2152"/>
      <c r="M2" s="2152"/>
      <c r="O2" s="2152"/>
      <c r="P2" s="2152"/>
      <c r="Q2" s="2152"/>
      <c r="R2" s="2152"/>
      <c r="S2" s="2152"/>
      <c r="T2" s="2152"/>
      <c r="U2" s="2152"/>
      <c r="V2" s="2152"/>
      <c r="W2" s="2152"/>
      <c r="X2" s="2152"/>
      <c r="Y2" s="2152"/>
      <c r="Z2" s="2152"/>
      <c r="AA2" s="2152"/>
      <c r="AB2" s="2152"/>
      <c r="AC2" s="2152"/>
    </row>
    <row r="3" spans="1:32" ht="12.75" customHeight="1">
      <c r="A3" s="1278"/>
      <c r="B3" s="2152" t="s">
        <v>74</v>
      </c>
      <c r="C3" s="2152"/>
      <c r="D3" s="2152"/>
      <c r="E3" s="2152"/>
      <c r="F3" s="2152"/>
      <c r="G3" s="2152"/>
      <c r="H3" s="2152"/>
      <c r="I3" s="2152"/>
      <c r="J3" s="2152"/>
      <c r="K3" s="2152"/>
      <c r="L3" s="2152"/>
      <c r="M3" s="2152"/>
      <c r="N3" s="1277"/>
      <c r="O3" s="439"/>
      <c r="AE3" s="422"/>
      <c r="AF3" s="422"/>
    </row>
    <row r="4" spans="1:32" ht="3" customHeight="1">
      <c r="C4" s="418"/>
      <c r="D4" s="418"/>
      <c r="E4" s="77"/>
      <c r="F4" s="77"/>
      <c r="G4" s="77"/>
      <c r="H4" s="77"/>
      <c r="I4" s="77"/>
      <c r="J4" s="77"/>
      <c r="K4" s="77"/>
      <c r="L4" s="77"/>
      <c r="O4" s="77"/>
    </row>
    <row r="5" spans="1:32" ht="12" customHeight="1">
      <c r="B5" s="2001" t="s">
        <v>29</v>
      </c>
      <c r="C5" s="2018" t="s">
        <v>220</v>
      </c>
      <c r="D5" s="2018"/>
      <c r="E5" s="2151" t="s">
        <v>1338</v>
      </c>
      <c r="F5" s="2151"/>
      <c r="G5" s="2151"/>
      <c r="H5" s="2151"/>
      <c r="I5" s="2151"/>
      <c r="J5" s="2151"/>
      <c r="K5" s="2151"/>
      <c r="L5" s="2151"/>
      <c r="M5" s="1286"/>
      <c r="O5" s="77"/>
    </row>
    <row r="6" spans="1:32" ht="21" customHeight="1">
      <c r="B6" s="1990"/>
      <c r="C6" s="1972"/>
      <c r="D6" s="1972"/>
      <c r="E6" s="1285" t="s">
        <v>1337</v>
      </c>
      <c r="F6" s="1285" t="s">
        <v>1336</v>
      </c>
      <c r="G6" s="1285" t="s">
        <v>1335</v>
      </c>
      <c r="H6" s="1285" t="s">
        <v>1334</v>
      </c>
      <c r="I6" s="272" t="s">
        <v>1333</v>
      </c>
      <c r="J6" s="272" t="s">
        <v>1332</v>
      </c>
      <c r="K6" s="272" t="s">
        <v>1331</v>
      </c>
      <c r="L6" s="1284"/>
      <c r="M6" s="836" t="s">
        <v>5</v>
      </c>
    </row>
    <row r="7" spans="1:32">
      <c r="B7" s="2006">
        <v>1401</v>
      </c>
      <c r="C7" s="271" t="s">
        <v>9</v>
      </c>
      <c r="D7" s="432"/>
      <c r="E7" s="1289">
        <f t="shared" ref="E7:K7" si="0">SUM(E8+E12+E15+E19+E26+E29+E31)</f>
        <v>81</v>
      </c>
      <c r="F7" s="1289">
        <f t="shared" si="0"/>
        <v>1</v>
      </c>
      <c r="G7" s="1289">
        <f t="shared" si="0"/>
        <v>1</v>
      </c>
      <c r="H7" s="1289">
        <f t="shared" si="0"/>
        <v>1</v>
      </c>
      <c r="I7" s="1289">
        <f t="shared" si="0"/>
        <v>29</v>
      </c>
      <c r="J7" s="1289">
        <f t="shared" si="0"/>
        <v>44</v>
      </c>
      <c r="K7" s="1289">
        <f t="shared" si="0"/>
        <v>33</v>
      </c>
      <c r="L7" s="1289"/>
      <c r="M7" s="1288">
        <f t="shared" ref="M7:M32" si="1">SUM(E7:L7)</f>
        <v>190</v>
      </c>
      <c r="P7" s="84"/>
    </row>
    <row r="8" spans="1:32" ht="12" customHeight="1">
      <c r="B8" s="2014"/>
      <c r="C8" s="431" t="s">
        <v>10</v>
      </c>
      <c r="D8" s="339"/>
      <c r="E8" s="1258">
        <f t="shared" ref="E8:K8" si="2">SUM(E9:E11)</f>
        <v>4</v>
      </c>
      <c r="F8" s="1258">
        <f t="shared" si="2"/>
        <v>0</v>
      </c>
      <c r="G8" s="1258">
        <f t="shared" si="2"/>
        <v>0</v>
      </c>
      <c r="H8" s="1258">
        <f t="shared" si="2"/>
        <v>0</v>
      </c>
      <c r="I8" s="1258">
        <f t="shared" si="2"/>
        <v>6</v>
      </c>
      <c r="J8" s="1258">
        <f t="shared" si="2"/>
        <v>14</v>
      </c>
      <c r="K8" s="1258">
        <f t="shared" si="2"/>
        <v>21</v>
      </c>
      <c r="L8" s="1258"/>
      <c r="M8" s="258">
        <f t="shared" si="1"/>
        <v>45</v>
      </c>
    </row>
    <row r="9" spans="1:32" ht="12" customHeight="1">
      <c r="B9" s="2014"/>
      <c r="C9" s="391"/>
      <c r="D9" s="77" t="s">
        <v>1340</v>
      </c>
      <c r="E9" s="208">
        <v>2</v>
      </c>
      <c r="F9" s="208">
        <v>0</v>
      </c>
      <c r="G9" s="208">
        <v>0</v>
      </c>
      <c r="H9" s="208">
        <v>0</v>
      </c>
      <c r="I9" s="208">
        <v>1</v>
      </c>
      <c r="J9" s="208">
        <v>3</v>
      </c>
      <c r="K9" s="208">
        <v>0</v>
      </c>
      <c r="L9" s="208"/>
      <c r="M9" s="258">
        <f t="shared" si="1"/>
        <v>6</v>
      </c>
    </row>
    <row r="10" spans="1:32" ht="12" customHeight="1">
      <c r="B10" s="2014"/>
      <c r="C10" s="391"/>
      <c r="D10" s="77" t="s">
        <v>240</v>
      </c>
      <c r="E10" s="208">
        <v>2</v>
      </c>
      <c r="F10" s="208">
        <v>0</v>
      </c>
      <c r="G10" s="208">
        <v>0</v>
      </c>
      <c r="H10" s="208">
        <v>0</v>
      </c>
      <c r="I10" s="208">
        <v>3</v>
      </c>
      <c r="J10" s="208">
        <v>6</v>
      </c>
      <c r="K10" s="208">
        <v>3</v>
      </c>
      <c r="L10" s="208"/>
      <c r="M10" s="258">
        <f t="shared" si="1"/>
        <v>14</v>
      </c>
    </row>
    <row r="11" spans="1:32" ht="12" customHeight="1">
      <c r="B11" s="2014"/>
      <c r="C11" s="233"/>
      <c r="D11" s="77" t="s">
        <v>357</v>
      </c>
      <c r="E11" s="208">
        <v>0</v>
      </c>
      <c r="F11" s="208">
        <v>0</v>
      </c>
      <c r="G11" s="208">
        <v>0</v>
      </c>
      <c r="H11" s="208">
        <v>0</v>
      </c>
      <c r="I11" s="208">
        <v>2</v>
      </c>
      <c r="J11" s="208">
        <v>5</v>
      </c>
      <c r="K11" s="208">
        <v>18</v>
      </c>
      <c r="L11" s="208"/>
      <c r="M11" s="258">
        <f t="shared" si="1"/>
        <v>25</v>
      </c>
      <c r="P11" s="84"/>
    </row>
    <row r="12" spans="1:32" ht="12" customHeight="1">
      <c r="B12" s="2014"/>
      <c r="C12" s="391" t="s">
        <v>11</v>
      </c>
      <c r="D12" s="77"/>
      <c r="E12" s="1262">
        <f t="shared" ref="E12:K12" si="3">SUM(E13:E14)</f>
        <v>0</v>
      </c>
      <c r="F12" s="1262">
        <f t="shared" si="3"/>
        <v>0</v>
      </c>
      <c r="G12" s="1262">
        <f t="shared" si="3"/>
        <v>1</v>
      </c>
      <c r="H12" s="1262">
        <f t="shared" si="3"/>
        <v>1</v>
      </c>
      <c r="I12" s="1262">
        <f t="shared" si="3"/>
        <v>0</v>
      </c>
      <c r="J12" s="1262">
        <f t="shared" si="3"/>
        <v>0</v>
      </c>
      <c r="K12" s="1262">
        <f t="shared" si="3"/>
        <v>0</v>
      </c>
      <c r="L12" s="1262"/>
      <c r="M12" s="258">
        <f t="shared" si="1"/>
        <v>2</v>
      </c>
    </row>
    <row r="13" spans="1:32" ht="12" customHeight="1">
      <c r="B13" s="2014"/>
      <c r="C13" s="233"/>
      <c r="D13" s="77" t="s">
        <v>248</v>
      </c>
      <c r="E13" s="208">
        <v>0</v>
      </c>
      <c r="F13" s="208">
        <v>0</v>
      </c>
      <c r="G13" s="208">
        <v>1</v>
      </c>
      <c r="H13" s="208">
        <v>1</v>
      </c>
      <c r="I13" s="208">
        <v>0</v>
      </c>
      <c r="J13" s="208">
        <v>0</v>
      </c>
      <c r="K13" s="208">
        <v>0</v>
      </c>
      <c r="L13" s="208"/>
      <c r="M13" s="258">
        <f t="shared" si="1"/>
        <v>2</v>
      </c>
    </row>
    <row r="14" spans="1:32" ht="12" customHeight="1">
      <c r="B14" s="2014"/>
      <c r="C14" s="233"/>
      <c r="D14" s="77" t="s">
        <v>247</v>
      </c>
      <c r="E14" s="208">
        <v>0</v>
      </c>
      <c r="F14" s="208">
        <v>0</v>
      </c>
      <c r="G14" s="208">
        <v>0</v>
      </c>
      <c r="H14" s="208">
        <v>0</v>
      </c>
      <c r="I14" s="208">
        <v>0</v>
      </c>
      <c r="J14" s="208">
        <v>0</v>
      </c>
      <c r="K14" s="208">
        <v>0</v>
      </c>
      <c r="L14" s="208"/>
      <c r="M14" s="258">
        <f t="shared" si="1"/>
        <v>0</v>
      </c>
    </row>
    <row r="15" spans="1:32" ht="12" customHeight="1">
      <c r="B15" s="2014"/>
      <c r="C15" s="391" t="s">
        <v>12</v>
      </c>
      <c r="D15" s="77"/>
      <c r="E15" s="1262">
        <f t="shared" ref="E15:K15" si="4">SUM(E16:E18)</f>
        <v>0</v>
      </c>
      <c r="F15" s="1262">
        <f t="shared" si="4"/>
        <v>0</v>
      </c>
      <c r="G15" s="1262">
        <f t="shared" si="4"/>
        <v>0</v>
      </c>
      <c r="H15" s="1262">
        <f t="shared" si="4"/>
        <v>0</v>
      </c>
      <c r="I15" s="1262">
        <f t="shared" si="4"/>
        <v>7</v>
      </c>
      <c r="J15" s="1262">
        <f t="shared" si="4"/>
        <v>25</v>
      </c>
      <c r="K15" s="1262">
        <f t="shared" si="4"/>
        <v>3</v>
      </c>
      <c r="L15" s="1262"/>
      <c r="M15" s="258">
        <f t="shared" si="1"/>
        <v>35</v>
      </c>
    </row>
    <row r="16" spans="1:32" ht="12" customHeight="1">
      <c r="B16" s="2014"/>
      <c r="C16" s="233"/>
      <c r="D16" s="77" t="s">
        <v>246</v>
      </c>
      <c r="E16" s="208">
        <v>0</v>
      </c>
      <c r="F16" s="208">
        <v>0</v>
      </c>
      <c r="G16" s="208">
        <v>0</v>
      </c>
      <c r="H16" s="208">
        <v>0</v>
      </c>
      <c r="I16" s="208">
        <v>7</v>
      </c>
      <c r="J16" s="208">
        <v>25</v>
      </c>
      <c r="K16" s="208">
        <v>3</v>
      </c>
      <c r="L16" s="208"/>
      <c r="M16" s="258">
        <f t="shared" si="1"/>
        <v>35</v>
      </c>
    </row>
    <row r="17" spans="2:13" ht="12" customHeight="1">
      <c r="B17" s="2014"/>
      <c r="C17" s="233"/>
      <c r="D17" s="77" t="s">
        <v>245</v>
      </c>
      <c r="E17" s="208">
        <v>0</v>
      </c>
      <c r="F17" s="208">
        <v>0</v>
      </c>
      <c r="G17" s="208">
        <v>0</v>
      </c>
      <c r="H17" s="208">
        <v>0</v>
      </c>
      <c r="I17" s="208">
        <v>0</v>
      </c>
      <c r="J17" s="208">
        <v>0</v>
      </c>
      <c r="K17" s="208">
        <v>0</v>
      </c>
      <c r="L17" s="208"/>
      <c r="M17" s="258">
        <f t="shared" si="1"/>
        <v>0</v>
      </c>
    </row>
    <row r="18" spans="2:13" ht="12" customHeight="1">
      <c r="B18" s="2014"/>
      <c r="C18" s="233"/>
      <c r="D18" s="77" t="s">
        <v>244</v>
      </c>
      <c r="E18" s="208">
        <v>0</v>
      </c>
      <c r="F18" s="208">
        <v>0</v>
      </c>
      <c r="G18" s="208">
        <v>0</v>
      </c>
      <c r="H18" s="208">
        <v>0</v>
      </c>
      <c r="I18" s="208">
        <v>0</v>
      </c>
      <c r="J18" s="208">
        <v>0</v>
      </c>
      <c r="K18" s="208">
        <v>0</v>
      </c>
      <c r="L18" s="208"/>
      <c r="M18" s="258">
        <f t="shared" si="1"/>
        <v>0</v>
      </c>
    </row>
    <row r="19" spans="2:13" ht="12" customHeight="1">
      <c r="B19" s="2014"/>
      <c r="C19" s="428" t="s">
        <v>30</v>
      </c>
      <c r="D19" s="90"/>
      <c r="E19" s="1278">
        <f t="shared" ref="E19:K19" si="5">SUM(E20:E25)</f>
        <v>77</v>
      </c>
      <c r="F19" s="1278">
        <f t="shared" si="5"/>
        <v>1</v>
      </c>
      <c r="G19" s="1278">
        <f t="shared" si="5"/>
        <v>0</v>
      </c>
      <c r="H19" s="1278">
        <f t="shared" si="5"/>
        <v>0</v>
      </c>
      <c r="I19" s="1278">
        <f t="shared" si="5"/>
        <v>14</v>
      </c>
      <c r="J19" s="1278">
        <f t="shared" si="5"/>
        <v>1</v>
      </c>
      <c r="K19" s="1278">
        <f t="shared" si="5"/>
        <v>0</v>
      </c>
      <c r="L19" s="1278"/>
      <c r="M19" s="258">
        <f t="shared" si="1"/>
        <v>93</v>
      </c>
    </row>
    <row r="20" spans="2:13" ht="12" customHeight="1">
      <c r="B20" s="2014"/>
      <c r="C20" s="233"/>
      <c r="D20" s="77" t="s">
        <v>238</v>
      </c>
      <c r="E20" s="208">
        <v>18</v>
      </c>
      <c r="F20" s="208">
        <v>1</v>
      </c>
      <c r="G20" s="208">
        <v>0</v>
      </c>
      <c r="H20" s="208">
        <v>0</v>
      </c>
      <c r="I20" s="208">
        <v>3</v>
      </c>
      <c r="J20" s="208">
        <v>0</v>
      </c>
      <c r="K20" s="208">
        <v>0</v>
      </c>
      <c r="L20" s="208"/>
      <c r="M20" s="258">
        <f t="shared" si="1"/>
        <v>22</v>
      </c>
    </row>
    <row r="21" spans="2:13" ht="12" customHeight="1">
      <c r="B21" s="2014"/>
      <c r="C21" s="233"/>
      <c r="D21" s="77" t="s">
        <v>243</v>
      </c>
      <c r="E21" s="208">
        <v>3</v>
      </c>
      <c r="F21" s="208">
        <v>0</v>
      </c>
      <c r="G21" s="208">
        <v>0</v>
      </c>
      <c r="H21" s="208">
        <v>0</v>
      </c>
      <c r="I21" s="208">
        <v>1</v>
      </c>
      <c r="J21" s="208">
        <v>0</v>
      </c>
      <c r="K21" s="208">
        <v>0</v>
      </c>
      <c r="L21" s="208"/>
      <c r="M21" s="258">
        <f t="shared" si="1"/>
        <v>4</v>
      </c>
    </row>
    <row r="22" spans="2:13" ht="12" customHeight="1">
      <c r="B22" s="2014"/>
      <c r="C22" s="233"/>
      <c r="D22" s="77" t="s">
        <v>242</v>
      </c>
      <c r="E22" s="208">
        <v>11</v>
      </c>
      <c r="F22" s="208">
        <v>0</v>
      </c>
      <c r="G22" s="208">
        <v>0</v>
      </c>
      <c r="H22" s="208">
        <v>0</v>
      </c>
      <c r="I22" s="208">
        <v>3</v>
      </c>
      <c r="J22" s="208">
        <v>0</v>
      </c>
      <c r="K22" s="208">
        <v>0</v>
      </c>
      <c r="L22" s="208"/>
      <c r="M22" s="258">
        <f t="shared" si="1"/>
        <v>14</v>
      </c>
    </row>
    <row r="23" spans="2:13" ht="12" customHeight="1">
      <c r="B23" s="2014"/>
      <c r="C23" s="233"/>
      <c r="D23" s="77" t="s">
        <v>241</v>
      </c>
      <c r="E23" s="208">
        <v>11</v>
      </c>
      <c r="F23" s="208">
        <v>0</v>
      </c>
      <c r="G23" s="208">
        <v>0</v>
      </c>
      <c r="H23" s="208">
        <v>0</v>
      </c>
      <c r="I23" s="208">
        <v>3</v>
      </c>
      <c r="J23" s="208">
        <v>0</v>
      </c>
      <c r="K23" s="208">
        <v>0</v>
      </c>
      <c r="L23" s="208"/>
      <c r="M23" s="258">
        <f t="shared" si="1"/>
        <v>14</v>
      </c>
    </row>
    <row r="24" spans="2:13" ht="12" customHeight="1">
      <c r="B24" s="2014"/>
      <c r="C24" s="233"/>
      <c r="D24" s="77" t="s">
        <v>240</v>
      </c>
      <c r="E24" s="208">
        <v>34</v>
      </c>
      <c r="F24" s="208">
        <v>0</v>
      </c>
      <c r="G24" s="208">
        <v>0</v>
      </c>
      <c r="H24" s="208">
        <v>0</v>
      </c>
      <c r="I24" s="208">
        <v>4</v>
      </c>
      <c r="J24" s="208">
        <v>0</v>
      </c>
      <c r="K24" s="208">
        <v>0</v>
      </c>
      <c r="L24" s="208"/>
      <c r="M24" s="258">
        <f t="shared" si="1"/>
        <v>38</v>
      </c>
    </row>
    <row r="25" spans="2:13" ht="12" customHeight="1">
      <c r="B25" s="2014"/>
      <c r="C25" s="233"/>
      <c r="D25" s="77" t="s">
        <v>340</v>
      </c>
      <c r="E25" s="208">
        <v>0</v>
      </c>
      <c r="F25" s="208">
        <v>0</v>
      </c>
      <c r="G25" s="208">
        <v>0</v>
      </c>
      <c r="H25" s="208">
        <v>0</v>
      </c>
      <c r="I25" s="208">
        <v>0</v>
      </c>
      <c r="J25" s="208">
        <v>1</v>
      </c>
      <c r="K25" s="208">
        <v>0</v>
      </c>
      <c r="L25" s="208"/>
      <c r="M25" s="258">
        <f t="shared" si="1"/>
        <v>1</v>
      </c>
    </row>
    <row r="26" spans="2:13" ht="12" customHeight="1">
      <c r="B26" s="2014"/>
      <c r="C26" s="428" t="s">
        <v>31</v>
      </c>
      <c r="D26" s="77"/>
      <c r="E26" s="1262">
        <f t="shared" ref="E26:K26" si="6">SUM(E27:E28)</f>
        <v>0</v>
      </c>
      <c r="F26" s="1262">
        <f t="shared" si="6"/>
        <v>0</v>
      </c>
      <c r="G26" s="1262">
        <f t="shared" si="6"/>
        <v>0</v>
      </c>
      <c r="H26" s="1262">
        <f t="shared" si="6"/>
        <v>0</v>
      </c>
      <c r="I26" s="1262">
        <f t="shared" si="6"/>
        <v>2</v>
      </c>
      <c r="J26" s="1262">
        <f t="shared" si="6"/>
        <v>4</v>
      </c>
      <c r="K26" s="1262">
        <f t="shared" si="6"/>
        <v>8</v>
      </c>
      <c r="L26" s="1262"/>
      <c r="M26" s="258">
        <f t="shared" si="1"/>
        <v>14</v>
      </c>
    </row>
    <row r="27" spans="2:13" ht="12" customHeight="1">
      <c r="B27" s="2014"/>
      <c r="C27" s="233"/>
      <c r="D27" s="77" t="s">
        <v>238</v>
      </c>
      <c r="E27" s="208">
        <v>0</v>
      </c>
      <c r="F27" s="208">
        <v>0</v>
      </c>
      <c r="G27" s="208">
        <v>0</v>
      </c>
      <c r="H27" s="208">
        <v>0</v>
      </c>
      <c r="I27" s="208">
        <v>2</v>
      </c>
      <c r="J27" s="208">
        <v>1</v>
      </c>
      <c r="K27" s="208">
        <v>1</v>
      </c>
      <c r="L27" s="208"/>
      <c r="M27" s="258">
        <f t="shared" si="1"/>
        <v>4</v>
      </c>
    </row>
    <row r="28" spans="2:13" ht="12" customHeight="1">
      <c r="B28" s="2014"/>
      <c r="C28" s="233"/>
      <c r="D28" s="77" t="s">
        <v>240</v>
      </c>
      <c r="E28" s="208">
        <v>0</v>
      </c>
      <c r="F28" s="208">
        <v>0</v>
      </c>
      <c r="G28" s="208">
        <v>0</v>
      </c>
      <c r="H28" s="208">
        <v>0</v>
      </c>
      <c r="I28" s="208">
        <v>0</v>
      </c>
      <c r="J28" s="208">
        <v>3</v>
      </c>
      <c r="K28" s="208">
        <v>7</v>
      </c>
      <c r="L28" s="208"/>
      <c r="M28" s="258">
        <f t="shared" si="1"/>
        <v>10</v>
      </c>
    </row>
    <row r="29" spans="2:13" ht="12" customHeight="1">
      <c r="B29" s="2014"/>
      <c r="C29" s="391" t="s">
        <v>58</v>
      </c>
      <c r="D29" s="77"/>
      <c r="E29" s="1262">
        <f t="shared" ref="E29:K29" si="7">SUM(E30)</f>
        <v>0</v>
      </c>
      <c r="F29" s="1262">
        <f t="shared" si="7"/>
        <v>0</v>
      </c>
      <c r="G29" s="1262">
        <f t="shared" si="7"/>
        <v>0</v>
      </c>
      <c r="H29" s="1262">
        <f t="shared" si="7"/>
        <v>0</v>
      </c>
      <c r="I29" s="1262">
        <f t="shared" si="7"/>
        <v>0</v>
      </c>
      <c r="J29" s="1262">
        <f t="shared" si="7"/>
        <v>0</v>
      </c>
      <c r="K29" s="1262">
        <f t="shared" si="7"/>
        <v>1</v>
      </c>
      <c r="L29" s="1262"/>
      <c r="M29" s="258">
        <f t="shared" si="1"/>
        <v>1</v>
      </c>
    </row>
    <row r="30" spans="2:13" ht="12" customHeight="1">
      <c r="B30" s="2014"/>
      <c r="C30" s="233"/>
      <c r="D30" s="77" t="s">
        <v>236</v>
      </c>
      <c r="E30" s="208">
        <v>0</v>
      </c>
      <c r="F30" s="208">
        <v>0</v>
      </c>
      <c r="G30" s="208">
        <v>0</v>
      </c>
      <c r="H30" s="208">
        <v>0</v>
      </c>
      <c r="I30" s="208">
        <v>0</v>
      </c>
      <c r="J30" s="208">
        <v>0</v>
      </c>
      <c r="K30" s="208">
        <v>1</v>
      </c>
      <c r="L30" s="208"/>
      <c r="M30" s="258">
        <f t="shared" si="1"/>
        <v>1</v>
      </c>
    </row>
    <row r="31" spans="2:13" ht="12" customHeight="1">
      <c r="B31" s="846"/>
      <c r="C31" s="391" t="s">
        <v>64</v>
      </c>
      <c r="D31" s="77"/>
      <c r="E31" s="1262">
        <f t="shared" ref="E31:K31" si="8">SUM(E32)</f>
        <v>0</v>
      </c>
      <c r="F31" s="1262">
        <f t="shared" si="8"/>
        <v>0</v>
      </c>
      <c r="G31" s="1262">
        <f t="shared" si="8"/>
        <v>0</v>
      </c>
      <c r="H31" s="1262">
        <f t="shared" si="8"/>
        <v>0</v>
      </c>
      <c r="I31" s="1262">
        <f t="shared" si="8"/>
        <v>0</v>
      </c>
      <c r="J31" s="1262">
        <f t="shared" si="8"/>
        <v>0</v>
      </c>
      <c r="K31" s="1262">
        <f t="shared" si="8"/>
        <v>0</v>
      </c>
      <c r="L31" s="1262"/>
      <c r="M31" s="258">
        <f t="shared" si="1"/>
        <v>0</v>
      </c>
    </row>
    <row r="32" spans="2:13" ht="12" customHeight="1">
      <c r="B32" s="846"/>
      <c r="C32" s="419"/>
      <c r="D32" s="418" t="s">
        <v>236</v>
      </c>
      <c r="E32" s="533">
        <v>0</v>
      </c>
      <c r="F32" s="533">
        <v>0</v>
      </c>
      <c r="G32" s="533">
        <v>0</v>
      </c>
      <c r="H32" s="533">
        <v>0</v>
      </c>
      <c r="I32" s="533">
        <v>0</v>
      </c>
      <c r="J32" s="533">
        <v>0</v>
      </c>
      <c r="K32" s="533">
        <v>0</v>
      </c>
      <c r="L32" s="533"/>
      <c r="M32" s="258">
        <f t="shared" si="1"/>
        <v>0</v>
      </c>
    </row>
    <row r="33" spans="2:16" ht="12.75" customHeight="1">
      <c r="B33" s="2006">
        <v>1402</v>
      </c>
      <c r="C33" s="35" t="s">
        <v>13</v>
      </c>
      <c r="D33" s="111"/>
      <c r="E33" s="263">
        <f t="shared" ref="E33:K33" si="9">SUM(E34+E41+E44+E50+E53+E57+E60+E64)</f>
        <v>13</v>
      </c>
      <c r="F33" s="263">
        <f t="shared" si="9"/>
        <v>1</v>
      </c>
      <c r="G33" s="263">
        <f t="shared" si="9"/>
        <v>3</v>
      </c>
      <c r="H33" s="263">
        <f t="shared" si="9"/>
        <v>8</v>
      </c>
      <c r="I33" s="263">
        <f t="shared" si="9"/>
        <v>60</v>
      </c>
      <c r="J33" s="263">
        <f t="shared" si="9"/>
        <v>56</v>
      </c>
      <c r="K33" s="263">
        <f t="shared" si="9"/>
        <v>67</v>
      </c>
      <c r="L33" s="263"/>
      <c r="M33" s="256">
        <f>SUM(E33:K33)</f>
        <v>208</v>
      </c>
      <c r="P33" s="84"/>
    </row>
    <row r="34" spans="2:16" ht="12" customHeight="1">
      <c r="B34" s="2007"/>
      <c r="C34" s="391" t="s">
        <v>92</v>
      </c>
      <c r="D34" s="77"/>
      <c r="E34" s="1262">
        <f t="shared" ref="E34:K34" si="10">SUM(E35:E40)</f>
        <v>7</v>
      </c>
      <c r="F34" s="1262">
        <f t="shared" si="10"/>
        <v>0</v>
      </c>
      <c r="G34" s="1262">
        <f t="shared" si="10"/>
        <v>0</v>
      </c>
      <c r="H34" s="1262">
        <f t="shared" si="10"/>
        <v>1</v>
      </c>
      <c r="I34" s="1262">
        <f t="shared" si="10"/>
        <v>40</v>
      </c>
      <c r="J34" s="1262">
        <f t="shared" si="10"/>
        <v>42</v>
      </c>
      <c r="K34" s="1262">
        <f t="shared" si="10"/>
        <v>13</v>
      </c>
      <c r="L34" s="1262"/>
      <c r="M34" s="1246">
        <f>SUM(E34:K34)</f>
        <v>103</v>
      </c>
    </row>
    <row r="35" spans="2:16" ht="12" customHeight="1">
      <c r="B35" s="2007"/>
      <c r="C35" s="233"/>
      <c r="D35" s="77" t="s">
        <v>228</v>
      </c>
      <c r="E35" s="208">
        <v>1</v>
      </c>
      <c r="F35" s="208">
        <v>0</v>
      </c>
      <c r="G35" s="208">
        <v>0</v>
      </c>
      <c r="H35" s="208">
        <v>0</v>
      </c>
      <c r="I35" s="208">
        <v>5</v>
      </c>
      <c r="J35" s="208">
        <v>4</v>
      </c>
      <c r="K35" s="208">
        <v>3</v>
      </c>
      <c r="L35" s="77">
        <v>11</v>
      </c>
      <c r="M35" s="258">
        <f t="shared" ref="M35:M65" si="11">SUM(E35:L35)</f>
        <v>24</v>
      </c>
      <c r="P35" s="84"/>
    </row>
    <row r="36" spans="2:16" ht="12" customHeight="1">
      <c r="B36" s="2007"/>
      <c r="C36" s="233"/>
      <c r="D36" s="77" t="s">
        <v>227</v>
      </c>
      <c r="E36" s="208">
        <v>1</v>
      </c>
      <c r="F36" s="208">
        <v>0</v>
      </c>
      <c r="G36" s="208">
        <v>0</v>
      </c>
      <c r="H36" s="208">
        <v>0</v>
      </c>
      <c r="I36" s="208">
        <v>18</v>
      </c>
      <c r="J36" s="208">
        <v>24</v>
      </c>
      <c r="K36" s="208">
        <v>5</v>
      </c>
      <c r="L36" s="77">
        <v>40</v>
      </c>
      <c r="M36" s="258">
        <f t="shared" si="11"/>
        <v>88</v>
      </c>
    </row>
    <row r="37" spans="2:16" ht="12" customHeight="1">
      <c r="B37" s="2007"/>
      <c r="C37" s="233"/>
      <c r="D37" s="77" t="s">
        <v>338</v>
      </c>
      <c r="E37" s="208">
        <v>0</v>
      </c>
      <c r="F37" s="208">
        <v>0</v>
      </c>
      <c r="G37" s="208">
        <v>0</v>
      </c>
      <c r="H37" s="208">
        <v>0</v>
      </c>
      <c r="I37" s="208">
        <v>2</v>
      </c>
      <c r="J37" s="208">
        <v>2</v>
      </c>
      <c r="K37" s="208">
        <v>1</v>
      </c>
      <c r="L37" s="77">
        <v>5</v>
      </c>
      <c r="M37" s="258">
        <f t="shared" si="11"/>
        <v>10</v>
      </c>
    </row>
    <row r="38" spans="2:16" ht="12" customHeight="1">
      <c r="B38" s="2007"/>
      <c r="C38" s="233"/>
      <c r="D38" s="77" t="s">
        <v>234</v>
      </c>
      <c r="E38" s="208">
        <v>0</v>
      </c>
      <c r="F38" s="208">
        <v>0</v>
      </c>
      <c r="G38" s="208">
        <v>0</v>
      </c>
      <c r="H38" s="208">
        <v>0</v>
      </c>
      <c r="I38" s="208">
        <v>2</v>
      </c>
      <c r="J38" s="208">
        <v>2</v>
      </c>
      <c r="K38" s="208">
        <v>3</v>
      </c>
      <c r="L38" s="77">
        <v>4</v>
      </c>
      <c r="M38" s="258">
        <f t="shared" si="11"/>
        <v>11</v>
      </c>
    </row>
    <row r="39" spans="2:16" ht="12" customHeight="1">
      <c r="B39" s="2007"/>
      <c r="C39" s="233"/>
      <c r="D39" s="77" t="s">
        <v>1339</v>
      </c>
      <c r="E39" s="208">
        <v>1</v>
      </c>
      <c r="F39" s="208">
        <v>0</v>
      </c>
      <c r="G39" s="208">
        <v>0</v>
      </c>
      <c r="H39" s="208">
        <v>0</v>
      </c>
      <c r="I39" s="208">
        <v>1</v>
      </c>
      <c r="J39" s="208">
        <v>1</v>
      </c>
      <c r="K39" s="208">
        <v>0</v>
      </c>
      <c r="L39" s="77">
        <v>3</v>
      </c>
      <c r="M39" s="258">
        <f t="shared" si="11"/>
        <v>6</v>
      </c>
    </row>
    <row r="40" spans="2:16" ht="12" customHeight="1">
      <c r="B40" s="2007"/>
      <c r="C40" s="233"/>
      <c r="D40" s="77" t="s">
        <v>232</v>
      </c>
      <c r="E40" s="208">
        <v>4</v>
      </c>
      <c r="F40" s="208">
        <v>0</v>
      </c>
      <c r="G40" s="208">
        <v>0</v>
      </c>
      <c r="H40" s="208">
        <v>1</v>
      </c>
      <c r="I40" s="208">
        <v>12</v>
      </c>
      <c r="J40" s="208">
        <v>9</v>
      </c>
      <c r="K40" s="208">
        <v>1</v>
      </c>
      <c r="L40" s="77">
        <v>22</v>
      </c>
      <c r="M40" s="258">
        <f t="shared" si="11"/>
        <v>49</v>
      </c>
    </row>
    <row r="41" spans="2:16" ht="12" customHeight="1">
      <c r="B41" s="2007"/>
      <c r="C41" s="391" t="s">
        <v>110</v>
      </c>
      <c r="D41" s="77"/>
      <c r="E41" s="1262">
        <f t="shared" ref="E41:K41" si="12">SUM(E42:E43)</f>
        <v>0</v>
      </c>
      <c r="F41" s="1262">
        <f t="shared" si="12"/>
        <v>1</v>
      </c>
      <c r="G41" s="1262">
        <f t="shared" si="12"/>
        <v>1</v>
      </c>
      <c r="H41" s="1262">
        <f t="shared" si="12"/>
        <v>0</v>
      </c>
      <c r="I41" s="1262">
        <f t="shared" si="12"/>
        <v>0</v>
      </c>
      <c r="J41" s="1262">
        <f t="shared" si="12"/>
        <v>0</v>
      </c>
      <c r="K41" s="1262">
        <f t="shared" si="12"/>
        <v>0</v>
      </c>
      <c r="L41" s="1262"/>
      <c r="M41" s="1246">
        <f t="shared" si="11"/>
        <v>2</v>
      </c>
    </row>
    <row r="42" spans="2:16" ht="12" customHeight="1">
      <c r="B42" s="2007"/>
      <c r="C42" s="233"/>
      <c r="D42" s="77" t="s">
        <v>227</v>
      </c>
      <c r="E42" s="208">
        <v>0</v>
      </c>
      <c r="F42" s="208">
        <v>1</v>
      </c>
      <c r="G42" s="208">
        <v>1</v>
      </c>
      <c r="H42" s="208">
        <v>0</v>
      </c>
      <c r="I42" s="208">
        <v>0</v>
      </c>
      <c r="J42" s="208">
        <v>0</v>
      </c>
      <c r="K42" s="208">
        <v>0</v>
      </c>
      <c r="L42" s="77">
        <v>1</v>
      </c>
      <c r="M42" s="258">
        <f t="shared" si="11"/>
        <v>3</v>
      </c>
      <c r="P42" s="1287"/>
    </row>
    <row r="43" spans="2:16" ht="12" customHeight="1">
      <c r="B43" s="2007"/>
      <c r="C43" s="233"/>
      <c r="D43" s="77" t="s">
        <v>232</v>
      </c>
      <c r="E43" s="208">
        <v>0</v>
      </c>
      <c r="F43" s="208">
        <v>0</v>
      </c>
      <c r="G43" s="208">
        <v>0</v>
      </c>
      <c r="H43" s="208">
        <v>0</v>
      </c>
      <c r="I43" s="208">
        <v>0</v>
      </c>
      <c r="J43" s="208">
        <v>0</v>
      </c>
      <c r="K43" s="208">
        <v>0</v>
      </c>
      <c r="L43" s="77">
        <v>0</v>
      </c>
      <c r="M43" s="258">
        <f t="shared" si="11"/>
        <v>0</v>
      </c>
    </row>
    <row r="44" spans="2:16" ht="12" customHeight="1">
      <c r="B44" s="2007"/>
      <c r="C44" s="391" t="s">
        <v>56</v>
      </c>
      <c r="D44" s="77"/>
      <c r="E44" s="1262">
        <f t="shared" ref="E44:K44" si="13">SUM(E45:E49)</f>
        <v>0</v>
      </c>
      <c r="F44" s="1262">
        <f t="shared" si="13"/>
        <v>0</v>
      </c>
      <c r="G44" s="1262">
        <f t="shared" si="13"/>
        <v>1</v>
      </c>
      <c r="H44" s="1262">
        <f t="shared" si="13"/>
        <v>0</v>
      </c>
      <c r="I44" s="1262">
        <f t="shared" si="13"/>
        <v>0</v>
      </c>
      <c r="J44" s="1262">
        <f t="shared" si="13"/>
        <v>0</v>
      </c>
      <c r="K44" s="1262">
        <f t="shared" si="13"/>
        <v>0</v>
      </c>
      <c r="L44" s="1262"/>
      <c r="M44" s="1246">
        <f t="shared" si="11"/>
        <v>1</v>
      </c>
    </row>
    <row r="45" spans="2:16" ht="12" customHeight="1">
      <c r="B45" s="2007"/>
      <c r="C45" s="233"/>
      <c r="D45" s="77" t="s">
        <v>228</v>
      </c>
      <c r="E45" s="208">
        <v>0</v>
      </c>
      <c r="F45" s="208">
        <v>0</v>
      </c>
      <c r="G45" s="208">
        <v>0</v>
      </c>
      <c r="H45" s="208">
        <v>0</v>
      </c>
      <c r="I45" s="208">
        <v>0</v>
      </c>
      <c r="J45" s="208">
        <v>0</v>
      </c>
      <c r="K45" s="208">
        <v>0</v>
      </c>
      <c r="L45" s="77">
        <v>1</v>
      </c>
      <c r="M45" s="258">
        <f t="shared" si="11"/>
        <v>1</v>
      </c>
    </row>
    <row r="46" spans="2:16" ht="12" customHeight="1">
      <c r="B46" s="2007"/>
      <c r="C46" s="233"/>
      <c r="D46" s="77" t="s">
        <v>231</v>
      </c>
      <c r="E46" s="208">
        <v>0</v>
      </c>
      <c r="F46" s="208">
        <v>0</v>
      </c>
      <c r="G46" s="208">
        <v>0</v>
      </c>
      <c r="H46" s="208">
        <v>0</v>
      </c>
      <c r="I46" s="208">
        <v>0</v>
      </c>
      <c r="J46" s="208">
        <v>0</v>
      </c>
      <c r="K46" s="208">
        <v>0</v>
      </c>
      <c r="L46" s="77">
        <v>0</v>
      </c>
      <c r="M46" s="258">
        <f t="shared" si="11"/>
        <v>0</v>
      </c>
    </row>
    <row r="47" spans="2:16" ht="12" customHeight="1">
      <c r="B47" s="2007"/>
      <c r="C47" s="233"/>
      <c r="D47" s="77" t="s">
        <v>230</v>
      </c>
      <c r="E47" s="208">
        <v>0</v>
      </c>
      <c r="F47" s="208">
        <v>0</v>
      </c>
      <c r="G47" s="208">
        <v>1</v>
      </c>
      <c r="H47" s="208">
        <v>0</v>
      </c>
      <c r="I47" s="208">
        <v>0</v>
      </c>
      <c r="J47" s="208">
        <v>0</v>
      </c>
      <c r="K47" s="208">
        <v>0</v>
      </c>
      <c r="L47" s="77">
        <v>2</v>
      </c>
      <c r="M47" s="258">
        <f t="shared" si="11"/>
        <v>3</v>
      </c>
    </row>
    <row r="48" spans="2:16" ht="12" customHeight="1">
      <c r="B48" s="2007"/>
      <c r="C48" s="233"/>
      <c r="D48" s="77" t="s">
        <v>338</v>
      </c>
      <c r="E48" s="208">
        <v>0</v>
      </c>
      <c r="F48" s="208">
        <v>0</v>
      </c>
      <c r="G48" s="208">
        <v>0</v>
      </c>
      <c r="H48" s="208">
        <v>0</v>
      </c>
      <c r="I48" s="208">
        <v>0</v>
      </c>
      <c r="J48" s="208">
        <v>0</v>
      </c>
      <c r="K48" s="208">
        <v>0</v>
      </c>
      <c r="L48" s="77">
        <v>1</v>
      </c>
      <c r="M48" s="258">
        <f t="shared" si="11"/>
        <v>1</v>
      </c>
    </row>
    <row r="49" spans="2:13" ht="12" customHeight="1">
      <c r="B49" s="2007"/>
      <c r="C49" s="233"/>
      <c r="D49" s="77" t="s">
        <v>226</v>
      </c>
      <c r="E49" s="208">
        <v>0</v>
      </c>
      <c r="F49" s="208">
        <v>0</v>
      </c>
      <c r="G49" s="208">
        <v>0</v>
      </c>
      <c r="H49" s="208">
        <v>0</v>
      </c>
      <c r="I49" s="208">
        <v>0</v>
      </c>
      <c r="J49" s="208">
        <v>0</v>
      </c>
      <c r="K49" s="208">
        <v>0</v>
      </c>
      <c r="L49" s="77">
        <v>0</v>
      </c>
      <c r="M49" s="258">
        <f t="shared" si="11"/>
        <v>0</v>
      </c>
    </row>
    <row r="50" spans="2:13" ht="12" customHeight="1">
      <c r="B50" s="2007"/>
      <c r="C50" s="391" t="s">
        <v>125</v>
      </c>
      <c r="D50" s="77"/>
      <c r="E50" s="1262">
        <f t="shared" ref="E50:K50" si="14">SUM(E51:E52)</f>
        <v>4</v>
      </c>
      <c r="F50" s="1262">
        <f t="shared" si="14"/>
        <v>0</v>
      </c>
      <c r="G50" s="1262">
        <f t="shared" si="14"/>
        <v>1</v>
      </c>
      <c r="H50" s="1262">
        <f t="shared" si="14"/>
        <v>7</v>
      </c>
      <c r="I50" s="1262">
        <f t="shared" si="14"/>
        <v>17</v>
      </c>
      <c r="J50" s="1262">
        <f t="shared" si="14"/>
        <v>9</v>
      </c>
      <c r="K50" s="1262">
        <f t="shared" si="14"/>
        <v>1</v>
      </c>
      <c r="L50" s="1262"/>
      <c r="M50" s="1246">
        <f t="shared" si="11"/>
        <v>39</v>
      </c>
    </row>
    <row r="51" spans="2:13" ht="12" customHeight="1">
      <c r="B51" s="2007"/>
      <c r="C51" s="233"/>
      <c r="D51" s="77" t="s">
        <v>228</v>
      </c>
      <c r="E51" s="208">
        <v>1</v>
      </c>
      <c r="F51" s="208">
        <v>0</v>
      </c>
      <c r="G51" s="208">
        <v>0</v>
      </c>
      <c r="H51" s="208">
        <v>5</v>
      </c>
      <c r="I51" s="208">
        <v>3</v>
      </c>
      <c r="J51" s="208">
        <v>6</v>
      </c>
      <c r="K51" s="208">
        <v>0</v>
      </c>
      <c r="L51" s="77">
        <v>10</v>
      </c>
      <c r="M51" s="258">
        <f t="shared" si="11"/>
        <v>25</v>
      </c>
    </row>
    <row r="52" spans="2:13" ht="12" customHeight="1">
      <c r="B52" s="2007"/>
      <c r="C52" s="233"/>
      <c r="D52" s="77" t="s">
        <v>227</v>
      </c>
      <c r="E52" s="208">
        <v>3</v>
      </c>
      <c r="F52" s="208">
        <v>0</v>
      </c>
      <c r="G52" s="208">
        <v>1</v>
      </c>
      <c r="H52" s="208">
        <v>2</v>
      </c>
      <c r="I52" s="208">
        <v>14</v>
      </c>
      <c r="J52" s="208">
        <v>3</v>
      </c>
      <c r="K52" s="208">
        <v>1</v>
      </c>
      <c r="L52" s="77">
        <v>23</v>
      </c>
      <c r="M52" s="258">
        <f t="shared" si="11"/>
        <v>47</v>
      </c>
    </row>
    <row r="53" spans="2:13" ht="12" customHeight="1">
      <c r="B53" s="2007"/>
      <c r="C53" s="391" t="s">
        <v>124</v>
      </c>
      <c r="D53" s="77"/>
      <c r="E53" s="1262">
        <f t="shared" ref="E53:K53" si="15">SUM(E54:E56)</f>
        <v>2</v>
      </c>
      <c r="F53" s="1262">
        <f t="shared" si="15"/>
        <v>0</v>
      </c>
      <c r="G53" s="1262">
        <f t="shared" si="15"/>
        <v>0</v>
      </c>
      <c r="H53" s="1262">
        <f t="shared" si="15"/>
        <v>0</v>
      </c>
      <c r="I53" s="1262">
        <f t="shared" si="15"/>
        <v>1</v>
      </c>
      <c r="J53" s="1262">
        <f t="shared" si="15"/>
        <v>3</v>
      </c>
      <c r="K53" s="1262">
        <f t="shared" si="15"/>
        <v>53</v>
      </c>
      <c r="L53" s="1262"/>
      <c r="M53" s="1246">
        <f t="shared" si="11"/>
        <v>59</v>
      </c>
    </row>
    <row r="54" spans="2:13" ht="12" customHeight="1">
      <c r="B54" s="2007"/>
      <c r="C54" s="233"/>
      <c r="D54" s="77" t="s">
        <v>228</v>
      </c>
      <c r="E54" s="208">
        <v>0</v>
      </c>
      <c r="F54" s="208">
        <v>0</v>
      </c>
      <c r="G54" s="208">
        <v>0</v>
      </c>
      <c r="H54" s="208">
        <v>0</v>
      </c>
      <c r="I54" s="208">
        <v>0</v>
      </c>
      <c r="J54" s="208">
        <v>1</v>
      </c>
      <c r="K54" s="208">
        <v>28</v>
      </c>
      <c r="L54" s="77">
        <v>1</v>
      </c>
      <c r="M54" s="258">
        <f t="shared" si="11"/>
        <v>30</v>
      </c>
    </row>
    <row r="55" spans="2:13" ht="12" customHeight="1">
      <c r="B55" s="2007"/>
      <c r="C55" s="233"/>
      <c r="D55" s="77" t="s">
        <v>229</v>
      </c>
      <c r="E55" s="208">
        <v>0</v>
      </c>
      <c r="F55" s="208">
        <v>0</v>
      </c>
      <c r="G55" s="208">
        <v>0</v>
      </c>
      <c r="H55" s="208">
        <v>0</v>
      </c>
      <c r="I55" s="208">
        <v>0</v>
      </c>
      <c r="J55" s="208">
        <v>0</v>
      </c>
      <c r="K55" s="208">
        <v>1</v>
      </c>
      <c r="L55" s="77">
        <v>0</v>
      </c>
      <c r="M55" s="258">
        <f t="shared" si="11"/>
        <v>1</v>
      </c>
    </row>
    <row r="56" spans="2:13" ht="12" customHeight="1">
      <c r="B56" s="2007"/>
      <c r="C56" s="233"/>
      <c r="D56" s="77" t="s">
        <v>227</v>
      </c>
      <c r="E56" s="208">
        <v>2</v>
      </c>
      <c r="F56" s="208">
        <v>0</v>
      </c>
      <c r="G56" s="208">
        <v>0</v>
      </c>
      <c r="H56" s="208">
        <v>0</v>
      </c>
      <c r="I56" s="208">
        <v>1</v>
      </c>
      <c r="J56" s="208">
        <v>2</v>
      </c>
      <c r="K56" s="208">
        <v>24</v>
      </c>
      <c r="L56" s="77">
        <v>4</v>
      </c>
      <c r="M56" s="258">
        <f t="shared" si="11"/>
        <v>33</v>
      </c>
    </row>
    <row r="57" spans="2:13" ht="12" customHeight="1">
      <c r="B57" s="2007"/>
      <c r="C57" s="391" t="s">
        <v>53</v>
      </c>
      <c r="D57" s="77"/>
      <c r="E57" s="1262">
        <f t="shared" ref="E57:K57" si="16">SUM(E58:E59)</f>
        <v>0</v>
      </c>
      <c r="F57" s="1262">
        <f t="shared" si="16"/>
        <v>0</v>
      </c>
      <c r="G57" s="1262">
        <f t="shared" si="16"/>
        <v>0</v>
      </c>
      <c r="H57" s="1262">
        <f t="shared" si="16"/>
        <v>0</v>
      </c>
      <c r="I57" s="1262">
        <f t="shared" si="16"/>
        <v>0</v>
      </c>
      <c r="J57" s="1262">
        <f t="shared" si="16"/>
        <v>2</v>
      </c>
      <c r="K57" s="1262">
        <f t="shared" si="16"/>
        <v>0</v>
      </c>
      <c r="L57" s="1262"/>
      <c r="M57" s="1246">
        <f t="shared" si="11"/>
        <v>2</v>
      </c>
    </row>
    <row r="58" spans="2:13" ht="12" customHeight="1">
      <c r="B58" s="2007"/>
      <c r="C58" s="233"/>
      <c r="D58" s="77" t="s">
        <v>228</v>
      </c>
      <c r="E58" s="208">
        <v>0</v>
      </c>
      <c r="F58" s="208">
        <v>0</v>
      </c>
      <c r="G58" s="208">
        <v>0</v>
      </c>
      <c r="H58" s="208">
        <v>0</v>
      </c>
      <c r="I58" s="208">
        <v>0</v>
      </c>
      <c r="J58" s="208">
        <v>0</v>
      </c>
      <c r="K58" s="208">
        <v>0</v>
      </c>
      <c r="L58" s="77">
        <v>0</v>
      </c>
      <c r="M58" s="258">
        <f t="shared" si="11"/>
        <v>0</v>
      </c>
    </row>
    <row r="59" spans="2:13" ht="12" customHeight="1">
      <c r="B59" s="2007"/>
      <c r="C59" s="233"/>
      <c r="D59" s="77" t="s">
        <v>227</v>
      </c>
      <c r="E59" s="208">
        <v>0</v>
      </c>
      <c r="F59" s="208">
        <v>0</v>
      </c>
      <c r="G59" s="208">
        <v>0</v>
      </c>
      <c r="H59" s="208">
        <v>0</v>
      </c>
      <c r="I59" s="208">
        <v>0</v>
      </c>
      <c r="J59" s="208">
        <v>2</v>
      </c>
      <c r="K59" s="208">
        <v>0</v>
      </c>
      <c r="L59" s="77">
        <v>2</v>
      </c>
      <c r="M59" s="258">
        <f t="shared" si="11"/>
        <v>4</v>
      </c>
    </row>
    <row r="60" spans="2:13" ht="12" customHeight="1">
      <c r="B60" s="2007"/>
      <c r="C60" s="391" t="s">
        <v>123</v>
      </c>
      <c r="D60" s="77"/>
      <c r="E60" s="1262">
        <f t="shared" ref="E60:K60" si="17">SUM(E61:E63)</f>
        <v>0</v>
      </c>
      <c r="F60" s="1262">
        <f t="shared" si="17"/>
        <v>0</v>
      </c>
      <c r="G60" s="1262">
        <f t="shared" si="17"/>
        <v>0</v>
      </c>
      <c r="H60" s="1262">
        <f t="shared" si="17"/>
        <v>0</v>
      </c>
      <c r="I60" s="1262">
        <f t="shared" si="17"/>
        <v>0</v>
      </c>
      <c r="J60" s="1262">
        <f t="shared" si="17"/>
        <v>0</v>
      </c>
      <c r="K60" s="1262">
        <f t="shared" si="17"/>
        <v>0</v>
      </c>
      <c r="L60" s="1262"/>
      <c r="M60" s="1246">
        <f t="shared" si="11"/>
        <v>0</v>
      </c>
    </row>
    <row r="61" spans="2:13" ht="12" customHeight="1">
      <c r="B61" s="2007"/>
      <c r="C61" s="421"/>
      <c r="D61" s="77" t="s">
        <v>228</v>
      </c>
      <c r="E61" s="208">
        <v>0</v>
      </c>
      <c r="F61" s="208">
        <v>0</v>
      </c>
      <c r="G61" s="208">
        <v>0</v>
      </c>
      <c r="H61" s="208">
        <v>0</v>
      </c>
      <c r="I61" s="208">
        <v>0</v>
      </c>
      <c r="J61" s="208">
        <v>0</v>
      </c>
      <c r="K61" s="208">
        <v>0</v>
      </c>
      <c r="L61" s="77">
        <v>1</v>
      </c>
      <c r="M61" s="258">
        <f t="shared" si="11"/>
        <v>1</v>
      </c>
    </row>
    <row r="62" spans="2:13" ht="12" customHeight="1">
      <c r="B62" s="2007"/>
      <c r="C62" s="421"/>
      <c r="D62" s="77" t="s">
        <v>227</v>
      </c>
      <c r="E62" s="208">
        <v>0</v>
      </c>
      <c r="F62" s="208">
        <v>0</v>
      </c>
      <c r="G62" s="208">
        <v>0</v>
      </c>
      <c r="H62" s="208">
        <v>0</v>
      </c>
      <c r="I62" s="208">
        <v>0</v>
      </c>
      <c r="J62" s="208">
        <v>0</v>
      </c>
      <c r="K62" s="208">
        <v>0</v>
      </c>
      <c r="L62" s="77">
        <v>0</v>
      </c>
      <c r="M62" s="258">
        <f t="shared" si="11"/>
        <v>0</v>
      </c>
    </row>
    <row r="63" spans="2:13" ht="12" customHeight="1">
      <c r="B63" s="2007"/>
      <c r="C63" s="421"/>
      <c r="D63" s="77" t="s">
        <v>226</v>
      </c>
      <c r="E63" s="208">
        <v>0</v>
      </c>
      <c r="F63" s="208">
        <v>0</v>
      </c>
      <c r="G63" s="208">
        <v>0</v>
      </c>
      <c r="H63" s="208">
        <v>0</v>
      </c>
      <c r="I63" s="208">
        <v>0</v>
      </c>
      <c r="J63" s="208">
        <v>0</v>
      </c>
      <c r="K63" s="208">
        <v>0</v>
      </c>
      <c r="L63" s="77">
        <v>0</v>
      </c>
      <c r="M63" s="258">
        <f t="shared" si="11"/>
        <v>0</v>
      </c>
    </row>
    <row r="64" spans="2:13" ht="12" customHeight="1">
      <c r="B64" s="2007"/>
      <c r="C64" s="391" t="s">
        <v>32</v>
      </c>
      <c r="D64" s="47"/>
      <c r="E64" s="1262">
        <f t="shared" ref="E64:K64" si="18">SUM(E65)</f>
        <v>0</v>
      </c>
      <c r="F64" s="1262">
        <f t="shared" si="18"/>
        <v>0</v>
      </c>
      <c r="G64" s="1262">
        <f t="shared" si="18"/>
        <v>0</v>
      </c>
      <c r="H64" s="1262">
        <f t="shared" si="18"/>
        <v>0</v>
      </c>
      <c r="I64" s="1262">
        <f t="shared" si="18"/>
        <v>2</v>
      </c>
      <c r="J64" s="1262">
        <f t="shared" si="18"/>
        <v>0</v>
      </c>
      <c r="K64" s="1262">
        <f t="shared" si="18"/>
        <v>0</v>
      </c>
      <c r="L64" s="1262"/>
      <c r="M64" s="1246">
        <f t="shared" si="11"/>
        <v>2</v>
      </c>
    </row>
    <row r="65" spans="2:16" ht="12" customHeight="1">
      <c r="B65" s="2008"/>
      <c r="C65" s="233"/>
      <c r="D65" s="77" t="s">
        <v>225</v>
      </c>
      <c r="E65" s="208">
        <v>0</v>
      </c>
      <c r="F65" s="208">
        <v>0</v>
      </c>
      <c r="G65" s="208">
        <v>0</v>
      </c>
      <c r="H65" s="208">
        <v>0</v>
      </c>
      <c r="I65" s="208">
        <v>2</v>
      </c>
      <c r="J65" s="208">
        <v>0</v>
      </c>
      <c r="K65" s="208">
        <v>0</v>
      </c>
      <c r="L65" s="77">
        <v>2</v>
      </c>
      <c r="M65" s="258">
        <f t="shared" si="11"/>
        <v>4</v>
      </c>
    </row>
    <row r="66" spans="2:16" ht="12.75" customHeight="1">
      <c r="B66" s="2006">
        <v>1403</v>
      </c>
      <c r="C66" s="35" t="s">
        <v>14</v>
      </c>
      <c r="D66" s="111"/>
      <c r="E66" s="263">
        <f t="shared" ref="E66:K66" si="19">SUM(E67+E69+E71)</f>
        <v>0</v>
      </c>
      <c r="F66" s="263">
        <f t="shared" si="19"/>
        <v>0</v>
      </c>
      <c r="G66" s="263">
        <f t="shared" si="19"/>
        <v>0</v>
      </c>
      <c r="H66" s="263">
        <f t="shared" si="19"/>
        <v>0</v>
      </c>
      <c r="I66" s="263">
        <f t="shared" si="19"/>
        <v>7</v>
      </c>
      <c r="J66" s="263">
        <f t="shared" si="19"/>
        <v>12</v>
      </c>
      <c r="K66" s="263">
        <f t="shared" si="19"/>
        <v>0</v>
      </c>
      <c r="L66" s="263"/>
      <c r="M66" s="256">
        <f t="shared" ref="M66:M73" si="20">SUM(E66:K66)</f>
        <v>19</v>
      </c>
      <c r="P66" s="84"/>
    </row>
    <row r="67" spans="2:16" ht="12" customHeight="1">
      <c r="B67" s="2007"/>
      <c r="C67" s="391" t="s">
        <v>33</v>
      </c>
      <c r="D67" s="77"/>
      <c r="E67" s="1262">
        <f t="shared" ref="E67:K67" si="21">SUM(E68)</f>
        <v>0</v>
      </c>
      <c r="F67" s="1262">
        <f t="shared" si="21"/>
        <v>0</v>
      </c>
      <c r="G67" s="1262">
        <f t="shared" si="21"/>
        <v>0</v>
      </c>
      <c r="H67" s="1262">
        <f t="shared" si="21"/>
        <v>0</v>
      </c>
      <c r="I67" s="1262">
        <f t="shared" si="21"/>
        <v>0</v>
      </c>
      <c r="J67" s="1262">
        <f t="shared" si="21"/>
        <v>0</v>
      </c>
      <c r="K67" s="1262">
        <f t="shared" si="21"/>
        <v>0</v>
      </c>
      <c r="L67" s="47"/>
      <c r="M67" s="1246">
        <f t="shared" si="20"/>
        <v>0</v>
      </c>
    </row>
    <row r="68" spans="2:16" ht="12" customHeight="1">
      <c r="B68" s="2007"/>
      <c r="C68" s="233"/>
      <c r="D68" s="77" t="s">
        <v>224</v>
      </c>
      <c r="E68" s="208">
        <v>0</v>
      </c>
      <c r="F68" s="208">
        <v>0</v>
      </c>
      <c r="G68" s="208">
        <v>0</v>
      </c>
      <c r="H68" s="208">
        <v>0</v>
      </c>
      <c r="I68" s="208">
        <v>0</v>
      </c>
      <c r="J68" s="208">
        <v>0</v>
      </c>
      <c r="K68" s="208">
        <v>0</v>
      </c>
      <c r="L68" s="77"/>
      <c r="M68" s="258">
        <f t="shared" si="20"/>
        <v>0</v>
      </c>
    </row>
    <row r="69" spans="2:16" ht="12" customHeight="1">
      <c r="B69" s="2007"/>
      <c r="C69" s="391" t="s">
        <v>15</v>
      </c>
      <c r="D69" s="77"/>
      <c r="E69" s="1262">
        <f t="shared" ref="E69:K69" si="22">SUM(E70)</f>
        <v>0</v>
      </c>
      <c r="F69" s="1262">
        <f t="shared" si="22"/>
        <v>0</v>
      </c>
      <c r="G69" s="1262">
        <f t="shared" si="22"/>
        <v>0</v>
      </c>
      <c r="H69" s="1262">
        <f t="shared" si="22"/>
        <v>0</v>
      </c>
      <c r="I69" s="1262">
        <f t="shared" si="22"/>
        <v>7</v>
      </c>
      <c r="J69" s="1262">
        <f t="shared" si="22"/>
        <v>12</v>
      </c>
      <c r="K69" s="1262">
        <f t="shared" si="22"/>
        <v>0</v>
      </c>
      <c r="L69" s="1262"/>
      <c r="M69" s="1246">
        <f t="shared" si="20"/>
        <v>19</v>
      </c>
    </row>
    <row r="70" spans="2:16" ht="12" customHeight="1">
      <c r="B70" s="2007"/>
      <c r="C70" s="233"/>
      <c r="D70" s="77" t="s">
        <v>224</v>
      </c>
      <c r="E70" s="208">
        <v>0</v>
      </c>
      <c r="F70" s="208">
        <v>0</v>
      </c>
      <c r="G70" s="208">
        <v>0</v>
      </c>
      <c r="H70" s="208">
        <v>0</v>
      </c>
      <c r="I70" s="208">
        <v>7</v>
      </c>
      <c r="J70" s="208">
        <v>12</v>
      </c>
      <c r="K70" s="208">
        <v>0</v>
      </c>
      <c r="L70" s="77"/>
      <c r="M70" s="258">
        <f t="shared" si="20"/>
        <v>19</v>
      </c>
    </row>
    <row r="71" spans="2:16" ht="12" customHeight="1">
      <c r="B71" s="2007"/>
      <c r="C71" s="391" t="s">
        <v>16</v>
      </c>
      <c r="D71" s="77"/>
      <c r="E71" s="1262">
        <f t="shared" ref="E71:K71" si="23">SUM(E72:E73)</f>
        <v>0</v>
      </c>
      <c r="F71" s="1262">
        <f t="shared" si="23"/>
        <v>0</v>
      </c>
      <c r="G71" s="1262">
        <f t="shared" si="23"/>
        <v>0</v>
      </c>
      <c r="H71" s="1262">
        <f t="shared" si="23"/>
        <v>0</v>
      </c>
      <c r="I71" s="1262">
        <f t="shared" si="23"/>
        <v>0</v>
      </c>
      <c r="J71" s="1262">
        <f t="shared" si="23"/>
        <v>0</v>
      </c>
      <c r="K71" s="1262">
        <f t="shared" si="23"/>
        <v>0</v>
      </c>
      <c r="L71" s="1262"/>
      <c r="M71" s="1246">
        <f t="shared" si="20"/>
        <v>0</v>
      </c>
    </row>
    <row r="72" spans="2:16" ht="12" customHeight="1">
      <c r="B72" s="2007"/>
      <c r="C72" s="233"/>
      <c r="D72" s="77" t="s">
        <v>224</v>
      </c>
      <c r="E72" s="208">
        <v>0</v>
      </c>
      <c r="F72" s="208">
        <v>0</v>
      </c>
      <c r="G72" s="208">
        <v>0</v>
      </c>
      <c r="H72" s="208">
        <v>0</v>
      </c>
      <c r="I72" s="208">
        <v>0</v>
      </c>
      <c r="J72" s="208">
        <v>0</v>
      </c>
      <c r="K72" s="208">
        <v>0</v>
      </c>
      <c r="L72" s="77"/>
      <c r="M72" s="258">
        <f t="shared" si="20"/>
        <v>0</v>
      </c>
    </row>
    <row r="73" spans="2:16" ht="12" customHeight="1">
      <c r="B73" s="2008"/>
      <c r="C73" s="419"/>
      <c r="D73" s="418" t="s">
        <v>223</v>
      </c>
      <c r="E73" s="533">
        <v>0</v>
      </c>
      <c r="F73" s="533">
        <v>0</v>
      </c>
      <c r="G73" s="533">
        <v>0</v>
      </c>
      <c r="H73" s="533">
        <v>0</v>
      </c>
      <c r="I73" s="533">
        <v>0</v>
      </c>
      <c r="J73" s="533">
        <v>0</v>
      </c>
      <c r="K73" s="533">
        <v>0</v>
      </c>
      <c r="L73" s="418"/>
      <c r="M73" s="305">
        <f t="shared" si="20"/>
        <v>0</v>
      </c>
    </row>
    <row r="74" spans="2:16" ht="12" customHeight="1">
      <c r="B74" s="78"/>
      <c r="C74" s="77"/>
      <c r="D74" s="77"/>
      <c r="E74" s="77"/>
      <c r="F74" s="77"/>
      <c r="G74" s="77"/>
      <c r="H74" s="77"/>
      <c r="I74" s="77"/>
      <c r="J74" s="77"/>
      <c r="K74" s="77"/>
      <c r="L74" s="77"/>
      <c r="M74" s="509" t="s">
        <v>222</v>
      </c>
    </row>
    <row r="75" spans="2:16" ht="12" customHeight="1">
      <c r="B75" s="78"/>
      <c r="C75" s="77"/>
      <c r="D75" s="77"/>
      <c r="E75" s="77"/>
      <c r="F75" s="77"/>
      <c r="G75" s="77"/>
      <c r="H75" s="77"/>
      <c r="I75" s="77"/>
      <c r="J75" s="77"/>
      <c r="K75" s="77"/>
      <c r="L75" s="77"/>
      <c r="M75" s="422" t="s">
        <v>221</v>
      </c>
    </row>
    <row r="76" spans="2:16" ht="12" customHeight="1">
      <c r="B76" s="2001" t="s">
        <v>29</v>
      </c>
      <c r="C76" s="2018" t="s">
        <v>220</v>
      </c>
      <c r="D76" s="2018"/>
      <c r="E76" s="2151" t="s">
        <v>1338</v>
      </c>
      <c r="F76" s="2151"/>
      <c r="G76" s="2151"/>
      <c r="H76" s="2151"/>
      <c r="I76" s="2151"/>
      <c r="J76" s="2151"/>
      <c r="K76" s="2151"/>
      <c r="L76" s="2151"/>
      <c r="M76" s="1286"/>
      <c r="O76" s="77"/>
    </row>
    <row r="77" spans="2:16" ht="21" customHeight="1">
      <c r="B77" s="1990"/>
      <c r="C77" s="1972"/>
      <c r="D77" s="1972"/>
      <c r="E77" s="1285" t="s">
        <v>1337</v>
      </c>
      <c r="F77" s="1285" t="s">
        <v>1336</v>
      </c>
      <c r="G77" s="1285" t="s">
        <v>1335</v>
      </c>
      <c r="H77" s="1285" t="s">
        <v>1334</v>
      </c>
      <c r="I77" s="272" t="s">
        <v>1333</v>
      </c>
      <c r="J77" s="272" t="s">
        <v>1332</v>
      </c>
      <c r="K77" s="272" t="s">
        <v>1331</v>
      </c>
      <c r="L77" s="1284"/>
      <c r="M77" s="836" t="s">
        <v>5</v>
      </c>
    </row>
    <row r="78" spans="2:16" ht="12.75" customHeight="1">
      <c r="B78" s="2010">
        <v>1404</v>
      </c>
      <c r="C78" s="35" t="s">
        <v>34</v>
      </c>
      <c r="D78" s="111"/>
      <c r="E78" s="263">
        <f t="shared" ref="E78:K78" si="24">SUM(E79+E84)</f>
        <v>6</v>
      </c>
      <c r="F78" s="263">
        <f t="shared" si="24"/>
        <v>0</v>
      </c>
      <c r="G78" s="263">
        <f t="shared" si="24"/>
        <v>1</v>
      </c>
      <c r="H78" s="263">
        <f t="shared" si="24"/>
        <v>1</v>
      </c>
      <c r="I78" s="263">
        <f t="shared" si="24"/>
        <v>23</v>
      </c>
      <c r="J78" s="263">
        <f t="shared" si="24"/>
        <v>43</v>
      </c>
      <c r="K78" s="263">
        <f t="shared" si="24"/>
        <v>15</v>
      </c>
      <c r="L78" s="263"/>
      <c r="M78" s="245">
        <f t="shared" ref="M78:M109" si="25">SUM(E78:K78)</f>
        <v>89</v>
      </c>
      <c r="P78" s="84"/>
    </row>
    <row r="79" spans="2:16" ht="12" customHeight="1">
      <c r="B79" s="1981"/>
      <c r="C79" s="391" t="s">
        <v>109</v>
      </c>
      <c r="D79" s="77"/>
      <c r="E79" s="1262">
        <f t="shared" ref="E79:K79" si="26">SUM(E80:E83)</f>
        <v>2</v>
      </c>
      <c r="F79" s="1262">
        <f t="shared" si="26"/>
        <v>0</v>
      </c>
      <c r="G79" s="1262">
        <f t="shared" si="26"/>
        <v>1</v>
      </c>
      <c r="H79" s="1262">
        <f t="shared" si="26"/>
        <v>1</v>
      </c>
      <c r="I79" s="1262">
        <f t="shared" si="26"/>
        <v>18</v>
      </c>
      <c r="J79" s="1262">
        <f t="shared" si="26"/>
        <v>33</v>
      </c>
      <c r="K79" s="1262">
        <f t="shared" si="26"/>
        <v>13</v>
      </c>
      <c r="L79" s="1262"/>
      <c r="M79" s="1246">
        <f t="shared" si="25"/>
        <v>68</v>
      </c>
    </row>
    <row r="80" spans="2:16" ht="12" customHeight="1">
      <c r="B80" s="1995"/>
      <c r="C80" s="233"/>
      <c r="D80" s="77" t="s">
        <v>345</v>
      </c>
      <c r="E80" s="208">
        <v>1</v>
      </c>
      <c r="F80" s="208">
        <v>0</v>
      </c>
      <c r="G80" s="208">
        <v>1</v>
      </c>
      <c r="H80" s="208">
        <v>1</v>
      </c>
      <c r="I80" s="208">
        <v>13</v>
      </c>
      <c r="J80" s="208">
        <v>11</v>
      </c>
      <c r="K80" s="208">
        <v>5</v>
      </c>
      <c r="L80" s="77"/>
      <c r="M80" s="258">
        <f t="shared" si="25"/>
        <v>32</v>
      </c>
    </row>
    <row r="81" spans="2:16" ht="12" customHeight="1">
      <c r="B81" s="1995"/>
      <c r="C81" s="233"/>
      <c r="D81" s="77" t="s">
        <v>212</v>
      </c>
      <c r="E81" s="208">
        <v>1</v>
      </c>
      <c r="F81" s="208">
        <v>0</v>
      </c>
      <c r="G81" s="208">
        <v>0</v>
      </c>
      <c r="H81" s="208">
        <v>0</v>
      </c>
      <c r="I81" s="208">
        <v>5</v>
      </c>
      <c r="J81" s="208">
        <v>22</v>
      </c>
      <c r="K81" s="208">
        <v>8</v>
      </c>
      <c r="L81" s="77"/>
      <c r="M81" s="258">
        <f t="shared" si="25"/>
        <v>36</v>
      </c>
    </row>
    <row r="82" spans="2:16" ht="12" customHeight="1">
      <c r="B82" s="1995"/>
      <c r="C82" s="233"/>
      <c r="D82" s="77" t="s">
        <v>332</v>
      </c>
      <c r="E82" s="208">
        <v>0</v>
      </c>
      <c r="F82" s="208">
        <v>0</v>
      </c>
      <c r="G82" s="208">
        <v>0</v>
      </c>
      <c r="H82" s="208">
        <v>0</v>
      </c>
      <c r="I82" s="208">
        <v>0</v>
      </c>
      <c r="J82" s="208">
        <v>0</v>
      </c>
      <c r="K82" s="208">
        <v>0</v>
      </c>
      <c r="L82" s="77"/>
      <c r="M82" s="258">
        <f t="shared" si="25"/>
        <v>0</v>
      </c>
    </row>
    <row r="83" spans="2:16" ht="12" customHeight="1">
      <c r="B83" s="1995"/>
      <c r="C83" s="233"/>
      <c r="D83" s="77" t="s">
        <v>331</v>
      </c>
      <c r="E83" s="208">
        <v>0</v>
      </c>
      <c r="F83" s="208">
        <v>0</v>
      </c>
      <c r="G83" s="208">
        <v>0</v>
      </c>
      <c r="H83" s="208">
        <v>0</v>
      </c>
      <c r="I83" s="208">
        <v>0</v>
      </c>
      <c r="J83" s="208">
        <v>0</v>
      </c>
      <c r="K83" s="208">
        <v>0</v>
      </c>
      <c r="L83" s="77"/>
      <c r="M83" s="258">
        <f t="shared" si="25"/>
        <v>0</v>
      </c>
    </row>
    <row r="84" spans="2:16" ht="12" customHeight="1">
      <c r="B84" s="1981"/>
      <c r="C84" s="391" t="s">
        <v>17</v>
      </c>
      <c r="D84" s="77"/>
      <c r="E84" s="1262">
        <f t="shared" ref="E84:K84" si="27">SUM(E85:E86)</f>
        <v>4</v>
      </c>
      <c r="F84" s="1262">
        <f t="shared" si="27"/>
        <v>0</v>
      </c>
      <c r="G84" s="1262">
        <f t="shared" si="27"/>
        <v>0</v>
      </c>
      <c r="H84" s="1262">
        <f t="shared" si="27"/>
        <v>0</v>
      </c>
      <c r="I84" s="1262">
        <f t="shared" si="27"/>
        <v>5</v>
      </c>
      <c r="J84" s="1262">
        <f t="shared" si="27"/>
        <v>10</v>
      </c>
      <c r="K84" s="1262">
        <f t="shared" si="27"/>
        <v>2</v>
      </c>
      <c r="L84" s="1262"/>
      <c r="M84" s="1246">
        <f t="shared" si="25"/>
        <v>21</v>
      </c>
    </row>
    <row r="85" spans="2:16" ht="12" customHeight="1">
      <c r="B85" s="1995"/>
      <c r="C85" s="233"/>
      <c r="D85" s="77" t="s">
        <v>330</v>
      </c>
      <c r="E85" s="208">
        <v>2</v>
      </c>
      <c r="F85" s="208">
        <v>0</v>
      </c>
      <c r="G85" s="208">
        <v>0</v>
      </c>
      <c r="H85" s="208">
        <v>0</v>
      </c>
      <c r="I85" s="208">
        <v>1</v>
      </c>
      <c r="J85" s="208">
        <v>1</v>
      </c>
      <c r="K85" s="208">
        <v>0</v>
      </c>
      <c r="L85" s="77"/>
      <c r="M85" s="258">
        <f t="shared" si="25"/>
        <v>4</v>
      </c>
    </row>
    <row r="86" spans="2:16" ht="12" customHeight="1">
      <c r="B86" s="1995"/>
      <c r="C86" s="233"/>
      <c r="D86" s="77" t="s">
        <v>209</v>
      </c>
      <c r="E86" s="208">
        <v>2</v>
      </c>
      <c r="F86" s="208">
        <v>0</v>
      </c>
      <c r="G86" s="208">
        <v>0</v>
      </c>
      <c r="H86" s="208">
        <v>0</v>
      </c>
      <c r="I86" s="208">
        <v>4</v>
      </c>
      <c r="J86" s="208">
        <v>9</v>
      </c>
      <c r="K86" s="208">
        <v>2</v>
      </c>
      <c r="L86" s="77"/>
      <c r="M86" s="258">
        <f t="shared" si="25"/>
        <v>17</v>
      </c>
    </row>
    <row r="87" spans="2:16" ht="12.75" customHeight="1">
      <c r="B87" s="2006">
        <v>1405</v>
      </c>
      <c r="C87" s="35" t="s">
        <v>18</v>
      </c>
      <c r="D87" s="36"/>
      <c r="E87" s="527">
        <f t="shared" ref="E87:K87" si="28">SUM(E88+E96+E108+E111)</f>
        <v>38</v>
      </c>
      <c r="F87" s="527">
        <f t="shared" si="28"/>
        <v>0</v>
      </c>
      <c r="G87" s="527">
        <f t="shared" si="28"/>
        <v>2</v>
      </c>
      <c r="H87" s="527">
        <f t="shared" si="28"/>
        <v>1</v>
      </c>
      <c r="I87" s="527">
        <f t="shared" si="28"/>
        <v>99</v>
      </c>
      <c r="J87" s="527">
        <f t="shared" si="28"/>
        <v>63</v>
      </c>
      <c r="K87" s="527">
        <f t="shared" si="28"/>
        <v>16</v>
      </c>
      <c r="L87" s="527"/>
      <c r="M87" s="1135">
        <f t="shared" si="25"/>
        <v>219</v>
      </c>
      <c r="P87" s="84"/>
    </row>
    <row r="88" spans="2:16" ht="12" customHeight="1">
      <c r="B88" s="2007"/>
      <c r="C88" s="391" t="s">
        <v>21</v>
      </c>
      <c r="D88" s="77"/>
      <c r="E88" s="1262">
        <f t="shared" ref="E88:L88" si="29">SUM(E89:E95)</f>
        <v>26</v>
      </c>
      <c r="F88" s="1262">
        <f t="shared" si="29"/>
        <v>0</v>
      </c>
      <c r="G88" s="1262">
        <f t="shared" si="29"/>
        <v>1</v>
      </c>
      <c r="H88" s="1262">
        <f t="shared" si="29"/>
        <v>0</v>
      </c>
      <c r="I88" s="1262">
        <f t="shared" si="29"/>
        <v>67</v>
      </c>
      <c r="J88" s="1262">
        <f t="shared" si="29"/>
        <v>49</v>
      </c>
      <c r="K88" s="1262">
        <f t="shared" si="29"/>
        <v>4</v>
      </c>
      <c r="L88" s="1262">
        <f t="shared" si="29"/>
        <v>0</v>
      </c>
      <c r="M88" s="258">
        <f t="shared" si="25"/>
        <v>147</v>
      </c>
      <c r="P88" s="84"/>
    </row>
    <row r="89" spans="2:16" ht="12" customHeight="1">
      <c r="B89" s="2007"/>
      <c r="C89" s="233"/>
      <c r="D89" s="77" t="s">
        <v>328</v>
      </c>
      <c r="E89" s="208">
        <v>0</v>
      </c>
      <c r="F89" s="208">
        <v>0</v>
      </c>
      <c r="G89" s="208">
        <v>0</v>
      </c>
      <c r="H89" s="208">
        <v>0</v>
      </c>
      <c r="I89" s="208">
        <v>0</v>
      </c>
      <c r="J89" s="208">
        <v>0</v>
      </c>
      <c r="K89" s="208">
        <v>0</v>
      </c>
      <c r="L89" s="77"/>
      <c r="M89" s="258">
        <f t="shared" si="25"/>
        <v>0</v>
      </c>
    </row>
    <row r="90" spans="2:16" ht="12" customHeight="1">
      <c r="B90" s="2007"/>
      <c r="C90" s="233"/>
      <c r="D90" s="77" t="s">
        <v>208</v>
      </c>
      <c r="E90" s="208">
        <v>0</v>
      </c>
      <c r="F90" s="208">
        <v>0</v>
      </c>
      <c r="G90" s="208">
        <v>0</v>
      </c>
      <c r="H90" s="208">
        <v>0</v>
      </c>
      <c r="I90" s="208">
        <v>6</v>
      </c>
      <c r="J90" s="208">
        <v>4</v>
      </c>
      <c r="K90" s="208">
        <v>1</v>
      </c>
      <c r="L90" s="77"/>
      <c r="M90" s="258">
        <f t="shared" si="25"/>
        <v>11</v>
      </c>
    </row>
    <row r="91" spans="2:16" ht="12" customHeight="1">
      <c r="B91" s="2007"/>
      <c r="C91" s="233"/>
      <c r="D91" s="77" t="s">
        <v>327</v>
      </c>
      <c r="E91" s="208">
        <v>0</v>
      </c>
      <c r="F91" s="208">
        <v>0</v>
      </c>
      <c r="G91" s="208">
        <v>0</v>
      </c>
      <c r="H91" s="208">
        <v>0</v>
      </c>
      <c r="I91" s="208">
        <v>0</v>
      </c>
      <c r="J91" s="208">
        <v>0</v>
      </c>
      <c r="K91" s="208">
        <v>0</v>
      </c>
      <c r="L91" s="77"/>
      <c r="M91" s="258">
        <f t="shared" si="25"/>
        <v>0</v>
      </c>
    </row>
    <row r="92" spans="2:16" ht="12" customHeight="1">
      <c r="B92" s="2007"/>
      <c r="C92" s="233"/>
      <c r="D92" s="77" t="s">
        <v>207</v>
      </c>
      <c r="E92" s="208">
        <v>13</v>
      </c>
      <c r="F92" s="208">
        <v>0</v>
      </c>
      <c r="G92" s="208">
        <v>0</v>
      </c>
      <c r="H92" s="208">
        <v>0</v>
      </c>
      <c r="I92" s="208">
        <v>38</v>
      </c>
      <c r="J92" s="208">
        <v>32</v>
      </c>
      <c r="K92" s="208">
        <v>2</v>
      </c>
      <c r="L92" s="77"/>
      <c r="M92" s="258">
        <f t="shared" si="25"/>
        <v>85</v>
      </c>
    </row>
    <row r="93" spans="2:16" ht="12" customHeight="1">
      <c r="B93" s="2007"/>
      <c r="C93" s="233"/>
      <c r="D93" s="77" t="s">
        <v>206</v>
      </c>
      <c r="E93" s="208">
        <v>0</v>
      </c>
      <c r="F93" s="208">
        <v>0</v>
      </c>
      <c r="G93" s="208">
        <v>0</v>
      </c>
      <c r="H93" s="208">
        <v>0</v>
      </c>
      <c r="I93" s="208">
        <v>7</v>
      </c>
      <c r="J93" s="208">
        <v>3</v>
      </c>
      <c r="K93" s="208">
        <v>0</v>
      </c>
      <c r="L93" s="77"/>
      <c r="M93" s="258">
        <f t="shared" si="25"/>
        <v>10</v>
      </c>
    </row>
    <row r="94" spans="2:16" ht="12" customHeight="1">
      <c r="B94" s="2007"/>
      <c r="C94" s="233"/>
      <c r="D94" s="77" t="s">
        <v>326</v>
      </c>
      <c r="E94" s="208">
        <v>0</v>
      </c>
      <c r="F94" s="208">
        <v>0</v>
      </c>
      <c r="G94" s="208">
        <v>0</v>
      </c>
      <c r="H94" s="208">
        <v>0</v>
      </c>
      <c r="I94" s="208">
        <v>0</v>
      </c>
      <c r="J94" s="208">
        <v>1</v>
      </c>
      <c r="K94" s="208">
        <v>0</v>
      </c>
      <c r="L94" s="77"/>
      <c r="M94" s="258">
        <f t="shared" si="25"/>
        <v>1</v>
      </c>
    </row>
    <row r="95" spans="2:16" ht="12" customHeight="1">
      <c r="B95" s="2007"/>
      <c r="C95" s="233"/>
      <c r="D95" s="77" t="s">
        <v>205</v>
      </c>
      <c r="E95" s="208">
        <v>13</v>
      </c>
      <c r="F95" s="208">
        <v>0</v>
      </c>
      <c r="G95" s="208">
        <v>1</v>
      </c>
      <c r="H95" s="208">
        <v>0</v>
      </c>
      <c r="I95" s="208">
        <v>16</v>
      </c>
      <c r="J95" s="208">
        <v>9</v>
      </c>
      <c r="K95" s="208">
        <v>1</v>
      </c>
      <c r="L95" s="77"/>
      <c r="M95" s="258">
        <f t="shared" si="25"/>
        <v>40</v>
      </c>
    </row>
    <row r="96" spans="2:16" ht="12" customHeight="1">
      <c r="B96" s="2007"/>
      <c r="C96" s="391" t="s">
        <v>19</v>
      </c>
      <c r="D96" s="77"/>
      <c r="E96" s="1262">
        <f t="shared" ref="E96:K96" si="30">SUM(E97:E107)</f>
        <v>12</v>
      </c>
      <c r="F96" s="1262">
        <f t="shared" si="30"/>
        <v>0</v>
      </c>
      <c r="G96" s="1262">
        <f t="shared" si="30"/>
        <v>0</v>
      </c>
      <c r="H96" s="1262">
        <f t="shared" si="30"/>
        <v>1</v>
      </c>
      <c r="I96" s="1262">
        <f t="shared" si="30"/>
        <v>32</v>
      </c>
      <c r="J96" s="1262">
        <f t="shared" si="30"/>
        <v>14</v>
      </c>
      <c r="K96" s="1262">
        <f t="shared" si="30"/>
        <v>12</v>
      </c>
      <c r="L96" s="1262"/>
      <c r="M96" s="1246">
        <f t="shared" si="25"/>
        <v>71</v>
      </c>
    </row>
    <row r="97" spans="2:13" ht="12" customHeight="1">
      <c r="B97" s="2007"/>
      <c r="C97" s="233"/>
      <c r="D97" s="77" t="s">
        <v>325</v>
      </c>
      <c r="E97" s="208">
        <v>0</v>
      </c>
      <c r="F97" s="208">
        <v>0</v>
      </c>
      <c r="G97" s="208">
        <v>0</v>
      </c>
      <c r="H97" s="208">
        <v>0</v>
      </c>
      <c r="I97" s="208">
        <v>0</v>
      </c>
      <c r="J97" s="208">
        <v>0</v>
      </c>
      <c r="K97" s="208">
        <v>0</v>
      </c>
      <c r="L97" s="77"/>
      <c r="M97" s="258">
        <f t="shared" si="25"/>
        <v>0</v>
      </c>
    </row>
    <row r="98" spans="2:13" ht="12" customHeight="1">
      <c r="B98" s="2007"/>
      <c r="C98" s="233"/>
      <c r="D98" s="77" t="s">
        <v>204</v>
      </c>
      <c r="E98" s="208">
        <v>0</v>
      </c>
      <c r="F98" s="208">
        <v>0</v>
      </c>
      <c r="G98" s="208">
        <v>0</v>
      </c>
      <c r="H98" s="208">
        <v>0</v>
      </c>
      <c r="I98" s="208">
        <v>2</v>
      </c>
      <c r="J98" s="208">
        <v>0</v>
      </c>
      <c r="K98" s="208">
        <v>1</v>
      </c>
      <c r="L98" s="77"/>
      <c r="M98" s="258">
        <f t="shared" si="25"/>
        <v>3</v>
      </c>
    </row>
    <row r="99" spans="2:13" ht="12" customHeight="1">
      <c r="B99" s="2007"/>
      <c r="C99" s="233"/>
      <c r="D99" s="77" t="s">
        <v>324</v>
      </c>
      <c r="E99" s="208">
        <v>1</v>
      </c>
      <c r="F99" s="208">
        <v>0</v>
      </c>
      <c r="G99" s="208">
        <v>0</v>
      </c>
      <c r="H99" s="208">
        <v>0</v>
      </c>
      <c r="I99" s="208">
        <v>0</v>
      </c>
      <c r="J99" s="208">
        <v>1</v>
      </c>
      <c r="K99" s="208">
        <v>3</v>
      </c>
      <c r="L99" s="77"/>
      <c r="M99" s="258">
        <f t="shared" si="25"/>
        <v>5</v>
      </c>
    </row>
    <row r="100" spans="2:13" ht="12" customHeight="1">
      <c r="B100" s="2007"/>
      <c r="C100" s="233"/>
      <c r="D100" s="77" t="s">
        <v>203</v>
      </c>
      <c r="E100" s="208">
        <v>0</v>
      </c>
      <c r="F100" s="208">
        <v>0</v>
      </c>
      <c r="G100" s="208">
        <v>0</v>
      </c>
      <c r="H100" s="208">
        <v>0</v>
      </c>
      <c r="I100" s="208">
        <v>0</v>
      </c>
      <c r="J100" s="208">
        <v>0</v>
      </c>
      <c r="K100" s="208">
        <v>0</v>
      </c>
      <c r="L100" s="77"/>
      <c r="M100" s="258">
        <f t="shared" si="25"/>
        <v>0</v>
      </c>
    </row>
    <row r="101" spans="2:13" ht="12" customHeight="1">
      <c r="B101" s="2007"/>
      <c r="C101" s="233"/>
      <c r="D101" s="77" t="s">
        <v>323</v>
      </c>
      <c r="E101" s="208">
        <v>0</v>
      </c>
      <c r="F101" s="208">
        <v>0</v>
      </c>
      <c r="G101" s="208">
        <v>0</v>
      </c>
      <c r="H101" s="208">
        <v>0</v>
      </c>
      <c r="I101" s="208">
        <v>0</v>
      </c>
      <c r="J101" s="208">
        <v>0</v>
      </c>
      <c r="K101" s="208">
        <v>0</v>
      </c>
      <c r="L101" s="77"/>
      <c r="M101" s="258">
        <f t="shared" si="25"/>
        <v>0</v>
      </c>
    </row>
    <row r="102" spans="2:13" ht="12" customHeight="1">
      <c r="B102" s="2007"/>
      <c r="C102" s="233"/>
      <c r="D102" s="77" t="s">
        <v>202</v>
      </c>
      <c r="E102" s="208">
        <v>0</v>
      </c>
      <c r="F102" s="208">
        <v>0</v>
      </c>
      <c r="G102" s="208">
        <v>0</v>
      </c>
      <c r="H102" s="208">
        <v>0</v>
      </c>
      <c r="I102" s="208">
        <v>0</v>
      </c>
      <c r="J102" s="208">
        <v>0</v>
      </c>
      <c r="K102" s="208">
        <v>0</v>
      </c>
      <c r="L102" s="77"/>
      <c r="M102" s="258">
        <f t="shared" si="25"/>
        <v>0</v>
      </c>
    </row>
    <row r="103" spans="2:13" ht="12" customHeight="1">
      <c r="B103" s="2007"/>
      <c r="C103" s="233"/>
      <c r="D103" s="77" t="s">
        <v>322</v>
      </c>
      <c r="E103" s="208">
        <v>1</v>
      </c>
      <c r="F103" s="208">
        <v>0</v>
      </c>
      <c r="G103" s="208">
        <v>0</v>
      </c>
      <c r="H103" s="208">
        <v>0</v>
      </c>
      <c r="I103" s="208">
        <v>1</v>
      </c>
      <c r="J103" s="208">
        <v>1</v>
      </c>
      <c r="K103" s="208">
        <v>1</v>
      </c>
      <c r="L103" s="77"/>
      <c r="M103" s="258">
        <f t="shared" si="25"/>
        <v>4</v>
      </c>
    </row>
    <row r="104" spans="2:13" ht="12" customHeight="1">
      <c r="B104" s="2007"/>
      <c r="C104" s="233"/>
      <c r="D104" s="77" t="s">
        <v>201</v>
      </c>
      <c r="E104" s="208">
        <v>1</v>
      </c>
      <c r="F104" s="208">
        <v>0</v>
      </c>
      <c r="G104" s="208">
        <v>0</v>
      </c>
      <c r="H104" s="208">
        <v>0</v>
      </c>
      <c r="I104" s="208">
        <v>1</v>
      </c>
      <c r="J104" s="208">
        <v>2</v>
      </c>
      <c r="K104" s="208">
        <v>0</v>
      </c>
      <c r="L104" s="77"/>
      <c r="M104" s="258">
        <f t="shared" si="25"/>
        <v>4</v>
      </c>
    </row>
    <row r="105" spans="2:13" ht="12" customHeight="1">
      <c r="B105" s="2007"/>
      <c r="C105" s="233"/>
      <c r="D105" s="77" t="s">
        <v>320</v>
      </c>
      <c r="E105" s="208">
        <v>0</v>
      </c>
      <c r="F105" s="208">
        <v>0</v>
      </c>
      <c r="G105" s="208">
        <v>0</v>
      </c>
      <c r="H105" s="208">
        <v>0</v>
      </c>
      <c r="I105" s="208">
        <v>0</v>
      </c>
      <c r="J105" s="208">
        <v>0</v>
      </c>
      <c r="K105" s="208">
        <v>0</v>
      </c>
      <c r="L105" s="77"/>
      <c r="M105" s="258">
        <f t="shared" si="25"/>
        <v>0</v>
      </c>
    </row>
    <row r="106" spans="2:13" ht="12" customHeight="1">
      <c r="B106" s="2007"/>
      <c r="C106" s="233"/>
      <c r="D106" s="77" t="s">
        <v>319</v>
      </c>
      <c r="E106" s="208">
        <v>9</v>
      </c>
      <c r="F106" s="208">
        <v>0</v>
      </c>
      <c r="G106" s="208">
        <v>0</v>
      </c>
      <c r="H106" s="208">
        <v>1</v>
      </c>
      <c r="I106" s="208">
        <v>27</v>
      </c>
      <c r="J106" s="208">
        <v>8</v>
      </c>
      <c r="K106" s="208">
        <v>7</v>
      </c>
      <c r="L106" s="77"/>
      <c r="M106" s="258">
        <f t="shared" si="25"/>
        <v>52</v>
      </c>
    </row>
    <row r="107" spans="2:13" ht="12" customHeight="1">
      <c r="B107" s="2007"/>
      <c r="C107" s="233"/>
      <c r="D107" s="77" t="s">
        <v>200</v>
      </c>
      <c r="E107" s="208">
        <v>0</v>
      </c>
      <c r="F107" s="208">
        <v>0</v>
      </c>
      <c r="G107" s="208">
        <v>0</v>
      </c>
      <c r="H107" s="208">
        <v>0</v>
      </c>
      <c r="I107" s="208">
        <v>1</v>
      </c>
      <c r="J107" s="208">
        <v>2</v>
      </c>
      <c r="K107" s="208">
        <v>0</v>
      </c>
      <c r="L107" s="77"/>
      <c r="M107" s="258">
        <f t="shared" si="25"/>
        <v>3</v>
      </c>
    </row>
    <row r="108" spans="2:13" ht="12" customHeight="1">
      <c r="B108" s="2007"/>
      <c r="C108" s="47" t="s">
        <v>65</v>
      </c>
      <c r="E108" s="1262">
        <f t="shared" ref="E108:K108" si="31">SUM(E110)</f>
        <v>0</v>
      </c>
      <c r="F108" s="1262">
        <f t="shared" si="31"/>
        <v>0</v>
      </c>
      <c r="G108" s="1262">
        <f t="shared" si="31"/>
        <v>1</v>
      </c>
      <c r="H108" s="1262">
        <f t="shared" si="31"/>
        <v>0</v>
      </c>
      <c r="I108" s="1262">
        <f t="shared" si="31"/>
        <v>0</v>
      </c>
      <c r="J108" s="1262">
        <f t="shared" si="31"/>
        <v>0</v>
      </c>
      <c r="K108" s="1262">
        <f t="shared" si="31"/>
        <v>0</v>
      </c>
      <c r="L108" s="1262"/>
      <c r="M108" s="1246">
        <f t="shared" si="25"/>
        <v>1</v>
      </c>
    </row>
    <row r="109" spans="2:13" ht="12" customHeight="1">
      <c r="B109" s="2007"/>
      <c r="C109" s="77"/>
      <c r="D109" s="77" t="s">
        <v>306</v>
      </c>
      <c r="E109" s="208">
        <v>0</v>
      </c>
      <c r="F109" s="208">
        <v>0</v>
      </c>
      <c r="G109" s="208">
        <v>0</v>
      </c>
      <c r="H109" s="208">
        <v>0</v>
      </c>
      <c r="I109" s="208">
        <v>0</v>
      </c>
      <c r="J109" s="208">
        <v>0</v>
      </c>
      <c r="K109" s="208">
        <v>0</v>
      </c>
      <c r="L109" s="77"/>
      <c r="M109" s="258">
        <f t="shared" si="25"/>
        <v>0</v>
      </c>
    </row>
    <row r="110" spans="2:13" ht="12" customHeight="1">
      <c r="B110" s="2007"/>
      <c r="C110" s="77"/>
      <c r="D110" s="77" t="s">
        <v>306</v>
      </c>
      <c r="E110" s="208">
        <v>0</v>
      </c>
      <c r="F110" s="208">
        <v>0</v>
      </c>
      <c r="G110" s="208">
        <v>1</v>
      </c>
      <c r="H110" s="208">
        <v>0</v>
      </c>
      <c r="I110" s="208">
        <v>0</v>
      </c>
      <c r="J110" s="208">
        <v>0</v>
      </c>
      <c r="K110" s="208">
        <v>0</v>
      </c>
      <c r="L110" s="77"/>
      <c r="M110" s="258">
        <f t="shared" ref="M110:M137" si="32">SUM(E110:K110)</f>
        <v>1</v>
      </c>
    </row>
    <row r="111" spans="2:13" ht="12" customHeight="1">
      <c r="B111" s="2007"/>
      <c r="C111" s="391" t="s">
        <v>49</v>
      </c>
      <c r="D111" s="47"/>
      <c r="E111" s="1262">
        <f t="shared" ref="E111:K111" si="33">SUM(E114)</f>
        <v>0</v>
      </c>
      <c r="F111" s="1262">
        <f t="shared" si="33"/>
        <v>0</v>
      </c>
      <c r="G111" s="1262">
        <f t="shared" si="33"/>
        <v>0</v>
      </c>
      <c r="H111" s="1262">
        <f t="shared" si="33"/>
        <v>0</v>
      </c>
      <c r="I111" s="1262">
        <f t="shared" si="33"/>
        <v>0</v>
      </c>
      <c r="J111" s="1262">
        <f t="shared" si="33"/>
        <v>0</v>
      </c>
      <c r="K111" s="1262">
        <f t="shared" si="33"/>
        <v>0</v>
      </c>
      <c r="L111" s="1262"/>
      <c r="M111" s="1246">
        <f t="shared" si="32"/>
        <v>0</v>
      </c>
    </row>
    <row r="112" spans="2:13" ht="12" customHeight="1">
      <c r="B112" s="2007"/>
      <c r="C112" s="233"/>
      <c r="D112" s="77" t="s">
        <v>320</v>
      </c>
      <c r="E112" s="208">
        <v>0</v>
      </c>
      <c r="F112" s="208">
        <v>0</v>
      </c>
      <c r="G112" s="208">
        <v>0</v>
      </c>
      <c r="H112" s="208">
        <v>0</v>
      </c>
      <c r="I112" s="208">
        <v>0</v>
      </c>
      <c r="J112" s="208">
        <v>0</v>
      </c>
      <c r="K112" s="208">
        <v>0</v>
      </c>
      <c r="L112" s="77"/>
      <c r="M112" s="258">
        <f t="shared" si="32"/>
        <v>0</v>
      </c>
    </row>
    <row r="113" spans="2:16" ht="12" customHeight="1">
      <c r="B113" s="2007"/>
      <c r="C113" s="233"/>
      <c r="D113" s="77" t="s">
        <v>199</v>
      </c>
      <c r="E113" s="208">
        <v>0</v>
      </c>
      <c r="F113" s="208">
        <v>0</v>
      </c>
      <c r="G113" s="208">
        <v>0</v>
      </c>
      <c r="H113" s="208">
        <v>0</v>
      </c>
      <c r="I113" s="208">
        <v>0</v>
      </c>
      <c r="J113" s="208">
        <v>0</v>
      </c>
      <c r="K113" s="208">
        <v>0</v>
      </c>
      <c r="L113" s="77"/>
      <c r="M113" s="258">
        <f t="shared" si="32"/>
        <v>0</v>
      </c>
    </row>
    <row r="114" spans="2:16" ht="12" customHeight="1">
      <c r="B114" s="2007"/>
      <c r="C114" s="233"/>
      <c r="D114" s="77" t="s">
        <v>198</v>
      </c>
      <c r="E114" s="208">
        <v>0</v>
      </c>
      <c r="F114" s="208">
        <v>0</v>
      </c>
      <c r="G114" s="208">
        <v>0</v>
      </c>
      <c r="H114" s="208">
        <v>0</v>
      </c>
      <c r="I114" s="208">
        <v>0</v>
      </c>
      <c r="J114" s="208">
        <v>0</v>
      </c>
      <c r="K114" s="208">
        <v>0</v>
      </c>
      <c r="L114" s="77"/>
      <c r="M114" s="258">
        <f t="shared" si="32"/>
        <v>0</v>
      </c>
    </row>
    <row r="115" spans="2:16" ht="12.75" customHeight="1">
      <c r="B115" s="2006">
        <v>1406</v>
      </c>
      <c r="C115" s="35" t="s">
        <v>22</v>
      </c>
      <c r="D115" s="111"/>
      <c r="E115" s="263">
        <f t="shared" ref="E115:K115" si="34">SUM(E116+E120+E123+E125)</f>
        <v>1</v>
      </c>
      <c r="F115" s="263">
        <f t="shared" si="34"/>
        <v>0</v>
      </c>
      <c r="G115" s="263">
        <f t="shared" si="34"/>
        <v>3</v>
      </c>
      <c r="H115" s="263">
        <f t="shared" si="34"/>
        <v>0</v>
      </c>
      <c r="I115" s="263">
        <f t="shared" si="34"/>
        <v>15</v>
      </c>
      <c r="J115" s="263">
        <f t="shared" si="34"/>
        <v>15</v>
      </c>
      <c r="K115" s="263">
        <f t="shared" si="34"/>
        <v>2</v>
      </c>
      <c r="L115" s="111"/>
      <c r="M115" s="256">
        <f t="shared" si="32"/>
        <v>36</v>
      </c>
      <c r="P115" s="84"/>
    </row>
    <row r="116" spans="2:16" ht="12" customHeight="1">
      <c r="B116" s="2007"/>
      <c r="C116" s="391" t="s">
        <v>121</v>
      </c>
      <c r="D116" s="77"/>
      <c r="E116" s="1262">
        <f t="shared" ref="E116:K116" si="35">SUM(E117:E119)</f>
        <v>1</v>
      </c>
      <c r="F116" s="1262">
        <f t="shared" si="35"/>
        <v>0</v>
      </c>
      <c r="G116" s="1262">
        <f t="shared" si="35"/>
        <v>1</v>
      </c>
      <c r="H116" s="1262">
        <f t="shared" si="35"/>
        <v>0</v>
      </c>
      <c r="I116" s="1262">
        <f t="shared" si="35"/>
        <v>9</v>
      </c>
      <c r="J116" s="1262">
        <f t="shared" si="35"/>
        <v>7</v>
      </c>
      <c r="K116" s="1262">
        <f t="shared" si="35"/>
        <v>1</v>
      </c>
      <c r="L116" s="77"/>
      <c r="M116" s="1246">
        <f t="shared" si="32"/>
        <v>19</v>
      </c>
      <c r="P116" s="84"/>
    </row>
    <row r="117" spans="2:16" ht="12" customHeight="1">
      <c r="B117" s="2007"/>
      <c r="C117" s="396"/>
      <c r="D117" s="77" t="s">
        <v>197</v>
      </c>
      <c r="E117" s="208">
        <v>0</v>
      </c>
      <c r="F117" s="301">
        <v>0</v>
      </c>
      <c r="G117" s="301">
        <v>1</v>
      </c>
      <c r="H117" s="301">
        <v>0</v>
      </c>
      <c r="I117" s="301">
        <v>2</v>
      </c>
      <c r="J117" s="301">
        <v>0</v>
      </c>
      <c r="K117" s="301">
        <v>0</v>
      </c>
      <c r="L117" s="77"/>
      <c r="M117" s="258">
        <f t="shared" si="32"/>
        <v>3</v>
      </c>
    </row>
    <row r="118" spans="2:16" ht="12" customHeight="1">
      <c r="B118" s="2007"/>
      <c r="C118" s="396"/>
      <c r="D118" s="77" t="s">
        <v>318</v>
      </c>
      <c r="E118" s="208">
        <v>0</v>
      </c>
      <c r="F118" s="301">
        <v>0</v>
      </c>
      <c r="G118" s="301">
        <v>0</v>
      </c>
      <c r="H118" s="301">
        <v>0</v>
      </c>
      <c r="I118" s="301">
        <v>1</v>
      </c>
      <c r="J118" s="301">
        <v>0</v>
      </c>
      <c r="K118" s="301">
        <v>0</v>
      </c>
      <c r="L118" s="77"/>
      <c r="M118" s="258">
        <f t="shared" si="32"/>
        <v>1</v>
      </c>
    </row>
    <row r="119" spans="2:16" ht="12" customHeight="1">
      <c r="B119" s="2007"/>
      <c r="C119" s="396"/>
      <c r="D119" s="77" t="s">
        <v>196</v>
      </c>
      <c r="E119" s="208">
        <v>1</v>
      </c>
      <c r="F119" s="301">
        <v>0</v>
      </c>
      <c r="G119" s="301">
        <v>0</v>
      </c>
      <c r="H119" s="301">
        <v>0</v>
      </c>
      <c r="I119" s="301">
        <v>6</v>
      </c>
      <c r="J119" s="301">
        <v>7</v>
      </c>
      <c r="K119" s="301">
        <v>1</v>
      </c>
      <c r="L119" s="77"/>
      <c r="M119" s="258">
        <f t="shared" si="32"/>
        <v>15</v>
      </c>
    </row>
    <row r="120" spans="2:16" ht="12" customHeight="1">
      <c r="B120" s="2007"/>
      <c r="C120" s="391" t="s">
        <v>23</v>
      </c>
      <c r="D120" s="77"/>
      <c r="E120" s="1262">
        <f t="shared" ref="E120:K120" si="36">SUM(E121:E122)</f>
        <v>0</v>
      </c>
      <c r="F120" s="1262">
        <f t="shared" si="36"/>
        <v>0</v>
      </c>
      <c r="G120" s="1262">
        <f t="shared" si="36"/>
        <v>1</v>
      </c>
      <c r="H120" s="1262">
        <f t="shared" si="36"/>
        <v>0</v>
      </c>
      <c r="I120" s="1262">
        <f t="shared" si="36"/>
        <v>4</v>
      </c>
      <c r="J120" s="1262">
        <f t="shared" si="36"/>
        <v>8</v>
      </c>
      <c r="K120" s="1262">
        <f t="shared" si="36"/>
        <v>1</v>
      </c>
      <c r="L120" s="77"/>
      <c r="M120" s="1246">
        <f t="shared" si="32"/>
        <v>14</v>
      </c>
    </row>
    <row r="121" spans="2:16" ht="12" customHeight="1">
      <c r="B121" s="2007"/>
      <c r="C121" s="233"/>
      <c r="D121" s="77" t="s">
        <v>195</v>
      </c>
      <c r="E121" s="208">
        <v>0</v>
      </c>
      <c r="F121" s="301">
        <v>0</v>
      </c>
      <c r="G121" s="301">
        <v>1</v>
      </c>
      <c r="H121" s="301">
        <v>0</v>
      </c>
      <c r="I121" s="301">
        <v>3</v>
      </c>
      <c r="J121" s="301">
        <v>1</v>
      </c>
      <c r="K121" s="301">
        <v>1</v>
      </c>
      <c r="L121" s="77"/>
      <c r="M121" s="258">
        <f t="shared" si="32"/>
        <v>6</v>
      </c>
    </row>
    <row r="122" spans="2:16" ht="12" customHeight="1">
      <c r="B122" s="2007"/>
      <c r="C122" s="233"/>
      <c r="D122" s="77" t="s">
        <v>194</v>
      </c>
      <c r="E122" s="208">
        <v>0</v>
      </c>
      <c r="F122" s="301">
        <v>0</v>
      </c>
      <c r="G122" s="301">
        <v>0</v>
      </c>
      <c r="H122" s="301">
        <v>0</v>
      </c>
      <c r="I122" s="301">
        <v>1</v>
      </c>
      <c r="J122" s="301">
        <v>7</v>
      </c>
      <c r="K122" s="301">
        <v>0</v>
      </c>
      <c r="L122" s="77"/>
      <c r="M122" s="258">
        <f t="shared" si="32"/>
        <v>8</v>
      </c>
    </row>
    <row r="123" spans="2:16" ht="12" customHeight="1">
      <c r="B123" s="2007"/>
      <c r="C123" s="391" t="s">
        <v>36</v>
      </c>
      <c r="D123" s="77"/>
      <c r="E123" s="1262">
        <f t="shared" ref="E123:K123" si="37">SUM(E124)</f>
        <v>0</v>
      </c>
      <c r="F123" s="1262">
        <f t="shared" si="37"/>
        <v>0</v>
      </c>
      <c r="G123" s="1262">
        <f t="shared" si="37"/>
        <v>1</v>
      </c>
      <c r="H123" s="1262">
        <f t="shared" si="37"/>
        <v>0</v>
      </c>
      <c r="I123" s="1262">
        <f t="shared" si="37"/>
        <v>2</v>
      </c>
      <c r="J123" s="1262">
        <f t="shared" si="37"/>
        <v>0</v>
      </c>
      <c r="K123" s="1262">
        <f t="shared" si="37"/>
        <v>0</v>
      </c>
      <c r="L123" s="77"/>
      <c r="M123" s="1246">
        <f t="shared" si="32"/>
        <v>3</v>
      </c>
    </row>
    <row r="124" spans="2:16" ht="12" customHeight="1">
      <c r="B124" s="2007"/>
      <c r="C124" s="396"/>
      <c r="D124" s="77" t="s">
        <v>193</v>
      </c>
      <c r="E124" s="208">
        <v>0</v>
      </c>
      <c r="F124" s="301">
        <v>0</v>
      </c>
      <c r="G124" s="301">
        <v>1</v>
      </c>
      <c r="H124" s="301">
        <v>0</v>
      </c>
      <c r="I124" s="301">
        <v>2</v>
      </c>
      <c r="J124" s="301">
        <v>0</v>
      </c>
      <c r="K124" s="301">
        <v>0</v>
      </c>
      <c r="L124" s="77"/>
      <c r="M124" s="258">
        <f t="shared" si="32"/>
        <v>3</v>
      </c>
    </row>
    <row r="125" spans="2:16" ht="12" customHeight="1">
      <c r="B125" s="2007"/>
      <c r="C125" s="391" t="s">
        <v>37</v>
      </c>
      <c r="D125" s="77"/>
      <c r="E125" s="1262">
        <f t="shared" ref="E125:K125" si="38">SUM(E126)</f>
        <v>0</v>
      </c>
      <c r="F125" s="1262">
        <f t="shared" si="38"/>
        <v>0</v>
      </c>
      <c r="G125" s="1262">
        <f t="shared" si="38"/>
        <v>0</v>
      </c>
      <c r="H125" s="1262">
        <f t="shared" si="38"/>
        <v>0</v>
      </c>
      <c r="I125" s="1262">
        <f t="shared" si="38"/>
        <v>0</v>
      </c>
      <c r="J125" s="1262">
        <f t="shared" si="38"/>
        <v>0</v>
      </c>
      <c r="K125" s="1262">
        <f t="shared" si="38"/>
        <v>0</v>
      </c>
      <c r="L125" s="77"/>
      <c r="M125" s="1246">
        <f t="shared" si="32"/>
        <v>0</v>
      </c>
    </row>
    <row r="126" spans="2:16" ht="12" customHeight="1">
      <c r="B126" s="2008"/>
      <c r="C126" s="233"/>
      <c r="D126" s="77" t="s">
        <v>192</v>
      </c>
      <c r="E126" s="208">
        <v>0</v>
      </c>
      <c r="F126" s="301">
        <v>0</v>
      </c>
      <c r="G126" s="301">
        <v>0</v>
      </c>
      <c r="H126" s="301">
        <v>0</v>
      </c>
      <c r="I126" s="301">
        <v>0</v>
      </c>
      <c r="J126" s="301">
        <v>0</v>
      </c>
      <c r="K126" s="301">
        <v>0</v>
      </c>
      <c r="L126" s="77"/>
      <c r="M126" s="258">
        <f t="shared" si="32"/>
        <v>0</v>
      </c>
    </row>
    <row r="127" spans="2:16" ht="12.75" customHeight="1">
      <c r="B127" s="2010">
        <v>1407</v>
      </c>
      <c r="C127" s="35" t="s">
        <v>24</v>
      </c>
      <c r="D127" s="111"/>
      <c r="E127" s="263">
        <f t="shared" ref="E127:K127" si="39">SUM(E128+E134)</f>
        <v>1</v>
      </c>
      <c r="F127" s="263">
        <f t="shared" si="39"/>
        <v>0</v>
      </c>
      <c r="G127" s="263">
        <f t="shared" si="39"/>
        <v>0</v>
      </c>
      <c r="H127" s="263">
        <f t="shared" si="39"/>
        <v>0</v>
      </c>
      <c r="I127" s="263">
        <f t="shared" si="39"/>
        <v>4</v>
      </c>
      <c r="J127" s="263">
        <f t="shared" si="39"/>
        <v>6</v>
      </c>
      <c r="K127" s="263">
        <f t="shared" si="39"/>
        <v>1</v>
      </c>
      <c r="L127" s="111"/>
      <c r="M127" s="256">
        <f t="shared" si="32"/>
        <v>12</v>
      </c>
      <c r="P127" s="84"/>
    </row>
    <row r="128" spans="2:16" ht="12" customHeight="1">
      <c r="B128" s="1981"/>
      <c r="C128" s="391" t="s">
        <v>191</v>
      </c>
      <c r="D128" s="77"/>
      <c r="E128" s="1262">
        <f t="shared" ref="E128:K128" si="40">SUM(E129:E133)</f>
        <v>1</v>
      </c>
      <c r="F128" s="1262">
        <f t="shared" si="40"/>
        <v>0</v>
      </c>
      <c r="G128" s="1262">
        <f t="shared" si="40"/>
        <v>0</v>
      </c>
      <c r="H128" s="1262">
        <f t="shared" si="40"/>
        <v>0</v>
      </c>
      <c r="I128" s="1262">
        <f t="shared" si="40"/>
        <v>4</v>
      </c>
      <c r="J128" s="1262">
        <f t="shared" si="40"/>
        <v>6</v>
      </c>
      <c r="K128" s="1262">
        <f t="shared" si="40"/>
        <v>1</v>
      </c>
      <c r="L128" s="77"/>
      <c r="M128" s="1246">
        <f t="shared" si="32"/>
        <v>12</v>
      </c>
    </row>
    <row r="129" spans="2:16" ht="12" customHeight="1">
      <c r="B129" s="1981"/>
      <c r="C129" s="391"/>
      <c r="D129" s="77" t="s">
        <v>317</v>
      </c>
      <c r="E129" s="208">
        <v>0</v>
      </c>
      <c r="F129" s="208">
        <v>0</v>
      </c>
      <c r="G129" s="208">
        <v>0</v>
      </c>
      <c r="H129" s="208">
        <v>0</v>
      </c>
      <c r="I129" s="208">
        <v>0</v>
      </c>
      <c r="J129" s="208">
        <v>0</v>
      </c>
      <c r="K129" s="208">
        <v>0</v>
      </c>
      <c r="L129" s="77"/>
      <c r="M129" s="258">
        <f t="shared" si="32"/>
        <v>0</v>
      </c>
    </row>
    <row r="130" spans="2:16" ht="12" customHeight="1">
      <c r="B130" s="1981"/>
      <c r="C130" s="391"/>
      <c r="D130" s="77" t="s">
        <v>190</v>
      </c>
      <c r="E130" s="208">
        <v>0</v>
      </c>
      <c r="F130" s="208">
        <v>0</v>
      </c>
      <c r="G130" s="208">
        <v>0</v>
      </c>
      <c r="H130" s="208">
        <v>0</v>
      </c>
      <c r="I130" s="208">
        <v>4</v>
      </c>
      <c r="J130" s="208">
        <v>3</v>
      </c>
      <c r="K130" s="208">
        <v>0</v>
      </c>
      <c r="L130" s="77"/>
      <c r="M130" s="258">
        <f t="shared" si="32"/>
        <v>7</v>
      </c>
    </row>
    <row r="131" spans="2:16" ht="12" customHeight="1">
      <c r="B131" s="1981"/>
      <c r="C131" s="391"/>
      <c r="D131" s="77" t="s">
        <v>316</v>
      </c>
      <c r="E131" s="208">
        <v>0</v>
      </c>
      <c r="F131" s="208">
        <v>0</v>
      </c>
      <c r="G131" s="208">
        <v>0</v>
      </c>
      <c r="H131" s="208">
        <v>0</v>
      </c>
      <c r="I131" s="208">
        <v>0</v>
      </c>
      <c r="J131" s="208">
        <v>0</v>
      </c>
      <c r="K131" s="208">
        <v>0</v>
      </c>
      <c r="L131" s="77"/>
      <c r="M131" s="258">
        <f t="shared" si="32"/>
        <v>0</v>
      </c>
    </row>
    <row r="132" spans="2:16" ht="12" customHeight="1">
      <c r="B132" s="1981"/>
      <c r="C132" s="391"/>
      <c r="D132" s="77" t="s">
        <v>256</v>
      </c>
      <c r="E132" s="208">
        <v>0</v>
      </c>
      <c r="F132" s="208">
        <v>0</v>
      </c>
      <c r="G132" s="208">
        <v>0</v>
      </c>
      <c r="H132" s="208">
        <v>0</v>
      </c>
      <c r="I132" s="208">
        <v>0</v>
      </c>
      <c r="J132" s="208">
        <v>2</v>
      </c>
      <c r="K132" s="208">
        <v>1</v>
      </c>
      <c r="L132" s="77"/>
      <c r="M132" s="258">
        <f t="shared" si="32"/>
        <v>3</v>
      </c>
    </row>
    <row r="133" spans="2:16" ht="12" customHeight="1">
      <c r="B133" s="1981"/>
      <c r="C133" s="233"/>
      <c r="D133" s="77" t="s">
        <v>1330</v>
      </c>
      <c r="E133" s="208">
        <v>1</v>
      </c>
      <c r="F133" s="208">
        <v>0</v>
      </c>
      <c r="G133" s="208">
        <v>0</v>
      </c>
      <c r="H133" s="208">
        <v>0</v>
      </c>
      <c r="I133" s="208">
        <v>0</v>
      </c>
      <c r="J133" s="208">
        <v>1</v>
      </c>
      <c r="K133" s="208">
        <v>0</v>
      </c>
      <c r="L133" s="77"/>
      <c r="M133" s="258">
        <f t="shared" si="32"/>
        <v>2</v>
      </c>
    </row>
    <row r="134" spans="2:16" ht="12" customHeight="1">
      <c r="B134" s="1981"/>
      <c r="C134" s="391" t="s">
        <v>51</v>
      </c>
      <c r="D134" s="47"/>
      <c r="E134" s="1262">
        <f t="shared" ref="E134:K134" si="41">SUM(E135:E136)</f>
        <v>0</v>
      </c>
      <c r="F134" s="1262">
        <f t="shared" si="41"/>
        <v>0</v>
      </c>
      <c r="G134" s="1262">
        <f t="shared" si="41"/>
        <v>0</v>
      </c>
      <c r="H134" s="1262">
        <f t="shared" si="41"/>
        <v>0</v>
      </c>
      <c r="I134" s="1262">
        <f t="shared" si="41"/>
        <v>0</v>
      </c>
      <c r="J134" s="1262">
        <f t="shared" si="41"/>
        <v>0</v>
      </c>
      <c r="K134" s="1262">
        <f t="shared" si="41"/>
        <v>0</v>
      </c>
      <c r="L134" s="47"/>
      <c r="M134" s="1246">
        <f t="shared" si="32"/>
        <v>0</v>
      </c>
    </row>
    <row r="135" spans="2:16" ht="12" customHeight="1">
      <c r="B135" s="1981"/>
      <c r="C135" s="233"/>
      <c r="D135" s="77" t="s">
        <v>186</v>
      </c>
      <c r="E135" s="208">
        <v>0</v>
      </c>
      <c r="F135" s="208">
        <v>0</v>
      </c>
      <c r="G135" s="208">
        <v>0</v>
      </c>
      <c r="H135" s="208">
        <v>0</v>
      </c>
      <c r="I135" s="208">
        <v>0</v>
      </c>
      <c r="J135" s="208">
        <v>0</v>
      </c>
      <c r="K135" s="208">
        <v>0</v>
      </c>
      <c r="L135" s="77"/>
      <c r="M135" s="258">
        <f t="shared" si="32"/>
        <v>0</v>
      </c>
    </row>
    <row r="136" spans="2:16" ht="12" customHeight="1">
      <c r="B136" s="1981"/>
      <c r="C136" s="233"/>
      <c r="D136" s="77" t="s">
        <v>185</v>
      </c>
      <c r="E136" s="208">
        <v>0</v>
      </c>
      <c r="F136" s="208">
        <v>0</v>
      </c>
      <c r="G136" s="208">
        <v>0</v>
      </c>
      <c r="H136" s="208">
        <v>0</v>
      </c>
      <c r="I136" s="208">
        <v>0</v>
      </c>
      <c r="J136" s="208">
        <v>0</v>
      </c>
      <c r="K136" s="208">
        <v>0</v>
      </c>
      <c r="L136" s="77"/>
      <c r="M136" s="258">
        <f t="shared" si="32"/>
        <v>0</v>
      </c>
    </row>
    <row r="137" spans="2:16" ht="12.75" customHeight="1">
      <c r="B137" s="2010">
        <v>1408</v>
      </c>
      <c r="C137" s="35" t="s">
        <v>25</v>
      </c>
      <c r="D137" s="41"/>
      <c r="E137" s="263">
        <f t="shared" ref="E137:K137" si="42">SUM(E138+E140+E143+E147)</f>
        <v>10</v>
      </c>
      <c r="F137" s="263">
        <f t="shared" si="42"/>
        <v>2</v>
      </c>
      <c r="G137" s="263">
        <f t="shared" si="42"/>
        <v>0</v>
      </c>
      <c r="H137" s="263">
        <f t="shared" si="42"/>
        <v>2</v>
      </c>
      <c r="I137" s="263">
        <f t="shared" si="42"/>
        <v>22</v>
      </c>
      <c r="J137" s="263">
        <f t="shared" si="42"/>
        <v>21</v>
      </c>
      <c r="K137" s="263">
        <f t="shared" si="42"/>
        <v>4</v>
      </c>
      <c r="L137" s="41"/>
      <c r="M137" s="256">
        <f t="shared" si="32"/>
        <v>61</v>
      </c>
      <c r="P137" s="84"/>
    </row>
    <row r="138" spans="2:16" ht="12" customHeight="1">
      <c r="B138" s="1981"/>
      <c r="C138" s="391" t="s">
        <v>20</v>
      </c>
      <c r="D138" s="77"/>
      <c r="E138" s="1262">
        <f t="shared" ref="E138:K138" si="43">SUM(E139)</f>
        <v>6</v>
      </c>
      <c r="F138" s="1262">
        <f t="shared" si="43"/>
        <v>2</v>
      </c>
      <c r="G138" s="1262">
        <f t="shared" si="43"/>
        <v>0</v>
      </c>
      <c r="H138" s="1262">
        <f t="shared" si="43"/>
        <v>1</v>
      </c>
      <c r="I138" s="1262">
        <f t="shared" si="43"/>
        <v>16</v>
      </c>
      <c r="J138" s="1262">
        <f t="shared" si="43"/>
        <v>18</v>
      </c>
      <c r="K138" s="1262">
        <f t="shared" si="43"/>
        <v>2</v>
      </c>
      <c r="L138" s="77"/>
      <c r="M138" s="1246">
        <f t="shared" ref="M138:M148" si="44">SUM(E138:L138)</f>
        <v>45</v>
      </c>
    </row>
    <row r="139" spans="2:16" ht="12" customHeight="1">
      <c r="B139" s="1981"/>
      <c r="C139" s="233"/>
      <c r="D139" s="77" t="s">
        <v>183</v>
      </c>
      <c r="E139" s="208">
        <v>6</v>
      </c>
      <c r="F139" s="208">
        <v>2</v>
      </c>
      <c r="G139" s="208">
        <v>0</v>
      </c>
      <c r="H139" s="208">
        <v>1</v>
      </c>
      <c r="I139" s="208">
        <v>16</v>
      </c>
      <c r="J139" s="208">
        <v>18</v>
      </c>
      <c r="K139" s="208">
        <v>2</v>
      </c>
      <c r="L139" s="77"/>
      <c r="M139" s="258">
        <f t="shared" si="44"/>
        <v>45</v>
      </c>
    </row>
    <row r="140" spans="2:16" ht="12" customHeight="1">
      <c r="B140" s="1981"/>
      <c r="C140" s="391" t="s">
        <v>50</v>
      </c>
      <c r="D140" s="47"/>
      <c r="E140" s="1262">
        <f t="shared" ref="E140:K140" si="45">SUM(E141:E142)</f>
        <v>0</v>
      </c>
      <c r="F140" s="1262">
        <f t="shared" si="45"/>
        <v>0</v>
      </c>
      <c r="G140" s="1262">
        <f t="shared" si="45"/>
        <v>0</v>
      </c>
      <c r="H140" s="1262">
        <f t="shared" si="45"/>
        <v>0</v>
      </c>
      <c r="I140" s="1262">
        <f t="shared" si="45"/>
        <v>2</v>
      </c>
      <c r="J140" s="1262">
        <f t="shared" si="45"/>
        <v>1</v>
      </c>
      <c r="K140" s="1262">
        <f t="shared" si="45"/>
        <v>1</v>
      </c>
      <c r="L140" s="1262"/>
      <c r="M140" s="1246">
        <f t="shared" si="44"/>
        <v>4</v>
      </c>
    </row>
    <row r="141" spans="2:16" ht="12" customHeight="1">
      <c r="B141" s="1981"/>
      <c r="C141" s="233"/>
      <c r="D141" s="77" t="s">
        <v>314</v>
      </c>
      <c r="E141" s="208">
        <v>0</v>
      </c>
      <c r="F141" s="208">
        <v>0</v>
      </c>
      <c r="G141" s="208">
        <v>0</v>
      </c>
      <c r="H141" s="208">
        <v>0</v>
      </c>
      <c r="I141" s="208">
        <v>0</v>
      </c>
      <c r="J141" s="208">
        <v>0</v>
      </c>
      <c r="K141" s="208">
        <v>0</v>
      </c>
      <c r="L141" s="77"/>
      <c r="M141" s="258">
        <f t="shared" si="44"/>
        <v>0</v>
      </c>
    </row>
    <row r="142" spans="2:16" ht="12" customHeight="1">
      <c r="B142" s="1981"/>
      <c r="C142" s="233"/>
      <c r="D142" s="77" t="s">
        <v>182</v>
      </c>
      <c r="E142" s="208">
        <v>0</v>
      </c>
      <c r="F142" s="208">
        <v>0</v>
      </c>
      <c r="G142" s="208">
        <v>0</v>
      </c>
      <c r="H142" s="208">
        <v>0</v>
      </c>
      <c r="I142" s="208">
        <v>2</v>
      </c>
      <c r="J142" s="208">
        <v>1</v>
      </c>
      <c r="K142" s="208">
        <v>1</v>
      </c>
      <c r="L142" s="77"/>
      <c r="M142" s="258">
        <f t="shared" si="44"/>
        <v>4</v>
      </c>
    </row>
    <row r="143" spans="2:16" ht="12" customHeight="1">
      <c r="B143" s="1981"/>
      <c r="C143" s="391" t="s">
        <v>38</v>
      </c>
      <c r="D143" s="77"/>
      <c r="E143" s="1262">
        <f t="shared" ref="E143:K143" si="46">SUM(E144:E146)</f>
        <v>2</v>
      </c>
      <c r="F143" s="1262">
        <f t="shared" si="46"/>
        <v>0</v>
      </c>
      <c r="G143" s="1262">
        <f t="shared" si="46"/>
        <v>0</v>
      </c>
      <c r="H143" s="1262">
        <f t="shared" si="46"/>
        <v>0</v>
      </c>
      <c r="I143" s="1262">
        <f t="shared" si="46"/>
        <v>1</v>
      </c>
      <c r="J143" s="1262">
        <f t="shared" si="46"/>
        <v>1</v>
      </c>
      <c r="K143" s="1262">
        <f t="shared" si="46"/>
        <v>0</v>
      </c>
      <c r="L143" s="77"/>
      <c r="M143" s="1246">
        <f t="shared" si="44"/>
        <v>4</v>
      </c>
    </row>
    <row r="144" spans="2:16" ht="12" customHeight="1">
      <c r="B144" s="1981"/>
      <c r="C144" s="391"/>
      <c r="D144" s="77" t="s">
        <v>180</v>
      </c>
      <c r="E144" s="208">
        <v>1</v>
      </c>
      <c r="F144" s="208">
        <v>0</v>
      </c>
      <c r="G144" s="208">
        <v>0</v>
      </c>
      <c r="H144" s="208">
        <v>0</v>
      </c>
      <c r="I144" s="208">
        <v>1</v>
      </c>
      <c r="J144" s="208">
        <v>0</v>
      </c>
      <c r="K144" s="208">
        <v>0</v>
      </c>
      <c r="L144" s="77"/>
      <c r="M144" s="258">
        <f t="shared" si="44"/>
        <v>2</v>
      </c>
    </row>
    <row r="145" spans="2:16" ht="12" customHeight="1">
      <c r="B145" s="1981"/>
      <c r="C145" s="391"/>
      <c r="D145" s="77" t="s">
        <v>179</v>
      </c>
      <c r="E145" s="208">
        <v>1</v>
      </c>
      <c r="F145" s="208">
        <v>0</v>
      </c>
      <c r="G145" s="208">
        <v>0</v>
      </c>
      <c r="H145" s="208">
        <v>0</v>
      </c>
      <c r="I145" s="208">
        <v>0</v>
      </c>
      <c r="J145" s="208">
        <v>0</v>
      </c>
      <c r="K145" s="208">
        <v>0</v>
      </c>
      <c r="L145" s="77"/>
      <c r="M145" s="258">
        <f t="shared" si="44"/>
        <v>1</v>
      </c>
    </row>
    <row r="146" spans="2:16" ht="12" customHeight="1">
      <c r="B146" s="1981"/>
      <c r="C146" s="391"/>
      <c r="D146" s="77" t="s">
        <v>178</v>
      </c>
      <c r="E146" s="208">
        <v>0</v>
      </c>
      <c r="F146" s="208">
        <v>0</v>
      </c>
      <c r="G146" s="208">
        <v>0</v>
      </c>
      <c r="H146" s="208">
        <v>0</v>
      </c>
      <c r="I146" s="208">
        <v>0</v>
      </c>
      <c r="J146" s="208">
        <v>1</v>
      </c>
      <c r="K146" s="208">
        <v>0</v>
      </c>
      <c r="L146" s="77"/>
      <c r="M146" s="258">
        <f t="shared" si="44"/>
        <v>1</v>
      </c>
    </row>
    <row r="147" spans="2:16" ht="12" customHeight="1">
      <c r="B147" s="1981"/>
      <c r="C147" s="391" t="s">
        <v>39</v>
      </c>
      <c r="D147" s="47"/>
      <c r="E147" s="1262">
        <f t="shared" ref="E147:K147" si="47">SUM(E148)</f>
        <v>2</v>
      </c>
      <c r="F147" s="1262">
        <f t="shared" si="47"/>
        <v>0</v>
      </c>
      <c r="G147" s="1262">
        <f t="shared" si="47"/>
        <v>0</v>
      </c>
      <c r="H147" s="1262">
        <f t="shared" si="47"/>
        <v>1</v>
      </c>
      <c r="I147" s="1262">
        <f t="shared" si="47"/>
        <v>3</v>
      </c>
      <c r="J147" s="1262">
        <f t="shared" si="47"/>
        <v>1</v>
      </c>
      <c r="K147" s="1262">
        <f t="shared" si="47"/>
        <v>1</v>
      </c>
      <c r="L147" s="47"/>
      <c r="M147" s="1246">
        <f t="shared" si="44"/>
        <v>8</v>
      </c>
    </row>
    <row r="148" spans="2:16" ht="12" customHeight="1">
      <c r="B148" s="1981"/>
      <c r="C148" s="233"/>
      <c r="D148" s="77" t="s">
        <v>177</v>
      </c>
      <c r="E148" s="208">
        <v>2</v>
      </c>
      <c r="F148" s="208">
        <v>0</v>
      </c>
      <c r="G148" s="208">
        <v>0</v>
      </c>
      <c r="H148" s="208">
        <v>1</v>
      </c>
      <c r="I148" s="208">
        <v>3</v>
      </c>
      <c r="J148" s="208">
        <v>1</v>
      </c>
      <c r="K148" s="208">
        <v>1</v>
      </c>
      <c r="L148" s="77"/>
      <c r="M148" s="258">
        <f t="shared" si="44"/>
        <v>8</v>
      </c>
    </row>
    <row r="149" spans="2:16" ht="12.75" customHeight="1">
      <c r="B149" s="2010">
        <v>1624</v>
      </c>
      <c r="C149" s="41" t="s">
        <v>47</v>
      </c>
      <c r="D149" s="111"/>
      <c r="E149" s="263">
        <f t="shared" ref="E149:K149" si="48">SUM(E150+E152)</f>
        <v>0</v>
      </c>
      <c r="F149" s="263">
        <f t="shared" si="48"/>
        <v>0</v>
      </c>
      <c r="G149" s="263">
        <f t="shared" si="48"/>
        <v>0</v>
      </c>
      <c r="H149" s="263">
        <f t="shared" si="48"/>
        <v>0</v>
      </c>
      <c r="I149" s="263">
        <f t="shared" si="48"/>
        <v>1</v>
      </c>
      <c r="J149" s="263">
        <f t="shared" si="48"/>
        <v>12</v>
      </c>
      <c r="K149" s="263">
        <f t="shared" si="48"/>
        <v>3</v>
      </c>
      <c r="L149" s="111"/>
      <c r="M149" s="263">
        <f>SUM(E149:K149)</f>
        <v>16</v>
      </c>
      <c r="N149" s="421"/>
      <c r="P149" s="84"/>
    </row>
    <row r="150" spans="2:16" ht="12" customHeight="1">
      <c r="B150" s="1981"/>
      <c r="C150" s="391" t="s">
        <v>35</v>
      </c>
      <c r="D150" s="77"/>
      <c r="E150" s="1262">
        <f t="shared" ref="E150:K150" si="49">SUM(E151)</f>
        <v>0</v>
      </c>
      <c r="F150" s="1262">
        <f t="shared" si="49"/>
        <v>0</v>
      </c>
      <c r="G150" s="1262">
        <f t="shared" si="49"/>
        <v>0</v>
      </c>
      <c r="H150" s="1262">
        <f t="shared" si="49"/>
        <v>0</v>
      </c>
      <c r="I150" s="1262">
        <f t="shared" si="49"/>
        <v>1</v>
      </c>
      <c r="J150" s="1262">
        <f t="shared" si="49"/>
        <v>12</v>
      </c>
      <c r="K150" s="1262">
        <f t="shared" si="49"/>
        <v>1</v>
      </c>
      <c r="L150" s="77"/>
      <c r="M150" s="1246">
        <f>SUM(E150:K150)</f>
        <v>14</v>
      </c>
      <c r="P150" s="84"/>
    </row>
    <row r="151" spans="2:16" ht="12" customHeight="1">
      <c r="B151" s="1981"/>
      <c r="C151" s="233"/>
      <c r="D151" s="77" t="s">
        <v>175</v>
      </c>
      <c r="E151" s="301">
        <v>0</v>
      </c>
      <c r="F151" s="301">
        <v>0</v>
      </c>
      <c r="G151" s="301">
        <v>0</v>
      </c>
      <c r="H151" s="301">
        <v>0</v>
      </c>
      <c r="I151" s="301">
        <v>1</v>
      </c>
      <c r="J151" s="301">
        <v>12</v>
      </c>
      <c r="K151" s="301">
        <v>1</v>
      </c>
      <c r="L151" s="77"/>
      <c r="M151" s="258">
        <f>SUM(E151:K151)</f>
        <v>14</v>
      </c>
      <c r="P151" s="84"/>
    </row>
    <row r="152" spans="2:16" ht="12" customHeight="1">
      <c r="B152" s="1981"/>
      <c r="C152" s="391" t="s">
        <v>52</v>
      </c>
      <c r="D152" s="77"/>
      <c r="E152" s="1262">
        <f t="shared" ref="E152:K152" si="50">SUM(E153)</f>
        <v>0</v>
      </c>
      <c r="F152" s="1262">
        <f t="shared" si="50"/>
        <v>0</v>
      </c>
      <c r="G152" s="1262">
        <f t="shared" si="50"/>
        <v>0</v>
      </c>
      <c r="H152" s="1262">
        <f t="shared" si="50"/>
        <v>0</v>
      </c>
      <c r="I152" s="1262">
        <f t="shared" si="50"/>
        <v>0</v>
      </c>
      <c r="J152" s="1262">
        <f t="shared" si="50"/>
        <v>0</v>
      </c>
      <c r="K152" s="1262">
        <f t="shared" si="50"/>
        <v>2</v>
      </c>
      <c r="L152" s="77"/>
      <c r="M152" s="1246">
        <f>SUM(E152:K152)</f>
        <v>2</v>
      </c>
      <c r="P152" s="84"/>
    </row>
    <row r="153" spans="2:16" ht="12" customHeight="1">
      <c r="B153" s="1982"/>
      <c r="C153" s="419"/>
      <c r="D153" s="418" t="s">
        <v>174</v>
      </c>
      <c r="E153" s="314">
        <v>0</v>
      </c>
      <c r="F153" s="314">
        <v>0</v>
      </c>
      <c r="G153" s="314">
        <v>0</v>
      </c>
      <c r="H153" s="314">
        <v>0</v>
      </c>
      <c r="I153" s="314">
        <v>0</v>
      </c>
      <c r="J153" s="314">
        <v>0</v>
      </c>
      <c r="K153" s="314">
        <v>2</v>
      </c>
      <c r="L153" s="486"/>
      <c r="M153" s="258">
        <f>SUM(E153:K153)</f>
        <v>2</v>
      </c>
      <c r="P153" s="84"/>
    </row>
    <row r="154" spans="2:16">
      <c r="B154" s="374"/>
      <c r="C154" s="2148" t="s">
        <v>5</v>
      </c>
      <c r="D154" s="2149"/>
      <c r="E154" s="304">
        <f t="shared" ref="E154:K154" si="51">SUM(E7+E33+E66+E78+E87+E115+E127+E137+E149)</f>
        <v>150</v>
      </c>
      <c r="F154" s="304">
        <f t="shared" si="51"/>
        <v>4</v>
      </c>
      <c r="G154" s="304">
        <f t="shared" si="51"/>
        <v>10</v>
      </c>
      <c r="H154" s="304">
        <f t="shared" si="51"/>
        <v>13</v>
      </c>
      <c r="I154" s="304">
        <f t="shared" si="51"/>
        <v>260</v>
      </c>
      <c r="J154" s="304">
        <f t="shared" si="51"/>
        <v>272</v>
      </c>
      <c r="K154" s="304">
        <f t="shared" si="51"/>
        <v>141</v>
      </c>
      <c r="L154" s="304"/>
      <c r="M154" s="1283">
        <f>SUM(M7+M33+M66+M78+M87+M115+M127+M137+M149)</f>
        <v>850</v>
      </c>
    </row>
    <row r="155" spans="2:16" ht="11.25" customHeight="1">
      <c r="B155" s="78"/>
      <c r="C155" s="2150" t="s">
        <v>1329</v>
      </c>
      <c r="D155" s="2150"/>
      <c r="E155" s="2150"/>
      <c r="F155" s="2150"/>
      <c r="G155" s="2150"/>
      <c r="H155" s="2150"/>
      <c r="I155" s="2150"/>
      <c r="J155" s="2150"/>
      <c r="K155" s="2150"/>
      <c r="L155" s="2150"/>
      <c r="M155" s="2150"/>
    </row>
    <row r="156" spans="2:16" ht="10.5" customHeight="1">
      <c r="B156" s="78"/>
      <c r="C156" s="2017" t="s">
        <v>1328</v>
      </c>
      <c r="D156" s="2017"/>
      <c r="E156" s="2017"/>
      <c r="F156" s="2017"/>
      <c r="G156" s="2017"/>
      <c r="H156" s="2017"/>
      <c r="I156" s="2017"/>
      <c r="J156" s="2017"/>
      <c r="K156" s="2017"/>
      <c r="L156" s="2017"/>
      <c r="M156" s="2017"/>
    </row>
    <row r="157" spans="2:16" ht="9" customHeight="1"/>
    <row r="158" spans="2:16" ht="15.75" customHeight="1">
      <c r="B158" s="78"/>
      <c r="D158" s="77"/>
      <c r="E158" s="77"/>
      <c r="F158" s="77"/>
      <c r="G158" s="77"/>
      <c r="H158" s="77"/>
      <c r="I158" s="77"/>
      <c r="J158" s="77"/>
      <c r="K158" s="77"/>
      <c r="L158" s="77"/>
    </row>
    <row r="159" spans="2:16" ht="9" customHeight="1">
      <c r="B159" s="78"/>
    </row>
    <row r="160" spans="2:16" ht="12.75" customHeight="1"/>
    <row r="161" spans="1:13" ht="9" customHeight="1">
      <c r="B161" s="78"/>
    </row>
    <row r="162" spans="1:13" ht="9" customHeight="1">
      <c r="B162" s="78"/>
    </row>
    <row r="163" spans="1:13" ht="9" customHeight="1"/>
    <row r="164" spans="1:13" ht="9" customHeight="1"/>
    <row r="165" spans="1:13" ht="9" customHeight="1"/>
    <row r="166" spans="1:13" ht="9" customHeight="1"/>
    <row r="167" spans="1:13" ht="9" customHeight="1"/>
    <row r="168" spans="1:13" ht="9" customHeight="1"/>
    <row r="169" spans="1:13" ht="9" customHeight="1">
      <c r="A169" s="74"/>
      <c r="M169" s="74"/>
    </row>
    <row r="170" spans="1:13" ht="9" customHeight="1">
      <c r="A170" s="74"/>
      <c r="M170" s="74"/>
    </row>
    <row r="171" spans="1:13" ht="9" customHeight="1">
      <c r="A171" s="74"/>
      <c r="M171" s="74"/>
    </row>
    <row r="172" spans="1:13" ht="9" customHeight="1">
      <c r="A172" s="74"/>
      <c r="M172" s="74"/>
    </row>
    <row r="173" spans="1:13" ht="9" customHeight="1">
      <c r="A173" s="74"/>
      <c r="M173" s="74"/>
    </row>
    <row r="174" spans="1:13" ht="9" customHeight="1">
      <c r="A174" s="74"/>
      <c r="M174" s="74"/>
    </row>
    <row r="175" spans="1:13" ht="9" customHeight="1">
      <c r="A175" s="74"/>
      <c r="M175" s="74"/>
    </row>
    <row r="176" spans="1:13" ht="9" customHeight="1">
      <c r="A176" s="74"/>
      <c r="M176" s="74"/>
    </row>
    <row r="177" s="74" customFormat="1" ht="9" customHeight="1"/>
    <row r="178" s="74" customFormat="1" ht="9" customHeight="1"/>
    <row r="179" s="74" customFormat="1" ht="9" customHeight="1"/>
    <row r="180" s="74" customFormat="1" ht="9" customHeight="1"/>
    <row r="181" s="74" customFormat="1" ht="9" customHeight="1"/>
    <row r="182" s="74" customFormat="1" ht="9" customHeight="1"/>
    <row r="183" s="74" customFormat="1" ht="9" customHeight="1"/>
    <row r="184" s="74" customFormat="1" ht="9" customHeight="1"/>
    <row r="185" s="74" customFormat="1" ht="9" customHeight="1"/>
    <row r="186" s="74" customFormat="1" ht="9" customHeight="1"/>
    <row r="187" s="74" customFormat="1" ht="9" customHeight="1"/>
    <row r="188" s="74" customFormat="1" ht="9" customHeight="1"/>
    <row r="189" s="74" customFormat="1" ht="9" customHeight="1"/>
    <row r="190" s="74" customFormat="1" ht="9" customHeight="1"/>
    <row r="191" s="74" customFormat="1" ht="9" customHeight="1"/>
    <row r="192" s="74" customFormat="1" ht="9" customHeight="1"/>
    <row r="193" s="74" customFormat="1" ht="9" customHeight="1"/>
    <row r="194" s="74" customFormat="1" ht="9" customHeight="1"/>
    <row r="195" s="74" customFormat="1" ht="9" customHeight="1"/>
    <row r="196" s="74" customFormat="1" ht="9" customHeight="1"/>
    <row r="197" s="74" customFormat="1" ht="9" customHeight="1"/>
    <row r="198" s="74" customFormat="1" ht="9" customHeight="1"/>
    <row r="199" s="74" customFormat="1" ht="9" customHeight="1"/>
    <row r="200" s="74" customFormat="1" ht="9" customHeight="1"/>
    <row r="201" s="74" customFormat="1" ht="9" customHeight="1"/>
    <row r="202" s="74" customFormat="1" ht="9" customHeight="1"/>
    <row r="203" s="74" customFormat="1" ht="9" customHeight="1"/>
    <row r="204" s="74" customFormat="1" ht="9" customHeight="1"/>
    <row r="205" s="74" customFormat="1" ht="9" customHeight="1"/>
    <row r="206" s="74" customFormat="1" ht="9" customHeight="1"/>
    <row r="207" s="74" customFormat="1" ht="9" customHeight="1"/>
    <row r="208" s="74" customFormat="1" ht="9" customHeight="1"/>
    <row r="209" s="74" customFormat="1" ht="9" customHeight="1"/>
    <row r="210" s="74" customFormat="1" ht="9" customHeight="1"/>
    <row r="211" s="74" customFormat="1" ht="9" customHeight="1"/>
    <row r="212" s="74" customFormat="1" ht="9" customHeight="1"/>
    <row r="213" s="74" customFormat="1" ht="9" customHeight="1"/>
    <row r="214" s="74" customFormat="1" ht="9" customHeight="1"/>
    <row r="215" s="74" customFormat="1" ht="9" customHeight="1"/>
    <row r="216" s="74" customFormat="1" ht="9" customHeight="1"/>
    <row r="217" s="74" customFormat="1" ht="9" customHeight="1"/>
    <row r="218" s="74" customFormat="1" ht="9" customHeight="1"/>
    <row r="219" s="74" customFormat="1" ht="9" customHeight="1"/>
    <row r="220" s="74" customFormat="1" ht="9" customHeight="1"/>
    <row r="221" s="74" customFormat="1" ht="9" customHeight="1"/>
    <row r="222" s="74" customFormat="1" ht="9" customHeight="1"/>
    <row r="223" s="74" customFormat="1" ht="9" customHeight="1"/>
    <row r="224" s="74" customFormat="1" ht="9" customHeight="1"/>
    <row r="225" s="74" customFormat="1" ht="9" customHeight="1"/>
    <row r="226" s="74" customFormat="1" ht="9" customHeight="1"/>
    <row r="227" s="74" customFormat="1" ht="9" customHeight="1"/>
    <row r="228" s="74" customFormat="1" ht="9" customHeight="1"/>
    <row r="229" s="74" customFormat="1" ht="9" customHeight="1"/>
    <row r="230" s="74" customFormat="1" ht="9" customHeight="1"/>
    <row r="231" s="74" customFormat="1" ht="9" customHeight="1"/>
    <row r="232" s="74" customFormat="1" ht="9" customHeight="1"/>
    <row r="233" s="74" customFormat="1" ht="9" customHeight="1"/>
    <row r="234" s="74" customFormat="1" ht="9" customHeight="1"/>
    <row r="235" s="74" customFormat="1" ht="9" customHeight="1"/>
    <row r="236" s="74" customFormat="1" ht="9" customHeight="1"/>
    <row r="237" s="74" customFormat="1" ht="9" customHeight="1"/>
    <row r="238" s="74" customFormat="1" ht="9" customHeight="1"/>
    <row r="239" s="74" customFormat="1" ht="9" customHeight="1"/>
    <row r="240" s="74" customFormat="1" ht="9" customHeight="1"/>
    <row r="241" spans="3:12" s="74" customFormat="1" ht="9" customHeight="1"/>
    <row r="242" spans="3:12" s="74" customFormat="1" ht="9" customHeight="1"/>
    <row r="243" spans="3:12" s="74" customFormat="1" ht="9" customHeight="1"/>
    <row r="244" spans="3:12" s="74" customFormat="1" ht="9" customHeight="1"/>
    <row r="245" spans="3:12" s="74" customFormat="1" ht="9" customHeight="1"/>
    <row r="246" spans="3:12" s="74" customFormat="1" ht="9" customHeight="1"/>
    <row r="247" spans="3:12" s="74" customFormat="1" ht="9" customHeight="1">
      <c r="C247" s="77"/>
      <c r="D247" s="77"/>
      <c r="E247" s="77"/>
      <c r="F247" s="77"/>
      <c r="G247" s="77"/>
      <c r="H247" s="77"/>
      <c r="I247" s="77"/>
      <c r="J247" s="77"/>
      <c r="K247" s="77"/>
      <c r="L247" s="77"/>
    </row>
    <row r="248" spans="3:12" s="74" customFormat="1" ht="9" customHeight="1"/>
    <row r="249" spans="3:12" s="74" customFormat="1" ht="9" customHeight="1"/>
    <row r="250" spans="3:12" s="74" customFormat="1" ht="9" customHeight="1"/>
    <row r="251" spans="3:12" s="74" customFormat="1" ht="9" customHeight="1"/>
    <row r="252" spans="3:12" s="74" customFormat="1" ht="9" customHeight="1"/>
    <row r="253" spans="3:12" s="74" customFormat="1" ht="9" customHeight="1"/>
    <row r="254" spans="3:12" s="74" customFormat="1" ht="9" customHeight="1"/>
    <row r="255" spans="3:12" s="74" customFormat="1" ht="9" customHeight="1"/>
    <row r="256" spans="3:12" s="74" customFormat="1" ht="9" customHeight="1"/>
    <row r="257" s="74" customFormat="1" ht="9" customHeight="1"/>
    <row r="258" s="74" customFormat="1" ht="9" customHeight="1"/>
    <row r="259" s="74" customFormat="1" ht="9" customHeight="1"/>
    <row r="260" s="74" customFormat="1" ht="9" customHeight="1"/>
    <row r="261" s="74" customFormat="1" ht="9" customHeight="1"/>
    <row r="262" s="74" customFormat="1" ht="9" customHeight="1"/>
    <row r="263" s="74" customFormat="1" ht="9" customHeight="1"/>
    <row r="264" s="74" customFormat="1" ht="9" customHeight="1"/>
    <row r="265" s="74" customFormat="1" ht="9" customHeight="1"/>
    <row r="266" s="74" customFormat="1" ht="9" customHeight="1"/>
    <row r="267" s="74" customFormat="1" ht="9" customHeight="1"/>
    <row r="268" s="74" customFormat="1" ht="9" customHeight="1"/>
    <row r="269" s="74" customFormat="1" ht="9" customHeight="1"/>
    <row r="270" s="74" customFormat="1" ht="9" customHeight="1"/>
    <row r="271" s="74" customFormat="1" ht="9" customHeight="1"/>
    <row r="272" s="74" customFormat="1" ht="9" customHeight="1"/>
    <row r="273" s="74" customFormat="1" ht="9" customHeight="1"/>
    <row r="274" s="74" customFormat="1" ht="9" customHeight="1"/>
    <row r="275" s="74" customFormat="1" ht="9" customHeight="1"/>
    <row r="276" s="74" customFormat="1" ht="9" customHeight="1"/>
    <row r="277" s="74" customFormat="1" ht="9" customHeight="1"/>
    <row r="278" s="74" customFormat="1" ht="9" customHeight="1"/>
    <row r="279" s="74" customFormat="1" ht="9" customHeight="1"/>
    <row r="280" s="74" customFormat="1" ht="9" customHeight="1"/>
    <row r="281" s="74" customFormat="1" ht="9" customHeight="1"/>
    <row r="282" s="74" customFormat="1" ht="9" customHeight="1"/>
    <row r="283" s="74" customFormat="1" ht="9" customHeight="1"/>
    <row r="284" s="74" customFormat="1" ht="9" customHeight="1"/>
    <row r="285" s="74" customFormat="1" ht="9" customHeight="1"/>
    <row r="286" s="74" customFormat="1" ht="9" customHeight="1"/>
    <row r="287" s="74" customFormat="1" ht="9" customHeight="1"/>
    <row r="288" s="74" customFormat="1" ht="9" customHeight="1"/>
    <row r="289" s="74" customFormat="1" ht="9" customHeight="1"/>
    <row r="290" s="74" customFormat="1" ht="9" customHeight="1"/>
    <row r="291" s="74" customFormat="1" ht="9" customHeight="1"/>
    <row r="292" s="74" customFormat="1" ht="9" customHeight="1"/>
    <row r="293" s="74" customFormat="1" ht="9" customHeight="1"/>
    <row r="294" s="74" customFormat="1" ht="9" customHeight="1"/>
    <row r="295" s="74" customFormat="1" ht="9" customHeight="1"/>
    <row r="296" s="74" customFormat="1" ht="9" customHeight="1"/>
    <row r="297" s="74" customFormat="1" ht="9" customHeight="1"/>
    <row r="298" s="74" customFormat="1" ht="9" customHeight="1"/>
    <row r="299" s="74" customFormat="1" ht="9" customHeight="1"/>
    <row r="300" s="74" customFormat="1" ht="9" customHeight="1"/>
    <row r="301" s="74" customFormat="1" ht="9" customHeight="1"/>
    <row r="302" s="74" customFormat="1" ht="9" customHeight="1"/>
    <row r="303" s="74" customFormat="1" ht="9" customHeight="1"/>
    <row r="304" s="74" customFormat="1" ht="9" customHeight="1"/>
    <row r="305" s="74" customFormat="1" ht="9" customHeight="1"/>
    <row r="306" s="74" customFormat="1" ht="9" customHeight="1"/>
    <row r="307" s="74" customFormat="1" ht="9" customHeight="1"/>
    <row r="308" s="74" customFormat="1" ht="9" customHeight="1"/>
    <row r="309" s="74" customFormat="1" ht="9" customHeight="1"/>
    <row r="310" s="74" customFormat="1" ht="9" customHeight="1"/>
    <row r="311" s="74" customFormat="1" ht="9" customHeight="1"/>
    <row r="312" s="74" customFormat="1" ht="9" customHeight="1"/>
    <row r="313" s="74" customFormat="1" ht="9" customHeight="1"/>
    <row r="314" s="74" customFormat="1" ht="9" customHeight="1"/>
    <row r="315" s="74" customFormat="1" ht="9" customHeight="1"/>
    <row r="316" s="74" customFormat="1" ht="9" customHeight="1"/>
    <row r="317" s="74" customFormat="1" ht="9" customHeight="1"/>
    <row r="318" s="74" customFormat="1" ht="9" customHeight="1"/>
    <row r="319" s="74" customFormat="1" ht="9" customHeight="1"/>
    <row r="320" s="74" customFormat="1" ht="9" customHeight="1"/>
    <row r="321" s="74" customFormat="1" ht="9" customHeight="1"/>
    <row r="322" s="74" customFormat="1" ht="9" customHeight="1"/>
    <row r="323" s="74" customFormat="1" ht="9" customHeight="1"/>
    <row r="324" s="74" customFormat="1" ht="9" customHeight="1"/>
    <row r="325" s="74" customFormat="1" ht="9" customHeight="1"/>
    <row r="326" s="74" customFormat="1" ht="9" customHeight="1"/>
    <row r="327" s="74" customFormat="1" ht="9" customHeight="1"/>
    <row r="328" s="74" customFormat="1" ht="9" customHeight="1"/>
    <row r="329" s="74" customFormat="1" ht="9" customHeight="1"/>
    <row r="330" s="74" customFormat="1" ht="9" customHeight="1"/>
    <row r="331" s="74" customFormat="1" ht="9" customHeight="1"/>
    <row r="332" s="74" customFormat="1" ht="9" customHeight="1"/>
    <row r="333" s="74" customFormat="1" ht="9" customHeight="1"/>
    <row r="334" s="74" customFormat="1" ht="9" customHeight="1"/>
    <row r="335" s="74" customFormat="1" ht="9" customHeight="1"/>
    <row r="336" s="74" customFormat="1" ht="9" customHeight="1"/>
    <row r="337" s="74" customFormat="1" ht="9" customHeight="1"/>
    <row r="338" s="74" customFormat="1" ht="9" customHeight="1"/>
    <row r="339" s="74" customFormat="1" ht="9" customHeight="1"/>
    <row r="340" s="74" customFormat="1" ht="9" customHeight="1"/>
    <row r="341" s="74" customFormat="1" ht="9" customHeight="1"/>
    <row r="342" s="74" customFormat="1" ht="9" customHeight="1"/>
    <row r="343" s="74" customFormat="1" ht="9" customHeight="1"/>
    <row r="344" s="74" customFormat="1" ht="9" customHeight="1"/>
    <row r="345" s="74" customFormat="1" ht="9" customHeight="1"/>
    <row r="346" s="74" customFormat="1" ht="9" customHeight="1"/>
    <row r="347" s="74" customFormat="1" ht="9" customHeight="1"/>
    <row r="348" s="74" customFormat="1" ht="9" customHeight="1"/>
    <row r="349" s="74" customFormat="1" ht="9" customHeight="1"/>
    <row r="350" s="74" customFormat="1" ht="9" customHeight="1"/>
    <row r="351" s="74" customFormat="1" ht="9" customHeight="1"/>
    <row r="352" s="74" customFormat="1" ht="9" customHeight="1"/>
    <row r="353" s="74" customFormat="1" ht="9" customHeight="1"/>
    <row r="354" s="74" customFormat="1" ht="9" customHeight="1"/>
    <row r="355" s="74" customFormat="1" ht="9" customHeight="1"/>
    <row r="356" s="74" customFormat="1" ht="9" customHeight="1"/>
    <row r="357" s="74" customFormat="1" ht="9" customHeight="1"/>
    <row r="358" s="74" customFormat="1" ht="9" customHeight="1"/>
    <row r="359" s="74" customFormat="1" ht="9" customHeight="1"/>
    <row r="360" s="74" customFormat="1" ht="9" customHeight="1"/>
    <row r="361" s="74" customFormat="1" ht="9" customHeight="1"/>
    <row r="362" s="74" customFormat="1" ht="9" customHeight="1"/>
    <row r="363" s="74" customFormat="1" ht="9" customHeight="1"/>
    <row r="364" s="74" customFormat="1" ht="9" customHeight="1"/>
    <row r="365" s="74" customFormat="1" ht="9" customHeight="1"/>
    <row r="366" s="74" customFormat="1" ht="9" customHeight="1"/>
    <row r="367" s="74" customFormat="1" ht="9" customHeight="1"/>
    <row r="368" s="74" customFormat="1" ht="9" customHeight="1"/>
    <row r="369" s="74" customFormat="1" ht="9" customHeight="1"/>
    <row r="370" s="74" customFormat="1" ht="9" customHeight="1"/>
    <row r="371" s="74" customFormat="1" ht="9" customHeight="1"/>
    <row r="372" s="74" customFormat="1" ht="9" customHeight="1"/>
    <row r="373" s="74" customFormat="1" ht="9" customHeight="1"/>
    <row r="374" s="74" customFormat="1" ht="9" customHeight="1"/>
    <row r="375" s="74" customFormat="1" ht="9" customHeight="1"/>
    <row r="376" s="74" customFormat="1" ht="9" customHeight="1"/>
    <row r="377" s="74" customFormat="1" ht="9" customHeight="1"/>
    <row r="378" s="74" customFormat="1" ht="9" customHeight="1"/>
    <row r="379" s="74" customFormat="1" ht="9" customHeight="1"/>
    <row r="380" s="74" customFormat="1" ht="9" customHeight="1"/>
    <row r="381" s="74" customFormat="1" ht="9" customHeight="1"/>
    <row r="382" s="74" customFormat="1" ht="9" customHeight="1"/>
    <row r="383" s="74" customFormat="1" ht="9" customHeight="1"/>
    <row r="384" s="74" customFormat="1" ht="9" customHeight="1"/>
    <row r="385" s="74" customFormat="1" ht="9" customHeight="1"/>
    <row r="386" s="74" customFormat="1" ht="9" customHeight="1"/>
    <row r="387" s="74" customFormat="1" ht="9" customHeight="1"/>
    <row r="388" s="74" customFormat="1" ht="9" customHeight="1"/>
    <row r="389" s="74" customFormat="1" ht="9" customHeight="1"/>
    <row r="390" s="74" customFormat="1" ht="9" customHeight="1"/>
    <row r="391" s="74" customFormat="1" ht="9" customHeight="1"/>
    <row r="392" s="74" customFormat="1" ht="9" customHeight="1"/>
    <row r="393" s="74" customFormat="1" ht="9" customHeight="1"/>
    <row r="394" s="74" customFormat="1" ht="9" customHeight="1"/>
    <row r="395" s="74" customFormat="1" ht="9" customHeight="1"/>
    <row r="396" s="74" customFormat="1" ht="9" customHeight="1"/>
    <row r="397" s="74" customFormat="1" ht="9" customHeight="1"/>
    <row r="398" s="74" customFormat="1" ht="9" customHeight="1"/>
    <row r="399" s="74" customFormat="1" ht="9" customHeight="1"/>
    <row r="400" s="74" customFormat="1" ht="9" customHeight="1"/>
    <row r="401" s="74" customFormat="1" ht="9" customHeight="1"/>
    <row r="402" s="74" customFormat="1" ht="9" customHeight="1"/>
    <row r="403" s="74" customFormat="1" ht="9" customHeight="1"/>
    <row r="404" s="74" customFormat="1" ht="9" customHeight="1"/>
    <row r="405" s="74" customFormat="1" ht="9" customHeight="1"/>
    <row r="406" s="74" customFormat="1" ht="9" customHeight="1"/>
    <row r="407" s="74" customFormat="1" ht="9" customHeight="1"/>
    <row r="408" s="74" customFormat="1" ht="9" customHeight="1"/>
    <row r="409" s="74" customFormat="1" ht="9" customHeight="1"/>
    <row r="410" s="74" customFormat="1" ht="9" customHeight="1"/>
    <row r="411" s="74" customFormat="1" ht="9" customHeight="1"/>
    <row r="412" s="74" customFormat="1" ht="9" customHeight="1"/>
    <row r="413" s="74" customFormat="1" ht="9" customHeight="1"/>
    <row r="414" s="74" customFormat="1" ht="9" customHeight="1"/>
    <row r="415" s="74" customFormat="1" ht="9" customHeight="1"/>
    <row r="416" s="74" customFormat="1" ht="9" customHeight="1"/>
    <row r="417" s="74" customFormat="1" ht="9" customHeight="1"/>
    <row r="418" s="74" customFormat="1" ht="9" customHeight="1"/>
    <row r="419" s="74" customFormat="1" ht="9" customHeight="1"/>
    <row r="420" s="74" customFormat="1" ht="9" customHeight="1"/>
    <row r="421" s="74" customFormat="1" ht="9" customHeight="1"/>
    <row r="422" s="74" customFormat="1" ht="9" customHeight="1"/>
    <row r="423" s="74" customFormat="1" ht="9" customHeight="1"/>
    <row r="424" s="74" customFormat="1" ht="9" customHeight="1"/>
    <row r="425" s="74" customFormat="1" ht="9" customHeight="1"/>
    <row r="426" s="74" customFormat="1" ht="9" customHeight="1"/>
    <row r="427" s="74" customFormat="1" ht="9" customHeight="1"/>
    <row r="428" s="74" customFormat="1" ht="9" customHeight="1"/>
    <row r="429" s="74" customFormat="1" ht="9" customHeight="1"/>
    <row r="430" s="74" customFormat="1" ht="9" customHeight="1"/>
    <row r="431" s="74" customFormat="1" ht="9" customHeight="1"/>
    <row r="432" s="74" customFormat="1" ht="9" customHeight="1"/>
    <row r="433" s="74" customFormat="1" ht="9" customHeight="1"/>
    <row r="434" s="74" customFormat="1" ht="9" customHeight="1"/>
    <row r="435" s="74" customFormat="1" ht="9" customHeight="1"/>
    <row r="436" s="74" customFormat="1" ht="9" customHeight="1"/>
    <row r="437" s="74" customFormat="1" ht="9" customHeight="1"/>
    <row r="438" s="74" customFormat="1" ht="9" customHeight="1"/>
    <row r="439" s="74" customFormat="1" ht="9" customHeight="1"/>
    <row r="440" s="74" customFormat="1" ht="9" customHeight="1"/>
    <row r="441" s="74" customFormat="1" ht="9" customHeight="1"/>
    <row r="442" s="74" customFormat="1" ht="9" customHeight="1"/>
    <row r="443" s="74" customFormat="1" ht="9" customHeight="1"/>
    <row r="444" s="74" customFormat="1" ht="9" customHeight="1"/>
    <row r="445" s="74" customFormat="1" ht="9" customHeight="1"/>
    <row r="446" s="74" customFormat="1" ht="9" customHeight="1"/>
    <row r="447" s="74" customFormat="1" ht="9" customHeight="1"/>
    <row r="448" s="74" customFormat="1" ht="9" customHeight="1"/>
    <row r="449" s="74" customFormat="1" ht="9" customHeight="1"/>
    <row r="450" s="74" customFormat="1" ht="9" customHeight="1"/>
    <row r="451" s="74" customFormat="1" ht="9" customHeight="1"/>
    <row r="452" s="74" customFormat="1" ht="9" customHeight="1"/>
    <row r="453" s="74" customFormat="1" ht="9" customHeight="1"/>
    <row r="454" s="74" customFormat="1" ht="9" customHeight="1"/>
    <row r="455" s="74" customFormat="1" ht="9" customHeight="1"/>
    <row r="456" s="74" customFormat="1" ht="9" customHeight="1"/>
    <row r="457" s="74" customFormat="1" ht="9" customHeight="1"/>
    <row r="458" s="74" customFormat="1" ht="9" customHeight="1"/>
    <row r="459" s="74" customFormat="1" ht="9" customHeight="1"/>
    <row r="460" s="74" customFormat="1" ht="9" customHeight="1"/>
    <row r="461" s="74" customFormat="1" ht="9" customHeight="1"/>
    <row r="462" s="74" customFormat="1" ht="9" customHeight="1"/>
    <row r="463" s="74" customFormat="1" ht="9" customHeight="1"/>
    <row r="464" s="74" customFormat="1" ht="9" customHeight="1"/>
    <row r="465" s="74" customFormat="1" ht="9" customHeight="1"/>
    <row r="466" s="74" customFormat="1" ht="9" customHeight="1"/>
    <row r="467" s="74" customFormat="1" ht="9" customHeight="1"/>
    <row r="468" s="74" customFormat="1" ht="9" customHeight="1"/>
    <row r="469" s="74" customFormat="1" ht="9" customHeight="1"/>
    <row r="470" s="74" customFormat="1" ht="9" customHeight="1"/>
    <row r="471" s="74" customFormat="1" ht="9" customHeight="1"/>
    <row r="472" s="74" customFormat="1" ht="9" customHeight="1"/>
    <row r="473" s="74" customFormat="1" ht="9" customHeight="1"/>
    <row r="474" s="74" customFormat="1" ht="9" customHeight="1"/>
    <row r="475" s="74" customFormat="1" ht="9" customHeight="1"/>
    <row r="476" s="74" customFormat="1" ht="9" customHeight="1"/>
    <row r="477" s="74" customFormat="1" ht="9" customHeight="1"/>
    <row r="478" s="74" customFormat="1" ht="9" customHeight="1"/>
    <row r="479" s="74" customFormat="1" ht="9" customHeight="1"/>
    <row r="480" s="74" customFormat="1" ht="9" customHeight="1"/>
    <row r="481" s="74" customFormat="1" ht="9" customHeight="1"/>
    <row r="482" s="74" customFormat="1" ht="9" customHeight="1"/>
    <row r="483" s="74" customFormat="1" ht="9" customHeight="1"/>
    <row r="484" s="74" customFormat="1" ht="9" customHeight="1"/>
    <row r="485" s="74" customFormat="1" ht="9" customHeight="1"/>
    <row r="486" s="74" customFormat="1" ht="9" customHeight="1"/>
    <row r="487" s="74" customFormat="1" ht="9" customHeight="1"/>
    <row r="488" s="74" customFormat="1" ht="9" customHeight="1"/>
    <row r="489" s="74" customFormat="1" ht="9" customHeight="1"/>
    <row r="490" s="74" customFormat="1" ht="9" customHeight="1"/>
    <row r="491" s="74" customFormat="1" ht="9" customHeight="1"/>
    <row r="492" s="74" customFormat="1" ht="9" customHeight="1"/>
    <row r="493" s="74" customFormat="1" ht="9" customHeight="1"/>
    <row r="494" s="74" customFormat="1" ht="9" customHeight="1"/>
    <row r="495" s="74" customFormat="1" ht="9" customHeight="1"/>
    <row r="496" s="74" customFormat="1" ht="9" customHeight="1"/>
    <row r="497" s="74" customFormat="1" ht="9" customHeight="1"/>
    <row r="498" s="74" customFormat="1" ht="9" customHeight="1"/>
    <row r="499" s="74" customFormat="1" ht="9" customHeight="1"/>
    <row r="500" s="74" customFormat="1" ht="9" customHeight="1"/>
    <row r="501" s="74" customFormat="1" ht="9" customHeight="1"/>
    <row r="502" s="74" customFormat="1" ht="9" customHeight="1"/>
    <row r="503" s="74" customFormat="1" ht="9" customHeight="1"/>
    <row r="504" s="74" customFormat="1" ht="9" customHeight="1"/>
    <row r="505" s="74" customFormat="1" ht="9" customHeight="1"/>
    <row r="506" s="74" customFormat="1" ht="9" customHeight="1"/>
    <row r="507" s="74" customFormat="1" ht="9" customHeight="1"/>
    <row r="508" s="74" customFormat="1" ht="9" customHeight="1"/>
    <row r="509" s="74" customFormat="1" ht="9" customHeight="1"/>
    <row r="510" s="74" customFormat="1" ht="9" customHeight="1"/>
    <row r="511" s="74" customFormat="1" ht="9" customHeight="1"/>
    <row r="512" s="74" customFormat="1" ht="9" customHeight="1"/>
  </sheetData>
  <mergeCells count="21">
    <mergeCell ref="E5:L5"/>
    <mergeCell ref="E76:L76"/>
    <mergeCell ref="O2:AC2"/>
    <mergeCell ref="B33:B65"/>
    <mergeCell ref="B76:B77"/>
    <mergeCell ref="B66:B73"/>
    <mergeCell ref="B3:M3"/>
    <mergeCell ref="B2:M2"/>
    <mergeCell ref="B5:B6"/>
    <mergeCell ref="B7:B30"/>
    <mergeCell ref="C5:D6"/>
    <mergeCell ref="C76:D77"/>
    <mergeCell ref="C156:M156"/>
    <mergeCell ref="C155:M155"/>
    <mergeCell ref="B137:B148"/>
    <mergeCell ref="B78:B86"/>
    <mergeCell ref="B87:B114"/>
    <mergeCell ref="C154:D154"/>
    <mergeCell ref="B115:B126"/>
    <mergeCell ref="B127:B136"/>
    <mergeCell ref="B149:B153"/>
  </mergeCells>
  <printOptions horizontalCentered="1"/>
  <pageMargins left="0.51" right="0.43" top="0.52" bottom="0.94488188976377963" header="0.51181102362204722" footer="0.51181102362204722"/>
  <pageSetup scale="53" orientation="portrait" r:id="rId1"/>
  <headerFooter alignWithMargins="0">
    <oddFooter>&amp;F</oddFooter>
  </headerFooter>
  <rowBreaks count="1" manualBreakCount="1">
    <brk id="74" max="8"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2E22-FA09-451D-A4CD-88D36461457D}">
  <dimension ref="A1:AD511"/>
  <sheetViews>
    <sheetView view="pageBreakPreview" zoomScaleNormal="115" zoomScaleSheetLayoutView="100" workbookViewId="0">
      <selection activeCell="O158" sqref="O158"/>
    </sheetView>
  </sheetViews>
  <sheetFormatPr baseColWidth="10" defaultRowHeight="12.75"/>
  <cols>
    <col min="1" max="1" width="3" style="208" customWidth="1"/>
    <col min="2" max="2" width="8.140625" style="74" customWidth="1"/>
    <col min="3" max="3" width="2" style="74" customWidth="1"/>
    <col min="4" max="4" width="1.5703125" style="74" customWidth="1"/>
    <col min="5" max="5" width="62.28515625" style="74" customWidth="1"/>
    <col min="6" max="6" width="13.85546875" style="1240" customWidth="1"/>
    <col min="7" max="8" width="7.7109375" style="241" customWidth="1"/>
    <col min="9" max="9" width="7.85546875" style="241" customWidth="1"/>
    <col min="10" max="10" width="2.5703125" style="74" customWidth="1"/>
    <col min="11" max="11" width="11.42578125" style="74"/>
    <col min="12" max="12" width="4.7109375" style="74" customWidth="1"/>
    <col min="13" max="13" width="5" style="74" customWidth="1"/>
    <col min="14" max="14" width="2.28515625" style="74" customWidth="1"/>
    <col min="15" max="15" width="26" style="74" customWidth="1"/>
    <col min="16" max="16" width="8" style="74" customWidth="1"/>
    <col min="17" max="17" width="1" style="74" customWidth="1"/>
    <col min="18" max="18" width="6.7109375" style="74" customWidth="1"/>
    <col min="19" max="19" width="1" style="74" customWidth="1"/>
    <col min="20" max="20" width="6.7109375" style="74" customWidth="1"/>
    <col min="21" max="21" width="1" style="74" customWidth="1"/>
    <col min="22" max="22" width="6.7109375" style="74" customWidth="1"/>
    <col min="23" max="23" width="1" style="74" customWidth="1"/>
    <col min="24" max="24" width="6.7109375" style="74" customWidth="1"/>
    <col min="25" max="25" width="1" style="74" customWidth="1"/>
    <col min="26" max="26" width="6.7109375" style="74" customWidth="1"/>
    <col min="27" max="27" width="1" style="74" customWidth="1"/>
    <col min="28" max="29" width="6.7109375" style="74" customWidth="1"/>
    <col min="30" max="16384" width="11.42578125" style="74"/>
  </cols>
  <sheetData>
    <row r="1" spans="1:30" ht="3.75" customHeight="1">
      <c r="F1" s="1282"/>
      <c r="G1" s="1281"/>
      <c r="H1" s="1281"/>
      <c r="I1" s="1281"/>
      <c r="J1" s="93"/>
      <c r="K1" s="93"/>
    </row>
    <row r="2" spans="1:30" ht="3.75" hidden="1" customHeight="1">
      <c r="F2" s="1280"/>
      <c r="G2" s="1279"/>
      <c r="H2" s="1279"/>
      <c r="I2" s="1279"/>
      <c r="J2" s="93"/>
      <c r="K2" s="93"/>
    </row>
    <row r="3" spans="1:30" ht="12.75" customHeight="1">
      <c r="B3" s="2152" t="s">
        <v>1327</v>
      </c>
      <c r="C3" s="2152"/>
      <c r="D3" s="2152"/>
      <c r="E3" s="2152"/>
      <c r="F3" s="2152"/>
      <c r="G3" s="2152"/>
      <c r="H3" s="2152"/>
      <c r="I3" s="2152"/>
      <c r="J3" s="93"/>
      <c r="M3" s="2152"/>
      <c r="N3" s="2152"/>
      <c r="O3" s="2152"/>
      <c r="P3" s="2152"/>
      <c r="Q3" s="2152"/>
      <c r="R3" s="2152"/>
      <c r="S3" s="2152"/>
      <c r="T3" s="2152"/>
      <c r="U3" s="2152"/>
      <c r="V3" s="2152"/>
      <c r="W3" s="2152"/>
      <c r="X3" s="2152"/>
      <c r="Y3" s="2152"/>
      <c r="Z3" s="2152"/>
      <c r="AA3" s="2152"/>
    </row>
    <row r="4" spans="1:30" ht="12.75" customHeight="1">
      <c r="A4" s="1278"/>
      <c r="B4" s="2152" t="s">
        <v>63</v>
      </c>
      <c r="C4" s="2152"/>
      <c r="D4" s="2152"/>
      <c r="E4" s="2152"/>
      <c r="F4" s="2152"/>
      <c r="G4" s="2152"/>
      <c r="H4" s="2152"/>
      <c r="I4" s="2152"/>
      <c r="J4" s="93"/>
      <c r="K4" s="1277"/>
      <c r="L4" s="1277"/>
      <c r="M4" s="439"/>
      <c r="AC4" s="422"/>
      <c r="AD4" s="422"/>
    </row>
    <row r="5" spans="1:30" ht="3" customHeight="1">
      <c r="D5" s="418"/>
      <c r="E5" s="418"/>
      <c r="F5" s="280"/>
      <c r="G5" s="208"/>
      <c r="H5" s="208"/>
      <c r="I5" s="208"/>
      <c r="J5" s="93"/>
      <c r="M5" s="77"/>
    </row>
    <row r="6" spans="1:30" s="77" customFormat="1" ht="10.5" customHeight="1">
      <c r="A6" s="208"/>
      <c r="B6" s="2167" t="s">
        <v>29</v>
      </c>
      <c r="C6" s="2161" t="s">
        <v>336</v>
      </c>
      <c r="D6" s="2161"/>
      <c r="E6" s="2161"/>
      <c r="F6" s="2161" t="s">
        <v>1289</v>
      </c>
      <c r="G6" s="2164" t="s">
        <v>26</v>
      </c>
      <c r="H6" s="2164" t="s">
        <v>27</v>
      </c>
      <c r="I6" s="2154" t="s">
        <v>5</v>
      </c>
    </row>
    <row r="7" spans="1:30" s="77" customFormat="1" ht="10.5" customHeight="1">
      <c r="A7" s="208"/>
      <c r="B7" s="2168"/>
      <c r="C7" s="2162"/>
      <c r="D7" s="2162"/>
      <c r="E7" s="2162"/>
      <c r="F7" s="2162"/>
      <c r="G7" s="2165"/>
      <c r="H7" s="2165"/>
      <c r="I7" s="2155"/>
      <c r="K7" s="208"/>
    </row>
    <row r="8" spans="1:30" s="77" customFormat="1" ht="10.5" customHeight="1">
      <c r="A8" s="208"/>
      <c r="B8" s="2169"/>
      <c r="C8" s="2163"/>
      <c r="D8" s="2163"/>
      <c r="E8" s="2163"/>
      <c r="F8" s="2163"/>
      <c r="G8" s="2166"/>
      <c r="H8" s="2166"/>
      <c r="I8" s="2156"/>
    </row>
    <row r="9" spans="1:30" ht="12" customHeight="1">
      <c r="B9" s="2157">
        <v>1401</v>
      </c>
      <c r="C9" s="86" t="s">
        <v>9</v>
      </c>
      <c r="D9" s="111"/>
      <c r="E9" s="36"/>
      <c r="F9" s="1264"/>
      <c r="G9" s="246">
        <f>G10+G15+G22</f>
        <v>15</v>
      </c>
      <c r="H9" s="246">
        <f>H10+H15+H22</f>
        <v>9</v>
      </c>
      <c r="I9" s="245">
        <f t="shared" ref="I9:I34" si="0">SUM(G9:H9)</f>
        <v>24</v>
      </c>
      <c r="J9" s="93"/>
    </row>
    <row r="10" spans="1:30" ht="11.25" customHeight="1">
      <c r="B10" s="1985"/>
      <c r="C10" s="391" t="s">
        <v>10</v>
      </c>
      <c r="D10" s="77"/>
      <c r="E10" s="77"/>
      <c r="F10" s="1242"/>
      <c r="G10" s="834">
        <f>SUM(G11+G13)</f>
        <v>8</v>
      </c>
      <c r="H10" s="834">
        <f>SUM(H11+H13)</f>
        <v>7</v>
      </c>
      <c r="I10" s="1246">
        <f t="shared" si="0"/>
        <v>15</v>
      </c>
      <c r="J10" s="93"/>
      <c r="K10" s="93"/>
    </row>
    <row r="11" spans="1:30" ht="10.5" customHeight="1">
      <c r="B11" s="1985"/>
      <c r="C11" s="77"/>
      <c r="D11" s="77" t="s">
        <v>1256</v>
      </c>
      <c r="E11" s="77"/>
      <c r="F11" s="1245"/>
      <c r="G11" s="242">
        <f>SUM(G12)</f>
        <v>8</v>
      </c>
      <c r="H11" s="242">
        <f>SUM(H12)</f>
        <v>7</v>
      </c>
      <c r="I11" s="258">
        <f t="shared" si="0"/>
        <v>15</v>
      </c>
      <c r="J11" s="93"/>
      <c r="K11" s="93"/>
    </row>
    <row r="12" spans="1:30" ht="10.5" customHeight="1">
      <c r="B12" s="1985"/>
      <c r="C12" s="77"/>
      <c r="E12" s="77" t="s">
        <v>1253</v>
      </c>
      <c r="F12" s="1245" t="s">
        <v>1252</v>
      </c>
      <c r="G12" s="242">
        <v>8</v>
      </c>
      <c r="H12" s="242">
        <v>7</v>
      </c>
      <c r="I12" s="258">
        <f t="shared" si="0"/>
        <v>15</v>
      </c>
      <c r="J12" s="93"/>
      <c r="K12" s="93"/>
    </row>
    <row r="13" spans="1:30" ht="10.5" customHeight="1">
      <c r="B13" s="1985"/>
      <c r="C13" s="77"/>
      <c r="D13" s="77" t="s">
        <v>1261</v>
      </c>
      <c r="E13" s="77"/>
      <c r="F13" s="1245"/>
      <c r="G13" s="242">
        <f>SUM(G14)</f>
        <v>0</v>
      </c>
      <c r="H13" s="242">
        <f>SUM(H14)</f>
        <v>0</v>
      </c>
      <c r="I13" s="258">
        <f t="shared" si="0"/>
        <v>0</v>
      </c>
      <c r="J13" s="93"/>
      <c r="K13" s="93"/>
    </row>
    <row r="14" spans="1:30" ht="10.5" customHeight="1">
      <c r="B14" s="1985"/>
      <c r="C14" s="77"/>
      <c r="E14" s="77" t="s">
        <v>1326</v>
      </c>
      <c r="F14" s="1245"/>
      <c r="G14" s="242">
        <v>0</v>
      </c>
      <c r="H14" s="242">
        <v>0</v>
      </c>
      <c r="I14" s="258">
        <f t="shared" si="0"/>
        <v>0</v>
      </c>
      <c r="J14" s="93"/>
      <c r="K14" s="93"/>
    </row>
    <row r="15" spans="1:30" ht="11.25" customHeight="1">
      <c r="B15" s="1985"/>
      <c r="C15" s="47" t="s">
        <v>11</v>
      </c>
      <c r="D15" s="77"/>
      <c r="E15" s="77"/>
      <c r="F15" s="1242"/>
      <c r="G15" s="834">
        <f>SUM(G16+G18+G20)</f>
        <v>7</v>
      </c>
      <c r="H15" s="834">
        <f>SUM(H16+H18+H20)</f>
        <v>1</v>
      </c>
      <c r="I15" s="1246">
        <f t="shared" si="0"/>
        <v>8</v>
      </c>
      <c r="J15" s="93"/>
      <c r="K15" s="93"/>
    </row>
    <row r="16" spans="1:30" ht="10.5" customHeight="1">
      <c r="B16" s="1985"/>
      <c r="C16" s="47"/>
      <c r="D16" s="77" t="s">
        <v>1258</v>
      </c>
      <c r="E16" s="77"/>
      <c r="F16" s="1245"/>
      <c r="G16" s="242">
        <f>SUM(G17)</f>
        <v>0</v>
      </c>
      <c r="H16" s="242">
        <f>SUM(H17)</f>
        <v>0</v>
      </c>
      <c r="I16" s="258">
        <f t="shared" si="0"/>
        <v>0</v>
      </c>
      <c r="J16" s="93"/>
      <c r="K16" s="93"/>
    </row>
    <row r="17" spans="2:11" ht="10.5" customHeight="1">
      <c r="B17" s="1985"/>
      <c r="C17" s="47"/>
      <c r="D17" s="77"/>
      <c r="E17" s="77" t="s">
        <v>1325</v>
      </c>
      <c r="F17" s="1245"/>
      <c r="G17" s="242">
        <v>0</v>
      </c>
      <c r="H17" s="242">
        <v>0</v>
      </c>
      <c r="I17" s="258">
        <f t="shared" si="0"/>
        <v>0</v>
      </c>
      <c r="J17" s="93"/>
      <c r="K17" s="93"/>
    </row>
    <row r="18" spans="2:11" ht="10.5" customHeight="1">
      <c r="B18" s="1985"/>
      <c r="C18" s="77"/>
      <c r="D18" s="77" t="s">
        <v>1256</v>
      </c>
      <c r="E18" s="77"/>
      <c r="F18" s="1245"/>
      <c r="G18" s="242">
        <f>SUM(G19)</f>
        <v>7</v>
      </c>
      <c r="H18" s="242">
        <f>SUM(H19)</f>
        <v>1</v>
      </c>
      <c r="I18" s="258">
        <f t="shared" si="0"/>
        <v>8</v>
      </c>
      <c r="J18" s="93"/>
      <c r="K18" s="93"/>
    </row>
    <row r="19" spans="2:11" ht="10.5" customHeight="1">
      <c r="B19" s="1985"/>
      <c r="C19" s="77"/>
      <c r="D19" s="77"/>
      <c r="E19" s="77" t="s">
        <v>1253</v>
      </c>
      <c r="F19" s="1245" t="s">
        <v>1252</v>
      </c>
      <c r="G19" s="242">
        <v>7</v>
      </c>
      <c r="H19" s="242">
        <v>1</v>
      </c>
      <c r="I19" s="258">
        <f t="shared" si="0"/>
        <v>8</v>
      </c>
      <c r="J19" s="93"/>
      <c r="K19" s="93"/>
    </row>
    <row r="20" spans="2:11" ht="10.5" customHeight="1">
      <c r="B20" s="1985"/>
      <c r="C20" s="77"/>
      <c r="D20" s="77" t="s">
        <v>1261</v>
      </c>
      <c r="E20" s="77"/>
      <c r="F20" s="1245"/>
      <c r="G20" s="242">
        <f>SUM(G21)</f>
        <v>0</v>
      </c>
      <c r="H20" s="242">
        <f>SUM(H21)</f>
        <v>0</v>
      </c>
      <c r="I20" s="258">
        <f t="shared" si="0"/>
        <v>0</v>
      </c>
      <c r="J20" s="93"/>
      <c r="K20" s="93"/>
    </row>
    <row r="21" spans="2:11" ht="10.5" customHeight="1">
      <c r="B21" s="1985"/>
      <c r="C21" s="77"/>
      <c r="D21" s="77"/>
      <c r="E21" s="77" t="s">
        <v>1324</v>
      </c>
      <c r="F21" s="1245"/>
      <c r="G21" s="242">
        <v>0</v>
      </c>
      <c r="H21" s="242">
        <v>0</v>
      </c>
      <c r="I21" s="258">
        <f t="shared" si="0"/>
        <v>0</v>
      </c>
      <c r="J21" s="93"/>
      <c r="K21" s="93"/>
    </row>
    <row r="22" spans="2:11" ht="11.25" customHeight="1">
      <c r="B22" s="1985"/>
      <c r="C22" s="47" t="s">
        <v>12</v>
      </c>
      <c r="D22" s="77"/>
      <c r="E22" s="77"/>
      <c r="F22" s="1242"/>
      <c r="G22" s="834">
        <f>SUM(G23+G25)</f>
        <v>0</v>
      </c>
      <c r="H22" s="834">
        <f>SUM(H23+H25)</f>
        <v>1</v>
      </c>
      <c r="I22" s="1246">
        <f t="shared" si="0"/>
        <v>1</v>
      </c>
      <c r="J22" s="93"/>
      <c r="K22" s="93"/>
    </row>
    <row r="23" spans="2:11" ht="10.5" customHeight="1">
      <c r="B23" s="1985"/>
      <c r="C23" s="47"/>
      <c r="D23" s="77" t="s">
        <v>1258</v>
      </c>
      <c r="E23" s="77"/>
      <c r="F23" s="1245"/>
      <c r="G23" s="242">
        <f>SUM(G24)</f>
        <v>0</v>
      </c>
      <c r="H23" s="242">
        <f>SUM(H24)</f>
        <v>0</v>
      </c>
      <c r="I23" s="258">
        <f t="shared" si="0"/>
        <v>0</v>
      </c>
      <c r="J23" s="93"/>
      <c r="K23" s="93"/>
    </row>
    <row r="24" spans="2:11" ht="10.5" customHeight="1">
      <c r="B24" s="1985"/>
      <c r="C24" s="47"/>
      <c r="D24" s="77"/>
      <c r="E24" s="77" t="s">
        <v>1257</v>
      </c>
      <c r="F24" s="280" t="s">
        <v>1254</v>
      </c>
      <c r="G24" s="242">
        <v>0</v>
      </c>
      <c r="H24" s="242">
        <v>0</v>
      </c>
      <c r="I24" s="258">
        <f t="shared" si="0"/>
        <v>0</v>
      </c>
      <c r="J24" s="93"/>
      <c r="K24" s="93"/>
    </row>
    <row r="25" spans="2:11" ht="10.5" customHeight="1">
      <c r="B25" s="1985"/>
      <c r="C25" s="77"/>
      <c r="D25" s="77" t="s">
        <v>1256</v>
      </c>
      <c r="E25" s="77"/>
      <c r="F25" s="1245"/>
      <c r="G25" s="242">
        <f>SUM(G26)</f>
        <v>0</v>
      </c>
      <c r="H25" s="242">
        <f>SUM(H26)</f>
        <v>1</v>
      </c>
      <c r="I25" s="258">
        <f t="shared" si="0"/>
        <v>1</v>
      </c>
      <c r="J25" s="93"/>
      <c r="K25" s="93"/>
    </row>
    <row r="26" spans="2:11" ht="10.5" customHeight="1">
      <c r="B26" s="1996"/>
      <c r="C26" s="77"/>
      <c r="D26" s="77"/>
      <c r="E26" s="77" t="s">
        <v>1253</v>
      </c>
      <c r="F26" s="1245" t="s">
        <v>1252</v>
      </c>
      <c r="G26" s="242">
        <v>0</v>
      </c>
      <c r="H26" s="242">
        <v>1</v>
      </c>
      <c r="I26" s="258">
        <f t="shared" si="0"/>
        <v>1</v>
      </c>
      <c r="J26" s="93"/>
      <c r="K26" s="93"/>
    </row>
    <row r="27" spans="2:11" ht="12" customHeight="1">
      <c r="B27" s="2157">
        <v>1402</v>
      </c>
      <c r="C27" s="35" t="s">
        <v>13</v>
      </c>
      <c r="D27" s="111"/>
      <c r="E27" s="111"/>
      <c r="F27" s="1264"/>
      <c r="G27" s="246">
        <f>SUM(G28+G44+G52+G59+G62)</f>
        <v>85</v>
      </c>
      <c r="H27" s="246">
        <f>SUM(H28+H44+H52+H59+H62)</f>
        <v>95</v>
      </c>
      <c r="I27" s="245">
        <f t="shared" si="0"/>
        <v>180</v>
      </c>
      <c r="J27" s="93"/>
      <c r="K27" s="93"/>
    </row>
    <row r="28" spans="2:11" ht="11.25" customHeight="1">
      <c r="B28" s="1985"/>
      <c r="C28" s="47" t="s">
        <v>92</v>
      </c>
      <c r="D28" s="77"/>
      <c r="E28" s="77"/>
      <c r="F28" s="1242"/>
      <c r="G28" s="834">
        <f>SUM(G29+G31)</f>
        <v>47</v>
      </c>
      <c r="H28" s="834">
        <f>SUM(H29+H31)</f>
        <v>58</v>
      </c>
      <c r="I28" s="1246">
        <f t="shared" si="0"/>
        <v>105</v>
      </c>
      <c r="J28" s="93"/>
      <c r="K28" s="93"/>
    </row>
    <row r="29" spans="2:11" ht="10.5" customHeight="1">
      <c r="B29" s="1985"/>
      <c r="C29" s="285"/>
      <c r="D29" s="77" t="s">
        <v>84</v>
      </c>
      <c r="E29" s="77"/>
      <c r="F29" s="1276"/>
      <c r="G29" s="513">
        <f>SUM(G30)</f>
        <v>6</v>
      </c>
      <c r="H29" s="513">
        <f>SUM(H30)</f>
        <v>8</v>
      </c>
      <c r="I29" s="1275">
        <f t="shared" si="0"/>
        <v>14</v>
      </c>
      <c r="J29" s="93"/>
      <c r="K29" s="93"/>
    </row>
    <row r="30" spans="2:11" ht="10.5" customHeight="1">
      <c r="B30" s="1985"/>
      <c r="C30" s="47"/>
      <c r="D30" s="77"/>
      <c r="E30" s="77" t="s">
        <v>1323</v>
      </c>
      <c r="F30" s="1276"/>
      <c r="G30" s="513">
        <v>6</v>
      </c>
      <c r="H30" s="513">
        <v>8</v>
      </c>
      <c r="I30" s="1275">
        <f t="shared" si="0"/>
        <v>14</v>
      </c>
      <c r="J30" s="93"/>
      <c r="K30" s="93"/>
    </row>
    <row r="31" spans="2:11" ht="10.5" customHeight="1">
      <c r="B31" s="1985"/>
      <c r="C31" s="77"/>
      <c r="D31" s="77" t="s">
        <v>1256</v>
      </c>
      <c r="E31" s="77"/>
      <c r="F31" s="1276"/>
      <c r="G31" s="513">
        <f>SUM(G32+G33+G34+G36+G37+G38+G39+G40+G41+G42+G43)</f>
        <v>41</v>
      </c>
      <c r="H31" s="513">
        <f>SUM(H32+H33+H34+H36+H37+H38+H39+H40+H41+H42+H43)</f>
        <v>50</v>
      </c>
      <c r="I31" s="1275">
        <f t="shared" si="0"/>
        <v>91</v>
      </c>
      <c r="J31" s="93"/>
      <c r="K31" s="93"/>
    </row>
    <row r="32" spans="2:11" ht="10.5" customHeight="1">
      <c r="B32" s="1985"/>
      <c r="C32" s="77"/>
      <c r="D32" s="77"/>
      <c r="E32" s="285" t="s">
        <v>1312</v>
      </c>
      <c r="F32" s="1276"/>
      <c r="G32" s="513">
        <v>13</v>
      </c>
      <c r="H32" s="513">
        <v>7</v>
      </c>
      <c r="I32" s="1275">
        <f t="shared" si="0"/>
        <v>20</v>
      </c>
      <c r="J32" s="93"/>
      <c r="K32" s="93"/>
    </row>
    <row r="33" spans="2:11" ht="10.5" customHeight="1">
      <c r="B33" s="1985"/>
      <c r="C33" s="77"/>
      <c r="D33" s="77"/>
      <c r="E33" s="77" t="s">
        <v>1313</v>
      </c>
      <c r="F33" s="1276"/>
      <c r="G33" s="513">
        <v>7</v>
      </c>
      <c r="H33" s="513">
        <v>13</v>
      </c>
      <c r="I33" s="1275">
        <f t="shared" si="0"/>
        <v>20</v>
      </c>
      <c r="J33" s="93"/>
      <c r="K33" s="93"/>
    </row>
    <row r="34" spans="2:11" ht="10.5" customHeight="1">
      <c r="B34" s="1985"/>
      <c r="C34" s="77"/>
      <c r="D34" s="77"/>
      <c r="E34" s="77" t="s">
        <v>1322</v>
      </c>
      <c r="F34" s="1276"/>
      <c r="G34" s="513">
        <v>0</v>
      </c>
      <c r="H34" s="513">
        <v>0</v>
      </c>
      <c r="I34" s="1275">
        <f t="shared" si="0"/>
        <v>0</v>
      </c>
      <c r="J34" s="93"/>
      <c r="K34" s="93"/>
    </row>
    <row r="35" spans="2:11" ht="10.5" customHeight="1">
      <c r="B35" s="1985"/>
      <c r="C35" s="77"/>
      <c r="D35" s="77"/>
      <c r="E35" s="77" t="s">
        <v>1308</v>
      </c>
      <c r="F35" s="1276"/>
      <c r="G35" s="513"/>
      <c r="H35" s="513"/>
      <c r="I35" s="1275"/>
      <c r="J35" s="93"/>
      <c r="K35" s="93"/>
    </row>
    <row r="36" spans="2:11" ht="10.5" customHeight="1">
      <c r="B36" s="1985"/>
      <c r="C36" s="77"/>
      <c r="D36" s="77"/>
      <c r="E36" s="77" t="s">
        <v>1321</v>
      </c>
      <c r="F36" s="1276"/>
      <c r="G36" s="513">
        <v>11</v>
      </c>
      <c r="H36" s="513">
        <v>11</v>
      </c>
      <c r="I36" s="1275">
        <f t="shared" ref="I36:I48" si="1">SUM(G36:H36)</f>
        <v>22</v>
      </c>
      <c r="J36" s="93"/>
      <c r="K36" s="93"/>
    </row>
    <row r="37" spans="2:11" ht="10.5" customHeight="1">
      <c r="B37" s="1985"/>
      <c r="C37" s="77"/>
      <c r="D37" s="77"/>
      <c r="E37" s="77" t="s">
        <v>1320</v>
      </c>
      <c r="F37" s="1276"/>
      <c r="G37" s="513">
        <v>9</v>
      </c>
      <c r="H37" s="513">
        <v>18</v>
      </c>
      <c r="I37" s="1275">
        <f t="shared" si="1"/>
        <v>27</v>
      </c>
      <c r="J37" s="93"/>
      <c r="K37" s="93"/>
    </row>
    <row r="38" spans="2:11" ht="10.5" customHeight="1">
      <c r="B38" s="1985"/>
      <c r="C38" s="77"/>
      <c r="D38" s="77"/>
      <c r="E38" s="77" t="s">
        <v>1319</v>
      </c>
      <c r="F38" s="1276"/>
      <c r="G38" s="513">
        <v>0</v>
      </c>
      <c r="H38" s="513">
        <v>1</v>
      </c>
      <c r="I38" s="1275">
        <f t="shared" si="1"/>
        <v>1</v>
      </c>
      <c r="J38" s="93"/>
      <c r="K38" s="93"/>
    </row>
    <row r="39" spans="2:11" ht="10.5" customHeight="1">
      <c r="B39" s="1985"/>
      <c r="C39" s="77"/>
      <c r="D39" s="77"/>
      <c r="E39" s="77" t="s">
        <v>1318</v>
      </c>
      <c r="F39" s="1276"/>
      <c r="G39" s="513">
        <v>0</v>
      </c>
      <c r="H39" s="513">
        <v>0</v>
      </c>
      <c r="I39" s="1275">
        <f t="shared" si="1"/>
        <v>0</v>
      </c>
      <c r="J39" s="93"/>
      <c r="K39" s="93"/>
    </row>
    <row r="40" spans="2:11" ht="10.5" customHeight="1">
      <c r="B40" s="1985"/>
      <c r="C40" s="77"/>
      <c r="D40" s="77"/>
      <c r="E40" s="77" t="s">
        <v>1317</v>
      </c>
      <c r="F40" s="1276"/>
      <c r="G40" s="513">
        <v>1</v>
      </c>
      <c r="H40" s="513">
        <v>0</v>
      </c>
      <c r="I40" s="1275">
        <f t="shared" si="1"/>
        <v>1</v>
      </c>
      <c r="J40" s="93"/>
      <c r="K40" s="93"/>
    </row>
    <row r="41" spans="2:11" ht="10.5" customHeight="1">
      <c r="B41" s="1985"/>
      <c r="C41" s="77"/>
      <c r="D41" s="77"/>
      <c r="E41" s="77" t="s">
        <v>1316</v>
      </c>
      <c r="F41" s="1276"/>
      <c r="G41" s="513">
        <v>0</v>
      </c>
      <c r="H41" s="513">
        <v>0</v>
      </c>
      <c r="I41" s="1275">
        <f t="shared" si="1"/>
        <v>0</v>
      </c>
      <c r="J41" s="93"/>
      <c r="K41" s="93"/>
    </row>
    <row r="42" spans="2:11" ht="10.5" customHeight="1">
      <c r="B42" s="1985"/>
      <c r="C42" s="77"/>
      <c r="D42" s="77"/>
      <c r="E42" s="77" t="s">
        <v>1315</v>
      </c>
      <c r="F42" s="1276"/>
      <c r="G42" s="513">
        <v>0</v>
      </c>
      <c r="H42" s="513">
        <v>0</v>
      </c>
      <c r="I42" s="1275">
        <f t="shared" si="1"/>
        <v>0</v>
      </c>
      <c r="J42" s="93"/>
      <c r="K42" s="93"/>
    </row>
    <row r="43" spans="2:11" ht="10.5" customHeight="1">
      <c r="B43" s="1985"/>
      <c r="C43" s="77"/>
      <c r="D43" s="77"/>
      <c r="E43" s="77" t="s">
        <v>1314</v>
      </c>
      <c r="F43" s="1276"/>
      <c r="G43" s="513">
        <v>0</v>
      </c>
      <c r="H43" s="513">
        <v>0</v>
      </c>
      <c r="I43" s="1275">
        <f t="shared" si="1"/>
        <v>0</v>
      </c>
      <c r="J43" s="93"/>
      <c r="K43" s="93"/>
    </row>
    <row r="44" spans="2:11" ht="11.25" customHeight="1">
      <c r="B44" s="1985"/>
      <c r="C44" s="47" t="s">
        <v>110</v>
      </c>
      <c r="D44" s="77"/>
      <c r="E44" s="77"/>
      <c r="F44" s="1242"/>
      <c r="G44" s="834">
        <f>SUM(G45+G47)</f>
        <v>25</v>
      </c>
      <c r="H44" s="834">
        <f>SUM(H45+H47)</f>
        <v>14</v>
      </c>
      <c r="I44" s="1246">
        <f t="shared" si="1"/>
        <v>39</v>
      </c>
      <c r="J44" s="93"/>
      <c r="K44" s="93"/>
    </row>
    <row r="45" spans="2:11" ht="10.5" customHeight="1">
      <c r="B45" s="1985"/>
      <c r="C45" s="47"/>
      <c r="D45" s="77" t="s">
        <v>1258</v>
      </c>
      <c r="E45" s="77"/>
      <c r="F45" s="1245"/>
      <c r="G45" s="513">
        <f>SUM(G46)</f>
        <v>7</v>
      </c>
      <c r="H45" s="513">
        <f>SUM(H46)</f>
        <v>7</v>
      </c>
      <c r="I45" s="258">
        <f t="shared" si="1"/>
        <v>14</v>
      </c>
      <c r="J45" s="93"/>
      <c r="K45" s="93"/>
    </row>
    <row r="46" spans="2:11" ht="10.5" customHeight="1">
      <c r="B46" s="1985"/>
      <c r="C46" s="47"/>
      <c r="D46" s="77"/>
      <c r="E46" s="77" t="s">
        <v>1313</v>
      </c>
      <c r="F46" s="1245"/>
      <c r="G46" s="513">
        <v>7</v>
      </c>
      <c r="H46" s="513">
        <v>7</v>
      </c>
      <c r="I46" s="258">
        <f t="shared" si="1"/>
        <v>14</v>
      </c>
      <c r="J46" s="93"/>
      <c r="K46" s="93"/>
    </row>
    <row r="47" spans="2:11" ht="10.5" customHeight="1">
      <c r="B47" s="1985"/>
      <c r="C47" s="77"/>
      <c r="D47" s="77" t="s">
        <v>1256</v>
      </c>
      <c r="F47" s="1276"/>
      <c r="G47" s="513">
        <f>SUM(G48+G50+G51)</f>
        <v>18</v>
      </c>
      <c r="H47" s="513">
        <f>SUM(H48+H50+H51)</f>
        <v>7</v>
      </c>
      <c r="I47" s="258">
        <f t="shared" si="1"/>
        <v>25</v>
      </c>
      <c r="J47" s="93"/>
      <c r="K47" s="93"/>
    </row>
    <row r="48" spans="2:11" ht="10.5" customHeight="1">
      <c r="B48" s="1985"/>
      <c r="C48" s="77"/>
      <c r="E48" s="77" t="s">
        <v>1312</v>
      </c>
      <c r="F48" s="1276"/>
      <c r="G48" s="513">
        <v>15</v>
      </c>
      <c r="H48" s="513">
        <v>0</v>
      </c>
      <c r="I48" s="258">
        <f t="shared" si="1"/>
        <v>15</v>
      </c>
      <c r="J48" s="93"/>
      <c r="K48" s="93"/>
    </row>
    <row r="49" spans="2:11" ht="10.5" customHeight="1">
      <c r="B49" s="1985"/>
      <c r="C49" s="77"/>
      <c r="D49" s="77"/>
      <c r="E49" s="77" t="s">
        <v>1311</v>
      </c>
      <c r="F49" s="1276"/>
      <c r="G49" s="513"/>
      <c r="H49" s="513"/>
      <c r="I49" s="1275"/>
      <c r="J49" s="93"/>
      <c r="K49" s="93"/>
    </row>
    <row r="50" spans="2:11" ht="10.5" customHeight="1">
      <c r="B50" s="1985"/>
      <c r="C50" s="77"/>
      <c r="D50" s="77"/>
      <c r="E50" s="77" t="s">
        <v>1310</v>
      </c>
      <c r="F50" s="1276"/>
      <c r="G50" s="513">
        <v>3</v>
      </c>
      <c r="H50" s="513">
        <v>7</v>
      </c>
      <c r="I50" s="1275">
        <f>SUM(G50:H50)</f>
        <v>10</v>
      </c>
      <c r="J50" s="93"/>
      <c r="K50" s="93"/>
    </row>
    <row r="51" spans="2:11" ht="10.5" customHeight="1">
      <c r="B51" s="1985"/>
      <c r="C51" s="77"/>
      <c r="D51" s="77"/>
      <c r="E51" s="77" t="s">
        <v>1309</v>
      </c>
      <c r="F51" s="1276"/>
      <c r="G51" s="513">
        <v>0</v>
      </c>
      <c r="H51" s="513">
        <v>0</v>
      </c>
      <c r="I51" s="1275">
        <f>SUM(G51:H51)</f>
        <v>0</v>
      </c>
      <c r="J51" s="93"/>
      <c r="K51" s="93"/>
    </row>
    <row r="52" spans="2:11" ht="11.25" customHeight="1">
      <c r="B52" s="1985"/>
      <c r="C52" s="47" t="s">
        <v>56</v>
      </c>
      <c r="D52" s="77"/>
      <c r="E52" s="77"/>
      <c r="F52" s="1242"/>
      <c r="G52" s="834">
        <f>SUM(G53)</f>
        <v>10</v>
      </c>
      <c r="H52" s="834">
        <f>SUM(H53)</f>
        <v>17</v>
      </c>
      <c r="I52" s="1246">
        <f>SUM(G52:H52)</f>
        <v>27</v>
      </c>
      <c r="J52" s="93"/>
      <c r="K52" s="93"/>
    </row>
    <row r="53" spans="2:11" ht="10.5" customHeight="1">
      <c r="B53" s="1985"/>
      <c r="C53" s="77"/>
      <c r="D53" s="77" t="s">
        <v>1256</v>
      </c>
      <c r="E53" s="77"/>
      <c r="F53" s="1276"/>
      <c r="G53" s="513">
        <f>SUM(G55:G58)</f>
        <v>10</v>
      </c>
      <c r="H53" s="513">
        <f>SUM(H55:H58)</f>
        <v>17</v>
      </c>
      <c r="I53" s="1275">
        <f>SUM(G53:H53)</f>
        <v>27</v>
      </c>
      <c r="J53" s="93"/>
      <c r="K53" s="93"/>
    </row>
    <row r="54" spans="2:11" ht="10.5" customHeight="1">
      <c r="B54" s="1985"/>
      <c r="C54" s="77"/>
      <c r="D54" s="77"/>
      <c r="E54" s="77" t="s">
        <v>1308</v>
      </c>
      <c r="F54" s="1276"/>
      <c r="G54" s="513"/>
      <c r="H54" s="513"/>
      <c r="I54" s="1275"/>
      <c r="J54" s="93"/>
      <c r="K54" s="93"/>
    </row>
    <row r="55" spans="2:11" ht="10.5" customHeight="1">
      <c r="B55" s="1985"/>
      <c r="C55" s="77"/>
      <c r="D55" s="77"/>
      <c r="E55" s="77" t="s">
        <v>1307</v>
      </c>
      <c r="F55" s="1276"/>
      <c r="G55" s="513">
        <v>10</v>
      </c>
      <c r="H55" s="513">
        <v>17</v>
      </c>
      <c r="I55" s="1275">
        <f t="shared" ref="I55:I74" si="2">SUM(G55:H55)</f>
        <v>27</v>
      </c>
      <c r="J55" s="93"/>
      <c r="K55" s="93"/>
    </row>
    <row r="56" spans="2:11" ht="10.5" customHeight="1">
      <c r="B56" s="1985"/>
      <c r="C56" s="77"/>
      <c r="D56" s="77"/>
      <c r="E56" s="77" t="s">
        <v>1306</v>
      </c>
      <c r="F56" s="1276"/>
      <c r="G56" s="513">
        <v>0</v>
      </c>
      <c r="H56" s="513">
        <v>0</v>
      </c>
      <c r="I56" s="1275">
        <f t="shared" si="2"/>
        <v>0</v>
      </c>
      <c r="J56" s="93"/>
      <c r="K56" s="93"/>
    </row>
    <row r="57" spans="2:11" ht="10.5" customHeight="1">
      <c r="B57" s="1985"/>
      <c r="C57" s="77"/>
      <c r="D57" s="77"/>
      <c r="E57" s="77" t="s">
        <v>1305</v>
      </c>
      <c r="F57" s="1276"/>
      <c r="G57" s="513">
        <v>0</v>
      </c>
      <c r="H57" s="513">
        <v>0</v>
      </c>
      <c r="I57" s="1275">
        <f t="shared" si="2"/>
        <v>0</v>
      </c>
      <c r="J57" s="93"/>
      <c r="K57" s="93"/>
    </row>
    <row r="58" spans="2:11" ht="10.5" customHeight="1">
      <c r="B58" s="1985"/>
      <c r="C58" s="77"/>
      <c r="D58" s="77"/>
      <c r="E58" s="77" t="s">
        <v>1304</v>
      </c>
      <c r="F58" s="1276"/>
      <c r="G58" s="513">
        <v>0</v>
      </c>
      <c r="H58" s="513">
        <v>0</v>
      </c>
      <c r="I58" s="1275">
        <f t="shared" si="2"/>
        <v>0</v>
      </c>
      <c r="J58" s="93"/>
      <c r="K58" s="93"/>
    </row>
    <row r="59" spans="2:11" ht="11.25" customHeight="1">
      <c r="B59" s="1985"/>
      <c r="C59" s="47" t="s">
        <v>43</v>
      </c>
      <c r="D59" s="77"/>
      <c r="E59" s="77"/>
      <c r="F59" s="1255"/>
      <c r="G59" s="834">
        <f>SUM(G60)</f>
        <v>1</v>
      </c>
      <c r="H59" s="834">
        <f>SUM(H60)</f>
        <v>4</v>
      </c>
      <c r="I59" s="1246">
        <f t="shared" si="2"/>
        <v>5</v>
      </c>
      <c r="J59" s="93"/>
      <c r="K59" s="93"/>
    </row>
    <row r="60" spans="2:11" ht="10.5" customHeight="1">
      <c r="B60" s="1985"/>
      <c r="C60" s="77"/>
      <c r="D60" s="77" t="s">
        <v>1256</v>
      </c>
      <c r="E60" s="77"/>
      <c r="F60" s="290"/>
      <c r="G60" s="513">
        <f>SUM(G61)</f>
        <v>1</v>
      </c>
      <c r="H60" s="513">
        <f>SUM(H61)</f>
        <v>4</v>
      </c>
      <c r="I60" s="1275">
        <f t="shared" si="2"/>
        <v>5</v>
      </c>
      <c r="J60" s="93"/>
      <c r="K60" s="93"/>
    </row>
    <row r="61" spans="2:11" ht="10.5" customHeight="1">
      <c r="B61" s="1985"/>
      <c r="C61" s="77"/>
      <c r="D61" s="77"/>
      <c r="E61" s="77" t="s">
        <v>1303</v>
      </c>
      <c r="F61" s="290"/>
      <c r="G61" s="513">
        <v>1</v>
      </c>
      <c r="H61" s="513">
        <v>4</v>
      </c>
      <c r="I61" s="1275">
        <f t="shared" si="2"/>
        <v>5</v>
      </c>
      <c r="J61" s="93"/>
      <c r="K61" s="93"/>
    </row>
    <row r="62" spans="2:11" ht="11.25" customHeight="1">
      <c r="B62" s="1985"/>
      <c r="C62" s="47" t="s">
        <v>48</v>
      </c>
      <c r="D62" s="77"/>
      <c r="E62" s="77"/>
      <c r="F62" s="1255"/>
      <c r="G62" s="834">
        <f>SUM(G63)</f>
        <v>2</v>
      </c>
      <c r="H62" s="834">
        <f>SUM(H63)</f>
        <v>2</v>
      </c>
      <c r="I62" s="1246">
        <f t="shared" si="2"/>
        <v>4</v>
      </c>
      <c r="J62" s="93"/>
      <c r="K62" s="93"/>
    </row>
    <row r="63" spans="2:11" ht="10.5" customHeight="1">
      <c r="B63" s="1985"/>
      <c r="C63" s="77"/>
      <c r="D63" s="77" t="s">
        <v>1261</v>
      </c>
      <c r="E63" s="77"/>
      <c r="F63" s="290"/>
      <c r="G63" s="513">
        <f>SUM(G64)</f>
        <v>2</v>
      </c>
      <c r="H63" s="513">
        <f>SUM(H64)</f>
        <v>2</v>
      </c>
      <c r="I63" s="1275">
        <f t="shared" si="2"/>
        <v>4</v>
      </c>
      <c r="J63" s="93"/>
      <c r="K63" s="93"/>
    </row>
    <row r="64" spans="2:11" ht="10.5" customHeight="1">
      <c r="B64" s="1996"/>
      <c r="C64" s="77"/>
      <c r="D64" s="77"/>
      <c r="E64" s="77" t="s">
        <v>1302</v>
      </c>
      <c r="F64" s="290"/>
      <c r="G64" s="513">
        <v>2</v>
      </c>
      <c r="H64" s="513">
        <v>2</v>
      </c>
      <c r="I64" s="1275">
        <f t="shared" si="2"/>
        <v>4</v>
      </c>
      <c r="J64" s="93"/>
      <c r="K64" s="93"/>
    </row>
    <row r="65" spans="2:11" ht="12" customHeight="1">
      <c r="B65" s="2158">
        <v>1403</v>
      </c>
      <c r="C65" s="271" t="s">
        <v>14</v>
      </c>
      <c r="D65" s="555"/>
      <c r="E65" s="555"/>
      <c r="F65" s="1264"/>
      <c r="G65" s="246">
        <f t="shared" ref="G65:H67" si="3">SUM(G66)</f>
        <v>5</v>
      </c>
      <c r="H65" s="246">
        <f t="shared" si="3"/>
        <v>4</v>
      </c>
      <c r="I65" s="245">
        <f t="shared" si="2"/>
        <v>9</v>
      </c>
      <c r="J65" s="93"/>
      <c r="K65" s="93"/>
    </row>
    <row r="66" spans="2:11" ht="11.25" customHeight="1">
      <c r="B66" s="2159"/>
      <c r="C66" s="431" t="s">
        <v>1301</v>
      </c>
      <c r="D66" s="339"/>
      <c r="E66" s="339"/>
      <c r="F66" s="1242"/>
      <c r="G66" s="834">
        <f t="shared" si="3"/>
        <v>5</v>
      </c>
      <c r="H66" s="834">
        <f t="shared" si="3"/>
        <v>4</v>
      </c>
      <c r="I66" s="1246">
        <f t="shared" si="2"/>
        <v>9</v>
      </c>
      <c r="J66" s="93"/>
      <c r="K66" s="93"/>
    </row>
    <row r="67" spans="2:11" ht="10.5" customHeight="1">
      <c r="B67" s="2159"/>
      <c r="C67" s="382"/>
      <c r="D67" s="77" t="s">
        <v>1300</v>
      </c>
      <c r="E67" s="77"/>
      <c r="F67" s="1242"/>
      <c r="G67" s="242">
        <f t="shared" si="3"/>
        <v>5</v>
      </c>
      <c r="H67" s="242">
        <f t="shared" si="3"/>
        <v>4</v>
      </c>
      <c r="I67" s="258">
        <f t="shared" si="2"/>
        <v>9</v>
      </c>
      <c r="J67" s="93"/>
      <c r="K67" s="93"/>
    </row>
    <row r="68" spans="2:11" ht="10.5" customHeight="1">
      <c r="B68" s="2160"/>
      <c r="C68" s="1274"/>
      <c r="D68" s="418"/>
      <c r="E68" s="418" t="s">
        <v>1299</v>
      </c>
      <c r="F68" s="1250" t="s">
        <v>1254</v>
      </c>
      <c r="G68" s="533">
        <v>5</v>
      </c>
      <c r="H68" s="533">
        <v>4</v>
      </c>
      <c r="I68" s="305">
        <f t="shared" si="2"/>
        <v>9</v>
      </c>
      <c r="J68" s="93"/>
      <c r="K68" s="93"/>
    </row>
    <row r="69" spans="2:11" ht="12" customHeight="1">
      <c r="B69" s="2158">
        <v>1404</v>
      </c>
      <c r="C69" s="1273" t="s">
        <v>34</v>
      </c>
      <c r="D69" s="1272"/>
      <c r="E69" s="777"/>
      <c r="F69" s="1248"/>
      <c r="G69" s="1247">
        <f>SUM(G70+G81)</f>
        <v>61</v>
      </c>
      <c r="H69" s="1247">
        <f>SUM(H70+H81)</f>
        <v>24</v>
      </c>
      <c r="I69" s="302">
        <f t="shared" si="2"/>
        <v>85</v>
      </c>
      <c r="J69" s="93"/>
      <c r="K69" s="93"/>
    </row>
    <row r="70" spans="2:11" ht="11.25" customHeight="1">
      <c r="B70" s="1987"/>
      <c r="C70" s="47" t="s">
        <v>109</v>
      </c>
      <c r="D70" s="77"/>
      <c r="E70" s="77"/>
      <c r="F70" s="1242"/>
      <c r="G70" s="834">
        <f>SUM(G71+G73+G79)</f>
        <v>61</v>
      </c>
      <c r="H70" s="834">
        <f>SUM(H71+H73+H79)</f>
        <v>24</v>
      </c>
      <c r="I70" s="1246">
        <f t="shared" si="2"/>
        <v>85</v>
      </c>
      <c r="J70" s="93"/>
      <c r="K70" s="93"/>
    </row>
    <row r="71" spans="2:11" ht="10.5" customHeight="1">
      <c r="B71" s="1987"/>
      <c r="C71" s="47"/>
      <c r="D71" s="77" t="s">
        <v>1258</v>
      </c>
      <c r="E71" s="77"/>
      <c r="F71" s="1245"/>
      <c r="G71" s="242">
        <f>SUM(G72)</f>
        <v>0</v>
      </c>
      <c r="H71" s="242">
        <f>SUM(H72)</f>
        <v>0</v>
      </c>
      <c r="I71" s="258">
        <f t="shared" si="2"/>
        <v>0</v>
      </c>
      <c r="J71" s="93"/>
      <c r="K71" s="93"/>
    </row>
    <row r="72" spans="2:11" ht="10.5" customHeight="1">
      <c r="B72" s="1987"/>
      <c r="C72" s="47"/>
      <c r="D72" s="77"/>
      <c r="E72" s="77" t="s">
        <v>1298</v>
      </c>
      <c r="F72" s="1245"/>
      <c r="G72" s="242">
        <v>0</v>
      </c>
      <c r="H72" s="242">
        <v>0</v>
      </c>
      <c r="I72" s="258">
        <f t="shared" si="2"/>
        <v>0</v>
      </c>
      <c r="J72" s="93"/>
      <c r="K72" s="93"/>
    </row>
    <row r="73" spans="2:11" ht="10.5" customHeight="1">
      <c r="B73" s="1987"/>
      <c r="C73" s="77"/>
      <c r="D73" s="77" t="s">
        <v>1256</v>
      </c>
      <c r="E73" s="77"/>
      <c r="F73" s="1245"/>
      <c r="G73" s="242">
        <f>SUM(G74+G76+G77+G78)</f>
        <v>57</v>
      </c>
      <c r="H73" s="242">
        <f>SUM(H74+H76+H77+H78)</f>
        <v>18</v>
      </c>
      <c r="I73" s="258">
        <f t="shared" si="2"/>
        <v>75</v>
      </c>
      <c r="J73" s="93"/>
      <c r="K73" s="93"/>
    </row>
    <row r="74" spans="2:11" ht="10.5" customHeight="1">
      <c r="B74" s="1987"/>
      <c r="C74" s="77"/>
      <c r="D74" s="77"/>
      <c r="E74" s="77" t="s">
        <v>1297</v>
      </c>
      <c r="F74" s="1245"/>
      <c r="G74" s="242">
        <v>11</v>
      </c>
      <c r="H74" s="242">
        <v>7</v>
      </c>
      <c r="I74" s="258">
        <f t="shared" si="2"/>
        <v>18</v>
      </c>
      <c r="J74" s="93"/>
      <c r="K74" s="93"/>
    </row>
    <row r="75" spans="2:11" ht="10.5" customHeight="1">
      <c r="B75" s="1987"/>
      <c r="C75" s="77"/>
      <c r="D75" s="77"/>
      <c r="E75" s="77" t="s">
        <v>1296</v>
      </c>
      <c r="F75" s="1245"/>
      <c r="G75" s="242"/>
      <c r="H75" s="242"/>
      <c r="I75" s="258"/>
      <c r="J75" s="93"/>
      <c r="K75" s="93"/>
    </row>
    <row r="76" spans="2:11" ht="10.5" customHeight="1">
      <c r="B76" s="1987"/>
      <c r="C76" s="77"/>
      <c r="D76" s="77"/>
      <c r="E76" s="77" t="s">
        <v>1295</v>
      </c>
      <c r="F76" s="1245"/>
      <c r="G76" s="242">
        <v>1</v>
      </c>
      <c r="H76" s="242">
        <v>0</v>
      </c>
      <c r="I76" s="258">
        <f t="shared" ref="I76:I85" si="4">SUM(G76:H76)</f>
        <v>1</v>
      </c>
      <c r="J76" s="93"/>
      <c r="K76" s="93"/>
    </row>
    <row r="77" spans="2:11" ht="10.5" customHeight="1">
      <c r="B77" s="1987"/>
      <c r="C77" s="77"/>
      <c r="D77" s="77"/>
      <c r="E77" s="77" t="s">
        <v>1294</v>
      </c>
      <c r="F77" s="1245"/>
      <c r="G77" s="242">
        <v>37</v>
      </c>
      <c r="H77" s="242">
        <v>9</v>
      </c>
      <c r="I77" s="258">
        <f t="shared" si="4"/>
        <v>46</v>
      </c>
      <c r="J77" s="93"/>
      <c r="K77" s="93"/>
    </row>
    <row r="78" spans="2:11" ht="10.5" customHeight="1">
      <c r="B78" s="1987"/>
      <c r="C78" s="77"/>
      <c r="D78" s="77"/>
      <c r="E78" s="77" t="s">
        <v>1293</v>
      </c>
      <c r="F78" s="1245"/>
      <c r="G78" s="242">
        <v>8</v>
      </c>
      <c r="H78" s="242">
        <v>2</v>
      </c>
      <c r="I78" s="258">
        <f t="shared" si="4"/>
        <v>10</v>
      </c>
      <c r="J78" s="93"/>
      <c r="K78" s="93"/>
    </row>
    <row r="79" spans="2:11" ht="10.5" customHeight="1">
      <c r="B79" s="1987"/>
      <c r="C79" s="1254"/>
      <c r="D79" s="77" t="s">
        <v>1261</v>
      </c>
      <c r="E79" s="77"/>
      <c r="F79" s="290"/>
      <c r="G79" s="242">
        <f>SUM(G80)</f>
        <v>4</v>
      </c>
      <c r="H79" s="242">
        <f>SUM(H80)</f>
        <v>6</v>
      </c>
      <c r="I79" s="258">
        <f t="shared" si="4"/>
        <v>10</v>
      </c>
    </row>
    <row r="80" spans="2:11" ht="10.5" customHeight="1">
      <c r="B80" s="2159"/>
      <c r="C80" s="233"/>
      <c r="D80" s="77"/>
      <c r="E80" s="77" t="s">
        <v>1292</v>
      </c>
      <c r="F80" s="1245" t="s">
        <v>1281</v>
      </c>
      <c r="G80" s="242">
        <v>4</v>
      </c>
      <c r="H80" s="242">
        <v>6</v>
      </c>
      <c r="I80" s="258">
        <f t="shared" si="4"/>
        <v>10</v>
      </c>
    </row>
    <row r="81" spans="1:11" ht="11.25" customHeight="1">
      <c r="B81" s="1987"/>
      <c r="C81" s="47" t="s">
        <v>17</v>
      </c>
      <c r="D81" s="77"/>
      <c r="E81" s="77"/>
      <c r="F81" s="1242"/>
      <c r="G81" s="834">
        <f>SUM(G82+G84)</f>
        <v>0</v>
      </c>
      <c r="H81" s="834">
        <f>SUM(H82+H84)</f>
        <v>0</v>
      </c>
      <c r="I81" s="1246">
        <f t="shared" si="4"/>
        <v>0</v>
      </c>
      <c r="J81" s="93"/>
      <c r="K81" s="93"/>
    </row>
    <row r="82" spans="1:11" ht="10.5" customHeight="1">
      <c r="B82" s="1987"/>
      <c r="C82" s="77"/>
      <c r="D82" s="77" t="s">
        <v>1256</v>
      </c>
      <c r="E82" s="77"/>
      <c r="F82" s="1245"/>
      <c r="G82" s="242">
        <f>SUM(G83)</f>
        <v>0</v>
      </c>
      <c r="H82" s="242">
        <f>SUM(H83)</f>
        <v>0</v>
      </c>
      <c r="I82" s="258">
        <f t="shared" si="4"/>
        <v>0</v>
      </c>
      <c r="J82" s="93"/>
      <c r="K82" s="93"/>
    </row>
    <row r="83" spans="1:11" ht="10.5" customHeight="1">
      <c r="B83" s="1987"/>
      <c r="C83" s="77"/>
      <c r="D83" s="77"/>
      <c r="E83" s="77" t="s">
        <v>1291</v>
      </c>
      <c r="F83" s="1245"/>
      <c r="G83" s="242">
        <v>0</v>
      </c>
      <c r="H83" s="242">
        <v>0</v>
      </c>
      <c r="I83" s="258">
        <f t="shared" si="4"/>
        <v>0</v>
      </c>
      <c r="J83" s="93"/>
      <c r="K83" s="93"/>
    </row>
    <row r="84" spans="1:11" ht="10.5" customHeight="1">
      <c r="B84" s="1987"/>
      <c r="C84" s="77"/>
      <c r="D84" s="77" t="s">
        <v>1261</v>
      </c>
      <c r="E84" s="77"/>
      <c r="F84" s="1245"/>
      <c r="G84" s="242">
        <f>SUM(G85)</f>
        <v>0</v>
      </c>
      <c r="H84" s="242">
        <f>SUM(H85)</f>
        <v>0</v>
      </c>
      <c r="I84" s="258">
        <f t="shared" si="4"/>
        <v>0</v>
      </c>
      <c r="J84" s="93"/>
      <c r="K84" s="93"/>
    </row>
    <row r="85" spans="1:11" ht="10.5" customHeight="1">
      <c r="B85" s="1988"/>
      <c r="C85" s="418"/>
      <c r="D85" s="418"/>
      <c r="E85" s="418" t="s">
        <v>1290</v>
      </c>
      <c r="F85" s="1271"/>
      <c r="G85" s="810">
        <v>0</v>
      </c>
      <c r="H85" s="810">
        <v>0</v>
      </c>
      <c r="I85" s="305">
        <f t="shared" si="4"/>
        <v>0</v>
      </c>
      <c r="J85" s="93"/>
      <c r="K85" s="93"/>
    </row>
    <row r="86" spans="1:11" ht="12" customHeight="1">
      <c r="B86" s="1270"/>
      <c r="C86" s="77"/>
      <c r="D86" s="77"/>
      <c r="E86" s="77"/>
      <c r="F86" s="1269"/>
      <c r="G86" s="509"/>
      <c r="H86" s="509"/>
      <c r="I86" s="509" t="s">
        <v>222</v>
      </c>
      <c r="J86" s="93"/>
      <c r="K86" s="93"/>
    </row>
    <row r="87" spans="1:11" ht="12" customHeight="1">
      <c r="B87" s="78"/>
      <c r="C87" s="78"/>
      <c r="D87" s="77"/>
      <c r="E87" s="77"/>
      <c r="F87" s="1269"/>
      <c r="G87" s="509"/>
      <c r="H87" s="509" t="s">
        <v>261</v>
      </c>
      <c r="I87" s="214"/>
    </row>
    <row r="88" spans="1:11" s="77" customFormat="1" ht="10.5" customHeight="1">
      <c r="A88" s="208"/>
      <c r="B88" s="2167" t="s">
        <v>29</v>
      </c>
      <c r="C88" s="2161" t="s">
        <v>336</v>
      </c>
      <c r="D88" s="2161"/>
      <c r="E88" s="2161"/>
      <c r="F88" s="2161" t="s">
        <v>1289</v>
      </c>
      <c r="G88" s="2164" t="s">
        <v>26</v>
      </c>
      <c r="H88" s="2164" t="s">
        <v>27</v>
      </c>
      <c r="I88" s="2154" t="s">
        <v>5</v>
      </c>
    </row>
    <row r="89" spans="1:11" s="77" customFormat="1" ht="10.5" customHeight="1">
      <c r="A89" s="208"/>
      <c r="B89" s="2168"/>
      <c r="C89" s="2162"/>
      <c r="D89" s="2162"/>
      <c r="E89" s="2162"/>
      <c r="F89" s="2162"/>
      <c r="G89" s="2165"/>
      <c r="H89" s="2165"/>
      <c r="I89" s="2155"/>
      <c r="K89" s="208"/>
    </row>
    <row r="90" spans="1:11" s="77" customFormat="1" ht="10.5" customHeight="1">
      <c r="A90" s="208"/>
      <c r="B90" s="2169"/>
      <c r="C90" s="2163"/>
      <c r="D90" s="2163"/>
      <c r="E90" s="2163"/>
      <c r="F90" s="2163"/>
      <c r="G90" s="2166"/>
      <c r="H90" s="2166"/>
      <c r="I90" s="2156"/>
    </row>
    <row r="91" spans="1:11" ht="12" customHeight="1">
      <c r="B91" s="2006">
        <v>1405</v>
      </c>
      <c r="C91" s="86" t="s">
        <v>18</v>
      </c>
      <c r="D91" s="1268"/>
      <c r="E91" s="36"/>
      <c r="F91" s="1267"/>
      <c r="G91" s="813">
        <f>SUM(G92+G96)</f>
        <v>82</v>
      </c>
      <c r="H91" s="813">
        <f>SUM(H92+H96)</f>
        <v>85</v>
      </c>
      <c r="I91" s="1094">
        <f t="shared" ref="I91:I122" si="5">SUM(G91:H91)</f>
        <v>167</v>
      </c>
    </row>
    <row r="92" spans="1:11" ht="11.25" customHeight="1">
      <c r="B92" s="2007"/>
      <c r="C92" s="47" t="s">
        <v>21</v>
      </c>
      <c r="D92" s="77"/>
      <c r="E92" s="77"/>
      <c r="F92" s="1242"/>
      <c r="G92" s="834">
        <f>SUM(G93)</f>
        <v>14</v>
      </c>
      <c r="H92" s="834">
        <f>SUM(H93)</f>
        <v>14</v>
      </c>
      <c r="I92" s="1246">
        <f t="shared" si="5"/>
        <v>28</v>
      </c>
    </row>
    <row r="93" spans="1:11" ht="10.5" customHeight="1">
      <c r="B93" s="2007"/>
      <c r="C93" s="77"/>
      <c r="D93" s="77" t="s">
        <v>1256</v>
      </c>
      <c r="E93" s="77"/>
      <c r="F93" s="1245"/>
      <c r="G93" s="242">
        <f>SUM(G94:G95)</f>
        <v>14</v>
      </c>
      <c r="H93" s="242">
        <f>SUM(H94:H95)</f>
        <v>14</v>
      </c>
      <c r="I93" s="258">
        <f t="shared" si="5"/>
        <v>28</v>
      </c>
    </row>
    <row r="94" spans="1:11" ht="10.5" customHeight="1">
      <c r="B94" s="2007"/>
      <c r="C94" s="77"/>
      <c r="E94" s="77" t="s">
        <v>1288</v>
      </c>
      <c r="F94" s="1245" t="s">
        <v>1252</v>
      </c>
      <c r="G94" s="242">
        <v>7</v>
      </c>
      <c r="H94" s="242">
        <v>12</v>
      </c>
      <c r="I94" s="258">
        <f t="shared" si="5"/>
        <v>19</v>
      </c>
    </row>
    <row r="95" spans="1:11" ht="10.5" customHeight="1">
      <c r="B95" s="2007"/>
      <c r="C95" s="77"/>
      <c r="E95" s="77" t="s">
        <v>206</v>
      </c>
      <c r="F95" s="1245"/>
      <c r="G95" s="242">
        <v>7</v>
      </c>
      <c r="H95" s="242">
        <v>2</v>
      </c>
      <c r="I95" s="258">
        <f t="shared" si="5"/>
        <v>9</v>
      </c>
    </row>
    <row r="96" spans="1:11" ht="11.25" customHeight="1">
      <c r="B96" s="2007"/>
      <c r="C96" s="391" t="s">
        <v>19</v>
      </c>
      <c r="D96" s="77"/>
      <c r="F96" s="1266"/>
      <c r="G96" s="1265">
        <f>SUM(G97+G99+G104)</f>
        <v>68</v>
      </c>
      <c r="H96" s="1265">
        <f>SUM(H97+H99+H104)</f>
        <v>71</v>
      </c>
      <c r="I96" s="1246">
        <f t="shared" si="5"/>
        <v>139</v>
      </c>
    </row>
    <row r="97" spans="2:9" ht="10.5" customHeight="1">
      <c r="B97" s="2007"/>
      <c r="C97" s="47"/>
      <c r="D97" s="77" t="s">
        <v>1258</v>
      </c>
      <c r="F97" s="1245"/>
      <c r="G97" s="242">
        <f>SUM(G98)</f>
        <v>35</v>
      </c>
      <c r="H97" s="242">
        <f>SUM(H98)</f>
        <v>23</v>
      </c>
      <c r="I97" s="258">
        <f t="shared" si="5"/>
        <v>58</v>
      </c>
    </row>
    <row r="98" spans="2:9" ht="10.5" customHeight="1">
      <c r="B98" s="2007"/>
      <c r="C98" s="47"/>
      <c r="D98" s="77"/>
      <c r="E98" s="77" t="s">
        <v>1287</v>
      </c>
      <c r="F98" s="1245" t="s">
        <v>1252</v>
      </c>
      <c r="G98" s="242">
        <v>35</v>
      </c>
      <c r="H98" s="242">
        <v>23</v>
      </c>
      <c r="I98" s="258">
        <f t="shared" si="5"/>
        <v>58</v>
      </c>
    </row>
    <row r="99" spans="2:9" ht="10.5" customHeight="1">
      <c r="B99" s="2007"/>
      <c r="C99" s="77"/>
      <c r="D99" s="77" t="s">
        <v>1256</v>
      </c>
      <c r="F99" s="1245"/>
      <c r="G99" s="242">
        <f>SUM(G100:G103)</f>
        <v>30</v>
      </c>
      <c r="H99" s="242">
        <f>SUM(H100:H103)</f>
        <v>40</v>
      </c>
      <c r="I99" s="258">
        <f t="shared" si="5"/>
        <v>70</v>
      </c>
    </row>
    <row r="100" spans="2:9" ht="10.5" customHeight="1">
      <c r="B100" s="2007"/>
      <c r="C100" s="77"/>
      <c r="D100" s="77"/>
      <c r="E100" s="77" t="s">
        <v>1286</v>
      </c>
      <c r="F100" s="1245"/>
      <c r="G100" s="242">
        <v>6</v>
      </c>
      <c r="H100" s="242">
        <v>10</v>
      </c>
      <c r="I100" s="258">
        <f t="shared" si="5"/>
        <v>16</v>
      </c>
    </row>
    <row r="101" spans="2:9" ht="10.5" customHeight="1">
      <c r="B101" s="2007"/>
      <c r="C101" s="77"/>
      <c r="E101" s="77" t="s">
        <v>1285</v>
      </c>
      <c r="F101" s="1245" t="s">
        <v>1252</v>
      </c>
      <c r="G101" s="242">
        <v>22</v>
      </c>
      <c r="H101" s="242">
        <v>22</v>
      </c>
      <c r="I101" s="258">
        <f t="shared" si="5"/>
        <v>44</v>
      </c>
    </row>
    <row r="102" spans="2:9" ht="10.5" customHeight="1">
      <c r="B102" s="2007"/>
      <c r="C102" s="77"/>
      <c r="E102" s="77" t="s">
        <v>1284</v>
      </c>
      <c r="F102" s="1245"/>
      <c r="G102" s="242">
        <v>0</v>
      </c>
      <c r="H102" s="242">
        <v>0</v>
      </c>
      <c r="I102" s="258">
        <f t="shared" si="5"/>
        <v>0</v>
      </c>
    </row>
    <row r="103" spans="2:9" ht="10.5" customHeight="1">
      <c r="B103" s="2007"/>
      <c r="C103" s="77"/>
      <c r="E103" s="77" t="s">
        <v>1283</v>
      </c>
      <c r="F103" s="1245"/>
      <c r="G103" s="242">
        <v>2</v>
      </c>
      <c r="H103" s="242">
        <v>8</v>
      </c>
      <c r="I103" s="258">
        <f t="shared" si="5"/>
        <v>10</v>
      </c>
    </row>
    <row r="104" spans="2:9" ht="10.5" customHeight="1">
      <c r="B104" s="2007"/>
      <c r="C104" s="77"/>
      <c r="D104" s="77" t="s">
        <v>1261</v>
      </c>
      <c r="F104" s="1245"/>
      <c r="G104" s="242">
        <f>SUM(G105)</f>
        <v>3</v>
      </c>
      <c r="H104" s="242">
        <f>SUM(H105)</f>
        <v>8</v>
      </c>
      <c r="I104" s="258">
        <f t="shared" si="5"/>
        <v>11</v>
      </c>
    </row>
    <row r="105" spans="2:9" ht="10.5" customHeight="1">
      <c r="B105" s="2007"/>
      <c r="C105" s="77"/>
      <c r="D105" s="77"/>
      <c r="E105" s="77" t="s">
        <v>1282</v>
      </c>
      <c r="F105" s="1245" t="s">
        <v>1281</v>
      </c>
      <c r="G105" s="242">
        <v>3</v>
      </c>
      <c r="H105" s="242">
        <v>8</v>
      </c>
      <c r="I105" s="258">
        <f t="shared" si="5"/>
        <v>11</v>
      </c>
    </row>
    <row r="106" spans="2:9" ht="12" customHeight="1">
      <c r="B106" s="2006">
        <v>1406</v>
      </c>
      <c r="C106" s="35" t="s">
        <v>22</v>
      </c>
      <c r="D106" s="111"/>
      <c r="E106" s="111"/>
      <c r="F106" s="1264"/>
      <c r="G106" s="246">
        <f>SUM(G107+G121+G124)</f>
        <v>23</v>
      </c>
      <c r="H106" s="246">
        <f>SUM(H107+H121+H124)</f>
        <v>19</v>
      </c>
      <c r="I106" s="245">
        <f t="shared" si="5"/>
        <v>42</v>
      </c>
    </row>
    <row r="107" spans="2:9" ht="11.25" customHeight="1">
      <c r="B107" s="2007"/>
      <c r="C107" s="47" t="s">
        <v>68</v>
      </c>
      <c r="D107" s="77"/>
      <c r="E107" s="77"/>
      <c r="F107" s="1242"/>
      <c r="G107" s="834">
        <f>SUM(G108+G110)</f>
        <v>13</v>
      </c>
      <c r="H107" s="834">
        <f>SUM(H108+H110)</f>
        <v>6</v>
      </c>
      <c r="I107" s="1246">
        <f t="shared" si="5"/>
        <v>19</v>
      </c>
    </row>
    <row r="108" spans="2:9" ht="10.5" customHeight="1">
      <c r="B108" s="2007"/>
      <c r="C108" s="77"/>
      <c r="D108" s="77" t="s">
        <v>1256</v>
      </c>
      <c r="E108" s="77"/>
      <c r="F108" s="1245"/>
      <c r="G108" s="242">
        <f>SUM(G109)</f>
        <v>0</v>
      </c>
      <c r="H108" s="242">
        <f>SUM(H109)</f>
        <v>0</v>
      </c>
      <c r="I108" s="258">
        <f t="shared" si="5"/>
        <v>0</v>
      </c>
    </row>
    <row r="109" spans="2:9" ht="10.5" customHeight="1">
      <c r="B109" s="2007"/>
      <c r="C109" s="77"/>
      <c r="D109" s="77"/>
      <c r="E109" s="77" t="s">
        <v>1280</v>
      </c>
      <c r="F109" s="1245"/>
      <c r="G109" s="242">
        <v>0</v>
      </c>
      <c r="H109" s="242">
        <v>0</v>
      </c>
      <c r="I109" s="258">
        <f t="shared" si="5"/>
        <v>0</v>
      </c>
    </row>
    <row r="110" spans="2:9" ht="10.5" customHeight="1">
      <c r="B110" s="2007"/>
      <c r="C110" s="77"/>
      <c r="D110" s="77" t="s">
        <v>1279</v>
      </c>
      <c r="E110" s="77"/>
      <c r="F110" s="1245"/>
      <c r="G110" s="242">
        <f>SUM(G111:G120)</f>
        <v>13</v>
      </c>
      <c r="H110" s="242">
        <f>SUM(H111:H120)</f>
        <v>6</v>
      </c>
      <c r="I110" s="258">
        <f t="shared" si="5"/>
        <v>19</v>
      </c>
    </row>
    <row r="111" spans="2:9" ht="10.5" customHeight="1">
      <c r="B111" s="2007"/>
      <c r="C111" s="77"/>
      <c r="D111" s="77"/>
      <c r="E111" s="77" t="s">
        <v>1278</v>
      </c>
      <c r="F111" s="1245"/>
      <c r="G111" s="242">
        <v>3</v>
      </c>
      <c r="H111" s="242">
        <v>2</v>
      </c>
      <c r="I111" s="258">
        <f t="shared" si="5"/>
        <v>5</v>
      </c>
    </row>
    <row r="112" spans="2:9" ht="10.5" customHeight="1">
      <c r="B112" s="2007"/>
      <c r="C112" s="77"/>
      <c r="D112" s="77"/>
      <c r="E112" s="77" t="s">
        <v>1277</v>
      </c>
      <c r="F112" s="1245"/>
      <c r="G112" s="242">
        <v>0</v>
      </c>
      <c r="H112" s="242">
        <v>0</v>
      </c>
      <c r="I112" s="258">
        <f t="shared" si="5"/>
        <v>0</v>
      </c>
    </row>
    <row r="113" spans="2:9" ht="10.5" customHeight="1">
      <c r="B113" s="2007"/>
      <c r="C113" s="77"/>
      <c r="D113" s="77"/>
      <c r="E113" s="77" t="s">
        <v>1276</v>
      </c>
      <c r="F113" s="1245"/>
      <c r="G113" s="242">
        <v>3</v>
      </c>
      <c r="H113" s="242">
        <v>1</v>
      </c>
      <c r="I113" s="258">
        <f t="shared" si="5"/>
        <v>4</v>
      </c>
    </row>
    <row r="114" spans="2:9" ht="10.5" customHeight="1">
      <c r="B114" s="2007"/>
      <c r="C114" s="77"/>
      <c r="D114" s="77"/>
      <c r="E114" s="77" t="s">
        <v>1275</v>
      </c>
      <c r="F114" s="1245"/>
      <c r="G114" s="242">
        <v>0</v>
      </c>
      <c r="H114" s="242">
        <v>0</v>
      </c>
      <c r="I114" s="258">
        <f t="shared" si="5"/>
        <v>0</v>
      </c>
    </row>
    <row r="115" spans="2:9" ht="10.5" customHeight="1">
      <c r="B115" s="2007"/>
      <c r="C115" s="77"/>
      <c r="D115" s="77"/>
      <c r="E115" s="77" t="s">
        <v>1274</v>
      </c>
      <c r="F115" s="1245"/>
      <c r="G115" s="242">
        <v>2</v>
      </c>
      <c r="H115" s="242">
        <v>1</v>
      </c>
      <c r="I115" s="258">
        <f t="shared" si="5"/>
        <v>3</v>
      </c>
    </row>
    <row r="116" spans="2:9" ht="10.5" customHeight="1">
      <c r="B116" s="2007"/>
      <c r="C116" s="77"/>
      <c r="D116" s="77"/>
      <c r="E116" s="77" t="s">
        <v>1273</v>
      </c>
      <c r="F116" s="1245"/>
      <c r="G116" s="242">
        <v>0</v>
      </c>
      <c r="H116" s="242">
        <v>0</v>
      </c>
      <c r="I116" s="258">
        <f t="shared" si="5"/>
        <v>0</v>
      </c>
    </row>
    <row r="117" spans="2:9" ht="10.5" customHeight="1">
      <c r="B117" s="2007"/>
      <c r="C117" s="77"/>
      <c r="D117" s="77"/>
      <c r="E117" s="77" t="s">
        <v>1272</v>
      </c>
      <c r="F117" s="1245"/>
      <c r="G117" s="242">
        <v>4</v>
      </c>
      <c r="H117" s="242">
        <v>1</v>
      </c>
      <c r="I117" s="258">
        <f t="shared" si="5"/>
        <v>5</v>
      </c>
    </row>
    <row r="118" spans="2:9" ht="10.5" customHeight="1">
      <c r="B118" s="2007"/>
      <c r="C118" s="77"/>
      <c r="D118" s="77"/>
      <c r="E118" s="77" t="s">
        <v>1271</v>
      </c>
      <c r="F118" s="1245"/>
      <c r="G118" s="242">
        <v>0</v>
      </c>
      <c r="H118" s="242">
        <v>0</v>
      </c>
      <c r="I118" s="258">
        <f t="shared" si="5"/>
        <v>0</v>
      </c>
    </row>
    <row r="119" spans="2:9" ht="10.5" customHeight="1">
      <c r="B119" s="2007"/>
      <c r="C119" s="77"/>
      <c r="D119" s="77"/>
      <c r="E119" s="77" t="s">
        <v>1270</v>
      </c>
      <c r="F119" s="1245"/>
      <c r="G119" s="242">
        <v>1</v>
      </c>
      <c r="H119" s="242">
        <v>1</v>
      </c>
      <c r="I119" s="258">
        <f t="shared" si="5"/>
        <v>2</v>
      </c>
    </row>
    <row r="120" spans="2:9" ht="10.5" customHeight="1">
      <c r="B120" s="2007"/>
      <c r="C120" s="77"/>
      <c r="D120" s="77"/>
      <c r="E120" s="77" t="s">
        <v>1269</v>
      </c>
      <c r="F120" s="1245"/>
      <c r="G120" s="242">
        <v>0</v>
      </c>
      <c r="H120" s="242">
        <v>0</v>
      </c>
      <c r="I120" s="258">
        <f t="shared" si="5"/>
        <v>0</v>
      </c>
    </row>
    <row r="121" spans="2:9" ht="11.25" customHeight="1">
      <c r="B121" s="2007"/>
      <c r="C121" s="47" t="s">
        <v>23</v>
      </c>
      <c r="D121" s="77"/>
      <c r="E121" s="77"/>
      <c r="F121" s="1242"/>
      <c r="G121" s="834">
        <f>SUM(G122)</f>
        <v>10</v>
      </c>
      <c r="H121" s="834">
        <f>SUM(H122)</f>
        <v>12</v>
      </c>
      <c r="I121" s="1246">
        <f t="shared" si="5"/>
        <v>22</v>
      </c>
    </row>
    <row r="122" spans="2:9" ht="10.5" customHeight="1">
      <c r="B122" s="2007"/>
      <c r="C122" s="77"/>
      <c r="D122" s="77" t="s">
        <v>1256</v>
      </c>
      <c r="E122" s="77"/>
      <c r="F122" s="1245"/>
      <c r="G122" s="242">
        <f>SUM(G123)</f>
        <v>10</v>
      </c>
      <c r="H122" s="242">
        <f>SUM(H123)</f>
        <v>12</v>
      </c>
      <c r="I122" s="258">
        <f t="shared" si="5"/>
        <v>22</v>
      </c>
    </row>
    <row r="123" spans="2:9" ht="10.5" customHeight="1">
      <c r="B123" s="2007"/>
      <c r="C123" s="77"/>
      <c r="D123" s="77"/>
      <c r="E123" s="77" t="s">
        <v>1268</v>
      </c>
      <c r="F123" s="1245"/>
      <c r="G123" s="242">
        <v>10</v>
      </c>
      <c r="H123" s="242">
        <v>12</v>
      </c>
      <c r="I123" s="258">
        <f t="shared" ref="I123:I154" si="6">SUM(G123:H123)</f>
        <v>22</v>
      </c>
    </row>
    <row r="124" spans="2:9" ht="11.25" customHeight="1">
      <c r="B124" s="2007"/>
      <c r="C124" s="47" t="s">
        <v>37</v>
      </c>
      <c r="D124" s="77"/>
      <c r="E124" s="77"/>
      <c r="F124" s="1242"/>
      <c r="G124" s="834">
        <f>SUM(G125+G127)</f>
        <v>0</v>
      </c>
      <c r="H124" s="834">
        <f>SUM(H125+H127)</f>
        <v>1</v>
      </c>
      <c r="I124" s="1246">
        <f t="shared" si="6"/>
        <v>1</v>
      </c>
    </row>
    <row r="125" spans="2:9" ht="10.5" customHeight="1">
      <c r="B125" s="2007"/>
      <c r="C125" s="47"/>
      <c r="D125" s="77" t="s">
        <v>1258</v>
      </c>
      <c r="E125" s="77"/>
      <c r="F125" s="1245"/>
      <c r="G125" s="242">
        <f>SUM(G126)</f>
        <v>0</v>
      </c>
      <c r="H125" s="242">
        <f>SUM(H126)</f>
        <v>1</v>
      </c>
      <c r="I125" s="258">
        <f t="shared" si="6"/>
        <v>1</v>
      </c>
    </row>
    <row r="126" spans="2:9" ht="10.5" customHeight="1">
      <c r="B126" s="2007"/>
      <c r="C126" s="77"/>
      <c r="D126" s="77"/>
      <c r="E126" s="77" t="s">
        <v>22</v>
      </c>
      <c r="F126" s="1245"/>
      <c r="G126" s="242">
        <v>0</v>
      </c>
      <c r="H126" s="242">
        <v>1</v>
      </c>
      <c r="I126" s="258">
        <f t="shared" si="6"/>
        <v>1</v>
      </c>
    </row>
    <row r="127" spans="2:9" ht="10.5" customHeight="1">
      <c r="B127" s="2007"/>
      <c r="C127" s="77"/>
      <c r="D127" s="77" t="s">
        <v>1256</v>
      </c>
      <c r="E127" s="77"/>
      <c r="F127" s="1245"/>
      <c r="G127" s="242">
        <f>SUM(G128)</f>
        <v>0</v>
      </c>
      <c r="H127" s="242">
        <f>SUM(H128)</f>
        <v>0</v>
      </c>
      <c r="I127" s="258">
        <f t="shared" si="6"/>
        <v>0</v>
      </c>
    </row>
    <row r="128" spans="2:9" ht="10.5" customHeight="1">
      <c r="B128" s="2008"/>
      <c r="C128" s="77"/>
      <c r="D128" s="77"/>
      <c r="E128" s="77" t="s">
        <v>1267</v>
      </c>
      <c r="F128" s="1245"/>
      <c r="G128" s="242">
        <v>0</v>
      </c>
      <c r="H128" s="242">
        <v>0</v>
      </c>
      <c r="I128" s="258">
        <f t="shared" si="6"/>
        <v>0</v>
      </c>
    </row>
    <row r="129" spans="2:9" ht="12" customHeight="1">
      <c r="B129" s="2010">
        <v>1407</v>
      </c>
      <c r="C129" s="35" t="s">
        <v>24</v>
      </c>
      <c r="D129" s="111"/>
      <c r="E129" s="111"/>
      <c r="F129" s="1263"/>
      <c r="G129" s="263">
        <f>SUM(G130+G134)</f>
        <v>12</v>
      </c>
      <c r="H129" s="263">
        <f>SUM(H130+H134)</f>
        <v>10</v>
      </c>
      <c r="I129" s="256">
        <f t="shared" si="6"/>
        <v>22</v>
      </c>
    </row>
    <row r="130" spans="2:9" ht="11.25" customHeight="1">
      <c r="B130" s="1981"/>
      <c r="C130" s="47" t="s">
        <v>69</v>
      </c>
      <c r="D130" s="1254"/>
      <c r="E130" s="1254"/>
      <c r="F130" s="1255"/>
      <c r="G130" s="1262">
        <f>SUM(G131)</f>
        <v>12</v>
      </c>
      <c r="H130" s="1262">
        <f>SUM(H131)</f>
        <v>10</v>
      </c>
      <c r="I130" s="1253">
        <f t="shared" si="6"/>
        <v>22</v>
      </c>
    </row>
    <row r="131" spans="2:9" ht="10.5" customHeight="1">
      <c r="B131" s="1981"/>
      <c r="C131" s="1254"/>
      <c r="D131" s="77" t="s">
        <v>1256</v>
      </c>
      <c r="E131" s="77"/>
      <c r="F131" s="290"/>
      <c r="G131" s="301">
        <f>SUM(G132:G133)</f>
        <v>12</v>
      </c>
      <c r="H131" s="301">
        <f>SUM(H132:H133)</f>
        <v>10</v>
      </c>
      <c r="I131" s="255">
        <f t="shared" si="6"/>
        <v>22</v>
      </c>
    </row>
    <row r="132" spans="2:9" ht="10.5" customHeight="1">
      <c r="B132" s="1981"/>
      <c r="C132" s="1254"/>
      <c r="D132" s="77"/>
      <c r="E132" s="77" t="s">
        <v>1266</v>
      </c>
      <c r="F132" s="280" t="s">
        <v>1254</v>
      </c>
      <c r="G132" s="301">
        <v>8</v>
      </c>
      <c r="H132" s="301">
        <v>7</v>
      </c>
      <c r="I132" s="255">
        <f t="shared" si="6"/>
        <v>15</v>
      </c>
    </row>
    <row r="133" spans="2:9" ht="10.5" customHeight="1">
      <c r="B133" s="1981"/>
      <c r="C133" s="1254"/>
      <c r="D133" s="77"/>
      <c r="E133" s="77" t="s">
        <v>1265</v>
      </c>
      <c r="F133" s="280" t="s">
        <v>1254</v>
      </c>
      <c r="G133" s="301">
        <v>4</v>
      </c>
      <c r="H133" s="301">
        <v>3</v>
      </c>
      <c r="I133" s="255">
        <f t="shared" si="6"/>
        <v>7</v>
      </c>
    </row>
    <row r="134" spans="2:9" ht="11.25" customHeight="1">
      <c r="B134" s="1981"/>
      <c r="C134" s="47" t="s">
        <v>51</v>
      </c>
      <c r="D134" s="47"/>
      <c r="E134" s="278"/>
      <c r="F134" s="1255"/>
      <c r="G134" s="1262">
        <f>SUM(G135)</f>
        <v>0</v>
      </c>
      <c r="H134" s="1262">
        <f>SUM(H135)</f>
        <v>0</v>
      </c>
      <c r="I134" s="1253">
        <f t="shared" si="6"/>
        <v>0</v>
      </c>
    </row>
    <row r="135" spans="2:9" ht="10.5" customHeight="1">
      <c r="B135" s="1981"/>
      <c r="C135" s="77"/>
      <c r="D135" s="77" t="s">
        <v>1256</v>
      </c>
      <c r="F135" s="290"/>
      <c r="G135" s="301">
        <f>SUM(G136)</f>
        <v>0</v>
      </c>
      <c r="H135" s="301">
        <f>SUM(H136)</f>
        <v>0</v>
      </c>
      <c r="I135" s="255">
        <f t="shared" si="6"/>
        <v>0</v>
      </c>
    </row>
    <row r="136" spans="2:9" ht="10.5" customHeight="1">
      <c r="B136" s="1981"/>
      <c r="C136" s="77"/>
      <c r="D136" s="77"/>
      <c r="E136" s="77" t="s">
        <v>1264</v>
      </c>
      <c r="F136" s="290"/>
      <c r="G136" s="301">
        <v>0</v>
      </c>
      <c r="H136" s="301">
        <v>0</v>
      </c>
      <c r="I136" s="255">
        <f t="shared" si="6"/>
        <v>0</v>
      </c>
    </row>
    <row r="137" spans="2:9" ht="12" customHeight="1">
      <c r="B137" s="2006">
        <v>1408</v>
      </c>
      <c r="C137" s="35" t="s">
        <v>25</v>
      </c>
      <c r="D137" s="111"/>
      <c r="E137" s="111"/>
      <c r="F137" s="1261"/>
      <c r="G137" s="823">
        <f>SUM(G138+G145+G150)</f>
        <v>39</v>
      </c>
      <c r="H137" s="823">
        <f>SUM(H138+H145+H150)</f>
        <v>34</v>
      </c>
      <c r="I137" s="1260">
        <f t="shared" si="6"/>
        <v>73</v>
      </c>
    </row>
    <row r="138" spans="2:9" ht="11.25" customHeight="1">
      <c r="B138" s="2007"/>
      <c r="C138" s="391" t="s">
        <v>20</v>
      </c>
      <c r="D138" s="77"/>
      <c r="E138" s="77"/>
      <c r="F138" s="1259"/>
      <c r="G138" s="1258">
        <f>SUM(G139+G141+G143)</f>
        <v>20</v>
      </c>
      <c r="H138" s="1258">
        <f>SUM(H139+H141+H143)</f>
        <v>11</v>
      </c>
      <c r="I138" s="1257">
        <f t="shared" si="6"/>
        <v>31</v>
      </c>
    </row>
    <row r="139" spans="2:9" ht="10.5" customHeight="1">
      <c r="B139" s="2007"/>
      <c r="C139" s="391"/>
      <c r="D139" s="77" t="s">
        <v>1258</v>
      </c>
      <c r="E139" s="77"/>
      <c r="F139" s="1255"/>
      <c r="G139" s="301">
        <f>SUM(G140)</f>
        <v>4</v>
      </c>
      <c r="H139" s="301">
        <f>SUM(H140)</f>
        <v>3</v>
      </c>
      <c r="I139" s="255">
        <f t="shared" si="6"/>
        <v>7</v>
      </c>
    </row>
    <row r="140" spans="2:9" ht="10.5" customHeight="1">
      <c r="B140" s="2007"/>
      <c r="C140" s="391"/>
      <c r="D140" s="77"/>
      <c r="E140" s="1256" t="s">
        <v>1263</v>
      </c>
      <c r="F140" s="1255"/>
      <c r="G140" s="301">
        <v>4</v>
      </c>
      <c r="H140" s="301">
        <v>3</v>
      </c>
      <c r="I140" s="255">
        <f t="shared" si="6"/>
        <v>7</v>
      </c>
    </row>
    <row r="141" spans="2:9" ht="10.5" customHeight="1">
      <c r="B141" s="2007"/>
      <c r="C141" s="233"/>
      <c r="D141" s="77" t="s">
        <v>1256</v>
      </c>
      <c r="E141" s="77"/>
      <c r="F141" s="1255"/>
      <c r="G141" s="301">
        <f>SUM(G142)</f>
        <v>16</v>
      </c>
      <c r="H141" s="301">
        <f>SUM(H142)</f>
        <v>8</v>
      </c>
      <c r="I141" s="255">
        <f t="shared" si="6"/>
        <v>24</v>
      </c>
    </row>
    <row r="142" spans="2:9" ht="10.5" customHeight="1">
      <c r="B142" s="2007"/>
      <c r="C142" s="233"/>
      <c r="D142" s="77"/>
      <c r="E142" s="1256" t="s">
        <v>1262</v>
      </c>
      <c r="F142" s="1255"/>
      <c r="G142" s="301">
        <v>16</v>
      </c>
      <c r="H142" s="301">
        <v>8</v>
      </c>
      <c r="I142" s="255">
        <f t="shared" si="6"/>
        <v>24</v>
      </c>
    </row>
    <row r="143" spans="2:9" ht="10.5" customHeight="1">
      <c r="B143" s="2007"/>
      <c r="C143" s="233"/>
      <c r="D143" s="77" t="s">
        <v>1261</v>
      </c>
      <c r="E143" s="1256"/>
      <c r="F143" s="1255"/>
      <c r="G143" s="301">
        <f>SUM(G144)</f>
        <v>0</v>
      </c>
      <c r="H143" s="301">
        <f>SUM(H144)</f>
        <v>0</v>
      </c>
      <c r="I143" s="255">
        <f t="shared" si="6"/>
        <v>0</v>
      </c>
    </row>
    <row r="144" spans="2:9" ht="10.5" customHeight="1">
      <c r="B144" s="2007"/>
      <c r="C144" s="233"/>
      <c r="D144" s="77"/>
      <c r="E144" s="1256" t="s">
        <v>1260</v>
      </c>
      <c r="F144" s="1255"/>
      <c r="G144" s="301">
        <v>0</v>
      </c>
      <c r="H144" s="301">
        <v>0</v>
      </c>
      <c r="I144" s="255">
        <f t="shared" si="6"/>
        <v>0</v>
      </c>
    </row>
    <row r="145" spans="2:9" ht="11.25" customHeight="1">
      <c r="B145" s="2007"/>
      <c r="C145" s="391" t="s">
        <v>50</v>
      </c>
      <c r="D145" s="1254"/>
      <c r="E145" s="1254"/>
      <c r="F145" s="1242"/>
      <c r="G145" s="834">
        <f>SUM(G146+G148)</f>
        <v>11</v>
      </c>
      <c r="H145" s="834">
        <f>SUM(H146+H148)</f>
        <v>7</v>
      </c>
      <c r="I145" s="1253">
        <f t="shared" si="6"/>
        <v>18</v>
      </c>
    </row>
    <row r="146" spans="2:9" ht="10.5" customHeight="1">
      <c r="B146" s="2007"/>
      <c r="C146" s="1252"/>
      <c r="D146" s="77" t="s">
        <v>1258</v>
      </c>
      <c r="E146" s="77"/>
      <c r="F146" s="1245"/>
      <c r="G146" s="242">
        <f>SUM(G147)</f>
        <v>8</v>
      </c>
      <c r="H146" s="242">
        <f>SUM(H147)</f>
        <v>0</v>
      </c>
      <c r="I146" s="255">
        <f t="shared" si="6"/>
        <v>8</v>
      </c>
    </row>
    <row r="147" spans="2:9" ht="10.5" customHeight="1">
      <c r="B147" s="2007"/>
      <c r="C147" s="1252"/>
      <c r="D147" s="77"/>
      <c r="E147" s="77" t="s">
        <v>183</v>
      </c>
      <c r="F147" s="280" t="s">
        <v>1254</v>
      </c>
      <c r="G147" s="242">
        <v>8</v>
      </c>
      <c r="H147" s="242">
        <v>0</v>
      </c>
      <c r="I147" s="255">
        <f t="shared" si="6"/>
        <v>8</v>
      </c>
    </row>
    <row r="148" spans="2:9" ht="10.5" customHeight="1">
      <c r="B148" s="2007"/>
      <c r="C148" s="1252"/>
      <c r="D148" s="77" t="s">
        <v>1256</v>
      </c>
      <c r="E148" s="77"/>
      <c r="F148" s="1245"/>
      <c r="G148" s="242">
        <f>SUM(G149)</f>
        <v>3</v>
      </c>
      <c r="H148" s="242">
        <f>SUM(H149)</f>
        <v>7</v>
      </c>
      <c r="I148" s="255">
        <f t="shared" si="6"/>
        <v>10</v>
      </c>
    </row>
    <row r="149" spans="2:9" ht="10.5" customHeight="1">
      <c r="B149" s="2007"/>
      <c r="C149" s="1252"/>
      <c r="D149" s="77"/>
      <c r="E149" s="77" t="s">
        <v>183</v>
      </c>
      <c r="F149" s="280" t="s">
        <v>1254</v>
      </c>
      <c r="G149" s="242">
        <v>3</v>
      </c>
      <c r="H149" s="242">
        <v>7</v>
      </c>
      <c r="I149" s="255">
        <f t="shared" si="6"/>
        <v>10</v>
      </c>
    </row>
    <row r="150" spans="2:9" ht="11.25" customHeight="1">
      <c r="B150" s="2007"/>
      <c r="C150" s="391" t="s">
        <v>39</v>
      </c>
      <c r="D150" s="77"/>
      <c r="E150" s="77"/>
      <c r="F150" s="1242"/>
      <c r="G150" s="834">
        <f>SUM(G151)</f>
        <v>8</v>
      </c>
      <c r="H150" s="834">
        <f>SUM(H151)</f>
        <v>16</v>
      </c>
      <c r="I150" s="1253">
        <f t="shared" si="6"/>
        <v>24</v>
      </c>
    </row>
    <row r="151" spans="2:9" ht="10.5" customHeight="1">
      <c r="B151" s="2007"/>
      <c r="C151" s="1252"/>
      <c r="D151" s="77" t="s">
        <v>1256</v>
      </c>
      <c r="E151" s="77"/>
      <c r="F151" s="1245"/>
      <c r="G151" s="242">
        <f>SUM(G152)</f>
        <v>8</v>
      </c>
      <c r="H151" s="242">
        <f>SUM(H152)</f>
        <v>16</v>
      </c>
      <c r="I151" s="255">
        <f t="shared" si="6"/>
        <v>24</v>
      </c>
    </row>
    <row r="152" spans="2:9" ht="10.5" customHeight="1">
      <c r="B152" s="2008"/>
      <c r="C152" s="1251"/>
      <c r="D152" s="418"/>
      <c r="E152" s="418" t="s">
        <v>1259</v>
      </c>
      <c r="F152" s="1250" t="s">
        <v>1254</v>
      </c>
      <c r="G152" s="810">
        <v>8</v>
      </c>
      <c r="H152" s="810">
        <v>16</v>
      </c>
      <c r="I152" s="1249">
        <f t="shared" si="6"/>
        <v>24</v>
      </c>
    </row>
    <row r="153" spans="2:9" ht="12" customHeight="1">
      <c r="B153" s="2006">
        <v>1624</v>
      </c>
      <c r="C153" s="2153" t="s">
        <v>130</v>
      </c>
      <c r="D153" s="2153"/>
      <c r="E153" s="2153"/>
      <c r="F153" s="1248"/>
      <c r="G153" s="1247">
        <f>SUM(G154)</f>
        <v>1</v>
      </c>
      <c r="H153" s="1247">
        <f>SUM(H154)</f>
        <v>7</v>
      </c>
      <c r="I153" s="302">
        <f t="shared" si="6"/>
        <v>8</v>
      </c>
    </row>
    <row r="154" spans="2:9" ht="11.25" customHeight="1">
      <c r="B154" s="2007"/>
      <c r="C154" s="47" t="s">
        <v>46</v>
      </c>
      <c r="D154" s="285"/>
      <c r="E154" s="285"/>
      <c r="F154" s="1242"/>
      <c r="G154" s="834">
        <f>SUM(G155+G157)</f>
        <v>1</v>
      </c>
      <c r="H154" s="834">
        <f>SUM(H155+H157)</f>
        <v>7</v>
      </c>
      <c r="I154" s="1246">
        <f t="shared" si="6"/>
        <v>8</v>
      </c>
    </row>
    <row r="155" spans="2:9" ht="11.25" customHeight="1">
      <c r="B155" s="2007"/>
      <c r="C155" s="47"/>
      <c r="D155" s="285" t="s">
        <v>1258</v>
      </c>
      <c r="E155" s="285"/>
      <c r="F155" s="1242"/>
      <c r="G155" s="242">
        <f>SUM(G156)</f>
        <v>0</v>
      </c>
      <c r="H155" s="242">
        <f>SUM(H156)</f>
        <v>0</v>
      </c>
      <c r="I155" s="258">
        <f t="shared" ref="I155:I159" si="7">SUM(G155:H155)</f>
        <v>0</v>
      </c>
    </row>
    <row r="156" spans="2:9" ht="11.25" customHeight="1">
      <c r="B156" s="2007"/>
      <c r="C156" s="47"/>
      <c r="D156" s="285"/>
      <c r="E156" s="285" t="s">
        <v>1257</v>
      </c>
      <c r="F156" s="1245" t="s">
        <v>1254</v>
      </c>
      <c r="G156" s="242">
        <v>0</v>
      </c>
      <c r="H156" s="242">
        <v>0</v>
      </c>
      <c r="I156" s="258">
        <f t="shared" si="7"/>
        <v>0</v>
      </c>
    </row>
    <row r="157" spans="2:9" ht="10.5" customHeight="1">
      <c r="B157" s="2007"/>
      <c r="C157" s="47"/>
      <c r="D157" s="285" t="s">
        <v>1256</v>
      </c>
      <c r="E157" s="285"/>
      <c r="F157" s="1245"/>
      <c r="G157" s="242">
        <f>SUM(G158:G159)</f>
        <v>1</v>
      </c>
      <c r="H157" s="242">
        <f>SUM(H158:H159)</f>
        <v>7</v>
      </c>
      <c r="I157" s="258">
        <f t="shared" si="7"/>
        <v>8</v>
      </c>
    </row>
    <row r="158" spans="2:9" ht="10.5" customHeight="1">
      <c r="B158" s="2007"/>
      <c r="C158" s="47"/>
      <c r="D158" s="285"/>
      <c r="E158" s="285" t="s">
        <v>1255</v>
      </c>
      <c r="F158" s="280" t="s">
        <v>1254</v>
      </c>
      <c r="G158" s="242">
        <v>1</v>
      </c>
      <c r="H158" s="242">
        <v>7</v>
      </c>
      <c r="I158" s="258">
        <f t="shared" si="7"/>
        <v>8</v>
      </c>
    </row>
    <row r="159" spans="2:9" ht="10.5" customHeight="1">
      <c r="B159" s="2007"/>
      <c r="C159" s="47"/>
      <c r="D159" s="285"/>
      <c r="E159" s="285" t="s">
        <v>1253</v>
      </c>
      <c r="F159" s="1245" t="s">
        <v>1252</v>
      </c>
      <c r="G159" s="242">
        <v>0</v>
      </c>
      <c r="H159" s="242">
        <v>0</v>
      </c>
      <c r="I159" s="258">
        <f t="shared" si="7"/>
        <v>0</v>
      </c>
    </row>
    <row r="160" spans="2:9">
      <c r="B160" s="1244"/>
      <c r="C160" s="2149" t="s">
        <v>5</v>
      </c>
      <c r="D160" s="2149"/>
      <c r="E160" s="2149"/>
      <c r="F160" s="1243"/>
      <c r="G160" s="808">
        <f>G153+G137+G129+G106+G91+G69+G65+G27+G9</f>
        <v>323</v>
      </c>
      <c r="H160" s="808">
        <f>H153+H137+H129+H106+H91+H69+H65+H27+H9</f>
        <v>287</v>
      </c>
      <c r="I160" s="807">
        <f>I153+I137+I129+I106+I91+I69+I65+I27+I9</f>
        <v>610</v>
      </c>
    </row>
    <row r="161" spans="3:9" ht="10.5" customHeight="1">
      <c r="C161" s="2150" t="s">
        <v>127</v>
      </c>
      <c r="D161" s="2150"/>
      <c r="E161" s="2150"/>
      <c r="F161" s="1242"/>
      <c r="G161" s="834"/>
      <c r="H161" s="834"/>
      <c r="I161" s="834"/>
    </row>
    <row r="162" spans="3:9" ht="10.5" customHeight="1">
      <c r="C162" s="2017"/>
      <c r="D162" s="2017"/>
      <c r="E162" s="2017"/>
      <c r="F162" s="1242"/>
      <c r="G162" s="834"/>
      <c r="H162" s="834"/>
      <c r="I162" s="834"/>
    </row>
    <row r="163" spans="3:9" ht="10.5" customHeight="1">
      <c r="C163" s="2017"/>
      <c r="D163" s="2017"/>
      <c r="E163" s="2017"/>
      <c r="F163" s="1242"/>
      <c r="G163" s="834"/>
      <c r="H163" s="834"/>
      <c r="I163" s="834"/>
    </row>
    <row r="164" spans="3:9" ht="10.5" customHeight="1">
      <c r="C164" s="77"/>
    </row>
    <row r="165" spans="3:9" ht="10.5" customHeight="1"/>
    <row r="166" spans="3:9" ht="9" customHeight="1"/>
    <row r="167" spans="3:9" ht="9" customHeight="1"/>
    <row r="168" spans="3:9" ht="9" customHeight="1"/>
    <row r="169" spans="3:9" ht="9" customHeight="1"/>
    <row r="170" spans="3:9" ht="9" customHeight="1"/>
    <row r="171" spans="3:9" ht="9" customHeight="1"/>
    <row r="172" spans="3:9" ht="9" customHeight="1"/>
    <row r="173" spans="3:9" ht="9" customHeight="1"/>
    <row r="174" spans="3:9" ht="9" customHeight="1"/>
    <row r="175" spans="3:9" ht="9" customHeight="1"/>
    <row r="176" spans="3:9"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4:9" ht="9" customHeight="1"/>
    <row r="242" spans="4:9" ht="9" customHeight="1"/>
    <row r="243" spans="4:9" ht="9" customHeight="1"/>
    <row r="244" spans="4:9" ht="9" customHeight="1"/>
    <row r="245" spans="4:9" ht="9" customHeight="1"/>
    <row r="246" spans="4:9" ht="9" customHeight="1">
      <c r="D246" s="77"/>
      <c r="E246" s="77"/>
      <c r="F246" s="1241"/>
      <c r="G246" s="472"/>
      <c r="H246" s="472"/>
      <c r="I246" s="472"/>
    </row>
    <row r="247" spans="4:9" ht="9" customHeight="1"/>
    <row r="248" spans="4:9" ht="9" customHeight="1"/>
    <row r="249" spans="4:9" ht="9" customHeight="1"/>
    <row r="250" spans="4:9" ht="9" customHeight="1"/>
    <row r="251" spans="4:9" ht="9" customHeight="1"/>
    <row r="252" spans="4:9" ht="9" customHeight="1"/>
    <row r="253" spans="4:9" ht="9" customHeight="1"/>
    <row r="254" spans="4:9" ht="9" customHeight="1"/>
    <row r="255" spans="4:9" ht="9" customHeight="1"/>
    <row r="256" spans="4:9"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sheetData>
  <mergeCells count="29">
    <mergeCell ref="M3:AA3"/>
    <mergeCell ref="B6:B8"/>
    <mergeCell ref="B9:B26"/>
    <mergeCell ref="C6:E8"/>
    <mergeCell ref="F6:F8"/>
    <mergeCell ref="G6:G8"/>
    <mergeCell ref="B3:I3"/>
    <mergeCell ref="B4:I4"/>
    <mergeCell ref="H6:H8"/>
    <mergeCell ref="I6:I8"/>
    <mergeCell ref="I88:I90"/>
    <mergeCell ref="B27:B64"/>
    <mergeCell ref="B65:B68"/>
    <mergeCell ref="C162:E162"/>
    <mergeCell ref="B129:B136"/>
    <mergeCell ref="B69:B85"/>
    <mergeCell ref="C160:E160"/>
    <mergeCell ref="B153:B159"/>
    <mergeCell ref="B106:B128"/>
    <mergeCell ref="F88:F90"/>
    <mergeCell ref="G88:G90"/>
    <mergeCell ref="B88:B90"/>
    <mergeCell ref="C88:E90"/>
    <mergeCell ref="H88:H90"/>
    <mergeCell ref="C163:E163"/>
    <mergeCell ref="C153:E153"/>
    <mergeCell ref="B137:B152"/>
    <mergeCell ref="C161:E161"/>
    <mergeCell ref="B91:B105"/>
  </mergeCells>
  <printOptions horizontalCentered="1"/>
  <pageMargins left="0.51" right="0.43" top="0.52" bottom="0.94488188976377963" header="0.51181102362204722" footer="0.51181102362204722"/>
  <pageSetup scale="76" orientation="portrait" r:id="rId1"/>
  <headerFooter alignWithMargins="0">
    <oddFooter>&amp;F</oddFooter>
  </headerFooter>
  <rowBreaks count="1" manualBreakCount="1">
    <brk id="86" max="9"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177A-1BF4-425C-B186-2DFCCD7AE8AE}">
  <dimension ref="A1:AD511"/>
  <sheetViews>
    <sheetView view="pageBreakPreview" zoomScaleNormal="100" zoomScaleSheetLayoutView="100" workbookViewId="0">
      <selection activeCell="O130" sqref="O130"/>
    </sheetView>
  </sheetViews>
  <sheetFormatPr baseColWidth="10" defaultRowHeight="12.75"/>
  <cols>
    <col min="1" max="1" width="3" style="208" customWidth="1"/>
    <col min="2" max="2" width="8.140625" style="74" customWidth="1"/>
    <col min="3" max="3" width="2" style="74" customWidth="1"/>
    <col min="4" max="4" width="1.5703125" style="74" customWidth="1"/>
    <col min="5" max="5" width="62.28515625" style="74" customWidth="1"/>
    <col min="6" max="6" width="13.85546875" style="1240" customWidth="1"/>
    <col min="7" max="8" width="7.7109375" style="241" customWidth="1"/>
    <col min="9" max="9" width="7.85546875" style="241" customWidth="1"/>
    <col min="10" max="10" width="2.5703125" style="74" customWidth="1"/>
    <col min="11" max="11" width="11.42578125" style="74"/>
    <col min="12" max="12" width="4.7109375" style="74" customWidth="1"/>
    <col min="13" max="13" width="5" style="74" customWidth="1"/>
    <col min="14" max="14" width="2.28515625" style="74" customWidth="1"/>
    <col min="15" max="15" width="26" style="74" customWidth="1"/>
    <col min="16" max="16" width="8" style="74" customWidth="1"/>
    <col min="17" max="17" width="1" style="74" customWidth="1"/>
    <col min="18" max="18" width="6.7109375" style="74" customWidth="1"/>
    <col min="19" max="19" width="1" style="74" customWidth="1"/>
    <col min="20" max="20" width="6.7109375" style="74" customWidth="1"/>
    <col min="21" max="21" width="1" style="74" customWidth="1"/>
    <col min="22" max="22" width="6.7109375" style="74" customWidth="1"/>
    <col min="23" max="23" width="1" style="74" customWidth="1"/>
    <col min="24" max="24" width="6.7109375" style="74" customWidth="1"/>
    <col min="25" max="25" width="1" style="74" customWidth="1"/>
    <col min="26" max="26" width="6.7109375" style="74" customWidth="1"/>
    <col min="27" max="27" width="1" style="74" customWidth="1"/>
    <col min="28" max="29" width="6.7109375" style="74" customWidth="1"/>
    <col min="30" max="16384" width="11.42578125" style="74"/>
  </cols>
  <sheetData>
    <row r="1" spans="1:30" ht="3.75" customHeight="1">
      <c r="F1" s="1282"/>
      <c r="G1" s="1281"/>
      <c r="H1" s="1281"/>
      <c r="I1" s="1281"/>
      <c r="J1" s="93"/>
      <c r="K1" s="93"/>
    </row>
    <row r="2" spans="1:30" ht="3.75" hidden="1" customHeight="1">
      <c r="F2" s="1280"/>
      <c r="G2" s="1279"/>
      <c r="H2" s="1279"/>
      <c r="I2" s="1279"/>
      <c r="J2" s="93"/>
      <c r="K2" s="93"/>
    </row>
    <row r="3" spans="1:30" ht="12.75" customHeight="1">
      <c r="B3" s="2152" t="s">
        <v>1327</v>
      </c>
      <c r="C3" s="2152"/>
      <c r="D3" s="2152"/>
      <c r="E3" s="2152"/>
      <c r="F3" s="2152"/>
      <c r="G3" s="2152"/>
      <c r="H3" s="2152"/>
      <c r="I3" s="2152"/>
      <c r="J3" s="93"/>
      <c r="M3" s="2152"/>
      <c r="N3" s="2152"/>
      <c r="O3" s="2152"/>
      <c r="P3" s="2152"/>
      <c r="Q3" s="2152"/>
      <c r="R3" s="2152"/>
      <c r="S3" s="2152"/>
      <c r="T3" s="2152"/>
      <c r="U3" s="2152"/>
      <c r="V3" s="2152"/>
      <c r="W3" s="2152"/>
      <c r="X3" s="2152"/>
      <c r="Y3" s="2152"/>
      <c r="Z3" s="2152"/>
      <c r="AA3" s="2152"/>
    </row>
    <row r="4" spans="1:30" ht="12.75" customHeight="1">
      <c r="A4" s="1278"/>
      <c r="B4" s="2152" t="s">
        <v>74</v>
      </c>
      <c r="C4" s="2152"/>
      <c r="D4" s="2152"/>
      <c r="E4" s="2152"/>
      <c r="F4" s="2152"/>
      <c r="G4" s="2152"/>
      <c r="H4" s="2152"/>
      <c r="I4" s="2152"/>
      <c r="J4" s="93"/>
      <c r="K4" s="1277"/>
      <c r="L4" s="1277"/>
      <c r="M4" s="439"/>
      <c r="AC4" s="422"/>
      <c r="AD4" s="422"/>
    </row>
    <row r="5" spans="1:30" ht="3" customHeight="1">
      <c r="D5" s="418"/>
      <c r="E5" s="418"/>
      <c r="F5" s="280"/>
      <c r="G5" s="208"/>
      <c r="H5" s="208"/>
      <c r="I5" s="208"/>
      <c r="J5" s="93"/>
      <c r="M5" s="77"/>
    </row>
    <row r="6" spans="1:30" s="77" customFormat="1" ht="10.5" customHeight="1">
      <c r="A6" s="208"/>
      <c r="B6" s="2167" t="s">
        <v>29</v>
      </c>
      <c r="C6" s="2161" t="s">
        <v>336</v>
      </c>
      <c r="D6" s="2161"/>
      <c r="E6" s="2161"/>
      <c r="F6" s="2161" t="s">
        <v>1289</v>
      </c>
      <c r="G6" s="2164" t="s">
        <v>26</v>
      </c>
      <c r="H6" s="2164" t="s">
        <v>27</v>
      </c>
      <c r="I6" s="2154" t="s">
        <v>5</v>
      </c>
    </row>
    <row r="7" spans="1:30" s="77" customFormat="1" ht="10.5" customHeight="1">
      <c r="A7" s="208"/>
      <c r="B7" s="2168"/>
      <c r="C7" s="2162"/>
      <c r="D7" s="2162"/>
      <c r="E7" s="2162"/>
      <c r="F7" s="2162"/>
      <c r="G7" s="2165"/>
      <c r="H7" s="2165"/>
      <c r="I7" s="2155"/>
      <c r="K7" s="208"/>
    </row>
    <row r="8" spans="1:30" s="77" customFormat="1" ht="10.5" customHeight="1">
      <c r="A8" s="208"/>
      <c r="B8" s="2169"/>
      <c r="C8" s="2163"/>
      <c r="D8" s="2163"/>
      <c r="E8" s="2163"/>
      <c r="F8" s="2163"/>
      <c r="G8" s="2166"/>
      <c r="H8" s="2166"/>
      <c r="I8" s="2156"/>
    </row>
    <row r="9" spans="1:30" ht="12" customHeight="1">
      <c r="B9" s="2157">
        <v>1401</v>
      </c>
      <c r="C9" s="86" t="s">
        <v>9</v>
      </c>
      <c r="D9" s="111"/>
      <c r="E9" s="36"/>
      <c r="F9" s="1264"/>
      <c r="G9" s="246">
        <f>G10+G15+G22</f>
        <v>22</v>
      </c>
      <c r="H9" s="246">
        <f>H10+H15+H22</f>
        <v>8</v>
      </c>
      <c r="I9" s="245">
        <f t="shared" ref="I9:I34" si="0">SUM(G9:H9)</f>
        <v>30</v>
      </c>
      <c r="J9" s="93"/>
    </row>
    <row r="10" spans="1:30" ht="11.25" customHeight="1">
      <c r="B10" s="1985"/>
      <c r="C10" s="391" t="s">
        <v>10</v>
      </c>
      <c r="D10" s="77"/>
      <c r="E10" s="77"/>
      <c r="F10" s="1242"/>
      <c r="G10" s="834">
        <f>SUM(G11+G13)</f>
        <v>7</v>
      </c>
      <c r="H10" s="834">
        <f>SUM(H11+H13)</f>
        <v>4</v>
      </c>
      <c r="I10" s="1246">
        <f t="shared" si="0"/>
        <v>11</v>
      </c>
      <c r="J10" s="93"/>
      <c r="K10" s="93"/>
    </row>
    <row r="11" spans="1:30" ht="10.5" customHeight="1">
      <c r="B11" s="1985"/>
      <c r="C11" s="77"/>
      <c r="D11" s="77" t="s">
        <v>1256</v>
      </c>
      <c r="E11" s="77"/>
      <c r="F11" s="1245"/>
      <c r="G11" s="242">
        <f>SUM(G12)</f>
        <v>7</v>
      </c>
      <c r="H11" s="242">
        <f>SUM(H12)</f>
        <v>4</v>
      </c>
      <c r="I11" s="258">
        <f t="shared" si="0"/>
        <v>11</v>
      </c>
      <c r="J11" s="93"/>
      <c r="K11" s="93"/>
    </row>
    <row r="12" spans="1:30" ht="10.5" customHeight="1">
      <c r="B12" s="1985"/>
      <c r="C12" s="77"/>
      <c r="E12" s="77" t="s">
        <v>1253</v>
      </c>
      <c r="F12" s="1245" t="s">
        <v>1252</v>
      </c>
      <c r="G12" s="242">
        <v>7</v>
      </c>
      <c r="H12" s="242">
        <v>4</v>
      </c>
      <c r="I12" s="258">
        <f t="shared" si="0"/>
        <v>11</v>
      </c>
      <c r="J12" s="93"/>
      <c r="K12" s="93"/>
    </row>
    <row r="13" spans="1:30" ht="10.5" customHeight="1">
      <c r="B13" s="1985"/>
      <c r="C13" s="77"/>
      <c r="D13" s="77" t="s">
        <v>1261</v>
      </c>
      <c r="E13" s="77"/>
      <c r="F13" s="1245"/>
      <c r="G13" s="242">
        <f>SUM(G14)</f>
        <v>0</v>
      </c>
      <c r="H13" s="242">
        <f>SUM(H14)</f>
        <v>0</v>
      </c>
      <c r="I13" s="258">
        <f t="shared" si="0"/>
        <v>0</v>
      </c>
      <c r="J13" s="93"/>
      <c r="K13" s="93"/>
    </row>
    <row r="14" spans="1:30" ht="10.5" customHeight="1">
      <c r="B14" s="1985"/>
      <c r="C14" s="77"/>
      <c r="E14" s="77" t="s">
        <v>1326</v>
      </c>
      <c r="F14" s="1245"/>
      <c r="G14" s="242">
        <v>0</v>
      </c>
      <c r="H14" s="242">
        <v>0</v>
      </c>
      <c r="I14" s="258">
        <f t="shared" si="0"/>
        <v>0</v>
      </c>
      <c r="J14" s="93"/>
      <c r="K14" s="93"/>
    </row>
    <row r="15" spans="1:30" ht="11.25" customHeight="1">
      <c r="B15" s="1985"/>
      <c r="C15" s="47" t="s">
        <v>11</v>
      </c>
      <c r="D15" s="77"/>
      <c r="E15" s="77"/>
      <c r="F15" s="1242"/>
      <c r="G15" s="834">
        <f>SUM(G16+G18+G20)</f>
        <v>9</v>
      </c>
      <c r="H15" s="834">
        <f>SUM(H16+H18+H20)</f>
        <v>2</v>
      </c>
      <c r="I15" s="1246">
        <f t="shared" si="0"/>
        <v>11</v>
      </c>
      <c r="J15" s="93"/>
      <c r="K15" s="93"/>
    </row>
    <row r="16" spans="1:30" ht="10.5" customHeight="1">
      <c r="B16" s="1985"/>
      <c r="C16" s="47"/>
      <c r="D16" s="77" t="s">
        <v>1258</v>
      </c>
      <c r="E16" s="77"/>
      <c r="F16" s="1245"/>
      <c r="G16" s="242">
        <f>SUM(G17)</f>
        <v>0</v>
      </c>
      <c r="H16" s="242">
        <f>SUM(H17)</f>
        <v>0</v>
      </c>
      <c r="I16" s="258">
        <f t="shared" si="0"/>
        <v>0</v>
      </c>
      <c r="J16" s="93"/>
      <c r="K16" s="93"/>
    </row>
    <row r="17" spans="2:11" ht="10.5" customHeight="1">
      <c r="B17" s="1985"/>
      <c r="C17" s="47"/>
      <c r="D17" s="77"/>
      <c r="E17" s="77" t="s">
        <v>1325</v>
      </c>
      <c r="F17" s="1245"/>
      <c r="G17" s="242">
        <v>0</v>
      </c>
      <c r="H17" s="242">
        <v>0</v>
      </c>
      <c r="I17" s="258">
        <f t="shared" si="0"/>
        <v>0</v>
      </c>
      <c r="J17" s="93"/>
      <c r="K17" s="93"/>
    </row>
    <row r="18" spans="2:11" ht="10.5" customHeight="1">
      <c r="B18" s="1985"/>
      <c r="C18" s="77"/>
      <c r="D18" s="77" t="s">
        <v>1256</v>
      </c>
      <c r="E18" s="77"/>
      <c r="F18" s="1245"/>
      <c r="G18" s="242">
        <f>SUM(G19)</f>
        <v>9</v>
      </c>
      <c r="H18" s="242">
        <f>SUM(H19)</f>
        <v>2</v>
      </c>
      <c r="I18" s="258">
        <f t="shared" si="0"/>
        <v>11</v>
      </c>
      <c r="J18" s="93"/>
      <c r="K18" s="93"/>
    </row>
    <row r="19" spans="2:11" ht="10.5" customHeight="1">
      <c r="B19" s="1985"/>
      <c r="C19" s="77"/>
      <c r="D19" s="77"/>
      <c r="E19" s="77" t="s">
        <v>1253</v>
      </c>
      <c r="F19" s="1245" t="s">
        <v>1252</v>
      </c>
      <c r="G19" s="242">
        <v>9</v>
      </c>
      <c r="H19" s="242">
        <v>2</v>
      </c>
      <c r="I19" s="258">
        <f t="shared" si="0"/>
        <v>11</v>
      </c>
      <c r="J19" s="93"/>
      <c r="K19" s="93"/>
    </row>
    <row r="20" spans="2:11" ht="10.5" customHeight="1">
      <c r="B20" s="1985"/>
      <c r="C20" s="77"/>
      <c r="D20" s="77" t="s">
        <v>1261</v>
      </c>
      <c r="E20" s="77"/>
      <c r="F20" s="1245"/>
      <c r="G20" s="242">
        <f>SUM(G21)</f>
        <v>0</v>
      </c>
      <c r="H20" s="242">
        <f>SUM(H21)</f>
        <v>0</v>
      </c>
      <c r="I20" s="258">
        <f t="shared" si="0"/>
        <v>0</v>
      </c>
      <c r="J20" s="93"/>
      <c r="K20" s="93"/>
    </row>
    <row r="21" spans="2:11" ht="10.5" customHeight="1">
      <c r="B21" s="1985"/>
      <c r="C21" s="77"/>
      <c r="D21" s="77"/>
      <c r="E21" s="77" t="s">
        <v>1324</v>
      </c>
      <c r="F21" s="1245"/>
      <c r="G21" s="242">
        <v>0</v>
      </c>
      <c r="H21" s="242">
        <v>0</v>
      </c>
      <c r="I21" s="258">
        <f t="shared" si="0"/>
        <v>0</v>
      </c>
      <c r="J21" s="93"/>
      <c r="K21" s="93"/>
    </row>
    <row r="22" spans="2:11" ht="11.25" customHeight="1">
      <c r="B22" s="1985"/>
      <c r="C22" s="47" t="s">
        <v>12</v>
      </c>
      <c r="D22" s="77"/>
      <c r="E22" s="77"/>
      <c r="F22" s="1242"/>
      <c r="G22" s="834">
        <f>SUM(G23+G25)</f>
        <v>6</v>
      </c>
      <c r="H22" s="834">
        <f>SUM(H23+H25)</f>
        <v>2</v>
      </c>
      <c r="I22" s="1246">
        <f t="shared" si="0"/>
        <v>8</v>
      </c>
      <c r="J22" s="93"/>
      <c r="K22" s="93"/>
    </row>
    <row r="23" spans="2:11" ht="10.5" customHeight="1">
      <c r="B23" s="1985"/>
      <c r="C23" s="47"/>
      <c r="D23" s="77" t="s">
        <v>1258</v>
      </c>
      <c r="E23" s="77"/>
      <c r="F23" s="1245"/>
      <c r="G23" s="242">
        <f>SUM(G24)</f>
        <v>1</v>
      </c>
      <c r="H23" s="242">
        <f>SUM(H24)</f>
        <v>0</v>
      </c>
      <c r="I23" s="258">
        <f t="shared" si="0"/>
        <v>1</v>
      </c>
      <c r="J23" s="93"/>
      <c r="K23" s="93"/>
    </row>
    <row r="24" spans="2:11" ht="10.5" customHeight="1">
      <c r="B24" s="1985"/>
      <c r="C24" s="47"/>
      <c r="D24" s="77"/>
      <c r="E24" s="77" t="s">
        <v>1257</v>
      </c>
      <c r="F24" s="280" t="s">
        <v>1254</v>
      </c>
      <c r="G24" s="242">
        <v>1</v>
      </c>
      <c r="H24" s="242">
        <v>0</v>
      </c>
      <c r="I24" s="258">
        <f t="shared" si="0"/>
        <v>1</v>
      </c>
      <c r="J24" s="93"/>
      <c r="K24" s="93"/>
    </row>
    <row r="25" spans="2:11" ht="10.5" customHeight="1">
      <c r="B25" s="1985"/>
      <c r="C25" s="77"/>
      <c r="D25" s="77" t="s">
        <v>1256</v>
      </c>
      <c r="E25" s="77"/>
      <c r="F25" s="1245"/>
      <c r="G25" s="242">
        <f>SUM(G26)</f>
        <v>5</v>
      </c>
      <c r="H25" s="242">
        <f>SUM(H26)</f>
        <v>2</v>
      </c>
      <c r="I25" s="258">
        <f t="shared" si="0"/>
        <v>7</v>
      </c>
      <c r="J25" s="93"/>
      <c r="K25" s="93"/>
    </row>
    <row r="26" spans="2:11" ht="10.5" customHeight="1">
      <c r="B26" s="1996"/>
      <c r="C26" s="77"/>
      <c r="D26" s="77"/>
      <c r="E26" s="77" t="s">
        <v>1253</v>
      </c>
      <c r="F26" s="1245" t="s">
        <v>1252</v>
      </c>
      <c r="G26" s="242">
        <v>5</v>
      </c>
      <c r="H26" s="242">
        <v>2</v>
      </c>
      <c r="I26" s="258">
        <f t="shared" si="0"/>
        <v>7</v>
      </c>
      <c r="J26" s="93"/>
      <c r="K26" s="93"/>
    </row>
    <row r="27" spans="2:11" ht="12" customHeight="1">
      <c r="B27" s="2157">
        <v>1402</v>
      </c>
      <c r="C27" s="35" t="s">
        <v>13</v>
      </c>
      <c r="D27" s="111"/>
      <c r="E27" s="111"/>
      <c r="F27" s="1264"/>
      <c r="G27" s="246">
        <f>SUM(G28+G44+G52+G59+G62)</f>
        <v>83</v>
      </c>
      <c r="H27" s="246">
        <f>SUM(H28+H44+H52+H59+H62)</f>
        <v>95</v>
      </c>
      <c r="I27" s="245">
        <f t="shared" si="0"/>
        <v>178</v>
      </c>
      <c r="J27" s="93"/>
      <c r="K27" s="93"/>
    </row>
    <row r="28" spans="2:11" ht="11.25" customHeight="1">
      <c r="B28" s="1985"/>
      <c r="C28" s="47" t="s">
        <v>92</v>
      </c>
      <c r="D28" s="77"/>
      <c r="E28" s="77"/>
      <c r="F28" s="1242"/>
      <c r="G28" s="834">
        <f>SUM(G29+G31)</f>
        <v>63</v>
      </c>
      <c r="H28" s="834">
        <f>SUM(H29+H31)</f>
        <v>70</v>
      </c>
      <c r="I28" s="1246">
        <f t="shared" si="0"/>
        <v>133</v>
      </c>
      <c r="J28" s="93"/>
      <c r="K28" s="93"/>
    </row>
    <row r="29" spans="2:11" ht="10.5" customHeight="1">
      <c r="B29" s="1985"/>
      <c r="C29" s="285"/>
      <c r="D29" s="77" t="s">
        <v>84</v>
      </c>
      <c r="E29" s="77"/>
      <c r="F29" s="1276"/>
      <c r="G29" s="513">
        <v>8</v>
      </c>
      <c r="H29" s="513">
        <f>SUM(H30)</f>
        <v>8</v>
      </c>
      <c r="I29" s="1275">
        <f t="shared" si="0"/>
        <v>16</v>
      </c>
      <c r="J29" s="93"/>
      <c r="K29" s="93"/>
    </row>
    <row r="30" spans="2:11" ht="10.5" customHeight="1">
      <c r="B30" s="1985"/>
      <c r="C30" s="47"/>
      <c r="D30" s="77"/>
      <c r="E30" s="77" t="s">
        <v>1323</v>
      </c>
      <c r="F30" s="1276"/>
      <c r="G30" s="513">
        <v>6</v>
      </c>
      <c r="H30" s="513">
        <v>8</v>
      </c>
      <c r="I30" s="1275">
        <f t="shared" si="0"/>
        <v>14</v>
      </c>
      <c r="J30" s="93"/>
      <c r="K30" s="93"/>
    </row>
    <row r="31" spans="2:11" ht="10.5" customHeight="1">
      <c r="B31" s="1985"/>
      <c r="C31" s="77"/>
      <c r="D31" s="77" t="s">
        <v>1256</v>
      </c>
      <c r="E31" s="77"/>
      <c r="F31" s="1276"/>
      <c r="G31" s="513">
        <f>SUM(G32+G33+G34+G36+G37+G38+G39+G40+G41+G42+G43)</f>
        <v>55</v>
      </c>
      <c r="H31" s="513">
        <f>SUM(H32+H33+H34+H36+H37+H38+H39+H40+H41+H42+H43)</f>
        <v>62</v>
      </c>
      <c r="I31" s="1275">
        <f t="shared" si="0"/>
        <v>117</v>
      </c>
      <c r="J31" s="93"/>
      <c r="K31" s="93"/>
    </row>
    <row r="32" spans="2:11" ht="10.5" customHeight="1">
      <c r="B32" s="1985"/>
      <c r="C32" s="77"/>
      <c r="D32" s="77"/>
      <c r="E32" s="285" t="s">
        <v>1312</v>
      </c>
      <c r="F32" s="1276"/>
      <c r="G32" s="513">
        <v>13</v>
      </c>
      <c r="H32" s="513">
        <v>5</v>
      </c>
      <c r="I32" s="1275">
        <f t="shared" si="0"/>
        <v>18</v>
      </c>
      <c r="J32" s="93"/>
      <c r="K32" s="93"/>
    </row>
    <row r="33" spans="2:11" ht="10.5" customHeight="1">
      <c r="B33" s="1985"/>
      <c r="C33" s="77"/>
      <c r="D33" s="77"/>
      <c r="E33" s="77" t="s">
        <v>1313</v>
      </c>
      <c r="F33" s="1276"/>
      <c r="G33" s="513">
        <v>5</v>
      </c>
      <c r="H33" s="513">
        <v>9</v>
      </c>
      <c r="I33" s="1275">
        <f t="shared" si="0"/>
        <v>14</v>
      </c>
      <c r="J33" s="93"/>
      <c r="K33" s="93"/>
    </row>
    <row r="34" spans="2:11" ht="10.5" customHeight="1">
      <c r="B34" s="1985"/>
      <c r="C34" s="77"/>
      <c r="D34" s="77"/>
      <c r="E34" s="77" t="s">
        <v>1322</v>
      </c>
      <c r="F34" s="1276"/>
      <c r="G34" s="513">
        <v>0</v>
      </c>
      <c r="H34" s="513">
        <v>0</v>
      </c>
      <c r="I34" s="1275">
        <f t="shared" si="0"/>
        <v>0</v>
      </c>
      <c r="J34" s="93"/>
      <c r="K34" s="93"/>
    </row>
    <row r="35" spans="2:11" ht="10.5" customHeight="1">
      <c r="B35" s="1985"/>
      <c r="C35" s="77"/>
      <c r="D35" s="77"/>
      <c r="E35" s="77" t="s">
        <v>1308</v>
      </c>
      <c r="F35" s="1276"/>
      <c r="G35" s="513"/>
      <c r="H35" s="513"/>
      <c r="I35" s="1275"/>
      <c r="J35" s="93"/>
      <c r="K35" s="93"/>
    </row>
    <row r="36" spans="2:11" ht="10.5" customHeight="1">
      <c r="B36" s="1985"/>
      <c r="C36" s="77"/>
      <c r="D36" s="77"/>
      <c r="E36" s="77" t="s">
        <v>1321</v>
      </c>
      <c r="F36" s="1276"/>
      <c r="G36" s="513">
        <v>16</v>
      </c>
      <c r="H36" s="513">
        <v>20</v>
      </c>
      <c r="I36" s="1275">
        <f t="shared" ref="I36:I48" si="1">SUM(G36:H36)</f>
        <v>36</v>
      </c>
      <c r="J36" s="93"/>
      <c r="K36" s="93"/>
    </row>
    <row r="37" spans="2:11" ht="10.5" customHeight="1">
      <c r="B37" s="1985"/>
      <c r="C37" s="77"/>
      <c r="D37" s="77"/>
      <c r="E37" s="77" t="s">
        <v>1320</v>
      </c>
      <c r="F37" s="1276"/>
      <c r="G37" s="513">
        <v>21</v>
      </c>
      <c r="H37" s="513">
        <v>28</v>
      </c>
      <c r="I37" s="1275">
        <f t="shared" si="1"/>
        <v>49</v>
      </c>
      <c r="J37" s="93"/>
      <c r="K37" s="93"/>
    </row>
    <row r="38" spans="2:11" ht="10.5" customHeight="1">
      <c r="B38" s="1985"/>
      <c r="C38" s="77"/>
      <c r="D38" s="77"/>
      <c r="E38" s="77" t="s">
        <v>1319</v>
      </c>
      <c r="F38" s="1276"/>
      <c r="G38" s="513">
        <v>0</v>
      </c>
      <c r="H38" s="513">
        <v>0</v>
      </c>
      <c r="I38" s="1275">
        <f t="shared" si="1"/>
        <v>0</v>
      </c>
      <c r="J38" s="93"/>
      <c r="K38" s="93"/>
    </row>
    <row r="39" spans="2:11" ht="10.5" customHeight="1">
      <c r="B39" s="1985"/>
      <c r="C39" s="77"/>
      <c r="D39" s="77"/>
      <c r="E39" s="77" t="s">
        <v>1318</v>
      </c>
      <c r="F39" s="1276"/>
      <c r="G39" s="513">
        <v>0</v>
      </c>
      <c r="H39" s="513">
        <v>0</v>
      </c>
      <c r="I39" s="1275">
        <f t="shared" si="1"/>
        <v>0</v>
      </c>
      <c r="J39" s="93"/>
      <c r="K39" s="93"/>
    </row>
    <row r="40" spans="2:11" ht="10.5" customHeight="1">
      <c r="B40" s="1985"/>
      <c r="C40" s="77"/>
      <c r="D40" s="77"/>
      <c r="E40" s="77" t="s">
        <v>1317</v>
      </c>
      <c r="F40" s="1276"/>
      <c r="G40" s="513">
        <v>0</v>
      </c>
      <c r="H40" s="513">
        <v>0</v>
      </c>
      <c r="I40" s="1275">
        <f t="shared" si="1"/>
        <v>0</v>
      </c>
      <c r="J40" s="93"/>
      <c r="K40" s="93"/>
    </row>
    <row r="41" spans="2:11" ht="10.5" customHeight="1">
      <c r="B41" s="1985"/>
      <c r="C41" s="77"/>
      <c r="D41" s="77"/>
      <c r="E41" s="77" t="s">
        <v>1316</v>
      </c>
      <c r="F41" s="1276"/>
      <c r="G41" s="513">
        <v>0</v>
      </c>
      <c r="H41" s="513">
        <v>0</v>
      </c>
      <c r="I41" s="1275">
        <f t="shared" si="1"/>
        <v>0</v>
      </c>
      <c r="J41" s="93"/>
      <c r="K41" s="93"/>
    </row>
    <row r="42" spans="2:11" ht="10.5" customHeight="1">
      <c r="B42" s="1985"/>
      <c r="C42" s="77"/>
      <c r="D42" s="77"/>
      <c r="E42" s="77" t="s">
        <v>1315</v>
      </c>
      <c r="F42" s="1276"/>
      <c r="G42" s="513">
        <v>0</v>
      </c>
      <c r="H42" s="513">
        <v>0</v>
      </c>
      <c r="I42" s="1275">
        <f t="shared" si="1"/>
        <v>0</v>
      </c>
      <c r="J42" s="93"/>
      <c r="K42" s="93"/>
    </row>
    <row r="43" spans="2:11" ht="10.5" customHeight="1">
      <c r="B43" s="1985"/>
      <c r="C43" s="77"/>
      <c r="D43" s="77"/>
      <c r="E43" s="77" t="s">
        <v>1314</v>
      </c>
      <c r="F43" s="1276"/>
      <c r="G43" s="513">
        <v>0</v>
      </c>
      <c r="H43" s="513">
        <v>0</v>
      </c>
      <c r="I43" s="1275">
        <f t="shared" si="1"/>
        <v>0</v>
      </c>
      <c r="J43" s="93"/>
      <c r="K43" s="93"/>
    </row>
    <row r="44" spans="2:11" ht="11.25" customHeight="1">
      <c r="B44" s="1985"/>
      <c r="C44" s="47" t="s">
        <v>110</v>
      </c>
      <c r="D44" s="77"/>
      <c r="E44" s="77"/>
      <c r="F44" s="1242"/>
      <c r="G44" s="834">
        <f>SUM(G45+G47)</f>
        <v>7</v>
      </c>
      <c r="H44" s="834">
        <f>SUM(H45+H47)</f>
        <v>2</v>
      </c>
      <c r="I44" s="1246">
        <f t="shared" si="1"/>
        <v>9</v>
      </c>
      <c r="J44" s="93"/>
      <c r="K44" s="93"/>
    </row>
    <row r="45" spans="2:11" ht="10.5" customHeight="1">
      <c r="B45" s="1985"/>
      <c r="C45" s="47"/>
      <c r="D45" s="77" t="s">
        <v>1258</v>
      </c>
      <c r="E45" s="77"/>
      <c r="F45" s="1245"/>
      <c r="G45" s="513">
        <f>SUM(G46)</f>
        <v>0</v>
      </c>
      <c r="H45" s="513">
        <f>SUM(H46)</f>
        <v>0</v>
      </c>
      <c r="I45" s="258">
        <f t="shared" si="1"/>
        <v>0</v>
      </c>
      <c r="J45" s="93"/>
      <c r="K45" s="93"/>
    </row>
    <row r="46" spans="2:11" ht="10.5" customHeight="1">
      <c r="B46" s="1985"/>
      <c r="C46" s="47"/>
      <c r="D46" s="77"/>
      <c r="E46" s="77" t="s">
        <v>1313</v>
      </c>
      <c r="F46" s="1245"/>
      <c r="G46" s="513">
        <v>0</v>
      </c>
      <c r="H46" s="513">
        <v>0</v>
      </c>
      <c r="I46" s="258">
        <f t="shared" si="1"/>
        <v>0</v>
      </c>
      <c r="J46" s="93"/>
      <c r="K46" s="93"/>
    </row>
    <row r="47" spans="2:11" ht="10.5" customHeight="1">
      <c r="B47" s="1985"/>
      <c r="C47" s="77"/>
      <c r="D47" s="77" t="s">
        <v>1256</v>
      </c>
      <c r="F47" s="1276"/>
      <c r="G47" s="513">
        <f>SUM(G48+G50+G51)</f>
        <v>7</v>
      </c>
      <c r="H47" s="513">
        <f>SUM(H48+H50+H51)</f>
        <v>2</v>
      </c>
      <c r="I47" s="258">
        <f t="shared" si="1"/>
        <v>9</v>
      </c>
      <c r="J47" s="93"/>
      <c r="K47" s="93"/>
    </row>
    <row r="48" spans="2:11" ht="10.5" customHeight="1">
      <c r="B48" s="1985"/>
      <c r="C48" s="77"/>
      <c r="E48" s="77" t="s">
        <v>1312</v>
      </c>
      <c r="F48" s="1276"/>
      <c r="G48" s="513">
        <v>0</v>
      </c>
      <c r="H48" s="513">
        <v>0</v>
      </c>
      <c r="I48" s="258">
        <f t="shared" si="1"/>
        <v>0</v>
      </c>
      <c r="J48" s="93"/>
      <c r="K48" s="93"/>
    </row>
    <row r="49" spans="2:11" ht="10.5" customHeight="1">
      <c r="B49" s="1985"/>
      <c r="C49" s="77"/>
      <c r="D49" s="77"/>
      <c r="E49" s="77" t="s">
        <v>1311</v>
      </c>
      <c r="F49" s="1276"/>
      <c r="G49" s="513"/>
      <c r="H49" s="513"/>
      <c r="I49" s="1275"/>
      <c r="J49" s="93"/>
      <c r="K49" s="93"/>
    </row>
    <row r="50" spans="2:11" ht="10.5" customHeight="1">
      <c r="B50" s="1985"/>
      <c r="C50" s="77"/>
      <c r="D50" s="77"/>
      <c r="E50" s="77" t="s">
        <v>1310</v>
      </c>
      <c r="F50" s="1276"/>
      <c r="G50" s="513">
        <v>7</v>
      </c>
      <c r="H50" s="513">
        <v>2</v>
      </c>
      <c r="I50" s="1275">
        <f>SUM(G50:H50)</f>
        <v>9</v>
      </c>
      <c r="J50" s="93"/>
      <c r="K50" s="93"/>
    </row>
    <row r="51" spans="2:11" ht="10.5" customHeight="1">
      <c r="B51" s="1985"/>
      <c r="C51" s="77"/>
      <c r="D51" s="77"/>
      <c r="E51" s="77" t="s">
        <v>1309</v>
      </c>
      <c r="F51" s="1276"/>
      <c r="G51" s="513">
        <v>0</v>
      </c>
      <c r="H51" s="513">
        <v>0</v>
      </c>
      <c r="I51" s="1275">
        <f>SUM(G51:H51)</f>
        <v>0</v>
      </c>
      <c r="J51" s="93"/>
      <c r="K51" s="93"/>
    </row>
    <row r="52" spans="2:11" ht="11.25" customHeight="1">
      <c r="B52" s="1985"/>
      <c r="C52" s="47" t="s">
        <v>56</v>
      </c>
      <c r="D52" s="77"/>
      <c r="E52" s="77"/>
      <c r="F52" s="1242"/>
      <c r="G52" s="834">
        <f>SUM(G53)</f>
        <v>10</v>
      </c>
      <c r="H52" s="834">
        <f>SUM(H53)</f>
        <v>16</v>
      </c>
      <c r="I52" s="1246">
        <f>SUM(G52:H52)</f>
        <v>26</v>
      </c>
      <c r="J52" s="93"/>
      <c r="K52" s="93"/>
    </row>
    <row r="53" spans="2:11" ht="10.5" customHeight="1">
      <c r="B53" s="1985"/>
      <c r="C53" s="77"/>
      <c r="D53" s="77" t="s">
        <v>1256</v>
      </c>
      <c r="E53" s="77"/>
      <c r="F53" s="1276"/>
      <c r="G53" s="513">
        <f>SUM(G55:G58)</f>
        <v>10</v>
      </c>
      <c r="H53" s="513">
        <f>SUM(H55:H58)</f>
        <v>16</v>
      </c>
      <c r="I53" s="1275">
        <f>SUM(G53:H53)</f>
        <v>26</v>
      </c>
      <c r="J53" s="93"/>
      <c r="K53" s="93"/>
    </row>
    <row r="54" spans="2:11" ht="10.5" customHeight="1">
      <c r="B54" s="1985"/>
      <c r="C54" s="77"/>
      <c r="D54" s="77"/>
      <c r="E54" s="77" t="s">
        <v>1308</v>
      </c>
      <c r="F54" s="1276"/>
      <c r="G54" s="513"/>
      <c r="H54" s="513"/>
      <c r="I54" s="1275"/>
      <c r="J54" s="93"/>
      <c r="K54" s="93"/>
    </row>
    <row r="55" spans="2:11" ht="10.5" customHeight="1">
      <c r="B55" s="1985"/>
      <c r="C55" s="77"/>
      <c r="D55" s="77"/>
      <c r="E55" s="77" t="s">
        <v>1307</v>
      </c>
      <c r="F55" s="1276"/>
      <c r="G55" s="513">
        <v>7</v>
      </c>
      <c r="H55" s="513">
        <v>5</v>
      </c>
      <c r="I55" s="1275">
        <f t="shared" ref="I55:I74" si="2">SUM(G55:H55)</f>
        <v>12</v>
      </c>
      <c r="J55" s="93"/>
      <c r="K55" s="93"/>
    </row>
    <row r="56" spans="2:11" ht="10.5" customHeight="1">
      <c r="B56" s="1985"/>
      <c r="C56" s="77"/>
      <c r="D56" s="77"/>
      <c r="E56" s="77" t="s">
        <v>1306</v>
      </c>
      <c r="F56" s="1276"/>
      <c r="G56" s="513">
        <v>3</v>
      </c>
      <c r="H56" s="513">
        <v>11</v>
      </c>
      <c r="I56" s="1275">
        <f t="shared" si="2"/>
        <v>14</v>
      </c>
      <c r="J56" s="93"/>
      <c r="K56" s="93"/>
    </row>
    <row r="57" spans="2:11" ht="10.5" customHeight="1">
      <c r="B57" s="1985"/>
      <c r="C57" s="77"/>
      <c r="D57" s="77"/>
      <c r="E57" s="77" t="s">
        <v>1305</v>
      </c>
      <c r="F57" s="1276"/>
      <c r="G57" s="513">
        <v>0</v>
      </c>
      <c r="H57" s="513">
        <v>0</v>
      </c>
      <c r="I57" s="1275">
        <f t="shared" si="2"/>
        <v>0</v>
      </c>
      <c r="J57" s="93"/>
      <c r="K57" s="93"/>
    </row>
    <row r="58" spans="2:11" ht="10.5" customHeight="1">
      <c r="B58" s="1985"/>
      <c r="C58" s="77"/>
      <c r="D58" s="77"/>
      <c r="E58" s="77" t="s">
        <v>1304</v>
      </c>
      <c r="F58" s="1276"/>
      <c r="G58" s="513">
        <v>0</v>
      </c>
      <c r="H58" s="513">
        <v>0</v>
      </c>
      <c r="I58" s="1275">
        <f t="shared" si="2"/>
        <v>0</v>
      </c>
      <c r="J58" s="93"/>
      <c r="K58" s="93"/>
    </row>
    <row r="59" spans="2:11" ht="11.25" customHeight="1">
      <c r="B59" s="1985"/>
      <c r="C59" s="47" t="s">
        <v>43</v>
      </c>
      <c r="D59" s="77"/>
      <c r="E59" s="77"/>
      <c r="F59" s="1255"/>
      <c r="G59" s="834">
        <f>SUM(G60)</f>
        <v>3</v>
      </c>
      <c r="H59" s="834">
        <f>SUM(H60)</f>
        <v>7</v>
      </c>
      <c r="I59" s="1246">
        <f t="shared" si="2"/>
        <v>10</v>
      </c>
      <c r="J59" s="93"/>
      <c r="K59" s="93"/>
    </row>
    <row r="60" spans="2:11" ht="10.5" customHeight="1">
      <c r="B60" s="1985"/>
      <c r="C60" s="77"/>
      <c r="D60" s="77" t="s">
        <v>1256</v>
      </c>
      <c r="E60" s="77"/>
      <c r="F60" s="290"/>
      <c r="G60" s="513">
        <f>SUM(G61)</f>
        <v>3</v>
      </c>
      <c r="H60" s="513">
        <f>SUM(H61)</f>
        <v>7</v>
      </c>
      <c r="I60" s="1275">
        <f t="shared" si="2"/>
        <v>10</v>
      </c>
      <c r="J60" s="93"/>
      <c r="K60" s="93"/>
    </row>
    <row r="61" spans="2:11" ht="10.5" customHeight="1">
      <c r="B61" s="1985"/>
      <c r="C61" s="77"/>
      <c r="D61" s="77"/>
      <c r="E61" s="77" t="s">
        <v>1303</v>
      </c>
      <c r="F61" s="290"/>
      <c r="G61" s="513">
        <v>3</v>
      </c>
      <c r="H61" s="513">
        <v>7</v>
      </c>
      <c r="I61" s="1275">
        <f t="shared" si="2"/>
        <v>10</v>
      </c>
      <c r="J61" s="93"/>
      <c r="K61" s="93"/>
    </row>
    <row r="62" spans="2:11" ht="11.25" customHeight="1">
      <c r="B62" s="1985"/>
      <c r="C62" s="47" t="s">
        <v>48</v>
      </c>
      <c r="D62" s="77"/>
      <c r="E62" s="77"/>
      <c r="F62" s="1255"/>
      <c r="G62" s="834">
        <f>SUM(G63)</f>
        <v>0</v>
      </c>
      <c r="H62" s="834">
        <f>SUM(H63)</f>
        <v>0</v>
      </c>
      <c r="I62" s="1246">
        <f t="shared" si="2"/>
        <v>0</v>
      </c>
      <c r="J62" s="93"/>
      <c r="K62" s="93"/>
    </row>
    <row r="63" spans="2:11" ht="10.5" customHeight="1">
      <c r="B63" s="1985"/>
      <c r="C63" s="77"/>
      <c r="D63" s="77" t="s">
        <v>1261</v>
      </c>
      <c r="E63" s="77"/>
      <c r="F63" s="290"/>
      <c r="G63" s="513">
        <f>SUM(G64)</f>
        <v>0</v>
      </c>
      <c r="H63" s="513">
        <f>SUM(H64)</f>
        <v>0</v>
      </c>
      <c r="I63" s="1275">
        <f t="shared" si="2"/>
        <v>0</v>
      </c>
      <c r="J63" s="93"/>
      <c r="K63" s="93"/>
    </row>
    <row r="64" spans="2:11" ht="10.5" customHeight="1">
      <c r="B64" s="1996"/>
      <c r="C64" s="77"/>
      <c r="D64" s="77"/>
      <c r="E64" s="77" t="s">
        <v>1302</v>
      </c>
      <c r="F64" s="290"/>
      <c r="G64" s="513">
        <v>0</v>
      </c>
      <c r="H64" s="513">
        <v>0</v>
      </c>
      <c r="I64" s="1275">
        <f t="shared" si="2"/>
        <v>0</v>
      </c>
      <c r="J64" s="93"/>
      <c r="K64" s="93"/>
    </row>
    <row r="65" spans="2:11" ht="12" customHeight="1">
      <c r="B65" s="2158">
        <v>1403</v>
      </c>
      <c r="C65" s="271" t="s">
        <v>14</v>
      </c>
      <c r="D65" s="555"/>
      <c r="E65" s="555"/>
      <c r="F65" s="1264"/>
      <c r="G65" s="246">
        <f t="shared" ref="G65:H67" si="3">SUM(G66)</f>
        <v>5</v>
      </c>
      <c r="H65" s="246">
        <f t="shared" si="3"/>
        <v>11</v>
      </c>
      <c r="I65" s="245">
        <f t="shared" si="2"/>
        <v>16</v>
      </c>
      <c r="J65" s="93"/>
      <c r="K65" s="93"/>
    </row>
    <row r="66" spans="2:11" ht="11.25" customHeight="1">
      <c r="B66" s="2159"/>
      <c r="C66" s="431" t="s">
        <v>1301</v>
      </c>
      <c r="D66" s="339"/>
      <c r="E66" s="339"/>
      <c r="F66" s="1242"/>
      <c r="G66" s="834">
        <f t="shared" si="3"/>
        <v>5</v>
      </c>
      <c r="H66" s="834">
        <f t="shared" si="3"/>
        <v>11</v>
      </c>
      <c r="I66" s="1246">
        <f t="shared" si="2"/>
        <v>16</v>
      </c>
      <c r="J66" s="93"/>
      <c r="K66" s="93"/>
    </row>
    <row r="67" spans="2:11" ht="10.5" customHeight="1">
      <c r="B67" s="2159"/>
      <c r="C67" s="382"/>
      <c r="D67" s="77" t="s">
        <v>1300</v>
      </c>
      <c r="E67" s="77"/>
      <c r="F67" s="1242"/>
      <c r="G67" s="242">
        <f t="shared" si="3"/>
        <v>5</v>
      </c>
      <c r="H67" s="242">
        <f t="shared" si="3"/>
        <v>11</v>
      </c>
      <c r="I67" s="258">
        <f t="shared" si="2"/>
        <v>16</v>
      </c>
      <c r="J67" s="93"/>
      <c r="K67" s="93"/>
    </row>
    <row r="68" spans="2:11" ht="10.5" customHeight="1">
      <c r="B68" s="2160"/>
      <c r="C68" s="1274"/>
      <c r="D68" s="418"/>
      <c r="E68" s="418" t="s">
        <v>1299</v>
      </c>
      <c r="F68" s="1250" t="s">
        <v>1254</v>
      </c>
      <c r="G68" s="533">
        <v>5</v>
      </c>
      <c r="H68" s="533">
        <v>11</v>
      </c>
      <c r="I68" s="305">
        <f t="shared" si="2"/>
        <v>16</v>
      </c>
      <c r="J68" s="93"/>
      <c r="K68" s="93"/>
    </row>
    <row r="69" spans="2:11" ht="12" customHeight="1">
      <c r="B69" s="2158">
        <v>1404</v>
      </c>
      <c r="C69" s="1273" t="s">
        <v>34</v>
      </c>
      <c r="D69" s="1272"/>
      <c r="E69" s="777"/>
      <c r="F69" s="1248"/>
      <c r="G69" s="1247">
        <f>SUM(G70+G81)</f>
        <v>56</v>
      </c>
      <c r="H69" s="1247">
        <f>SUM(H70+H81)</f>
        <v>34</v>
      </c>
      <c r="I69" s="302">
        <f t="shared" si="2"/>
        <v>90</v>
      </c>
      <c r="J69" s="93"/>
      <c r="K69" s="93"/>
    </row>
    <row r="70" spans="2:11" ht="11.25" customHeight="1">
      <c r="B70" s="1987"/>
      <c r="C70" s="47" t="s">
        <v>109</v>
      </c>
      <c r="D70" s="77"/>
      <c r="E70" s="77"/>
      <c r="F70" s="1242"/>
      <c r="G70" s="834">
        <f>SUM(G71+G73+G79)</f>
        <v>35</v>
      </c>
      <c r="H70" s="834">
        <f>SUM(H71+H73+H79)</f>
        <v>20</v>
      </c>
      <c r="I70" s="1246">
        <f t="shared" si="2"/>
        <v>55</v>
      </c>
      <c r="J70" s="93"/>
      <c r="K70" s="93"/>
    </row>
    <row r="71" spans="2:11" ht="10.5" customHeight="1">
      <c r="B71" s="1987"/>
      <c r="C71" s="47"/>
      <c r="D71" s="77" t="s">
        <v>1258</v>
      </c>
      <c r="E71" s="77"/>
      <c r="F71" s="1245"/>
      <c r="G71" s="242">
        <f>SUM(G72)</f>
        <v>0</v>
      </c>
      <c r="H71" s="242">
        <f>SUM(H72)</f>
        <v>0</v>
      </c>
      <c r="I71" s="258">
        <f t="shared" si="2"/>
        <v>0</v>
      </c>
      <c r="J71" s="93"/>
      <c r="K71" s="93"/>
    </row>
    <row r="72" spans="2:11" ht="10.5" customHeight="1">
      <c r="B72" s="1987"/>
      <c r="C72" s="47"/>
      <c r="D72" s="77"/>
      <c r="E72" s="77" t="s">
        <v>1298</v>
      </c>
      <c r="F72" s="1245"/>
      <c r="G72" s="242">
        <v>0</v>
      </c>
      <c r="H72" s="242">
        <v>0</v>
      </c>
      <c r="I72" s="258">
        <f t="shared" si="2"/>
        <v>0</v>
      </c>
      <c r="J72" s="93"/>
      <c r="K72" s="93"/>
    </row>
    <row r="73" spans="2:11" ht="10.5" customHeight="1">
      <c r="B73" s="1987"/>
      <c r="C73" s="77"/>
      <c r="D73" s="77" t="s">
        <v>1256</v>
      </c>
      <c r="E73" s="77"/>
      <c r="F73" s="1245"/>
      <c r="G73" s="242">
        <f>SUM(G74+G76+G77+G78)</f>
        <v>33</v>
      </c>
      <c r="H73" s="242">
        <f>SUM(H74+H76+H77+H78)</f>
        <v>15</v>
      </c>
      <c r="I73" s="258">
        <f t="shared" si="2"/>
        <v>48</v>
      </c>
      <c r="J73" s="93"/>
      <c r="K73" s="93"/>
    </row>
    <row r="74" spans="2:11" ht="10.5" customHeight="1">
      <c r="B74" s="1987"/>
      <c r="C74" s="77"/>
      <c r="D74" s="77"/>
      <c r="E74" s="77" t="s">
        <v>1297</v>
      </c>
      <c r="F74" s="1245"/>
      <c r="G74" s="242">
        <v>11</v>
      </c>
      <c r="H74" s="242">
        <v>6</v>
      </c>
      <c r="I74" s="258">
        <f t="shared" si="2"/>
        <v>17</v>
      </c>
      <c r="J74" s="93"/>
      <c r="K74" s="93"/>
    </row>
    <row r="75" spans="2:11" ht="10.5" customHeight="1">
      <c r="B75" s="1987"/>
      <c r="C75" s="77"/>
      <c r="D75" s="77"/>
      <c r="E75" s="77" t="s">
        <v>1296</v>
      </c>
      <c r="F75" s="1245"/>
      <c r="G75" s="242"/>
      <c r="H75" s="242"/>
      <c r="I75" s="258"/>
      <c r="J75" s="93"/>
      <c r="K75" s="93"/>
    </row>
    <row r="76" spans="2:11" ht="10.5" customHeight="1">
      <c r="B76" s="1987"/>
      <c r="C76" s="77"/>
      <c r="D76" s="77"/>
      <c r="E76" s="77" t="s">
        <v>1295</v>
      </c>
      <c r="F76" s="1245"/>
      <c r="G76" s="242">
        <v>1</v>
      </c>
      <c r="H76" s="242">
        <v>1</v>
      </c>
      <c r="I76" s="258">
        <f t="shared" ref="I76:I85" si="4">SUM(G76:H76)</f>
        <v>2</v>
      </c>
      <c r="J76" s="93"/>
      <c r="K76" s="93"/>
    </row>
    <row r="77" spans="2:11" ht="10.5" customHeight="1">
      <c r="B77" s="1987"/>
      <c r="C77" s="77"/>
      <c r="D77" s="77"/>
      <c r="E77" s="77" t="s">
        <v>1294</v>
      </c>
      <c r="F77" s="1245"/>
      <c r="G77" s="242">
        <v>17</v>
      </c>
      <c r="H77" s="242">
        <v>7</v>
      </c>
      <c r="I77" s="258">
        <f t="shared" si="4"/>
        <v>24</v>
      </c>
      <c r="J77" s="93"/>
      <c r="K77" s="93"/>
    </row>
    <row r="78" spans="2:11" ht="10.5" customHeight="1">
      <c r="B78" s="1987"/>
      <c r="C78" s="77"/>
      <c r="D78" s="77"/>
      <c r="E78" s="77" t="s">
        <v>1293</v>
      </c>
      <c r="F78" s="1245"/>
      <c r="G78" s="242">
        <v>4</v>
      </c>
      <c r="H78" s="242">
        <v>1</v>
      </c>
      <c r="I78" s="258">
        <f t="shared" si="4"/>
        <v>5</v>
      </c>
      <c r="J78" s="93"/>
      <c r="K78" s="93"/>
    </row>
    <row r="79" spans="2:11" ht="10.5" customHeight="1">
      <c r="B79" s="1987"/>
      <c r="C79" s="1254"/>
      <c r="D79" s="77" t="s">
        <v>1261</v>
      </c>
      <c r="E79" s="77"/>
      <c r="F79" s="290"/>
      <c r="G79" s="242">
        <f>SUM(G80)</f>
        <v>2</v>
      </c>
      <c r="H79" s="242">
        <f>SUM(H80)</f>
        <v>5</v>
      </c>
      <c r="I79" s="258">
        <f t="shared" si="4"/>
        <v>7</v>
      </c>
    </row>
    <row r="80" spans="2:11" ht="10.5" customHeight="1">
      <c r="B80" s="2159"/>
      <c r="C80" s="233"/>
      <c r="D80" s="77"/>
      <c r="E80" s="77" t="s">
        <v>1292</v>
      </c>
      <c r="F80" s="1245" t="s">
        <v>1281</v>
      </c>
      <c r="G80" s="242">
        <v>2</v>
      </c>
      <c r="H80" s="242">
        <v>5</v>
      </c>
      <c r="I80" s="258">
        <f t="shared" si="4"/>
        <v>7</v>
      </c>
    </row>
    <row r="81" spans="1:11" ht="11.25" customHeight="1">
      <c r="B81" s="1987"/>
      <c r="C81" s="47" t="s">
        <v>17</v>
      </c>
      <c r="D81" s="77"/>
      <c r="E81" s="77"/>
      <c r="F81" s="1242"/>
      <c r="G81" s="834">
        <f>SUM(G82+G84)</f>
        <v>21</v>
      </c>
      <c r="H81" s="834">
        <f>SUM(H82+H84)</f>
        <v>14</v>
      </c>
      <c r="I81" s="1246">
        <f t="shared" si="4"/>
        <v>35</v>
      </c>
      <c r="J81" s="93"/>
      <c r="K81" s="93"/>
    </row>
    <row r="82" spans="1:11" ht="10.5" customHeight="1">
      <c r="B82" s="1987"/>
      <c r="C82" s="77"/>
      <c r="D82" s="77" t="s">
        <v>1256</v>
      </c>
      <c r="E82" s="77"/>
      <c r="F82" s="1245"/>
      <c r="G82" s="242">
        <f>SUM(G83)</f>
        <v>21</v>
      </c>
      <c r="H82" s="242">
        <f>SUM(H83)</f>
        <v>14</v>
      </c>
      <c r="I82" s="258">
        <f t="shared" si="4"/>
        <v>35</v>
      </c>
      <c r="J82" s="93"/>
      <c r="K82" s="93"/>
    </row>
    <row r="83" spans="1:11" ht="10.5" customHeight="1">
      <c r="B83" s="1987"/>
      <c r="C83" s="77"/>
      <c r="D83" s="77"/>
      <c r="E83" s="77" t="s">
        <v>1291</v>
      </c>
      <c r="F83" s="1245"/>
      <c r="G83" s="242">
        <v>21</v>
      </c>
      <c r="H83" s="242">
        <v>14</v>
      </c>
      <c r="I83" s="258">
        <f t="shared" si="4"/>
        <v>35</v>
      </c>
      <c r="J83" s="93"/>
      <c r="K83" s="93"/>
    </row>
    <row r="84" spans="1:11" ht="10.5" customHeight="1">
      <c r="B84" s="1987"/>
      <c r="C84" s="77"/>
      <c r="D84" s="77" t="s">
        <v>1261</v>
      </c>
      <c r="E84" s="77"/>
      <c r="F84" s="1245"/>
      <c r="G84" s="242">
        <f>SUM(G85)</f>
        <v>0</v>
      </c>
      <c r="H84" s="242">
        <f>SUM(H85)</f>
        <v>0</v>
      </c>
      <c r="I84" s="258">
        <f t="shared" si="4"/>
        <v>0</v>
      </c>
      <c r="J84" s="93"/>
      <c r="K84" s="93"/>
    </row>
    <row r="85" spans="1:11" ht="10.5" customHeight="1">
      <c r="B85" s="1988"/>
      <c r="C85" s="418"/>
      <c r="D85" s="418"/>
      <c r="E85" s="418" t="s">
        <v>1290</v>
      </c>
      <c r="F85" s="1271"/>
      <c r="G85" s="810">
        <v>0</v>
      </c>
      <c r="H85" s="810">
        <v>0</v>
      </c>
      <c r="I85" s="305">
        <f t="shared" si="4"/>
        <v>0</v>
      </c>
      <c r="J85" s="93"/>
      <c r="K85" s="93"/>
    </row>
    <row r="86" spans="1:11" ht="12" customHeight="1">
      <c r="B86" s="1270"/>
      <c r="C86" s="77"/>
      <c r="D86" s="77"/>
      <c r="E86" s="77"/>
      <c r="F86" s="1269"/>
      <c r="G86" s="509"/>
      <c r="H86" s="509"/>
      <c r="I86" s="509" t="s">
        <v>222</v>
      </c>
      <c r="J86" s="93"/>
      <c r="K86" s="93"/>
    </row>
    <row r="87" spans="1:11" ht="12" customHeight="1">
      <c r="B87" s="78"/>
      <c r="C87" s="78"/>
      <c r="D87" s="77"/>
      <c r="E87" s="77"/>
      <c r="F87" s="1269"/>
      <c r="G87" s="509"/>
      <c r="H87" s="509" t="s">
        <v>261</v>
      </c>
      <c r="I87" s="214"/>
    </row>
    <row r="88" spans="1:11" s="77" customFormat="1" ht="10.5" customHeight="1">
      <c r="A88" s="208"/>
      <c r="B88" s="2167" t="s">
        <v>29</v>
      </c>
      <c r="C88" s="2161" t="s">
        <v>336</v>
      </c>
      <c r="D88" s="2161"/>
      <c r="E88" s="2161"/>
      <c r="F88" s="2161" t="s">
        <v>1289</v>
      </c>
      <c r="G88" s="2164" t="s">
        <v>26</v>
      </c>
      <c r="H88" s="2164" t="s">
        <v>27</v>
      </c>
      <c r="I88" s="2154" t="s">
        <v>5</v>
      </c>
    </row>
    <row r="89" spans="1:11" s="77" customFormat="1" ht="10.5" customHeight="1">
      <c r="A89" s="208"/>
      <c r="B89" s="2168"/>
      <c r="C89" s="2162"/>
      <c r="D89" s="2162"/>
      <c r="E89" s="2162"/>
      <c r="F89" s="2162"/>
      <c r="G89" s="2165"/>
      <c r="H89" s="2165"/>
      <c r="I89" s="2155"/>
      <c r="K89" s="208"/>
    </row>
    <row r="90" spans="1:11" s="77" customFormat="1" ht="10.5" customHeight="1">
      <c r="A90" s="208"/>
      <c r="B90" s="2169"/>
      <c r="C90" s="2163"/>
      <c r="D90" s="2163"/>
      <c r="E90" s="2163"/>
      <c r="F90" s="2163"/>
      <c r="G90" s="2166"/>
      <c r="H90" s="2166"/>
      <c r="I90" s="2156"/>
    </row>
    <row r="91" spans="1:11" ht="12" customHeight="1">
      <c r="B91" s="2006">
        <v>1405</v>
      </c>
      <c r="C91" s="86" t="s">
        <v>18</v>
      </c>
      <c r="D91" s="1268"/>
      <c r="E91" s="36"/>
      <c r="F91" s="1267"/>
      <c r="G91" s="813">
        <f>SUM(G92+G96)</f>
        <v>65</v>
      </c>
      <c r="H91" s="813">
        <f>SUM(H92+H96)</f>
        <v>99</v>
      </c>
      <c r="I91" s="1094">
        <f t="shared" ref="I91:I122" si="5">SUM(G91:H91)</f>
        <v>164</v>
      </c>
    </row>
    <row r="92" spans="1:11" ht="11.25" customHeight="1">
      <c r="B92" s="2007"/>
      <c r="C92" s="47" t="s">
        <v>21</v>
      </c>
      <c r="D92" s="77"/>
      <c r="E92" s="77"/>
      <c r="F92" s="1242"/>
      <c r="G92" s="834">
        <f>SUM(G93)</f>
        <v>13</v>
      </c>
      <c r="H92" s="834">
        <f>SUM(H93)</f>
        <v>14</v>
      </c>
      <c r="I92" s="1246">
        <f t="shared" si="5"/>
        <v>27</v>
      </c>
    </row>
    <row r="93" spans="1:11" ht="10.5" customHeight="1">
      <c r="B93" s="2007"/>
      <c r="C93" s="77"/>
      <c r="D93" s="77" t="s">
        <v>1256</v>
      </c>
      <c r="E93" s="77"/>
      <c r="F93" s="1245"/>
      <c r="G93" s="242">
        <f>SUM(G94:G95)</f>
        <v>13</v>
      </c>
      <c r="H93" s="242">
        <f>SUM(H94:H95)</f>
        <v>14</v>
      </c>
      <c r="I93" s="258">
        <f t="shared" si="5"/>
        <v>27</v>
      </c>
    </row>
    <row r="94" spans="1:11" ht="10.5" customHeight="1">
      <c r="B94" s="2007"/>
      <c r="C94" s="77"/>
      <c r="E94" s="77" t="s">
        <v>1288</v>
      </c>
      <c r="F94" s="1245" t="s">
        <v>1252</v>
      </c>
      <c r="G94" s="242">
        <v>6</v>
      </c>
      <c r="H94" s="242">
        <v>12</v>
      </c>
      <c r="I94" s="258">
        <f t="shared" si="5"/>
        <v>18</v>
      </c>
    </row>
    <row r="95" spans="1:11" ht="10.5" customHeight="1">
      <c r="B95" s="2007"/>
      <c r="C95" s="77"/>
      <c r="E95" s="77" t="s">
        <v>206</v>
      </c>
      <c r="F95" s="1245"/>
      <c r="G95" s="242">
        <v>7</v>
      </c>
      <c r="H95" s="242">
        <v>2</v>
      </c>
      <c r="I95" s="258">
        <f t="shared" si="5"/>
        <v>9</v>
      </c>
    </row>
    <row r="96" spans="1:11" ht="11.25" customHeight="1">
      <c r="B96" s="2007"/>
      <c r="C96" s="391" t="s">
        <v>19</v>
      </c>
      <c r="D96" s="77"/>
      <c r="F96" s="1266"/>
      <c r="G96" s="1265">
        <f>SUM(G97+G99+G104)</f>
        <v>52</v>
      </c>
      <c r="H96" s="1265">
        <f>SUM(H97+H99+H104)</f>
        <v>85</v>
      </c>
      <c r="I96" s="1246">
        <f t="shared" si="5"/>
        <v>137</v>
      </c>
    </row>
    <row r="97" spans="2:9" ht="10.5" customHeight="1">
      <c r="B97" s="2007"/>
      <c r="C97" s="47"/>
      <c r="D97" s="77" t="s">
        <v>1258</v>
      </c>
      <c r="F97" s="1245"/>
      <c r="G97" s="242">
        <f>SUM(G98)</f>
        <v>34</v>
      </c>
      <c r="H97" s="242">
        <f>SUM(H98)</f>
        <v>20</v>
      </c>
      <c r="I97" s="258">
        <f t="shared" si="5"/>
        <v>54</v>
      </c>
    </row>
    <row r="98" spans="2:9" ht="10.5" customHeight="1">
      <c r="B98" s="2007"/>
      <c r="C98" s="47"/>
      <c r="D98" s="77"/>
      <c r="E98" s="77" t="s">
        <v>1287</v>
      </c>
      <c r="F98" s="1245" t="s">
        <v>1252</v>
      </c>
      <c r="G98" s="242">
        <v>34</v>
      </c>
      <c r="H98" s="242">
        <v>20</v>
      </c>
      <c r="I98" s="258">
        <f t="shared" si="5"/>
        <v>54</v>
      </c>
    </row>
    <row r="99" spans="2:9" ht="10.5" customHeight="1">
      <c r="B99" s="2007"/>
      <c r="C99" s="77"/>
      <c r="D99" s="77" t="s">
        <v>1256</v>
      </c>
      <c r="F99" s="1245"/>
      <c r="G99" s="242">
        <f>SUM(G100:G103)</f>
        <v>15</v>
      </c>
      <c r="H99" s="242">
        <f>SUM(H100:H103)</f>
        <v>58</v>
      </c>
      <c r="I99" s="258">
        <f t="shared" si="5"/>
        <v>73</v>
      </c>
    </row>
    <row r="100" spans="2:9" ht="10.5" customHeight="1">
      <c r="B100" s="2007"/>
      <c r="C100" s="77"/>
      <c r="D100" s="77"/>
      <c r="E100" s="77" t="s">
        <v>1286</v>
      </c>
      <c r="F100" s="1245"/>
      <c r="G100" s="242">
        <v>7</v>
      </c>
      <c r="H100" s="242">
        <v>23</v>
      </c>
      <c r="I100" s="258">
        <f t="shared" si="5"/>
        <v>30</v>
      </c>
    </row>
    <row r="101" spans="2:9" ht="10.5" customHeight="1">
      <c r="B101" s="2007"/>
      <c r="C101" s="77"/>
      <c r="E101" s="77" t="s">
        <v>1285</v>
      </c>
      <c r="F101" s="1245" t="s">
        <v>1252</v>
      </c>
      <c r="G101" s="242">
        <v>5</v>
      </c>
      <c r="H101" s="242">
        <v>17</v>
      </c>
      <c r="I101" s="258">
        <f t="shared" si="5"/>
        <v>22</v>
      </c>
    </row>
    <row r="102" spans="2:9" ht="10.5" customHeight="1">
      <c r="B102" s="2007"/>
      <c r="C102" s="77"/>
      <c r="E102" s="77" t="s">
        <v>1284</v>
      </c>
      <c r="F102" s="1245"/>
      <c r="G102" s="242">
        <v>0</v>
      </c>
      <c r="H102" s="242">
        <v>0</v>
      </c>
      <c r="I102" s="258">
        <f t="shared" si="5"/>
        <v>0</v>
      </c>
    </row>
    <row r="103" spans="2:9" ht="10.5" customHeight="1">
      <c r="B103" s="2007"/>
      <c r="C103" s="77"/>
      <c r="E103" s="77" t="s">
        <v>1283</v>
      </c>
      <c r="F103" s="1245"/>
      <c r="G103" s="242">
        <v>3</v>
      </c>
      <c r="H103" s="242">
        <v>18</v>
      </c>
      <c r="I103" s="258">
        <f t="shared" si="5"/>
        <v>21</v>
      </c>
    </row>
    <row r="104" spans="2:9" ht="10.5" customHeight="1">
      <c r="B104" s="2007"/>
      <c r="C104" s="77"/>
      <c r="D104" s="77" t="s">
        <v>1261</v>
      </c>
      <c r="F104" s="1245"/>
      <c r="G104" s="242">
        <f>SUM(G105)</f>
        <v>3</v>
      </c>
      <c r="H104" s="242">
        <f>SUM(H105)</f>
        <v>7</v>
      </c>
      <c r="I104" s="258">
        <f t="shared" si="5"/>
        <v>10</v>
      </c>
    </row>
    <row r="105" spans="2:9" ht="10.5" customHeight="1">
      <c r="B105" s="2007"/>
      <c r="C105" s="77"/>
      <c r="D105" s="77"/>
      <c r="E105" s="77" t="s">
        <v>1282</v>
      </c>
      <c r="F105" s="1245" t="s">
        <v>1281</v>
      </c>
      <c r="G105" s="242">
        <v>3</v>
      </c>
      <c r="H105" s="242">
        <v>7</v>
      </c>
      <c r="I105" s="258">
        <f t="shared" si="5"/>
        <v>10</v>
      </c>
    </row>
    <row r="106" spans="2:9" ht="12" customHeight="1">
      <c r="B106" s="2006">
        <v>1406</v>
      </c>
      <c r="C106" s="35" t="s">
        <v>22</v>
      </c>
      <c r="D106" s="111"/>
      <c r="E106" s="111"/>
      <c r="F106" s="1264"/>
      <c r="G106" s="246">
        <f>SUM(G107+G121+G124)</f>
        <v>31</v>
      </c>
      <c r="H106" s="246">
        <f>SUM(H107+H121+H124)</f>
        <v>26</v>
      </c>
      <c r="I106" s="245">
        <f t="shared" si="5"/>
        <v>57</v>
      </c>
    </row>
    <row r="107" spans="2:9" ht="11.25" customHeight="1">
      <c r="B107" s="2007"/>
      <c r="C107" s="47" t="s">
        <v>68</v>
      </c>
      <c r="D107" s="77"/>
      <c r="E107" s="77"/>
      <c r="F107" s="1242"/>
      <c r="G107" s="834">
        <f>SUM(G108+G110)</f>
        <v>17</v>
      </c>
      <c r="H107" s="834">
        <f>SUM(H108+H110)</f>
        <v>10</v>
      </c>
      <c r="I107" s="1246">
        <f t="shared" si="5"/>
        <v>27</v>
      </c>
    </row>
    <row r="108" spans="2:9" ht="10.5" customHeight="1">
      <c r="B108" s="2007"/>
      <c r="C108" s="77"/>
      <c r="D108" s="77" t="s">
        <v>1256</v>
      </c>
      <c r="E108" s="77"/>
      <c r="F108" s="1245"/>
      <c r="G108" s="242">
        <f>SUM(G109)</f>
        <v>0</v>
      </c>
      <c r="H108" s="242">
        <f>SUM(H109)</f>
        <v>0</v>
      </c>
      <c r="I108" s="258">
        <f t="shared" si="5"/>
        <v>0</v>
      </c>
    </row>
    <row r="109" spans="2:9" ht="10.5" customHeight="1">
      <c r="B109" s="2007"/>
      <c r="C109" s="77"/>
      <c r="D109" s="77"/>
      <c r="E109" s="77" t="s">
        <v>1280</v>
      </c>
      <c r="F109" s="1245"/>
      <c r="G109" s="242">
        <v>0</v>
      </c>
      <c r="H109" s="242">
        <v>0</v>
      </c>
      <c r="I109" s="258">
        <f t="shared" si="5"/>
        <v>0</v>
      </c>
    </row>
    <row r="110" spans="2:9" ht="10.5" customHeight="1">
      <c r="B110" s="2007"/>
      <c r="C110" s="77"/>
      <c r="D110" s="77" t="s">
        <v>1279</v>
      </c>
      <c r="E110" s="77"/>
      <c r="F110" s="1245"/>
      <c r="G110" s="242">
        <f>SUM(G111:G120)</f>
        <v>17</v>
      </c>
      <c r="H110" s="242">
        <f>SUM(H111:H120)</f>
        <v>10</v>
      </c>
      <c r="I110" s="258">
        <f t="shared" si="5"/>
        <v>27</v>
      </c>
    </row>
    <row r="111" spans="2:9" ht="10.5" customHeight="1">
      <c r="B111" s="2007"/>
      <c r="C111" s="77"/>
      <c r="D111" s="77"/>
      <c r="E111" s="77" t="s">
        <v>1278</v>
      </c>
      <c r="F111" s="1245"/>
      <c r="G111" s="242">
        <v>3</v>
      </c>
      <c r="H111" s="242">
        <v>2</v>
      </c>
      <c r="I111" s="258">
        <f t="shared" si="5"/>
        <v>5</v>
      </c>
    </row>
    <row r="112" spans="2:9" ht="10.5" customHeight="1">
      <c r="B112" s="2007"/>
      <c r="C112" s="77"/>
      <c r="D112" s="77"/>
      <c r="E112" s="77" t="s">
        <v>1277</v>
      </c>
      <c r="F112" s="1245"/>
      <c r="G112" s="242">
        <v>0</v>
      </c>
      <c r="H112" s="242">
        <v>0</v>
      </c>
      <c r="I112" s="258">
        <f t="shared" si="5"/>
        <v>0</v>
      </c>
    </row>
    <row r="113" spans="2:9" ht="10.5" customHeight="1">
      <c r="B113" s="2007"/>
      <c r="C113" s="77"/>
      <c r="D113" s="77"/>
      <c r="E113" s="77" t="s">
        <v>1276</v>
      </c>
      <c r="F113" s="1245"/>
      <c r="G113" s="242">
        <v>3</v>
      </c>
      <c r="H113" s="242">
        <v>1</v>
      </c>
      <c r="I113" s="258">
        <f t="shared" si="5"/>
        <v>4</v>
      </c>
    </row>
    <row r="114" spans="2:9" ht="10.5" customHeight="1">
      <c r="B114" s="2007"/>
      <c r="C114" s="77"/>
      <c r="D114" s="77"/>
      <c r="E114" s="77" t="s">
        <v>1275</v>
      </c>
      <c r="F114" s="1245"/>
      <c r="G114" s="242">
        <v>0</v>
      </c>
      <c r="H114" s="242">
        <v>0</v>
      </c>
      <c r="I114" s="258">
        <f t="shared" si="5"/>
        <v>0</v>
      </c>
    </row>
    <row r="115" spans="2:9" ht="10.5" customHeight="1">
      <c r="B115" s="2007"/>
      <c r="C115" s="77"/>
      <c r="D115" s="77"/>
      <c r="E115" s="77" t="s">
        <v>1274</v>
      </c>
      <c r="F115" s="1245"/>
      <c r="G115" s="242">
        <v>3</v>
      </c>
      <c r="H115" s="242">
        <v>1</v>
      </c>
      <c r="I115" s="258">
        <f t="shared" si="5"/>
        <v>4</v>
      </c>
    </row>
    <row r="116" spans="2:9" ht="10.5" customHeight="1">
      <c r="B116" s="2007"/>
      <c r="C116" s="77"/>
      <c r="D116" s="77"/>
      <c r="E116" s="77" t="s">
        <v>1273</v>
      </c>
      <c r="F116" s="1245"/>
      <c r="G116" s="242">
        <v>0</v>
      </c>
      <c r="H116" s="242">
        <v>0</v>
      </c>
      <c r="I116" s="258">
        <f t="shared" si="5"/>
        <v>0</v>
      </c>
    </row>
    <row r="117" spans="2:9" ht="10.5" customHeight="1">
      <c r="B117" s="2007"/>
      <c r="C117" s="77"/>
      <c r="D117" s="77"/>
      <c r="E117" s="77" t="s">
        <v>1272</v>
      </c>
      <c r="F117" s="1245"/>
      <c r="G117" s="242">
        <v>4</v>
      </c>
      <c r="H117" s="242">
        <v>2</v>
      </c>
      <c r="I117" s="258">
        <f t="shared" si="5"/>
        <v>6</v>
      </c>
    </row>
    <row r="118" spans="2:9" ht="10.5" customHeight="1">
      <c r="B118" s="2007"/>
      <c r="C118" s="77"/>
      <c r="D118" s="77"/>
      <c r="E118" s="77" t="s">
        <v>1271</v>
      </c>
      <c r="F118" s="1245"/>
      <c r="G118" s="242">
        <v>2</v>
      </c>
      <c r="H118" s="242">
        <v>0</v>
      </c>
      <c r="I118" s="258">
        <f t="shared" si="5"/>
        <v>2</v>
      </c>
    </row>
    <row r="119" spans="2:9" ht="10.5" customHeight="1">
      <c r="B119" s="2007"/>
      <c r="C119" s="77"/>
      <c r="D119" s="77"/>
      <c r="E119" s="77" t="s">
        <v>1270</v>
      </c>
      <c r="F119" s="1245"/>
      <c r="G119" s="242">
        <v>1</v>
      </c>
      <c r="H119" s="242">
        <v>1</v>
      </c>
      <c r="I119" s="258">
        <f t="shared" si="5"/>
        <v>2</v>
      </c>
    </row>
    <row r="120" spans="2:9" ht="10.5" customHeight="1">
      <c r="B120" s="2007"/>
      <c r="C120" s="77"/>
      <c r="D120" s="77"/>
      <c r="E120" s="77" t="s">
        <v>1269</v>
      </c>
      <c r="F120" s="1245"/>
      <c r="G120" s="242">
        <v>1</v>
      </c>
      <c r="H120" s="242">
        <v>3</v>
      </c>
      <c r="I120" s="258">
        <f t="shared" si="5"/>
        <v>4</v>
      </c>
    </row>
    <row r="121" spans="2:9" ht="11.25" customHeight="1">
      <c r="B121" s="2007"/>
      <c r="C121" s="47" t="s">
        <v>23</v>
      </c>
      <c r="D121" s="77"/>
      <c r="E121" s="77"/>
      <c r="F121" s="1242"/>
      <c r="G121" s="834">
        <f>SUM(G122)</f>
        <v>14</v>
      </c>
      <c r="H121" s="834">
        <f>SUM(H122)</f>
        <v>15</v>
      </c>
      <c r="I121" s="1246">
        <f t="shared" si="5"/>
        <v>29</v>
      </c>
    </row>
    <row r="122" spans="2:9" ht="10.5" customHeight="1">
      <c r="B122" s="2007"/>
      <c r="C122" s="77"/>
      <c r="D122" s="77" t="s">
        <v>1256</v>
      </c>
      <c r="E122" s="77"/>
      <c r="F122" s="1245"/>
      <c r="G122" s="242">
        <f>SUM(G123)</f>
        <v>14</v>
      </c>
      <c r="H122" s="242">
        <f>SUM(H123)</f>
        <v>15</v>
      </c>
      <c r="I122" s="258">
        <f t="shared" si="5"/>
        <v>29</v>
      </c>
    </row>
    <row r="123" spans="2:9" ht="10.5" customHeight="1">
      <c r="B123" s="2007"/>
      <c r="C123" s="77"/>
      <c r="D123" s="77"/>
      <c r="E123" s="77" t="s">
        <v>1268</v>
      </c>
      <c r="F123" s="1245"/>
      <c r="G123" s="242">
        <v>14</v>
      </c>
      <c r="H123" s="242">
        <v>15</v>
      </c>
      <c r="I123" s="258">
        <f t="shared" ref="I123:I154" si="6">SUM(G123:H123)</f>
        <v>29</v>
      </c>
    </row>
    <row r="124" spans="2:9" ht="11.25" customHeight="1">
      <c r="B124" s="2007"/>
      <c r="C124" s="47" t="s">
        <v>37</v>
      </c>
      <c r="D124" s="77"/>
      <c r="E124" s="77"/>
      <c r="F124" s="1242"/>
      <c r="G124" s="834">
        <f>SUM(G125+G127)</f>
        <v>0</v>
      </c>
      <c r="H124" s="834">
        <f>SUM(H125+H127)</f>
        <v>1</v>
      </c>
      <c r="I124" s="1246">
        <f t="shared" si="6"/>
        <v>1</v>
      </c>
    </row>
    <row r="125" spans="2:9" ht="10.5" customHeight="1">
      <c r="B125" s="2007"/>
      <c r="C125" s="47"/>
      <c r="D125" s="77" t="s">
        <v>1258</v>
      </c>
      <c r="E125" s="77"/>
      <c r="F125" s="1245"/>
      <c r="G125" s="242">
        <f>SUM(G126)</f>
        <v>0</v>
      </c>
      <c r="H125" s="242">
        <f>SUM(H126)</f>
        <v>1</v>
      </c>
      <c r="I125" s="258">
        <f t="shared" si="6"/>
        <v>1</v>
      </c>
    </row>
    <row r="126" spans="2:9" ht="10.5" customHeight="1">
      <c r="B126" s="2007"/>
      <c r="C126" s="77"/>
      <c r="D126" s="77"/>
      <c r="E126" s="77" t="s">
        <v>22</v>
      </c>
      <c r="F126" s="1245"/>
      <c r="G126" s="242">
        <v>0</v>
      </c>
      <c r="H126" s="242">
        <v>1</v>
      </c>
      <c r="I126" s="258">
        <f t="shared" si="6"/>
        <v>1</v>
      </c>
    </row>
    <row r="127" spans="2:9" ht="10.5" customHeight="1">
      <c r="B127" s="2007"/>
      <c r="C127" s="77"/>
      <c r="D127" s="77" t="s">
        <v>1256</v>
      </c>
      <c r="E127" s="77"/>
      <c r="F127" s="1245"/>
      <c r="G127" s="242">
        <f>SUM(G128)</f>
        <v>0</v>
      </c>
      <c r="H127" s="242">
        <f>SUM(H128)</f>
        <v>0</v>
      </c>
      <c r="I127" s="258">
        <f t="shared" si="6"/>
        <v>0</v>
      </c>
    </row>
    <row r="128" spans="2:9" ht="10.5" customHeight="1">
      <c r="B128" s="2008"/>
      <c r="C128" s="77"/>
      <c r="D128" s="77"/>
      <c r="E128" s="77" t="s">
        <v>1267</v>
      </c>
      <c r="F128" s="1245"/>
      <c r="G128" s="242">
        <v>0</v>
      </c>
      <c r="H128" s="242">
        <v>0</v>
      </c>
      <c r="I128" s="258">
        <f t="shared" si="6"/>
        <v>0</v>
      </c>
    </row>
    <row r="129" spans="2:9" ht="12" customHeight="1">
      <c r="B129" s="2010">
        <v>1407</v>
      </c>
      <c r="C129" s="35" t="s">
        <v>24</v>
      </c>
      <c r="D129" s="111"/>
      <c r="E129" s="111"/>
      <c r="F129" s="1263"/>
      <c r="G129" s="263">
        <f>SUM(G130+G134)</f>
        <v>16</v>
      </c>
      <c r="H129" s="263">
        <f>SUM(H130+H134)</f>
        <v>12</v>
      </c>
      <c r="I129" s="256">
        <f t="shared" si="6"/>
        <v>28</v>
      </c>
    </row>
    <row r="130" spans="2:9" ht="11.25" customHeight="1">
      <c r="B130" s="1981"/>
      <c r="C130" s="47" t="s">
        <v>69</v>
      </c>
      <c r="D130" s="1254"/>
      <c r="E130" s="1254"/>
      <c r="F130" s="1255"/>
      <c r="G130" s="1262">
        <f>SUM(G131)</f>
        <v>14</v>
      </c>
      <c r="H130" s="1262">
        <f>SUM(H131)</f>
        <v>10</v>
      </c>
      <c r="I130" s="1253">
        <f t="shared" si="6"/>
        <v>24</v>
      </c>
    </row>
    <row r="131" spans="2:9" ht="10.5" customHeight="1">
      <c r="B131" s="1981"/>
      <c r="C131" s="1254"/>
      <c r="D131" s="77" t="s">
        <v>1256</v>
      </c>
      <c r="E131" s="77"/>
      <c r="F131" s="290"/>
      <c r="G131" s="301">
        <f>SUM(G132:G133)</f>
        <v>14</v>
      </c>
      <c r="H131" s="301">
        <f>SUM(H132:H133)</f>
        <v>10</v>
      </c>
      <c r="I131" s="255">
        <f t="shared" si="6"/>
        <v>24</v>
      </c>
    </row>
    <row r="132" spans="2:9" ht="10.5" customHeight="1">
      <c r="B132" s="1981"/>
      <c r="C132" s="1254"/>
      <c r="D132" s="77"/>
      <c r="E132" s="77" t="s">
        <v>1266</v>
      </c>
      <c r="F132" s="280" t="s">
        <v>1254</v>
      </c>
      <c r="G132" s="301">
        <v>10</v>
      </c>
      <c r="H132" s="301">
        <v>7</v>
      </c>
      <c r="I132" s="255">
        <f t="shared" si="6"/>
        <v>17</v>
      </c>
    </row>
    <row r="133" spans="2:9" ht="10.5" customHeight="1">
      <c r="B133" s="1981"/>
      <c r="C133" s="1254"/>
      <c r="D133" s="77"/>
      <c r="E133" s="77" t="s">
        <v>1265</v>
      </c>
      <c r="F133" s="280" t="s">
        <v>1254</v>
      </c>
      <c r="G133" s="301">
        <v>4</v>
      </c>
      <c r="H133" s="301">
        <v>3</v>
      </c>
      <c r="I133" s="255">
        <f t="shared" si="6"/>
        <v>7</v>
      </c>
    </row>
    <row r="134" spans="2:9" ht="11.25" customHeight="1">
      <c r="B134" s="1981"/>
      <c r="C134" s="47" t="s">
        <v>51</v>
      </c>
      <c r="D134" s="47"/>
      <c r="E134" s="278"/>
      <c r="F134" s="1255"/>
      <c r="G134" s="1262">
        <f>SUM(G135)</f>
        <v>2</v>
      </c>
      <c r="H134" s="1262">
        <f>SUM(H135)</f>
        <v>2</v>
      </c>
      <c r="I134" s="1253">
        <f t="shared" si="6"/>
        <v>4</v>
      </c>
    </row>
    <row r="135" spans="2:9" ht="10.5" customHeight="1">
      <c r="B135" s="1981"/>
      <c r="C135" s="77"/>
      <c r="D135" s="77" t="s">
        <v>1256</v>
      </c>
      <c r="F135" s="290"/>
      <c r="G135" s="301">
        <f>SUM(G136)</f>
        <v>2</v>
      </c>
      <c r="H135" s="301">
        <f>SUM(H136)</f>
        <v>2</v>
      </c>
      <c r="I135" s="255">
        <f t="shared" si="6"/>
        <v>4</v>
      </c>
    </row>
    <row r="136" spans="2:9" ht="10.5" customHeight="1">
      <c r="B136" s="1981"/>
      <c r="C136" s="77"/>
      <c r="D136" s="77"/>
      <c r="E136" s="77" t="s">
        <v>1264</v>
      </c>
      <c r="F136" s="290"/>
      <c r="G136" s="301">
        <v>2</v>
      </c>
      <c r="H136" s="301">
        <v>2</v>
      </c>
      <c r="I136" s="255">
        <f t="shared" si="6"/>
        <v>4</v>
      </c>
    </row>
    <row r="137" spans="2:9" ht="12" customHeight="1">
      <c r="B137" s="2006">
        <v>1408</v>
      </c>
      <c r="C137" s="35" t="s">
        <v>25</v>
      </c>
      <c r="D137" s="111"/>
      <c r="E137" s="111"/>
      <c r="F137" s="1261"/>
      <c r="G137" s="823">
        <f>SUM(G138+G145+G150)</f>
        <v>40</v>
      </c>
      <c r="H137" s="823">
        <f>SUM(H138+H145+H150)</f>
        <v>31</v>
      </c>
      <c r="I137" s="1260">
        <f t="shared" si="6"/>
        <v>71</v>
      </c>
    </row>
    <row r="138" spans="2:9" ht="11.25" customHeight="1">
      <c r="B138" s="2007"/>
      <c r="C138" s="391" t="s">
        <v>20</v>
      </c>
      <c r="D138" s="77"/>
      <c r="E138" s="77"/>
      <c r="F138" s="1259"/>
      <c r="G138" s="1258">
        <f>SUM(G139+G141+G143)</f>
        <v>20</v>
      </c>
      <c r="H138" s="1258">
        <f>SUM(H139+H141+H143)</f>
        <v>11</v>
      </c>
      <c r="I138" s="1257">
        <f t="shared" si="6"/>
        <v>31</v>
      </c>
    </row>
    <row r="139" spans="2:9" ht="10.5" customHeight="1">
      <c r="B139" s="2007"/>
      <c r="C139" s="391"/>
      <c r="D139" s="77" t="s">
        <v>1258</v>
      </c>
      <c r="E139" s="77"/>
      <c r="F139" s="1255"/>
      <c r="G139" s="301">
        <f>SUM(G140)</f>
        <v>4</v>
      </c>
      <c r="H139" s="301">
        <f>SUM(H140)</f>
        <v>3</v>
      </c>
      <c r="I139" s="255">
        <f t="shared" si="6"/>
        <v>7</v>
      </c>
    </row>
    <row r="140" spans="2:9" ht="10.5" customHeight="1">
      <c r="B140" s="2007"/>
      <c r="C140" s="391"/>
      <c r="D140" s="77"/>
      <c r="E140" s="1256" t="s">
        <v>1263</v>
      </c>
      <c r="F140" s="1255"/>
      <c r="G140" s="301">
        <v>4</v>
      </c>
      <c r="H140" s="301">
        <v>3</v>
      </c>
      <c r="I140" s="255">
        <f t="shared" si="6"/>
        <v>7</v>
      </c>
    </row>
    <row r="141" spans="2:9" ht="10.5" customHeight="1">
      <c r="B141" s="2007"/>
      <c r="C141" s="233"/>
      <c r="D141" s="77" t="s">
        <v>1256</v>
      </c>
      <c r="E141" s="77"/>
      <c r="F141" s="1255"/>
      <c r="G141" s="301">
        <f>SUM(G142)</f>
        <v>16</v>
      </c>
      <c r="H141" s="301">
        <f>SUM(H142)</f>
        <v>8</v>
      </c>
      <c r="I141" s="255">
        <f t="shared" si="6"/>
        <v>24</v>
      </c>
    </row>
    <row r="142" spans="2:9" ht="10.5" customHeight="1">
      <c r="B142" s="2007"/>
      <c r="C142" s="233"/>
      <c r="D142" s="77"/>
      <c r="E142" s="1256" t="s">
        <v>1262</v>
      </c>
      <c r="F142" s="1255"/>
      <c r="G142" s="301">
        <v>16</v>
      </c>
      <c r="H142" s="301">
        <v>8</v>
      </c>
      <c r="I142" s="255">
        <f t="shared" si="6"/>
        <v>24</v>
      </c>
    </row>
    <row r="143" spans="2:9" ht="10.5" customHeight="1">
      <c r="B143" s="2007"/>
      <c r="C143" s="233"/>
      <c r="D143" s="77" t="s">
        <v>1261</v>
      </c>
      <c r="E143" s="1256"/>
      <c r="F143" s="1255"/>
      <c r="G143" s="301">
        <f>SUM(G144)</f>
        <v>0</v>
      </c>
      <c r="H143" s="301">
        <f>SUM(H144)</f>
        <v>0</v>
      </c>
      <c r="I143" s="255">
        <f t="shared" si="6"/>
        <v>0</v>
      </c>
    </row>
    <row r="144" spans="2:9" ht="10.5" customHeight="1">
      <c r="B144" s="2007"/>
      <c r="C144" s="233"/>
      <c r="D144" s="77"/>
      <c r="E144" s="1256" t="s">
        <v>1260</v>
      </c>
      <c r="F144" s="1255"/>
      <c r="G144" s="301">
        <v>0</v>
      </c>
      <c r="H144" s="301">
        <v>0</v>
      </c>
      <c r="I144" s="255">
        <f t="shared" si="6"/>
        <v>0</v>
      </c>
    </row>
    <row r="145" spans="2:9" ht="11.25" customHeight="1">
      <c r="B145" s="2007"/>
      <c r="C145" s="391" t="s">
        <v>50</v>
      </c>
      <c r="D145" s="1254"/>
      <c r="E145" s="1254"/>
      <c r="F145" s="1242"/>
      <c r="G145" s="834">
        <f>SUM(G146+G148)</f>
        <v>16</v>
      </c>
      <c r="H145" s="834">
        <f>SUM(H146+H148)</f>
        <v>14</v>
      </c>
      <c r="I145" s="1253">
        <f t="shared" si="6"/>
        <v>30</v>
      </c>
    </row>
    <row r="146" spans="2:9" ht="10.5" customHeight="1">
      <c r="B146" s="2007"/>
      <c r="C146" s="1252"/>
      <c r="D146" s="77" t="s">
        <v>1258</v>
      </c>
      <c r="E146" s="77"/>
      <c r="F146" s="1245"/>
      <c r="G146" s="242">
        <f>SUM(G147)</f>
        <v>12</v>
      </c>
      <c r="H146" s="242">
        <f>SUM(H147)</f>
        <v>2</v>
      </c>
      <c r="I146" s="255">
        <f t="shared" si="6"/>
        <v>14</v>
      </c>
    </row>
    <row r="147" spans="2:9" ht="10.5" customHeight="1">
      <c r="B147" s="2007"/>
      <c r="C147" s="1252"/>
      <c r="D147" s="77"/>
      <c r="E147" s="77" t="s">
        <v>183</v>
      </c>
      <c r="F147" s="280" t="s">
        <v>1254</v>
      </c>
      <c r="G147" s="242">
        <v>12</v>
      </c>
      <c r="H147" s="242">
        <v>2</v>
      </c>
      <c r="I147" s="255">
        <f t="shared" si="6"/>
        <v>14</v>
      </c>
    </row>
    <row r="148" spans="2:9" ht="10.5" customHeight="1">
      <c r="B148" s="2007"/>
      <c r="C148" s="1252"/>
      <c r="D148" s="77" t="s">
        <v>1256</v>
      </c>
      <c r="E148" s="77"/>
      <c r="F148" s="1245"/>
      <c r="G148" s="242">
        <f>SUM(G149)</f>
        <v>4</v>
      </c>
      <c r="H148" s="242">
        <f>SUM(H149)</f>
        <v>12</v>
      </c>
      <c r="I148" s="255">
        <f t="shared" si="6"/>
        <v>16</v>
      </c>
    </row>
    <row r="149" spans="2:9" ht="10.5" customHeight="1">
      <c r="B149" s="2007"/>
      <c r="C149" s="1252"/>
      <c r="D149" s="77"/>
      <c r="E149" s="77" t="s">
        <v>183</v>
      </c>
      <c r="F149" s="280" t="s">
        <v>1254</v>
      </c>
      <c r="G149" s="242">
        <v>4</v>
      </c>
      <c r="H149" s="242">
        <v>12</v>
      </c>
      <c r="I149" s="255">
        <f t="shared" si="6"/>
        <v>16</v>
      </c>
    </row>
    <row r="150" spans="2:9" ht="11.25" customHeight="1">
      <c r="B150" s="2007"/>
      <c r="C150" s="391" t="s">
        <v>39</v>
      </c>
      <c r="D150" s="77"/>
      <c r="E150" s="77"/>
      <c r="F150" s="1242"/>
      <c r="G150" s="834">
        <f>SUM(G151)</f>
        <v>4</v>
      </c>
      <c r="H150" s="834">
        <f>SUM(H151)</f>
        <v>6</v>
      </c>
      <c r="I150" s="1253">
        <f t="shared" si="6"/>
        <v>10</v>
      </c>
    </row>
    <row r="151" spans="2:9" ht="10.5" customHeight="1">
      <c r="B151" s="2007"/>
      <c r="C151" s="1252"/>
      <c r="D151" s="77" t="s">
        <v>1256</v>
      </c>
      <c r="E151" s="77"/>
      <c r="F151" s="1245"/>
      <c r="G151" s="242">
        <f>SUM(G152)</f>
        <v>4</v>
      </c>
      <c r="H151" s="242">
        <f>SUM(H152)</f>
        <v>6</v>
      </c>
      <c r="I151" s="255">
        <f t="shared" si="6"/>
        <v>10</v>
      </c>
    </row>
    <row r="152" spans="2:9" ht="10.5" customHeight="1">
      <c r="B152" s="2008"/>
      <c r="C152" s="1251"/>
      <c r="D152" s="418"/>
      <c r="E152" s="418" t="s">
        <v>1259</v>
      </c>
      <c r="F152" s="1250" t="s">
        <v>1254</v>
      </c>
      <c r="G152" s="810">
        <v>4</v>
      </c>
      <c r="H152" s="810">
        <v>6</v>
      </c>
      <c r="I152" s="1249">
        <f t="shared" si="6"/>
        <v>10</v>
      </c>
    </row>
    <row r="153" spans="2:9" ht="12" customHeight="1">
      <c r="B153" s="2006">
        <v>1624</v>
      </c>
      <c r="C153" s="2153" t="s">
        <v>130</v>
      </c>
      <c r="D153" s="2153"/>
      <c r="E153" s="2153"/>
      <c r="F153" s="1248"/>
      <c r="G153" s="1247">
        <f>SUM(G154)</f>
        <v>2</v>
      </c>
      <c r="H153" s="1247">
        <f>SUM(H154)</f>
        <v>9</v>
      </c>
      <c r="I153" s="302">
        <f t="shared" si="6"/>
        <v>11</v>
      </c>
    </row>
    <row r="154" spans="2:9" ht="11.25" customHeight="1">
      <c r="B154" s="2007"/>
      <c r="C154" s="47" t="s">
        <v>46</v>
      </c>
      <c r="D154" s="285"/>
      <c r="E154" s="285"/>
      <c r="F154" s="1242"/>
      <c r="G154" s="834">
        <f>SUM(G155+G157)</f>
        <v>2</v>
      </c>
      <c r="H154" s="834">
        <f>SUM(H155+H157)</f>
        <v>9</v>
      </c>
      <c r="I154" s="1246">
        <f t="shared" si="6"/>
        <v>11</v>
      </c>
    </row>
    <row r="155" spans="2:9" ht="11.25" customHeight="1">
      <c r="B155" s="2007"/>
      <c r="C155" s="47"/>
      <c r="D155" s="285" t="s">
        <v>1258</v>
      </c>
      <c r="E155" s="285"/>
      <c r="F155" s="1242"/>
      <c r="G155" s="242">
        <f>SUM(G156)</f>
        <v>0</v>
      </c>
      <c r="H155" s="242">
        <f>SUM(H156)</f>
        <v>1</v>
      </c>
      <c r="I155" s="258">
        <f t="shared" ref="I155:I159" si="7">SUM(G155:H155)</f>
        <v>1</v>
      </c>
    </row>
    <row r="156" spans="2:9" ht="11.25" customHeight="1">
      <c r="B156" s="2007"/>
      <c r="C156" s="47"/>
      <c r="D156" s="285"/>
      <c r="E156" s="285" t="s">
        <v>1257</v>
      </c>
      <c r="F156" s="1245" t="s">
        <v>1254</v>
      </c>
      <c r="G156" s="242">
        <v>0</v>
      </c>
      <c r="H156" s="242">
        <v>1</v>
      </c>
      <c r="I156" s="258">
        <f t="shared" si="7"/>
        <v>1</v>
      </c>
    </row>
    <row r="157" spans="2:9" ht="10.5" customHeight="1">
      <c r="B157" s="2007"/>
      <c r="C157" s="47"/>
      <c r="D157" s="285" t="s">
        <v>1256</v>
      </c>
      <c r="E157" s="285"/>
      <c r="F157" s="1245"/>
      <c r="G157" s="242">
        <f>SUM(G158:G159)</f>
        <v>2</v>
      </c>
      <c r="H157" s="242">
        <f>SUM(H158:H159)</f>
        <v>8</v>
      </c>
      <c r="I157" s="258">
        <f t="shared" si="7"/>
        <v>10</v>
      </c>
    </row>
    <row r="158" spans="2:9" ht="10.5" customHeight="1">
      <c r="B158" s="2007"/>
      <c r="C158" s="47"/>
      <c r="D158" s="285"/>
      <c r="E158" s="285" t="s">
        <v>1255</v>
      </c>
      <c r="F158" s="280" t="s">
        <v>1254</v>
      </c>
      <c r="G158" s="242">
        <v>1</v>
      </c>
      <c r="H158" s="242">
        <v>7</v>
      </c>
      <c r="I158" s="258">
        <f t="shared" si="7"/>
        <v>8</v>
      </c>
    </row>
    <row r="159" spans="2:9" ht="10.5" customHeight="1">
      <c r="B159" s="2007"/>
      <c r="C159" s="47"/>
      <c r="D159" s="285"/>
      <c r="E159" s="285" t="s">
        <v>1253</v>
      </c>
      <c r="F159" s="1245" t="s">
        <v>1252</v>
      </c>
      <c r="G159" s="242">
        <v>1</v>
      </c>
      <c r="H159" s="242">
        <v>1</v>
      </c>
      <c r="I159" s="258">
        <f t="shared" si="7"/>
        <v>2</v>
      </c>
    </row>
    <row r="160" spans="2:9">
      <c r="B160" s="1244"/>
      <c r="C160" s="2149" t="s">
        <v>5</v>
      </c>
      <c r="D160" s="2149"/>
      <c r="E160" s="2149"/>
      <c r="F160" s="1243"/>
      <c r="G160" s="808">
        <f>G153+G137+G129+G106+G91+G69+G65+G27+G9</f>
        <v>320</v>
      </c>
      <c r="H160" s="808">
        <f>H153+H137+H129+H106+H91+H69+H65+H27+H9</f>
        <v>325</v>
      </c>
      <c r="I160" s="807">
        <f>I153+I137+I129+I106+I91+I69+I65+I27+I9</f>
        <v>645</v>
      </c>
    </row>
    <row r="161" spans="3:9" ht="10.5" customHeight="1">
      <c r="C161" s="2150" t="s">
        <v>127</v>
      </c>
      <c r="D161" s="2150"/>
      <c r="E161" s="2150"/>
      <c r="F161" s="1242"/>
      <c r="G161" s="834"/>
      <c r="H161" s="834"/>
      <c r="I161" s="834"/>
    </row>
    <row r="162" spans="3:9" ht="10.5" customHeight="1">
      <c r="C162" s="2017"/>
      <c r="D162" s="2017"/>
      <c r="E162" s="2017"/>
      <c r="F162" s="1242"/>
      <c r="G162" s="834"/>
      <c r="H162" s="834"/>
      <c r="I162" s="834"/>
    </row>
    <row r="163" spans="3:9" ht="10.5" customHeight="1">
      <c r="C163" s="2017"/>
      <c r="D163" s="2017"/>
      <c r="E163" s="2017"/>
      <c r="F163" s="1242"/>
      <c r="G163" s="834"/>
      <c r="H163" s="834"/>
      <c r="I163" s="834"/>
    </row>
    <row r="164" spans="3:9" ht="10.5" customHeight="1">
      <c r="C164" s="77"/>
    </row>
    <row r="165" spans="3:9" ht="10.5" customHeight="1"/>
    <row r="166" spans="3:9" ht="9" customHeight="1"/>
    <row r="167" spans="3:9" ht="9" customHeight="1"/>
    <row r="168" spans="3:9" ht="9" customHeight="1"/>
    <row r="169" spans="3:9" ht="9" customHeight="1"/>
    <row r="170" spans="3:9" ht="9" customHeight="1"/>
    <row r="171" spans="3:9" ht="9" customHeight="1"/>
    <row r="172" spans="3:9" ht="9" customHeight="1"/>
    <row r="173" spans="3:9" ht="9" customHeight="1"/>
    <row r="174" spans="3:9" ht="9" customHeight="1"/>
    <row r="175" spans="3:9" ht="9" customHeight="1"/>
    <row r="176" spans="3:9"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4:9" ht="9" customHeight="1"/>
    <row r="242" spans="4:9" ht="9" customHeight="1"/>
    <row r="243" spans="4:9" ht="9" customHeight="1"/>
    <row r="244" spans="4:9" ht="9" customHeight="1"/>
    <row r="245" spans="4:9" ht="9" customHeight="1"/>
    <row r="246" spans="4:9" ht="9" customHeight="1">
      <c r="D246" s="77"/>
      <c r="E246" s="77"/>
      <c r="F246" s="1241"/>
      <c r="G246" s="472"/>
      <c r="H246" s="472"/>
      <c r="I246" s="472"/>
    </row>
    <row r="247" spans="4:9" ht="9" customHeight="1"/>
    <row r="248" spans="4:9" ht="9" customHeight="1"/>
    <row r="249" spans="4:9" ht="9" customHeight="1"/>
    <row r="250" spans="4:9" ht="9" customHeight="1"/>
    <row r="251" spans="4:9" ht="9" customHeight="1"/>
    <row r="252" spans="4:9" ht="9" customHeight="1"/>
    <row r="253" spans="4:9" ht="9" customHeight="1"/>
    <row r="254" spans="4:9" ht="9" customHeight="1"/>
    <row r="255" spans="4:9" ht="9" customHeight="1"/>
    <row r="256" spans="4:9"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sheetData>
  <mergeCells count="29">
    <mergeCell ref="C162:E162"/>
    <mergeCell ref="C163:E163"/>
    <mergeCell ref="B129:B136"/>
    <mergeCell ref="B137:B152"/>
    <mergeCell ref="B153:B159"/>
    <mergeCell ref="C153:E153"/>
    <mergeCell ref="C160:E160"/>
    <mergeCell ref="C161:E161"/>
    <mergeCell ref="F88:F90"/>
    <mergeCell ref="G88:G90"/>
    <mergeCell ref="H88:H90"/>
    <mergeCell ref="I88:I90"/>
    <mergeCell ref="B91:B105"/>
    <mergeCell ref="C88:E90"/>
    <mergeCell ref="B106:B128"/>
    <mergeCell ref="B9:B26"/>
    <mergeCell ref="B27:B64"/>
    <mergeCell ref="B65:B68"/>
    <mergeCell ref="B69:B85"/>
    <mergeCell ref="B88:B90"/>
    <mergeCell ref="B3:I3"/>
    <mergeCell ref="M3:AA3"/>
    <mergeCell ref="B4:I4"/>
    <mergeCell ref="B6:B8"/>
    <mergeCell ref="C6:E8"/>
    <mergeCell ref="F6:F8"/>
    <mergeCell ref="G6:G8"/>
    <mergeCell ref="H6:H8"/>
    <mergeCell ref="I6:I8"/>
  </mergeCells>
  <pageMargins left="0.7" right="0.7" top="0.75" bottom="0.75" header="0.3" footer="0.3"/>
  <pageSetup scale="72" orientation="portrait" r:id="rId1"/>
  <rowBreaks count="1" manualBreakCount="1">
    <brk id="86" max="10" man="1"/>
  </rowBreaks>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445C1-301D-43BC-8FC7-0C957616D5F6}">
  <dimension ref="A1:AK511"/>
  <sheetViews>
    <sheetView view="pageBreakPreview" zoomScaleNormal="115" zoomScaleSheetLayoutView="100" workbookViewId="0">
      <selection sqref="A1:P65536"/>
    </sheetView>
  </sheetViews>
  <sheetFormatPr baseColWidth="10" defaultRowHeight="12.75"/>
  <cols>
    <col min="1" max="1" width="3" style="97" customWidth="1"/>
    <col min="2" max="2" width="8.140625" style="73" customWidth="1"/>
    <col min="3" max="3" width="2" style="73" customWidth="1"/>
    <col min="4" max="4" width="1.5703125" style="73" customWidth="1"/>
    <col min="5" max="5" width="62.5703125" style="73" customWidth="1"/>
    <col min="6" max="8" width="4.7109375" style="214" customWidth="1"/>
    <col min="9" max="9" width="0.42578125" style="214" customWidth="1"/>
    <col min="10" max="12" width="4.7109375" style="214" customWidth="1"/>
    <col min="13" max="13" width="0.28515625" style="214" customWidth="1"/>
    <col min="14" max="15" width="4.7109375" style="214" customWidth="1"/>
    <col min="16" max="16" width="5.7109375" style="214" customWidth="1"/>
    <col min="17" max="17" width="2.5703125" style="73" customWidth="1"/>
    <col min="18" max="18" width="11.42578125" style="73"/>
    <col min="19" max="19" width="4.7109375" style="73" customWidth="1"/>
    <col min="20" max="20" width="5" style="73" customWidth="1"/>
    <col min="21" max="21" width="2.28515625" style="73" customWidth="1"/>
    <col min="22" max="22" width="26" style="73" customWidth="1"/>
    <col min="23" max="23" width="8" style="73" customWidth="1"/>
    <col min="24" max="24" width="1" style="73" customWidth="1"/>
    <col min="25" max="25" width="6.7109375" style="73" customWidth="1"/>
    <col min="26" max="26" width="1" style="73" customWidth="1"/>
    <col min="27" max="27" width="6.7109375" style="73" customWidth="1"/>
    <col min="28" max="28" width="1" style="73" customWidth="1"/>
    <col min="29" max="29" width="6.7109375" style="73" customWidth="1"/>
    <col min="30" max="30" width="1" style="73" customWidth="1"/>
    <col min="31" max="31" width="6.7109375" style="73" customWidth="1"/>
    <col min="32" max="32" width="1" style="73" customWidth="1"/>
    <col min="33" max="33" width="6.7109375" style="73" customWidth="1"/>
    <col min="34" max="34" width="1" style="73" customWidth="1"/>
    <col min="35" max="36" width="6.7109375" style="73" customWidth="1"/>
    <col min="37" max="16384" width="11.42578125" style="73"/>
  </cols>
  <sheetData>
    <row r="1" spans="1:37" ht="3.75" customHeight="1">
      <c r="F1" s="213"/>
      <c r="G1" s="213"/>
      <c r="H1" s="213"/>
      <c r="I1" s="213"/>
      <c r="J1" s="213"/>
      <c r="K1" s="213"/>
      <c r="L1" s="2561"/>
      <c r="M1" s="2561"/>
      <c r="N1" s="2561"/>
      <c r="O1" s="2561"/>
      <c r="Q1" s="92"/>
      <c r="R1" s="92"/>
    </row>
    <row r="2" spans="1:37" ht="3.75" hidden="1" customHeight="1">
      <c r="F2" s="213"/>
      <c r="G2" s="213"/>
      <c r="H2" s="213"/>
      <c r="I2" s="213"/>
      <c r="J2" s="213"/>
      <c r="K2" s="213"/>
      <c r="L2" s="213"/>
      <c r="M2" s="213"/>
      <c r="N2" s="213"/>
      <c r="O2" s="213"/>
      <c r="P2" s="213"/>
      <c r="Q2" s="92"/>
      <c r="R2" s="92"/>
    </row>
    <row r="3" spans="1:37" ht="12.75" customHeight="1">
      <c r="B3" s="1983" t="s">
        <v>1667</v>
      </c>
      <c r="C3" s="1983"/>
      <c r="D3" s="1983"/>
      <c r="E3" s="1983"/>
      <c r="F3" s="1983"/>
      <c r="G3" s="1983"/>
      <c r="H3" s="1983"/>
      <c r="I3" s="1983"/>
      <c r="J3" s="1983"/>
      <c r="K3" s="1983"/>
      <c r="L3" s="1983"/>
      <c r="M3" s="1983"/>
      <c r="N3" s="1983"/>
      <c r="O3" s="1983"/>
      <c r="P3" s="1983"/>
      <c r="Q3" s="92"/>
      <c r="T3" s="1983"/>
      <c r="U3" s="1983"/>
      <c r="V3" s="1983"/>
      <c r="W3" s="1983"/>
      <c r="X3" s="1983"/>
      <c r="Y3" s="1983"/>
      <c r="Z3" s="1983"/>
      <c r="AA3" s="1983"/>
      <c r="AB3" s="1983"/>
      <c r="AC3" s="1983"/>
      <c r="AD3" s="1983"/>
      <c r="AE3" s="1983"/>
      <c r="AF3" s="1983"/>
      <c r="AG3" s="1983"/>
      <c r="AH3" s="1983"/>
    </row>
    <row r="4" spans="1:37" ht="12.75" customHeight="1">
      <c r="A4" s="1916"/>
      <c r="B4" s="1983" t="s">
        <v>63</v>
      </c>
      <c r="C4" s="1983"/>
      <c r="D4" s="1983"/>
      <c r="E4" s="1983"/>
      <c r="F4" s="1983"/>
      <c r="G4" s="1983"/>
      <c r="H4" s="1983"/>
      <c r="I4" s="1983"/>
      <c r="J4" s="1983"/>
      <c r="K4" s="1983"/>
      <c r="L4" s="1983"/>
      <c r="M4" s="1983"/>
      <c r="N4" s="1983"/>
      <c r="O4" s="1983"/>
      <c r="P4" s="1983"/>
      <c r="Q4" s="92"/>
      <c r="R4" s="106"/>
      <c r="S4" s="106"/>
      <c r="T4" s="105"/>
      <c r="AJ4" s="104"/>
      <c r="AK4" s="104"/>
    </row>
    <row r="5" spans="1:37" ht="3" customHeight="1">
      <c r="D5" s="274"/>
      <c r="E5" s="274"/>
      <c r="F5" s="534"/>
      <c r="G5" s="1081"/>
      <c r="H5" s="1081"/>
      <c r="I5" s="534"/>
      <c r="J5" s="534"/>
      <c r="K5" s="534"/>
      <c r="L5" s="534"/>
      <c r="M5" s="97"/>
      <c r="N5" s="97"/>
      <c r="O5" s="97"/>
      <c r="P5" s="213"/>
      <c r="Q5" s="92"/>
      <c r="T5" s="99"/>
    </row>
    <row r="6" spans="1:37" s="99" customFormat="1" ht="10.5" customHeight="1">
      <c r="A6" s="97"/>
      <c r="B6" s="2552" t="s">
        <v>29</v>
      </c>
      <c r="C6" s="2551"/>
      <c r="D6" s="2551"/>
      <c r="E6" s="2551"/>
      <c r="F6" s="2550" t="s">
        <v>1647</v>
      </c>
      <c r="G6" s="2550"/>
      <c r="H6" s="2550"/>
      <c r="I6" s="2549"/>
      <c r="J6" s="2549"/>
      <c r="K6" s="2549"/>
      <c r="L6" s="2549"/>
      <c r="M6" s="2549"/>
      <c r="N6" s="2549"/>
      <c r="O6" s="2549"/>
      <c r="P6" s="2548"/>
    </row>
    <row r="7" spans="1:37" s="99" customFormat="1" ht="10.5" customHeight="1">
      <c r="A7" s="97"/>
      <c r="B7" s="2168"/>
      <c r="C7" s="366"/>
      <c r="D7" s="2547" t="s">
        <v>336</v>
      </c>
      <c r="E7" s="366"/>
      <c r="F7" s="2546"/>
      <c r="G7" s="2546"/>
      <c r="H7" s="2546"/>
      <c r="I7" s="2544"/>
      <c r="J7" s="2461" t="s">
        <v>1646</v>
      </c>
      <c r="K7" s="2461"/>
      <c r="L7" s="2461"/>
      <c r="M7" s="2544"/>
      <c r="N7" s="2461" t="s">
        <v>93</v>
      </c>
      <c r="O7" s="2461"/>
      <c r="P7" s="2155" t="s">
        <v>5</v>
      </c>
      <c r="R7" s="97"/>
    </row>
    <row r="8" spans="1:37" s="99" customFormat="1" ht="10.5" customHeight="1">
      <c r="A8" s="97"/>
      <c r="B8" s="2169"/>
      <c r="C8" s="2545"/>
      <c r="D8" s="323"/>
      <c r="E8" s="2545"/>
      <c r="F8" s="2544" t="s">
        <v>26</v>
      </c>
      <c r="G8" s="2544" t="s">
        <v>27</v>
      </c>
      <c r="H8" s="2544" t="s">
        <v>5</v>
      </c>
      <c r="I8" s="2544"/>
      <c r="J8" s="2544" t="s">
        <v>26</v>
      </c>
      <c r="K8" s="2544" t="s">
        <v>27</v>
      </c>
      <c r="L8" s="2544" t="s">
        <v>5</v>
      </c>
      <c r="M8" s="2544"/>
      <c r="N8" s="2544" t="s">
        <v>26</v>
      </c>
      <c r="O8" s="2544" t="s">
        <v>27</v>
      </c>
      <c r="P8" s="2155"/>
    </row>
    <row r="9" spans="1:37" ht="12" customHeight="1">
      <c r="B9" s="1984">
        <v>1401</v>
      </c>
      <c r="C9" s="1949" t="s">
        <v>9</v>
      </c>
      <c r="D9" s="1831"/>
      <c r="E9" s="1836"/>
      <c r="F9" s="2530">
        <f>SUM(F10+F15+F22)</f>
        <v>0</v>
      </c>
      <c r="G9" s="2530">
        <f>SUM(G10+G15+G22)</f>
        <v>0</v>
      </c>
      <c r="H9" s="2530">
        <f>SUM(F9:G9)</f>
        <v>0</v>
      </c>
      <c r="I9" s="2530"/>
      <c r="J9" s="2530">
        <f>SUM(J10+J15+J22)</f>
        <v>15</v>
      </c>
      <c r="K9" s="2530">
        <f>SUM(K10+K15+K22)</f>
        <v>9</v>
      </c>
      <c r="L9" s="2530">
        <f>SUM(J9:K9)</f>
        <v>24</v>
      </c>
      <c r="M9" s="2530"/>
      <c r="N9" s="2530">
        <f>SUM(F9+J9)</f>
        <v>15</v>
      </c>
      <c r="O9" s="2530">
        <f>SUM(G9+K9)</f>
        <v>9</v>
      </c>
      <c r="P9" s="2529">
        <f>SUM(N9:O9)</f>
        <v>24</v>
      </c>
      <c r="Q9" s="92"/>
    </row>
    <row r="10" spans="1:37" ht="11.25" customHeight="1">
      <c r="B10" s="1985"/>
      <c r="C10" s="488" t="s">
        <v>10</v>
      </c>
      <c r="D10" s="99"/>
      <c r="E10" s="99"/>
      <c r="F10" s="1773">
        <f>SUM(F11+F13)</f>
        <v>0</v>
      </c>
      <c r="G10" s="1773">
        <f>SUM(G11+G13)</f>
        <v>0</v>
      </c>
      <c r="H10" s="1773">
        <f>SUM(F10:G10)</f>
        <v>0</v>
      </c>
      <c r="I10" s="1773"/>
      <c r="J10" s="1773">
        <f>SUM(J11+J13)</f>
        <v>8</v>
      </c>
      <c r="K10" s="1773">
        <f>SUM(K11+K13)</f>
        <v>7</v>
      </c>
      <c r="L10" s="1773">
        <f>SUM(J10:K10)</f>
        <v>15</v>
      </c>
      <c r="M10" s="1773"/>
      <c r="N10" s="1773">
        <f>SUM(F10+J10)</f>
        <v>8</v>
      </c>
      <c r="O10" s="1773">
        <f>SUM(G10+K10)</f>
        <v>7</v>
      </c>
      <c r="P10" s="833">
        <f>SUM(N10:O10)</f>
        <v>15</v>
      </c>
      <c r="Q10" s="92"/>
      <c r="R10" s="92"/>
    </row>
    <row r="11" spans="1:37" ht="10.5" customHeight="1">
      <c r="B11" s="1985"/>
      <c r="C11" s="99"/>
      <c r="D11" s="99" t="s">
        <v>1256</v>
      </c>
      <c r="E11" s="99"/>
      <c r="F11" s="1741">
        <f>SUM(F12)</f>
        <v>0</v>
      </c>
      <c r="G11" s="1741">
        <f>SUM(G12)</f>
        <v>0</v>
      </c>
      <c r="H11" s="249">
        <f>SUM(F11:G11)</f>
        <v>0</v>
      </c>
      <c r="I11" s="1741"/>
      <c r="J11" s="1741">
        <f>SUM(J12)</f>
        <v>8</v>
      </c>
      <c r="K11" s="1741">
        <f>SUM(K12)</f>
        <v>7</v>
      </c>
      <c r="L11" s="249">
        <f>SUM(J11:K11)</f>
        <v>15</v>
      </c>
      <c r="M11" s="249"/>
      <c r="N11" s="249">
        <f>SUM(F11+J11)</f>
        <v>8</v>
      </c>
      <c r="O11" s="249">
        <f>SUM(G11+K11)</f>
        <v>7</v>
      </c>
      <c r="P11" s="248">
        <f>SUM(N11:O11)</f>
        <v>15</v>
      </c>
      <c r="Q11" s="92"/>
      <c r="R11" s="92"/>
    </row>
    <row r="12" spans="1:37" ht="10.5" customHeight="1">
      <c r="B12" s="1985"/>
      <c r="C12" s="99"/>
      <c r="E12" s="99" t="s">
        <v>1253</v>
      </c>
      <c r="F12" s="1741">
        <v>0</v>
      </c>
      <c r="G12" s="1741">
        <v>0</v>
      </c>
      <c r="H12" s="249">
        <f>SUM(F12:G12)</f>
        <v>0</v>
      </c>
      <c r="I12" s="1741"/>
      <c r="J12" s="1741">
        <v>8</v>
      </c>
      <c r="K12" s="1741">
        <v>7</v>
      </c>
      <c r="L12" s="249">
        <f>SUM(J12:K12)</f>
        <v>15</v>
      </c>
      <c r="M12" s="249"/>
      <c r="N12" s="249">
        <f>SUM(F12+J12)</f>
        <v>8</v>
      </c>
      <c r="O12" s="249">
        <f>SUM(G12+K12)</f>
        <v>7</v>
      </c>
      <c r="P12" s="248">
        <f>SUM(N12:O12)</f>
        <v>15</v>
      </c>
      <c r="Q12" s="92"/>
      <c r="R12" s="92"/>
    </row>
    <row r="13" spans="1:37" ht="10.5" customHeight="1">
      <c r="B13" s="1985"/>
      <c r="C13" s="99"/>
      <c r="D13" s="99" t="s">
        <v>1261</v>
      </c>
      <c r="E13" s="99"/>
      <c r="F13" s="1741">
        <f>SUM(F14)</f>
        <v>0</v>
      </c>
      <c r="G13" s="1741">
        <f>SUM(G14)</f>
        <v>0</v>
      </c>
      <c r="H13" s="249">
        <f>SUM(F13:G13)</f>
        <v>0</v>
      </c>
      <c r="I13" s="1741"/>
      <c r="J13" s="1741">
        <f>SUM(J14)</f>
        <v>0</v>
      </c>
      <c r="K13" s="1741">
        <f>SUM(K14)</f>
        <v>0</v>
      </c>
      <c r="L13" s="249">
        <f>SUM(J13:K13)</f>
        <v>0</v>
      </c>
      <c r="M13" s="249"/>
      <c r="N13" s="249">
        <f>SUM(F13+J13)</f>
        <v>0</v>
      </c>
      <c r="O13" s="249">
        <f>SUM(G13+K13)</f>
        <v>0</v>
      </c>
      <c r="P13" s="248">
        <f>SUM(N13:O13)</f>
        <v>0</v>
      </c>
      <c r="Q13" s="92"/>
      <c r="R13" s="92"/>
    </row>
    <row r="14" spans="1:37" ht="10.5" customHeight="1">
      <c r="B14" s="1985"/>
      <c r="C14" s="99"/>
      <c r="E14" s="99" t="s">
        <v>1326</v>
      </c>
      <c r="F14" s="1741">
        <v>0</v>
      </c>
      <c r="G14" s="1741">
        <v>0</v>
      </c>
      <c r="H14" s="249">
        <f>SUM(F14:G14)</f>
        <v>0</v>
      </c>
      <c r="I14" s="1741"/>
      <c r="J14" s="1741">
        <v>0</v>
      </c>
      <c r="K14" s="1741">
        <v>0</v>
      </c>
      <c r="L14" s="249">
        <f>SUM(J14:K14)</f>
        <v>0</v>
      </c>
      <c r="M14" s="249"/>
      <c r="N14" s="249">
        <f>SUM(F14+J14)</f>
        <v>0</v>
      </c>
      <c r="O14" s="249">
        <f>SUM(G14+K14)</f>
        <v>0</v>
      </c>
      <c r="P14" s="248">
        <f>SUM(N14:O14)</f>
        <v>0</v>
      </c>
      <c r="Q14" s="92"/>
      <c r="R14" s="92"/>
    </row>
    <row r="15" spans="1:37" ht="11.25" customHeight="1">
      <c r="B15" s="1985"/>
      <c r="C15" s="138" t="s">
        <v>11</v>
      </c>
      <c r="D15" s="99"/>
      <c r="E15" s="99"/>
      <c r="F15" s="1773">
        <f>SUM(F16+F18+F20)</f>
        <v>0</v>
      </c>
      <c r="G15" s="1773">
        <f>SUM(G16+G18+G20)</f>
        <v>0</v>
      </c>
      <c r="H15" s="1773">
        <f>SUM(F15:G15)</f>
        <v>0</v>
      </c>
      <c r="I15" s="1773"/>
      <c r="J15" s="1773">
        <f>SUM(J16+J18+J20)</f>
        <v>7</v>
      </c>
      <c r="K15" s="1773">
        <f>SUM(K16+K18+K20)</f>
        <v>1</v>
      </c>
      <c r="L15" s="1773">
        <f>SUM(J15:K15)</f>
        <v>8</v>
      </c>
      <c r="M15" s="1773"/>
      <c r="N15" s="1773">
        <f>SUM(F15+J15)</f>
        <v>7</v>
      </c>
      <c r="O15" s="1773">
        <f>SUM(G15+K15)</f>
        <v>1</v>
      </c>
      <c r="P15" s="833">
        <f>SUM(N15:O15)</f>
        <v>8</v>
      </c>
      <c r="Q15" s="92"/>
      <c r="R15" s="92"/>
    </row>
    <row r="16" spans="1:37" ht="10.5" customHeight="1">
      <c r="B16" s="1985"/>
      <c r="C16" s="138"/>
      <c r="D16" s="99" t="s">
        <v>1258</v>
      </c>
      <c r="E16" s="99"/>
      <c r="F16" s="1741">
        <f>SUM(F17)</f>
        <v>0</v>
      </c>
      <c r="G16" s="1741">
        <f>SUM(G17)</f>
        <v>0</v>
      </c>
      <c r="H16" s="249">
        <f>SUM(F16:G16)</f>
        <v>0</v>
      </c>
      <c r="I16" s="1741"/>
      <c r="J16" s="1741">
        <f>SUM(J17)</f>
        <v>0</v>
      </c>
      <c r="K16" s="1741">
        <f>SUM(K17)</f>
        <v>0</v>
      </c>
      <c r="L16" s="249">
        <f>SUM(J16:K16)</f>
        <v>0</v>
      </c>
      <c r="M16" s="249"/>
      <c r="N16" s="249">
        <f>SUM(F16+J16)</f>
        <v>0</v>
      </c>
      <c r="O16" s="249">
        <f>SUM(G16+K16)</f>
        <v>0</v>
      </c>
      <c r="P16" s="248">
        <f>SUM(N16:O16)</f>
        <v>0</v>
      </c>
      <c r="Q16" s="92"/>
      <c r="R16" s="92"/>
    </row>
    <row r="17" spans="2:18" ht="10.5" customHeight="1">
      <c r="B17" s="1985"/>
      <c r="C17" s="138"/>
      <c r="D17" s="99"/>
      <c r="E17" s="99" t="s">
        <v>1325</v>
      </c>
      <c r="F17" s="1741">
        <v>0</v>
      </c>
      <c r="G17" s="1741">
        <v>0</v>
      </c>
      <c r="H17" s="249">
        <f>SUM(F17:G17)</f>
        <v>0</v>
      </c>
      <c r="I17" s="1741"/>
      <c r="J17" s="1741">
        <v>0</v>
      </c>
      <c r="K17" s="1741">
        <v>0</v>
      </c>
      <c r="L17" s="249">
        <f>SUM(J17:K17)</f>
        <v>0</v>
      </c>
      <c r="M17" s="249"/>
      <c r="N17" s="249">
        <f>SUM(F17+J17)</f>
        <v>0</v>
      </c>
      <c r="O17" s="249">
        <f>SUM(G17+K17)</f>
        <v>0</v>
      </c>
      <c r="P17" s="248">
        <f>SUM(N17:O17)</f>
        <v>0</v>
      </c>
      <c r="Q17" s="92"/>
      <c r="R17" s="92"/>
    </row>
    <row r="18" spans="2:18" ht="10.5" customHeight="1">
      <c r="B18" s="1985"/>
      <c r="C18" s="99"/>
      <c r="D18" s="99" t="s">
        <v>1256</v>
      </c>
      <c r="E18" s="99"/>
      <c r="F18" s="1741">
        <f>SUM(F19)</f>
        <v>0</v>
      </c>
      <c r="G18" s="1741">
        <f>SUM(G19)</f>
        <v>0</v>
      </c>
      <c r="H18" s="249">
        <f>SUM(F18:G18)</f>
        <v>0</v>
      </c>
      <c r="I18" s="1741"/>
      <c r="J18" s="1741">
        <f>SUM(J19)</f>
        <v>7</v>
      </c>
      <c r="K18" s="1741">
        <f>SUM(K19)</f>
        <v>1</v>
      </c>
      <c r="L18" s="249">
        <f>SUM(J18:K18)</f>
        <v>8</v>
      </c>
      <c r="M18" s="249"/>
      <c r="N18" s="249">
        <f>SUM(F18+J18)</f>
        <v>7</v>
      </c>
      <c r="O18" s="249">
        <f>SUM(G18+K18)</f>
        <v>1</v>
      </c>
      <c r="P18" s="248">
        <f>SUM(N18:O18)</f>
        <v>8</v>
      </c>
      <c r="Q18" s="92"/>
      <c r="R18" s="92"/>
    </row>
    <row r="19" spans="2:18" ht="10.5" customHeight="1">
      <c r="B19" s="1985"/>
      <c r="C19" s="99"/>
      <c r="D19" s="99"/>
      <c r="E19" s="99" t="s">
        <v>1253</v>
      </c>
      <c r="F19" s="1741">
        <v>0</v>
      </c>
      <c r="G19" s="1741">
        <v>0</v>
      </c>
      <c r="H19" s="249">
        <f>SUM(F19:G19)</f>
        <v>0</v>
      </c>
      <c r="I19" s="1741"/>
      <c r="J19" s="1741">
        <v>7</v>
      </c>
      <c r="K19" s="1741">
        <v>1</v>
      </c>
      <c r="L19" s="249">
        <f>SUM(J19:K19)</f>
        <v>8</v>
      </c>
      <c r="M19" s="249"/>
      <c r="N19" s="249">
        <f>SUM(F19+J19)</f>
        <v>7</v>
      </c>
      <c r="O19" s="249">
        <f>SUM(G19+K19)</f>
        <v>1</v>
      </c>
      <c r="P19" s="248">
        <f>SUM(N19:O19)</f>
        <v>8</v>
      </c>
      <c r="Q19" s="92"/>
      <c r="R19" s="92"/>
    </row>
    <row r="20" spans="2:18" ht="10.5" customHeight="1">
      <c r="B20" s="1985"/>
      <c r="C20" s="99"/>
      <c r="D20" s="99" t="s">
        <v>1261</v>
      </c>
      <c r="E20" s="99"/>
      <c r="F20" s="1741">
        <f>SUM(F21)</f>
        <v>0</v>
      </c>
      <c r="G20" s="1741">
        <f>SUM(G21)</f>
        <v>0</v>
      </c>
      <c r="H20" s="249">
        <f>SUM(F20:G20)</f>
        <v>0</v>
      </c>
      <c r="I20" s="1741"/>
      <c r="J20" s="1741">
        <f>SUM(J21)</f>
        <v>0</v>
      </c>
      <c r="K20" s="1741">
        <f>SUM(K21)</f>
        <v>0</v>
      </c>
      <c r="L20" s="249">
        <f>SUM(J20:K20)</f>
        <v>0</v>
      </c>
      <c r="M20" s="1741">
        <f>SUM(M21)</f>
        <v>0</v>
      </c>
      <c r="N20" s="249">
        <f>SUM(F20+J20)</f>
        <v>0</v>
      </c>
      <c r="O20" s="249">
        <f>SUM(G20+K20)</f>
        <v>0</v>
      </c>
      <c r="P20" s="248">
        <f>SUM(N20:O20)</f>
        <v>0</v>
      </c>
      <c r="Q20" s="92"/>
      <c r="R20" s="92"/>
    </row>
    <row r="21" spans="2:18" ht="10.5" customHeight="1">
      <c r="B21" s="1985"/>
      <c r="C21" s="99"/>
      <c r="D21" s="99"/>
      <c r="E21" s="99" t="s">
        <v>1324</v>
      </c>
      <c r="F21" s="1741">
        <v>0</v>
      </c>
      <c r="G21" s="1741">
        <v>0</v>
      </c>
      <c r="H21" s="249">
        <f>SUM(F21:G21)</f>
        <v>0</v>
      </c>
      <c r="I21" s="1741"/>
      <c r="J21" s="1741">
        <v>0</v>
      </c>
      <c r="K21" s="1741">
        <v>0</v>
      </c>
      <c r="L21" s="1741">
        <f>SUM(J21:K21)</f>
        <v>0</v>
      </c>
      <c r="M21" s="249"/>
      <c r="N21" s="249">
        <f>SUM(F21+J21)</f>
        <v>0</v>
      </c>
      <c r="O21" s="249">
        <f>SUM(G21+K21)</f>
        <v>0</v>
      </c>
      <c r="P21" s="248">
        <f>SUM(N21:O21)</f>
        <v>0</v>
      </c>
      <c r="Q21" s="92"/>
      <c r="R21" s="92"/>
    </row>
    <row r="22" spans="2:18" ht="11.25" customHeight="1">
      <c r="B22" s="1985"/>
      <c r="C22" s="138" t="s">
        <v>12</v>
      </c>
      <c r="D22" s="99"/>
      <c r="E22" s="99"/>
      <c r="F22" s="1773">
        <f>SUM(F23+F25)</f>
        <v>0</v>
      </c>
      <c r="G22" s="1773">
        <f>SUM(G23+G25)</f>
        <v>0</v>
      </c>
      <c r="H22" s="1773">
        <f>SUM(F22:G22)</f>
        <v>0</v>
      </c>
      <c r="I22" s="1773"/>
      <c r="J22" s="1773">
        <f>SUM(J23+J25)</f>
        <v>0</v>
      </c>
      <c r="K22" s="1773">
        <f>SUM(K23+K25)</f>
        <v>1</v>
      </c>
      <c r="L22" s="1773">
        <f>SUM(J22:K22)</f>
        <v>1</v>
      </c>
      <c r="M22" s="1773"/>
      <c r="N22" s="1773">
        <f>SUM(F22+J22)</f>
        <v>0</v>
      </c>
      <c r="O22" s="1773">
        <f>SUM(G22+K22)</f>
        <v>1</v>
      </c>
      <c r="P22" s="833">
        <f>SUM(N22:O22)</f>
        <v>1</v>
      </c>
      <c r="Q22" s="92"/>
      <c r="R22" s="92"/>
    </row>
    <row r="23" spans="2:18" ht="10.5" customHeight="1">
      <c r="B23" s="1985"/>
      <c r="C23" s="138"/>
      <c r="D23" s="99" t="s">
        <v>1258</v>
      </c>
      <c r="E23" s="99"/>
      <c r="F23" s="249">
        <f>SUM(F24)</f>
        <v>0</v>
      </c>
      <c r="G23" s="249">
        <f>SUM(G24)</f>
        <v>0</v>
      </c>
      <c r="H23" s="249">
        <f>SUM(F23:G23)</f>
        <v>0</v>
      </c>
      <c r="I23" s="249"/>
      <c r="J23" s="249">
        <f>SUM(J24)</f>
        <v>0</v>
      </c>
      <c r="K23" s="249">
        <f>SUM(K24)</f>
        <v>0</v>
      </c>
      <c r="L23" s="249">
        <f>SUM(J23:K23)</f>
        <v>0</v>
      </c>
      <c r="M23" s="249"/>
      <c r="N23" s="249">
        <f>SUM(F23+J23)</f>
        <v>0</v>
      </c>
      <c r="O23" s="249">
        <f>SUM(G23+K23)</f>
        <v>0</v>
      </c>
      <c r="P23" s="248">
        <f>SUM(N23:O23)</f>
        <v>0</v>
      </c>
      <c r="Q23" s="92"/>
      <c r="R23" s="92"/>
    </row>
    <row r="24" spans="2:18" ht="10.5" customHeight="1">
      <c r="B24" s="1985"/>
      <c r="C24" s="138"/>
      <c r="D24" s="99"/>
      <c r="E24" s="99" t="s">
        <v>1257</v>
      </c>
      <c r="F24" s="249">
        <v>0</v>
      </c>
      <c r="G24" s="249">
        <v>0</v>
      </c>
      <c r="H24" s="249">
        <f>SUM(F24:G24)</f>
        <v>0</v>
      </c>
      <c r="I24" s="249"/>
      <c r="J24" s="249">
        <v>0</v>
      </c>
      <c r="K24" s="249">
        <v>0</v>
      </c>
      <c r="L24" s="249">
        <f>SUM(J24:K24)</f>
        <v>0</v>
      </c>
      <c r="M24" s="249"/>
      <c r="N24" s="249">
        <f>SUM(F24+J24)</f>
        <v>0</v>
      </c>
      <c r="O24" s="249">
        <f>SUM(G24+K24)</f>
        <v>0</v>
      </c>
      <c r="P24" s="248">
        <f>SUM(N24:O24)</f>
        <v>0</v>
      </c>
      <c r="Q24" s="92"/>
      <c r="R24" s="92"/>
    </row>
    <row r="25" spans="2:18" ht="10.5" customHeight="1">
      <c r="B25" s="1985"/>
      <c r="C25" s="99"/>
      <c r="D25" s="99" t="s">
        <v>1256</v>
      </c>
      <c r="E25" s="99"/>
      <c r="F25" s="249">
        <f>SUM(F26)</f>
        <v>0</v>
      </c>
      <c r="G25" s="249">
        <f>SUM(G26)</f>
        <v>0</v>
      </c>
      <c r="H25" s="249">
        <f>SUM(F25:G25)</f>
        <v>0</v>
      </c>
      <c r="I25" s="249"/>
      <c r="J25" s="249">
        <f>SUM(J26)</f>
        <v>0</v>
      </c>
      <c r="K25" s="249">
        <f>SUM(K26)</f>
        <v>1</v>
      </c>
      <c r="L25" s="249">
        <f>SUM(J25:K25)</f>
        <v>1</v>
      </c>
      <c r="M25" s="249"/>
      <c r="N25" s="249">
        <f>SUM(F25+J25)</f>
        <v>0</v>
      </c>
      <c r="O25" s="249">
        <f>SUM(G25+K25)</f>
        <v>1</v>
      </c>
      <c r="P25" s="248">
        <f>SUM(N25:O25)</f>
        <v>1</v>
      </c>
      <c r="Q25" s="92"/>
      <c r="R25" s="92"/>
    </row>
    <row r="26" spans="2:18" ht="10.5" customHeight="1">
      <c r="B26" s="1996"/>
      <c r="C26" s="99"/>
      <c r="D26" s="99"/>
      <c r="E26" s="99" t="s">
        <v>1253</v>
      </c>
      <c r="F26" s="1741">
        <v>0</v>
      </c>
      <c r="G26" s="1741">
        <v>0</v>
      </c>
      <c r="H26" s="249">
        <f>SUM(F26:G26)</f>
        <v>0</v>
      </c>
      <c r="I26" s="1741"/>
      <c r="J26" s="1741">
        <v>0</v>
      </c>
      <c r="K26" s="1741">
        <v>1</v>
      </c>
      <c r="L26" s="249">
        <f>SUM(J26:K26)</f>
        <v>1</v>
      </c>
      <c r="M26" s="249"/>
      <c r="N26" s="249">
        <f>SUM(F26+J26)</f>
        <v>0</v>
      </c>
      <c r="O26" s="249">
        <f>SUM(G26+K26)</f>
        <v>1</v>
      </c>
      <c r="P26" s="248">
        <f>SUM(N26:O26)</f>
        <v>1</v>
      </c>
      <c r="Q26" s="92"/>
      <c r="R26" s="92"/>
    </row>
    <row r="27" spans="2:18" ht="12" customHeight="1">
      <c r="B27" s="1984">
        <v>1402</v>
      </c>
      <c r="C27" s="1832" t="s">
        <v>13</v>
      </c>
      <c r="D27" s="1831"/>
      <c r="E27" s="1831"/>
      <c r="F27" s="2530">
        <f>SUM(F28+F44+F52+F59+F62)</f>
        <v>28</v>
      </c>
      <c r="G27" s="2530">
        <f>SUM(G28+G44+G52+G59+G62)</f>
        <v>29</v>
      </c>
      <c r="H27" s="2530">
        <f>SUM(F27:G27)</f>
        <v>57</v>
      </c>
      <c r="I27" s="2530"/>
      <c r="J27" s="2530">
        <f>SUM(J28+J44+J52+J59+J62)</f>
        <v>57</v>
      </c>
      <c r="K27" s="2530">
        <f>SUM(K28+K44+K52+K59+K62)</f>
        <v>66</v>
      </c>
      <c r="L27" s="2530">
        <f>SUM(J27:K27)</f>
        <v>123</v>
      </c>
      <c r="M27" s="2530"/>
      <c r="N27" s="2530">
        <f>SUM(F27+J27)</f>
        <v>85</v>
      </c>
      <c r="O27" s="2530">
        <f>SUM(G27+K27)</f>
        <v>95</v>
      </c>
      <c r="P27" s="2529">
        <f>SUM(N27:O27)</f>
        <v>180</v>
      </c>
      <c r="Q27" s="92"/>
      <c r="R27" s="92"/>
    </row>
    <row r="28" spans="2:18" ht="11.25" customHeight="1">
      <c r="B28" s="1985"/>
      <c r="C28" s="138" t="s">
        <v>92</v>
      </c>
      <c r="D28" s="99"/>
      <c r="E28" s="99"/>
      <c r="F28" s="1773">
        <f>SUM(F29+F31)</f>
        <v>20</v>
      </c>
      <c r="G28" s="1773">
        <f>SUM(G29+G31)</f>
        <v>20</v>
      </c>
      <c r="H28" s="1773">
        <f>SUM(F28:G28)</f>
        <v>40</v>
      </c>
      <c r="I28" s="1773"/>
      <c r="J28" s="1773">
        <f>SUM(J29+J31)</f>
        <v>27</v>
      </c>
      <c r="K28" s="1773">
        <f>SUM(K29+K31)</f>
        <v>38</v>
      </c>
      <c r="L28" s="1773">
        <f>SUM(J28:K28)</f>
        <v>65</v>
      </c>
      <c r="M28" s="1773"/>
      <c r="N28" s="1773">
        <f>SUM(F28+J28)</f>
        <v>47</v>
      </c>
      <c r="O28" s="1773">
        <f>SUM(G28+K28)</f>
        <v>58</v>
      </c>
      <c r="P28" s="833">
        <f>SUM(N28:O28)</f>
        <v>105</v>
      </c>
      <c r="Q28" s="92"/>
      <c r="R28" s="92"/>
    </row>
    <row r="29" spans="2:18" ht="10.5" customHeight="1">
      <c r="B29" s="1985"/>
      <c r="C29" s="261"/>
      <c r="D29" s="99" t="s">
        <v>84</v>
      </c>
      <c r="E29" s="99"/>
      <c r="F29" s="1741">
        <f>SUM(F30)</f>
        <v>0</v>
      </c>
      <c r="G29" s="1741">
        <f>SUM(G30)</f>
        <v>0</v>
      </c>
      <c r="H29" s="1741">
        <f>SUM(F29:G29)</f>
        <v>0</v>
      </c>
      <c r="I29" s="1741"/>
      <c r="J29" s="1741">
        <f>SUM(J30)</f>
        <v>6</v>
      </c>
      <c r="K29" s="1741">
        <f>SUM(K30:K30)</f>
        <v>8</v>
      </c>
      <c r="L29" s="1741">
        <f>SUM(J29:K29)</f>
        <v>14</v>
      </c>
      <c r="M29" s="1741"/>
      <c r="N29" s="249">
        <f>SUM(F29+J29)</f>
        <v>6</v>
      </c>
      <c r="O29" s="249">
        <f>SUM(G29+K29)</f>
        <v>8</v>
      </c>
      <c r="P29" s="248">
        <f>SUM(N29:O29)</f>
        <v>14</v>
      </c>
      <c r="Q29" s="92"/>
      <c r="R29" s="92"/>
    </row>
    <row r="30" spans="2:18" ht="10.5" customHeight="1">
      <c r="B30" s="1985"/>
      <c r="C30" s="138"/>
      <c r="D30" s="99"/>
      <c r="E30" s="99" t="s">
        <v>1323</v>
      </c>
      <c r="F30" s="1741">
        <v>0</v>
      </c>
      <c r="G30" s="1741">
        <v>0</v>
      </c>
      <c r="H30" s="1741">
        <f>SUM(F30:G30)</f>
        <v>0</v>
      </c>
      <c r="I30" s="1741"/>
      <c r="J30" s="1741">
        <v>6</v>
      </c>
      <c r="K30" s="1741">
        <v>8</v>
      </c>
      <c r="L30" s="1741">
        <f>SUM(J30:K30)</f>
        <v>14</v>
      </c>
      <c r="M30" s="1741"/>
      <c r="N30" s="249">
        <f>SUM(F30+J30)</f>
        <v>6</v>
      </c>
      <c r="O30" s="249">
        <f>SUM(G30+K30)</f>
        <v>8</v>
      </c>
      <c r="P30" s="248">
        <f>SUM(N30:O30)</f>
        <v>14</v>
      </c>
      <c r="Q30" s="92"/>
      <c r="R30" s="92"/>
    </row>
    <row r="31" spans="2:18" ht="10.5" customHeight="1">
      <c r="B31" s="1985"/>
      <c r="C31" s="99"/>
      <c r="D31" s="99" t="s">
        <v>1256</v>
      </c>
      <c r="E31" s="99"/>
      <c r="F31" s="1741">
        <f>SUM(F32+F33+F34+F36+F37+F38+F39+F40+F41+F42+F43)</f>
        <v>20</v>
      </c>
      <c r="G31" s="1741">
        <f>SUM(G32+G33+G34+G36+G37+G38+G39+G40+G41+G42+G43)</f>
        <v>20</v>
      </c>
      <c r="H31" s="1741">
        <f>SUM(F31:G31)</f>
        <v>40</v>
      </c>
      <c r="I31" s="1741"/>
      <c r="J31" s="1741">
        <f>SUM(J32+J33+J34+J36+J37+J38+J39+J40+J41+J42+J43)</f>
        <v>21</v>
      </c>
      <c r="K31" s="1741">
        <f>SUM(K32+K33+K34+K36+K37+K38+K39+K40+K41+K42+K43)</f>
        <v>30</v>
      </c>
      <c r="L31" s="1741">
        <f>SUM(J31:K31)</f>
        <v>51</v>
      </c>
      <c r="M31" s="1741"/>
      <c r="N31" s="249">
        <f>SUM(F31+J31)</f>
        <v>41</v>
      </c>
      <c r="O31" s="249">
        <f>SUM(G31+K31)</f>
        <v>50</v>
      </c>
      <c r="P31" s="248">
        <f>SUM(N31:O31)</f>
        <v>91</v>
      </c>
      <c r="Q31" s="92"/>
      <c r="R31" s="92"/>
    </row>
    <row r="32" spans="2:18" ht="10.5" customHeight="1">
      <c r="B32" s="1985"/>
      <c r="C32" s="99"/>
      <c r="D32" s="99"/>
      <c r="E32" s="99" t="s">
        <v>1312</v>
      </c>
      <c r="F32" s="1741">
        <v>13</v>
      </c>
      <c r="G32" s="1741">
        <v>7</v>
      </c>
      <c r="H32" s="1741">
        <f>SUM(F32:G32)</f>
        <v>20</v>
      </c>
      <c r="I32" s="1741"/>
      <c r="J32" s="1741">
        <v>0</v>
      </c>
      <c r="K32" s="1741">
        <v>0</v>
      </c>
      <c r="L32" s="1741">
        <f>SUM(J32:K32)</f>
        <v>0</v>
      </c>
      <c r="M32" s="1741"/>
      <c r="N32" s="249">
        <f>SUM(F32+J32)</f>
        <v>13</v>
      </c>
      <c r="O32" s="249">
        <f>SUM(G32+K32)</f>
        <v>7</v>
      </c>
      <c r="P32" s="248">
        <f>SUM(N32:O32)</f>
        <v>20</v>
      </c>
      <c r="Q32" s="92"/>
      <c r="R32" s="92"/>
    </row>
    <row r="33" spans="2:18" ht="10.5" customHeight="1">
      <c r="B33" s="1985"/>
      <c r="C33" s="99"/>
      <c r="D33" s="99"/>
      <c r="E33" s="99" t="s">
        <v>1313</v>
      </c>
      <c r="F33" s="1741">
        <v>7</v>
      </c>
      <c r="G33" s="1741">
        <v>13</v>
      </c>
      <c r="H33" s="1741">
        <f>SUM(F33:G33)</f>
        <v>20</v>
      </c>
      <c r="I33" s="1741"/>
      <c r="J33" s="1741">
        <v>0</v>
      </c>
      <c r="K33" s="1741">
        <v>0</v>
      </c>
      <c r="L33" s="1741">
        <f>SUM(I33:K33)</f>
        <v>0</v>
      </c>
      <c r="M33" s="1741"/>
      <c r="N33" s="249">
        <f>SUM(F33+J33)</f>
        <v>7</v>
      </c>
      <c r="O33" s="249">
        <f>SUM(G33+K33)</f>
        <v>13</v>
      </c>
      <c r="P33" s="248">
        <f>SUM(N33:O33)</f>
        <v>20</v>
      </c>
      <c r="Q33" s="92"/>
      <c r="R33" s="92"/>
    </row>
    <row r="34" spans="2:18" ht="10.5" customHeight="1">
      <c r="B34" s="1985"/>
      <c r="C34" s="99"/>
      <c r="D34" s="99"/>
      <c r="E34" s="99" t="s">
        <v>1322</v>
      </c>
      <c r="F34" s="1741">
        <v>0</v>
      </c>
      <c r="G34" s="1741">
        <v>0</v>
      </c>
      <c r="H34" s="1741">
        <f>SUM(F34:G34)</f>
        <v>0</v>
      </c>
      <c r="I34" s="1741"/>
      <c r="J34" s="1741">
        <v>0</v>
      </c>
      <c r="K34" s="1741">
        <v>0</v>
      </c>
      <c r="L34" s="1741">
        <f>SUM(I34:K34)</f>
        <v>0</v>
      </c>
      <c r="M34" s="1741"/>
      <c r="N34" s="249">
        <f>SUM(F34+J34)</f>
        <v>0</v>
      </c>
      <c r="O34" s="249">
        <f>SUM(G34+K34)</f>
        <v>0</v>
      </c>
      <c r="P34" s="248">
        <f>SUM(N34:O34)</f>
        <v>0</v>
      </c>
      <c r="Q34" s="92"/>
      <c r="R34" s="92"/>
    </row>
    <row r="35" spans="2:18" ht="10.5" customHeight="1">
      <c r="B35" s="1985"/>
      <c r="C35" s="99"/>
      <c r="D35" s="99"/>
      <c r="E35" s="99" t="s">
        <v>1308</v>
      </c>
      <c r="F35" s="1741"/>
      <c r="G35" s="1741"/>
      <c r="H35" s="1741"/>
      <c r="I35" s="1741"/>
      <c r="J35" s="1741"/>
      <c r="K35" s="1741"/>
      <c r="L35" s="1741"/>
      <c r="M35" s="1741"/>
      <c r="N35" s="1741"/>
      <c r="O35" s="1741"/>
      <c r="P35" s="856"/>
      <c r="Q35" s="92"/>
      <c r="R35" s="92"/>
    </row>
    <row r="36" spans="2:18" ht="10.5" customHeight="1">
      <c r="B36" s="1985"/>
      <c r="C36" s="99"/>
      <c r="D36" s="99"/>
      <c r="E36" s="99" t="s">
        <v>1321</v>
      </c>
      <c r="F36" s="1741">
        <v>0</v>
      </c>
      <c r="G36" s="1741">
        <v>0</v>
      </c>
      <c r="H36" s="1741">
        <f>SUM(F36:G36)</f>
        <v>0</v>
      </c>
      <c r="I36" s="1741"/>
      <c r="J36" s="1741">
        <v>11</v>
      </c>
      <c r="K36" s="1741">
        <v>11</v>
      </c>
      <c r="L36" s="1741">
        <f>SUM(I36:K36)</f>
        <v>22</v>
      </c>
      <c r="M36" s="1741"/>
      <c r="N36" s="1741">
        <f>SUM(F36+J36)</f>
        <v>11</v>
      </c>
      <c r="O36" s="1741">
        <f>SUM(G36+K36)</f>
        <v>11</v>
      </c>
      <c r="P36" s="856">
        <f>SUM(N36:O36)</f>
        <v>22</v>
      </c>
      <c r="Q36" s="92"/>
      <c r="R36" s="92"/>
    </row>
    <row r="37" spans="2:18" ht="10.5" customHeight="1">
      <c r="B37" s="1985"/>
      <c r="C37" s="99"/>
      <c r="D37" s="99"/>
      <c r="E37" s="99" t="s">
        <v>1320</v>
      </c>
      <c r="F37" s="1741">
        <v>0</v>
      </c>
      <c r="G37" s="1741">
        <v>0</v>
      </c>
      <c r="H37" s="1741">
        <f>SUM(F37:G37)</f>
        <v>0</v>
      </c>
      <c r="I37" s="1741"/>
      <c r="J37" s="1741">
        <v>9</v>
      </c>
      <c r="K37" s="1741">
        <v>18</v>
      </c>
      <c r="L37" s="1741">
        <f>SUM(I37:K37)</f>
        <v>27</v>
      </c>
      <c r="M37" s="1741"/>
      <c r="N37" s="1741">
        <f>SUM(F37+J37)</f>
        <v>9</v>
      </c>
      <c r="O37" s="1741">
        <f>SUM(G37+K37)</f>
        <v>18</v>
      </c>
      <c r="P37" s="856">
        <f>SUM(N37:O37)</f>
        <v>27</v>
      </c>
      <c r="Q37" s="92"/>
      <c r="R37" s="92"/>
    </row>
    <row r="38" spans="2:18" ht="10.5" customHeight="1">
      <c r="B38" s="1985"/>
      <c r="C38" s="99"/>
      <c r="D38" s="99"/>
      <c r="E38" s="99" t="s">
        <v>1319</v>
      </c>
      <c r="F38" s="1741">
        <v>0</v>
      </c>
      <c r="G38" s="1741">
        <v>0</v>
      </c>
      <c r="H38" s="1741">
        <f>SUM(F38:G38)</f>
        <v>0</v>
      </c>
      <c r="I38" s="1741"/>
      <c r="J38" s="1741">
        <v>0</v>
      </c>
      <c r="K38" s="1741">
        <v>1</v>
      </c>
      <c r="L38" s="1741">
        <f>SUM(I38:K38)</f>
        <v>1</v>
      </c>
      <c r="M38" s="1741"/>
      <c r="N38" s="1741">
        <f>SUM(F38+J38)</f>
        <v>0</v>
      </c>
      <c r="O38" s="1741">
        <f>SUM(G38+K38)</f>
        <v>1</v>
      </c>
      <c r="P38" s="856">
        <f>SUM(N38:O38)</f>
        <v>1</v>
      </c>
      <c r="Q38" s="92"/>
      <c r="R38" s="92"/>
    </row>
    <row r="39" spans="2:18" ht="10.5" customHeight="1">
      <c r="B39" s="1985"/>
      <c r="C39" s="99"/>
      <c r="D39" s="99"/>
      <c r="E39" s="99" t="s">
        <v>1318</v>
      </c>
      <c r="F39" s="1741">
        <v>0</v>
      </c>
      <c r="G39" s="1741">
        <v>0</v>
      </c>
      <c r="H39" s="1741">
        <f>SUM(F39:G39)</f>
        <v>0</v>
      </c>
      <c r="I39" s="1741"/>
      <c r="J39" s="1741">
        <v>0</v>
      </c>
      <c r="K39" s="1741">
        <v>0</v>
      </c>
      <c r="L39" s="1741">
        <f>SUM(I39:K39)</f>
        <v>0</v>
      </c>
      <c r="M39" s="1741"/>
      <c r="N39" s="1741">
        <f>SUM(F39+J39)</f>
        <v>0</v>
      </c>
      <c r="O39" s="1741">
        <f>SUM(G39+K39)</f>
        <v>0</v>
      </c>
      <c r="P39" s="856">
        <f>SUM(N39:O39)</f>
        <v>0</v>
      </c>
      <c r="Q39" s="92"/>
      <c r="R39" s="92"/>
    </row>
    <row r="40" spans="2:18" ht="10.5" customHeight="1">
      <c r="B40" s="1985"/>
      <c r="C40" s="99"/>
      <c r="D40" s="99"/>
      <c r="E40" s="99" t="s">
        <v>1317</v>
      </c>
      <c r="F40" s="1741">
        <v>0</v>
      </c>
      <c r="G40" s="1741">
        <v>0</v>
      </c>
      <c r="H40" s="1741">
        <f>SUM(F40:G40)</f>
        <v>0</v>
      </c>
      <c r="I40" s="1741"/>
      <c r="J40" s="1741">
        <v>1</v>
      </c>
      <c r="K40" s="1741">
        <v>0</v>
      </c>
      <c r="L40" s="1741">
        <f>SUM(I40:K40)</f>
        <v>1</v>
      </c>
      <c r="M40" s="1741"/>
      <c r="N40" s="1741">
        <f>SUM(F40+J40)</f>
        <v>1</v>
      </c>
      <c r="O40" s="1741">
        <f>SUM(G40+K40)</f>
        <v>0</v>
      </c>
      <c r="P40" s="856">
        <f>SUM(N40:O40)</f>
        <v>1</v>
      </c>
      <c r="Q40" s="92"/>
      <c r="R40" s="92"/>
    </row>
    <row r="41" spans="2:18" ht="10.5" customHeight="1">
      <c r="B41" s="1985"/>
      <c r="C41" s="99"/>
      <c r="D41" s="99"/>
      <c r="E41" s="99" t="s">
        <v>1316</v>
      </c>
      <c r="F41" s="1741">
        <v>0</v>
      </c>
      <c r="G41" s="1741">
        <v>0</v>
      </c>
      <c r="H41" s="1741">
        <f>SUM(F41:G41)</f>
        <v>0</v>
      </c>
      <c r="I41" s="1741"/>
      <c r="J41" s="1741">
        <v>0</v>
      </c>
      <c r="K41" s="1741">
        <v>0</v>
      </c>
      <c r="L41" s="1741">
        <f>SUM(I41:K41)</f>
        <v>0</v>
      </c>
      <c r="M41" s="1741"/>
      <c r="N41" s="1741">
        <f>SUM(F41+J41)</f>
        <v>0</v>
      </c>
      <c r="O41" s="1741">
        <f>SUM(G41+K41)</f>
        <v>0</v>
      </c>
      <c r="P41" s="856">
        <f>SUM(N41:O41)</f>
        <v>0</v>
      </c>
      <c r="Q41" s="92"/>
      <c r="R41" s="92"/>
    </row>
    <row r="42" spans="2:18" ht="10.5" customHeight="1">
      <c r="B42" s="1985"/>
      <c r="C42" s="99"/>
      <c r="D42" s="99"/>
      <c r="E42" s="99" t="s">
        <v>1315</v>
      </c>
      <c r="F42" s="1741">
        <v>0</v>
      </c>
      <c r="G42" s="1741">
        <v>0</v>
      </c>
      <c r="H42" s="1741">
        <f>SUM(F42:G42)</f>
        <v>0</v>
      </c>
      <c r="I42" s="1741"/>
      <c r="J42" s="1741">
        <v>0</v>
      </c>
      <c r="K42" s="1741">
        <v>0</v>
      </c>
      <c r="L42" s="1741">
        <f>SUM(I42:K42)</f>
        <v>0</v>
      </c>
      <c r="M42" s="1741"/>
      <c r="N42" s="1741">
        <f>SUM(F42+J42)</f>
        <v>0</v>
      </c>
      <c r="O42" s="1741">
        <f>SUM(G42+K42)</f>
        <v>0</v>
      </c>
      <c r="P42" s="856">
        <f>SUM(N42:O42)</f>
        <v>0</v>
      </c>
      <c r="Q42" s="92"/>
      <c r="R42" s="92"/>
    </row>
    <row r="43" spans="2:18" ht="10.5" customHeight="1">
      <c r="B43" s="1985"/>
      <c r="C43" s="99"/>
      <c r="D43" s="99"/>
      <c r="E43" s="99" t="s">
        <v>1314</v>
      </c>
      <c r="F43" s="1741">
        <v>0</v>
      </c>
      <c r="G43" s="1741">
        <v>0</v>
      </c>
      <c r="H43" s="1741">
        <f>SUM(F43:G43)</f>
        <v>0</v>
      </c>
      <c r="I43" s="1741"/>
      <c r="J43" s="1741">
        <v>0</v>
      </c>
      <c r="K43" s="1741">
        <v>0</v>
      </c>
      <c r="L43" s="1741">
        <f>SUM(I43:K43)</f>
        <v>0</v>
      </c>
      <c r="M43" s="1741"/>
      <c r="N43" s="249">
        <f>SUM(F43+J43)</f>
        <v>0</v>
      </c>
      <c r="O43" s="249">
        <f>SUM(G43+K43)</f>
        <v>0</v>
      </c>
      <c r="P43" s="248">
        <f>SUM(N43:O43)</f>
        <v>0</v>
      </c>
      <c r="Q43" s="92"/>
      <c r="R43" s="92"/>
    </row>
    <row r="44" spans="2:18" ht="11.25" customHeight="1">
      <c r="B44" s="1985"/>
      <c r="C44" s="138" t="s">
        <v>110</v>
      </c>
      <c r="D44" s="99"/>
      <c r="E44" s="99"/>
      <c r="F44" s="1773">
        <f>SUM(F45+F47)</f>
        <v>0</v>
      </c>
      <c r="G44" s="1773">
        <f>SUM(G45+G47)</f>
        <v>0</v>
      </c>
      <c r="H44" s="1773">
        <f>SUM(F44:G44)</f>
        <v>0</v>
      </c>
      <c r="I44" s="1773"/>
      <c r="J44" s="1773">
        <f>SUM(J45+J47)</f>
        <v>25</v>
      </c>
      <c r="K44" s="1773">
        <f>SUM(K45+K47)</f>
        <v>14</v>
      </c>
      <c r="L44" s="1773">
        <f>SUM(J44:K44)</f>
        <v>39</v>
      </c>
      <c r="M44" s="1773"/>
      <c r="N44" s="1773">
        <f>SUM(F44+J44)</f>
        <v>25</v>
      </c>
      <c r="O44" s="1773">
        <f>SUM(G44+K44)</f>
        <v>14</v>
      </c>
      <c r="P44" s="833">
        <f>SUM(N44:O44)</f>
        <v>39</v>
      </c>
      <c r="Q44" s="92"/>
      <c r="R44" s="92"/>
    </row>
    <row r="45" spans="2:18" ht="10.5" customHeight="1">
      <c r="B45" s="1985"/>
      <c r="C45" s="138"/>
      <c r="D45" s="99" t="s">
        <v>1258</v>
      </c>
      <c r="E45" s="99"/>
      <c r="F45" s="249">
        <f>SUM(F46)</f>
        <v>0</v>
      </c>
      <c r="G45" s="249">
        <f>SUM(G46)</f>
        <v>0</v>
      </c>
      <c r="H45" s="249">
        <f>SUM(F45:G45)</f>
        <v>0</v>
      </c>
      <c r="I45" s="249"/>
      <c r="J45" s="249">
        <f>SUM(J46)</f>
        <v>7</v>
      </c>
      <c r="K45" s="249">
        <f>SUM(K46)</f>
        <v>7</v>
      </c>
      <c r="L45" s="249">
        <f>SUM(J45:K45)</f>
        <v>14</v>
      </c>
      <c r="M45" s="249"/>
      <c r="N45" s="249">
        <f>SUM(F45+J45)</f>
        <v>7</v>
      </c>
      <c r="O45" s="249">
        <f>SUM(G45+K45)</f>
        <v>7</v>
      </c>
      <c r="P45" s="248">
        <f>SUM(N45:O45)</f>
        <v>14</v>
      </c>
      <c r="Q45" s="92"/>
      <c r="R45" s="92"/>
    </row>
    <row r="46" spans="2:18" ht="10.5" customHeight="1">
      <c r="B46" s="1985"/>
      <c r="C46" s="138"/>
      <c r="D46" s="99"/>
      <c r="E46" s="99" t="s">
        <v>1313</v>
      </c>
      <c r="F46" s="249">
        <v>0</v>
      </c>
      <c r="G46" s="249">
        <v>0</v>
      </c>
      <c r="H46" s="249">
        <f>SUM(F46:G46)</f>
        <v>0</v>
      </c>
      <c r="I46" s="249"/>
      <c r="J46" s="249">
        <v>7</v>
      </c>
      <c r="K46" s="249">
        <v>7</v>
      </c>
      <c r="L46" s="249">
        <f>SUM(J46:K46)</f>
        <v>14</v>
      </c>
      <c r="M46" s="249"/>
      <c r="N46" s="249">
        <f>SUM(F46+J46)</f>
        <v>7</v>
      </c>
      <c r="O46" s="249">
        <f>SUM(G46+K46)</f>
        <v>7</v>
      </c>
      <c r="P46" s="248">
        <f>SUM(N46:O46)</f>
        <v>14</v>
      </c>
      <c r="Q46" s="92"/>
      <c r="R46" s="92"/>
    </row>
    <row r="47" spans="2:18" ht="10.5" customHeight="1">
      <c r="B47" s="1985"/>
      <c r="C47" s="99"/>
      <c r="D47" s="99" t="s">
        <v>1256</v>
      </c>
      <c r="F47" s="1741">
        <f>SUM(F48+F50+F51)</f>
        <v>0</v>
      </c>
      <c r="G47" s="1741">
        <f>SUM(G48+G50+G51)</f>
        <v>0</v>
      </c>
      <c r="H47" s="1741">
        <f>SUM(F47:G47)</f>
        <v>0</v>
      </c>
      <c r="I47" s="1741"/>
      <c r="J47" s="1741">
        <f>SUM(J48+J50+J51)</f>
        <v>18</v>
      </c>
      <c r="K47" s="1741">
        <f>SUM(K48+K50+K51)</f>
        <v>7</v>
      </c>
      <c r="L47" s="1741">
        <f>SUM(J47:K47)</f>
        <v>25</v>
      </c>
      <c r="M47" s="1741"/>
      <c r="N47" s="249">
        <f>SUM(F47+J47)</f>
        <v>18</v>
      </c>
      <c r="O47" s="249">
        <f>SUM(G47+K47)</f>
        <v>7</v>
      </c>
      <c r="P47" s="248">
        <f>SUM(N47:O47)</f>
        <v>25</v>
      </c>
      <c r="Q47" s="92"/>
      <c r="R47" s="92"/>
    </row>
    <row r="48" spans="2:18" ht="10.5" customHeight="1">
      <c r="B48" s="1985"/>
      <c r="C48" s="99"/>
      <c r="E48" s="10" t="s">
        <v>1312</v>
      </c>
      <c r="F48" s="1741">
        <v>0</v>
      </c>
      <c r="G48" s="1741">
        <v>0</v>
      </c>
      <c r="H48" s="1741">
        <f>SUM(F48:G48)</f>
        <v>0</v>
      </c>
      <c r="I48" s="1741"/>
      <c r="J48" s="1741">
        <v>15</v>
      </c>
      <c r="K48" s="1741">
        <v>0</v>
      </c>
      <c r="L48" s="1741">
        <f>SUM(J48:K48)</f>
        <v>15</v>
      </c>
      <c r="M48" s="1741"/>
      <c r="N48" s="249">
        <f>SUM(F48+J48)</f>
        <v>15</v>
      </c>
      <c r="O48" s="249">
        <f>SUM(G48+K48)</f>
        <v>0</v>
      </c>
      <c r="P48" s="248">
        <f>SUM(N48:O48)</f>
        <v>15</v>
      </c>
      <c r="Q48" s="92"/>
      <c r="R48" s="92"/>
    </row>
    <row r="49" spans="2:18" ht="10.5" customHeight="1">
      <c r="B49" s="1985"/>
      <c r="C49" s="99"/>
      <c r="D49" s="99"/>
      <c r="E49" s="99" t="s">
        <v>1311</v>
      </c>
      <c r="F49" s="1741"/>
      <c r="G49" s="1741"/>
      <c r="H49" s="1741"/>
      <c r="I49" s="1741"/>
      <c r="J49" s="1741"/>
      <c r="K49" s="1741"/>
      <c r="L49" s="1741"/>
      <c r="M49" s="1741"/>
      <c r="N49" s="249"/>
      <c r="O49" s="249"/>
      <c r="P49" s="248"/>
      <c r="Q49" s="92"/>
      <c r="R49" s="92"/>
    </row>
    <row r="50" spans="2:18" ht="10.5" customHeight="1">
      <c r="B50" s="1985"/>
      <c r="C50" s="99"/>
      <c r="D50" s="99"/>
      <c r="E50" s="99" t="s">
        <v>1310</v>
      </c>
      <c r="F50" s="1741">
        <v>0</v>
      </c>
      <c r="G50" s="1741">
        <v>0</v>
      </c>
      <c r="H50" s="1741">
        <f>SUM(F50:G50)</f>
        <v>0</v>
      </c>
      <c r="I50" s="1741"/>
      <c r="J50" s="1741">
        <v>3</v>
      </c>
      <c r="K50" s="1741">
        <v>7</v>
      </c>
      <c r="L50" s="1741">
        <f>SUM(J50:K50)</f>
        <v>10</v>
      </c>
      <c r="M50" s="1741"/>
      <c r="N50" s="249">
        <f>SUM(F50+J50)</f>
        <v>3</v>
      </c>
      <c r="O50" s="249">
        <f>SUM(G50+K50)</f>
        <v>7</v>
      </c>
      <c r="P50" s="248">
        <f>SUM(N50:O50)</f>
        <v>10</v>
      </c>
      <c r="Q50" s="92"/>
      <c r="R50" s="92"/>
    </row>
    <row r="51" spans="2:18" ht="10.5" customHeight="1">
      <c r="B51" s="1985"/>
      <c r="C51" s="99"/>
      <c r="D51" s="99"/>
      <c r="E51" s="99" t="s">
        <v>1309</v>
      </c>
      <c r="F51" s="1741">
        <v>0</v>
      </c>
      <c r="G51" s="1741">
        <v>0</v>
      </c>
      <c r="H51" s="1741">
        <f>SUM(F51:G51)</f>
        <v>0</v>
      </c>
      <c r="I51" s="1741"/>
      <c r="J51" s="1741">
        <v>0</v>
      </c>
      <c r="K51" s="1741">
        <v>0</v>
      </c>
      <c r="L51" s="1741">
        <f>SUM(J51:K51)</f>
        <v>0</v>
      </c>
      <c r="M51" s="1741"/>
      <c r="N51" s="249">
        <f>SUM(F51+J51)</f>
        <v>0</v>
      </c>
      <c r="O51" s="249">
        <f>SUM(G51+K51)</f>
        <v>0</v>
      </c>
      <c r="P51" s="248">
        <f>SUM(N51:O51)</f>
        <v>0</v>
      </c>
      <c r="Q51" s="92"/>
      <c r="R51" s="92"/>
    </row>
    <row r="52" spans="2:18" ht="11.25" customHeight="1">
      <c r="B52" s="1985"/>
      <c r="C52" s="138" t="s">
        <v>56</v>
      </c>
      <c r="D52" s="99"/>
      <c r="E52" s="99"/>
      <c r="F52" s="1773">
        <f>SUM(F53)</f>
        <v>6</v>
      </c>
      <c r="G52" s="1773">
        <f>SUM(G53)</f>
        <v>7</v>
      </c>
      <c r="H52" s="1773">
        <f>SUM(F52:G52)</f>
        <v>13</v>
      </c>
      <c r="I52" s="1773"/>
      <c r="J52" s="1773">
        <f>SUM(J53)</f>
        <v>4</v>
      </c>
      <c r="K52" s="1773">
        <f>SUM(K53)</f>
        <v>10</v>
      </c>
      <c r="L52" s="1773">
        <f>SUM(J52:K52)</f>
        <v>14</v>
      </c>
      <c r="M52" s="1773"/>
      <c r="N52" s="1773">
        <f>SUM(F52+J52)</f>
        <v>10</v>
      </c>
      <c r="O52" s="1773">
        <f>SUM(G52+K52)</f>
        <v>17</v>
      </c>
      <c r="P52" s="833">
        <f>SUM(N52:O52)</f>
        <v>27</v>
      </c>
      <c r="Q52" s="92"/>
      <c r="R52" s="92"/>
    </row>
    <row r="53" spans="2:18" ht="10.5" customHeight="1">
      <c r="B53" s="1985"/>
      <c r="C53" s="99"/>
      <c r="D53" s="99" t="s">
        <v>1256</v>
      </c>
      <c r="E53" s="99"/>
      <c r="F53" s="1741">
        <f>SUM(F55+F56+F57+F58)</f>
        <v>6</v>
      </c>
      <c r="G53" s="1741">
        <f>SUM(G55+G56+G57+G58)</f>
        <v>7</v>
      </c>
      <c r="H53" s="1741">
        <f>SUM(F53:G53)</f>
        <v>13</v>
      </c>
      <c r="I53" s="1741"/>
      <c r="J53" s="1741">
        <f>SUM(J55+J56+J57+J58)</f>
        <v>4</v>
      </c>
      <c r="K53" s="1741">
        <f>SUM(K55+K56+K57+K58)</f>
        <v>10</v>
      </c>
      <c r="L53" s="1741">
        <f>SUM(J53:K53)</f>
        <v>14</v>
      </c>
      <c r="M53" s="1741"/>
      <c r="N53" s="249">
        <f>SUM(F53+J53)</f>
        <v>10</v>
      </c>
      <c r="O53" s="249">
        <f>SUM(G53+K53)</f>
        <v>17</v>
      </c>
      <c r="P53" s="248">
        <f>SUM(N53:O53)</f>
        <v>27</v>
      </c>
      <c r="Q53" s="92"/>
      <c r="R53" s="92"/>
    </row>
    <row r="54" spans="2:18" ht="10.5" customHeight="1">
      <c r="B54" s="1985"/>
      <c r="C54" s="99"/>
      <c r="D54" s="99"/>
      <c r="E54" s="99" t="s">
        <v>1308</v>
      </c>
      <c r="F54" s="1741"/>
      <c r="G54" s="1741"/>
      <c r="H54" s="1741"/>
      <c r="I54" s="1741"/>
      <c r="J54" s="1741"/>
      <c r="K54" s="1741"/>
      <c r="L54" s="1741"/>
      <c r="M54" s="1741"/>
      <c r="N54" s="249"/>
      <c r="O54" s="249"/>
      <c r="P54" s="248"/>
      <c r="Q54" s="92"/>
      <c r="R54" s="92"/>
    </row>
    <row r="55" spans="2:18" ht="10.5" customHeight="1">
      <c r="B55" s="1985"/>
      <c r="C55" s="99"/>
      <c r="D55" s="99"/>
      <c r="E55" s="99" t="s">
        <v>1307</v>
      </c>
      <c r="F55" s="1741">
        <v>6</v>
      </c>
      <c r="G55" s="1741">
        <v>7</v>
      </c>
      <c r="H55" s="1741">
        <f>SUM(F55:G55)</f>
        <v>13</v>
      </c>
      <c r="I55" s="1741"/>
      <c r="J55" s="1741">
        <v>4</v>
      </c>
      <c r="K55" s="1741">
        <v>10</v>
      </c>
      <c r="L55" s="1741">
        <f>SUM(J55:K55)</f>
        <v>14</v>
      </c>
      <c r="M55" s="1741"/>
      <c r="N55" s="249">
        <f>SUM(F55+J55)</f>
        <v>10</v>
      </c>
      <c r="O55" s="249">
        <f>SUM(G55+K55)</f>
        <v>17</v>
      </c>
      <c r="P55" s="248">
        <f>SUM(N55:O55)</f>
        <v>27</v>
      </c>
      <c r="Q55" s="92"/>
      <c r="R55" s="92"/>
    </row>
    <row r="56" spans="2:18" ht="10.5" customHeight="1">
      <c r="B56" s="1985"/>
      <c r="C56" s="99"/>
      <c r="D56" s="99"/>
      <c r="E56" s="99" t="s">
        <v>1317</v>
      </c>
      <c r="F56" s="1741">
        <v>0</v>
      </c>
      <c r="G56" s="1741">
        <v>0</v>
      </c>
      <c r="H56" s="1741">
        <f>SUM(F56:G56)</f>
        <v>0</v>
      </c>
      <c r="I56" s="1741"/>
      <c r="J56" s="1741">
        <v>0</v>
      </c>
      <c r="K56" s="1741">
        <v>0</v>
      </c>
      <c r="L56" s="1741">
        <f>SUM(J56:K56)</f>
        <v>0</v>
      </c>
      <c r="M56" s="1741"/>
      <c r="N56" s="249">
        <f>SUM(F56+J56)</f>
        <v>0</v>
      </c>
      <c r="O56" s="249">
        <f>SUM(G56+K56)</f>
        <v>0</v>
      </c>
      <c r="P56" s="248">
        <f>SUM(N56:O56)</f>
        <v>0</v>
      </c>
      <c r="Q56" s="92"/>
      <c r="R56" s="92"/>
    </row>
    <row r="57" spans="2:18" ht="10.5" customHeight="1">
      <c r="B57" s="1985"/>
      <c r="C57" s="99"/>
      <c r="D57" s="99"/>
      <c r="E57" s="99" t="s">
        <v>1316</v>
      </c>
      <c r="F57" s="1741">
        <v>0</v>
      </c>
      <c r="G57" s="1741">
        <v>0</v>
      </c>
      <c r="H57" s="1741">
        <f>SUM(F57:G57)</f>
        <v>0</v>
      </c>
      <c r="I57" s="1741"/>
      <c r="J57" s="1741">
        <v>0</v>
      </c>
      <c r="K57" s="1741">
        <v>0</v>
      </c>
      <c r="L57" s="1741">
        <f>SUM(J57:K57)</f>
        <v>0</v>
      </c>
      <c r="M57" s="1741"/>
      <c r="N57" s="249">
        <f>SUM(F57+J57)</f>
        <v>0</v>
      </c>
      <c r="O57" s="249">
        <f>SUM(G57+K57)</f>
        <v>0</v>
      </c>
      <c r="P57" s="248">
        <f>SUM(N57:O57)</f>
        <v>0</v>
      </c>
      <c r="Q57" s="92"/>
      <c r="R57" s="92"/>
    </row>
    <row r="58" spans="2:18" ht="10.5" customHeight="1">
      <c r="B58" s="1985"/>
      <c r="C58" s="99"/>
      <c r="D58" s="99"/>
      <c r="E58" s="99" t="s">
        <v>1304</v>
      </c>
      <c r="F58" s="1741">
        <v>0</v>
      </c>
      <c r="G58" s="1741">
        <v>0</v>
      </c>
      <c r="H58" s="1741">
        <f>SUM(F58:G58)</f>
        <v>0</v>
      </c>
      <c r="I58" s="1741"/>
      <c r="J58" s="1741">
        <v>0</v>
      </c>
      <c r="K58" s="1741">
        <v>0</v>
      </c>
      <c r="L58" s="1741">
        <f>SUM(J58:K58)</f>
        <v>0</v>
      </c>
      <c r="M58" s="1741"/>
      <c r="N58" s="249">
        <f>SUM(F58+J58)</f>
        <v>0</v>
      </c>
      <c r="O58" s="249">
        <f>SUM(G58+K58)</f>
        <v>0</v>
      </c>
      <c r="P58" s="248">
        <f>SUM(N58:O58)</f>
        <v>0</v>
      </c>
      <c r="Q58" s="92"/>
      <c r="R58" s="92"/>
    </row>
    <row r="59" spans="2:18" ht="11.25" customHeight="1">
      <c r="B59" s="1985"/>
      <c r="C59" s="138" t="s">
        <v>43</v>
      </c>
      <c r="D59" s="99"/>
      <c r="E59" s="99"/>
      <c r="F59" s="855">
        <f>SUM(F60)</f>
        <v>0</v>
      </c>
      <c r="G59" s="855">
        <f>SUM(G60)</f>
        <v>0</v>
      </c>
      <c r="H59" s="855">
        <f>SUM(F59:G59)</f>
        <v>0</v>
      </c>
      <c r="I59" s="855"/>
      <c r="J59" s="855">
        <f>SUM(J60)</f>
        <v>1</v>
      </c>
      <c r="K59" s="855">
        <f>SUM(K60)</f>
        <v>4</v>
      </c>
      <c r="L59" s="855">
        <f>SUM(J59:K59)</f>
        <v>5</v>
      </c>
      <c r="M59" s="855"/>
      <c r="N59" s="1773">
        <f>SUM(F59+J59)</f>
        <v>1</v>
      </c>
      <c r="O59" s="1773">
        <f>SUM(G59+K59)</f>
        <v>4</v>
      </c>
      <c r="P59" s="833">
        <f>SUM(N59:O59)</f>
        <v>5</v>
      </c>
      <c r="Q59" s="92"/>
      <c r="R59" s="92"/>
    </row>
    <row r="60" spans="2:18" ht="10.5" customHeight="1">
      <c r="B60" s="1985"/>
      <c r="C60" s="99"/>
      <c r="D60" s="99" t="s">
        <v>1256</v>
      </c>
      <c r="E60" s="99"/>
      <c r="F60" s="260">
        <f>SUM(F61)</f>
        <v>0</v>
      </c>
      <c r="G60" s="260">
        <f>SUM(G61)</f>
        <v>0</v>
      </c>
      <c r="H60" s="260">
        <f>SUM(F60:G60)</f>
        <v>0</v>
      </c>
      <c r="I60" s="260"/>
      <c r="J60" s="260">
        <f>SUM(J61)</f>
        <v>1</v>
      </c>
      <c r="K60" s="260">
        <f>SUM(K61)</f>
        <v>4</v>
      </c>
      <c r="L60" s="260">
        <f>SUM(J60:K60)</f>
        <v>5</v>
      </c>
      <c r="M60" s="260"/>
      <c r="N60" s="249">
        <f>SUM(F60+J60)</f>
        <v>1</v>
      </c>
      <c r="O60" s="249">
        <f>SUM(G60+K60)</f>
        <v>4</v>
      </c>
      <c r="P60" s="248">
        <f>SUM(N60:O60)</f>
        <v>5</v>
      </c>
      <c r="Q60" s="92"/>
      <c r="R60" s="92"/>
    </row>
    <row r="61" spans="2:18" ht="10.5" customHeight="1">
      <c r="B61" s="1985"/>
      <c r="C61" s="99"/>
      <c r="D61" s="99"/>
      <c r="E61" s="99" t="s">
        <v>1303</v>
      </c>
      <c r="F61" s="260">
        <v>0</v>
      </c>
      <c r="G61" s="260">
        <v>0</v>
      </c>
      <c r="H61" s="260">
        <f>SUM(F61:G61)</f>
        <v>0</v>
      </c>
      <c r="I61" s="260"/>
      <c r="J61" s="260">
        <v>1</v>
      </c>
      <c r="K61" s="260">
        <v>4</v>
      </c>
      <c r="L61" s="260">
        <f>SUM(J61:K61)</f>
        <v>5</v>
      </c>
      <c r="M61" s="260"/>
      <c r="N61" s="249">
        <f>SUM(F61+J61)</f>
        <v>1</v>
      </c>
      <c r="O61" s="249">
        <f>SUM(G61+K61)</f>
        <v>4</v>
      </c>
      <c r="P61" s="248">
        <f>SUM(N61:O61)</f>
        <v>5</v>
      </c>
      <c r="Q61" s="92"/>
      <c r="R61" s="92"/>
    </row>
    <row r="62" spans="2:18" ht="11.25" customHeight="1">
      <c r="B62" s="1914"/>
      <c r="C62" s="138" t="s">
        <v>48</v>
      </c>
      <c r="D62" s="99"/>
      <c r="E62" s="99"/>
      <c r="F62" s="855">
        <f>F63</f>
        <v>2</v>
      </c>
      <c r="G62" s="855">
        <f>G63</f>
        <v>2</v>
      </c>
      <c r="H62" s="855">
        <f>SUM(F62:G62)</f>
        <v>4</v>
      </c>
      <c r="I62" s="855"/>
      <c r="J62" s="855">
        <f>J63</f>
        <v>0</v>
      </c>
      <c r="K62" s="855">
        <f>K63</f>
        <v>0</v>
      </c>
      <c r="L62" s="855">
        <f>SUM(J62:K62)</f>
        <v>0</v>
      </c>
      <c r="M62" s="855"/>
      <c r="N62" s="1773">
        <f>SUM(F62+J62)</f>
        <v>2</v>
      </c>
      <c r="O62" s="1773">
        <f>SUM(G62+K62)</f>
        <v>2</v>
      </c>
      <c r="P62" s="833">
        <f>SUM(N62:O62)</f>
        <v>4</v>
      </c>
      <c r="Q62" s="92"/>
      <c r="R62" s="92"/>
    </row>
    <row r="63" spans="2:18" ht="10.5" customHeight="1">
      <c r="B63" s="1914"/>
      <c r="C63" s="99"/>
      <c r="D63" s="99" t="s">
        <v>1261</v>
      </c>
      <c r="E63" s="99"/>
      <c r="F63" s="260">
        <f>F64</f>
        <v>2</v>
      </c>
      <c r="G63" s="260">
        <f>G64</f>
        <v>2</v>
      </c>
      <c r="H63" s="260">
        <f>SUM(F63:G63)</f>
        <v>4</v>
      </c>
      <c r="I63" s="260"/>
      <c r="J63" s="260">
        <f>J64</f>
        <v>0</v>
      </c>
      <c r="K63" s="260">
        <f>K64</f>
        <v>0</v>
      </c>
      <c r="L63" s="260">
        <f>SUM(J63:K63)</f>
        <v>0</v>
      </c>
      <c r="M63" s="260"/>
      <c r="N63" s="249">
        <f>SUM(F63+J63)</f>
        <v>2</v>
      </c>
      <c r="O63" s="249">
        <f>SUM(G63+K63)</f>
        <v>2</v>
      </c>
      <c r="P63" s="248">
        <f>SUM(N63:O63)</f>
        <v>4</v>
      </c>
      <c r="Q63" s="92"/>
      <c r="R63" s="92"/>
    </row>
    <row r="64" spans="2:18" ht="10.5" customHeight="1">
      <c r="B64" s="1914"/>
      <c r="C64" s="99"/>
      <c r="D64" s="99"/>
      <c r="E64" s="99" t="s">
        <v>1302</v>
      </c>
      <c r="F64" s="260">
        <v>2</v>
      </c>
      <c r="G64" s="260">
        <v>2</v>
      </c>
      <c r="H64" s="260">
        <f>SUM(F64:G64)</f>
        <v>4</v>
      </c>
      <c r="I64" s="260"/>
      <c r="J64" s="260">
        <v>0</v>
      </c>
      <c r="K64" s="260">
        <v>0</v>
      </c>
      <c r="L64" s="260">
        <f>SUM(J64:K64)</f>
        <v>0</v>
      </c>
      <c r="M64" s="260"/>
      <c r="N64" s="249">
        <f>SUM(F64+J64)</f>
        <v>2</v>
      </c>
      <c r="O64" s="249">
        <f>SUM(G64+K64)</f>
        <v>2</v>
      </c>
      <c r="P64" s="248">
        <f>SUM(N64:O64)</f>
        <v>4</v>
      </c>
      <c r="Q64" s="92"/>
      <c r="R64" s="92"/>
    </row>
    <row r="65" spans="2:18" ht="12" customHeight="1">
      <c r="B65" s="1986">
        <v>1403</v>
      </c>
      <c r="C65" s="1970" t="s">
        <v>14</v>
      </c>
      <c r="D65" s="2563"/>
      <c r="E65" s="2563"/>
      <c r="F65" s="2539">
        <f>SUM(F66)</f>
        <v>0</v>
      </c>
      <c r="G65" s="2539">
        <f>SUM(G66)</f>
        <v>0</v>
      </c>
      <c r="H65" s="2539">
        <f>SUM(F65:G65)</f>
        <v>0</v>
      </c>
      <c r="I65" s="2539"/>
      <c r="J65" s="2539">
        <f>SUM(J66)</f>
        <v>5</v>
      </c>
      <c r="K65" s="2539">
        <f>SUM(K66)</f>
        <v>4</v>
      </c>
      <c r="L65" s="2539">
        <f>SUM(J65:K65)</f>
        <v>9</v>
      </c>
      <c r="M65" s="2539"/>
      <c r="N65" s="2530">
        <f>SUM(F65+J65)</f>
        <v>5</v>
      </c>
      <c r="O65" s="2530">
        <f>SUM(G65+K65)</f>
        <v>4</v>
      </c>
      <c r="P65" s="2529">
        <f>SUM(N65:O65)</f>
        <v>9</v>
      </c>
      <c r="Q65" s="92"/>
      <c r="R65" s="92"/>
    </row>
    <row r="66" spans="2:18" ht="11.25" customHeight="1">
      <c r="B66" s="2159"/>
      <c r="C66" s="1947" t="s">
        <v>1301</v>
      </c>
      <c r="D66" s="1946"/>
      <c r="E66" s="1946"/>
      <c r="F66" s="2559">
        <f>SUM(F67)</f>
        <v>0</v>
      </c>
      <c r="G66" s="2559">
        <f>SUM(G67)</f>
        <v>0</v>
      </c>
      <c r="H66" s="2559">
        <f>SUM(F66:G66)</f>
        <v>0</v>
      </c>
      <c r="I66" s="2559"/>
      <c r="J66" s="2559">
        <f>SUM(J67)</f>
        <v>5</v>
      </c>
      <c r="K66" s="2559">
        <f>SUM(K67)</f>
        <v>4</v>
      </c>
      <c r="L66" s="2559">
        <f>SUM(J66:K66)</f>
        <v>9</v>
      </c>
      <c r="M66" s="2559"/>
      <c r="N66" s="1773">
        <f>SUM(F66+J66)</f>
        <v>5</v>
      </c>
      <c r="O66" s="1773">
        <f>SUM(G66+K66)</f>
        <v>4</v>
      </c>
      <c r="P66" s="833">
        <f>SUM(N66:O66)</f>
        <v>9</v>
      </c>
      <c r="Q66" s="92"/>
      <c r="R66" s="92"/>
    </row>
    <row r="67" spans="2:18" ht="10.5" customHeight="1">
      <c r="B67" s="2159"/>
      <c r="C67" s="477"/>
      <c r="D67" s="99" t="s">
        <v>1300</v>
      </c>
      <c r="E67" s="99"/>
      <c r="F67" s="249">
        <f>SUM(F68)</f>
        <v>0</v>
      </c>
      <c r="G67" s="249">
        <f>SUM(G68)</f>
        <v>0</v>
      </c>
      <c r="H67" s="249">
        <f>SUM(F67:G67)</f>
        <v>0</v>
      </c>
      <c r="I67" s="1773"/>
      <c r="J67" s="249">
        <f>SUM(J68)</f>
        <v>5</v>
      </c>
      <c r="K67" s="249">
        <f>SUM(K68)</f>
        <v>4</v>
      </c>
      <c r="L67" s="249">
        <f>SUM(J67:K67)</f>
        <v>9</v>
      </c>
      <c r="M67" s="1773"/>
      <c r="N67" s="249">
        <f>SUM(F67+J67)</f>
        <v>5</v>
      </c>
      <c r="O67" s="249">
        <f>SUM(G67+K67)</f>
        <v>4</v>
      </c>
      <c r="P67" s="248">
        <f>SUM(N67:O67)</f>
        <v>9</v>
      </c>
      <c r="Q67" s="92"/>
      <c r="R67" s="92"/>
    </row>
    <row r="68" spans="2:18" ht="10.5" customHeight="1">
      <c r="B68" s="2160"/>
      <c r="C68" s="2558"/>
      <c r="D68" s="274"/>
      <c r="E68" s="274" t="s">
        <v>1299</v>
      </c>
      <c r="F68" s="534">
        <v>0</v>
      </c>
      <c r="G68" s="534">
        <v>0</v>
      </c>
      <c r="H68" s="844">
        <f>SUM(F68:G68)</f>
        <v>0</v>
      </c>
      <c r="I68" s="534"/>
      <c r="J68" s="534">
        <v>5</v>
      </c>
      <c r="K68" s="534">
        <v>4</v>
      </c>
      <c r="L68" s="844">
        <f>SUM(J68:K68)</f>
        <v>9</v>
      </c>
      <c r="M68" s="534"/>
      <c r="N68" s="844">
        <f>SUM(F68+J68)</f>
        <v>5</v>
      </c>
      <c r="O68" s="844">
        <f>SUM(G68+K68)</f>
        <v>4</v>
      </c>
      <c r="P68" s="809">
        <f>SUM(N68:O68)</f>
        <v>9</v>
      </c>
      <c r="Q68" s="92"/>
      <c r="R68" s="92"/>
    </row>
    <row r="69" spans="2:18" ht="12" customHeight="1">
      <c r="B69" s="1986">
        <v>1404</v>
      </c>
      <c r="C69" s="1273" t="s">
        <v>34</v>
      </c>
      <c r="D69" s="1272"/>
      <c r="E69" s="777"/>
      <c r="F69" s="1247">
        <f>SUM(F70+F81)</f>
        <v>5</v>
      </c>
      <c r="G69" s="1247">
        <f>SUM(G70+G81)</f>
        <v>4</v>
      </c>
      <c r="H69" s="1247">
        <f>SUM(F69:G69)</f>
        <v>9</v>
      </c>
      <c r="I69" s="1247"/>
      <c r="J69" s="1247">
        <f>SUM(J70+J81)</f>
        <v>56</v>
      </c>
      <c r="K69" s="1247">
        <f>SUM(K70+K81)</f>
        <v>20</v>
      </c>
      <c r="L69" s="1247">
        <f>SUM(J69:K69)</f>
        <v>76</v>
      </c>
      <c r="M69" s="1247"/>
      <c r="N69" s="1247">
        <f>SUM(F69+J69)</f>
        <v>61</v>
      </c>
      <c r="O69" s="1247">
        <f>SUM(G69+K69)</f>
        <v>24</v>
      </c>
      <c r="P69" s="302">
        <f>SUM(N69:O69)</f>
        <v>85</v>
      </c>
      <c r="Q69" s="92"/>
      <c r="R69" s="92"/>
    </row>
    <row r="70" spans="2:18" ht="11.25" customHeight="1">
      <c r="B70" s="1987"/>
      <c r="C70" s="138" t="s">
        <v>109</v>
      </c>
      <c r="D70" s="99"/>
      <c r="E70" s="99"/>
      <c r="F70" s="1773">
        <f>SUM(F71+F73+F79)</f>
        <v>5</v>
      </c>
      <c r="G70" s="1773">
        <f>SUM(G71+G73+G79)</f>
        <v>4</v>
      </c>
      <c r="H70" s="1773">
        <f>SUM(F70:G70)</f>
        <v>9</v>
      </c>
      <c r="I70" s="1773"/>
      <c r="J70" s="1773">
        <f>SUM(J71+J73+J79)</f>
        <v>56</v>
      </c>
      <c r="K70" s="1773">
        <f>SUM(K71+K73+K79)</f>
        <v>20</v>
      </c>
      <c r="L70" s="1773">
        <f>SUM(J70:K70)</f>
        <v>76</v>
      </c>
      <c r="M70" s="1773"/>
      <c r="N70" s="1773">
        <f>SUM(F70+J70)</f>
        <v>61</v>
      </c>
      <c r="O70" s="1773">
        <f>SUM(G70+K70)</f>
        <v>24</v>
      </c>
      <c r="P70" s="833">
        <f>SUM(N70:O70)</f>
        <v>85</v>
      </c>
      <c r="Q70" s="92"/>
      <c r="R70" s="92"/>
    </row>
    <row r="71" spans="2:18" ht="10.5" customHeight="1">
      <c r="B71" s="1987"/>
      <c r="C71" s="138"/>
      <c r="D71" s="99" t="s">
        <v>1258</v>
      </c>
      <c r="E71" s="99"/>
      <c r="F71" s="249">
        <f>SUM(F72)</f>
        <v>0</v>
      </c>
      <c r="G71" s="249">
        <f>SUM(G72)</f>
        <v>0</v>
      </c>
      <c r="H71" s="249">
        <f>SUM(F71:G71)</f>
        <v>0</v>
      </c>
      <c r="I71" s="249"/>
      <c r="J71" s="249">
        <f>SUM(J72)</f>
        <v>0</v>
      </c>
      <c r="K71" s="249">
        <f>SUM(K72)</f>
        <v>0</v>
      </c>
      <c r="L71" s="249">
        <f>SUM(J71:K71)</f>
        <v>0</v>
      </c>
      <c r="M71" s="249"/>
      <c r="N71" s="249">
        <f>SUM(F71+J71)</f>
        <v>0</v>
      </c>
      <c r="O71" s="249">
        <f>SUM(G71+K71)</f>
        <v>0</v>
      </c>
      <c r="P71" s="248">
        <f>SUM(N71:O71)</f>
        <v>0</v>
      </c>
      <c r="Q71" s="92"/>
      <c r="R71" s="92"/>
    </row>
    <row r="72" spans="2:18" ht="10.5" customHeight="1">
      <c r="B72" s="1987"/>
      <c r="C72" s="138"/>
      <c r="D72" s="99"/>
      <c r="E72" s="99" t="s">
        <v>1298</v>
      </c>
      <c r="F72" s="249">
        <v>0</v>
      </c>
      <c r="G72" s="249">
        <v>0</v>
      </c>
      <c r="H72" s="249">
        <f>SUM(F72:G72)</f>
        <v>0</v>
      </c>
      <c r="I72" s="249"/>
      <c r="J72" s="249">
        <v>0</v>
      </c>
      <c r="K72" s="249">
        <v>0</v>
      </c>
      <c r="L72" s="249">
        <f>SUM(J72:K72)</f>
        <v>0</v>
      </c>
      <c r="M72" s="249"/>
      <c r="N72" s="249">
        <f>SUM(F72+J72)</f>
        <v>0</v>
      </c>
      <c r="O72" s="249">
        <f>SUM(G72+K72)</f>
        <v>0</v>
      </c>
      <c r="P72" s="248">
        <f>SUM(N72:O72)</f>
        <v>0</v>
      </c>
      <c r="Q72" s="92"/>
      <c r="R72" s="92"/>
    </row>
    <row r="73" spans="2:18" ht="10.5" customHeight="1">
      <c r="B73" s="1987"/>
      <c r="C73" s="99"/>
      <c r="D73" s="99" t="s">
        <v>1666</v>
      </c>
      <c r="E73" s="99"/>
      <c r="F73" s="249">
        <f>SUM(F74+F76+F77+F78)</f>
        <v>5</v>
      </c>
      <c r="G73" s="249">
        <f>SUM(G74+G76+G77+G78)</f>
        <v>4</v>
      </c>
      <c r="H73" s="249">
        <f>SUM(F73:G73)</f>
        <v>9</v>
      </c>
      <c r="I73" s="249"/>
      <c r="J73" s="249">
        <f>SUM(J74+J76+J77+J78)</f>
        <v>52</v>
      </c>
      <c r="K73" s="249">
        <f>SUM(K74+K76+K77+K78)</f>
        <v>14</v>
      </c>
      <c r="L73" s="249">
        <f>SUM(J73:K73)</f>
        <v>66</v>
      </c>
      <c r="M73" s="249"/>
      <c r="N73" s="249">
        <f>SUM(F73+J73)</f>
        <v>57</v>
      </c>
      <c r="O73" s="249">
        <f>SUM(G73+K73)</f>
        <v>18</v>
      </c>
      <c r="P73" s="248">
        <f>SUM(N73:O73)</f>
        <v>75</v>
      </c>
      <c r="Q73" s="92"/>
      <c r="R73" s="92"/>
    </row>
    <row r="74" spans="2:18" ht="10.5" customHeight="1">
      <c r="B74" s="1987"/>
      <c r="C74" s="99"/>
      <c r="D74" s="99"/>
      <c r="E74" s="99" t="s">
        <v>1297</v>
      </c>
      <c r="F74" s="249">
        <v>5</v>
      </c>
      <c r="G74" s="249">
        <v>4</v>
      </c>
      <c r="H74" s="249">
        <f>SUM(F74:G74)</f>
        <v>9</v>
      </c>
      <c r="I74" s="249"/>
      <c r="J74" s="249">
        <v>6</v>
      </c>
      <c r="K74" s="249">
        <v>3</v>
      </c>
      <c r="L74" s="249">
        <f>SUM(J74:K74)</f>
        <v>9</v>
      </c>
      <c r="M74" s="249"/>
      <c r="N74" s="249">
        <f>SUM(F74+J74)</f>
        <v>11</v>
      </c>
      <c r="O74" s="249">
        <f>SUM(G74+K74)</f>
        <v>7</v>
      </c>
      <c r="P74" s="248">
        <f>SUM(N74:O74)</f>
        <v>18</v>
      </c>
      <c r="Q74" s="92"/>
      <c r="R74" s="92"/>
    </row>
    <row r="75" spans="2:18" ht="10.5" customHeight="1">
      <c r="B75" s="1987"/>
      <c r="C75" s="99"/>
      <c r="D75" s="99"/>
      <c r="E75" s="99" t="s">
        <v>1296</v>
      </c>
      <c r="F75" s="249"/>
      <c r="G75" s="249"/>
      <c r="H75" s="249"/>
      <c r="I75" s="249"/>
      <c r="J75" s="249"/>
      <c r="K75" s="249"/>
      <c r="L75" s="249"/>
      <c r="M75" s="249"/>
      <c r="N75" s="249"/>
      <c r="O75" s="249"/>
      <c r="P75" s="248"/>
      <c r="Q75" s="92"/>
      <c r="R75" s="92"/>
    </row>
    <row r="76" spans="2:18" ht="10.5" customHeight="1">
      <c r="B76" s="1987"/>
      <c r="C76" s="99"/>
      <c r="D76" s="99"/>
      <c r="E76" s="99" t="s">
        <v>1295</v>
      </c>
      <c r="F76" s="249">
        <v>0</v>
      </c>
      <c r="G76" s="249">
        <v>0</v>
      </c>
      <c r="H76" s="249">
        <f>SUM(F76:G76)</f>
        <v>0</v>
      </c>
      <c r="I76" s="249"/>
      <c r="J76" s="249">
        <v>1</v>
      </c>
      <c r="K76" s="249">
        <v>0</v>
      </c>
      <c r="L76" s="249">
        <f>SUM(J76:K76)</f>
        <v>1</v>
      </c>
      <c r="M76" s="249"/>
      <c r="N76" s="249">
        <f>SUM(F76+J76)</f>
        <v>1</v>
      </c>
      <c r="O76" s="249">
        <f>SUM(G76+K76)</f>
        <v>0</v>
      </c>
      <c r="P76" s="248">
        <f>SUM(N76:O76)</f>
        <v>1</v>
      </c>
      <c r="Q76" s="92"/>
      <c r="R76" s="92"/>
    </row>
    <row r="77" spans="2:18" ht="10.5" customHeight="1">
      <c r="B77" s="1987"/>
      <c r="C77" s="99"/>
      <c r="D77" s="99"/>
      <c r="E77" s="99" t="s">
        <v>1294</v>
      </c>
      <c r="F77" s="249">
        <v>0</v>
      </c>
      <c r="G77" s="249">
        <v>0</v>
      </c>
      <c r="H77" s="249">
        <f>SUM(F77:G77)</f>
        <v>0</v>
      </c>
      <c r="I77" s="249"/>
      <c r="J77" s="249">
        <v>37</v>
      </c>
      <c r="K77" s="249">
        <v>9</v>
      </c>
      <c r="L77" s="249">
        <f>SUM(J77:K77)</f>
        <v>46</v>
      </c>
      <c r="M77" s="249"/>
      <c r="N77" s="249">
        <f>SUM(F77+J77)</f>
        <v>37</v>
      </c>
      <c r="O77" s="249">
        <f>SUM(G77+K77)</f>
        <v>9</v>
      </c>
      <c r="P77" s="248">
        <f>SUM(N77:O77)</f>
        <v>46</v>
      </c>
      <c r="Q77" s="92"/>
      <c r="R77" s="92"/>
    </row>
    <row r="78" spans="2:18" ht="10.5" customHeight="1">
      <c r="B78" s="1987"/>
      <c r="C78" s="99"/>
      <c r="D78" s="99"/>
      <c r="E78" s="99" t="s">
        <v>1293</v>
      </c>
      <c r="F78" s="249">
        <v>0</v>
      </c>
      <c r="G78" s="249">
        <v>0</v>
      </c>
      <c r="H78" s="249">
        <f>SUM(F78:G78)</f>
        <v>0</v>
      </c>
      <c r="I78" s="249"/>
      <c r="J78" s="249">
        <v>8</v>
      </c>
      <c r="K78" s="249">
        <v>2</v>
      </c>
      <c r="L78" s="249">
        <f>SUM(J78:K78)</f>
        <v>10</v>
      </c>
      <c r="M78" s="249"/>
      <c r="N78" s="249">
        <f>SUM(F78+J78)</f>
        <v>8</v>
      </c>
      <c r="O78" s="249">
        <f>SUM(G78+K78)</f>
        <v>2</v>
      </c>
      <c r="P78" s="248">
        <f>SUM(N78:O78)</f>
        <v>10</v>
      </c>
      <c r="Q78" s="92"/>
      <c r="R78" s="92"/>
    </row>
    <row r="79" spans="2:18" ht="10.5" customHeight="1">
      <c r="B79" s="1987"/>
      <c r="C79" s="1254"/>
      <c r="D79" s="77" t="s">
        <v>1261</v>
      </c>
      <c r="E79" s="99"/>
      <c r="F79" s="260">
        <f>SUM(F80)</f>
        <v>0</v>
      </c>
      <c r="G79" s="260">
        <f>SUM(G80)</f>
        <v>0</v>
      </c>
      <c r="H79" s="260">
        <f>SUM(F79:G79)</f>
        <v>0</v>
      </c>
      <c r="I79" s="260"/>
      <c r="J79" s="260">
        <f>SUM(J80)</f>
        <v>4</v>
      </c>
      <c r="K79" s="260">
        <f>SUM(K80)</f>
        <v>6</v>
      </c>
      <c r="L79" s="260">
        <f>SUM(J79:K79)</f>
        <v>10</v>
      </c>
      <c r="M79" s="260"/>
      <c r="N79" s="249">
        <f>SUM(F79+J79)</f>
        <v>4</v>
      </c>
      <c r="O79" s="249">
        <f>SUM(G79+K79)</f>
        <v>6</v>
      </c>
      <c r="P79" s="248">
        <f>SUM(N79:O79)</f>
        <v>10</v>
      </c>
    </row>
    <row r="80" spans="2:18" ht="10.5" customHeight="1">
      <c r="B80" s="2159"/>
      <c r="C80" s="487"/>
      <c r="D80" s="99"/>
      <c r="E80" s="99" t="s">
        <v>1292</v>
      </c>
      <c r="F80" s="260">
        <v>0</v>
      </c>
      <c r="G80" s="260">
        <v>0</v>
      </c>
      <c r="H80" s="260">
        <f>SUM(F80:G80)</f>
        <v>0</v>
      </c>
      <c r="I80" s="260"/>
      <c r="J80" s="260">
        <v>4</v>
      </c>
      <c r="K80" s="260">
        <v>6</v>
      </c>
      <c r="L80" s="260">
        <f>SUM(J80:K80)</f>
        <v>10</v>
      </c>
      <c r="M80" s="260"/>
      <c r="N80" s="249">
        <f>SUM(F80+J80)</f>
        <v>4</v>
      </c>
      <c r="O80" s="249">
        <f>SUM(G80+K80)</f>
        <v>6</v>
      </c>
      <c r="P80" s="248">
        <f>SUM(N80:O80)</f>
        <v>10</v>
      </c>
    </row>
    <row r="81" spans="1:18" ht="11.25" customHeight="1">
      <c r="B81" s="1987"/>
      <c r="C81" s="138" t="s">
        <v>17</v>
      </c>
      <c r="D81" s="99"/>
      <c r="E81" s="99"/>
      <c r="F81" s="1773">
        <f>SUM(F82+F84)</f>
        <v>0</v>
      </c>
      <c r="G81" s="1773">
        <f>SUM(G82+G84)</f>
        <v>0</v>
      </c>
      <c r="H81" s="1773">
        <f>SUM(F81:G81)</f>
        <v>0</v>
      </c>
      <c r="I81" s="1773"/>
      <c r="J81" s="1773">
        <f>SUM(J82+J84)</f>
        <v>0</v>
      </c>
      <c r="K81" s="1773">
        <f>SUM(K82+K84)</f>
        <v>0</v>
      </c>
      <c r="L81" s="1773">
        <f>SUM(J81:K81)</f>
        <v>0</v>
      </c>
      <c r="M81" s="1773"/>
      <c r="N81" s="1773">
        <f>SUM(F81+J81)</f>
        <v>0</v>
      </c>
      <c r="O81" s="1773">
        <f>SUM(G81+K81)</f>
        <v>0</v>
      </c>
      <c r="P81" s="833">
        <f>SUM(N81:O81)</f>
        <v>0</v>
      </c>
      <c r="Q81" s="92"/>
      <c r="R81" s="92"/>
    </row>
    <row r="82" spans="1:18" ht="10.5" customHeight="1">
      <c r="B82" s="1987"/>
      <c r="C82" s="99"/>
      <c r="D82" s="99" t="s">
        <v>1256</v>
      </c>
      <c r="E82" s="99"/>
      <c r="F82" s="249">
        <f>SUM(F83)</f>
        <v>0</v>
      </c>
      <c r="G82" s="249">
        <f>SUM(G83)</f>
        <v>0</v>
      </c>
      <c r="H82" s="249">
        <f>SUM(F82:G82)</f>
        <v>0</v>
      </c>
      <c r="I82" s="249"/>
      <c r="J82" s="249">
        <f>SUM(J83)</f>
        <v>0</v>
      </c>
      <c r="K82" s="249">
        <f>SUM(K83)</f>
        <v>0</v>
      </c>
      <c r="L82" s="249">
        <f>SUM(J82:K82)</f>
        <v>0</v>
      </c>
      <c r="M82" s="249"/>
      <c r="N82" s="249">
        <f>SUM(F82+J82)</f>
        <v>0</v>
      </c>
      <c r="O82" s="249">
        <f>SUM(G82+K82)</f>
        <v>0</v>
      </c>
      <c r="P82" s="248">
        <f>SUM(N82:O82)</f>
        <v>0</v>
      </c>
      <c r="Q82" s="92"/>
      <c r="R82" s="92"/>
    </row>
    <row r="83" spans="1:18" ht="10.5" customHeight="1">
      <c r="B83" s="1987"/>
      <c r="C83" s="99"/>
      <c r="D83" s="99"/>
      <c r="E83" s="99" t="s">
        <v>1291</v>
      </c>
      <c r="F83" s="249">
        <v>0</v>
      </c>
      <c r="G83" s="249">
        <v>0</v>
      </c>
      <c r="H83" s="249">
        <f>SUM(F83:G83)</f>
        <v>0</v>
      </c>
      <c r="I83" s="249"/>
      <c r="J83" s="249">
        <v>0</v>
      </c>
      <c r="K83" s="249">
        <v>0</v>
      </c>
      <c r="L83" s="249">
        <f>SUM(J83:K83)</f>
        <v>0</v>
      </c>
      <c r="M83" s="249"/>
      <c r="N83" s="249">
        <f>SUM(F83+J83)</f>
        <v>0</v>
      </c>
      <c r="O83" s="249">
        <f>SUM(G83+K83)</f>
        <v>0</v>
      </c>
      <c r="P83" s="248">
        <f>SUM(N83:O83)</f>
        <v>0</v>
      </c>
      <c r="Q83" s="92"/>
      <c r="R83" s="92"/>
    </row>
    <row r="84" spans="1:18" ht="10.5" customHeight="1">
      <c r="B84" s="1987"/>
      <c r="C84" s="99"/>
      <c r="D84" s="99" t="s">
        <v>1261</v>
      </c>
      <c r="E84" s="99"/>
      <c r="F84" s="249">
        <f>SUM(F85)</f>
        <v>0</v>
      </c>
      <c r="G84" s="249">
        <f>SUM(G85)</f>
        <v>0</v>
      </c>
      <c r="H84" s="249">
        <f>SUM(F84:G84)</f>
        <v>0</v>
      </c>
      <c r="I84" s="249"/>
      <c r="J84" s="249">
        <f>SUM(J85)</f>
        <v>0</v>
      </c>
      <c r="K84" s="249">
        <f>SUM(K85)</f>
        <v>0</v>
      </c>
      <c r="L84" s="249">
        <f>SUM(J84:K84)</f>
        <v>0</v>
      </c>
      <c r="M84" s="249"/>
      <c r="N84" s="249">
        <f>SUM(F84+J84)</f>
        <v>0</v>
      </c>
      <c r="O84" s="249">
        <f>SUM(G84+K84)</f>
        <v>0</v>
      </c>
      <c r="P84" s="248">
        <f>SUM(N84:O84)</f>
        <v>0</v>
      </c>
      <c r="Q84" s="92"/>
      <c r="R84" s="92"/>
    </row>
    <row r="85" spans="1:18" ht="10.5" customHeight="1">
      <c r="B85" s="1988"/>
      <c r="C85" s="274"/>
      <c r="D85" s="274"/>
      <c r="E85" s="274" t="s">
        <v>1290</v>
      </c>
      <c r="F85" s="534">
        <v>0</v>
      </c>
      <c r="G85" s="534">
        <v>0</v>
      </c>
      <c r="H85" s="844">
        <f>SUM(F85:G85)</f>
        <v>0</v>
      </c>
      <c r="I85" s="2555"/>
      <c r="J85" s="534">
        <v>0</v>
      </c>
      <c r="K85" s="2554">
        <v>0</v>
      </c>
      <c r="L85" s="844">
        <f>SUM(J85:K85)</f>
        <v>0</v>
      </c>
      <c r="M85" s="844"/>
      <c r="N85" s="844">
        <f>SUM(F85+J85)</f>
        <v>0</v>
      </c>
      <c r="O85" s="844">
        <f>SUM(G85+K85)</f>
        <v>0</v>
      </c>
      <c r="P85" s="809">
        <f>SUM(N85:O85)</f>
        <v>0</v>
      </c>
      <c r="Q85" s="92"/>
      <c r="R85" s="92"/>
    </row>
    <row r="86" spans="1:18" ht="12" customHeight="1">
      <c r="B86" s="2553"/>
      <c r="C86" s="99"/>
      <c r="D86" s="99"/>
      <c r="E86" s="99"/>
      <c r="F86" s="97"/>
      <c r="G86" s="97"/>
      <c r="H86" s="1741"/>
      <c r="I86" s="1741"/>
      <c r="J86" s="97"/>
      <c r="K86" s="471"/>
      <c r="L86" s="471"/>
      <c r="M86" s="471"/>
      <c r="N86" s="471"/>
      <c r="O86" s="471"/>
      <c r="P86" s="471" t="s">
        <v>222</v>
      </c>
      <c r="Q86" s="92"/>
      <c r="R86" s="92"/>
    </row>
    <row r="87" spans="1:18" ht="12" customHeight="1">
      <c r="B87" s="754"/>
      <c r="C87" s="754"/>
      <c r="D87" s="99"/>
      <c r="E87" s="99"/>
      <c r="F87" s="97"/>
      <c r="G87" s="239"/>
      <c r="H87" s="97"/>
      <c r="I87" s="97"/>
      <c r="J87" s="97"/>
      <c r="K87" s="97"/>
      <c r="L87" s="471"/>
      <c r="M87" s="471"/>
      <c r="N87" s="471"/>
      <c r="O87" s="471" t="s">
        <v>261</v>
      </c>
    </row>
    <row r="88" spans="1:18" s="99" customFormat="1" ht="10.5" customHeight="1">
      <c r="A88" s="97"/>
      <c r="B88" s="2552" t="s">
        <v>29</v>
      </c>
      <c r="C88" s="2551"/>
      <c r="D88" s="2551"/>
      <c r="E88" s="2551"/>
      <c r="F88" s="2550" t="s">
        <v>1647</v>
      </c>
      <c r="G88" s="2550"/>
      <c r="H88" s="2550"/>
      <c r="I88" s="2549"/>
      <c r="J88" s="2549"/>
      <c r="K88" s="2549"/>
      <c r="L88" s="2549"/>
      <c r="M88" s="2549"/>
      <c r="N88" s="2549"/>
      <c r="O88" s="2549"/>
      <c r="P88" s="2548"/>
    </row>
    <row r="89" spans="1:18" s="99" customFormat="1" ht="10.5" customHeight="1">
      <c r="A89" s="97"/>
      <c r="B89" s="2168"/>
      <c r="C89" s="2547"/>
      <c r="D89" s="2547" t="s">
        <v>336</v>
      </c>
      <c r="E89" s="366"/>
      <c r="F89" s="2546"/>
      <c r="G89" s="2546"/>
      <c r="H89" s="2546"/>
      <c r="I89" s="2544"/>
      <c r="J89" s="2461" t="s">
        <v>1646</v>
      </c>
      <c r="K89" s="2461"/>
      <c r="L89" s="2461"/>
      <c r="M89" s="2544"/>
      <c r="N89" s="2461" t="s">
        <v>93</v>
      </c>
      <c r="O89" s="2461"/>
      <c r="P89" s="2155" t="s">
        <v>5</v>
      </c>
      <c r="R89" s="97"/>
    </row>
    <row r="90" spans="1:18" s="99" customFormat="1" ht="10.5" customHeight="1">
      <c r="A90" s="97"/>
      <c r="B90" s="2169"/>
      <c r="C90" s="2545"/>
      <c r="D90" s="323"/>
      <c r="E90" s="2545"/>
      <c r="F90" s="2544" t="s">
        <v>26</v>
      </c>
      <c r="G90" s="2544" t="s">
        <v>27</v>
      </c>
      <c r="H90" s="2544" t="s">
        <v>5</v>
      </c>
      <c r="I90" s="2544"/>
      <c r="J90" s="2544" t="s">
        <v>26</v>
      </c>
      <c r="K90" s="2544" t="s">
        <v>27</v>
      </c>
      <c r="L90" s="2544" t="s">
        <v>5</v>
      </c>
      <c r="M90" s="2544"/>
      <c r="N90" s="2544" t="s">
        <v>26</v>
      </c>
      <c r="O90" s="2544" t="s">
        <v>27</v>
      </c>
      <c r="P90" s="2155"/>
    </row>
    <row r="91" spans="1:18" ht="12" customHeight="1">
      <c r="B91" s="2533">
        <v>1405</v>
      </c>
      <c r="C91" s="1949" t="s">
        <v>18</v>
      </c>
      <c r="D91" s="1948"/>
      <c r="E91" s="1836"/>
      <c r="F91" s="2542">
        <f>SUM(F92+F96)</f>
        <v>26</v>
      </c>
      <c r="G91" s="2542">
        <f>SUM(G92+G96)</f>
        <v>13</v>
      </c>
      <c r="H91" s="2542">
        <f>SUM(F91:G91)</f>
        <v>39</v>
      </c>
      <c r="I91" s="2542"/>
      <c r="J91" s="2542">
        <f>SUM(J92+J96)</f>
        <v>56</v>
      </c>
      <c r="K91" s="2542">
        <f>SUM(K92+K96)</f>
        <v>72</v>
      </c>
      <c r="L91" s="2542">
        <f>SUM(J91:K91)</f>
        <v>128</v>
      </c>
      <c r="M91" s="2542"/>
      <c r="N91" s="2542">
        <f>SUM(F91+J91)</f>
        <v>82</v>
      </c>
      <c r="O91" s="2542">
        <f>SUM(G91+K91)</f>
        <v>85</v>
      </c>
      <c r="P91" s="2541">
        <f>SUM(N91:O91)</f>
        <v>167</v>
      </c>
    </row>
    <row r="92" spans="1:18" ht="11.25" customHeight="1">
      <c r="B92" s="2007"/>
      <c r="C92" s="138" t="s">
        <v>21</v>
      </c>
      <c r="D92" s="99"/>
      <c r="E92" s="99"/>
      <c r="F92" s="1773">
        <f>SUM(F93)</f>
        <v>7</v>
      </c>
      <c r="G92" s="1773">
        <f>SUM(G93)</f>
        <v>2</v>
      </c>
      <c r="H92" s="1773">
        <f>SUM(F92:G92)</f>
        <v>9</v>
      </c>
      <c r="I92" s="1773"/>
      <c r="J92" s="1773">
        <f>SUM(J93)</f>
        <v>7</v>
      </c>
      <c r="K92" s="1773">
        <f>SUM(K93)</f>
        <v>12</v>
      </c>
      <c r="L92" s="1773">
        <f>SUM(J92:K92)</f>
        <v>19</v>
      </c>
      <c r="M92" s="1773"/>
      <c r="N92" s="1773">
        <f>SUM(F92+J92)</f>
        <v>14</v>
      </c>
      <c r="O92" s="1773">
        <f>SUM(G92+K92)</f>
        <v>14</v>
      </c>
      <c r="P92" s="833">
        <f>SUM(N92:O92)</f>
        <v>28</v>
      </c>
    </row>
    <row r="93" spans="1:18" ht="10.5" customHeight="1">
      <c r="B93" s="2007"/>
      <c r="C93" s="99"/>
      <c r="D93" s="99" t="s">
        <v>1256</v>
      </c>
      <c r="E93" s="99"/>
      <c r="F93" s="249">
        <f>SUM(F94:F95)</f>
        <v>7</v>
      </c>
      <c r="G93" s="249">
        <f>SUM(G94:G95)</f>
        <v>2</v>
      </c>
      <c r="H93" s="249">
        <f>SUM(F93:G93)</f>
        <v>9</v>
      </c>
      <c r="I93" s="249"/>
      <c r="J93" s="249">
        <f>SUM(J94:J95)</f>
        <v>7</v>
      </c>
      <c r="K93" s="249">
        <f>SUM(K94:K95)</f>
        <v>12</v>
      </c>
      <c r="L93" s="249">
        <f>SUM(J93:K93)</f>
        <v>19</v>
      </c>
      <c r="M93" s="249"/>
      <c r="N93" s="249">
        <f>SUM(F93+J93)</f>
        <v>14</v>
      </c>
      <c r="O93" s="249">
        <f>SUM(G93+K93)</f>
        <v>14</v>
      </c>
      <c r="P93" s="248">
        <f>SUM(N93:O93)</f>
        <v>28</v>
      </c>
    </row>
    <row r="94" spans="1:18" ht="10.5" customHeight="1">
      <c r="B94" s="2007"/>
      <c r="C94" s="99"/>
      <c r="E94" s="99" t="s">
        <v>1288</v>
      </c>
      <c r="F94" s="249">
        <v>0</v>
      </c>
      <c r="G94" s="249">
        <v>0</v>
      </c>
      <c r="H94" s="249">
        <f>SUM(F94:G94)</f>
        <v>0</v>
      </c>
      <c r="I94" s="249"/>
      <c r="J94" s="249">
        <v>7</v>
      </c>
      <c r="K94" s="249">
        <v>12</v>
      </c>
      <c r="L94" s="249">
        <f>SUM(J94:K94)</f>
        <v>19</v>
      </c>
      <c r="M94" s="249"/>
      <c r="N94" s="249">
        <f>SUM(F94+J94)</f>
        <v>7</v>
      </c>
      <c r="O94" s="249">
        <f>SUM(G94+K94)</f>
        <v>12</v>
      </c>
      <c r="P94" s="248">
        <f>SUM(N94:O94)</f>
        <v>19</v>
      </c>
    </row>
    <row r="95" spans="1:18" ht="10.5" customHeight="1">
      <c r="B95" s="2007"/>
      <c r="C95" s="99"/>
      <c r="D95" s="99"/>
      <c r="E95" s="99" t="s">
        <v>1665</v>
      </c>
      <c r="F95" s="249">
        <v>7</v>
      </c>
      <c r="G95" s="249">
        <v>2</v>
      </c>
      <c r="H95" s="249">
        <f>SUM(F95:G95)</f>
        <v>9</v>
      </c>
      <c r="I95" s="249"/>
      <c r="J95" s="249">
        <v>0</v>
      </c>
      <c r="K95" s="249">
        <v>0</v>
      </c>
      <c r="L95" s="249">
        <f>SUM(J95:K95)</f>
        <v>0</v>
      </c>
      <c r="M95" s="249"/>
      <c r="N95" s="249">
        <f>SUM(F95+J95)</f>
        <v>7</v>
      </c>
      <c r="O95" s="249">
        <f>SUM(G95+K95)</f>
        <v>2</v>
      </c>
      <c r="P95" s="248">
        <f>SUM(N95:O95)</f>
        <v>9</v>
      </c>
    </row>
    <row r="96" spans="1:18" ht="11.25" customHeight="1">
      <c r="B96" s="2007"/>
      <c r="C96" s="488" t="s">
        <v>19</v>
      </c>
      <c r="D96" s="99"/>
      <c r="F96" s="1772">
        <f>SUM(F97+F99+F104)</f>
        <v>19</v>
      </c>
      <c r="G96" s="1772">
        <f>SUM(G97+G99+G104)</f>
        <v>11</v>
      </c>
      <c r="H96" s="1772">
        <f>SUM(F96:G96)</f>
        <v>30</v>
      </c>
      <c r="I96" s="1772"/>
      <c r="J96" s="1772">
        <f>SUM(J97+J99+J104)</f>
        <v>49</v>
      </c>
      <c r="K96" s="1772">
        <f>SUM(K97+K99+K104)</f>
        <v>60</v>
      </c>
      <c r="L96" s="1772">
        <f>SUM(J96:K96)</f>
        <v>109</v>
      </c>
      <c r="M96" s="1772"/>
      <c r="N96" s="1773">
        <f>SUM(F96+J96)</f>
        <v>68</v>
      </c>
      <c r="O96" s="1773">
        <f>SUM(G96+K96)</f>
        <v>71</v>
      </c>
      <c r="P96" s="833">
        <f>SUM(N96:O96)</f>
        <v>139</v>
      </c>
    </row>
    <row r="97" spans="2:16" ht="10.5" customHeight="1">
      <c r="B97" s="2007"/>
      <c r="C97" s="138"/>
      <c r="D97" s="99" t="s">
        <v>1258</v>
      </c>
      <c r="F97" s="249">
        <f>SUM(F98)</f>
        <v>16</v>
      </c>
      <c r="G97" s="249">
        <f>SUM(G98)</f>
        <v>3</v>
      </c>
      <c r="H97" s="249">
        <f>SUM(F97:G97)</f>
        <v>19</v>
      </c>
      <c r="I97" s="249"/>
      <c r="J97" s="249">
        <f>SUM(J98)</f>
        <v>19</v>
      </c>
      <c r="K97" s="249">
        <f>SUM(K98)</f>
        <v>20</v>
      </c>
      <c r="L97" s="249">
        <f>SUM(J97:K97)</f>
        <v>39</v>
      </c>
      <c r="M97" s="249"/>
      <c r="N97" s="249">
        <f>SUM(F97+J97)</f>
        <v>35</v>
      </c>
      <c r="O97" s="249">
        <f>SUM(G97+K97)</f>
        <v>23</v>
      </c>
      <c r="P97" s="248">
        <f>SUM(N97:O97)</f>
        <v>58</v>
      </c>
    </row>
    <row r="98" spans="2:16" ht="10.5" customHeight="1">
      <c r="B98" s="2007"/>
      <c r="C98" s="138"/>
      <c r="D98" s="99"/>
      <c r="E98" s="99" t="s">
        <v>1287</v>
      </c>
      <c r="F98" s="249">
        <v>16</v>
      </c>
      <c r="G98" s="249">
        <v>3</v>
      </c>
      <c r="H98" s="249">
        <f>SUM(F98:G98)</f>
        <v>19</v>
      </c>
      <c r="I98" s="249"/>
      <c r="J98" s="249">
        <v>19</v>
      </c>
      <c r="K98" s="249">
        <v>20</v>
      </c>
      <c r="L98" s="249">
        <f>SUM(J98:K98)</f>
        <v>39</v>
      </c>
      <c r="M98" s="249"/>
      <c r="N98" s="249">
        <f>SUM(F98+J98)</f>
        <v>35</v>
      </c>
      <c r="O98" s="249">
        <f>SUM(G98+K98)</f>
        <v>23</v>
      </c>
      <c r="P98" s="248">
        <f>SUM(N98:O98)</f>
        <v>58</v>
      </c>
    </row>
    <row r="99" spans="2:16" ht="10.5" customHeight="1">
      <c r="B99" s="2007"/>
      <c r="C99" s="99"/>
      <c r="D99" s="99" t="s">
        <v>1256</v>
      </c>
      <c r="F99" s="249">
        <f>SUM(F100:F103)</f>
        <v>0</v>
      </c>
      <c r="G99" s="249">
        <f>SUM(G100:G103)</f>
        <v>0</v>
      </c>
      <c r="H99" s="249">
        <f>SUM(F99:G99)</f>
        <v>0</v>
      </c>
      <c r="I99" s="249"/>
      <c r="J99" s="249">
        <f>SUM(J100:J103)</f>
        <v>30</v>
      </c>
      <c r="K99" s="249">
        <f>SUM(K100:K103)</f>
        <v>40</v>
      </c>
      <c r="L99" s="249">
        <f>SUM(J99:K99)</f>
        <v>70</v>
      </c>
      <c r="M99" s="249"/>
      <c r="N99" s="249">
        <f>SUM(F99+J99)</f>
        <v>30</v>
      </c>
      <c r="O99" s="249">
        <f>SUM(G99+K99)</f>
        <v>40</v>
      </c>
      <c r="P99" s="248">
        <f>SUM(N99:O99)</f>
        <v>70</v>
      </c>
    </row>
    <row r="100" spans="2:16" ht="10.5" customHeight="1">
      <c r="B100" s="2007"/>
      <c r="C100" s="99"/>
      <c r="E100" s="99" t="s">
        <v>1285</v>
      </c>
      <c r="F100" s="249">
        <v>0</v>
      </c>
      <c r="G100" s="249">
        <v>0</v>
      </c>
      <c r="H100" s="249">
        <f>SUM(F100:G100)</f>
        <v>0</v>
      </c>
      <c r="I100" s="249"/>
      <c r="J100" s="249">
        <v>22</v>
      </c>
      <c r="K100" s="249">
        <v>22</v>
      </c>
      <c r="L100" s="249">
        <f>SUM(J100:K100)</f>
        <v>44</v>
      </c>
      <c r="M100" s="249"/>
      <c r="N100" s="249">
        <f>SUM(F100+J100)</f>
        <v>22</v>
      </c>
      <c r="O100" s="249">
        <f>SUM(G100+K100)</f>
        <v>22</v>
      </c>
      <c r="P100" s="248">
        <f>SUM(N100:O100)</f>
        <v>44</v>
      </c>
    </row>
    <row r="101" spans="2:16" ht="10.5" customHeight="1">
      <c r="B101" s="2007"/>
      <c r="C101" s="99"/>
      <c r="E101" s="99" t="s">
        <v>1284</v>
      </c>
      <c r="F101" s="249">
        <v>0</v>
      </c>
      <c r="G101" s="249">
        <v>0</v>
      </c>
      <c r="H101" s="249">
        <f>SUM(F101:G101)</f>
        <v>0</v>
      </c>
      <c r="I101" s="249"/>
      <c r="J101" s="249">
        <v>0</v>
      </c>
      <c r="K101" s="249">
        <v>0</v>
      </c>
      <c r="L101" s="249">
        <f>SUM(J101:K101)</f>
        <v>0</v>
      </c>
      <c r="M101" s="249"/>
      <c r="N101" s="249">
        <f>SUM(F101+J101)</f>
        <v>0</v>
      </c>
      <c r="O101" s="249">
        <f>SUM(G101+K101)</f>
        <v>0</v>
      </c>
      <c r="P101" s="248">
        <f>SUM(N101:O101)</f>
        <v>0</v>
      </c>
    </row>
    <row r="102" spans="2:16" ht="10.5" customHeight="1">
      <c r="B102" s="2007"/>
      <c r="C102" s="99"/>
      <c r="E102" s="99" t="s">
        <v>1283</v>
      </c>
      <c r="F102" s="249">
        <v>0</v>
      </c>
      <c r="G102" s="249">
        <v>0</v>
      </c>
      <c r="H102" s="249">
        <f>SUM(F102:G102)</f>
        <v>0</v>
      </c>
      <c r="I102" s="249"/>
      <c r="J102" s="249">
        <v>2</v>
      </c>
      <c r="K102" s="249">
        <v>8</v>
      </c>
      <c r="L102" s="249">
        <f>SUM(J102:K102)</f>
        <v>10</v>
      </c>
      <c r="M102" s="249"/>
      <c r="N102" s="249">
        <f>SUM(F102+J102)</f>
        <v>2</v>
      </c>
      <c r="O102" s="249">
        <f>SUM(G102+K102)</f>
        <v>8</v>
      </c>
      <c r="P102" s="248">
        <f>SUM(N102:O102)</f>
        <v>10</v>
      </c>
    </row>
    <row r="103" spans="2:16" ht="10.5" customHeight="1">
      <c r="B103" s="2007"/>
      <c r="C103" s="99"/>
      <c r="D103" s="99"/>
      <c r="E103" s="99" t="s">
        <v>1286</v>
      </c>
      <c r="F103" s="249">
        <v>0</v>
      </c>
      <c r="G103" s="249">
        <v>0</v>
      </c>
      <c r="H103" s="249">
        <f>SUM(F103:G103)</f>
        <v>0</v>
      </c>
      <c r="I103" s="249"/>
      <c r="J103" s="249">
        <v>6</v>
      </c>
      <c r="K103" s="249">
        <v>10</v>
      </c>
      <c r="L103" s="249">
        <f>SUM(J103:K103)</f>
        <v>16</v>
      </c>
      <c r="M103" s="249"/>
      <c r="N103" s="249">
        <f>SUM(F103+J103)</f>
        <v>6</v>
      </c>
      <c r="O103" s="249">
        <f>SUM(G103+K103)</f>
        <v>10</v>
      </c>
      <c r="P103" s="248">
        <f>SUM(N103:O103)</f>
        <v>16</v>
      </c>
    </row>
    <row r="104" spans="2:16" ht="10.5" customHeight="1">
      <c r="B104" s="2007"/>
      <c r="C104" s="99"/>
      <c r="D104" s="99" t="s">
        <v>1261</v>
      </c>
      <c r="F104" s="249">
        <f>SUM(F105:F105)</f>
        <v>3</v>
      </c>
      <c r="G104" s="249">
        <f>SUM(G105:G105)</f>
        <v>8</v>
      </c>
      <c r="H104" s="249">
        <f>SUM(F104:G104)</f>
        <v>11</v>
      </c>
      <c r="I104" s="249"/>
      <c r="J104" s="249">
        <f>SUM(J105:J105)</f>
        <v>0</v>
      </c>
      <c r="K104" s="249">
        <f>SUM(K105:K105)</f>
        <v>0</v>
      </c>
      <c r="L104" s="249">
        <f>SUM(J104:K104)</f>
        <v>0</v>
      </c>
      <c r="M104" s="249"/>
      <c r="N104" s="249">
        <f>SUM(F104+J104)</f>
        <v>3</v>
      </c>
      <c r="O104" s="249">
        <f>SUM(G104+K104)</f>
        <v>8</v>
      </c>
      <c r="P104" s="248">
        <f>SUM(N104:O104)</f>
        <v>11</v>
      </c>
    </row>
    <row r="105" spans="2:16" ht="10.5" customHeight="1">
      <c r="B105" s="2008"/>
      <c r="C105" s="99"/>
      <c r="D105" s="99"/>
      <c r="E105" s="99" t="s">
        <v>1282</v>
      </c>
      <c r="F105" s="249">
        <v>3</v>
      </c>
      <c r="G105" s="249">
        <v>8</v>
      </c>
      <c r="H105" s="249">
        <f>SUM(F105:G105)</f>
        <v>11</v>
      </c>
      <c r="I105" s="249"/>
      <c r="J105" s="249">
        <v>0</v>
      </c>
      <c r="K105" s="249">
        <v>0</v>
      </c>
      <c r="L105" s="249">
        <f>SUM(J105:K105)</f>
        <v>0</v>
      </c>
      <c r="M105" s="249"/>
      <c r="N105" s="249">
        <f>SUM(F105+J105)</f>
        <v>3</v>
      </c>
      <c r="O105" s="249">
        <f>SUM(G105+K105)</f>
        <v>8</v>
      </c>
      <c r="P105" s="248">
        <f>SUM(N105:O105)</f>
        <v>11</v>
      </c>
    </row>
    <row r="106" spans="2:16" ht="12" customHeight="1">
      <c r="B106" s="2533">
        <v>1406</v>
      </c>
      <c r="C106" s="1832" t="s">
        <v>22</v>
      </c>
      <c r="D106" s="1831"/>
      <c r="E106" s="1831"/>
      <c r="F106" s="2530">
        <f>SUM(F107+F121+F124)</f>
        <v>13</v>
      </c>
      <c r="G106" s="2530">
        <f>SUM(G107+G121+G124)</f>
        <v>6</v>
      </c>
      <c r="H106" s="2530">
        <f>SUM(F106:G106)</f>
        <v>19</v>
      </c>
      <c r="I106" s="2530"/>
      <c r="J106" s="2530">
        <f>SUM(J107+J121+J124)</f>
        <v>10</v>
      </c>
      <c r="K106" s="2530">
        <f>SUM(K107+K121+K124)</f>
        <v>13</v>
      </c>
      <c r="L106" s="2530">
        <f>SUM(J106:K106)</f>
        <v>23</v>
      </c>
      <c r="M106" s="2530"/>
      <c r="N106" s="2530">
        <f>SUM(F106+J106)</f>
        <v>23</v>
      </c>
      <c r="O106" s="2530">
        <f>SUM(G106+K106)</f>
        <v>19</v>
      </c>
      <c r="P106" s="2529">
        <f>SUM(N106:O106)</f>
        <v>42</v>
      </c>
    </row>
    <row r="107" spans="2:16" ht="11.25" customHeight="1">
      <c r="B107" s="2007"/>
      <c r="C107" s="138" t="s">
        <v>121</v>
      </c>
      <c r="D107" s="99"/>
      <c r="E107" s="99"/>
      <c r="F107" s="1773">
        <f>SUM(F108+F110)</f>
        <v>13</v>
      </c>
      <c r="G107" s="1773">
        <f>SUM(G108+G110)</f>
        <v>6</v>
      </c>
      <c r="H107" s="1773">
        <f>SUM(F107:G107)</f>
        <v>19</v>
      </c>
      <c r="I107" s="1773"/>
      <c r="J107" s="1773">
        <f>SUM(J108+J110)</f>
        <v>0</v>
      </c>
      <c r="K107" s="1773">
        <f>SUM(K108+K110)</f>
        <v>0</v>
      </c>
      <c r="L107" s="1773">
        <f>SUM(J107:K107)</f>
        <v>0</v>
      </c>
      <c r="M107" s="1773"/>
      <c r="N107" s="1773">
        <f>SUM(F107+J107)</f>
        <v>13</v>
      </c>
      <c r="O107" s="1773">
        <f>SUM(G107+K107)</f>
        <v>6</v>
      </c>
      <c r="P107" s="833">
        <f>SUM(N107:O107)</f>
        <v>19</v>
      </c>
    </row>
    <row r="108" spans="2:16" ht="10.5" customHeight="1">
      <c r="B108" s="2007"/>
      <c r="C108" s="99"/>
      <c r="D108" s="99" t="s">
        <v>1256</v>
      </c>
      <c r="E108" s="99"/>
      <c r="F108" s="249">
        <f>SUM(F109)</f>
        <v>0</v>
      </c>
      <c r="G108" s="249">
        <f>SUM(G109)</f>
        <v>0</v>
      </c>
      <c r="H108" s="249">
        <f>SUM(F108:G108)</f>
        <v>0</v>
      </c>
      <c r="I108" s="249"/>
      <c r="J108" s="249">
        <f>SUM(J109)</f>
        <v>0</v>
      </c>
      <c r="K108" s="249">
        <f>SUM(K109)</f>
        <v>0</v>
      </c>
      <c r="L108" s="249">
        <f>SUM(J108:K108)</f>
        <v>0</v>
      </c>
      <c r="M108" s="249"/>
      <c r="N108" s="249">
        <f>SUM(F108+J108)</f>
        <v>0</v>
      </c>
      <c r="O108" s="249">
        <f>SUM(G108+K108)</f>
        <v>0</v>
      </c>
      <c r="P108" s="248">
        <f>SUM(N108:O108)</f>
        <v>0</v>
      </c>
    </row>
    <row r="109" spans="2:16" ht="10.5" customHeight="1">
      <c r="B109" s="2007"/>
      <c r="C109" s="99"/>
      <c r="D109" s="99"/>
      <c r="E109" s="99" t="s">
        <v>1280</v>
      </c>
      <c r="F109" s="249">
        <v>0</v>
      </c>
      <c r="G109" s="249">
        <v>0</v>
      </c>
      <c r="H109" s="249">
        <f>SUM(F109:G109)</f>
        <v>0</v>
      </c>
      <c r="I109" s="249"/>
      <c r="J109" s="249">
        <v>0</v>
      </c>
      <c r="K109" s="249">
        <v>0</v>
      </c>
      <c r="L109" s="249">
        <f>SUM(J109:K109)</f>
        <v>0</v>
      </c>
      <c r="M109" s="249"/>
      <c r="N109" s="249">
        <f>SUM(F109+J109)</f>
        <v>0</v>
      </c>
      <c r="O109" s="249">
        <f>SUM(G109+K109)</f>
        <v>0</v>
      </c>
      <c r="P109" s="248">
        <f>SUM(N109:O109)</f>
        <v>0</v>
      </c>
    </row>
    <row r="110" spans="2:16" ht="10.5" customHeight="1">
      <c r="B110" s="2007"/>
      <c r="C110" s="99"/>
      <c r="D110" s="99" t="s">
        <v>1279</v>
      </c>
      <c r="E110" s="99"/>
      <c r="F110" s="249">
        <f>SUM(F111:F120)</f>
        <v>13</v>
      </c>
      <c r="G110" s="249">
        <f>SUM(G111:G120)</f>
        <v>6</v>
      </c>
      <c r="H110" s="249">
        <f>SUM(F110:G110)</f>
        <v>19</v>
      </c>
      <c r="I110" s="249"/>
      <c r="J110" s="249">
        <f>SUM(J111:J120)</f>
        <v>0</v>
      </c>
      <c r="K110" s="249">
        <f>SUM(K111:K120)</f>
        <v>0</v>
      </c>
      <c r="L110" s="249">
        <f>SUM(J110:K110)</f>
        <v>0</v>
      </c>
      <c r="M110" s="249"/>
      <c r="N110" s="249">
        <f>SUM(F110+J110)</f>
        <v>13</v>
      </c>
      <c r="O110" s="249">
        <f>SUM(G110+K110)</f>
        <v>6</v>
      </c>
      <c r="P110" s="248">
        <f>SUM(N110:O110)</f>
        <v>19</v>
      </c>
    </row>
    <row r="111" spans="2:16" ht="10.5" customHeight="1">
      <c r="B111" s="2007"/>
      <c r="C111" s="99"/>
      <c r="D111" s="99"/>
      <c r="E111" s="99" t="s">
        <v>1278</v>
      </c>
      <c r="F111" s="249">
        <v>3</v>
      </c>
      <c r="G111" s="249">
        <v>2</v>
      </c>
      <c r="H111" s="249">
        <f>SUM(F111:G111)</f>
        <v>5</v>
      </c>
      <c r="I111" s="249"/>
      <c r="J111" s="249">
        <v>0</v>
      </c>
      <c r="K111" s="249">
        <v>0</v>
      </c>
      <c r="L111" s="249">
        <f>SUM(J111:K111)</f>
        <v>0</v>
      </c>
      <c r="M111" s="249"/>
      <c r="N111" s="249">
        <f>SUM(F111+J111)</f>
        <v>3</v>
      </c>
      <c r="O111" s="249">
        <f>SUM(G111+K111)</f>
        <v>2</v>
      </c>
      <c r="P111" s="248">
        <f>SUM(N111:O111)</f>
        <v>5</v>
      </c>
    </row>
    <row r="112" spans="2:16" ht="10.5" customHeight="1">
      <c r="B112" s="2007"/>
      <c r="C112" s="99"/>
      <c r="D112" s="99"/>
      <c r="E112" s="99" t="s">
        <v>1277</v>
      </c>
      <c r="F112" s="249">
        <v>0</v>
      </c>
      <c r="G112" s="249">
        <v>0</v>
      </c>
      <c r="H112" s="249">
        <f>SUM(F112:G112)</f>
        <v>0</v>
      </c>
      <c r="I112" s="249"/>
      <c r="J112" s="249">
        <v>0</v>
      </c>
      <c r="K112" s="249">
        <v>0</v>
      </c>
      <c r="L112" s="249">
        <f>SUM(J112:K112)</f>
        <v>0</v>
      </c>
      <c r="M112" s="249"/>
      <c r="N112" s="249">
        <f>SUM(F112+J112)</f>
        <v>0</v>
      </c>
      <c r="O112" s="249">
        <f>SUM(G112+K112)</f>
        <v>0</v>
      </c>
      <c r="P112" s="248">
        <f>SUM(N112:O112)</f>
        <v>0</v>
      </c>
    </row>
    <row r="113" spans="2:16" ht="10.5" customHeight="1">
      <c r="B113" s="2007"/>
      <c r="C113" s="99"/>
      <c r="D113" s="99"/>
      <c r="E113" s="99" t="s">
        <v>1276</v>
      </c>
      <c r="F113" s="249">
        <v>3</v>
      </c>
      <c r="G113" s="249">
        <v>1</v>
      </c>
      <c r="H113" s="249">
        <f>SUM(F113:G113)</f>
        <v>4</v>
      </c>
      <c r="I113" s="249"/>
      <c r="J113" s="249">
        <v>0</v>
      </c>
      <c r="K113" s="249">
        <v>0</v>
      </c>
      <c r="L113" s="249">
        <f>SUM(J113:K113)</f>
        <v>0</v>
      </c>
      <c r="M113" s="249"/>
      <c r="N113" s="249">
        <f>SUM(F113+J113)</f>
        <v>3</v>
      </c>
      <c r="O113" s="249">
        <f>SUM(G113+K113)</f>
        <v>1</v>
      </c>
      <c r="P113" s="248">
        <f>SUM(N113:O113)</f>
        <v>4</v>
      </c>
    </row>
    <row r="114" spans="2:16" ht="10.5" customHeight="1">
      <c r="B114" s="2007"/>
      <c r="C114" s="99"/>
      <c r="D114" s="99"/>
      <c r="E114" s="99" t="s">
        <v>1275</v>
      </c>
      <c r="F114" s="249">
        <v>0</v>
      </c>
      <c r="G114" s="249">
        <v>0</v>
      </c>
      <c r="H114" s="249">
        <f>SUM(F114:G114)</f>
        <v>0</v>
      </c>
      <c r="I114" s="249"/>
      <c r="J114" s="249">
        <v>0</v>
      </c>
      <c r="K114" s="249">
        <v>0</v>
      </c>
      <c r="L114" s="249">
        <f>SUM(J114:K114)</f>
        <v>0</v>
      </c>
      <c r="M114" s="249"/>
      <c r="N114" s="249">
        <f>SUM(F114+J114)</f>
        <v>0</v>
      </c>
      <c r="O114" s="249">
        <f>SUM(G114+K114)</f>
        <v>0</v>
      </c>
      <c r="P114" s="248">
        <f>SUM(N114:O114)</f>
        <v>0</v>
      </c>
    </row>
    <row r="115" spans="2:16" ht="10.5" customHeight="1">
      <c r="B115" s="2007"/>
      <c r="C115" s="99"/>
      <c r="D115" s="99"/>
      <c r="E115" s="99" t="s">
        <v>1274</v>
      </c>
      <c r="F115" s="249">
        <v>2</v>
      </c>
      <c r="G115" s="249">
        <v>1</v>
      </c>
      <c r="H115" s="249">
        <f>SUM(F115:G115)</f>
        <v>3</v>
      </c>
      <c r="I115" s="249"/>
      <c r="J115" s="249">
        <v>0</v>
      </c>
      <c r="K115" s="249">
        <v>0</v>
      </c>
      <c r="L115" s="249">
        <f>SUM(J115:K115)</f>
        <v>0</v>
      </c>
      <c r="M115" s="249"/>
      <c r="N115" s="249">
        <f>SUM(F115+J115)</f>
        <v>2</v>
      </c>
      <c r="O115" s="249">
        <f>SUM(G115+K115)</f>
        <v>1</v>
      </c>
      <c r="P115" s="248">
        <f>SUM(N115:O115)</f>
        <v>3</v>
      </c>
    </row>
    <row r="116" spans="2:16" ht="10.5" customHeight="1">
      <c r="B116" s="2007"/>
      <c r="C116" s="99"/>
      <c r="D116" s="99"/>
      <c r="E116" s="99" t="s">
        <v>1273</v>
      </c>
      <c r="F116" s="249">
        <v>0</v>
      </c>
      <c r="G116" s="249">
        <v>0</v>
      </c>
      <c r="H116" s="249">
        <f>SUM(F116:G116)</f>
        <v>0</v>
      </c>
      <c r="I116" s="249"/>
      <c r="J116" s="249">
        <v>0</v>
      </c>
      <c r="K116" s="249">
        <v>0</v>
      </c>
      <c r="L116" s="249">
        <f>SUM(J116:K116)</f>
        <v>0</v>
      </c>
      <c r="M116" s="249"/>
      <c r="N116" s="249">
        <f>SUM(F116+J116)</f>
        <v>0</v>
      </c>
      <c r="O116" s="249">
        <f>SUM(G116+K116)</f>
        <v>0</v>
      </c>
      <c r="P116" s="248">
        <f>SUM(N116:O116)</f>
        <v>0</v>
      </c>
    </row>
    <row r="117" spans="2:16" ht="10.5" customHeight="1">
      <c r="B117" s="2007"/>
      <c r="C117" s="99"/>
      <c r="D117" s="99"/>
      <c r="E117" s="99" t="s">
        <v>1272</v>
      </c>
      <c r="F117" s="249">
        <v>4</v>
      </c>
      <c r="G117" s="249">
        <v>1</v>
      </c>
      <c r="H117" s="249">
        <f>SUM(F117:G117)</f>
        <v>5</v>
      </c>
      <c r="I117" s="249"/>
      <c r="J117" s="249">
        <v>0</v>
      </c>
      <c r="K117" s="249">
        <v>0</v>
      </c>
      <c r="L117" s="249">
        <f>SUM(J117:K117)</f>
        <v>0</v>
      </c>
      <c r="M117" s="249"/>
      <c r="N117" s="249">
        <f>SUM(F117+J117)</f>
        <v>4</v>
      </c>
      <c r="O117" s="249">
        <f>SUM(G117+K117)</f>
        <v>1</v>
      </c>
      <c r="P117" s="248">
        <f>SUM(N117:O117)</f>
        <v>5</v>
      </c>
    </row>
    <row r="118" spans="2:16" ht="10.5" customHeight="1">
      <c r="B118" s="2007"/>
      <c r="C118" s="99"/>
      <c r="D118" s="99"/>
      <c r="E118" s="99" t="s">
        <v>1271</v>
      </c>
      <c r="F118" s="249">
        <v>0</v>
      </c>
      <c r="G118" s="249">
        <v>0</v>
      </c>
      <c r="H118" s="249">
        <f>SUM(F118:G118)</f>
        <v>0</v>
      </c>
      <c r="I118" s="249"/>
      <c r="J118" s="249">
        <v>0</v>
      </c>
      <c r="K118" s="249">
        <v>0</v>
      </c>
      <c r="L118" s="249">
        <f>SUM(J118:K118)</f>
        <v>0</v>
      </c>
      <c r="M118" s="249"/>
      <c r="N118" s="249">
        <f>SUM(F118+J118)</f>
        <v>0</v>
      </c>
      <c r="O118" s="249">
        <f>SUM(G118+K118)</f>
        <v>0</v>
      </c>
      <c r="P118" s="248">
        <f>SUM(N118:O118)</f>
        <v>0</v>
      </c>
    </row>
    <row r="119" spans="2:16" ht="10.5" customHeight="1">
      <c r="B119" s="2007"/>
      <c r="C119" s="99"/>
      <c r="D119" s="99"/>
      <c r="E119" s="99" t="s">
        <v>1270</v>
      </c>
      <c r="F119" s="249">
        <v>1</v>
      </c>
      <c r="G119" s="249">
        <v>1</v>
      </c>
      <c r="H119" s="249">
        <f>SUM(F119:G119)</f>
        <v>2</v>
      </c>
      <c r="I119" s="249"/>
      <c r="J119" s="249">
        <v>0</v>
      </c>
      <c r="K119" s="249">
        <v>0</v>
      </c>
      <c r="L119" s="249">
        <f>SUM(J119:K119)</f>
        <v>0</v>
      </c>
      <c r="M119" s="249"/>
      <c r="N119" s="249">
        <f>SUM(F119+J119)</f>
        <v>1</v>
      </c>
      <c r="O119" s="249">
        <f>SUM(G119+K119)</f>
        <v>1</v>
      </c>
      <c r="P119" s="248">
        <f>SUM(N119:O119)</f>
        <v>2</v>
      </c>
    </row>
    <row r="120" spans="2:16" ht="10.5" customHeight="1">
      <c r="B120" s="2007"/>
      <c r="C120" s="99"/>
      <c r="D120" s="99"/>
      <c r="E120" s="99" t="s">
        <v>1269</v>
      </c>
      <c r="F120" s="249">
        <v>0</v>
      </c>
      <c r="G120" s="249">
        <v>0</v>
      </c>
      <c r="H120" s="249">
        <f>SUM(F120:G120)</f>
        <v>0</v>
      </c>
      <c r="I120" s="249"/>
      <c r="J120" s="249">
        <v>0</v>
      </c>
      <c r="K120" s="249">
        <v>0</v>
      </c>
      <c r="L120" s="249">
        <f>SUM(J120:K120)</f>
        <v>0</v>
      </c>
      <c r="M120" s="249"/>
      <c r="N120" s="249">
        <f>SUM(F120+J120)</f>
        <v>0</v>
      </c>
      <c r="O120" s="249">
        <f>SUM(G120+K120)</f>
        <v>0</v>
      </c>
      <c r="P120" s="248">
        <f>SUM(N120:O120)</f>
        <v>0</v>
      </c>
    </row>
    <row r="121" spans="2:16" ht="11.25" customHeight="1">
      <c r="B121" s="2007"/>
      <c r="C121" s="138" t="s">
        <v>23</v>
      </c>
      <c r="D121" s="99"/>
      <c r="E121" s="99"/>
      <c r="F121" s="1773">
        <f>SUM(F122)</f>
        <v>0</v>
      </c>
      <c r="G121" s="1773">
        <f>SUM(G122)</f>
        <v>0</v>
      </c>
      <c r="H121" s="1773">
        <f>SUM(F121:G121)</f>
        <v>0</v>
      </c>
      <c r="I121" s="1773"/>
      <c r="J121" s="1773">
        <f>SUM(J122)</f>
        <v>10</v>
      </c>
      <c r="K121" s="1773">
        <f>SUM(K122)</f>
        <v>12</v>
      </c>
      <c r="L121" s="1773">
        <f>SUM(J121:K121)</f>
        <v>22</v>
      </c>
      <c r="M121" s="1773"/>
      <c r="N121" s="1773">
        <f>SUM(F121+J121)</f>
        <v>10</v>
      </c>
      <c r="O121" s="1773">
        <f>SUM(G121+K121)</f>
        <v>12</v>
      </c>
      <c r="P121" s="833">
        <f>SUM(N121:O121)</f>
        <v>22</v>
      </c>
    </row>
    <row r="122" spans="2:16" ht="10.5" customHeight="1">
      <c r="B122" s="2007"/>
      <c r="C122" s="99"/>
      <c r="D122" s="99" t="s">
        <v>1256</v>
      </c>
      <c r="E122" s="99"/>
      <c r="F122" s="249">
        <f>SUM(F123)</f>
        <v>0</v>
      </c>
      <c r="G122" s="249">
        <f>SUM(G123)</f>
        <v>0</v>
      </c>
      <c r="H122" s="249">
        <f>SUM(F122:G122)</f>
        <v>0</v>
      </c>
      <c r="I122" s="249"/>
      <c r="J122" s="249">
        <f>SUM(J123)</f>
        <v>10</v>
      </c>
      <c r="K122" s="249">
        <f>SUM(K123)</f>
        <v>12</v>
      </c>
      <c r="L122" s="249">
        <f>SUM(J122:K122)</f>
        <v>22</v>
      </c>
      <c r="M122" s="249"/>
      <c r="N122" s="249">
        <f>SUM(F122+J122)</f>
        <v>10</v>
      </c>
      <c r="O122" s="249">
        <f>SUM(G122+K122)</f>
        <v>12</v>
      </c>
      <c r="P122" s="248">
        <f>SUM(N122:O122)</f>
        <v>22</v>
      </c>
    </row>
    <row r="123" spans="2:16" ht="10.5" customHeight="1">
      <c r="B123" s="2007"/>
      <c r="C123" s="99"/>
      <c r="D123" s="99"/>
      <c r="E123" s="99" t="s">
        <v>1268</v>
      </c>
      <c r="F123" s="249">
        <v>0</v>
      </c>
      <c r="G123" s="249">
        <v>0</v>
      </c>
      <c r="H123" s="249">
        <f>SUM(F123:G123)</f>
        <v>0</v>
      </c>
      <c r="I123" s="249"/>
      <c r="J123" s="249">
        <v>10</v>
      </c>
      <c r="K123" s="249">
        <v>12</v>
      </c>
      <c r="L123" s="249">
        <f>SUM(J123:K123)</f>
        <v>22</v>
      </c>
      <c r="M123" s="249"/>
      <c r="N123" s="249">
        <f>SUM(F123+J123)</f>
        <v>10</v>
      </c>
      <c r="O123" s="249">
        <f>SUM(G123+K123)</f>
        <v>12</v>
      </c>
      <c r="P123" s="248">
        <f>SUM(N123:O123)</f>
        <v>22</v>
      </c>
    </row>
    <row r="124" spans="2:16" ht="11.25" customHeight="1">
      <c r="B124" s="2007"/>
      <c r="C124" s="138" t="s">
        <v>37</v>
      </c>
      <c r="D124" s="99"/>
      <c r="E124" s="99"/>
      <c r="F124" s="1773">
        <f>SUM(F125+F127)</f>
        <v>0</v>
      </c>
      <c r="G124" s="1773">
        <f>SUM(G125+G127)</f>
        <v>0</v>
      </c>
      <c r="H124" s="1773">
        <f>SUM(F124:G124)</f>
        <v>0</v>
      </c>
      <c r="I124" s="1773"/>
      <c r="J124" s="1773">
        <f>SUM(J125+J127)</f>
        <v>0</v>
      </c>
      <c r="K124" s="1773">
        <f>SUM(K125+K127)</f>
        <v>1</v>
      </c>
      <c r="L124" s="1773">
        <f>SUM(J124:K124)</f>
        <v>1</v>
      </c>
      <c r="M124" s="1773"/>
      <c r="N124" s="1773">
        <f>SUM(F124+J124)</f>
        <v>0</v>
      </c>
      <c r="O124" s="1773">
        <f>SUM(G124+K124)</f>
        <v>1</v>
      </c>
      <c r="P124" s="833">
        <f>SUM(N124:O124)</f>
        <v>1</v>
      </c>
    </row>
    <row r="125" spans="2:16" ht="10.5" customHeight="1">
      <c r="B125" s="2007"/>
      <c r="C125" s="138"/>
      <c r="D125" s="99" t="s">
        <v>1258</v>
      </c>
      <c r="E125" s="99"/>
      <c r="F125" s="249">
        <f>SUM(F126)</f>
        <v>0</v>
      </c>
      <c r="G125" s="249">
        <f>SUM(G126)</f>
        <v>0</v>
      </c>
      <c r="H125" s="249">
        <f>SUM(F125:G125)</f>
        <v>0</v>
      </c>
      <c r="I125" s="249"/>
      <c r="J125" s="249">
        <f>SUM(J126)</f>
        <v>0</v>
      </c>
      <c r="K125" s="249">
        <f>SUM(K126)</f>
        <v>1</v>
      </c>
      <c r="L125" s="249">
        <f>SUM(J125:K125)</f>
        <v>1</v>
      </c>
      <c r="M125" s="249"/>
      <c r="N125" s="249">
        <f>SUM(F125+J125)</f>
        <v>0</v>
      </c>
      <c r="O125" s="249">
        <f>SUM(G125+K125)</f>
        <v>1</v>
      </c>
      <c r="P125" s="248">
        <f>SUM(N125:O125)</f>
        <v>1</v>
      </c>
    </row>
    <row r="126" spans="2:16" ht="10.5" customHeight="1">
      <c r="B126" s="2007"/>
      <c r="C126" s="99"/>
      <c r="D126" s="99"/>
      <c r="E126" s="99" t="s">
        <v>1664</v>
      </c>
      <c r="F126" s="260">
        <v>0</v>
      </c>
      <c r="G126" s="260">
        <v>0</v>
      </c>
      <c r="H126" s="249">
        <f>SUM(F126:G126)</f>
        <v>0</v>
      </c>
      <c r="I126" s="260"/>
      <c r="J126" s="260">
        <v>0</v>
      </c>
      <c r="K126" s="260">
        <v>1</v>
      </c>
      <c r="L126" s="249">
        <f>SUM(J126:K126)</f>
        <v>1</v>
      </c>
      <c r="M126" s="249"/>
      <c r="N126" s="249">
        <f>SUM(F126+J126)</f>
        <v>0</v>
      </c>
      <c r="O126" s="249">
        <f>SUM(G126+K126)</f>
        <v>1</v>
      </c>
      <c r="P126" s="248">
        <f>SUM(N126:O126)</f>
        <v>1</v>
      </c>
    </row>
    <row r="127" spans="2:16" ht="10.5" customHeight="1">
      <c r="B127" s="2007"/>
      <c r="C127" s="99"/>
      <c r="D127" s="99" t="s">
        <v>1256</v>
      </c>
      <c r="E127" s="99"/>
      <c r="F127" s="260">
        <f>SUM(F128)</f>
        <v>0</v>
      </c>
      <c r="G127" s="260">
        <f>SUM(G128)</f>
        <v>0</v>
      </c>
      <c r="H127" s="249">
        <f>SUM(F127:G127)</f>
        <v>0</v>
      </c>
      <c r="I127" s="260"/>
      <c r="J127" s="260">
        <f>SUM(J128)</f>
        <v>0</v>
      </c>
      <c r="K127" s="260">
        <f>SUM(K128)</f>
        <v>0</v>
      </c>
      <c r="L127" s="249">
        <f>SUM(J127:K127)</f>
        <v>0</v>
      </c>
      <c r="M127" s="249"/>
      <c r="N127" s="249">
        <f>SUM(F127+J127)</f>
        <v>0</v>
      </c>
      <c r="O127" s="249">
        <f>SUM(G127+K127)</f>
        <v>0</v>
      </c>
      <c r="P127" s="248">
        <f>SUM(N127:O127)</f>
        <v>0</v>
      </c>
    </row>
    <row r="128" spans="2:16" ht="10.5" customHeight="1">
      <c r="B128" s="2008"/>
      <c r="C128" s="99"/>
      <c r="D128" s="99"/>
      <c r="E128" s="99" t="s">
        <v>1267</v>
      </c>
      <c r="F128" s="260">
        <v>0</v>
      </c>
      <c r="G128" s="260">
        <v>0</v>
      </c>
      <c r="H128" s="249">
        <f>SUM(F128:G128)</f>
        <v>0</v>
      </c>
      <c r="I128" s="260"/>
      <c r="J128" s="260">
        <v>0</v>
      </c>
      <c r="K128" s="260">
        <v>0</v>
      </c>
      <c r="L128" s="249">
        <f>SUM(J128:K128)</f>
        <v>0</v>
      </c>
      <c r="M128" s="249"/>
      <c r="N128" s="249">
        <f>SUM(F128+J128)</f>
        <v>0</v>
      </c>
      <c r="O128" s="249">
        <f>SUM(G128+K128)</f>
        <v>0</v>
      </c>
      <c r="P128" s="248">
        <f>SUM(N128:O128)</f>
        <v>0</v>
      </c>
    </row>
    <row r="129" spans="2:16" ht="12" customHeight="1">
      <c r="B129" s="1980">
        <v>1407</v>
      </c>
      <c r="C129" s="1832" t="s">
        <v>24</v>
      </c>
      <c r="D129" s="1831"/>
      <c r="E129" s="1831"/>
      <c r="F129" s="2531">
        <f>SUM(F130+F134)</f>
        <v>5</v>
      </c>
      <c r="G129" s="2531">
        <f>SUM(G130+G134)</f>
        <v>7</v>
      </c>
      <c r="H129" s="2531">
        <f>SUM(F129:G129)</f>
        <v>12</v>
      </c>
      <c r="I129" s="2531"/>
      <c r="J129" s="2531">
        <f>SUM(J130+J134)</f>
        <v>7</v>
      </c>
      <c r="K129" s="2531">
        <f>SUM(K130+K134)</f>
        <v>3</v>
      </c>
      <c r="L129" s="2531">
        <f>SUM(J129:K129)</f>
        <v>10</v>
      </c>
      <c r="M129" s="2531"/>
      <c r="N129" s="2530">
        <f>SUM(F129+J129)</f>
        <v>12</v>
      </c>
      <c r="O129" s="2530">
        <f>SUM(G129+K129)</f>
        <v>10</v>
      </c>
      <c r="P129" s="2529">
        <f>SUM(N129:O129)</f>
        <v>22</v>
      </c>
    </row>
    <row r="130" spans="2:16" ht="11.25" customHeight="1">
      <c r="B130" s="1981"/>
      <c r="C130" s="138" t="s">
        <v>69</v>
      </c>
      <c r="D130" s="1939"/>
      <c r="E130" s="1939"/>
      <c r="F130" s="855">
        <f>SUM(F131)</f>
        <v>5</v>
      </c>
      <c r="G130" s="855">
        <f>SUM(G131)</f>
        <v>7</v>
      </c>
      <c r="H130" s="855">
        <f>SUM(F130:G130)</f>
        <v>12</v>
      </c>
      <c r="I130" s="855"/>
      <c r="J130" s="855">
        <f>SUM(J131)</f>
        <v>7</v>
      </c>
      <c r="K130" s="855">
        <f>SUM(K131)</f>
        <v>3</v>
      </c>
      <c r="L130" s="855">
        <f>SUM(J130:K130)</f>
        <v>10</v>
      </c>
      <c r="M130" s="855"/>
      <c r="N130" s="1773">
        <f>SUM(F130+J130)</f>
        <v>12</v>
      </c>
      <c r="O130" s="1773">
        <f>SUM(G130+K130)</f>
        <v>10</v>
      </c>
      <c r="P130" s="833">
        <f>SUM(N130:O130)</f>
        <v>22</v>
      </c>
    </row>
    <row r="131" spans="2:16" ht="10.5" customHeight="1">
      <c r="B131" s="1981"/>
      <c r="C131" s="1254"/>
      <c r="D131" s="77" t="s">
        <v>1256</v>
      </c>
      <c r="E131" s="99"/>
      <c r="F131" s="260">
        <f>SUM(F132:F133)</f>
        <v>5</v>
      </c>
      <c r="G131" s="260">
        <f>SUM(G132:G133)</f>
        <v>7</v>
      </c>
      <c r="H131" s="260">
        <f>SUM(F131:G131)</f>
        <v>12</v>
      </c>
      <c r="I131" s="260"/>
      <c r="J131" s="260">
        <f>SUM(J132:J133)</f>
        <v>7</v>
      </c>
      <c r="K131" s="260">
        <f>SUM(K132:K133)</f>
        <v>3</v>
      </c>
      <c r="L131" s="260">
        <f>SUM(J131:K131)</f>
        <v>10</v>
      </c>
      <c r="M131" s="260"/>
      <c r="N131" s="249">
        <f>SUM(F131+J131)</f>
        <v>12</v>
      </c>
      <c r="O131" s="249">
        <f>SUM(G131+K131)</f>
        <v>10</v>
      </c>
      <c r="P131" s="248">
        <f>SUM(N131:O131)</f>
        <v>22</v>
      </c>
    </row>
    <row r="132" spans="2:16" ht="10.5" customHeight="1">
      <c r="B132" s="1981"/>
      <c r="C132" s="1254"/>
      <c r="D132" s="77"/>
      <c r="E132" s="99" t="s">
        <v>1266</v>
      </c>
      <c r="F132" s="260">
        <v>3</v>
      </c>
      <c r="G132" s="260">
        <v>5</v>
      </c>
      <c r="H132" s="260">
        <f>SUM(F132:G132)</f>
        <v>8</v>
      </c>
      <c r="I132" s="260"/>
      <c r="J132" s="260">
        <v>5</v>
      </c>
      <c r="K132" s="260">
        <v>2</v>
      </c>
      <c r="L132" s="260">
        <f>SUM(J132:K132)</f>
        <v>7</v>
      </c>
      <c r="M132" s="260"/>
      <c r="N132" s="249">
        <f>SUM(F132+J132)</f>
        <v>8</v>
      </c>
      <c r="O132" s="249">
        <f>SUM(G132+K132)</f>
        <v>7</v>
      </c>
      <c r="P132" s="248">
        <f>SUM(N132:O132)</f>
        <v>15</v>
      </c>
    </row>
    <row r="133" spans="2:16" ht="10.5" customHeight="1">
      <c r="B133" s="1981"/>
      <c r="C133" s="1254"/>
      <c r="D133" s="77"/>
      <c r="E133" s="99" t="s">
        <v>1265</v>
      </c>
      <c r="F133" s="260">
        <v>2</v>
      </c>
      <c r="G133" s="260">
        <v>2</v>
      </c>
      <c r="H133" s="260">
        <f>SUM(F133:G133)</f>
        <v>4</v>
      </c>
      <c r="I133" s="260"/>
      <c r="J133" s="260">
        <v>2</v>
      </c>
      <c r="K133" s="260">
        <v>1</v>
      </c>
      <c r="L133" s="260">
        <f>SUM(J133:K133)</f>
        <v>3</v>
      </c>
      <c r="M133" s="260"/>
      <c r="N133" s="249">
        <f>SUM(F133+J133)</f>
        <v>4</v>
      </c>
      <c r="O133" s="249">
        <f>SUM(G133+K133)</f>
        <v>3</v>
      </c>
      <c r="P133" s="248">
        <f>SUM(N133:O133)</f>
        <v>7</v>
      </c>
    </row>
    <row r="134" spans="2:16" ht="11.25" customHeight="1">
      <c r="B134" s="1981"/>
      <c r="C134" s="138" t="s">
        <v>51</v>
      </c>
      <c r="D134" s="138"/>
      <c r="E134" s="250"/>
      <c r="F134" s="855">
        <f>SUM(F135)</f>
        <v>0</v>
      </c>
      <c r="G134" s="855">
        <f>SUM(G135)</f>
        <v>0</v>
      </c>
      <c r="H134" s="855">
        <f>SUM(F134:G134)</f>
        <v>0</v>
      </c>
      <c r="I134" s="855"/>
      <c r="J134" s="855">
        <f>SUM(J135)</f>
        <v>0</v>
      </c>
      <c r="K134" s="855">
        <f>SUM(K135)</f>
        <v>0</v>
      </c>
      <c r="L134" s="855">
        <f>SUM(J134:K134)</f>
        <v>0</v>
      </c>
      <c r="M134" s="855"/>
      <c r="N134" s="1773">
        <f>SUM(F134+J134)</f>
        <v>0</v>
      </c>
      <c r="O134" s="1773">
        <f>SUM(G134+K134)</f>
        <v>0</v>
      </c>
      <c r="P134" s="833">
        <f>SUM(N134:O134)</f>
        <v>0</v>
      </c>
    </row>
    <row r="135" spans="2:16" ht="10.5" customHeight="1">
      <c r="B135" s="1981"/>
      <c r="C135" s="99"/>
      <c r="D135" s="99" t="s">
        <v>1256</v>
      </c>
      <c r="F135" s="260">
        <f>SUM(F136)</f>
        <v>0</v>
      </c>
      <c r="G135" s="260">
        <f>SUM(G136)</f>
        <v>0</v>
      </c>
      <c r="H135" s="260">
        <f>SUM(F135:G135)</f>
        <v>0</v>
      </c>
      <c r="I135" s="260"/>
      <c r="J135" s="260">
        <f>SUM(J136)</f>
        <v>0</v>
      </c>
      <c r="K135" s="260">
        <f>SUM(K136)</f>
        <v>0</v>
      </c>
      <c r="L135" s="260">
        <f>SUM(J135:K135)</f>
        <v>0</v>
      </c>
      <c r="M135" s="260"/>
      <c r="N135" s="249">
        <f>SUM(F135+J135)</f>
        <v>0</v>
      </c>
      <c r="O135" s="249">
        <f>SUM(G135+K135)</f>
        <v>0</v>
      </c>
      <c r="P135" s="248">
        <f>SUM(N135:O135)</f>
        <v>0</v>
      </c>
    </row>
    <row r="136" spans="2:16" ht="10.5" customHeight="1">
      <c r="B136" s="1981"/>
      <c r="C136" s="99"/>
      <c r="D136" s="99"/>
      <c r="E136" s="99" t="s">
        <v>1264</v>
      </c>
      <c r="F136" s="260">
        <v>0</v>
      </c>
      <c r="G136" s="260">
        <v>0</v>
      </c>
      <c r="H136" s="260">
        <f>SUM(F136:G136)</f>
        <v>0</v>
      </c>
      <c r="I136" s="260"/>
      <c r="J136" s="260">
        <v>0</v>
      </c>
      <c r="K136" s="260">
        <v>0</v>
      </c>
      <c r="L136" s="260">
        <f>SUM(J136:K136)</f>
        <v>0</v>
      </c>
      <c r="M136" s="260"/>
      <c r="N136" s="249">
        <f>SUM(F136+J136)</f>
        <v>0</v>
      </c>
      <c r="O136" s="249">
        <f>SUM(G136+K136)</f>
        <v>0</v>
      </c>
      <c r="P136" s="248">
        <f>SUM(N136:O136)</f>
        <v>0</v>
      </c>
    </row>
    <row r="137" spans="2:16" ht="12" customHeight="1">
      <c r="B137" s="2533">
        <v>1408</v>
      </c>
      <c r="C137" s="1832" t="s">
        <v>25</v>
      </c>
      <c r="D137" s="1831"/>
      <c r="E137" s="1831"/>
      <c r="F137" s="2539">
        <f>SUM(F138+F145+F150)</f>
        <v>7</v>
      </c>
      <c r="G137" s="2539">
        <f>SUM(G138+G145+G150)</f>
        <v>4</v>
      </c>
      <c r="H137" s="2538">
        <f>SUM(F137:G137)</f>
        <v>11</v>
      </c>
      <c r="I137" s="2538"/>
      <c r="J137" s="2539">
        <f>SUM(J138+J145)+J150</f>
        <v>32</v>
      </c>
      <c r="K137" s="2539">
        <f>SUM(K138+K145)+K150</f>
        <v>30</v>
      </c>
      <c r="L137" s="2538">
        <f>SUM(J137:K137)</f>
        <v>62</v>
      </c>
      <c r="M137" s="2538"/>
      <c r="N137" s="2538">
        <f>SUM(F137+J137)</f>
        <v>39</v>
      </c>
      <c r="O137" s="2538">
        <f>SUM(G137+K137)</f>
        <v>34</v>
      </c>
      <c r="P137" s="2537">
        <f>SUM(N137:O137)</f>
        <v>73</v>
      </c>
    </row>
    <row r="138" spans="2:16" ht="11.25" customHeight="1">
      <c r="B138" s="2014"/>
      <c r="C138" s="488" t="s">
        <v>20</v>
      </c>
      <c r="D138" s="99"/>
      <c r="E138" s="99"/>
      <c r="F138" s="2536">
        <f>F139+F141+F143</f>
        <v>7</v>
      </c>
      <c r="G138" s="2536">
        <f>G139+G141+G143</f>
        <v>4</v>
      </c>
      <c r="H138" s="2536">
        <f>SUM(F138:G138)</f>
        <v>11</v>
      </c>
      <c r="I138" s="2536"/>
      <c r="J138" s="2536">
        <f>J139+J141+J143</f>
        <v>13</v>
      </c>
      <c r="K138" s="2536">
        <f>K139+K141+K143</f>
        <v>7</v>
      </c>
      <c r="L138" s="2536">
        <f>SUM(J138:K138)</f>
        <v>20</v>
      </c>
      <c r="M138" s="2536"/>
      <c r="N138" s="2536">
        <f>SUM(F138+J138)</f>
        <v>20</v>
      </c>
      <c r="O138" s="2536">
        <f>SUM(G138+K138)</f>
        <v>11</v>
      </c>
      <c r="P138" s="2535">
        <f>SUM(N138:O138)</f>
        <v>31</v>
      </c>
    </row>
    <row r="139" spans="2:16" ht="10.5" customHeight="1">
      <c r="B139" s="2014"/>
      <c r="C139" s="488"/>
      <c r="D139" s="99" t="s">
        <v>1258</v>
      </c>
      <c r="E139" s="99"/>
      <c r="F139" s="260">
        <f>F140</f>
        <v>0</v>
      </c>
      <c r="G139" s="260">
        <f>G140</f>
        <v>0</v>
      </c>
      <c r="H139" s="260">
        <f>SUM(F139:G139)</f>
        <v>0</v>
      </c>
      <c r="I139" s="855"/>
      <c r="J139" s="260">
        <f>J140</f>
        <v>4</v>
      </c>
      <c r="K139" s="260">
        <f>K140</f>
        <v>3</v>
      </c>
      <c r="L139" s="260">
        <f>SUM(J139:K139)</f>
        <v>7</v>
      </c>
      <c r="M139" s="855"/>
      <c r="N139" s="260">
        <f>SUM(F139+J139)</f>
        <v>4</v>
      </c>
      <c r="O139" s="260">
        <f>SUM(G139+K139)</f>
        <v>3</v>
      </c>
      <c r="P139" s="2534">
        <f>SUM(N139:O139)</f>
        <v>7</v>
      </c>
    </row>
    <row r="140" spans="2:16" ht="10.5" customHeight="1">
      <c r="B140" s="2014"/>
      <c r="C140" s="488"/>
      <c r="D140" s="99"/>
      <c r="E140" s="1108" t="s">
        <v>1263</v>
      </c>
      <c r="F140" s="260">
        <v>0</v>
      </c>
      <c r="G140" s="260">
        <v>0</v>
      </c>
      <c r="H140" s="260">
        <f>SUM(F140:G140)</f>
        <v>0</v>
      </c>
      <c r="I140" s="855"/>
      <c r="J140" s="260">
        <v>4</v>
      </c>
      <c r="K140" s="260">
        <v>3</v>
      </c>
      <c r="L140" s="260">
        <f>SUM(J140:K140)</f>
        <v>7</v>
      </c>
      <c r="M140" s="855"/>
      <c r="N140" s="260">
        <f>SUM(F140+J140)</f>
        <v>4</v>
      </c>
      <c r="O140" s="260">
        <f>SUM(G140+K140)</f>
        <v>3</v>
      </c>
      <c r="P140" s="2534">
        <f>SUM(N140:O140)</f>
        <v>7</v>
      </c>
    </row>
    <row r="141" spans="2:16" ht="10.5" customHeight="1">
      <c r="B141" s="2014"/>
      <c r="C141" s="487"/>
      <c r="D141" s="99" t="s">
        <v>1256</v>
      </c>
      <c r="E141" s="99"/>
      <c r="F141" s="260">
        <f>F142</f>
        <v>7</v>
      </c>
      <c r="G141" s="260">
        <f>G142</f>
        <v>4</v>
      </c>
      <c r="H141" s="260">
        <f>SUM(F141:G141)</f>
        <v>11</v>
      </c>
      <c r="I141" s="855"/>
      <c r="J141" s="260">
        <f>J142</f>
        <v>9</v>
      </c>
      <c r="K141" s="260">
        <f>K142</f>
        <v>4</v>
      </c>
      <c r="L141" s="260">
        <f>SUM(J141:K141)</f>
        <v>13</v>
      </c>
      <c r="M141" s="855"/>
      <c r="N141" s="260">
        <f>SUM(F141+J141)</f>
        <v>16</v>
      </c>
      <c r="O141" s="260">
        <f>SUM(G141+K141)</f>
        <v>8</v>
      </c>
      <c r="P141" s="2534">
        <f>SUM(N141:O141)</f>
        <v>24</v>
      </c>
    </row>
    <row r="142" spans="2:16" ht="10.5" customHeight="1">
      <c r="B142" s="2014"/>
      <c r="C142" s="487"/>
      <c r="D142" s="99"/>
      <c r="E142" s="1108" t="s">
        <v>1262</v>
      </c>
      <c r="F142" s="260">
        <v>7</v>
      </c>
      <c r="G142" s="260">
        <v>4</v>
      </c>
      <c r="H142" s="260">
        <f>SUM(F142:G142)</f>
        <v>11</v>
      </c>
      <c r="I142" s="260"/>
      <c r="J142" s="260">
        <v>9</v>
      </c>
      <c r="K142" s="260">
        <v>4</v>
      </c>
      <c r="L142" s="260">
        <f>SUM(J142:K142)</f>
        <v>13</v>
      </c>
      <c r="M142" s="855"/>
      <c r="N142" s="260">
        <f>SUM(F142+J142)</f>
        <v>16</v>
      </c>
      <c r="O142" s="260">
        <f>SUM(G142+K142)</f>
        <v>8</v>
      </c>
      <c r="P142" s="2534">
        <f>SUM(N142:O142)</f>
        <v>24</v>
      </c>
    </row>
    <row r="143" spans="2:16" ht="10.5" customHeight="1">
      <c r="B143" s="2014"/>
      <c r="C143" s="487"/>
      <c r="D143" s="99" t="s">
        <v>1261</v>
      </c>
      <c r="E143" s="1108"/>
      <c r="F143" s="260">
        <f>F144</f>
        <v>0</v>
      </c>
      <c r="G143" s="260">
        <f>G144</f>
        <v>0</v>
      </c>
      <c r="H143" s="260">
        <f>SUM(F143:G143)</f>
        <v>0</v>
      </c>
      <c r="I143" s="855"/>
      <c r="J143" s="260">
        <f>J144</f>
        <v>0</v>
      </c>
      <c r="K143" s="260">
        <f>K144</f>
        <v>0</v>
      </c>
      <c r="L143" s="260">
        <f>SUM(J143:K143)</f>
        <v>0</v>
      </c>
      <c r="M143" s="855"/>
      <c r="N143" s="260">
        <f>SUM(F143+J143)</f>
        <v>0</v>
      </c>
      <c r="O143" s="260">
        <f>SUM(G143+K143)</f>
        <v>0</v>
      </c>
      <c r="P143" s="2534">
        <f>SUM(N143:O143)</f>
        <v>0</v>
      </c>
    </row>
    <row r="144" spans="2:16" ht="10.5" customHeight="1">
      <c r="B144" s="2014"/>
      <c r="C144" s="487"/>
      <c r="D144" s="99"/>
      <c r="E144" s="1108" t="s">
        <v>1260</v>
      </c>
      <c r="F144" s="260">
        <v>0</v>
      </c>
      <c r="G144" s="260">
        <v>0</v>
      </c>
      <c r="H144" s="260">
        <f>SUM(F144:G144)</f>
        <v>0</v>
      </c>
      <c r="I144" s="260"/>
      <c r="J144" s="260">
        <v>0</v>
      </c>
      <c r="K144" s="260">
        <v>0</v>
      </c>
      <c r="L144" s="260">
        <f>SUM(J144:K144)</f>
        <v>0</v>
      </c>
      <c r="M144" s="855"/>
      <c r="N144" s="260">
        <f>SUM(F144+J144)</f>
        <v>0</v>
      </c>
      <c r="O144" s="260">
        <f>SUM(G144+K144)</f>
        <v>0</v>
      </c>
      <c r="P144" s="2534">
        <f>SUM(N144:O144)</f>
        <v>0</v>
      </c>
    </row>
    <row r="145" spans="2:16" ht="11.25" customHeight="1">
      <c r="B145" s="2014"/>
      <c r="C145" s="488" t="s">
        <v>50</v>
      </c>
      <c r="D145" s="1939"/>
      <c r="E145" s="1939"/>
      <c r="F145" s="1773">
        <f>SUM(F146+F148)</f>
        <v>0</v>
      </c>
      <c r="G145" s="1773">
        <f>SUM(G146+G148)</f>
        <v>0</v>
      </c>
      <c r="H145" s="1773">
        <f>SUM(F145:G145)</f>
        <v>0</v>
      </c>
      <c r="I145" s="1773"/>
      <c r="J145" s="1773">
        <f>SUM(J146+J148)</f>
        <v>11</v>
      </c>
      <c r="K145" s="1773">
        <f>SUM(K146+K148)</f>
        <v>7</v>
      </c>
      <c r="L145" s="1773">
        <f>SUM(J145:K145)</f>
        <v>18</v>
      </c>
      <c r="M145" s="1773"/>
      <c r="N145" s="1773">
        <f>SUM(F145+J145)</f>
        <v>11</v>
      </c>
      <c r="O145" s="1773">
        <f>SUM(G145+K145)</f>
        <v>7</v>
      </c>
      <c r="P145" s="833">
        <f>SUM(N145:O145)</f>
        <v>18</v>
      </c>
    </row>
    <row r="146" spans="2:16" ht="10.5" customHeight="1">
      <c r="B146" s="2014"/>
      <c r="C146" s="1252"/>
      <c r="D146" s="99" t="s">
        <v>1258</v>
      </c>
      <c r="E146" s="99"/>
      <c r="F146" s="249">
        <f>SUM(F147)</f>
        <v>0</v>
      </c>
      <c r="G146" s="249">
        <f>SUM(G147)</f>
        <v>0</v>
      </c>
      <c r="H146" s="249">
        <f>SUM(F146:G146)</f>
        <v>0</v>
      </c>
      <c r="I146" s="249"/>
      <c r="J146" s="249">
        <f>SUM(J147)</f>
        <v>8</v>
      </c>
      <c r="K146" s="249">
        <f>SUM(K147)</f>
        <v>0</v>
      </c>
      <c r="L146" s="249">
        <f>SUM(J146:K146)</f>
        <v>8</v>
      </c>
      <c r="M146" s="249"/>
      <c r="N146" s="249">
        <f>SUM(F146+J146)</f>
        <v>8</v>
      </c>
      <c r="O146" s="249">
        <f>SUM(G146+K146)</f>
        <v>0</v>
      </c>
      <c r="P146" s="248">
        <f>SUM(N146:O146)</f>
        <v>8</v>
      </c>
    </row>
    <row r="147" spans="2:16" ht="10.5" customHeight="1">
      <c r="B147" s="2014"/>
      <c r="C147" s="1252"/>
      <c r="D147" s="99"/>
      <c r="E147" s="99" t="s">
        <v>183</v>
      </c>
      <c r="F147" s="249">
        <v>0</v>
      </c>
      <c r="G147" s="249">
        <v>0</v>
      </c>
      <c r="H147" s="249">
        <f>SUM(F147:G147)</f>
        <v>0</v>
      </c>
      <c r="I147" s="249"/>
      <c r="J147" s="249">
        <v>8</v>
      </c>
      <c r="K147" s="249">
        <v>0</v>
      </c>
      <c r="L147" s="249">
        <f>SUM(J147:K147)</f>
        <v>8</v>
      </c>
      <c r="M147" s="249"/>
      <c r="N147" s="249">
        <f>SUM(F147+J147)</f>
        <v>8</v>
      </c>
      <c r="O147" s="249">
        <f>SUM(G147+K147)</f>
        <v>0</v>
      </c>
      <c r="P147" s="248">
        <f>SUM(N147:O147)</f>
        <v>8</v>
      </c>
    </row>
    <row r="148" spans="2:16" ht="10.5" customHeight="1">
      <c r="B148" s="2014"/>
      <c r="C148" s="1252"/>
      <c r="D148" s="99" t="s">
        <v>1256</v>
      </c>
      <c r="E148" s="99"/>
      <c r="F148" s="249">
        <f>SUM(F149)</f>
        <v>0</v>
      </c>
      <c r="G148" s="249">
        <f>SUM(G149)</f>
        <v>0</v>
      </c>
      <c r="H148" s="249">
        <f>SUM(F148:G148)</f>
        <v>0</v>
      </c>
      <c r="I148" s="249"/>
      <c r="J148" s="249">
        <f>SUM(J149)</f>
        <v>3</v>
      </c>
      <c r="K148" s="249">
        <f>SUM(K149)</f>
        <v>7</v>
      </c>
      <c r="L148" s="249">
        <f>SUM(J148:K148)</f>
        <v>10</v>
      </c>
      <c r="M148" s="249"/>
      <c r="N148" s="249">
        <f>SUM(F148+J148)</f>
        <v>3</v>
      </c>
      <c r="O148" s="249">
        <f>SUM(G148+K148)</f>
        <v>7</v>
      </c>
      <c r="P148" s="248">
        <f>SUM(N148:O148)</f>
        <v>10</v>
      </c>
    </row>
    <row r="149" spans="2:16" ht="10.5" customHeight="1">
      <c r="B149" s="2014"/>
      <c r="C149" s="1252"/>
      <c r="D149" s="99"/>
      <c r="E149" s="99" t="s">
        <v>183</v>
      </c>
      <c r="F149" s="249">
        <v>0</v>
      </c>
      <c r="G149" s="249">
        <v>0</v>
      </c>
      <c r="H149" s="249">
        <f>SUM(F149:G149)</f>
        <v>0</v>
      </c>
      <c r="I149" s="249"/>
      <c r="J149" s="249">
        <v>3</v>
      </c>
      <c r="K149" s="249">
        <v>7</v>
      </c>
      <c r="L149" s="249">
        <f>SUM(J149:K149)</f>
        <v>10</v>
      </c>
      <c r="M149" s="249"/>
      <c r="N149" s="249">
        <f>SUM(F149+J149)</f>
        <v>3</v>
      </c>
      <c r="O149" s="249">
        <f>SUM(G149+K149)</f>
        <v>7</v>
      </c>
      <c r="P149" s="248">
        <f>SUM(N149:O149)</f>
        <v>10</v>
      </c>
    </row>
    <row r="150" spans="2:16" ht="11.25" customHeight="1">
      <c r="B150" s="1908"/>
      <c r="C150" s="488" t="s">
        <v>1663</v>
      </c>
      <c r="D150" s="99"/>
      <c r="E150" s="99"/>
      <c r="F150" s="1773">
        <f>SUM(F151)</f>
        <v>0</v>
      </c>
      <c r="G150" s="1773">
        <f>SUM(G151)</f>
        <v>0</v>
      </c>
      <c r="H150" s="1773">
        <f>SUM(F150:G150)</f>
        <v>0</v>
      </c>
      <c r="I150" s="1773"/>
      <c r="J150" s="1773">
        <f>SUM(J151)</f>
        <v>8</v>
      </c>
      <c r="K150" s="1773">
        <f>SUM(K151)</f>
        <v>16</v>
      </c>
      <c r="L150" s="1773">
        <f>SUM(J150:K150)</f>
        <v>24</v>
      </c>
      <c r="M150" s="1773"/>
      <c r="N150" s="1773">
        <f>SUM(F150+J150)</f>
        <v>8</v>
      </c>
      <c r="O150" s="1773">
        <f>SUM(G150+K150)</f>
        <v>16</v>
      </c>
      <c r="P150" s="833">
        <f>SUM(N150:O150)</f>
        <v>24</v>
      </c>
    </row>
    <row r="151" spans="2:16" ht="10.5" customHeight="1">
      <c r="B151" s="1908"/>
      <c r="C151" s="1252"/>
      <c r="D151" s="99" t="s">
        <v>1256</v>
      </c>
      <c r="E151" s="99"/>
      <c r="F151" s="249">
        <f>SUM(F152)</f>
        <v>0</v>
      </c>
      <c r="G151" s="249">
        <f>SUM(G152)</f>
        <v>0</v>
      </c>
      <c r="H151" s="249">
        <f>SUM(F151:G151)</f>
        <v>0</v>
      </c>
      <c r="I151" s="249"/>
      <c r="J151" s="249">
        <f>SUM(J152)</f>
        <v>8</v>
      </c>
      <c r="K151" s="249">
        <f>SUM(K152)</f>
        <v>16</v>
      </c>
      <c r="L151" s="249">
        <f>SUM(J151:K151)</f>
        <v>24</v>
      </c>
      <c r="M151" s="249"/>
      <c r="N151" s="249">
        <f>SUM(F151+J151)</f>
        <v>8</v>
      </c>
      <c r="O151" s="249">
        <f>SUM(G151+K151)</f>
        <v>16</v>
      </c>
      <c r="P151" s="248">
        <f>SUM(N151:O151)</f>
        <v>24</v>
      </c>
    </row>
    <row r="152" spans="2:16" ht="10.5" customHeight="1">
      <c r="B152" s="1908"/>
      <c r="C152" s="1251"/>
      <c r="D152" s="274"/>
      <c r="E152" s="274" t="s">
        <v>1259</v>
      </c>
      <c r="F152" s="844">
        <v>0</v>
      </c>
      <c r="G152" s="844">
        <v>0</v>
      </c>
      <c r="H152" s="844">
        <f>SUM(F152:G152)</f>
        <v>0</v>
      </c>
      <c r="I152" s="844"/>
      <c r="J152" s="844">
        <v>8</v>
      </c>
      <c r="K152" s="844">
        <v>16</v>
      </c>
      <c r="L152" s="844">
        <f>SUM(J152:K152)</f>
        <v>24</v>
      </c>
      <c r="M152" s="844"/>
      <c r="N152" s="844">
        <f>SUM(F152+J152)</f>
        <v>8</v>
      </c>
      <c r="O152" s="844">
        <f>SUM(G152+K152)</f>
        <v>16</v>
      </c>
      <c r="P152" s="809">
        <f>SUM(N152:O152)</f>
        <v>24</v>
      </c>
    </row>
    <row r="153" spans="2:16" ht="12" customHeight="1">
      <c r="B153" s="2533">
        <v>1624</v>
      </c>
      <c r="C153" s="2153" t="s">
        <v>130</v>
      </c>
      <c r="D153" s="2153"/>
      <c r="E153" s="2153"/>
      <c r="F153" s="1247">
        <f>SUM(F154)</f>
        <v>1</v>
      </c>
      <c r="G153" s="1247">
        <f>SUM(G154)</f>
        <v>7</v>
      </c>
      <c r="H153" s="1247">
        <f>SUM(F153:G153)</f>
        <v>8</v>
      </c>
      <c r="I153" s="2562"/>
      <c r="J153" s="1247">
        <f>SUM(J154)</f>
        <v>0</v>
      </c>
      <c r="K153" s="1247">
        <f>SUM(K154)</f>
        <v>0</v>
      </c>
      <c r="L153" s="1247">
        <f>SUM(J153:K153)</f>
        <v>0</v>
      </c>
      <c r="M153" s="1247"/>
      <c r="N153" s="1247">
        <f>SUM(F153+J153)</f>
        <v>1</v>
      </c>
      <c r="O153" s="1247">
        <f>SUM(G153+K153)</f>
        <v>7</v>
      </c>
      <c r="P153" s="302">
        <f>SUM(N153:O153)</f>
        <v>8</v>
      </c>
    </row>
    <row r="154" spans="2:16" ht="11.25" customHeight="1">
      <c r="B154" s="2007"/>
      <c r="C154" s="138" t="s">
        <v>46</v>
      </c>
      <c r="D154" s="261"/>
      <c r="E154" s="261"/>
      <c r="F154" s="1773">
        <f>SUM(F155+F157)</f>
        <v>1</v>
      </c>
      <c r="G154" s="1773">
        <f>SUM(G155+G157)</f>
        <v>7</v>
      </c>
      <c r="H154" s="1773">
        <f>SUM(F154:G154)</f>
        <v>8</v>
      </c>
      <c r="I154" s="1773"/>
      <c r="J154" s="1773">
        <f>SUM(J155+J157)</f>
        <v>0</v>
      </c>
      <c r="K154" s="1773">
        <f>SUM(K155+K157)</f>
        <v>0</v>
      </c>
      <c r="L154" s="1773">
        <f>SUM(J154:K154)</f>
        <v>0</v>
      </c>
      <c r="M154" s="1773"/>
      <c r="N154" s="1773">
        <f>SUM(F154+J154)</f>
        <v>1</v>
      </c>
      <c r="O154" s="1773">
        <f>SUM(G154+K154)</f>
        <v>7</v>
      </c>
      <c r="P154" s="833">
        <f>SUM(N154:O154)</f>
        <v>8</v>
      </c>
    </row>
    <row r="155" spans="2:16" ht="11.25" customHeight="1">
      <c r="B155" s="2007"/>
      <c r="C155" s="138"/>
      <c r="D155" s="261" t="s">
        <v>1258</v>
      </c>
      <c r="E155" s="261"/>
      <c r="F155" s="249">
        <f>SUM(F156)</f>
        <v>0</v>
      </c>
      <c r="G155" s="249">
        <f>SUM(G156)</f>
        <v>0</v>
      </c>
      <c r="H155" s="249">
        <f>SUM(F155:G155)</f>
        <v>0</v>
      </c>
      <c r="I155" s="249"/>
      <c r="J155" s="249">
        <f>SUM(J156)</f>
        <v>0</v>
      </c>
      <c r="K155" s="249">
        <f>SUM(K156)</f>
        <v>0</v>
      </c>
      <c r="L155" s="249">
        <f>SUM(J155:K155)</f>
        <v>0</v>
      </c>
      <c r="M155" s="249">
        <f>SUM(M156)</f>
        <v>0</v>
      </c>
      <c r="N155" s="249">
        <f>SUM(F155+J155)</f>
        <v>0</v>
      </c>
      <c r="O155" s="249">
        <f>SUM(G155+K155)</f>
        <v>0</v>
      </c>
      <c r="P155" s="248">
        <f>SUM(N155:O155)</f>
        <v>0</v>
      </c>
    </row>
    <row r="156" spans="2:16" ht="11.25" customHeight="1">
      <c r="B156" s="2007"/>
      <c r="C156" s="138"/>
      <c r="D156" s="261"/>
      <c r="E156" s="99" t="s">
        <v>1257</v>
      </c>
      <c r="F156" s="249">
        <v>0</v>
      </c>
      <c r="G156" s="249">
        <v>0</v>
      </c>
      <c r="H156" s="249">
        <f>SUM(F156:G156)</f>
        <v>0</v>
      </c>
      <c r="I156" s="249"/>
      <c r="J156" s="249">
        <v>0</v>
      </c>
      <c r="K156" s="249">
        <v>0</v>
      </c>
      <c r="L156" s="249">
        <f>SUM(J156:K156)</f>
        <v>0</v>
      </c>
      <c r="M156" s="249"/>
      <c r="N156" s="249">
        <f>SUM(F156+J156)</f>
        <v>0</v>
      </c>
      <c r="O156" s="249">
        <f>SUM(G156+K156)</f>
        <v>0</v>
      </c>
      <c r="P156" s="248">
        <f>SUM(N156:O156)</f>
        <v>0</v>
      </c>
    </row>
    <row r="157" spans="2:16" ht="10.5" customHeight="1">
      <c r="B157" s="2007"/>
      <c r="C157" s="138"/>
      <c r="D157" s="261" t="s">
        <v>1256</v>
      </c>
      <c r="E157" s="261"/>
      <c r="F157" s="249">
        <f>SUM(F158:F159)</f>
        <v>1</v>
      </c>
      <c r="G157" s="249">
        <f>SUM(G158:G159)</f>
        <v>7</v>
      </c>
      <c r="H157" s="249">
        <f>SUM(F157:G157)</f>
        <v>8</v>
      </c>
      <c r="I157" s="249"/>
      <c r="J157" s="249">
        <f>SUM(J158:J159)</f>
        <v>0</v>
      </c>
      <c r="K157" s="249">
        <f>SUM(K158:K159)</f>
        <v>0</v>
      </c>
      <c r="L157" s="249">
        <f>SUM(J157:K157)</f>
        <v>0</v>
      </c>
      <c r="M157" s="249"/>
      <c r="N157" s="249">
        <f>SUM(F157+J157)</f>
        <v>1</v>
      </c>
      <c r="O157" s="249">
        <f>SUM(G157+K157)</f>
        <v>7</v>
      </c>
      <c r="P157" s="248">
        <f>SUM(N157:O157)</f>
        <v>8</v>
      </c>
    </row>
    <row r="158" spans="2:16" ht="10.5" customHeight="1">
      <c r="B158" s="2007"/>
      <c r="C158" s="138"/>
      <c r="D158" s="261"/>
      <c r="E158" s="261" t="s">
        <v>1255</v>
      </c>
      <c r="F158" s="249">
        <v>1</v>
      </c>
      <c r="G158" s="249">
        <v>7</v>
      </c>
      <c r="H158" s="249">
        <f>SUM(F158:G158)</f>
        <v>8</v>
      </c>
      <c r="I158" s="249"/>
      <c r="J158" s="249">
        <v>0</v>
      </c>
      <c r="K158" s="249">
        <v>0</v>
      </c>
      <c r="L158" s="249">
        <f>SUM(J158:K158)</f>
        <v>0</v>
      </c>
      <c r="M158" s="249"/>
      <c r="N158" s="249">
        <f>SUM(F158+J158)</f>
        <v>1</v>
      </c>
      <c r="O158" s="249">
        <f>SUM(G158+K158)</f>
        <v>7</v>
      </c>
      <c r="P158" s="248">
        <f>SUM(N158:O158)</f>
        <v>8</v>
      </c>
    </row>
    <row r="159" spans="2:16" ht="10.5" customHeight="1">
      <c r="B159" s="2007"/>
      <c r="C159" s="138"/>
      <c r="D159" s="2528"/>
      <c r="E159" s="2528" t="s">
        <v>1253</v>
      </c>
      <c r="F159" s="249">
        <v>0</v>
      </c>
      <c r="G159" s="249">
        <v>0</v>
      </c>
      <c r="H159" s="249">
        <f>SUM(F159:G159)</f>
        <v>0</v>
      </c>
      <c r="I159" s="249"/>
      <c r="J159" s="249">
        <v>0</v>
      </c>
      <c r="K159" s="249">
        <v>0</v>
      </c>
      <c r="L159" s="249">
        <f>SUM(J159:K159)</f>
        <v>0</v>
      </c>
      <c r="M159" s="249"/>
      <c r="N159" s="249">
        <f>SUM(F159+J159)</f>
        <v>0</v>
      </c>
      <c r="O159" s="249">
        <f>SUM(G159+K159)</f>
        <v>0</v>
      </c>
      <c r="P159" s="248">
        <f>SUM(N159:O159)</f>
        <v>0</v>
      </c>
    </row>
    <row r="160" spans="2:16">
      <c r="B160" s="2527"/>
      <c r="C160" s="2000" t="s">
        <v>5</v>
      </c>
      <c r="D160" s="2000"/>
      <c r="E160" s="2000"/>
      <c r="F160" s="2526">
        <f>SUM(F9+F27+F65+F69+F91+F106+F129+F137+F153)</f>
        <v>85</v>
      </c>
      <c r="G160" s="2526">
        <f>SUM(G9+G27+G65+G69+G91+G106+G129+G137+G153)</f>
        <v>70</v>
      </c>
      <c r="H160" s="2526">
        <f>SUM(H9+H27+H65+H69+H91+H106+H129+H137+H153)</f>
        <v>155</v>
      </c>
      <c r="I160" s="2526"/>
      <c r="J160" s="2526">
        <f>SUM(J9+J27+J65+J69+J91+J106+J129+J137+J153)</f>
        <v>238</v>
      </c>
      <c r="K160" s="2526">
        <f>SUM(K9+K27+K65+K69+K91+K106+K129+K137+K153)</f>
        <v>217</v>
      </c>
      <c r="L160" s="2526">
        <f>SUM(L9+L27+L65+L69+L91+L106+L129+L137+L153)</f>
        <v>455</v>
      </c>
      <c r="M160" s="2526"/>
      <c r="N160" s="2526">
        <f>SUM(N9+N27+N65+N69+N91+N106+N129+N137+N153)</f>
        <v>323</v>
      </c>
      <c r="O160" s="2526">
        <f>SUM(O9+O27+O65+O69+O91+O106+O129+O137+O153)</f>
        <v>287</v>
      </c>
      <c r="P160" s="2525">
        <f>SUM(P9+P27+P65+P69+P91+P106+P129+P137+P153)</f>
        <v>610</v>
      </c>
    </row>
    <row r="161" spans="3:16" ht="10.5" customHeight="1">
      <c r="C161" s="2524" t="s">
        <v>1329</v>
      </c>
      <c r="D161" s="2524"/>
      <c r="E161" s="2524"/>
      <c r="F161" s="1773"/>
      <c r="G161" s="1773"/>
      <c r="H161" s="1773"/>
      <c r="I161" s="1773"/>
      <c r="J161" s="1773"/>
      <c r="K161" s="1773"/>
      <c r="L161" s="1773"/>
      <c r="M161" s="1773"/>
      <c r="N161" s="1773"/>
      <c r="O161" s="1773"/>
      <c r="P161" s="1773"/>
    </row>
    <row r="162" spans="3:16" ht="10.5" customHeight="1">
      <c r="C162" s="2147"/>
      <c r="D162" s="2147"/>
      <c r="E162" s="2147"/>
      <c r="F162" s="1773"/>
      <c r="G162" s="1773"/>
      <c r="H162" s="1773"/>
      <c r="I162" s="1773"/>
      <c r="J162" s="1773"/>
      <c r="K162" s="1773"/>
      <c r="L162" s="1773"/>
      <c r="M162" s="1773"/>
      <c r="N162" s="1773"/>
      <c r="O162" s="1773"/>
      <c r="P162" s="1773"/>
    </row>
    <row r="163" spans="3:16" ht="10.5" customHeight="1">
      <c r="C163" s="2147"/>
      <c r="D163" s="2147"/>
      <c r="E163" s="2147"/>
      <c r="F163" s="1773"/>
      <c r="G163" s="1773"/>
      <c r="H163" s="1773"/>
      <c r="I163" s="1773"/>
      <c r="J163" s="1773"/>
      <c r="K163" s="1773"/>
      <c r="L163" s="1773"/>
      <c r="M163" s="1773"/>
      <c r="N163" s="1773"/>
      <c r="O163" s="1773"/>
      <c r="P163" s="1773"/>
    </row>
    <row r="164" spans="3:16" ht="10.5" customHeight="1">
      <c r="C164" s="2147"/>
      <c r="D164" s="2147"/>
      <c r="E164" s="2147"/>
    </row>
    <row r="165" spans="3:16" ht="9" customHeight="1"/>
    <row r="166" spans="3:16" ht="9" customHeight="1"/>
    <row r="167" spans="3:16" ht="9" customHeight="1"/>
    <row r="168" spans="3:16" ht="9" customHeight="1"/>
    <row r="169" spans="3:16" ht="9" customHeight="1"/>
    <row r="170" spans="3:16" ht="9" customHeight="1"/>
    <row r="171" spans="3:16" ht="9" customHeight="1"/>
    <row r="172" spans="3:16" ht="9" customHeight="1"/>
    <row r="173" spans="3:16" ht="9" customHeight="1"/>
    <row r="174" spans="3:16" ht="9" customHeight="1"/>
    <row r="175" spans="3:16" ht="9" customHeight="1"/>
    <row r="176" spans="3:1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4:15" ht="9" customHeight="1"/>
    <row r="242" spans="4:15" ht="9" customHeight="1"/>
    <row r="243" spans="4:15" ht="9" customHeight="1"/>
    <row r="244" spans="4:15" ht="9" customHeight="1"/>
    <row r="245" spans="4:15" ht="9" customHeight="1"/>
    <row r="246" spans="4:15" ht="9" customHeight="1">
      <c r="D246" s="99"/>
      <c r="E246" s="99"/>
      <c r="F246" s="215"/>
      <c r="G246" s="215"/>
      <c r="H246" s="216"/>
      <c r="I246" s="215"/>
      <c r="J246" s="215"/>
      <c r="K246" s="215"/>
      <c r="L246" s="216"/>
      <c r="M246" s="216"/>
      <c r="N246" s="216"/>
      <c r="O246" s="216"/>
    </row>
    <row r="247" spans="4:15" ht="9" customHeight="1"/>
    <row r="248" spans="4:15" ht="9" customHeight="1"/>
    <row r="249" spans="4:15" ht="9" customHeight="1"/>
    <row r="250" spans="4:15" ht="9" customHeight="1"/>
    <row r="251" spans="4:15" ht="9" customHeight="1"/>
    <row r="252" spans="4:15" ht="9" customHeight="1"/>
    <row r="253" spans="4:15" ht="9" customHeight="1"/>
    <row r="254" spans="4:15" ht="9" customHeight="1"/>
    <row r="255" spans="4:15" ht="9" customHeight="1"/>
    <row r="256" spans="4:15"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sheetData>
  <mergeCells count="28">
    <mergeCell ref="B3:P3"/>
    <mergeCell ref="B4:P4"/>
    <mergeCell ref="P89:P90"/>
    <mergeCell ref="P7:P8"/>
    <mergeCell ref="B88:B90"/>
    <mergeCell ref="B106:B128"/>
    <mergeCell ref="F6:H7"/>
    <mergeCell ref="J7:L7"/>
    <mergeCell ref="N7:O7"/>
    <mergeCell ref="F88:H89"/>
    <mergeCell ref="C162:E162"/>
    <mergeCell ref="B129:B136"/>
    <mergeCell ref="B69:B85"/>
    <mergeCell ref="N89:O89"/>
    <mergeCell ref="J89:L89"/>
    <mergeCell ref="C160:E160"/>
    <mergeCell ref="B153:B159"/>
    <mergeCell ref="B91:B105"/>
    <mergeCell ref="B65:B68"/>
    <mergeCell ref="C163:E163"/>
    <mergeCell ref="C164:E164"/>
    <mergeCell ref="B137:B149"/>
    <mergeCell ref="C153:E153"/>
    <mergeCell ref="T3:AH3"/>
    <mergeCell ref="B6:B8"/>
    <mergeCell ref="B9:B26"/>
    <mergeCell ref="B27:B61"/>
    <mergeCell ref="C161:E161"/>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016C-8CCE-468D-B5F7-C81214250BC7}">
  <dimension ref="B1:N59"/>
  <sheetViews>
    <sheetView view="pageBreakPreview" zoomScaleNormal="100" zoomScaleSheetLayoutView="100" workbookViewId="0">
      <selection activeCell="B2" sqref="B2:G2"/>
    </sheetView>
  </sheetViews>
  <sheetFormatPr baseColWidth="10" defaultRowHeight="12.75"/>
  <cols>
    <col min="1" max="1" width="4.42578125" style="73" customWidth="1"/>
    <col min="2" max="2" width="67.5703125" style="73" bestFit="1" customWidth="1"/>
    <col min="3" max="3" width="7.7109375" style="1230" customWidth="1"/>
    <col min="4" max="4" width="8.42578125" style="1232" bestFit="1" customWidth="1"/>
    <col min="5" max="5" width="0.85546875" style="1231" customWidth="1"/>
    <col min="6" max="6" width="7.7109375" style="1230" customWidth="1"/>
    <col min="7" max="7" width="8.5703125" style="1229" customWidth="1"/>
    <col min="8" max="8" width="2.85546875" style="73" customWidth="1"/>
    <col min="9" max="16384" width="11.42578125" style="73"/>
  </cols>
  <sheetData>
    <row r="1" spans="2:14">
      <c r="C1" s="240"/>
      <c r="D1" s="1124"/>
      <c r="E1" s="73"/>
      <c r="F1" s="240"/>
    </row>
    <row r="2" spans="2:14" ht="12.75" customHeight="1">
      <c r="B2" s="1983" t="s">
        <v>1251</v>
      </c>
      <c r="C2" s="1983"/>
      <c r="D2" s="1983"/>
      <c r="E2" s="1983"/>
      <c r="F2" s="1983"/>
      <c r="G2" s="1983"/>
    </row>
    <row r="3" spans="2:14">
      <c r="B3" s="2173">
        <v>2017</v>
      </c>
      <c r="C3" s="2173"/>
      <c r="D3" s="2173"/>
      <c r="E3" s="2173"/>
      <c r="F3" s="2173"/>
      <c r="G3" s="2173"/>
    </row>
    <row r="4" spans="2:14" ht="11.25" customHeight="1"/>
    <row r="5" spans="2:14" ht="10.5" customHeight="1">
      <c r="B5" s="2174" t="s">
        <v>1250</v>
      </c>
      <c r="C5" s="2184" t="s">
        <v>1197</v>
      </c>
      <c r="D5" s="2184"/>
      <c r="E5" s="2184"/>
      <c r="F5" s="2184" t="s">
        <v>1249</v>
      </c>
      <c r="G5" s="2187"/>
    </row>
    <row r="6" spans="2:14" ht="10.5" customHeight="1">
      <c r="B6" s="2175"/>
      <c r="C6" s="2185"/>
      <c r="D6" s="2185"/>
      <c r="E6" s="2185"/>
      <c r="F6" s="2185"/>
      <c r="G6" s="2188"/>
      <c r="H6" s="99"/>
    </row>
    <row r="7" spans="2:14">
      <c r="B7" s="2176"/>
      <c r="C7" s="2186"/>
      <c r="D7" s="2186"/>
      <c r="E7" s="2186"/>
      <c r="F7" s="2186"/>
      <c r="G7" s="2189"/>
      <c r="H7" s="1"/>
    </row>
    <row r="8" spans="2:14" s="350" customFormat="1" ht="12" customHeight="1">
      <c r="B8" s="251" t="s">
        <v>1248</v>
      </c>
      <c r="C8" s="2170">
        <v>0</v>
      </c>
      <c r="D8" s="2170"/>
      <c r="E8" s="2170"/>
      <c r="F8" s="2170">
        <v>1515200</v>
      </c>
      <c r="G8" s="2171"/>
      <c r="H8" s="346"/>
      <c r="I8" s="1"/>
    </row>
    <row r="9" spans="2:14" ht="12" customHeight="1">
      <c r="B9" s="251" t="s">
        <v>1247</v>
      </c>
      <c r="C9" s="2170">
        <v>0</v>
      </c>
      <c r="D9" s="2170"/>
      <c r="E9" s="2170"/>
      <c r="F9" s="2135">
        <v>1035900</v>
      </c>
      <c r="G9" s="2172"/>
      <c r="H9" s="346"/>
      <c r="I9" s="1"/>
    </row>
    <row r="10" spans="2:14" ht="12" customHeight="1">
      <c r="B10" s="251" t="s">
        <v>1246</v>
      </c>
      <c r="C10" s="2170">
        <v>0</v>
      </c>
      <c r="D10" s="2170"/>
      <c r="E10" s="2170"/>
      <c r="F10" s="2135">
        <v>74600</v>
      </c>
      <c r="G10" s="2172"/>
      <c r="H10" s="346"/>
      <c r="I10" s="1"/>
    </row>
    <row r="11" spans="2:14" s="345" customFormat="1">
      <c r="B11" s="251" t="s">
        <v>1245</v>
      </c>
      <c r="C11" s="2170">
        <v>0</v>
      </c>
      <c r="D11" s="2170"/>
      <c r="E11" s="2170"/>
      <c r="F11" s="2135">
        <v>96400</v>
      </c>
      <c r="G11" s="2172"/>
      <c r="H11" s="346"/>
      <c r="J11" s="73"/>
      <c r="K11" s="346"/>
      <c r="L11" s="346"/>
      <c r="M11" s="346"/>
    </row>
    <row r="12" spans="2:14" ht="12" customHeight="1">
      <c r="B12" s="251" t="s">
        <v>1244</v>
      </c>
      <c r="C12" s="2170">
        <v>0</v>
      </c>
      <c r="D12" s="2170"/>
      <c r="E12" s="2170"/>
      <c r="F12" s="2135">
        <v>163500</v>
      </c>
      <c r="G12" s="2172"/>
      <c r="H12" s="346"/>
      <c r="I12" s="1"/>
    </row>
    <row r="13" spans="2:14" ht="12" customHeight="1">
      <c r="B13" s="251" t="s">
        <v>1243</v>
      </c>
      <c r="C13" s="2140">
        <v>560000</v>
      </c>
      <c r="D13" s="2140"/>
      <c r="E13" s="2140"/>
      <c r="F13" s="2135">
        <v>707600</v>
      </c>
      <c r="G13" s="2172"/>
      <c r="H13" s="1"/>
      <c r="I13" s="1"/>
      <c r="K13" s="140"/>
      <c r="L13" s="140"/>
      <c r="M13" s="140"/>
    </row>
    <row r="14" spans="2:14" ht="12" customHeight="1">
      <c r="B14" s="251" t="s">
        <v>1242</v>
      </c>
      <c r="C14" s="2140">
        <v>0</v>
      </c>
      <c r="D14" s="2140"/>
      <c r="E14" s="2140"/>
      <c r="F14" s="2135">
        <v>1112600</v>
      </c>
      <c r="G14" s="2172"/>
      <c r="H14" s="1"/>
      <c r="I14" s="1"/>
      <c r="K14" s="140"/>
      <c r="L14" s="140"/>
      <c r="M14" s="140"/>
    </row>
    <row r="15" spans="2:14" ht="11.25" customHeight="1">
      <c r="B15" s="251" t="s">
        <v>1241</v>
      </c>
      <c r="C15" s="2140">
        <v>0</v>
      </c>
      <c r="D15" s="2140"/>
      <c r="E15" s="2140"/>
      <c r="F15" s="2135">
        <v>724500</v>
      </c>
      <c r="G15" s="2172"/>
      <c r="H15" s="1"/>
      <c r="I15" s="1"/>
      <c r="J15" s="474"/>
      <c r="K15" s="140"/>
      <c r="L15" s="140"/>
      <c r="M15" s="1239"/>
      <c r="N15" s="474"/>
    </row>
    <row r="16" spans="2:14" ht="12" customHeight="1">
      <c r="B16" s="251" t="s">
        <v>1240</v>
      </c>
      <c r="C16" s="2170">
        <v>0</v>
      </c>
      <c r="D16" s="2170"/>
      <c r="E16" s="2170"/>
      <c r="F16" s="2135">
        <v>1163300</v>
      </c>
      <c r="G16" s="2172"/>
      <c r="H16" s="1"/>
      <c r="I16" s="1"/>
      <c r="K16" s="1238"/>
      <c r="L16" s="1238"/>
      <c r="M16" s="1238"/>
    </row>
    <row r="17" spans="2:7" ht="12" customHeight="1">
      <c r="B17" s="251" t="s">
        <v>1239</v>
      </c>
      <c r="C17" s="2170">
        <v>0</v>
      </c>
      <c r="D17" s="2170"/>
      <c r="E17" s="2170"/>
      <c r="F17" s="2135">
        <v>13150500</v>
      </c>
      <c r="G17" s="2172"/>
    </row>
    <row r="18" spans="2:7" ht="12" customHeight="1">
      <c r="B18" s="1237" t="s">
        <v>1238</v>
      </c>
      <c r="C18" s="2170">
        <v>0</v>
      </c>
      <c r="D18" s="2170"/>
      <c r="E18" s="2170"/>
      <c r="F18" s="2135">
        <v>1459200</v>
      </c>
      <c r="G18" s="2172"/>
    </row>
    <row r="19" spans="2:7" ht="12" customHeight="1">
      <c r="B19" s="1237" t="s">
        <v>1237</v>
      </c>
      <c r="C19" s="2170">
        <v>0</v>
      </c>
      <c r="D19" s="2170"/>
      <c r="E19" s="2170"/>
      <c r="F19" s="2135">
        <v>671200</v>
      </c>
      <c r="G19" s="2172"/>
    </row>
    <row r="20" spans="2:7" ht="12" customHeight="1">
      <c r="B20" s="251" t="s">
        <v>1236</v>
      </c>
      <c r="C20" s="2170">
        <v>0</v>
      </c>
      <c r="D20" s="2170"/>
      <c r="E20" s="2170"/>
      <c r="F20" s="2135">
        <v>728400</v>
      </c>
      <c r="G20" s="2172"/>
    </row>
    <row r="21" spans="2:7" ht="12" customHeight="1">
      <c r="B21" s="251" t="s">
        <v>1235</v>
      </c>
      <c r="C21" s="2170">
        <v>0</v>
      </c>
      <c r="D21" s="2170"/>
      <c r="E21" s="2170"/>
      <c r="F21" s="2135">
        <v>368152</v>
      </c>
      <c r="G21" s="2172"/>
    </row>
    <row r="22" spans="2:7" ht="12" customHeight="1">
      <c r="B22" s="251" t="s">
        <v>1234</v>
      </c>
      <c r="C22" s="2170">
        <v>0</v>
      </c>
      <c r="D22" s="2170"/>
      <c r="E22" s="2170"/>
      <c r="F22" s="2135">
        <v>20900</v>
      </c>
      <c r="G22" s="2172"/>
    </row>
    <row r="23" spans="2:7" ht="12" customHeight="1">
      <c r="B23" s="251" t="s">
        <v>1233</v>
      </c>
      <c r="C23" s="2170">
        <v>0</v>
      </c>
      <c r="D23" s="2170"/>
      <c r="E23" s="2170"/>
      <c r="F23" s="2135">
        <v>20000</v>
      </c>
      <c r="G23" s="2172"/>
    </row>
    <row r="24" spans="2:7" ht="12" customHeight="1">
      <c r="B24" s="254" t="s">
        <v>1232</v>
      </c>
      <c r="C24" s="2170">
        <v>0</v>
      </c>
      <c r="D24" s="2170"/>
      <c r="E24" s="2170"/>
      <c r="F24" s="2135">
        <v>111300</v>
      </c>
      <c r="G24" s="2172"/>
    </row>
    <row r="25" spans="2:7">
      <c r="B25" s="251" t="s">
        <v>1231</v>
      </c>
      <c r="C25" s="2170">
        <v>0</v>
      </c>
      <c r="D25" s="2170"/>
      <c r="E25" s="2170"/>
      <c r="F25" s="2135">
        <v>1069600</v>
      </c>
      <c r="G25" s="2172"/>
    </row>
    <row r="26" spans="2:7">
      <c r="B26" s="251" t="s">
        <v>1230</v>
      </c>
      <c r="C26" s="2170">
        <v>0</v>
      </c>
      <c r="D26" s="2170"/>
      <c r="E26" s="2170"/>
      <c r="F26" s="2135">
        <v>756700</v>
      </c>
      <c r="G26" s="2172"/>
    </row>
    <row r="27" spans="2:7">
      <c r="B27" s="251" t="s">
        <v>1229</v>
      </c>
      <c r="C27" s="2170">
        <v>0</v>
      </c>
      <c r="D27" s="2170"/>
      <c r="E27" s="2170"/>
      <c r="F27" s="2135">
        <v>773300</v>
      </c>
      <c r="G27" s="2172"/>
    </row>
    <row r="28" spans="2:7">
      <c r="B28" s="251" t="s">
        <v>1228</v>
      </c>
      <c r="C28" s="2170">
        <v>0</v>
      </c>
      <c r="D28" s="2170"/>
      <c r="E28" s="2170"/>
      <c r="F28" s="2135">
        <v>2734400</v>
      </c>
      <c r="G28" s="2172"/>
    </row>
    <row r="29" spans="2:7">
      <c r="B29" s="251" t="s">
        <v>1227</v>
      </c>
      <c r="C29" s="2170">
        <v>0</v>
      </c>
      <c r="D29" s="2170"/>
      <c r="E29" s="2170"/>
      <c r="F29" s="2135">
        <v>504000</v>
      </c>
      <c r="G29" s="2172"/>
    </row>
    <row r="30" spans="2:7">
      <c r="B30" s="251" t="s">
        <v>1226</v>
      </c>
      <c r="C30" s="2170">
        <v>0</v>
      </c>
      <c r="D30" s="2170"/>
      <c r="E30" s="2170"/>
      <c r="F30" s="2135">
        <v>525000</v>
      </c>
      <c r="G30" s="2172"/>
    </row>
    <row r="31" spans="2:7">
      <c r="B31" s="251" t="s">
        <v>1225</v>
      </c>
      <c r="C31" s="2170">
        <v>0</v>
      </c>
      <c r="D31" s="2170"/>
      <c r="E31" s="2170"/>
      <c r="F31" s="2135">
        <v>12942800</v>
      </c>
      <c r="G31" s="2172"/>
    </row>
    <row r="32" spans="2:7" s="74" customFormat="1">
      <c r="B32" s="254" t="s">
        <v>1224</v>
      </c>
      <c r="C32" s="2170">
        <v>0</v>
      </c>
      <c r="D32" s="2170"/>
      <c r="E32" s="2170"/>
      <c r="F32" s="2177">
        <v>549900</v>
      </c>
      <c r="G32" s="2178"/>
    </row>
    <row r="33" spans="2:7">
      <c r="B33" s="251" t="s">
        <v>1223</v>
      </c>
      <c r="C33" s="2170">
        <v>0</v>
      </c>
      <c r="D33" s="2170"/>
      <c r="E33" s="2170"/>
      <c r="F33" s="2135">
        <v>775600</v>
      </c>
      <c r="G33" s="2172"/>
    </row>
    <row r="34" spans="2:7">
      <c r="B34" s="251" t="s">
        <v>1222</v>
      </c>
      <c r="C34" s="2170">
        <v>0</v>
      </c>
      <c r="D34" s="2170"/>
      <c r="E34" s="2170"/>
      <c r="F34" s="2135">
        <v>296400</v>
      </c>
      <c r="G34" s="2172"/>
    </row>
    <row r="35" spans="2:7">
      <c r="B35" s="251" t="s">
        <v>1221</v>
      </c>
      <c r="C35" s="2170">
        <v>1070000</v>
      </c>
      <c r="D35" s="2170"/>
      <c r="E35" s="2170"/>
      <c r="F35" s="2135">
        <v>13125000</v>
      </c>
      <c r="G35" s="2172"/>
    </row>
    <row r="36" spans="2:7">
      <c r="B36" s="254" t="s">
        <v>1220</v>
      </c>
      <c r="C36" s="2170">
        <v>0</v>
      </c>
      <c r="D36" s="2170"/>
      <c r="E36" s="2170"/>
      <c r="F36" s="2177">
        <v>0</v>
      </c>
      <c r="G36" s="2178"/>
    </row>
    <row r="37" spans="2:7">
      <c r="B37" s="251" t="s">
        <v>1219</v>
      </c>
      <c r="C37" s="2170">
        <v>0</v>
      </c>
      <c r="D37" s="2170"/>
      <c r="E37" s="2170"/>
      <c r="F37" s="2135">
        <v>1453000</v>
      </c>
      <c r="G37" s="2172"/>
    </row>
    <row r="38" spans="2:7">
      <c r="B38" s="251" t="s">
        <v>1218</v>
      </c>
      <c r="C38" s="2170">
        <v>0</v>
      </c>
      <c r="D38" s="2170"/>
      <c r="E38" s="2170"/>
      <c r="F38" s="2135">
        <v>704000</v>
      </c>
      <c r="G38" s="2172"/>
    </row>
    <row r="39" spans="2:7">
      <c r="B39" s="251" t="s">
        <v>1217</v>
      </c>
      <c r="C39" s="2170">
        <v>0</v>
      </c>
      <c r="D39" s="2170"/>
      <c r="E39" s="2170"/>
      <c r="F39" s="2135">
        <v>706700</v>
      </c>
      <c r="G39" s="2172"/>
    </row>
    <row r="40" spans="2:7">
      <c r="B40" s="279" t="s">
        <v>1216</v>
      </c>
      <c r="C40" s="2170">
        <v>0</v>
      </c>
      <c r="D40" s="2170"/>
      <c r="E40" s="2170"/>
      <c r="F40" s="2135">
        <v>1755000</v>
      </c>
      <c r="G40" s="2172"/>
    </row>
    <row r="41" spans="2:7">
      <c r="B41" s="251" t="s">
        <v>1215</v>
      </c>
      <c r="C41" s="2170">
        <v>0</v>
      </c>
      <c r="D41" s="2170"/>
      <c r="E41" s="2170"/>
      <c r="F41" s="2135">
        <v>1470000</v>
      </c>
      <c r="G41" s="2172"/>
    </row>
    <row r="42" spans="2:7">
      <c r="B42" s="251" t="s">
        <v>1214</v>
      </c>
      <c r="C42" s="2170">
        <v>0</v>
      </c>
      <c r="D42" s="2170"/>
      <c r="E42" s="2170"/>
      <c r="F42" s="2135">
        <v>294000</v>
      </c>
      <c r="G42" s="2172"/>
    </row>
    <row r="43" spans="2:7">
      <c r="B43" s="251" t="s">
        <v>1213</v>
      </c>
      <c r="C43" s="2170">
        <v>742400</v>
      </c>
      <c r="D43" s="2170"/>
      <c r="E43" s="2170"/>
      <c r="F43" s="2135">
        <v>315000</v>
      </c>
      <c r="G43" s="2172"/>
    </row>
    <row r="44" spans="2:7">
      <c r="B44" s="251" t="s">
        <v>1212</v>
      </c>
      <c r="C44" s="2170">
        <v>0</v>
      </c>
      <c r="D44" s="2170"/>
      <c r="E44" s="2170"/>
      <c r="F44" s="2135">
        <v>4955000</v>
      </c>
      <c r="G44" s="2172"/>
    </row>
    <row r="45" spans="2:7">
      <c r="B45" s="251" t="s">
        <v>1211</v>
      </c>
      <c r="C45" s="2170">
        <v>0</v>
      </c>
      <c r="D45" s="2170"/>
      <c r="E45" s="2170"/>
      <c r="F45" s="2135">
        <v>420000</v>
      </c>
      <c r="G45" s="2172"/>
    </row>
    <row r="46" spans="2:7">
      <c r="B46" s="251" t="s">
        <v>1210</v>
      </c>
      <c r="C46" s="2170">
        <v>0</v>
      </c>
      <c r="D46" s="2170"/>
      <c r="E46" s="2170"/>
      <c r="F46" s="2135">
        <v>420000</v>
      </c>
      <c r="G46" s="2172"/>
    </row>
    <row r="47" spans="2:7">
      <c r="B47" s="251" t="s">
        <v>1209</v>
      </c>
      <c r="C47" s="2170">
        <v>0</v>
      </c>
      <c r="D47" s="2170"/>
      <c r="E47" s="2170"/>
      <c r="F47" s="2135">
        <v>493200</v>
      </c>
      <c r="G47" s="2172"/>
    </row>
    <row r="48" spans="2:7">
      <c r="B48" s="251" t="s">
        <v>1208</v>
      </c>
      <c r="C48" s="2170">
        <v>0</v>
      </c>
      <c r="D48" s="2170"/>
      <c r="E48" s="2170"/>
      <c r="F48" s="2135">
        <v>840000</v>
      </c>
      <c r="G48" s="2172"/>
    </row>
    <row r="49" spans="2:7">
      <c r="B49" s="251" t="s">
        <v>1207</v>
      </c>
      <c r="C49" s="2170">
        <v>0</v>
      </c>
      <c r="D49" s="2170"/>
      <c r="E49" s="2170"/>
      <c r="F49" s="2135">
        <v>3439900</v>
      </c>
      <c r="G49" s="2172"/>
    </row>
    <row r="50" spans="2:7">
      <c r="B50" s="251" t="s">
        <v>1206</v>
      </c>
      <c r="C50" s="2170">
        <v>82164</v>
      </c>
      <c r="D50" s="2170"/>
      <c r="E50" s="2170"/>
      <c r="F50" s="2135">
        <v>4311000</v>
      </c>
      <c r="G50" s="2172"/>
    </row>
    <row r="51" spans="2:7">
      <c r="B51" s="251" t="s">
        <v>1205</v>
      </c>
      <c r="C51" s="2170">
        <v>0</v>
      </c>
      <c r="D51" s="2170"/>
      <c r="E51" s="2170"/>
      <c r="F51" s="2135">
        <v>4749000</v>
      </c>
      <c r="G51" s="2172"/>
    </row>
    <row r="52" spans="2:7">
      <c r="B52" s="251" t="s">
        <v>1204</v>
      </c>
      <c r="C52" s="2170">
        <v>0</v>
      </c>
      <c r="D52" s="2170"/>
      <c r="E52" s="2170"/>
      <c r="F52" s="2135">
        <v>315000</v>
      </c>
      <c r="G52" s="2172"/>
    </row>
    <row r="53" spans="2:7">
      <c r="B53" s="251" t="s">
        <v>1203</v>
      </c>
      <c r="C53" s="2170">
        <v>0</v>
      </c>
      <c r="D53" s="2170"/>
      <c r="E53" s="2170"/>
      <c r="F53" s="2135">
        <v>1109000</v>
      </c>
      <c r="G53" s="2172"/>
    </row>
    <row r="54" spans="2:7">
      <c r="B54" s="251" t="s">
        <v>1202</v>
      </c>
      <c r="C54" s="2170">
        <v>0</v>
      </c>
      <c r="D54" s="2170"/>
      <c r="E54" s="2170"/>
      <c r="F54" s="2135">
        <v>5637000</v>
      </c>
      <c r="G54" s="2172"/>
    </row>
    <row r="55" spans="2:7">
      <c r="B55" s="251" t="s">
        <v>1201</v>
      </c>
      <c r="C55" s="2170">
        <v>0</v>
      </c>
      <c r="D55" s="2170"/>
      <c r="E55" s="2170"/>
      <c r="F55" s="2135">
        <v>241500</v>
      </c>
      <c r="G55" s="2172"/>
    </row>
    <row r="56" spans="2:7">
      <c r="B56" s="251" t="s">
        <v>1200</v>
      </c>
      <c r="C56" s="2170">
        <v>0</v>
      </c>
      <c r="D56" s="2170"/>
      <c r="E56" s="2170"/>
      <c r="F56" s="2170">
        <v>2012000</v>
      </c>
      <c r="G56" s="2171"/>
    </row>
    <row r="57" spans="2:7">
      <c r="B57" s="790" t="s">
        <v>1199</v>
      </c>
      <c r="C57" s="2170">
        <v>1640000</v>
      </c>
      <c r="D57" s="2170"/>
      <c r="E57" s="2170"/>
      <c r="F57" s="2180">
        <v>0</v>
      </c>
      <c r="G57" s="2181"/>
    </row>
    <row r="58" spans="2:7" ht="13.5" customHeight="1">
      <c r="B58" s="115" t="s">
        <v>5</v>
      </c>
      <c r="C58" s="2179">
        <f>SUM(C8:D57)</f>
        <v>4094564</v>
      </c>
      <c r="D58" s="2179"/>
      <c r="E58" s="2179"/>
      <c r="F58" s="2182">
        <f>SUM(F8:G57)</f>
        <v>92816252</v>
      </c>
      <c r="G58" s="2183"/>
    </row>
    <row r="59" spans="2:7" s="261" customFormat="1" ht="11.25" customHeight="1">
      <c r="B59" s="1236" t="s">
        <v>1185</v>
      </c>
      <c r="C59" s="1233"/>
      <c r="D59" s="1235"/>
      <c r="E59" s="1234"/>
      <c r="F59" s="1233"/>
      <c r="G59" s="1205"/>
    </row>
  </sheetData>
  <mergeCells count="107">
    <mergeCell ref="C43:E43"/>
    <mergeCell ref="C56:E56"/>
    <mergeCell ref="F21:G21"/>
    <mergeCell ref="F30:G30"/>
    <mergeCell ref="F23:G23"/>
    <mergeCell ref="F31:G31"/>
    <mergeCell ref="C41:E41"/>
    <mergeCell ref="F43:G43"/>
    <mergeCell ref="C52:E52"/>
    <mergeCell ref="C53:E53"/>
    <mergeCell ref="F50:G50"/>
    <mergeCell ref="C45:E45"/>
    <mergeCell ref="F32:G32"/>
    <mergeCell ref="F33:G33"/>
    <mergeCell ref="F25:G25"/>
    <mergeCell ref="F26:G26"/>
    <mergeCell ref="F35:G35"/>
    <mergeCell ref="F27:G27"/>
    <mergeCell ref="F28:G28"/>
    <mergeCell ref="F29:G29"/>
    <mergeCell ref="C57:E57"/>
    <mergeCell ref="C58:E58"/>
    <mergeCell ref="C44:E44"/>
    <mergeCell ref="F18:G18"/>
    <mergeCell ref="F19:G19"/>
    <mergeCell ref="C18:E18"/>
    <mergeCell ref="C19:E19"/>
    <mergeCell ref="F24:G24"/>
    <mergeCell ref="C24:E24"/>
    <mergeCell ref="F22:G22"/>
    <mergeCell ref="F57:G57"/>
    <mergeCell ref="C47:E47"/>
    <mergeCell ref="C48:E48"/>
    <mergeCell ref="C49:E49"/>
    <mergeCell ref="C50:E50"/>
    <mergeCell ref="C55:E55"/>
    <mergeCell ref="F54:G54"/>
    <mergeCell ref="F47:G47"/>
    <mergeCell ref="F48:G48"/>
    <mergeCell ref="F55:G55"/>
    <mergeCell ref="F58:G58"/>
    <mergeCell ref="F38:G38"/>
    <mergeCell ref="F39:G39"/>
    <mergeCell ref="F41:G41"/>
    <mergeCell ref="C20:E20"/>
    <mergeCell ref="C22:E22"/>
    <mergeCell ref="C13:E13"/>
    <mergeCell ref="F34:G34"/>
    <mergeCell ref="F36:G36"/>
    <mergeCell ref="F37:G37"/>
    <mergeCell ref="F42:G42"/>
    <mergeCell ref="C32:E32"/>
    <mergeCell ref="C33:E33"/>
    <mergeCell ref="F14:G14"/>
    <mergeCell ref="F15:G15"/>
    <mergeCell ref="F16:G16"/>
    <mergeCell ref="F17:G17"/>
    <mergeCell ref="F20:G20"/>
    <mergeCell ref="C30:E30"/>
    <mergeCell ref="C36:E36"/>
    <mergeCell ref="C38:E38"/>
    <mergeCell ref="C39:E39"/>
    <mergeCell ref="C34:E34"/>
    <mergeCell ref="C35:E35"/>
    <mergeCell ref="C31:E31"/>
    <mergeCell ref="C37:E37"/>
    <mergeCell ref="C40:E40"/>
    <mergeCell ref="C42:E42"/>
    <mergeCell ref="B2:G2"/>
    <mergeCell ref="C9:E9"/>
    <mergeCell ref="F9:G9"/>
    <mergeCell ref="B3:G3"/>
    <mergeCell ref="F8:G8"/>
    <mergeCell ref="B5:B7"/>
    <mergeCell ref="C11:E11"/>
    <mergeCell ref="C12:E12"/>
    <mergeCell ref="C14:E14"/>
    <mergeCell ref="F10:G10"/>
    <mergeCell ref="F11:G11"/>
    <mergeCell ref="F12:G12"/>
    <mergeCell ref="F13:G13"/>
    <mergeCell ref="C5:E7"/>
    <mergeCell ref="F5:G7"/>
    <mergeCell ref="F56:G56"/>
    <mergeCell ref="F49:G49"/>
    <mergeCell ref="C10:E10"/>
    <mergeCell ref="C8:E8"/>
    <mergeCell ref="C23:E23"/>
    <mergeCell ref="F40:G40"/>
    <mergeCell ref="F46:G46"/>
    <mergeCell ref="F51:G51"/>
    <mergeCell ref="F52:G52"/>
    <mergeCell ref="F44:G44"/>
    <mergeCell ref="F45:G45"/>
    <mergeCell ref="C51:E51"/>
    <mergeCell ref="C54:E54"/>
    <mergeCell ref="F53:G53"/>
    <mergeCell ref="C46:E46"/>
    <mergeCell ref="C28:E28"/>
    <mergeCell ref="C29:E29"/>
    <mergeCell ref="C21:E21"/>
    <mergeCell ref="C26:E26"/>
    <mergeCell ref="C27:E27"/>
    <mergeCell ref="C15:E15"/>
    <mergeCell ref="C25:E25"/>
    <mergeCell ref="C16:E16"/>
    <mergeCell ref="C17:E17"/>
  </mergeCells>
  <printOptions horizontalCentered="1"/>
  <pageMargins left="0.86614173228346458" right="0.98425196850393704" top="0.86614173228346458" bottom="0.94488188976377963" header="0.51181102362204722" footer="0.51181102362204722"/>
  <pageSetup scale="71" orientation="portrait" r:id="rId1"/>
  <headerFooter alignWithMargins="0">
    <oddFooter>&amp;F</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7802A-AB24-4754-88A5-40D3B0D5C88D}">
  <dimension ref="A1:AC416"/>
  <sheetViews>
    <sheetView view="pageBreakPreview" topLeftCell="D1" zoomScale="115" zoomScaleNormal="115" zoomScaleSheetLayoutView="115" workbookViewId="0">
      <selection activeCell="N48" sqref="N48"/>
    </sheetView>
  </sheetViews>
  <sheetFormatPr baseColWidth="10" defaultRowHeight="12.75"/>
  <cols>
    <col min="1" max="1" width="1.7109375" style="97" hidden="1" customWidth="1"/>
    <col min="2" max="2" width="1.85546875" style="97" hidden="1" customWidth="1"/>
    <col min="3" max="3" width="2.28515625" style="97" hidden="1" customWidth="1"/>
    <col min="4" max="4" width="1.42578125" style="97" customWidth="1"/>
    <col min="5" max="5" width="6.140625" style="73" customWidth="1"/>
    <col min="6" max="6" width="67.5703125" style="73" bestFit="1" customWidth="1"/>
    <col min="7" max="7" width="13.7109375" style="240" customWidth="1"/>
    <col min="8" max="8" width="13.5703125" style="1190" customWidth="1"/>
    <col min="9" max="9" width="3" style="73" customWidth="1"/>
    <col min="10" max="10" width="11.42578125" style="73"/>
    <col min="11" max="11" width="4.7109375" style="73" customWidth="1"/>
    <col min="12" max="12" width="5" style="73" customWidth="1"/>
    <col min="13" max="13" width="2.28515625"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5:29" ht="13.5" customHeight="1">
      <c r="G1" s="866"/>
      <c r="H1" s="1228"/>
      <c r="I1" s="92"/>
      <c r="J1" s="92"/>
    </row>
    <row r="2" spans="5:29" ht="3.75" customHeight="1">
      <c r="G2" s="866"/>
      <c r="H2" s="1228"/>
      <c r="I2" s="92"/>
      <c r="J2" s="92"/>
    </row>
    <row r="3" spans="5:29" ht="12.75" customHeight="1">
      <c r="E3" s="1983" t="s">
        <v>1198</v>
      </c>
      <c r="F3" s="1983"/>
      <c r="G3" s="1983"/>
      <c r="H3" s="1983"/>
      <c r="I3" s="92"/>
      <c r="L3" s="1983"/>
      <c r="M3" s="1983"/>
      <c r="N3" s="1983"/>
      <c r="O3" s="1983"/>
      <c r="P3" s="1983"/>
      <c r="Q3" s="1983"/>
      <c r="R3" s="1983"/>
      <c r="S3" s="1983"/>
      <c r="T3" s="1983"/>
      <c r="U3" s="1983"/>
      <c r="V3" s="1983"/>
      <c r="W3" s="1983"/>
      <c r="X3" s="1983"/>
      <c r="Y3" s="1983"/>
      <c r="Z3" s="1983"/>
    </row>
    <row r="4" spans="5:29" ht="12.75" customHeight="1">
      <c r="E4" s="2173">
        <v>2017</v>
      </c>
      <c r="F4" s="2173"/>
      <c r="G4" s="2173"/>
      <c r="H4" s="2173"/>
      <c r="I4" s="92"/>
      <c r="J4" s="106"/>
      <c r="K4" s="106"/>
      <c r="L4" s="105"/>
      <c r="AB4" s="104"/>
      <c r="AC4" s="104"/>
    </row>
    <row r="5" spans="5:29" ht="3" customHeight="1">
      <c r="F5" s="99"/>
      <c r="G5" s="243"/>
      <c r="H5" s="1227"/>
      <c r="I5" s="92"/>
      <c r="L5" s="99"/>
    </row>
    <row r="6" spans="5:29" ht="8.25" customHeight="1">
      <c r="E6" s="2206" t="s">
        <v>29</v>
      </c>
      <c r="F6" s="2199" t="s">
        <v>73</v>
      </c>
      <c r="G6" s="2196" t="s">
        <v>1197</v>
      </c>
      <c r="H6" s="2202" t="s">
        <v>1196</v>
      </c>
      <c r="I6" s="92"/>
      <c r="L6" s="99"/>
    </row>
    <row r="7" spans="5:29" ht="12.75" customHeight="1">
      <c r="E7" s="2207"/>
      <c r="F7" s="2200"/>
      <c r="G7" s="2197"/>
      <c r="H7" s="2203"/>
      <c r="I7" s="92"/>
      <c r="J7" s="97"/>
    </row>
    <row r="8" spans="5:29" ht="8.25" customHeight="1">
      <c r="E8" s="2208"/>
      <c r="F8" s="2201"/>
      <c r="G8" s="2198"/>
      <c r="H8" s="2204"/>
      <c r="I8" s="92"/>
    </row>
    <row r="9" spans="5:29" ht="12.75" customHeight="1">
      <c r="E9" s="1996">
        <v>1401</v>
      </c>
      <c r="F9" s="859" t="s">
        <v>9</v>
      </c>
      <c r="G9" s="1207">
        <f>SUM(G10:G17)</f>
        <v>164859</v>
      </c>
      <c r="H9" s="1206">
        <f>SUM(H10:H17)</f>
        <v>7041000</v>
      </c>
      <c r="I9" s="92"/>
    </row>
    <row r="10" spans="5:29" ht="12.75" customHeight="1">
      <c r="E10" s="2193"/>
      <c r="F10" s="269" t="s">
        <v>1195</v>
      </c>
      <c r="G10" s="1205">
        <v>0</v>
      </c>
      <c r="H10" s="1183">
        <v>1572000</v>
      </c>
      <c r="I10" s="92"/>
      <c r="J10" s="92"/>
    </row>
    <row r="11" spans="5:29" ht="12.75" customHeight="1">
      <c r="E11" s="2193"/>
      <c r="F11" s="251" t="s">
        <v>111</v>
      </c>
      <c r="G11" s="1205">
        <v>0</v>
      </c>
      <c r="H11" s="1204">
        <v>0</v>
      </c>
      <c r="I11" s="92"/>
      <c r="J11" s="92"/>
    </row>
    <row r="12" spans="5:29" ht="12.75" customHeight="1">
      <c r="E12" s="2193"/>
      <c r="F12" s="251" t="s">
        <v>11</v>
      </c>
      <c r="G12" s="1205">
        <v>0</v>
      </c>
      <c r="H12" s="1204">
        <v>1785000</v>
      </c>
      <c r="I12" s="92"/>
      <c r="J12" s="92"/>
    </row>
    <row r="13" spans="5:29" ht="12.75" customHeight="1">
      <c r="E13" s="2193"/>
      <c r="F13" s="251" t="s">
        <v>12</v>
      </c>
      <c r="G13" s="1205">
        <v>0</v>
      </c>
      <c r="H13" s="1204">
        <v>1161000</v>
      </c>
      <c r="I13" s="92"/>
      <c r="J13" s="92"/>
    </row>
    <row r="14" spans="5:29" ht="12.75" customHeight="1">
      <c r="E14" s="2193"/>
      <c r="F14" s="251" t="s">
        <v>30</v>
      </c>
      <c r="G14" s="1205">
        <v>0</v>
      </c>
      <c r="H14" s="1204">
        <v>1575000</v>
      </c>
      <c r="I14" s="92"/>
      <c r="J14" s="92"/>
    </row>
    <row r="15" spans="5:29" ht="12.75" customHeight="1">
      <c r="E15" s="2193"/>
      <c r="F15" s="251" t="s">
        <v>31</v>
      </c>
      <c r="G15" s="1205">
        <v>164859</v>
      </c>
      <c r="H15" s="1204">
        <v>578000</v>
      </c>
      <c r="I15" s="92"/>
      <c r="J15" s="92"/>
    </row>
    <row r="16" spans="5:29" ht="12.75" customHeight="1">
      <c r="E16" s="2193"/>
      <c r="F16" s="251" t="s">
        <v>58</v>
      </c>
      <c r="G16" s="1205">
        <v>0</v>
      </c>
      <c r="H16" s="1204">
        <v>370000</v>
      </c>
      <c r="I16" s="92"/>
      <c r="J16" s="92"/>
    </row>
    <row r="17" spans="5:10" ht="12.75" customHeight="1">
      <c r="E17" s="2205"/>
      <c r="F17" s="251" t="s">
        <v>67</v>
      </c>
      <c r="G17" s="1205">
        <v>0</v>
      </c>
      <c r="H17" s="1204">
        <v>0</v>
      </c>
      <c r="I17" s="92"/>
      <c r="J17" s="92"/>
    </row>
    <row r="18" spans="5:10" ht="12.75" customHeight="1">
      <c r="E18" s="1182"/>
      <c r="F18" s="251" t="s">
        <v>64</v>
      </c>
      <c r="G18" s="1205">
        <v>0</v>
      </c>
      <c r="H18" s="1204">
        <v>0</v>
      </c>
      <c r="I18" s="92"/>
      <c r="J18" s="92"/>
    </row>
    <row r="19" spans="5:10" ht="12.75" customHeight="1">
      <c r="E19" s="1996">
        <v>1402</v>
      </c>
      <c r="F19" s="859" t="s">
        <v>13</v>
      </c>
      <c r="G19" s="1226">
        <f>SUM(G20:G29)</f>
        <v>404800</v>
      </c>
      <c r="H19" s="1225">
        <f>SUM(H20:H29)</f>
        <v>8219000</v>
      </c>
      <c r="I19" s="92"/>
      <c r="J19" s="92"/>
    </row>
    <row r="20" spans="5:10" ht="12.75" customHeight="1">
      <c r="E20" s="2193"/>
      <c r="F20" s="269" t="s">
        <v>54</v>
      </c>
      <c r="G20" s="1220">
        <v>0</v>
      </c>
      <c r="H20" s="1181">
        <v>2113000</v>
      </c>
      <c r="I20" s="92"/>
      <c r="J20" s="92"/>
    </row>
    <row r="21" spans="5:10" ht="12.75" customHeight="1">
      <c r="E21" s="2193"/>
      <c r="F21" s="251" t="s">
        <v>55</v>
      </c>
      <c r="G21" s="1205">
        <v>0</v>
      </c>
      <c r="H21" s="1224">
        <v>1470000</v>
      </c>
      <c r="I21" s="92"/>
      <c r="J21" s="92"/>
    </row>
    <row r="22" spans="5:10" ht="12.75" customHeight="1">
      <c r="E22" s="2193"/>
      <c r="F22" s="251" t="s">
        <v>70</v>
      </c>
      <c r="G22" s="1205">
        <v>0</v>
      </c>
      <c r="H22" s="1224">
        <v>1373000</v>
      </c>
      <c r="I22" s="92"/>
      <c r="J22" s="92"/>
    </row>
    <row r="23" spans="5:10" ht="12.75" customHeight="1">
      <c r="E23" s="2193"/>
      <c r="F23" s="251" t="s">
        <v>125</v>
      </c>
      <c r="G23" s="1205">
        <v>0</v>
      </c>
      <c r="H23" s="1224">
        <v>743000</v>
      </c>
      <c r="I23" s="92"/>
      <c r="J23" s="92"/>
    </row>
    <row r="24" spans="5:10" ht="12.75" customHeight="1">
      <c r="E24" s="2193"/>
      <c r="F24" s="251" t="s">
        <v>124</v>
      </c>
      <c r="G24" s="1205">
        <v>0</v>
      </c>
      <c r="H24" s="1224">
        <v>762000</v>
      </c>
      <c r="I24" s="92"/>
      <c r="J24" s="92"/>
    </row>
    <row r="25" spans="5:10" ht="12.75" customHeight="1">
      <c r="E25" s="2193"/>
      <c r="F25" s="251" t="s">
        <v>53</v>
      </c>
      <c r="G25" s="1205">
        <v>0</v>
      </c>
      <c r="H25" s="1224">
        <v>464000</v>
      </c>
      <c r="I25" s="92"/>
      <c r="J25" s="92"/>
    </row>
    <row r="26" spans="5:10" ht="12.75" customHeight="1">
      <c r="E26" s="2193"/>
      <c r="F26" s="251" t="s">
        <v>123</v>
      </c>
      <c r="G26" s="1205">
        <v>0</v>
      </c>
      <c r="H26" s="1224">
        <v>525000</v>
      </c>
      <c r="I26" s="92"/>
      <c r="J26" s="92"/>
    </row>
    <row r="27" spans="5:10" ht="12.75" customHeight="1">
      <c r="E27" s="2193"/>
      <c r="F27" s="254" t="s">
        <v>1194</v>
      </c>
      <c r="G27" s="1205">
        <v>0</v>
      </c>
      <c r="H27" s="1224">
        <v>395000</v>
      </c>
      <c r="I27" s="92"/>
      <c r="J27" s="92"/>
    </row>
    <row r="28" spans="5:10" ht="12.75" customHeight="1">
      <c r="E28" s="2193"/>
      <c r="F28" s="254" t="s">
        <v>1193</v>
      </c>
      <c r="G28" s="1205">
        <v>0</v>
      </c>
      <c r="H28" s="1224">
        <v>0</v>
      </c>
      <c r="I28" s="92"/>
      <c r="J28" s="92"/>
    </row>
    <row r="29" spans="5:10" ht="12.75" customHeight="1">
      <c r="E29" s="2193"/>
      <c r="F29" s="254" t="s">
        <v>48</v>
      </c>
      <c r="G29" s="1222">
        <v>404800</v>
      </c>
      <c r="H29" s="1223">
        <v>374000</v>
      </c>
      <c r="I29" s="92"/>
      <c r="J29" s="92"/>
    </row>
    <row r="30" spans="5:10" ht="12.75" customHeight="1">
      <c r="E30" s="2209">
        <v>1403</v>
      </c>
      <c r="F30" s="35" t="s">
        <v>14</v>
      </c>
      <c r="G30" s="1207">
        <f>SUM(G31:G33)</f>
        <v>9890320</v>
      </c>
      <c r="H30" s="1206">
        <f>SUM(H31:H33)</f>
        <v>4314000</v>
      </c>
      <c r="I30" s="92"/>
      <c r="J30" s="92"/>
    </row>
    <row r="31" spans="5:10" ht="12.75" customHeight="1">
      <c r="E31" s="2209"/>
      <c r="F31" s="269" t="s">
        <v>33</v>
      </c>
      <c r="G31" s="1220">
        <v>0</v>
      </c>
      <c r="H31" s="1181">
        <v>2803000</v>
      </c>
      <c r="I31" s="92"/>
      <c r="J31" s="92"/>
    </row>
    <row r="32" spans="5:10" ht="12.75" customHeight="1">
      <c r="E32" s="2209"/>
      <c r="F32" s="251" t="s">
        <v>15</v>
      </c>
      <c r="G32" s="1222">
        <v>0</v>
      </c>
      <c r="H32" s="1204">
        <v>713000</v>
      </c>
      <c r="I32" s="92"/>
      <c r="J32" s="92"/>
    </row>
    <row r="33" spans="5:10" ht="12.75" customHeight="1">
      <c r="E33" s="2209"/>
      <c r="F33" s="790" t="s">
        <v>16</v>
      </c>
      <c r="G33" s="1221">
        <v>9890320</v>
      </c>
      <c r="H33" s="1178">
        <v>798000</v>
      </c>
      <c r="I33" s="92"/>
      <c r="J33" s="92"/>
    </row>
    <row r="34" spans="5:10" ht="12.75" customHeight="1">
      <c r="E34" s="2195">
        <v>1404</v>
      </c>
      <c r="F34" s="35" t="s">
        <v>34</v>
      </c>
      <c r="G34" s="1207">
        <f>SUM(G35:G36)</f>
        <v>3244954</v>
      </c>
      <c r="H34" s="1206">
        <f>SUM(H35:H36)</f>
        <v>2200000</v>
      </c>
      <c r="I34" s="92"/>
      <c r="J34" s="92"/>
    </row>
    <row r="35" spans="5:10" ht="12.75" customHeight="1">
      <c r="E35" s="2195"/>
      <c r="F35" s="269" t="s">
        <v>109</v>
      </c>
      <c r="G35" s="1220">
        <v>3244954</v>
      </c>
      <c r="H35" s="1181">
        <v>1220000</v>
      </c>
      <c r="I35" s="92"/>
    </row>
    <row r="36" spans="5:10" ht="12.75" customHeight="1">
      <c r="E36" s="2195"/>
      <c r="F36" s="790" t="s">
        <v>17</v>
      </c>
      <c r="G36" s="1219">
        <v>0</v>
      </c>
      <c r="H36" s="1178">
        <v>980000</v>
      </c>
      <c r="I36" s="92"/>
    </row>
    <row r="37" spans="5:10" ht="12.75" customHeight="1">
      <c r="E37" s="2013">
        <v>1405</v>
      </c>
      <c r="F37" s="35" t="s">
        <v>18</v>
      </c>
      <c r="G37" s="1207">
        <f>SUM(G38:G41)</f>
        <v>0</v>
      </c>
      <c r="H37" s="1206">
        <f>SUM(H38:H41)</f>
        <v>3434000</v>
      </c>
      <c r="I37" s="92"/>
    </row>
    <row r="38" spans="5:10" ht="12.75" customHeight="1">
      <c r="E38" s="2014"/>
      <c r="F38" s="251" t="s">
        <v>21</v>
      </c>
      <c r="G38" s="1222">
        <v>0</v>
      </c>
      <c r="H38" s="1204">
        <v>1445000</v>
      </c>
    </row>
    <row r="39" spans="5:10" ht="12.75" customHeight="1">
      <c r="E39" s="2014"/>
      <c r="F39" s="251" t="s">
        <v>19</v>
      </c>
      <c r="G39" s="1222">
        <v>0</v>
      </c>
      <c r="H39" s="1204">
        <v>1259000</v>
      </c>
    </row>
    <row r="40" spans="5:10" ht="12.75" customHeight="1">
      <c r="E40" s="2014"/>
      <c r="F40" s="251" t="s">
        <v>1192</v>
      </c>
      <c r="G40" s="1222">
        <v>0</v>
      </c>
      <c r="H40" s="1204">
        <v>551000</v>
      </c>
    </row>
    <row r="41" spans="5:10" ht="12.75" customHeight="1">
      <c r="E41" s="2015"/>
      <c r="F41" s="790" t="s">
        <v>1191</v>
      </c>
      <c r="G41" s="1221">
        <v>0</v>
      </c>
      <c r="H41" s="1178">
        <v>179000</v>
      </c>
    </row>
    <row r="42" spans="5:10" ht="12.75" customHeight="1">
      <c r="E42" s="2194">
        <v>1406</v>
      </c>
      <c r="F42" s="35" t="s">
        <v>22</v>
      </c>
      <c r="G42" s="1207">
        <f>SUM(G43:G48)</f>
        <v>61068</v>
      </c>
      <c r="H42" s="1206">
        <f>SUM(H43:H48)</f>
        <v>4863000</v>
      </c>
    </row>
    <row r="43" spans="5:10" ht="12.75" customHeight="1">
      <c r="E43" s="2194"/>
      <c r="F43" s="269" t="s">
        <v>1190</v>
      </c>
      <c r="G43" s="1220">
        <v>0</v>
      </c>
      <c r="H43" s="1181">
        <v>1526000</v>
      </c>
    </row>
    <row r="44" spans="5:10" ht="12.75" customHeight="1">
      <c r="E44" s="2194"/>
      <c r="F44" s="251" t="s">
        <v>1189</v>
      </c>
      <c r="G44" s="1205">
        <v>0</v>
      </c>
      <c r="H44" s="1204">
        <v>2024000</v>
      </c>
    </row>
    <row r="45" spans="5:10" ht="12.75" customHeight="1">
      <c r="E45" s="2194"/>
      <c r="F45" s="251" t="s">
        <v>66</v>
      </c>
      <c r="G45" s="1205">
        <v>0</v>
      </c>
      <c r="H45" s="1204">
        <v>0</v>
      </c>
    </row>
    <row r="46" spans="5:10" ht="12.75" customHeight="1">
      <c r="E46" s="2194"/>
      <c r="F46" s="251" t="s">
        <v>36</v>
      </c>
      <c r="G46" s="1205">
        <v>0</v>
      </c>
      <c r="H46" s="1204">
        <v>867000</v>
      </c>
    </row>
    <row r="47" spans="5:10" ht="12.75" customHeight="1">
      <c r="E47" s="2194"/>
      <c r="F47" s="251" t="s">
        <v>1188</v>
      </c>
      <c r="G47" s="1205">
        <v>61068</v>
      </c>
      <c r="H47" s="1204">
        <v>446000</v>
      </c>
    </row>
    <row r="48" spans="5:10" ht="12.75" customHeight="1">
      <c r="E48" s="2194"/>
      <c r="F48" s="790" t="s">
        <v>108</v>
      </c>
      <c r="G48" s="1219">
        <v>0</v>
      </c>
      <c r="H48" s="1218">
        <v>0</v>
      </c>
    </row>
    <row r="49" spans="1:8" ht="12.75" customHeight="1">
      <c r="E49" s="2194">
        <v>1407</v>
      </c>
      <c r="F49" s="35" t="s">
        <v>24</v>
      </c>
      <c r="G49" s="1207">
        <f>SUM(G50:G52)</f>
        <v>0</v>
      </c>
      <c r="H49" s="1206">
        <f>SUM(H50:H52)</f>
        <v>2190000</v>
      </c>
    </row>
    <row r="50" spans="1:8" ht="12.75" customHeight="1">
      <c r="E50" s="2194"/>
      <c r="F50" s="269" t="s">
        <v>69</v>
      </c>
      <c r="G50" s="1217">
        <v>0</v>
      </c>
      <c r="H50" s="1210">
        <v>420000</v>
      </c>
    </row>
    <row r="51" spans="1:8" ht="12.75" customHeight="1">
      <c r="E51" s="2194"/>
      <c r="F51" s="251" t="s">
        <v>51</v>
      </c>
      <c r="G51" s="1216">
        <v>0</v>
      </c>
      <c r="H51" s="1208">
        <v>1770000</v>
      </c>
    </row>
    <row r="52" spans="1:8" ht="12.75" customHeight="1">
      <c r="E52" s="2194"/>
      <c r="F52" s="790" t="s">
        <v>1187</v>
      </c>
      <c r="G52" s="1215">
        <v>0</v>
      </c>
      <c r="H52" s="1214">
        <v>0</v>
      </c>
    </row>
    <row r="53" spans="1:8" ht="12.75" customHeight="1">
      <c r="E53" s="2193">
        <v>1408</v>
      </c>
      <c r="F53" s="35" t="s">
        <v>25</v>
      </c>
      <c r="G53" s="1213">
        <f>SUM(G54:G57)</f>
        <v>164379</v>
      </c>
      <c r="H53" s="1212">
        <f>SUM(H54:H57)</f>
        <v>3082000</v>
      </c>
    </row>
    <row r="54" spans="1:8" ht="12.75" customHeight="1">
      <c r="E54" s="2193"/>
      <c r="F54" s="269" t="s">
        <v>20</v>
      </c>
      <c r="G54" s="1211">
        <v>0</v>
      </c>
      <c r="H54" s="1210">
        <v>953000</v>
      </c>
    </row>
    <row r="55" spans="1:8" ht="12.75" customHeight="1">
      <c r="E55" s="2193"/>
      <c r="F55" s="251" t="s">
        <v>50</v>
      </c>
      <c r="G55" s="1209">
        <v>0</v>
      </c>
      <c r="H55" s="1208">
        <v>363000</v>
      </c>
    </row>
    <row r="56" spans="1:8" ht="12.75" customHeight="1">
      <c r="E56" s="2193"/>
      <c r="F56" s="251" t="s">
        <v>1166</v>
      </c>
      <c r="G56" s="1205">
        <v>164379</v>
      </c>
      <c r="H56" s="1208">
        <v>1338000</v>
      </c>
    </row>
    <row r="57" spans="1:8" ht="12.75" customHeight="1">
      <c r="E57" s="2193"/>
      <c r="F57" s="251" t="s">
        <v>1186</v>
      </c>
      <c r="G57" s="1205">
        <v>0</v>
      </c>
      <c r="H57" s="1204">
        <v>428000</v>
      </c>
    </row>
    <row r="58" spans="1:8" ht="12.75" customHeight="1">
      <c r="E58" s="2193">
        <v>1624</v>
      </c>
      <c r="F58" s="35" t="s">
        <v>47</v>
      </c>
      <c r="G58" s="1207">
        <f>SUM(G59:G61)</f>
        <v>0</v>
      </c>
      <c r="H58" s="1206">
        <f>SUM(H59:H61)</f>
        <v>1979000</v>
      </c>
    </row>
    <row r="59" spans="1:8" ht="12.75" customHeight="1">
      <c r="E59" s="2193"/>
      <c r="F59" s="279" t="s">
        <v>1164</v>
      </c>
      <c r="G59" s="1205">
        <v>0</v>
      </c>
      <c r="H59" s="1183">
        <v>336000</v>
      </c>
    </row>
    <row r="60" spans="1:8" ht="12.75" customHeight="1">
      <c r="E60" s="2193"/>
      <c r="F60" s="487" t="s">
        <v>46</v>
      </c>
      <c r="G60" s="1205">
        <v>0</v>
      </c>
      <c r="H60" s="1204">
        <v>595000</v>
      </c>
    </row>
    <row r="61" spans="1:8" ht="12.75" customHeight="1">
      <c r="E61" s="2193"/>
      <c r="F61" s="279" t="s">
        <v>1162</v>
      </c>
      <c r="G61" s="1203">
        <v>0</v>
      </c>
      <c r="H61" s="1202">
        <v>1048000</v>
      </c>
    </row>
    <row r="62" spans="1:8">
      <c r="F62" s="131" t="s">
        <v>5</v>
      </c>
      <c r="G62" s="1201">
        <f>G9+G19+G30+G34+G37+G42+G49+G53+G58</f>
        <v>13930380</v>
      </c>
      <c r="H62" s="1200">
        <f>H9+H19+H30+H34+H37+H42+H49+H53+H58</f>
        <v>37322000</v>
      </c>
    </row>
    <row r="63" spans="1:8" s="474" customFormat="1" ht="10.5" customHeight="1">
      <c r="A63" s="471"/>
      <c r="B63" s="471"/>
      <c r="C63" s="471"/>
      <c r="D63" s="471"/>
      <c r="E63" s="1197"/>
      <c r="F63" s="832" t="s">
        <v>1185</v>
      </c>
      <c r="G63" s="1199"/>
      <c r="H63" s="1198"/>
    </row>
    <row r="64" spans="1:8" s="474" customFormat="1" ht="10.5" customHeight="1">
      <c r="A64" s="471"/>
      <c r="B64" s="471"/>
      <c r="C64" s="471"/>
      <c r="D64" s="471"/>
      <c r="E64" s="1197"/>
      <c r="F64" s="2192"/>
      <c r="G64" s="2192"/>
      <c r="H64" s="2192"/>
    </row>
    <row r="65" spans="1:8" s="474" customFormat="1" ht="11.25" customHeight="1">
      <c r="A65" s="471"/>
      <c r="B65" s="471"/>
      <c r="C65" s="471"/>
      <c r="D65" s="471"/>
      <c r="F65" s="2192"/>
      <c r="G65" s="2192"/>
      <c r="H65" s="2192"/>
    </row>
    <row r="66" spans="1:8" ht="11.25" customHeight="1">
      <c r="E66" s="754"/>
      <c r="F66" s="2191"/>
      <c r="G66" s="2191"/>
      <c r="H66" s="2191"/>
    </row>
    <row r="67" spans="1:8" ht="11.25" customHeight="1">
      <c r="F67" s="1196"/>
    </row>
    <row r="68" spans="1:8" ht="12" customHeight="1">
      <c r="G68" s="1194"/>
      <c r="H68" s="1195"/>
    </row>
    <row r="69" spans="1:8" ht="11.25" customHeight="1">
      <c r="G69" s="1194"/>
      <c r="H69" s="1195"/>
    </row>
    <row r="70" spans="1:8" ht="11.25" customHeight="1">
      <c r="F70" s="243"/>
      <c r="H70" s="1195"/>
    </row>
    <row r="71" spans="1:8">
      <c r="F71" s="1119"/>
      <c r="G71" s="1194"/>
    </row>
    <row r="72" spans="1:8">
      <c r="F72" s="1119"/>
      <c r="G72" s="1193"/>
    </row>
    <row r="73" spans="1:8">
      <c r="F73" s="1119"/>
      <c r="G73" s="1193"/>
    </row>
    <row r="74" spans="1:8" ht="9" customHeight="1">
      <c r="F74" s="2190"/>
      <c r="G74" s="2190"/>
      <c r="H74" s="2190"/>
    </row>
    <row r="75" spans="1:8" ht="9" customHeight="1">
      <c r="F75" s="2190"/>
      <c r="G75" s="2190"/>
      <c r="H75" s="2190"/>
    </row>
    <row r="76" spans="1:8" ht="31.5" customHeight="1">
      <c r="F76" s="2190"/>
      <c r="G76" s="2190"/>
      <c r="H76" s="2190"/>
    </row>
    <row r="77" spans="1:8" ht="9" customHeight="1"/>
    <row r="78" spans="1:8" ht="9" customHeight="1"/>
    <row r="79" spans="1:8" ht="9" customHeight="1"/>
    <row r="80" spans="1:8"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8" ht="9" customHeight="1"/>
    <row r="146" spans="6:8" ht="9" customHeight="1"/>
    <row r="147" spans="6:8" ht="9" customHeight="1"/>
    <row r="148" spans="6:8" ht="9" customHeight="1"/>
    <row r="149" spans="6:8" ht="9" customHeight="1"/>
    <row r="150" spans="6:8" ht="9" customHeight="1"/>
    <row r="151" spans="6:8" ht="9" customHeight="1">
      <c r="F151" s="99"/>
      <c r="G151" s="1192"/>
      <c r="H151" s="1191"/>
    </row>
    <row r="152" spans="6:8" ht="9" customHeight="1"/>
    <row r="153" spans="6:8" ht="9" customHeight="1"/>
    <row r="154" spans="6:8" ht="9" customHeight="1"/>
    <row r="155" spans="6:8" ht="9" customHeight="1"/>
    <row r="156" spans="6:8" ht="9" customHeight="1"/>
    <row r="157" spans="6:8" ht="9" customHeight="1"/>
    <row r="158" spans="6:8" ht="9" customHeight="1"/>
    <row r="159" spans="6:8" ht="9" customHeight="1"/>
    <row r="160" spans="6: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sheetData>
  <mergeCells count="20">
    <mergeCell ref="L3:Z3"/>
    <mergeCell ref="E3:H3"/>
    <mergeCell ref="E9:E17"/>
    <mergeCell ref="E6:E8"/>
    <mergeCell ref="E42:E48"/>
    <mergeCell ref="E30:E33"/>
    <mergeCell ref="E19:E29"/>
    <mergeCell ref="F74:H76"/>
    <mergeCell ref="F66:H66"/>
    <mergeCell ref="F65:H65"/>
    <mergeCell ref="F64:H64"/>
    <mergeCell ref="E4:H4"/>
    <mergeCell ref="E58:E61"/>
    <mergeCell ref="E49:E52"/>
    <mergeCell ref="E53:E57"/>
    <mergeCell ref="E34:E36"/>
    <mergeCell ref="E37:E41"/>
    <mergeCell ref="G6:G8"/>
    <mergeCell ref="F6:F8"/>
    <mergeCell ref="H6:H8"/>
  </mergeCells>
  <printOptions horizontalCentered="1"/>
  <pageMargins left="0.51" right="0.43" top="0.52" bottom="0.94488188976377963" header="0.51181102362204722" footer="0.51181102362204722"/>
  <pageSetup scale="77" orientation="portrait" r:id="rId1"/>
  <headerFooter alignWithMargins="0">
    <oddFooter>&amp;F</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BBF4-8C4E-446D-B711-CFA8604AA645}">
  <dimension ref="A1:AC417"/>
  <sheetViews>
    <sheetView view="pageBreakPreview" topLeftCell="D1" zoomScaleNormal="115" zoomScaleSheetLayoutView="100" workbookViewId="0">
      <selection activeCell="E3" sqref="E3:H3"/>
    </sheetView>
  </sheetViews>
  <sheetFormatPr baseColWidth="10" defaultRowHeight="12.75"/>
  <cols>
    <col min="1" max="1" width="2.140625" style="97" hidden="1" customWidth="1"/>
    <col min="2" max="2" width="3.140625" style="97" hidden="1" customWidth="1"/>
    <col min="3" max="3" width="1.85546875" style="97" hidden="1" customWidth="1"/>
    <col min="4" max="4" width="3.28515625" style="97" customWidth="1"/>
    <col min="5" max="5" width="7.85546875" style="73" customWidth="1"/>
    <col min="6" max="6" width="85" style="73" customWidth="1"/>
    <col min="7" max="7" width="18.42578125" style="1157" customWidth="1"/>
    <col min="8" max="8" width="48.42578125" style="1157" customWidth="1"/>
    <col min="9" max="9" width="9.5703125" style="73" customWidth="1"/>
    <col min="10" max="10" width="11.42578125" style="73"/>
    <col min="11" max="11" width="4.7109375" style="73" customWidth="1"/>
    <col min="12" max="12" width="5" style="73" customWidth="1"/>
    <col min="13" max="13" width="2.28515625"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5:29" ht="13.5" customHeight="1">
      <c r="G1" s="1189"/>
      <c r="H1" s="1189"/>
      <c r="I1" s="92"/>
      <c r="J1" s="92"/>
    </row>
    <row r="2" spans="5:29" ht="3.75" customHeight="1">
      <c r="G2" s="1189"/>
      <c r="H2" s="1189"/>
      <c r="I2" s="92"/>
      <c r="J2" s="92"/>
    </row>
    <row r="3" spans="5:29" ht="12.75" customHeight="1">
      <c r="E3" s="1983" t="s">
        <v>1184</v>
      </c>
      <c r="F3" s="1983"/>
      <c r="G3" s="1983"/>
      <c r="H3" s="1983"/>
      <c r="I3" s="92"/>
      <c r="L3" s="1983"/>
      <c r="M3" s="1983"/>
      <c r="N3" s="1983"/>
      <c r="O3" s="1983"/>
      <c r="P3" s="1983"/>
      <c r="Q3" s="1983"/>
      <c r="R3" s="1983"/>
      <c r="S3" s="1983"/>
      <c r="T3" s="1983"/>
      <c r="U3" s="1983"/>
      <c r="V3" s="1983"/>
      <c r="W3" s="1983"/>
      <c r="X3" s="1983"/>
      <c r="Y3" s="1983"/>
      <c r="Z3" s="1983"/>
    </row>
    <row r="4" spans="5:29" ht="12.75" customHeight="1">
      <c r="E4" s="2173">
        <v>2017</v>
      </c>
      <c r="F4" s="2173"/>
      <c r="G4" s="2173"/>
      <c r="H4" s="2173"/>
      <c r="I4" s="92"/>
      <c r="J4" s="106"/>
      <c r="K4" s="106"/>
      <c r="L4" s="105"/>
      <c r="AB4" s="104"/>
      <c r="AC4" s="104"/>
    </row>
    <row r="5" spans="5:29" ht="12.75" customHeight="1">
      <c r="E5" s="1188"/>
      <c r="F5" s="1188"/>
      <c r="G5" s="1188"/>
      <c r="H5" s="1188"/>
      <c r="I5" s="92"/>
      <c r="J5" s="106"/>
      <c r="K5" s="106"/>
      <c r="L5" s="105"/>
      <c r="AB5" s="104"/>
      <c r="AC5" s="104"/>
    </row>
    <row r="6" spans="5:29" ht="3" customHeight="1">
      <c r="F6" s="99"/>
      <c r="G6" s="1187"/>
      <c r="H6" s="1161"/>
      <c r="I6" s="92"/>
      <c r="L6" s="99"/>
    </row>
    <row r="7" spans="5:29" ht="12.75" customHeight="1">
      <c r="E7" s="2001" t="s">
        <v>29</v>
      </c>
      <c r="F7" s="2018" t="s">
        <v>73</v>
      </c>
      <c r="G7" s="2215" t="s">
        <v>1183</v>
      </c>
      <c r="H7" s="1186"/>
      <c r="I7" s="92"/>
      <c r="L7" s="99"/>
    </row>
    <row r="8" spans="5:29" ht="12.75" customHeight="1">
      <c r="E8" s="1990"/>
      <c r="F8" s="1972"/>
      <c r="G8" s="2216"/>
      <c r="H8" s="1185" t="s">
        <v>1182</v>
      </c>
      <c r="I8" s="92"/>
      <c r="J8" s="97"/>
    </row>
    <row r="9" spans="5:29">
      <c r="E9" s="1991"/>
      <c r="F9" s="1973"/>
      <c r="G9" s="2217"/>
      <c r="H9" s="1184" t="s">
        <v>1181</v>
      </c>
      <c r="I9" s="92"/>
    </row>
    <row r="10" spans="5:29" ht="12.75" customHeight="1">
      <c r="E10" s="2213">
        <v>1401</v>
      </c>
      <c r="F10" s="35" t="s">
        <v>9</v>
      </c>
      <c r="G10" s="1169">
        <f>SUM(G11:G18)</f>
        <v>3000000</v>
      </c>
      <c r="H10" s="1177"/>
      <c r="I10" s="92"/>
    </row>
    <row r="11" spans="5:29" ht="12.75" customHeight="1">
      <c r="E11" s="2193"/>
      <c r="F11" s="251" t="s">
        <v>10</v>
      </c>
      <c r="G11" s="1167">
        <v>0</v>
      </c>
      <c r="H11" s="1166"/>
      <c r="I11" s="92"/>
      <c r="J11" s="92"/>
    </row>
    <row r="12" spans="5:29" ht="12.75" customHeight="1">
      <c r="E12" s="2193"/>
      <c r="F12" s="251" t="s">
        <v>111</v>
      </c>
      <c r="G12" s="1167">
        <v>0</v>
      </c>
      <c r="H12" s="1166"/>
      <c r="I12" s="92"/>
      <c r="J12" s="92"/>
    </row>
    <row r="13" spans="5:29" ht="12.75" customHeight="1">
      <c r="E13" s="2193"/>
      <c r="F13" s="251" t="s">
        <v>11</v>
      </c>
      <c r="G13" s="1167">
        <v>0</v>
      </c>
      <c r="H13" s="1166"/>
      <c r="I13" s="92"/>
      <c r="J13" s="92"/>
    </row>
    <row r="14" spans="5:29" ht="12.75" customHeight="1">
      <c r="E14" s="2193"/>
      <c r="F14" s="251" t="s">
        <v>12</v>
      </c>
      <c r="G14" s="1167">
        <v>0</v>
      </c>
      <c r="H14" s="1166"/>
      <c r="I14" s="92"/>
      <c r="J14" s="92"/>
    </row>
    <row r="15" spans="5:29" ht="12.75" customHeight="1">
      <c r="E15" s="2193"/>
      <c r="F15" s="251" t="s">
        <v>30</v>
      </c>
      <c r="G15" s="1167">
        <v>2000000</v>
      </c>
      <c r="H15" s="1183" t="s">
        <v>1167</v>
      </c>
      <c r="I15" s="92"/>
      <c r="J15" s="92"/>
    </row>
    <row r="16" spans="5:29" ht="12.75" customHeight="1">
      <c r="E16" s="2193"/>
      <c r="F16" s="251" t="s">
        <v>31</v>
      </c>
      <c r="G16" s="1167">
        <v>0</v>
      </c>
      <c r="H16" s="1166"/>
      <c r="I16" s="92"/>
      <c r="J16" s="92"/>
    </row>
    <row r="17" spans="5:10" ht="12.75" customHeight="1">
      <c r="E17" s="2205"/>
      <c r="F17" s="251" t="s">
        <v>58</v>
      </c>
      <c r="G17" s="1167">
        <v>1000000</v>
      </c>
      <c r="H17" s="1183" t="s">
        <v>1167</v>
      </c>
      <c r="I17" s="92"/>
      <c r="J17" s="92"/>
    </row>
    <row r="18" spans="5:10" ht="12.75" customHeight="1">
      <c r="E18" s="1182"/>
      <c r="F18" s="261" t="s">
        <v>64</v>
      </c>
      <c r="G18" s="1167">
        <v>0</v>
      </c>
      <c r="H18" s="1166"/>
      <c r="I18" s="92"/>
      <c r="J18" s="92"/>
    </row>
    <row r="19" spans="5:10" ht="12.75" customHeight="1">
      <c r="E19" s="2214">
        <v>1402</v>
      </c>
      <c r="F19" s="35" t="s">
        <v>13</v>
      </c>
      <c r="G19" s="1169">
        <f>SUM(G20:G29)</f>
        <v>0</v>
      </c>
      <c r="H19" s="1177"/>
      <c r="I19" s="92"/>
      <c r="J19" s="92"/>
    </row>
    <row r="20" spans="5:10" ht="12.75" customHeight="1">
      <c r="E20" s="2214"/>
      <c r="F20" s="251" t="s">
        <v>1180</v>
      </c>
      <c r="G20" s="1167">
        <v>0</v>
      </c>
      <c r="H20" s="1179"/>
      <c r="I20" s="92"/>
      <c r="J20" s="92"/>
    </row>
    <row r="21" spans="5:10" ht="12.75" customHeight="1">
      <c r="E21" s="2214"/>
      <c r="F21" s="251" t="s">
        <v>1179</v>
      </c>
      <c r="G21" s="1103">
        <v>0</v>
      </c>
      <c r="H21" s="1176"/>
      <c r="I21" s="92"/>
      <c r="J21" s="92"/>
    </row>
    <row r="22" spans="5:10" ht="12.75" customHeight="1">
      <c r="E22" s="2214"/>
      <c r="F22" s="251" t="s">
        <v>55</v>
      </c>
      <c r="G22" s="1167">
        <v>0</v>
      </c>
      <c r="H22" s="1166"/>
      <c r="I22" s="92"/>
      <c r="J22" s="92"/>
    </row>
    <row r="23" spans="5:10" ht="12.75" customHeight="1">
      <c r="E23" s="2214"/>
      <c r="F23" s="251" t="s">
        <v>70</v>
      </c>
      <c r="G23" s="1167">
        <v>0</v>
      </c>
      <c r="H23" s="1166"/>
      <c r="I23" s="92"/>
      <c r="J23" s="92"/>
    </row>
    <row r="24" spans="5:10" ht="12.75" customHeight="1">
      <c r="E24" s="2214"/>
      <c r="F24" s="251" t="s">
        <v>125</v>
      </c>
      <c r="G24" s="1167">
        <v>0</v>
      </c>
      <c r="H24" s="1166"/>
      <c r="I24" s="92"/>
      <c r="J24" s="92"/>
    </row>
    <row r="25" spans="5:10" ht="12.75" customHeight="1">
      <c r="E25" s="2214"/>
      <c r="F25" s="251" t="s">
        <v>124</v>
      </c>
      <c r="G25" s="1167">
        <v>0</v>
      </c>
      <c r="H25" s="1166"/>
      <c r="I25" s="92"/>
      <c r="J25" s="92"/>
    </row>
    <row r="26" spans="5:10" ht="12.75" customHeight="1">
      <c r="E26" s="2214"/>
      <c r="F26" s="251" t="s">
        <v>53</v>
      </c>
      <c r="G26" s="1167">
        <v>0</v>
      </c>
      <c r="H26" s="1166"/>
      <c r="I26" s="92"/>
      <c r="J26" s="92"/>
    </row>
    <row r="27" spans="5:10" ht="12.75" customHeight="1">
      <c r="E27" s="2214"/>
      <c r="F27" s="251" t="s">
        <v>123</v>
      </c>
      <c r="G27" s="1167">
        <v>0</v>
      </c>
      <c r="H27" s="1166"/>
      <c r="I27" s="92"/>
      <c r="J27" s="92"/>
    </row>
    <row r="28" spans="5:10" ht="12.75" customHeight="1">
      <c r="E28" s="2214"/>
      <c r="F28" s="254" t="s">
        <v>1178</v>
      </c>
      <c r="G28" s="1167">
        <v>0</v>
      </c>
      <c r="H28" s="1166"/>
      <c r="I28" s="92"/>
      <c r="J28" s="92"/>
    </row>
    <row r="29" spans="5:10" ht="12.75" customHeight="1">
      <c r="E29" s="2213"/>
      <c r="F29" s="51" t="s">
        <v>1177</v>
      </c>
      <c r="G29" s="1165">
        <v>0</v>
      </c>
      <c r="H29" s="1166"/>
      <c r="I29" s="92"/>
      <c r="J29" s="92"/>
    </row>
    <row r="30" spans="5:10" ht="12.75" customHeight="1">
      <c r="E30" s="2209">
        <v>1403</v>
      </c>
      <c r="F30" s="35" t="s">
        <v>14</v>
      </c>
      <c r="G30" s="1169">
        <f>SUM(G31:G33)</f>
        <v>7000000</v>
      </c>
      <c r="H30" s="1177"/>
      <c r="I30" s="92"/>
      <c r="J30" s="92"/>
    </row>
    <row r="31" spans="5:10" ht="12.75" customHeight="1">
      <c r="E31" s="2209"/>
      <c r="F31" s="251" t="s">
        <v>33</v>
      </c>
      <c r="G31" s="1167">
        <v>7000000</v>
      </c>
      <c r="H31" s="1181" t="s">
        <v>1167</v>
      </c>
      <c r="I31" s="92"/>
      <c r="J31" s="92"/>
    </row>
    <row r="32" spans="5:10" ht="12.75" customHeight="1">
      <c r="E32" s="2209"/>
      <c r="F32" s="251" t="s">
        <v>15</v>
      </c>
      <c r="G32" s="1167">
        <v>0</v>
      </c>
      <c r="H32" s="1166"/>
      <c r="I32" s="92"/>
      <c r="J32" s="92"/>
    </row>
    <row r="33" spans="5:10" ht="12.75" customHeight="1">
      <c r="E33" s="2209"/>
      <c r="F33" s="790" t="s">
        <v>16</v>
      </c>
      <c r="G33" s="1165">
        <v>0</v>
      </c>
      <c r="H33" s="1164"/>
      <c r="I33" s="92"/>
      <c r="J33" s="92"/>
    </row>
    <row r="34" spans="5:10" ht="12.75" customHeight="1">
      <c r="E34" s="2195">
        <v>1404</v>
      </c>
      <c r="F34" s="35" t="s">
        <v>34</v>
      </c>
      <c r="G34" s="1169">
        <f>SUM(G35:G36)</f>
        <v>0</v>
      </c>
      <c r="H34" s="1180"/>
      <c r="I34" s="92"/>
      <c r="J34" s="92"/>
    </row>
    <row r="35" spans="5:10" ht="12.75" customHeight="1">
      <c r="E35" s="2195"/>
      <c r="F35" s="251" t="s">
        <v>109</v>
      </c>
      <c r="G35" s="1167">
        <v>0</v>
      </c>
      <c r="H35" s="1179"/>
      <c r="I35" s="92"/>
    </row>
    <row r="36" spans="5:10" ht="12.75" customHeight="1">
      <c r="E36" s="2195"/>
      <c r="F36" s="790" t="s">
        <v>17</v>
      </c>
      <c r="G36" s="1165">
        <v>0</v>
      </c>
      <c r="H36" s="1166"/>
      <c r="I36" s="92"/>
    </row>
    <row r="37" spans="5:10" ht="12.75" customHeight="1">
      <c r="E37" s="2195">
        <v>1405</v>
      </c>
      <c r="F37" s="35" t="s">
        <v>18</v>
      </c>
      <c r="G37" s="1169">
        <f>SUM(G38:G42)</f>
        <v>582360</v>
      </c>
      <c r="H37" s="1177"/>
      <c r="I37" s="92"/>
    </row>
    <row r="38" spans="5:10" ht="12.75" customHeight="1">
      <c r="E38" s="2195"/>
      <c r="F38" s="251" t="s">
        <v>21</v>
      </c>
      <c r="G38" s="1167">
        <v>0</v>
      </c>
      <c r="H38" s="1179"/>
    </row>
    <row r="39" spans="5:10" ht="12.75" customHeight="1">
      <c r="E39" s="2195"/>
      <c r="F39" s="251" t="s">
        <v>1176</v>
      </c>
      <c r="G39" s="1167">
        <v>0</v>
      </c>
      <c r="H39" s="1166"/>
    </row>
    <row r="40" spans="5:10" ht="12.75" customHeight="1">
      <c r="E40" s="2195"/>
      <c r="F40" s="251" t="s">
        <v>1175</v>
      </c>
      <c r="G40" s="1103">
        <v>0</v>
      </c>
      <c r="H40" s="1176"/>
    </row>
    <row r="41" spans="5:10" ht="12.75" customHeight="1">
      <c r="E41" s="2195"/>
      <c r="F41" s="251" t="s">
        <v>65</v>
      </c>
      <c r="G41" s="1103">
        <v>0</v>
      </c>
      <c r="H41" s="1176"/>
    </row>
    <row r="42" spans="5:10" ht="12.75" customHeight="1">
      <c r="E42" s="2195"/>
      <c r="F42" s="251" t="s">
        <v>1174</v>
      </c>
      <c r="G42" s="1103">
        <v>582360</v>
      </c>
      <c r="H42" s="1178" t="s">
        <v>1173</v>
      </c>
    </row>
    <row r="43" spans="5:10" ht="12.75" customHeight="1">
      <c r="E43" s="2010">
        <v>1406</v>
      </c>
      <c r="F43" s="35" t="s">
        <v>22</v>
      </c>
      <c r="G43" s="1169">
        <f>SUM(G44:G49)</f>
        <v>0</v>
      </c>
      <c r="H43" s="1177"/>
    </row>
    <row r="44" spans="5:10" ht="12.75" customHeight="1">
      <c r="E44" s="1981"/>
      <c r="F44" s="251" t="s">
        <v>1172</v>
      </c>
      <c r="G44" s="1167">
        <v>0</v>
      </c>
      <c r="H44" s="1166"/>
    </row>
    <row r="45" spans="5:10" ht="12.75" customHeight="1">
      <c r="E45" s="1981"/>
      <c r="F45" s="251" t="s">
        <v>23</v>
      </c>
      <c r="G45" s="1167">
        <v>0</v>
      </c>
      <c r="H45" s="1166"/>
    </row>
    <row r="46" spans="5:10" ht="12.75" customHeight="1">
      <c r="E46" s="1981"/>
      <c r="F46" s="251" t="s">
        <v>1171</v>
      </c>
      <c r="G46" s="1103">
        <v>0</v>
      </c>
      <c r="H46" s="1176"/>
    </row>
    <row r="47" spans="5:10" ht="12.75" customHeight="1">
      <c r="E47" s="1981"/>
      <c r="F47" s="251" t="s">
        <v>1170</v>
      </c>
      <c r="G47" s="1103">
        <v>0</v>
      </c>
      <c r="H47" s="1176"/>
    </row>
    <row r="48" spans="5:10" ht="12.75" customHeight="1">
      <c r="E48" s="1981"/>
      <c r="F48" s="251" t="s">
        <v>1169</v>
      </c>
      <c r="G48" s="1103">
        <v>0</v>
      </c>
      <c r="H48" s="1176"/>
    </row>
    <row r="49" spans="5:8" ht="12.75" customHeight="1">
      <c r="E49" s="1982"/>
      <c r="F49" s="251" t="s">
        <v>1168</v>
      </c>
      <c r="G49" s="1167">
        <v>0</v>
      </c>
      <c r="H49" s="1164"/>
    </row>
    <row r="50" spans="5:8" ht="12.75" customHeight="1">
      <c r="E50" s="2194">
        <v>1407</v>
      </c>
      <c r="F50" s="35" t="s">
        <v>24</v>
      </c>
      <c r="G50" s="1169">
        <f>SUM(G51:G52)</f>
        <v>1406179517</v>
      </c>
      <c r="H50" s="1168"/>
    </row>
    <row r="51" spans="5:8" ht="12.75" customHeight="1">
      <c r="E51" s="2194"/>
      <c r="F51" s="251" t="s">
        <v>69</v>
      </c>
      <c r="G51" s="1174">
        <v>1406179517</v>
      </c>
      <c r="H51" s="1175" t="s">
        <v>1167</v>
      </c>
    </row>
    <row r="52" spans="5:8" ht="12.75" customHeight="1">
      <c r="E52" s="2194"/>
      <c r="F52" s="251" t="s">
        <v>51</v>
      </c>
      <c r="G52" s="1174">
        <v>0</v>
      </c>
      <c r="H52" s="1173"/>
    </row>
    <row r="53" spans="5:8" ht="12.75" customHeight="1">
      <c r="E53" s="2193">
        <v>1408</v>
      </c>
      <c r="F53" s="35" t="s">
        <v>25</v>
      </c>
      <c r="G53" s="1172">
        <f>SUM(G54:G57)</f>
        <v>0</v>
      </c>
      <c r="H53" s="1171"/>
    </row>
    <row r="54" spans="5:8" ht="12.75" customHeight="1">
      <c r="E54" s="2193"/>
      <c r="F54" s="251" t="s">
        <v>20</v>
      </c>
      <c r="G54" s="1167">
        <v>0</v>
      </c>
      <c r="H54" s="1166"/>
    </row>
    <row r="55" spans="5:8" ht="12.75" customHeight="1">
      <c r="E55" s="2193"/>
      <c r="F55" s="251" t="s">
        <v>50</v>
      </c>
      <c r="G55" s="1167">
        <v>0</v>
      </c>
      <c r="H55" s="1166"/>
    </row>
    <row r="56" spans="5:8" ht="12.75" customHeight="1">
      <c r="E56" s="2193"/>
      <c r="F56" s="251" t="s">
        <v>1166</v>
      </c>
      <c r="G56" s="1167">
        <v>0</v>
      </c>
      <c r="H56" s="1166"/>
    </row>
    <row r="57" spans="5:8" ht="12.75" customHeight="1">
      <c r="E57" s="2193"/>
      <c r="F57" s="251" t="s">
        <v>1165</v>
      </c>
      <c r="G57" s="1103">
        <v>0</v>
      </c>
      <c r="H57" s="1170"/>
    </row>
    <row r="58" spans="5:8" ht="12.75" customHeight="1">
      <c r="E58" s="2209">
        <v>1624</v>
      </c>
      <c r="F58" s="35" t="s">
        <v>47</v>
      </c>
      <c r="G58" s="1169">
        <f>SUM(G59:G61)</f>
        <v>0</v>
      </c>
      <c r="H58" s="1168"/>
    </row>
    <row r="59" spans="5:8" ht="12.75" customHeight="1">
      <c r="E59" s="2209"/>
      <c r="F59" s="279" t="s">
        <v>1164</v>
      </c>
      <c r="G59" s="1167">
        <v>0</v>
      </c>
      <c r="H59" s="1166"/>
    </row>
    <row r="60" spans="5:8" ht="12.75" customHeight="1">
      <c r="E60" s="2209"/>
      <c r="F60" s="487" t="s">
        <v>1163</v>
      </c>
      <c r="G60" s="1167">
        <v>0</v>
      </c>
      <c r="H60" s="1166"/>
    </row>
    <row r="61" spans="5:8" ht="12.75" customHeight="1">
      <c r="E61" s="2211"/>
      <c r="F61" s="309" t="s">
        <v>1162</v>
      </c>
      <c r="G61" s="1165">
        <v>0</v>
      </c>
      <c r="H61" s="1164"/>
    </row>
    <row r="62" spans="5:8">
      <c r="E62" s="755"/>
      <c r="F62" s="131" t="s">
        <v>5</v>
      </c>
      <c r="G62" s="1163">
        <f>G10+G19+G30+G34+G37+G43+G50+G53+G58</f>
        <v>1416761877</v>
      </c>
      <c r="H62" s="1162"/>
    </row>
    <row r="63" spans="5:8" ht="11.25" customHeight="1">
      <c r="E63" s="754"/>
      <c r="F63" s="99" t="s">
        <v>1161</v>
      </c>
      <c r="G63" s="1161"/>
      <c r="H63" s="1161"/>
    </row>
    <row r="64" spans="5:8" ht="12" customHeight="1">
      <c r="F64" s="2210"/>
      <c r="G64" s="2210"/>
      <c r="H64" s="1159"/>
    </row>
    <row r="65" spans="5:8" ht="12" customHeight="1">
      <c r="F65" s="1159"/>
      <c r="G65" s="1159"/>
      <c r="H65" s="1159"/>
    </row>
    <row r="66" spans="5:8" ht="9.75" customHeight="1">
      <c r="E66" s="754"/>
      <c r="F66" s="2212"/>
      <c r="G66" s="2212"/>
      <c r="H66" s="1160"/>
    </row>
    <row r="67" spans="5:8" ht="11.25" customHeight="1">
      <c r="F67" s="2210"/>
      <c r="G67" s="2210"/>
      <c r="H67" s="1159"/>
    </row>
    <row r="68" spans="5:8" ht="11.25" customHeight="1">
      <c r="E68" s="754"/>
      <c r="F68" s="2210"/>
      <c r="G68" s="2210"/>
      <c r="H68" s="1159"/>
    </row>
    <row r="69" spans="5:8" ht="9" customHeight="1"/>
    <row r="70" spans="5:8" ht="9" customHeight="1"/>
    <row r="71" spans="5:8" ht="9" customHeight="1"/>
    <row r="72" spans="5:8" ht="9" customHeight="1"/>
    <row r="73" spans="5:8" ht="9" customHeight="1"/>
    <row r="74" spans="5:8" ht="9" customHeight="1"/>
    <row r="75" spans="5:8" ht="9" customHeight="1"/>
    <row r="76" spans="5:8" ht="9" customHeight="1"/>
    <row r="77" spans="5:8" ht="9" customHeight="1"/>
    <row r="78" spans="5:8" ht="9" customHeight="1"/>
    <row r="79" spans="5:8" ht="9" customHeight="1"/>
    <row r="80" spans="5:8"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8" ht="9" customHeight="1"/>
    <row r="146" spans="6:8" ht="9" customHeight="1"/>
    <row r="147" spans="6:8" ht="9" customHeight="1"/>
    <row r="148" spans="6:8" ht="9" customHeight="1"/>
    <row r="149" spans="6:8" ht="9" customHeight="1"/>
    <row r="150" spans="6:8" ht="9" customHeight="1"/>
    <row r="151" spans="6:8" ht="9" customHeight="1"/>
    <row r="152" spans="6:8" ht="9" customHeight="1">
      <c r="F152" s="99"/>
      <c r="G152" s="1158"/>
      <c r="H152" s="1158"/>
    </row>
    <row r="153" spans="6:8" ht="9" customHeight="1"/>
    <row r="154" spans="6:8" ht="9" customHeight="1"/>
    <row r="155" spans="6:8" ht="9" customHeight="1"/>
    <row r="156" spans="6:8" ht="9" customHeight="1"/>
    <row r="157" spans="6:8" ht="9" customHeight="1"/>
    <row r="158" spans="6:8" ht="9" customHeight="1"/>
    <row r="159" spans="6:8" ht="9" customHeight="1"/>
    <row r="160" spans="6: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19">
    <mergeCell ref="L3:Z3"/>
    <mergeCell ref="E10:E17"/>
    <mergeCell ref="E7:E9"/>
    <mergeCell ref="E30:E33"/>
    <mergeCell ref="E3:H3"/>
    <mergeCell ref="E4:H4"/>
    <mergeCell ref="E19:E29"/>
    <mergeCell ref="F7:F9"/>
    <mergeCell ref="G7:G9"/>
    <mergeCell ref="F68:G68"/>
    <mergeCell ref="E50:E52"/>
    <mergeCell ref="E53:E57"/>
    <mergeCell ref="E34:E36"/>
    <mergeCell ref="E37:E42"/>
    <mergeCell ref="F67:G67"/>
    <mergeCell ref="F64:G64"/>
    <mergeCell ref="E58:E61"/>
    <mergeCell ref="F66:G66"/>
    <mergeCell ref="E43:E49"/>
  </mergeCells>
  <printOptions horizontalCentered="1"/>
  <pageMargins left="0.23622047244094491" right="0.23622047244094491" top="0.74803149606299213" bottom="0.74803149606299213" header="0.31496062992125984" footer="0.31496062992125984"/>
  <pageSetup scale="56" orientation="portrait" r:id="rId1"/>
  <headerFooter alignWithMargins="0">
    <oddFooter>&amp;F</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FEE24-C64D-47FC-A06D-FB5EFF47798B}">
  <dimension ref="A2:K83"/>
  <sheetViews>
    <sheetView view="pageBreakPreview" zoomScaleNormal="100" zoomScaleSheetLayoutView="100" workbookViewId="0">
      <selection activeCell="A2" sqref="A2:H2"/>
    </sheetView>
  </sheetViews>
  <sheetFormatPr baseColWidth="10" defaultRowHeight="14.25"/>
  <cols>
    <col min="1" max="1" width="5.7109375" style="1141" customWidth="1"/>
    <col min="2" max="2" width="15.42578125" style="1140" customWidth="1"/>
    <col min="3" max="3" width="1" style="1140" customWidth="1"/>
    <col min="4" max="4" width="32.85546875" style="1140" customWidth="1"/>
    <col min="5" max="5" width="1" style="1140" customWidth="1"/>
    <col min="6" max="6" width="51.140625" style="1140" customWidth="1"/>
    <col min="7" max="7" width="12.42578125" style="1139" customWidth="1"/>
    <col min="8" max="8" width="13.140625" style="1139" customWidth="1"/>
    <col min="9" max="16384" width="11.42578125" style="949"/>
  </cols>
  <sheetData>
    <row r="2" spans="1:8" s="1155" customFormat="1" ht="28.5" customHeight="1">
      <c r="A2" s="2226" t="s">
        <v>1016</v>
      </c>
      <c r="B2" s="2226"/>
      <c r="C2" s="2226"/>
      <c r="D2" s="2226"/>
      <c r="E2" s="2226"/>
      <c r="F2" s="2226"/>
      <c r="G2" s="2226"/>
      <c r="H2" s="2226"/>
    </row>
    <row r="3" spans="1:8" s="1155" customFormat="1" ht="15" customHeight="1">
      <c r="A3" s="2226">
        <v>2017</v>
      </c>
      <c r="B3" s="2226"/>
      <c r="C3" s="2226"/>
      <c r="D3" s="2226"/>
      <c r="E3" s="2226"/>
      <c r="F3" s="2226"/>
      <c r="G3" s="2226"/>
      <c r="H3" s="2226"/>
    </row>
    <row r="5" spans="1:8">
      <c r="A5" s="2218"/>
      <c r="B5" s="2224" t="s">
        <v>1005</v>
      </c>
      <c r="C5" s="1149"/>
      <c r="D5" s="2224" t="s">
        <v>1004</v>
      </c>
      <c r="E5" s="1149"/>
      <c r="F5" s="2224" t="s">
        <v>1003</v>
      </c>
      <c r="G5" s="2222" t="s">
        <v>1002</v>
      </c>
      <c r="H5" s="2222" t="s">
        <v>1001</v>
      </c>
    </row>
    <row r="6" spans="1:8">
      <c r="A6" s="2219"/>
      <c r="B6" s="2225"/>
      <c r="C6" s="1148"/>
      <c r="D6" s="2225"/>
      <c r="E6" s="1148"/>
      <c r="F6" s="2225"/>
      <c r="G6" s="2223"/>
      <c r="H6" s="2223"/>
    </row>
    <row r="7" spans="1:8" ht="75" customHeight="1">
      <c r="A7" s="1141">
        <v>1</v>
      </c>
      <c r="B7" s="1147" t="s">
        <v>1158</v>
      </c>
      <c r="C7" s="1147"/>
      <c r="D7" s="1147" t="s">
        <v>1160</v>
      </c>
      <c r="E7" s="1147"/>
      <c r="F7" s="1147" t="s">
        <v>1159</v>
      </c>
      <c r="G7" s="1139">
        <v>42759</v>
      </c>
      <c r="H7" s="1139">
        <v>43124</v>
      </c>
    </row>
    <row r="8" spans="1:8" s="1153" customFormat="1" ht="75" customHeight="1">
      <c r="A8" s="1141">
        <v>2</v>
      </c>
      <c r="B8" s="1147" t="s">
        <v>1158</v>
      </c>
      <c r="C8" s="1147"/>
      <c r="D8" s="1147" t="s">
        <v>1157</v>
      </c>
      <c r="E8" s="1147"/>
      <c r="F8" s="1147" t="s">
        <v>1156</v>
      </c>
      <c r="G8" s="1139">
        <v>42758</v>
      </c>
      <c r="H8" s="1139">
        <v>44584</v>
      </c>
    </row>
    <row r="9" spans="1:8" s="1153" customFormat="1" ht="75" customHeight="1">
      <c r="A9" s="1141">
        <v>3</v>
      </c>
      <c r="B9" s="1147" t="s">
        <v>1131</v>
      </c>
      <c r="C9" s="1147"/>
      <c r="D9" s="1147" t="s">
        <v>1155</v>
      </c>
      <c r="E9" s="1147"/>
      <c r="F9" s="1147" t="s">
        <v>1154</v>
      </c>
      <c r="G9" s="1139">
        <v>42761</v>
      </c>
      <c r="H9" s="1139">
        <v>43856</v>
      </c>
    </row>
    <row r="10" spans="1:8" s="1153" customFormat="1" ht="75" customHeight="1">
      <c r="A10" s="1141">
        <v>4</v>
      </c>
      <c r="B10" s="1147" t="s">
        <v>1088</v>
      </c>
      <c r="C10" s="1147"/>
      <c r="D10" s="1147" t="s">
        <v>1153</v>
      </c>
      <c r="E10" s="1147"/>
      <c r="F10" s="1147" t="s">
        <v>1152</v>
      </c>
      <c r="G10" s="1139">
        <v>42786</v>
      </c>
      <c r="H10" s="1139">
        <v>44612</v>
      </c>
    </row>
    <row r="11" spans="1:8" s="1153" customFormat="1" ht="75" customHeight="1">
      <c r="A11" s="1141">
        <v>5</v>
      </c>
      <c r="B11" s="1147" t="s">
        <v>1148</v>
      </c>
      <c r="C11" s="1147"/>
      <c r="D11" s="1147" t="s">
        <v>1151</v>
      </c>
      <c r="E11" s="1147"/>
      <c r="F11" s="1147" t="s">
        <v>1150</v>
      </c>
      <c r="G11" s="1139">
        <v>42779</v>
      </c>
      <c r="H11" s="1139">
        <v>44605</v>
      </c>
    </row>
    <row r="12" spans="1:8" s="1153" customFormat="1" ht="75" customHeight="1">
      <c r="A12" s="1141">
        <v>6</v>
      </c>
      <c r="B12" s="1147" t="s">
        <v>1148</v>
      </c>
      <c r="C12" s="1147"/>
      <c r="D12" s="1147" t="s">
        <v>1149</v>
      </c>
      <c r="E12" s="1147"/>
      <c r="F12" s="1147" t="s">
        <v>1146</v>
      </c>
      <c r="G12" s="1139">
        <v>42779</v>
      </c>
      <c r="H12" s="1139">
        <v>44605</v>
      </c>
    </row>
    <row r="13" spans="1:8" s="1153" customFormat="1" ht="75" customHeight="1">
      <c r="A13" s="1141">
        <v>7</v>
      </c>
      <c r="B13" s="1147" t="s">
        <v>1148</v>
      </c>
      <c r="C13" s="1147"/>
      <c r="D13" s="1147" t="s">
        <v>1147</v>
      </c>
      <c r="E13" s="1147"/>
      <c r="F13" s="1147" t="s">
        <v>1146</v>
      </c>
      <c r="G13" s="1139">
        <v>42797</v>
      </c>
      <c r="H13" s="1139">
        <v>44623</v>
      </c>
    </row>
    <row r="14" spans="1:8" s="1153" customFormat="1" ht="75" customHeight="1">
      <c r="A14" s="1141">
        <v>8</v>
      </c>
      <c r="B14" s="1147" t="s">
        <v>1131</v>
      </c>
      <c r="C14" s="1147"/>
      <c r="D14" s="1147" t="s">
        <v>1145</v>
      </c>
      <c r="E14" s="1147"/>
      <c r="F14" s="1147" t="s">
        <v>1144</v>
      </c>
      <c r="G14" s="1139">
        <v>42797</v>
      </c>
      <c r="H14" s="1139">
        <v>44623</v>
      </c>
    </row>
    <row r="15" spans="1:8" s="1153" customFormat="1" ht="75" customHeight="1">
      <c r="A15" s="1141">
        <v>9</v>
      </c>
      <c r="B15" s="1147" t="s">
        <v>1033</v>
      </c>
      <c r="C15" s="1147"/>
      <c r="D15" s="1147" t="s">
        <v>1143</v>
      </c>
      <c r="E15" s="1147"/>
      <c r="F15" s="1147" t="s">
        <v>1142</v>
      </c>
      <c r="G15" s="1139">
        <v>42740</v>
      </c>
      <c r="H15" s="1139">
        <v>42916</v>
      </c>
    </row>
    <row r="16" spans="1:8" s="1153" customFormat="1" ht="75" customHeight="1">
      <c r="A16" s="1141">
        <v>10</v>
      </c>
      <c r="B16" s="1147" t="s">
        <v>1025</v>
      </c>
      <c r="C16" s="1147"/>
      <c r="D16" s="1147" t="s">
        <v>1140</v>
      </c>
      <c r="E16" s="1147"/>
      <c r="F16" s="1147" t="s">
        <v>1141</v>
      </c>
      <c r="G16" s="1139">
        <v>42767</v>
      </c>
      <c r="H16" s="1139">
        <v>43862</v>
      </c>
    </row>
    <row r="17" spans="1:11" s="1153" customFormat="1" ht="75" customHeight="1">
      <c r="A17" s="1141">
        <v>11</v>
      </c>
      <c r="B17" s="1147" t="s">
        <v>1022</v>
      </c>
      <c r="C17" s="1147"/>
      <c r="D17" s="1147" t="s">
        <v>1140</v>
      </c>
      <c r="E17" s="1147"/>
      <c r="F17" s="1147" t="s">
        <v>1139</v>
      </c>
      <c r="G17" s="1139">
        <v>42767</v>
      </c>
      <c r="H17" s="1139">
        <v>42838</v>
      </c>
    </row>
    <row r="18" spans="1:11" s="1153" customFormat="1" ht="80.099999999999994" customHeight="1">
      <c r="A18" s="1141">
        <v>12</v>
      </c>
      <c r="B18" s="1147" t="s">
        <v>1025</v>
      </c>
      <c r="C18" s="1147"/>
      <c r="D18" s="1147" t="s">
        <v>1138</v>
      </c>
      <c r="E18" s="1147"/>
      <c r="F18" s="1147" t="s">
        <v>1137</v>
      </c>
      <c r="G18" s="1139">
        <v>42797</v>
      </c>
      <c r="H18" s="1139">
        <v>43373</v>
      </c>
    </row>
    <row r="19" spans="1:11" s="1153" customFormat="1" ht="80.099999999999994" customHeight="1">
      <c r="A19" s="1141">
        <v>13</v>
      </c>
      <c r="B19" s="1147" t="s">
        <v>1025</v>
      </c>
      <c r="C19" s="1147"/>
      <c r="D19" s="1147" t="s">
        <v>1136</v>
      </c>
      <c r="E19" s="1147"/>
      <c r="F19" s="1147" t="s">
        <v>1135</v>
      </c>
      <c r="G19" s="1139">
        <v>42818</v>
      </c>
      <c r="H19" s="1139">
        <v>43373</v>
      </c>
    </row>
    <row r="20" spans="1:11" s="1153" customFormat="1" ht="80.099999999999994" customHeight="1">
      <c r="A20" s="1141">
        <v>14</v>
      </c>
      <c r="B20" s="1147" t="s">
        <v>1025</v>
      </c>
      <c r="C20" s="1147"/>
      <c r="D20" s="1147" t="s">
        <v>1134</v>
      </c>
      <c r="E20" s="1147"/>
      <c r="F20" s="1147" t="s">
        <v>1133</v>
      </c>
      <c r="G20" s="1139">
        <v>42821</v>
      </c>
      <c r="H20" s="1139">
        <v>43373</v>
      </c>
    </row>
    <row r="21" spans="1:11" s="1153" customFormat="1" ht="75" customHeight="1">
      <c r="A21" s="1141">
        <v>15</v>
      </c>
      <c r="B21" s="1147" t="s">
        <v>1025</v>
      </c>
      <c r="C21" s="1147"/>
      <c r="D21" s="1147" t="s">
        <v>1130</v>
      </c>
      <c r="E21" s="1147"/>
      <c r="F21" s="1147" t="s">
        <v>1132</v>
      </c>
      <c r="G21" s="1139">
        <v>42831</v>
      </c>
      <c r="H21" s="1139">
        <v>44657</v>
      </c>
    </row>
    <row r="22" spans="1:11" s="1153" customFormat="1" ht="75" customHeight="1">
      <c r="A22" s="1141">
        <v>16</v>
      </c>
      <c r="B22" s="1147" t="s">
        <v>1131</v>
      </c>
      <c r="C22" s="1147"/>
      <c r="D22" s="1147" t="s">
        <v>1130</v>
      </c>
      <c r="E22" s="1147"/>
      <c r="F22" s="1147" t="s">
        <v>1129</v>
      </c>
      <c r="G22" s="1139">
        <v>42831</v>
      </c>
      <c r="H22" s="1139">
        <v>44657</v>
      </c>
    </row>
    <row r="23" spans="1:11" s="1153" customFormat="1" ht="75" customHeight="1">
      <c r="A23" s="1141">
        <v>17</v>
      </c>
      <c r="B23" s="1147" t="s">
        <v>1128</v>
      </c>
      <c r="C23" s="1147"/>
      <c r="D23" s="1147" t="s">
        <v>1127</v>
      </c>
      <c r="E23" s="1147"/>
      <c r="F23" s="1147" t="s">
        <v>1126</v>
      </c>
      <c r="G23" s="1139">
        <v>42849</v>
      </c>
      <c r="H23" s="1139">
        <v>43945</v>
      </c>
    </row>
    <row r="24" spans="1:11" s="1153" customFormat="1" ht="75" customHeight="1">
      <c r="A24" s="1141">
        <v>18</v>
      </c>
      <c r="B24" s="1147" t="s">
        <v>1025</v>
      </c>
      <c r="C24" s="1147"/>
      <c r="D24" s="1147" t="s">
        <v>1125</v>
      </c>
      <c r="E24" s="1147"/>
      <c r="F24" s="1147" t="s">
        <v>1124</v>
      </c>
      <c r="G24" s="1139">
        <v>42849</v>
      </c>
      <c r="H24" s="1139">
        <v>44675</v>
      </c>
    </row>
    <row r="25" spans="1:11" s="1153" customFormat="1" ht="75" customHeight="1">
      <c r="A25" s="1141">
        <v>19</v>
      </c>
      <c r="B25" s="1147" t="s">
        <v>1025</v>
      </c>
      <c r="C25" s="1147"/>
      <c r="D25" s="1147" t="s">
        <v>1103</v>
      </c>
      <c r="E25" s="1147"/>
      <c r="F25" s="1147" t="s">
        <v>1123</v>
      </c>
      <c r="G25" s="1139">
        <v>42830</v>
      </c>
      <c r="H25" s="1139" t="s">
        <v>992</v>
      </c>
    </row>
    <row r="26" spans="1:11" s="1153" customFormat="1" ht="75" customHeight="1">
      <c r="A26" s="1141">
        <v>20</v>
      </c>
      <c r="B26" s="1147" t="s">
        <v>1114</v>
      </c>
      <c r="C26" s="1147"/>
      <c r="D26" s="1147" t="s">
        <v>1122</v>
      </c>
      <c r="E26" s="1147"/>
      <c r="F26" s="1147" t="s">
        <v>1120</v>
      </c>
      <c r="G26" s="1139">
        <v>42779</v>
      </c>
      <c r="H26" s="1139" t="s">
        <v>992</v>
      </c>
    </row>
    <row r="27" spans="1:11" s="1153" customFormat="1" ht="75" customHeight="1">
      <c r="A27" s="1141">
        <v>21</v>
      </c>
      <c r="B27" s="1147" t="s">
        <v>1088</v>
      </c>
      <c r="C27" s="1147"/>
      <c r="D27" s="1147" t="s">
        <v>1121</v>
      </c>
      <c r="E27" s="1147"/>
      <c r="F27" s="1147" t="s">
        <v>1120</v>
      </c>
      <c r="G27" s="1139">
        <v>42800</v>
      </c>
      <c r="H27" s="1139">
        <v>43896</v>
      </c>
    </row>
    <row r="28" spans="1:11" s="1153" customFormat="1" ht="75" customHeight="1">
      <c r="A28" s="1141">
        <v>22</v>
      </c>
      <c r="B28" s="1146" t="s">
        <v>1033</v>
      </c>
      <c r="C28" s="1146"/>
      <c r="D28" s="1147" t="s">
        <v>1119</v>
      </c>
      <c r="E28" s="1146"/>
      <c r="F28" s="1147" t="s">
        <v>1118</v>
      </c>
      <c r="G28" s="1139">
        <v>42866</v>
      </c>
      <c r="H28" s="1139">
        <v>43131</v>
      </c>
    </row>
    <row r="29" spans="1:11" ht="75" customHeight="1">
      <c r="A29" s="1141">
        <v>23</v>
      </c>
      <c r="B29" s="1145" t="s">
        <v>1117</v>
      </c>
      <c r="C29" s="1145"/>
      <c r="D29" s="1145" t="s">
        <v>1116</v>
      </c>
      <c r="E29" s="1145"/>
      <c r="F29" s="1145" t="s">
        <v>1115</v>
      </c>
      <c r="G29" s="1139">
        <v>42824</v>
      </c>
      <c r="H29" s="1139">
        <v>43920</v>
      </c>
      <c r="K29" s="1153"/>
    </row>
    <row r="30" spans="1:11" ht="75" customHeight="1">
      <c r="A30" s="1154">
        <v>24</v>
      </c>
      <c r="B30" s="1144" t="s">
        <v>1114</v>
      </c>
      <c r="C30" s="1144"/>
      <c r="D30" s="1144" t="s">
        <v>1113</v>
      </c>
      <c r="E30" s="1144"/>
      <c r="F30" s="1144" t="s">
        <v>1112</v>
      </c>
      <c r="G30" s="1143">
        <v>42856</v>
      </c>
      <c r="H30" s="1143" t="s">
        <v>1013</v>
      </c>
    </row>
    <row r="31" spans="1:11">
      <c r="B31" s="1145"/>
      <c r="C31" s="1145"/>
      <c r="D31" s="1145"/>
      <c r="E31" s="1145"/>
      <c r="H31" s="1150" t="s">
        <v>222</v>
      </c>
    </row>
    <row r="32" spans="1:11">
      <c r="B32" s="1145"/>
      <c r="C32" s="1145"/>
      <c r="D32" s="1145"/>
      <c r="E32" s="1145"/>
      <c r="H32" s="1150" t="s">
        <v>379</v>
      </c>
    </row>
    <row r="33" spans="1:8">
      <c r="B33" s="1145"/>
      <c r="C33" s="1145"/>
      <c r="D33" s="1145"/>
      <c r="E33" s="1145"/>
      <c r="H33" s="1150"/>
    </row>
    <row r="34" spans="1:8">
      <c r="A34" s="2218"/>
      <c r="B34" s="2224" t="s">
        <v>1005</v>
      </c>
      <c r="C34" s="1149"/>
      <c r="D34" s="2224" t="s">
        <v>1004</v>
      </c>
      <c r="E34" s="1149"/>
      <c r="F34" s="2224" t="s">
        <v>1003</v>
      </c>
      <c r="G34" s="2222" t="s">
        <v>1002</v>
      </c>
      <c r="H34" s="2222" t="s">
        <v>1001</v>
      </c>
    </row>
    <row r="35" spans="1:8">
      <c r="A35" s="2219"/>
      <c r="B35" s="2225"/>
      <c r="C35" s="1148"/>
      <c r="D35" s="2225"/>
      <c r="E35" s="1148"/>
      <c r="F35" s="2225"/>
      <c r="G35" s="2223"/>
      <c r="H35" s="2223"/>
    </row>
    <row r="36" spans="1:8" ht="80.099999999999994" customHeight="1">
      <c r="A36" s="1141">
        <v>25</v>
      </c>
      <c r="B36" s="1147" t="s">
        <v>1109</v>
      </c>
      <c r="C36" s="1152"/>
      <c r="D36" s="1156" t="s">
        <v>1111</v>
      </c>
      <c r="E36" s="1151"/>
      <c r="F36" s="1147" t="s">
        <v>1110</v>
      </c>
      <c r="G36" s="1139">
        <v>42900</v>
      </c>
      <c r="H36" s="1139">
        <v>43465</v>
      </c>
    </row>
    <row r="37" spans="1:8" ht="80.099999999999994" customHeight="1">
      <c r="A37" s="1141">
        <v>26</v>
      </c>
      <c r="B37" s="1145" t="s">
        <v>1109</v>
      </c>
      <c r="C37" s="1145"/>
      <c r="D37" s="1145" t="s">
        <v>1108</v>
      </c>
      <c r="E37" s="1145"/>
      <c r="F37" s="1145" t="s">
        <v>1107</v>
      </c>
      <c r="G37" s="1139">
        <v>42922</v>
      </c>
      <c r="H37" s="1139">
        <v>44748</v>
      </c>
    </row>
    <row r="38" spans="1:8" ht="80.099999999999994" customHeight="1">
      <c r="A38" s="1141">
        <v>27</v>
      </c>
      <c r="B38" s="1145" t="s">
        <v>1028</v>
      </c>
      <c r="C38" s="1145"/>
      <c r="D38" s="1145" t="s">
        <v>1106</v>
      </c>
      <c r="E38" s="1145"/>
      <c r="F38" s="1145" t="s">
        <v>1105</v>
      </c>
      <c r="G38" s="1139">
        <v>42887</v>
      </c>
      <c r="H38" s="1139">
        <v>44713</v>
      </c>
    </row>
    <row r="39" spans="1:8" ht="80.099999999999994" customHeight="1">
      <c r="A39" s="1141">
        <v>28</v>
      </c>
      <c r="B39" s="1145" t="s">
        <v>1104</v>
      </c>
      <c r="C39" s="1145"/>
      <c r="D39" s="1145" t="s">
        <v>1103</v>
      </c>
      <c r="E39" s="1145"/>
      <c r="F39" s="1145" t="s">
        <v>1102</v>
      </c>
      <c r="G39" s="1139">
        <v>42908</v>
      </c>
      <c r="H39" s="1139">
        <v>43039</v>
      </c>
    </row>
    <row r="40" spans="1:8" ht="80.099999999999994" customHeight="1">
      <c r="A40" s="1141">
        <v>29</v>
      </c>
      <c r="B40" s="1145" t="s">
        <v>1028</v>
      </c>
      <c r="C40" s="1145"/>
      <c r="D40" s="1145" t="s">
        <v>1100</v>
      </c>
      <c r="E40" s="1145"/>
      <c r="F40" s="1145" t="s">
        <v>1099</v>
      </c>
      <c r="G40" s="1139">
        <v>42886</v>
      </c>
      <c r="H40" s="1139">
        <v>44712</v>
      </c>
    </row>
    <row r="41" spans="1:8" ht="80.099999999999994" customHeight="1">
      <c r="A41" s="1141">
        <v>30</v>
      </c>
      <c r="B41" s="1145" t="s">
        <v>1101</v>
      </c>
      <c r="C41" s="1145"/>
      <c r="D41" s="1145" t="s">
        <v>1100</v>
      </c>
      <c r="E41" s="1145"/>
      <c r="F41" s="1145" t="s">
        <v>1099</v>
      </c>
      <c r="G41" s="1139">
        <v>42886</v>
      </c>
      <c r="H41" s="1139">
        <v>44712</v>
      </c>
    </row>
    <row r="42" spans="1:8" ht="80.099999999999994" customHeight="1">
      <c r="A42" s="1141">
        <v>31</v>
      </c>
      <c r="B42" s="1145" t="s">
        <v>1095</v>
      </c>
      <c r="C42" s="1145"/>
      <c r="D42" s="1145" t="s">
        <v>1098</v>
      </c>
      <c r="E42" s="1145"/>
      <c r="F42" s="1145" t="s">
        <v>1093</v>
      </c>
      <c r="G42" s="1139">
        <v>42760</v>
      </c>
      <c r="H42" s="1139">
        <v>43465</v>
      </c>
    </row>
    <row r="43" spans="1:8" ht="80.099999999999994" customHeight="1">
      <c r="A43" s="1141">
        <v>32</v>
      </c>
      <c r="B43" s="1145" t="s">
        <v>1095</v>
      </c>
      <c r="C43" s="1145"/>
      <c r="D43" s="1145" t="s">
        <v>1097</v>
      </c>
      <c r="E43" s="1145"/>
      <c r="F43" s="1145" t="s">
        <v>1093</v>
      </c>
      <c r="G43" s="1139">
        <v>42818</v>
      </c>
      <c r="H43" s="1139">
        <v>43465</v>
      </c>
    </row>
    <row r="44" spans="1:8" ht="80.099999999999994" customHeight="1">
      <c r="A44" s="1141">
        <v>33</v>
      </c>
      <c r="B44" s="1145" t="s">
        <v>1095</v>
      </c>
      <c r="C44" s="1145"/>
      <c r="D44" s="1145" t="s">
        <v>1096</v>
      </c>
      <c r="E44" s="1145"/>
      <c r="F44" s="1145" t="s">
        <v>1093</v>
      </c>
      <c r="G44" s="1139">
        <v>42767</v>
      </c>
      <c r="H44" s="1139">
        <v>43465</v>
      </c>
    </row>
    <row r="45" spans="1:8" ht="80.099999999999994" customHeight="1">
      <c r="A45" s="1141">
        <v>34</v>
      </c>
      <c r="B45" s="1145" t="s">
        <v>1095</v>
      </c>
      <c r="C45" s="1145"/>
      <c r="D45" s="1145" t="s">
        <v>1094</v>
      </c>
      <c r="E45" s="1145"/>
      <c r="F45" s="1145" t="s">
        <v>1093</v>
      </c>
      <c r="G45" s="1139">
        <v>42810</v>
      </c>
      <c r="H45" s="1139">
        <v>43465</v>
      </c>
    </row>
    <row r="46" spans="1:8" ht="80.099999999999994" customHeight="1">
      <c r="A46" s="1141">
        <v>35</v>
      </c>
      <c r="B46" s="1145" t="s">
        <v>1092</v>
      </c>
      <c r="C46" s="1145"/>
      <c r="D46" s="1145" t="s">
        <v>1090</v>
      </c>
      <c r="E46" s="1145"/>
      <c r="F46" s="1145" t="s">
        <v>1091</v>
      </c>
      <c r="G46" s="1139">
        <v>42754</v>
      </c>
      <c r="H46" s="1139">
        <v>44580</v>
      </c>
    </row>
    <row r="47" spans="1:8" ht="80.099999999999994" customHeight="1">
      <c r="A47" s="1141">
        <v>36</v>
      </c>
      <c r="B47" s="1145" t="s">
        <v>1031</v>
      </c>
      <c r="C47" s="1145"/>
      <c r="D47" s="1145" t="s">
        <v>1090</v>
      </c>
      <c r="E47" s="1145"/>
      <c r="F47" s="1145" t="s">
        <v>1089</v>
      </c>
      <c r="G47" s="1139">
        <v>42754</v>
      </c>
      <c r="H47" s="1139">
        <v>44580</v>
      </c>
    </row>
    <row r="48" spans="1:8" ht="80.099999999999994" customHeight="1">
      <c r="A48" s="1141">
        <v>37</v>
      </c>
      <c r="B48" s="1145" t="s">
        <v>1088</v>
      </c>
      <c r="C48" s="1145"/>
      <c r="D48" s="1145" t="s">
        <v>1085</v>
      </c>
      <c r="E48" s="1145"/>
      <c r="F48" s="1145" t="s">
        <v>1087</v>
      </c>
      <c r="G48" s="1139">
        <v>42857</v>
      </c>
      <c r="H48" s="1139">
        <v>44683</v>
      </c>
    </row>
    <row r="49" spans="1:8" ht="80.099999999999994" customHeight="1">
      <c r="A49" s="1141">
        <v>38</v>
      </c>
      <c r="B49" s="1145" t="s">
        <v>1086</v>
      </c>
      <c r="C49" s="1145"/>
      <c r="D49" s="1145" t="s">
        <v>1085</v>
      </c>
      <c r="E49" s="1145"/>
      <c r="F49" s="1145" t="s">
        <v>1084</v>
      </c>
      <c r="G49" s="1139">
        <v>42875</v>
      </c>
      <c r="H49" s="1139">
        <v>44701</v>
      </c>
    </row>
    <row r="50" spans="1:8" ht="80.099999999999994" customHeight="1">
      <c r="A50" s="1141">
        <v>39</v>
      </c>
      <c r="B50" s="1145" t="s">
        <v>1031</v>
      </c>
      <c r="C50" s="1145"/>
      <c r="D50" s="1145" t="s">
        <v>1083</v>
      </c>
      <c r="E50" s="1145"/>
      <c r="F50" s="1145" t="s">
        <v>1082</v>
      </c>
      <c r="G50" s="1139">
        <v>43004</v>
      </c>
      <c r="H50" s="1139" t="s">
        <v>992</v>
      </c>
    </row>
    <row r="51" spans="1:8" ht="80.099999999999994" customHeight="1">
      <c r="A51" s="1141">
        <v>40</v>
      </c>
      <c r="B51" s="1145" t="s">
        <v>1031</v>
      </c>
      <c r="C51" s="1145"/>
      <c r="D51" s="1145" t="s">
        <v>1081</v>
      </c>
      <c r="E51" s="1145"/>
      <c r="F51" s="1145" t="s">
        <v>1080</v>
      </c>
      <c r="G51" s="1139">
        <v>42965</v>
      </c>
      <c r="H51" s="1139">
        <v>44791</v>
      </c>
    </row>
    <row r="52" spans="1:8" ht="80.099999999999994" customHeight="1">
      <c r="A52" s="1141">
        <v>41</v>
      </c>
      <c r="B52" s="1145" t="s">
        <v>1079</v>
      </c>
      <c r="C52" s="1145"/>
      <c r="D52" s="1145" t="s">
        <v>1078</v>
      </c>
      <c r="E52" s="1145"/>
      <c r="F52" s="1145" t="s">
        <v>1077</v>
      </c>
      <c r="G52" s="1139">
        <v>42965</v>
      </c>
      <c r="H52" s="1139">
        <v>44791</v>
      </c>
    </row>
    <row r="53" spans="1:8" ht="80.099999999999994" customHeight="1">
      <c r="A53" s="1141">
        <v>42</v>
      </c>
      <c r="B53" s="1145" t="s">
        <v>1076</v>
      </c>
      <c r="C53" s="1145"/>
      <c r="D53" s="1145" t="s">
        <v>1075</v>
      </c>
      <c r="E53" s="1145"/>
      <c r="F53" s="1145" t="s">
        <v>1074</v>
      </c>
      <c r="G53" s="1139">
        <v>42965</v>
      </c>
      <c r="H53" s="1139">
        <v>44061</v>
      </c>
    </row>
    <row r="54" spans="1:8" ht="80.099999999999994" customHeight="1">
      <c r="A54" s="1141">
        <v>43</v>
      </c>
      <c r="B54" s="1145" t="s">
        <v>1071</v>
      </c>
      <c r="C54" s="1145"/>
      <c r="D54" s="1145" t="s">
        <v>1073</v>
      </c>
      <c r="E54" s="1145"/>
      <c r="F54" s="1145" t="s">
        <v>1072</v>
      </c>
      <c r="G54" s="1139">
        <v>42965</v>
      </c>
      <c r="H54" s="1139">
        <v>44061</v>
      </c>
    </row>
    <row r="55" spans="1:8" ht="80.099999999999994" customHeight="1">
      <c r="A55" s="1141">
        <v>44</v>
      </c>
      <c r="B55" s="1145" t="s">
        <v>1071</v>
      </c>
      <c r="C55" s="1145"/>
      <c r="D55" s="1145" t="s">
        <v>1070</v>
      </c>
      <c r="E55" s="1145"/>
      <c r="F55" s="1145" t="s">
        <v>1069</v>
      </c>
      <c r="G55" s="1139">
        <v>42919</v>
      </c>
      <c r="H55" s="1139">
        <v>46571</v>
      </c>
    </row>
    <row r="56" spans="1:8" ht="80.099999999999994" customHeight="1">
      <c r="A56" s="1141">
        <v>45</v>
      </c>
      <c r="B56" s="1145" t="s">
        <v>1068</v>
      </c>
      <c r="C56" s="1145"/>
      <c r="D56" s="1145" t="s">
        <v>1066</v>
      </c>
      <c r="E56" s="1145"/>
      <c r="F56" s="1145" t="s">
        <v>1067</v>
      </c>
      <c r="G56" s="1139">
        <v>42996</v>
      </c>
      <c r="H56" s="1139">
        <v>44822</v>
      </c>
    </row>
    <row r="57" spans="1:8" ht="80.099999999999994" customHeight="1">
      <c r="A57" s="1141">
        <v>46</v>
      </c>
      <c r="B57" s="1145" t="s">
        <v>1025</v>
      </c>
      <c r="C57" s="1145"/>
      <c r="D57" s="1145" t="s">
        <v>1066</v>
      </c>
      <c r="E57" s="1145"/>
      <c r="F57" s="1145" t="s">
        <v>1065</v>
      </c>
      <c r="G57" s="1139">
        <v>42996</v>
      </c>
      <c r="H57" s="1139">
        <v>44822</v>
      </c>
    </row>
    <row r="58" spans="1:8" ht="80.099999999999994" customHeight="1">
      <c r="A58" s="1141">
        <v>47</v>
      </c>
      <c r="B58" s="1145" t="s">
        <v>1022</v>
      </c>
      <c r="C58" s="1145"/>
      <c r="D58" s="1145" t="s">
        <v>1064</v>
      </c>
      <c r="E58" s="1145"/>
      <c r="F58" s="1145" t="s">
        <v>1063</v>
      </c>
      <c r="G58" s="1139">
        <v>43013</v>
      </c>
      <c r="H58" s="1139">
        <v>43442</v>
      </c>
    </row>
    <row r="59" spans="1:8" ht="80.099999999999994" customHeight="1">
      <c r="A59" s="1141">
        <v>48</v>
      </c>
      <c r="B59" s="1145" t="s">
        <v>1025</v>
      </c>
      <c r="C59" s="1145"/>
      <c r="D59" s="1145" t="s">
        <v>1062</v>
      </c>
      <c r="E59" s="1145"/>
      <c r="F59" s="1145" t="s">
        <v>1061</v>
      </c>
      <c r="G59" s="1139">
        <v>43025</v>
      </c>
      <c r="H59" s="1139" t="s">
        <v>992</v>
      </c>
    </row>
    <row r="60" spans="1:8" ht="80.099999999999994" customHeight="1">
      <c r="A60" s="1141">
        <v>49</v>
      </c>
      <c r="B60" s="1145" t="s">
        <v>1060</v>
      </c>
      <c r="C60" s="1145"/>
      <c r="D60" s="1145" t="s">
        <v>1059</v>
      </c>
      <c r="E60" s="1145"/>
      <c r="F60" s="1145" t="s">
        <v>1058</v>
      </c>
      <c r="G60" s="1139">
        <v>43025</v>
      </c>
      <c r="H60" s="1139" t="s">
        <v>992</v>
      </c>
    </row>
    <row r="61" spans="1:8" ht="80.099999999999994" customHeight="1">
      <c r="A61" s="1141">
        <v>50</v>
      </c>
      <c r="B61" s="1145" t="s">
        <v>1057</v>
      </c>
      <c r="C61" s="1145"/>
      <c r="D61" s="1145" t="s">
        <v>1056</v>
      </c>
      <c r="E61" s="1145"/>
      <c r="F61" s="1145" t="s">
        <v>1055</v>
      </c>
      <c r="G61" s="1139">
        <v>42809</v>
      </c>
      <c r="H61" s="1139">
        <v>43465</v>
      </c>
    </row>
    <row r="62" spans="1:8" ht="80.099999999999994" customHeight="1">
      <c r="A62" s="1141">
        <v>51</v>
      </c>
      <c r="B62" s="1145" t="s">
        <v>1025</v>
      </c>
      <c r="C62" s="1145"/>
      <c r="D62" s="1145" t="s">
        <v>1054</v>
      </c>
      <c r="E62" s="1145"/>
      <c r="F62" s="1145" t="s">
        <v>1053</v>
      </c>
      <c r="G62" s="1139">
        <v>43010</v>
      </c>
      <c r="H62" s="1139" t="s">
        <v>992</v>
      </c>
    </row>
    <row r="63" spans="1:8" ht="80.099999999999994" customHeight="1">
      <c r="A63" s="1141">
        <v>52</v>
      </c>
      <c r="B63" s="1145" t="s">
        <v>1033</v>
      </c>
      <c r="C63" s="1145"/>
      <c r="D63" s="1145" t="s">
        <v>1006</v>
      </c>
      <c r="E63" s="1145"/>
      <c r="F63" s="1145" t="s">
        <v>1052</v>
      </c>
      <c r="G63" s="1139">
        <v>43032</v>
      </c>
      <c r="H63" s="1139">
        <v>44128</v>
      </c>
    </row>
    <row r="64" spans="1:8" ht="80.099999999999994" customHeight="1">
      <c r="A64" s="1141">
        <v>53</v>
      </c>
      <c r="B64" s="1145" t="s">
        <v>1022</v>
      </c>
      <c r="C64" s="1145"/>
      <c r="D64" s="1147" t="s">
        <v>1051</v>
      </c>
      <c r="E64" s="1146"/>
      <c r="F64" s="1145" t="s">
        <v>1050</v>
      </c>
      <c r="G64" s="1139">
        <v>42950</v>
      </c>
      <c r="H64" s="1139" t="s">
        <v>1000</v>
      </c>
    </row>
    <row r="65" spans="1:8" ht="80.099999999999994" customHeight="1">
      <c r="A65" s="1141">
        <v>54</v>
      </c>
      <c r="B65" s="1145" t="s">
        <v>1049</v>
      </c>
      <c r="C65" s="1145"/>
      <c r="D65" s="1145" t="s">
        <v>1046</v>
      </c>
      <c r="E65" s="1145"/>
      <c r="F65" s="1145" t="s">
        <v>1048</v>
      </c>
      <c r="G65" s="1139">
        <v>43020</v>
      </c>
      <c r="H65" s="1139">
        <v>44846</v>
      </c>
    </row>
    <row r="66" spans="1:8" ht="80.099999999999994" customHeight="1">
      <c r="A66" s="1154">
        <v>55</v>
      </c>
      <c r="B66" s="1144" t="s">
        <v>1047</v>
      </c>
      <c r="C66" s="1144"/>
      <c r="D66" s="1144" t="s">
        <v>1046</v>
      </c>
      <c r="E66" s="1144"/>
      <c r="F66" s="1144" t="s">
        <v>1045</v>
      </c>
      <c r="G66" s="1143">
        <v>43020</v>
      </c>
      <c r="H66" s="1143">
        <v>44846</v>
      </c>
    </row>
    <row r="67" spans="1:8">
      <c r="H67" s="1150" t="s">
        <v>222</v>
      </c>
    </row>
    <row r="68" spans="1:8">
      <c r="H68" s="1150" t="s">
        <v>379</v>
      </c>
    </row>
    <row r="70" spans="1:8">
      <c r="A70" s="2218"/>
      <c r="B70" s="2224" t="s">
        <v>1005</v>
      </c>
      <c r="C70" s="1149"/>
      <c r="D70" s="2224" t="s">
        <v>1004</v>
      </c>
      <c r="E70" s="1149"/>
      <c r="F70" s="2224" t="s">
        <v>1003</v>
      </c>
      <c r="G70" s="2222" t="s">
        <v>1002</v>
      </c>
      <c r="H70" s="2222" t="s">
        <v>1001</v>
      </c>
    </row>
    <row r="71" spans="1:8">
      <c r="A71" s="2219"/>
      <c r="B71" s="2225"/>
      <c r="C71" s="1148"/>
      <c r="D71" s="2225"/>
      <c r="E71" s="1148"/>
      <c r="F71" s="2225"/>
      <c r="G71" s="2223"/>
      <c r="H71" s="2223"/>
    </row>
    <row r="72" spans="1:8" ht="70.5" customHeight="1">
      <c r="A72" s="1141">
        <v>56</v>
      </c>
      <c r="B72" s="1145" t="s">
        <v>1036</v>
      </c>
      <c r="C72" s="1145"/>
      <c r="D72" s="1145" t="s">
        <v>1044</v>
      </c>
      <c r="E72" s="1145"/>
      <c r="F72" s="1145" t="s">
        <v>1043</v>
      </c>
      <c r="G72" s="1139">
        <v>42972</v>
      </c>
      <c r="H72" s="1139" t="s">
        <v>998</v>
      </c>
    </row>
    <row r="73" spans="1:8" ht="59.25" customHeight="1">
      <c r="A73" s="1141">
        <v>57</v>
      </c>
      <c r="B73" s="1145" t="s">
        <v>1042</v>
      </c>
      <c r="C73" s="1145"/>
      <c r="D73" s="1145" t="s">
        <v>1041</v>
      </c>
      <c r="E73" s="1145"/>
      <c r="F73" s="1145" t="s">
        <v>1040</v>
      </c>
      <c r="G73" s="1139">
        <v>42801</v>
      </c>
      <c r="H73" s="1139">
        <v>43441</v>
      </c>
    </row>
    <row r="74" spans="1:8" ht="84.95" customHeight="1">
      <c r="A74" s="1141">
        <v>58</v>
      </c>
      <c r="B74" s="1145" t="s">
        <v>1022</v>
      </c>
      <c r="C74" s="1145"/>
      <c r="D74" s="1145" t="s">
        <v>1039</v>
      </c>
      <c r="E74" s="1145"/>
      <c r="F74" s="1145" t="s">
        <v>1038</v>
      </c>
      <c r="G74" s="1139">
        <v>42857</v>
      </c>
      <c r="H74" s="1139">
        <v>43587</v>
      </c>
    </row>
    <row r="75" spans="1:8" ht="84.95" customHeight="1">
      <c r="A75" s="1141">
        <v>59</v>
      </c>
      <c r="B75" s="1145" t="s">
        <v>1036</v>
      </c>
      <c r="C75" s="1145"/>
      <c r="D75" s="1145" t="s">
        <v>1035</v>
      </c>
      <c r="F75" s="1145" t="s">
        <v>1037</v>
      </c>
      <c r="G75" s="1139">
        <v>42947</v>
      </c>
      <c r="H75" s="1139">
        <v>44468</v>
      </c>
    </row>
    <row r="76" spans="1:8" ht="84.95" customHeight="1">
      <c r="A76" s="1141">
        <v>60</v>
      </c>
      <c r="B76" s="1145" t="s">
        <v>1036</v>
      </c>
      <c r="C76" s="1145"/>
      <c r="D76" s="1145" t="s">
        <v>1035</v>
      </c>
      <c r="E76" s="1145"/>
      <c r="F76" s="1145" t="s">
        <v>1034</v>
      </c>
      <c r="G76" s="1139">
        <v>42946</v>
      </c>
      <c r="H76" s="1139">
        <v>44407</v>
      </c>
    </row>
    <row r="77" spans="1:8" ht="30" customHeight="1">
      <c r="A77" s="1141">
        <v>61</v>
      </c>
      <c r="B77" s="1145" t="s">
        <v>1033</v>
      </c>
      <c r="C77" s="1145"/>
      <c r="D77" s="1145" t="s">
        <v>996</v>
      </c>
      <c r="E77" s="1145"/>
      <c r="F77" s="1145" t="s">
        <v>1032</v>
      </c>
      <c r="G77" s="1139">
        <v>43038</v>
      </c>
      <c r="H77" s="1139">
        <v>43465</v>
      </c>
    </row>
    <row r="78" spans="1:8" ht="48" customHeight="1">
      <c r="A78" s="1141">
        <v>62</v>
      </c>
      <c r="B78" s="1145" t="s">
        <v>1031</v>
      </c>
      <c r="C78" s="1145"/>
      <c r="D78" s="1145" t="s">
        <v>1030</v>
      </c>
      <c r="E78" s="1145"/>
      <c r="F78" s="1145" t="s">
        <v>1029</v>
      </c>
      <c r="G78" s="1139">
        <v>43020</v>
      </c>
      <c r="H78" s="1139">
        <v>44846</v>
      </c>
    </row>
    <row r="79" spans="1:8" ht="83.25" customHeight="1">
      <c r="A79" s="1141">
        <v>63</v>
      </c>
      <c r="B79" s="1145" t="s">
        <v>1028</v>
      </c>
      <c r="C79" s="1145"/>
      <c r="D79" s="1145" t="s">
        <v>1027</v>
      </c>
      <c r="E79" s="1145"/>
      <c r="F79" s="1145" t="s">
        <v>1026</v>
      </c>
      <c r="G79" s="1139">
        <v>42912</v>
      </c>
      <c r="H79" s="1139">
        <v>44738</v>
      </c>
    </row>
    <row r="80" spans="1:8" ht="36" customHeight="1">
      <c r="A80" s="1141">
        <v>64</v>
      </c>
      <c r="B80" s="1145" t="s">
        <v>1025</v>
      </c>
      <c r="C80" s="1145"/>
      <c r="D80" s="1145" t="s">
        <v>1024</v>
      </c>
      <c r="E80" s="1145"/>
      <c r="F80" s="1145" t="s">
        <v>1023</v>
      </c>
      <c r="G80" s="1139">
        <v>42991</v>
      </c>
      <c r="H80" s="1139">
        <v>44817</v>
      </c>
    </row>
    <row r="81" spans="1:9" ht="47.25" customHeight="1">
      <c r="A81" s="1141">
        <v>65</v>
      </c>
      <c r="B81" s="1145" t="s">
        <v>1022</v>
      </c>
      <c r="C81" s="1145"/>
      <c r="D81" s="1145" t="s">
        <v>1021</v>
      </c>
      <c r="E81" s="1145"/>
      <c r="F81" s="1145" t="s">
        <v>1020</v>
      </c>
      <c r="G81" s="1139">
        <v>43061</v>
      </c>
      <c r="H81" s="1139">
        <v>43100</v>
      </c>
    </row>
    <row r="82" spans="1:9" ht="35.25" customHeight="1">
      <c r="A82" s="1141">
        <v>66</v>
      </c>
      <c r="B82" s="1145" t="s">
        <v>1019</v>
      </c>
      <c r="C82" s="1145"/>
      <c r="D82" s="1145" t="s">
        <v>1018</v>
      </c>
      <c r="E82" s="1145"/>
      <c r="F82" s="1145" t="s">
        <v>1017</v>
      </c>
      <c r="G82" s="1139">
        <v>43079</v>
      </c>
      <c r="H82" s="1139" t="s">
        <v>992</v>
      </c>
    </row>
    <row r="83" spans="1:9">
      <c r="A83" s="2220" t="s">
        <v>991</v>
      </c>
      <c r="B83" s="2220"/>
      <c r="C83" s="2220"/>
      <c r="D83" s="2220"/>
      <c r="E83" s="1142"/>
      <c r="F83" s="2220"/>
      <c r="G83" s="2220"/>
      <c r="H83" s="2220"/>
      <c r="I83" s="2221"/>
    </row>
  </sheetData>
  <mergeCells count="22">
    <mergeCell ref="A2:H2"/>
    <mergeCell ref="A3:H3"/>
    <mergeCell ref="A5:A6"/>
    <mergeCell ref="B5:B6"/>
    <mergeCell ref="D5:D6"/>
    <mergeCell ref="F5:F6"/>
    <mergeCell ref="G5:G6"/>
    <mergeCell ref="H5:H6"/>
    <mergeCell ref="A34:A35"/>
    <mergeCell ref="A83:D83"/>
    <mergeCell ref="F83:I83"/>
    <mergeCell ref="H70:H71"/>
    <mergeCell ref="A70:A71"/>
    <mergeCell ref="B70:B71"/>
    <mergeCell ref="D70:D71"/>
    <mergeCell ref="F70:F71"/>
    <mergeCell ref="G70:G71"/>
    <mergeCell ref="B34:B35"/>
    <mergeCell ref="D34:D35"/>
    <mergeCell ref="F34:F35"/>
    <mergeCell ref="G34:G35"/>
    <mergeCell ref="H34:H35"/>
  </mergeCells>
  <pageMargins left="0.7" right="0.7" top="0.75" bottom="0.75" header="0.3" footer="0.3"/>
  <pageSetup paperSize="9" scale="65" orientation="portrait" r:id="rId1"/>
  <rowBreaks count="2" manualBreakCount="2">
    <brk id="31" max="16383" man="1"/>
    <brk id="67"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1CEC1-789A-4787-915E-B5328B598C33}">
  <dimension ref="A1:K58"/>
  <sheetViews>
    <sheetView view="pageBreakPreview" zoomScale="94" zoomScaleNormal="100" zoomScaleSheetLayoutView="100" workbookViewId="0">
      <selection activeCell="C1" sqref="A1:C1048576"/>
    </sheetView>
  </sheetViews>
  <sheetFormatPr baseColWidth="10" defaultRowHeight="12.75"/>
  <cols>
    <col min="1" max="1" width="5.42578125" style="250" customWidth="1"/>
    <col min="2" max="2" width="64.85546875" style="250" customWidth="1"/>
    <col min="3" max="3" width="11.85546875" style="831" customWidth="1"/>
    <col min="4" max="16384" width="11.42578125" style="73"/>
  </cols>
  <sheetData>
    <row r="1" spans="1:11" ht="13.5" customHeight="1">
      <c r="A1" s="1138"/>
      <c r="B1" s="1138"/>
      <c r="C1" s="1137"/>
    </row>
    <row r="2" spans="1:11" ht="12.75" customHeight="1">
      <c r="A2" s="2227" t="s">
        <v>990</v>
      </c>
      <c r="B2" s="2227"/>
      <c r="C2" s="2227"/>
      <c r="D2" s="345"/>
    </row>
    <row r="3" spans="1:11" ht="12.75" customHeight="1">
      <c r="A3" s="2227">
        <v>2017</v>
      </c>
      <c r="B3" s="2227"/>
      <c r="C3" s="2227"/>
      <c r="F3" s="104"/>
      <c r="G3" s="104"/>
    </row>
    <row r="4" spans="1:11" ht="3.75" customHeight="1"/>
    <row r="5" spans="1:11" ht="10.5" customHeight="1">
      <c r="A5" s="2206" t="s">
        <v>29</v>
      </c>
      <c r="B5" s="2199" t="s">
        <v>73</v>
      </c>
      <c r="C5" s="2154" t="s">
        <v>989</v>
      </c>
    </row>
    <row r="6" spans="1:11" ht="10.5" customHeight="1">
      <c r="A6" s="2207"/>
      <c r="B6" s="2200"/>
      <c r="C6" s="2155"/>
    </row>
    <row r="7" spans="1:11" ht="10.5" customHeight="1">
      <c r="A7" s="2208"/>
      <c r="B7" s="2201"/>
      <c r="C7" s="2156"/>
      <c r="D7" s="356"/>
      <c r="E7" s="356"/>
      <c r="F7" s="356"/>
      <c r="G7" s="356"/>
      <c r="H7" s="356"/>
      <c r="I7" s="356"/>
      <c r="J7" s="356"/>
      <c r="K7" s="356"/>
    </row>
    <row r="8" spans="1:11" s="345" customFormat="1" ht="12.75" customHeight="1">
      <c r="A8" s="1997">
        <v>1401</v>
      </c>
      <c r="B8" s="41" t="s">
        <v>9</v>
      </c>
      <c r="C8" s="1094">
        <f>SUM(C9:C15)</f>
        <v>24</v>
      </c>
      <c r="D8" s="346"/>
    </row>
    <row r="9" spans="1:11" s="345" customFormat="1" ht="12" customHeight="1">
      <c r="A9" s="1997"/>
      <c r="B9" s="261" t="s">
        <v>10</v>
      </c>
      <c r="C9" s="856">
        <v>6</v>
      </c>
    </row>
    <row r="10" spans="1:11" s="350" customFormat="1" ht="12" customHeight="1">
      <c r="A10" s="1997"/>
      <c r="B10" s="261" t="s">
        <v>11</v>
      </c>
      <c r="C10" s="1136">
        <v>2</v>
      </c>
      <c r="D10" s="1"/>
    </row>
    <row r="11" spans="1:11" s="350" customFormat="1" ht="12" customHeight="1">
      <c r="A11" s="1997"/>
      <c r="B11" s="261" t="s">
        <v>12</v>
      </c>
      <c r="C11" s="1136">
        <v>8</v>
      </c>
      <c r="D11" s="1"/>
    </row>
    <row r="12" spans="1:11" ht="12" customHeight="1">
      <c r="A12" s="1997"/>
      <c r="B12" s="261" t="s">
        <v>30</v>
      </c>
      <c r="C12" s="856">
        <v>3</v>
      </c>
      <c r="D12" s="1"/>
    </row>
    <row r="13" spans="1:11" s="345" customFormat="1" ht="12" customHeight="1">
      <c r="A13" s="1997"/>
      <c r="B13" s="261" t="s">
        <v>31</v>
      </c>
      <c r="C13" s="856">
        <v>4</v>
      </c>
      <c r="E13" s="73"/>
      <c r="F13" s="346"/>
      <c r="G13" s="346"/>
      <c r="H13" s="346"/>
    </row>
    <row r="14" spans="1:11" ht="12" customHeight="1">
      <c r="A14" s="1997"/>
      <c r="B14" s="261" t="s">
        <v>58</v>
      </c>
      <c r="C14" s="856">
        <v>1</v>
      </c>
      <c r="D14" s="1"/>
    </row>
    <row r="15" spans="1:11" ht="12" customHeight="1">
      <c r="A15" s="1997"/>
      <c r="B15" s="261" t="s">
        <v>64</v>
      </c>
      <c r="C15" s="856">
        <v>0</v>
      </c>
      <c r="D15" s="1"/>
    </row>
    <row r="16" spans="1:11" s="345" customFormat="1" ht="12.75" customHeight="1">
      <c r="A16" s="2007">
        <v>1402</v>
      </c>
      <c r="B16" s="86" t="s">
        <v>13</v>
      </c>
      <c r="C16" s="1094">
        <f>SUM(C17:C25)</f>
        <v>112</v>
      </c>
      <c r="D16" s="346"/>
    </row>
    <row r="17" spans="1:4" ht="12" customHeight="1">
      <c r="A17" s="2007"/>
      <c r="B17" s="233" t="s">
        <v>92</v>
      </c>
      <c r="C17" s="1132">
        <v>47</v>
      </c>
    </row>
    <row r="18" spans="1:4" ht="12" customHeight="1">
      <c r="A18" s="2007"/>
      <c r="B18" s="233" t="s">
        <v>110</v>
      </c>
      <c r="C18" s="1132">
        <v>15</v>
      </c>
    </row>
    <row r="19" spans="1:4" ht="12" customHeight="1">
      <c r="A19" s="2007"/>
      <c r="B19" s="233" t="s">
        <v>56</v>
      </c>
      <c r="C19" s="1132">
        <v>23</v>
      </c>
    </row>
    <row r="20" spans="1:4" ht="12" customHeight="1">
      <c r="A20" s="2007"/>
      <c r="B20" s="233" t="s">
        <v>125</v>
      </c>
      <c r="C20" s="1132">
        <v>14</v>
      </c>
    </row>
    <row r="21" spans="1:4" ht="12" customHeight="1">
      <c r="A21" s="2007"/>
      <c r="B21" s="233" t="s">
        <v>124</v>
      </c>
      <c r="C21" s="1132">
        <v>1</v>
      </c>
    </row>
    <row r="22" spans="1:4" ht="12" customHeight="1">
      <c r="A22" s="2007"/>
      <c r="B22" s="233" t="s">
        <v>53</v>
      </c>
      <c r="C22" s="1132">
        <v>4</v>
      </c>
    </row>
    <row r="23" spans="1:4" ht="12" customHeight="1">
      <c r="A23" s="2007"/>
      <c r="B23" s="233" t="s">
        <v>123</v>
      </c>
      <c r="C23" s="1132">
        <v>5</v>
      </c>
    </row>
    <row r="24" spans="1:4" ht="12" customHeight="1">
      <c r="A24" s="2007"/>
      <c r="B24" s="233" t="s">
        <v>32</v>
      </c>
      <c r="C24" s="1132">
        <v>3</v>
      </c>
    </row>
    <row r="25" spans="1:4" ht="12" customHeight="1">
      <c r="A25" s="2007"/>
      <c r="B25" s="233" t="s">
        <v>122</v>
      </c>
      <c r="C25" s="1132">
        <v>0</v>
      </c>
    </row>
    <row r="26" spans="1:4" ht="12.75" customHeight="1">
      <c r="A26" s="2006">
        <v>1403</v>
      </c>
      <c r="B26" s="86" t="s">
        <v>14</v>
      </c>
      <c r="C26" s="1135">
        <f>SUM(C27:C29)</f>
        <v>27</v>
      </c>
    </row>
    <row r="27" spans="1:4" ht="12" customHeight="1">
      <c r="A27" s="2007"/>
      <c r="B27" s="233" t="s">
        <v>33</v>
      </c>
      <c r="C27" s="1132">
        <v>11</v>
      </c>
    </row>
    <row r="28" spans="1:4" ht="12" customHeight="1">
      <c r="A28" s="2007"/>
      <c r="B28" s="233" t="s">
        <v>15</v>
      </c>
      <c r="C28" s="1132">
        <v>1</v>
      </c>
    </row>
    <row r="29" spans="1:4" ht="12" customHeight="1">
      <c r="A29" s="2007"/>
      <c r="B29" s="233" t="s">
        <v>16</v>
      </c>
      <c r="C29" s="1132">
        <v>15</v>
      </c>
    </row>
    <row r="30" spans="1:4" ht="12.75" customHeight="1">
      <c r="A30" s="2010">
        <v>1404</v>
      </c>
      <c r="B30" s="86" t="s">
        <v>34</v>
      </c>
      <c r="C30" s="1135">
        <f>SUM(C31:C32)</f>
        <v>57</v>
      </c>
    </row>
    <row r="31" spans="1:4" ht="12" customHeight="1">
      <c r="A31" s="1981"/>
      <c r="B31" s="233" t="s">
        <v>109</v>
      </c>
      <c r="C31" s="1132">
        <v>42</v>
      </c>
    </row>
    <row r="32" spans="1:4" ht="12" customHeight="1">
      <c r="A32" s="1981"/>
      <c r="B32" s="233" t="s">
        <v>17</v>
      </c>
      <c r="C32" s="1132">
        <v>15</v>
      </c>
      <c r="D32" s="559"/>
    </row>
    <row r="33" spans="1:3" ht="12.75" customHeight="1">
      <c r="A33" s="2006">
        <v>1405</v>
      </c>
      <c r="B33" s="86" t="s">
        <v>18</v>
      </c>
      <c r="C33" s="1135">
        <f>SUM(C34:C37)</f>
        <v>57</v>
      </c>
    </row>
    <row r="34" spans="1:3" ht="12.75" customHeight="1">
      <c r="A34" s="2007"/>
      <c r="B34" s="233" t="s">
        <v>21</v>
      </c>
      <c r="C34" s="1132">
        <v>15</v>
      </c>
    </row>
    <row r="35" spans="1:3" ht="12" customHeight="1">
      <c r="A35" s="2007"/>
      <c r="B35" s="233" t="s">
        <v>19</v>
      </c>
      <c r="C35" s="1132">
        <v>35</v>
      </c>
    </row>
    <row r="36" spans="1:3" ht="12" customHeight="1">
      <c r="A36" s="2007"/>
      <c r="B36" s="233" t="s">
        <v>65</v>
      </c>
      <c r="C36" s="1132">
        <v>7</v>
      </c>
    </row>
    <row r="37" spans="1:3" ht="12" customHeight="1">
      <c r="A37" s="2007"/>
      <c r="B37" s="233" t="s">
        <v>49</v>
      </c>
      <c r="C37" s="1132">
        <v>0</v>
      </c>
    </row>
    <row r="38" spans="1:3" ht="12.75" customHeight="1">
      <c r="A38" s="2006">
        <v>1406</v>
      </c>
      <c r="B38" s="86" t="s">
        <v>22</v>
      </c>
      <c r="C38" s="1135">
        <f>SUM(C39:C43)</f>
        <v>45</v>
      </c>
    </row>
    <row r="39" spans="1:3" ht="12" customHeight="1">
      <c r="A39" s="2007"/>
      <c r="B39" s="233" t="s">
        <v>988</v>
      </c>
      <c r="C39" s="1132">
        <v>12</v>
      </c>
    </row>
    <row r="40" spans="1:3" ht="12" customHeight="1">
      <c r="A40" s="2007"/>
      <c r="B40" s="233" t="s">
        <v>23</v>
      </c>
      <c r="C40" s="1132">
        <v>26</v>
      </c>
    </row>
    <row r="41" spans="1:3" ht="12" customHeight="1">
      <c r="A41" s="2007"/>
      <c r="B41" s="233" t="s">
        <v>66</v>
      </c>
      <c r="C41" s="1132">
        <v>0</v>
      </c>
    </row>
    <row r="42" spans="1:3" ht="12" customHeight="1">
      <c r="A42" s="2007"/>
      <c r="B42" s="233" t="s">
        <v>36</v>
      </c>
      <c r="C42" s="1132">
        <v>4</v>
      </c>
    </row>
    <row r="43" spans="1:3" ht="12" customHeight="1">
      <c r="A43" s="2007"/>
      <c r="B43" s="233" t="s">
        <v>37</v>
      </c>
      <c r="C43" s="1132">
        <v>3</v>
      </c>
    </row>
    <row r="44" spans="1:3" ht="12.75" customHeight="1">
      <c r="A44" s="2010">
        <v>1407</v>
      </c>
      <c r="B44" s="87" t="s">
        <v>24</v>
      </c>
      <c r="C44" s="1135">
        <f>SUM(C45:C46)</f>
        <v>16</v>
      </c>
    </row>
    <row r="45" spans="1:3" ht="12" customHeight="1">
      <c r="A45" s="1981"/>
      <c r="B45" s="77" t="s">
        <v>69</v>
      </c>
      <c r="C45" s="1132">
        <v>16</v>
      </c>
    </row>
    <row r="46" spans="1:3" ht="12" customHeight="1">
      <c r="A46" s="1981"/>
      <c r="B46" s="77" t="s">
        <v>51</v>
      </c>
      <c r="C46" s="1132">
        <v>0</v>
      </c>
    </row>
    <row r="47" spans="1:3" ht="12.75" customHeight="1">
      <c r="A47" s="2010">
        <v>1408</v>
      </c>
      <c r="B47" s="86" t="s">
        <v>25</v>
      </c>
      <c r="C47" s="1135">
        <f>SUM(C48:C51)</f>
        <v>19</v>
      </c>
    </row>
    <row r="48" spans="1:3" ht="12" customHeight="1">
      <c r="A48" s="1981"/>
      <c r="B48" s="77" t="s">
        <v>20</v>
      </c>
      <c r="C48" s="1132">
        <v>8</v>
      </c>
    </row>
    <row r="49" spans="1:3" ht="12" customHeight="1">
      <c r="A49" s="1981"/>
      <c r="B49" s="77" t="s">
        <v>50</v>
      </c>
      <c r="C49" s="1132">
        <v>0</v>
      </c>
    </row>
    <row r="50" spans="1:3" ht="12" customHeight="1">
      <c r="A50" s="1981"/>
      <c r="B50" s="77" t="s">
        <v>38</v>
      </c>
      <c r="C50" s="1132">
        <v>4</v>
      </c>
    </row>
    <row r="51" spans="1:3" ht="12" customHeight="1">
      <c r="A51" s="1981"/>
      <c r="B51" s="77" t="s">
        <v>119</v>
      </c>
      <c r="C51" s="1132">
        <v>7</v>
      </c>
    </row>
    <row r="52" spans="1:3" ht="12.75" customHeight="1">
      <c r="A52" s="2010">
        <v>1624</v>
      </c>
      <c r="B52" s="87" t="s">
        <v>47</v>
      </c>
      <c r="C52" s="1134">
        <f>SUM(C53:C55)</f>
        <v>2</v>
      </c>
    </row>
    <row r="53" spans="1:3" ht="12" customHeight="1">
      <c r="A53" s="1981"/>
      <c r="B53" s="77" t="s">
        <v>118</v>
      </c>
      <c r="C53" s="1133">
        <v>2</v>
      </c>
    </row>
    <row r="54" spans="1:3" ht="12" customHeight="1">
      <c r="A54" s="1981"/>
      <c r="B54" s="77" t="s">
        <v>117</v>
      </c>
      <c r="C54" s="1132">
        <v>0</v>
      </c>
    </row>
    <row r="55" spans="1:3" ht="12" customHeight="1">
      <c r="A55" s="1982"/>
      <c r="B55" s="77" t="s">
        <v>52</v>
      </c>
      <c r="C55" s="1131">
        <v>0</v>
      </c>
    </row>
    <row r="56" spans="1:3">
      <c r="B56" s="131" t="s">
        <v>5</v>
      </c>
      <c r="C56" s="1130">
        <f>SUM(C8+C16+C26+C30+C33+C38+C44+C47+C52)</f>
        <v>359</v>
      </c>
    </row>
    <row r="57" spans="1:3" ht="10.5" customHeight="1">
      <c r="A57" s="261"/>
      <c r="B57" s="261" t="s">
        <v>127</v>
      </c>
    </row>
    <row r="58" spans="1:3" ht="10.5" customHeight="1">
      <c r="B58" s="261"/>
    </row>
  </sheetData>
  <mergeCells count="14">
    <mergeCell ref="A52:A55"/>
    <mergeCell ref="A8:A15"/>
    <mergeCell ref="A2:C2"/>
    <mergeCell ref="A3:C3"/>
    <mergeCell ref="A38:A43"/>
    <mergeCell ref="A44:A46"/>
    <mergeCell ref="A47:A51"/>
    <mergeCell ref="A33:A37"/>
    <mergeCell ref="A16:A25"/>
    <mergeCell ref="A5:A7"/>
    <mergeCell ref="A26:A29"/>
    <mergeCell ref="B5:B7"/>
    <mergeCell ref="C5:C7"/>
    <mergeCell ref="A30:A32"/>
  </mergeCells>
  <pageMargins left="0.7" right="0.7" top="0.75" bottom="0.75" header="0.3" footer="0.3"/>
  <pageSetup paperSize="9"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AE5A9-98FA-4070-953D-48B21D325384}">
  <dimension ref="A1:Q84"/>
  <sheetViews>
    <sheetView view="pageBreakPreview" topLeftCell="B1" zoomScaleNormal="85" zoomScaleSheetLayoutView="100" workbookViewId="0">
      <selection activeCell="L15" sqref="L15"/>
    </sheetView>
  </sheetViews>
  <sheetFormatPr baseColWidth="10" defaultRowHeight="12.75"/>
  <cols>
    <col min="1" max="1" width="5.85546875" style="73" hidden="1" customWidth="1"/>
    <col min="2" max="3" width="32" style="73" customWidth="1"/>
    <col min="4" max="4" width="12.7109375" style="214" customWidth="1"/>
    <col min="5" max="5" width="4.7109375" style="73" customWidth="1"/>
    <col min="6" max="6" width="8.42578125" style="73" customWidth="1"/>
    <col min="7" max="7" width="11.7109375" style="73" customWidth="1"/>
    <col min="8" max="16384" width="11.42578125" style="73"/>
  </cols>
  <sheetData>
    <row r="1" spans="2:6" ht="13.5" thickBot="1">
      <c r="B1" s="1114"/>
      <c r="C1" s="1114"/>
      <c r="D1" s="1113"/>
    </row>
    <row r="2" spans="2:6" ht="19.5" customHeight="1">
      <c r="B2" s="2081" t="s">
        <v>987</v>
      </c>
      <c r="C2" s="2081"/>
      <c r="D2" s="2081"/>
    </row>
    <row r="3" spans="2:6" ht="12.75" customHeight="1">
      <c r="B3" s="2081">
        <v>2017</v>
      </c>
      <c r="C3" s="2081"/>
      <c r="D3" s="2081"/>
    </row>
    <row r="4" spans="2:6" ht="5.25" customHeight="1">
      <c r="B4" s="1129"/>
      <c r="C4" s="1129"/>
      <c r="D4" s="1129"/>
    </row>
    <row r="5" spans="2:6" ht="3.75" customHeight="1">
      <c r="B5" s="1128"/>
      <c r="C5" s="1128"/>
      <c r="D5" s="325"/>
    </row>
    <row r="6" spans="2:6" s="474" customFormat="1" ht="11.25" customHeight="1">
      <c r="B6" s="2232" t="s">
        <v>986</v>
      </c>
      <c r="C6" s="758"/>
      <c r="D6" s="2229" t="s">
        <v>985</v>
      </c>
    </row>
    <row r="7" spans="2:6" ht="11.25" customHeight="1">
      <c r="B7" s="2233"/>
      <c r="C7" s="1127"/>
      <c r="D7" s="2230"/>
    </row>
    <row r="8" spans="2:6" ht="8.25" customHeight="1">
      <c r="B8" s="2234"/>
      <c r="C8" s="1126"/>
      <c r="D8" s="2231"/>
    </row>
    <row r="9" spans="2:6" ht="8.1" customHeight="1">
      <c r="B9" s="474"/>
      <c r="C9" s="474"/>
      <c r="D9" s="104"/>
    </row>
    <row r="10" spans="2:6" ht="14.25" customHeight="1">
      <c r="B10" s="2147" t="s">
        <v>984</v>
      </c>
      <c r="C10" s="2147"/>
      <c r="D10" s="520">
        <v>16</v>
      </c>
    </row>
    <row r="11" spans="2:6" ht="3.75" customHeight="1">
      <c r="B11" s="99"/>
      <c r="C11" s="99"/>
      <c r="D11" s="520"/>
    </row>
    <row r="12" spans="2:6" ht="14.25" customHeight="1">
      <c r="B12" s="2147" t="s">
        <v>983</v>
      </c>
      <c r="C12" s="2147"/>
      <c r="D12" s="520">
        <v>26</v>
      </c>
    </row>
    <row r="13" spans="2:6" ht="3.75" customHeight="1">
      <c r="B13" s="99"/>
      <c r="C13" s="99"/>
      <c r="D13" s="520"/>
    </row>
    <row r="14" spans="2:6" ht="14.25" customHeight="1">
      <c r="B14" s="2147" t="s">
        <v>982</v>
      </c>
      <c r="C14" s="2147"/>
      <c r="D14" s="520">
        <v>19</v>
      </c>
    </row>
    <row r="15" spans="2:6" ht="3.75" customHeight="1">
      <c r="B15" s="99"/>
      <c r="C15" s="99"/>
      <c r="D15" s="520"/>
    </row>
    <row r="16" spans="2:6" ht="14.25" customHeight="1">
      <c r="B16" s="2147" t="s">
        <v>981</v>
      </c>
      <c r="C16" s="2147"/>
      <c r="D16" s="520">
        <f>27+57+2</f>
        <v>86</v>
      </c>
      <c r="E16" s="1122"/>
      <c r="F16" s="1"/>
    </row>
    <row r="17" spans="2:17" ht="3.75" customHeight="1">
      <c r="B17" s="99"/>
      <c r="C17" s="99"/>
      <c r="D17" s="520"/>
    </row>
    <row r="18" spans="2:17" ht="14.25" customHeight="1">
      <c r="B18" s="2147" t="s">
        <v>980</v>
      </c>
      <c r="C18" s="2147"/>
      <c r="D18" s="520">
        <v>19</v>
      </c>
      <c r="F18" s="1"/>
    </row>
    <row r="19" spans="2:17" ht="3.75" customHeight="1">
      <c r="B19" s="99"/>
      <c r="C19" s="99"/>
      <c r="D19" s="520"/>
      <c r="E19" s="1122"/>
    </row>
    <row r="20" spans="2:17" ht="14.25" customHeight="1">
      <c r="B20" s="2147" t="s">
        <v>979</v>
      </c>
      <c r="C20" s="2147"/>
      <c r="D20" s="520">
        <v>24</v>
      </c>
      <c r="F20" s="1"/>
    </row>
    <row r="21" spans="2:17" ht="3.75" customHeight="1">
      <c r="B21" s="243"/>
      <c r="C21" s="243"/>
      <c r="D21" s="520"/>
      <c r="F21" s="1"/>
    </row>
    <row r="22" spans="2:17" ht="14.25" customHeight="1">
      <c r="B22" s="2147" t="s">
        <v>34</v>
      </c>
      <c r="C22" s="2147"/>
      <c r="D22" s="520">
        <v>57</v>
      </c>
      <c r="F22" s="1"/>
    </row>
    <row r="23" spans="2:17" ht="3.75" customHeight="1">
      <c r="B23" s="243"/>
      <c r="C23" s="243"/>
      <c r="D23" s="520"/>
      <c r="F23" s="1"/>
    </row>
    <row r="24" spans="2:17" ht="14.25" customHeight="1">
      <c r="B24" s="2147" t="s">
        <v>978</v>
      </c>
      <c r="C24" s="2147"/>
      <c r="D24" s="520">
        <v>112</v>
      </c>
      <c r="F24" s="1"/>
    </row>
    <row r="25" spans="2:17" ht="3.75" customHeight="1">
      <c r="B25" s="99"/>
      <c r="C25" s="99"/>
      <c r="D25" s="520"/>
      <c r="E25" s="1"/>
      <c r="F25" s="1"/>
      <c r="H25" s="1"/>
      <c r="I25" s="1"/>
      <c r="K25" s="1"/>
      <c r="L25" s="1"/>
      <c r="M25" s="1"/>
      <c r="O25" s="1"/>
      <c r="P25" s="1"/>
      <c r="Q25" s="1"/>
    </row>
    <row r="26" spans="2:17" ht="14.25" customHeight="1">
      <c r="B26" s="2109" t="s">
        <v>5</v>
      </c>
      <c r="C26" s="2109"/>
      <c r="D26" s="218">
        <f>SUM(D10:D25)</f>
        <v>359</v>
      </c>
      <c r="F26" s="1"/>
      <c r="O26" s="1"/>
      <c r="P26" s="1"/>
      <c r="Q26" s="1"/>
    </row>
    <row r="27" spans="2:17" ht="11.1" customHeight="1">
      <c r="C27" s="99"/>
      <c r="D27" s="471"/>
      <c r="M27" s="1"/>
      <c r="O27" s="1"/>
      <c r="P27" s="1"/>
      <c r="Q27" s="1"/>
    </row>
    <row r="28" spans="2:17" ht="11.1" customHeight="1">
      <c r="B28" s="2228"/>
      <c r="C28" s="2228"/>
      <c r="D28" s="2228"/>
      <c r="E28" s="1"/>
      <c r="F28" s="1"/>
      <c r="H28" s="1"/>
      <c r="I28" s="1"/>
      <c r="K28" s="1"/>
      <c r="L28" s="1"/>
      <c r="M28" s="1"/>
      <c r="O28" s="1"/>
      <c r="P28" s="1"/>
      <c r="Q28" s="1"/>
    </row>
    <row r="29" spans="2:17" ht="5.25" customHeight="1">
      <c r="B29" s="1116"/>
      <c r="C29" s="1116"/>
    </row>
    <row r="30" spans="2:17" ht="5.25" customHeight="1">
      <c r="B30" s="1116"/>
      <c r="C30" s="1116"/>
      <c r="D30" s="535"/>
    </row>
    <row r="31" spans="2:17" ht="11.1" customHeight="1">
      <c r="B31" s="474"/>
      <c r="C31" s="474"/>
    </row>
    <row r="32" spans="2:17" ht="11.1" customHeight="1">
      <c r="D32" s="1125"/>
    </row>
    <row r="33" spans="2:12" ht="11.1" customHeight="1"/>
    <row r="34" spans="2:12" ht="11.1" customHeight="1">
      <c r="I34" s="1124"/>
    </row>
    <row r="35" spans="2:12" ht="11.1" customHeight="1">
      <c r="H35" s="99"/>
      <c r="I35" s="1123"/>
      <c r="J35" s="1122"/>
      <c r="K35" s="1122"/>
      <c r="L35" s="1"/>
    </row>
    <row r="36" spans="2:12" ht="11.1" customHeight="1">
      <c r="H36" s="99"/>
      <c r="I36" s="1121" t="s">
        <v>977</v>
      </c>
      <c r="J36" s="520">
        <v>26</v>
      </c>
      <c r="K36" s="1122"/>
      <c r="L36" s="1"/>
    </row>
    <row r="37" spans="2:12" ht="11.1" customHeight="1">
      <c r="H37" s="99"/>
      <c r="I37" s="1121" t="s">
        <v>976</v>
      </c>
      <c r="J37" s="520">
        <v>16</v>
      </c>
      <c r="K37" s="1122"/>
      <c r="L37" s="1"/>
    </row>
    <row r="38" spans="2:12" ht="11.1" customHeight="1">
      <c r="H38" s="99"/>
      <c r="I38" s="1119" t="s">
        <v>975</v>
      </c>
      <c r="J38" s="520">
        <v>24</v>
      </c>
      <c r="K38" s="1122"/>
      <c r="L38" s="1"/>
    </row>
    <row r="39" spans="2:12" ht="12.75" customHeight="1">
      <c r="I39" s="1121" t="s">
        <v>974</v>
      </c>
      <c r="J39" s="520">
        <v>19</v>
      </c>
      <c r="K39" s="1"/>
      <c r="L39" s="1"/>
    </row>
    <row r="40" spans="2:12" ht="12.75" customHeight="1">
      <c r="I40" s="1119" t="s">
        <v>973</v>
      </c>
      <c r="J40" s="520">
        <v>19</v>
      </c>
      <c r="K40" s="1"/>
      <c r="L40" s="1"/>
    </row>
    <row r="41" spans="2:12" ht="12.75" customHeight="1">
      <c r="I41" s="1119" t="s">
        <v>972</v>
      </c>
      <c r="J41" s="520">
        <v>57</v>
      </c>
    </row>
    <row r="42" spans="2:12" ht="15" customHeight="1">
      <c r="B42" s="1116"/>
      <c r="C42" s="1116"/>
      <c r="I42" s="1120" t="s">
        <v>971</v>
      </c>
      <c r="J42" s="520">
        <v>86</v>
      </c>
    </row>
    <row r="43" spans="2:12" ht="15" customHeight="1">
      <c r="B43" s="1116"/>
      <c r="C43" s="1116"/>
      <c r="I43" s="1119" t="s">
        <v>970</v>
      </c>
      <c r="J43" s="520">
        <v>112</v>
      </c>
    </row>
    <row r="44" spans="2:12" ht="15" customHeight="1">
      <c r="B44" s="1116"/>
      <c r="C44" s="1116"/>
    </row>
    <row r="45" spans="2:12" ht="15" customHeight="1">
      <c r="B45" s="1116"/>
      <c r="C45" s="1116"/>
      <c r="J45" s="520"/>
    </row>
    <row r="46" spans="2:12" ht="15" customHeight="1">
      <c r="B46" s="1116"/>
      <c r="C46" s="1116"/>
    </row>
    <row r="47" spans="2:12" ht="15" customHeight="1">
      <c r="B47" s="1116"/>
      <c r="C47" s="1116"/>
      <c r="J47" s="520"/>
    </row>
    <row r="48" spans="2:12" ht="15" customHeight="1">
      <c r="B48" s="1116"/>
      <c r="C48" s="1116"/>
    </row>
    <row r="49" spans="2:10" ht="15" customHeight="1">
      <c r="B49" s="1116"/>
      <c r="C49" s="1116"/>
      <c r="J49" s="520"/>
    </row>
    <row r="50" spans="2:10" ht="15" customHeight="1">
      <c r="B50" s="1116"/>
      <c r="C50" s="1116"/>
    </row>
    <row r="51" spans="2:10" ht="15" customHeight="1"/>
    <row r="52" spans="2:10" ht="15" customHeight="1">
      <c r="C52" s="1116"/>
    </row>
    <row r="53" spans="2:10" ht="12.75" customHeight="1"/>
    <row r="54" spans="2:10" ht="12.75" customHeight="1"/>
    <row r="55" spans="2:10" ht="12.75" customHeight="1">
      <c r="B55" s="99" t="s">
        <v>127</v>
      </c>
      <c r="D55" s="1118"/>
    </row>
    <row r="56" spans="2:10" ht="12.75" customHeight="1"/>
    <row r="57" spans="2:10" ht="12.75" customHeight="1"/>
    <row r="58" spans="2:10" ht="12.75" customHeight="1"/>
    <row r="59" spans="2:10" ht="12.75" customHeight="1"/>
    <row r="60" spans="2:10" ht="12.75" customHeight="1">
      <c r="B60" s="1117"/>
      <c r="C60" s="1117"/>
    </row>
    <row r="61" spans="2:10" ht="12.75" customHeight="1">
      <c r="B61" s="1116"/>
      <c r="C61" s="1116"/>
    </row>
    <row r="62" spans="2:10" ht="12.75" customHeight="1"/>
    <row r="63" spans="2:10" ht="12.75" customHeight="1"/>
    <row r="64" spans="2:10" ht="12.75" customHeight="1"/>
    <row r="65" spans="5:6" ht="12.75" customHeight="1"/>
    <row r="66" spans="5:6" ht="12.75" customHeight="1"/>
    <row r="67" spans="5:6" ht="12.75" customHeight="1"/>
    <row r="68" spans="5:6" ht="14.1" customHeight="1">
      <c r="E68" s="1115"/>
      <c r="F68" s="1115"/>
    </row>
    <row r="69" spans="5:6" ht="12.75" customHeight="1"/>
    <row r="70" spans="5:6" ht="12.75" customHeight="1"/>
    <row r="71" spans="5:6" ht="12.75" customHeight="1"/>
    <row r="72" spans="5:6" ht="12.75" customHeight="1"/>
    <row r="84" spans="10:10">
      <c r="J84" s="1"/>
    </row>
  </sheetData>
  <autoFilter ref="I35:J43" xr:uid="{72FE7DDF-F5B6-4335-9A3F-4BE90A368E82}">
    <sortState xmlns:xlrd2="http://schemas.microsoft.com/office/spreadsheetml/2017/richdata2" ref="I36:J43">
      <sortCondition ref="J35:J43"/>
    </sortState>
  </autoFilter>
  <mergeCells count="14">
    <mergeCell ref="B2:D2"/>
    <mergeCell ref="B3:D3"/>
    <mergeCell ref="B20:C20"/>
    <mergeCell ref="B22:C22"/>
    <mergeCell ref="B24:C24"/>
    <mergeCell ref="B26:C26"/>
    <mergeCell ref="B28:D28"/>
    <mergeCell ref="D6:D8"/>
    <mergeCell ref="B10:C10"/>
    <mergeCell ref="B12:C12"/>
    <mergeCell ref="B14:C14"/>
    <mergeCell ref="B16:C16"/>
    <mergeCell ref="B6:B8"/>
    <mergeCell ref="B18:C18"/>
  </mergeCells>
  <printOptions horizontalCentered="1"/>
  <pageMargins left="0.86614173228346458" right="0.98425196850393704" top="0.86614173228346458" bottom="0.94488188976377963" header="0.51181102362204722" footer="0.51181102362204722"/>
  <pageSetup scale="75" orientation="portrait" r:id="rId1"/>
  <headerFooter alignWithMargins="0">
    <oddFooter>&amp;F</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BCAE-7710-4FE6-809F-22A08F3C845D}">
  <dimension ref="A1:AA326"/>
  <sheetViews>
    <sheetView view="pageBreakPreview" topLeftCell="D1" zoomScaleNormal="115" zoomScaleSheetLayoutView="100" workbookViewId="0">
      <selection activeCell="I27" sqref="I27"/>
    </sheetView>
  </sheetViews>
  <sheetFormatPr baseColWidth="10" defaultRowHeight="12.75"/>
  <cols>
    <col min="1" max="2" width="4.42578125" style="73" hidden="1" customWidth="1"/>
    <col min="3" max="3" width="4.42578125" style="240" hidden="1" customWidth="1"/>
    <col min="4" max="4" width="73.5703125" style="73" customWidth="1"/>
    <col min="5" max="5" width="17" style="214" customWidth="1"/>
    <col min="6" max="6" width="17" style="73" customWidth="1"/>
    <col min="7" max="8" width="11.42578125" style="73"/>
    <col min="9" max="9" width="4.7109375" style="73" customWidth="1"/>
    <col min="10" max="10" width="5" style="73" customWidth="1"/>
    <col min="11" max="11" width="2.28515625" style="73" customWidth="1"/>
    <col min="12" max="12" width="26" style="73" customWidth="1"/>
    <col min="13" max="13" width="8" style="73" customWidth="1"/>
    <col min="14" max="14" width="1" style="73" customWidth="1"/>
    <col min="15" max="15" width="6.7109375"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6" width="6.7109375" style="73" customWidth="1"/>
    <col min="27" max="16384" width="11.42578125" style="73"/>
  </cols>
  <sheetData>
    <row r="1" spans="2:27" ht="13.5" customHeight="1">
      <c r="F1" s="92"/>
      <c r="G1" s="92"/>
      <c r="H1" s="92"/>
    </row>
    <row r="2" spans="2:27" ht="3.75" customHeight="1" thickBot="1">
      <c r="D2" s="1114"/>
      <c r="E2" s="1113"/>
      <c r="F2" s="1112"/>
      <c r="G2" s="92"/>
      <c r="H2" s="92"/>
    </row>
    <row r="3" spans="2:27" ht="17.25" customHeight="1">
      <c r="D3" s="2081" t="s">
        <v>969</v>
      </c>
      <c r="E3" s="2081"/>
      <c r="F3" s="2081"/>
      <c r="G3" s="92"/>
      <c r="J3" s="1983"/>
      <c r="K3" s="1983"/>
      <c r="L3" s="1983"/>
      <c r="M3" s="1983"/>
      <c r="N3" s="1983"/>
      <c r="O3" s="1983"/>
      <c r="P3" s="1983"/>
      <c r="Q3" s="1983"/>
      <c r="R3" s="1983"/>
      <c r="S3" s="1983"/>
      <c r="T3" s="1983"/>
      <c r="U3" s="1983"/>
      <c r="V3" s="1983"/>
      <c r="W3" s="1983"/>
      <c r="X3" s="1983"/>
    </row>
    <row r="4" spans="2:27" ht="12.75" customHeight="1">
      <c r="B4" s="106"/>
      <c r="C4" s="276"/>
      <c r="D4" s="2081">
        <v>2017</v>
      </c>
      <c r="E4" s="2081"/>
      <c r="F4" s="2081"/>
      <c r="G4" s="92"/>
      <c r="H4" s="106"/>
      <c r="I4" s="106"/>
      <c r="J4" s="105"/>
      <c r="Z4" s="104"/>
      <c r="AA4" s="104"/>
    </row>
    <row r="5" spans="2:27" ht="3" customHeight="1">
      <c r="D5" s="323"/>
      <c r="E5" s="1111"/>
      <c r="F5" s="323"/>
      <c r="G5" s="92"/>
      <c r="J5" s="99"/>
    </row>
    <row r="6" spans="2:27" ht="12.75" customHeight="1">
      <c r="B6" s="97"/>
      <c r="C6" s="243"/>
      <c r="D6" s="2082" t="s">
        <v>968</v>
      </c>
      <c r="E6" s="2235" t="s">
        <v>967</v>
      </c>
      <c r="F6" s="2085" t="s">
        <v>966</v>
      </c>
      <c r="G6" s="92"/>
      <c r="H6" s="97"/>
    </row>
    <row r="7" spans="2:27" ht="12.75" customHeight="1">
      <c r="B7" s="97"/>
      <c r="C7" s="243"/>
      <c r="D7" s="2083"/>
      <c r="E7" s="2236"/>
      <c r="F7" s="2086"/>
      <c r="G7" s="92"/>
      <c r="H7" s="97"/>
    </row>
    <row r="8" spans="2:27" ht="12.75" customHeight="1">
      <c r="D8" s="2084"/>
      <c r="E8" s="2237"/>
      <c r="F8" s="2087"/>
      <c r="G8" s="92"/>
    </row>
    <row r="9" spans="2:27" ht="12" customHeight="1">
      <c r="D9" s="99" t="s">
        <v>965</v>
      </c>
      <c r="E9" s="97">
        <v>1</v>
      </c>
      <c r="F9" s="1110">
        <v>80000</v>
      </c>
    </row>
    <row r="10" spans="2:27" ht="12" customHeight="1">
      <c r="D10" s="99" t="s">
        <v>964</v>
      </c>
      <c r="E10" s="97">
        <v>1</v>
      </c>
      <c r="F10" s="1105">
        <v>200000</v>
      </c>
    </row>
    <row r="11" spans="2:27" ht="12" customHeight="1">
      <c r="D11" s="99" t="s">
        <v>963</v>
      </c>
      <c r="E11" s="97">
        <v>2</v>
      </c>
      <c r="F11" s="1105">
        <v>100000</v>
      </c>
    </row>
    <row r="12" spans="2:27" ht="12" customHeight="1">
      <c r="D12" s="1108" t="s">
        <v>962</v>
      </c>
      <c r="E12" s="881">
        <v>1</v>
      </c>
      <c r="F12" s="1109">
        <v>10000</v>
      </c>
    </row>
    <row r="13" spans="2:27" ht="12" customHeight="1">
      <c r="D13" s="1108" t="s">
        <v>961</v>
      </c>
      <c r="E13" s="1107">
        <v>3</v>
      </c>
      <c r="F13" s="1106">
        <v>55000</v>
      </c>
      <c r="J13" s="2079"/>
    </row>
    <row r="14" spans="2:27" ht="12" customHeight="1">
      <c r="D14" s="99" t="s">
        <v>960</v>
      </c>
      <c r="E14" s="97">
        <v>9</v>
      </c>
      <c r="F14" s="1105">
        <v>36367637</v>
      </c>
      <c r="J14" s="2080"/>
    </row>
    <row r="15" spans="2:27" ht="12" customHeight="1">
      <c r="D15" s="99" t="s">
        <v>959</v>
      </c>
      <c r="E15" s="97">
        <v>1</v>
      </c>
      <c r="F15" s="1105">
        <v>122525</v>
      </c>
    </row>
    <row r="16" spans="2:27" ht="12" customHeight="1">
      <c r="D16" s="99" t="s">
        <v>958</v>
      </c>
      <c r="E16" s="97">
        <v>1</v>
      </c>
      <c r="F16" s="1105">
        <v>800000</v>
      </c>
    </row>
    <row r="17" spans="1:8" ht="12" customHeight="1">
      <c r="D17" s="99" t="s">
        <v>957</v>
      </c>
      <c r="E17" s="97">
        <v>1</v>
      </c>
      <c r="F17" s="1105">
        <v>1000</v>
      </c>
    </row>
    <row r="18" spans="1:8" ht="12" customHeight="1">
      <c r="D18" s="99" t="s">
        <v>956</v>
      </c>
      <c r="E18" s="97">
        <v>1</v>
      </c>
      <c r="F18" s="1105">
        <v>259200</v>
      </c>
    </row>
    <row r="19" spans="1:8" ht="12" customHeight="1">
      <c r="D19" s="99" t="s">
        <v>955</v>
      </c>
      <c r="E19" s="97">
        <v>2</v>
      </c>
      <c r="F19" s="1105">
        <v>20000</v>
      </c>
    </row>
    <row r="20" spans="1:8" ht="12" customHeight="1">
      <c r="D20" s="99" t="s">
        <v>954</v>
      </c>
      <c r="E20" s="97">
        <v>1</v>
      </c>
      <c r="F20" s="1105">
        <v>10000</v>
      </c>
    </row>
    <row r="21" spans="1:8" ht="12" customHeight="1">
      <c r="D21" s="99" t="s">
        <v>953</v>
      </c>
      <c r="E21" s="97">
        <v>1</v>
      </c>
      <c r="F21" s="1105">
        <v>147500</v>
      </c>
    </row>
    <row r="22" spans="1:8" ht="12" customHeight="1">
      <c r="D22" s="99" t="s">
        <v>952</v>
      </c>
      <c r="E22" s="97">
        <v>1</v>
      </c>
      <c r="F22" s="1105">
        <v>13400</v>
      </c>
    </row>
    <row r="23" spans="1:8" ht="12" customHeight="1">
      <c r="D23" s="99" t="s">
        <v>951</v>
      </c>
      <c r="E23" s="97">
        <v>1</v>
      </c>
      <c r="F23" s="1105">
        <v>120000</v>
      </c>
    </row>
    <row r="24" spans="1:8" ht="12" customHeight="1">
      <c r="D24" s="99"/>
      <c r="E24" s="97"/>
      <c r="F24" s="1105"/>
    </row>
    <row r="25" spans="1:8" ht="12" customHeight="1">
      <c r="D25" s="527" t="s">
        <v>93</v>
      </c>
      <c r="E25" s="1102">
        <f>SUM(E9:E24)</f>
        <v>27</v>
      </c>
      <c r="F25" s="1104">
        <f>SUM(F9:F24)</f>
        <v>38306262</v>
      </c>
      <c r="G25" s="92"/>
    </row>
    <row r="26" spans="1:8" ht="12" customHeight="1">
      <c r="D26" s="99" t="s">
        <v>950</v>
      </c>
      <c r="E26" s="881">
        <v>332</v>
      </c>
      <c r="F26" s="1103">
        <v>0</v>
      </c>
      <c r="G26" s="92"/>
    </row>
    <row r="27" spans="1:8" ht="12.95" customHeight="1">
      <c r="A27" s="214"/>
      <c r="B27" s="214"/>
      <c r="D27" s="1102" t="s">
        <v>5</v>
      </c>
      <c r="E27" s="1102">
        <f>SUM(E25:E26)</f>
        <v>359</v>
      </c>
      <c r="F27" s="1101">
        <f>SUM(F25)</f>
        <v>38306262</v>
      </c>
      <c r="G27" s="92"/>
      <c r="H27" s="92"/>
    </row>
    <row r="28" spans="1:8" ht="11.25" customHeight="1">
      <c r="D28" s="481" t="s">
        <v>127</v>
      </c>
      <c r="E28" s="1073"/>
      <c r="F28" s="1100"/>
      <c r="G28" s="92"/>
      <c r="H28" s="92"/>
    </row>
    <row r="29" spans="1:8" ht="11.25" customHeight="1">
      <c r="D29" s="99"/>
      <c r="E29" s="97"/>
      <c r="F29" s="1099"/>
    </row>
    <row r="30" spans="1:8" ht="9" customHeight="1"/>
    <row r="31" spans="1:8" ht="9" customHeight="1"/>
    <row r="32" spans="1:8" ht="9" customHeight="1"/>
    <row r="33" ht="9" customHeight="1"/>
    <row r="34" ht="9" customHeight="1"/>
    <row r="35" ht="9" customHeight="1"/>
    <row r="36" ht="9" customHeight="1"/>
    <row r="37" ht="9" customHeight="1"/>
    <row r="38" ht="9" customHeight="1"/>
    <row r="39" ht="9" customHeight="1"/>
    <row r="40" ht="9" customHeight="1"/>
    <row r="41" ht="9" customHeight="1"/>
    <row r="42" ht="9" customHeight="1"/>
    <row r="43" ht="9" customHeight="1"/>
    <row r="44" ht="9" customHeight="1"/>
    <row r="45" ht="9" customHeight="1"/>
    <row r="46" ht="9" customHeight="1"/>
    <row r="47" ht="9" customHeight="1"/>
    <row r="48" ht="9" customHeight="1"/>
    <row r="49" spans="4:6" ht="9" customHeight="1"/>
    <row r="50" spans="4:6" ht="9" customHeight="1"/>
    <row r="51" spans="4:6" ht="9" customHeight="1"/>
    <row r="52" spans="4:6" ht="9" customHeight="1"/>
    <row r="53" spans="4:6" ht="9" customHeight="1"/>
    <row r="54" spans="4:6" ht="9" customHeight="1"/>
    <row r="55" spans="4:6" ht="9" customHeight="1"/>
    <row r="56" spans="4:6" ht="9" customHeight="1"/>
    <row r="57" spans="4:6" ht="9" customHeight="1"/>
    <row r="58" spans="4:6" ht="9" customHeight="1"/>
    <row r="59" spans="4:6" ht="9" customHeight="1"/>
    <row r="60" spans="4:6" ht="9" customHeight="1"/>
    <row r="61" spans="4:6" ht="9" customHeight="1">
      <c r="D61" s="99"/>
      <c r="E61" s="97"/>
      <c r="F61" s="764"/>
    </row>
    <row r="62" spans="4:6" ht="9" customHeight="1"/>
    <row r="63" spans="4:6" ht="9" customHeight="1"/>
    <row r="64" spans="4:6"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sheetData>
  <mergeCells count="7">
    <mergeCell ref="J3:X3"/>
    <mergeCell ref="J13:J14"/>
    <mergeCell ref="D3:F3"/>
    <mergeCell ref="D4:F4"/>
    <mergeCell ref="D6:D8"/>
    <mergeCell ref="E6:E8"/>
    <mergeCell ref="F6:F8"/>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E1874-94E2-41C7-85A5-B16A301F0A24}">
  <dimension ref="A1:V412"/>
  <sheetViews>
    <sheetView view="pageBreakPreview" zoomScaleNormal="115" zoomScaleSheetLayoutView="100" workbookViewId="0">
      <selection sqref="A1:G65536"/>
    </sheetView>
  </sheetViews>
  <sheetFormatPr baseColWidth="10" defaultRowHeight="12.75"/>
  <cols>
    <col min="1" max="1" width="0.85546875" style="97" customWidth="1"/>
    <col min="2" max="2" width="7.5703125" style="73" customWidth="1"/>
    <col min="3" max="3" width="63.42578125" style="73" customWidth="1"/>
    <col min="4" max="7" width="10.7109375" style="214" customWidth="1"/>
    <col min="8" max="8" width="8" style="73" customWidth="1"/>
    <col min="9" max="9" width="1" style="73" customWidth="1"/>
    <col min="10" max="10" width="6.7109375" style="73" customWidth="1"/>
    <col min="11" max="11" width="1" style="73" customWidth="1"/>
    <col min="12" max="12" width="6.7109375" style="73" customWidth="1"/>
    <col min="13" max="13" width="1" style="73" customWidth="1"/>
    <col min="14" max="14" width="6.7109375" style="73" customWidth="1"/>
    <col min="15" max="15" width="1" style="73" customWidth="1"/>
    <col min="16" max="16" width="6.7109375" style="73" customWidth="1"/>
    <col min="17" max="17" width="1" style="73" customWidth="1"/>
    <col min="18" max="18" width="6.7109375" style="73" customWidth="1"/>
    <col min="19" max="19" width="1" style="73" customWidth="1"/>
    <col min="20" max="21" width="6.7109375" style="73" customWidth="1"/>
    <col min="22" max="16384" width="11.42578125" style="73"/>
  </cols>
  <sheetData>
    <row r="1" spans="2:22" ht="13.5" customHeight="1">
      <c r="D1" s="213"/>
      <c r="E1" s="213"/>
      <c r="F1" s="213"/>
      <c r="G1" s="213"/>
    </row>
    <row r="2" spans="2:22" ht="3.75" customHeight="1">
      <c r="D2" s="213"/>
      <c r="E2" s="213"/>
      <c r="F2" s="213"/>
      <c r="G2" s="213"/>
    </row>
    <row r="3" spans="2:22" ht="12.75" customHeight="1">
      <c r="B3" s="1983" t="s">
        <v>949</v>
      </c>
      <c r="C3" s="1983"/>
      <c r="D3" s="1983"/>
      <c r="E3" s="1983"/>
      <c r="F3" s="1983"/>
      <c r="G3" s="1983"/>
      <c r="H3" s="1983"/>
      <c r="I3" s="1983"/>
      <c r="J3" s="1983"/>
      <c r="K3" s="1983"/>
      <c r="L3" s="1983"/>
      <c r="M3" s="1983"/>
      <c r="N3" s="1983"/>
      <c r="O3" s="1983"/>
      <c r="P3" s="1983"/>
      <c r="Q3" s="1983"/>
      <c r="R3" s="1983"/>
      <c r="S3" s="1983"/>
    </row>
    <row r="4" spans="2:22" ht="12.75" customHeight="1">
      <c r="B4" s="2173" t="s">
        <v>63</v>
      </c>
      <c r="C4" s="2173"/>
      <c r="D4" s="2173"/>
      <c r="E4" s="2173"/>
      <c r="F4" s="2173"/>
      <c r="G4" s="2173"/>
      <c r="U4" s="104"/>
      <c r="V4" s="104"/>
    </row>
    <row r="5" spans="2:22" ht="3" customHeight="1">
      <c r="C5" s="274"/>
      <c r="D5" s="534"/>
      <c r="E5" s="1081"/>
      <c r="F5" s="1081"/>
      <c r="G5" s="534"/>
    </row>
    <row r="6" spans="2:22" ht="12.75" customHeight="1">
      <c r="B6" s="2206" t="s">
        <v>29</v>
      </c>
      <c r="C6" s="2199" t="s">
        <v>73</v>
      </c>
      <c r="D6" s="101"/>
      <c r="E6" s="101"/>
      <c r="F6" s="1091"/>
      <c r="G6" s="2238" t="s">
        <v>5</v>
      </c>
    </row>
    <row r="7" spans="2:22" ht="12.75" customHeight="1">
      <c r="B7" s="2207"/>
      <c r="C7" s="2200"/>
      <c r="D7" s="2241" t="s">
        <v>946</v>
      </c>
      <c r="E7" s="2241"/>
      <c r="F7" s="2241"/>
      <c r="G7" s="2239"/>
    </row>
    <row r="8" spans="2:22">
      <c r="B8" s="2208"/>
      <c r="C8" s="2201"/>
      <c r="D8" s="297" t="s">
        <v>945</v>
      </c>
      <c r="E8" s="297" t="s">
        <v>3</v>
      </c>
      <c r="F8" s="297" t="s">
        <v>943</v>
      </c>
      <c r="G8" s="2240"/>
    </row>
    <row r="9" spans="2:22" ht="12.75" customHeight="1">
      <c r="B9" s="2157">
        <v>1401</v>
      </c>
      <c r="C9" s="271" t="s">
        <v>9</v>
      </c>
      <c r="D9" s="828">
        <f>SUM(D10:D16)</f>
        <v>269</v>
      </c>
      <c r="E9" s="828">
        <f>SUM(E10:E16)</f>
        <v>47</v>
      </c>
      <c r="F9" s="828">
        <f>SUM(F10:F16)</f>
        <v>122</v>
      </c>
      <c r="G9" s="1098">
        <f t="shared" ref="G9:G40" si="0">SUM(D9:F9)</f>
        <v>438</v>
      </c>
    </row>
    <row r="10" spans="2:22" ht="12.75" customHeight="1">
      <c r="B10" s="1985"/>
      <c r="C10" s="269" t="s">
        <v>10</v>
      </c>
      <c r="D10" s="860">
        <v>54</v>
      </c>
      <c r="E10" s="860">
        <v>10</v>
      </c>
      <c r="F10" s="860">
        <v>19</v>
      </c>
      <c r="G10" s="814">
        <f t="shared" si="0"/>
        <v>83</v>
      </c>
    </row>
    <row r="11" spans="2:22" ht="12.75" customHeight="1">
      <c r="B11" s="1985"/>
      <c r="C11" s="251" t="s">
        <v>11</v>
      </c>
      <c r="D11" s="249">
        <v>49</v>
      </c>
      <c r="E11" s="249">
        <v>12</v>
      </c>
      <c r="F11" s="249">
        <v>27</v>
      </c>
      <c r="G11" s="248">
        <f t="shared" si="0"/>
        <v>88</v>
      </c>
    </row>
    <row r="12" spans="2:22" ht="12.75" customHeight="1">
      <c r="B12" s="1985"/>
      <c r="C12" s="251" t="s">
        <v>12</v>
      </c>
      <c r="D12" s="249">
        <v>46</v>
      </c>
      <c r="E12" s="249">
        <v>6</v>
      </c>
      <c r="F12" s="249">
        <v>24</v>
      </c>
      <c r="G12" s="248">
        <f t="shared" si="0"/>
        <v>76</v>
      </c>
    </row>
    <row r="13" spans="2:22" ht="12.75" customHeight="1">
      <c r="B13" s="1985"/>
      <c r="C13" s="251" t="s">
        <v>30</v>
      </c>
      <c r="D13" s="249">
        <v>66</v>
      </c>
      <c r="E13" s="249">
        <v>5</v>
      </c>
      <c r="F13" s="249">
        <v>38</v>
      </c>
      <c r="G13" s="248">
        <f t="shared" si="0"/>
        <v>109</v>
      </c>
    </row>
    <row r="14" spans="2:22" ht="12.75" customHeight="1">
      <c r="B14" s="1985"/>
      <c r="C14" s="251" t="s">
        <v>31</v>
      </c>
      <c r="D14" s="249">
        <v>35</v>
      </c>
      <c r="E14" s="249">
        <v>5</v>
      </c>
      <c r="F14" s="249">
        <v>3</v>
      </c>
      <c r="G14" s="248">
        <f t="shared" si="0"/>
        <v>43</v>
      </c>
    </row>
    <row r="15" spans="2:22" ht="12.75" customHeight="1">
      <c r="B15" s="1985"/>
      <c r="C15" s="251" t="s">
        <v>58</v>
      </c>
      <c r="D15" s="249">
        <v>19</v>
      </c>
      <c r="E15" s="249">
        <v>5</v>
      </c>
      <c r="F15" s="249">
        <v>5</v>
      </c>
      <c r="G15" s="248">
        <f t="shared" si="0"/>
        <v>29</v>
      </c>
    </row>
    <row r="16" spans="2:22" ht="12.75" customHeight="1">
      <c r="B16" s="1985"/>
      <c r="C16" s="279" t="s">
        <v>64</v>
      </c>
      <c r="D16" s="249">
        <v>0</v>
      </c>
      <c r="E16" s="249">
        <v>4</v>
      </c>
      <c r="F16" s="249">
        <v>6</v>
      </c>
      <c r="G16" s="248">
        <f t="shared" si="0"/>
        <v>10</v>
      </c>
    </row>
    <row r="17" spans="2:7" ht="12.75" customHeight="1">
      <c r="B17" s="2006">
        <v>1402</v>
      </c>
      <c r="C17" s="86" t="s">
        <v>13</v>
      </c>
      <c r="D17" s="813">
        <f>SUM(D18:D26)</f>
        <v>605</v>
      </c>
      <c r="E17" s="813">
        <f>SUM(E18:E26)</f>
        <v>105</v>
      </c>
      <c r="F17" s="813">
        <f>SUM(F18:F26)</f>
        <v>277</v>
      </c>
      <c r="G17" s="1094">
        <f t="shared" si="0"/>
        <v>987</v>
      </c>
    </row>
    <row r="18" spans="2:7" ht="12.75" customHeight="1">
      <c r="B18" s="2007"/>
      <c r="C18" s="233" t="s">
        <v>92</v>
      </c>
      <c r="D18" s="249">
        <v>250</v>
      </c>
      <c r="E18" s="249">
        <v>37</v>
      </c>
      <c r="F18" s="249">
        <v>72</v>
      </c>
      <c r="G18" s="248">
        <f t="shared" si="0"/>
        <v>359</v>
      </c>
    </row>
    <row r="19" spans="2:7" ht="12.75" customHeight="1">
      <c r="B19" s="2007"/>
      <c r="C19" s="233" t="s">
        <v>110</v>
      </c>
      <c r="D19" s="249">
        <v>97</v>
      </c>
      <c r="E19" s="249">
        <v>15</v>
      </c>
      <c r="F19" s="249">
        <v>40</v>
      </c>
      <c r="G19" s="248">
        <f t="shared" si="0"/>
        <v>152</v>
      </c>
    </row>
    <row r="20" spans="2:7" ht="12.75" customHeight="1">
      <c r="B20" s="2007"/>
      <c r="C20" s="233" t="s">
        <v>56</v>
      </c>
      <c r="D20" s="249">
        <v>68</v>
      </c>
      <c r="E20" s="249">
        <v>14</v>
      </c>
      <c r="F20" s="249">
        <v>11</v>
      </c>
      <c r="G20" s="248">
        <f t="shared" si="0"/>
        <v>93</v>
      </c>
    </row>
    <row r="21" spans="2:7" ht="12.75" customHeight="1">
      <c r="B21" s="2007"/>
      <c r="C21" s="233" t="s">
        <v>125</v>
      </c>
      <c r="D21" s="249">
        <v>49</v>
      </c>
      <c r="E21" s="249">
        <v>11</v>
      </c>
      <c r="F21" s="249">
        <v>18</v>
      </c>
      <c r="G21" s="248">
        <f t="shared" si="0"/>
        <v>78</v>
      </c>
    </row>
    <row r="22" spans="2:7" ht="12.75" customHeight="1">
      <c r="B22" s="2007"/>
      <c r="C22" s="233" t="s">
        <v>124</v>
      </c>
      <c r="D22" s="249">
        <v>30</v>
      </c>
      <c r="E22" s="249">
        <v>5</v>
      </c>
      <c r="F22" s="249">
        <v>18</v>
      </c>
      <c r="G22" s="248">
        <f t="shared" si="0"/>
        <v>53</v>
      </c>
    </row>
    <row r="23" spans="2:7" ht="12.75" customHeight="1">
      <c r="B23" s="2007"/>
      <c r="C23" s="233" t="s">
        <v>53</v>
      </c>
      <c r="D23" s="249">
        <v>62</v>
      </c>
      <c r="E23" s="249">
        <v>8</v>
      </c>
      <c r="F23" s="249">
        <v>20</v>
      </c>
      <c r="G23" s="248">
        <f t="shared" si="0"/>
        <v>90</v>
      </c>
    </row>
    <row r="24" spans="2:7" ht="12.75" customHeight="1">
      <c r="B24" s="2007"/>
      <c r="C24" s="233" t="s">
        <v>123</v>
      </c>
      <c r="D24" s="249">
        <v>49</v>
      </c>
      <c r="E24" s="249">
        <v>15</v>
      </c>
      <c r="F24" s="249">
        <v>14</v>
      </c>
      <c r="G24" s="248">
        <f t="shared" si="0"/>
        <v>78</v>
      </c>
    </row>
    <row r="25" spans="2:7" ht="12.75" customHeight="1">
      <c r="B25" s="2007"/>
      <c r="C25" s="233" t="s">
        <v>32</v>
      </c>
      <c r="D25" s="249">
        <v>0</v>
      </c>
      <c r="E25" s="249">
        <v>0</v>
      </c>
      <c r="F25" s="249">
        <v>0</v>
      </c>
      <c r="G25" s="248">
        <f t="shared" si="0"/>
        <v>0</v>
      </c>
    </row>
    <row r="26" spans="2:7" ht="12.75" customHeight="1">
      <c r="B26" s="2008"/>
      <c r="C26" s="233" t="s">
        <v>122</v>
      </c>
      <c r="D26" s="249">
        <v>0</v>
      </c>
      <c r="E26" s="249">
        <v>0</v>
      </c>
      <c r="F26" s="249">
        <v>84</v>
      </c>
      <c r="G26" s="248">
        <f t="shared" si="0"/>
        <v>84</v>
      </c>
    </row>
    <row r="27" spans="2:7" ht="12.75" customHeight="1">
      <c r="B27" s="2006">
        <v>1403</v>
      </c>
      <c r="C27" s="86" t="s">
        <v>14</v>
      </c>
      <c r="D27" s="813">
        <f>SUM(D28:D30)</f>
        <v>120</v>
      </c>
      <c r="E27" s="813">
        <f>SUM(E28:E30)</f>
        <v>97</v>
      </c>
      <c r="F27" s="813">
        <f>SUM(F28:F30)</f>
        <v>64</v>
      </c>
      <c r="G27" s="1094">
        <f t="shared" si="0"/>
        <v>281</v>
      </c>
    </row>
    <row r="28" spans="2:7" ht="12.75" customHeight="1">
      <c r="B28" s="2007"/>
      <c r="C28" s="233" t="s">
        <v>33</v>
      </c>
      <c r="D28" s="249">
        <v>33</v>
      </c>
      <c r="E28" s="249">
        <v>42</v>
      </c>
      <c r="F28" s="249">
        <v>34</v>
      </c>
      <c r="G28" s="248">
        <f t="shared" si="0"/>
        <v>109</v>
      </c>
    </row>
    <row r="29" spans="2:7" ht="12.75" customHeight="1">
      <c r="B29" s="2007"/>
      <c r="C29" s="233" t="s">
        <v>15</v>
      </c>
      <c r="D29" s="249">
        <v>47</v>
      </c>
      <c r="E29" s="249">
        <v>21</v>
      </c>
      <c r="F29" s="249">
        <v>17</v>
      </c>
      <c r="G29" s="248">
        <f t="shared" si="0"/>
        <v>85</v>
      </c>
    </row>
    <row r="30" spans="2:7" ht="12.75" customHeight="1">
      <c r="B30" s="2007"/>
      <c r="C30" s="233" t="s">
        <v>16</v>
      </c>
      <c r="D30" s="249">
        <v>40</v>
      </c>
      <c r="E30" s="249">
        <v>34</v>
      </c>
      <c r="F30" s="249">
        <v>13</v>
      </c>
      <c r="G30" s="248">
        <f t="shared" si="0"/>
        <v>87</v>
      </c>
    </row>
    <row r="31" spans="2:7" ht="12.75" customHeight="1">
      <c r="B31" s="2010">
        <v>1404</v>
      </c>
      <c r="C31" s="86" t="s">
        <v>34</v>
      </c>
      <c r="D31" s="813">
        <f>SUM(D32:D33)</f>
        <v>145</v>
      </c>
      <c r="E31" s="813">
        <f>SUM(E32:E33)</f>
        <v>137</v>
      </c>
      <c r="F31" s="813">
        <f>SUM(F32:F33)</f>
        <v>56</v>
      </c>
      <c r="G31" s="1094">
        <f t="shared" si="0"/>
        <v>338</v>
      </c>
    </row>
    <row r="32" spans="2:7" ht="12.75" customHeight="1">
      <c r="B32" s="1981"/>
      <c r="C32" s="233" t="s">
        <v>109</v>
      </c>
      <c r="D32" s="249">
        <v>98</v>
      </c>
      <c r="E32" s="249">
        <v>70</v>
      </c>
      <c r="F32" s="249">
        <v>27</v>
      </c>
      <c r="G32" s="248">
        <f t="shared" si="0"/>
        <v>195</v>
      </c>
    </row>
    <row r="33" spans="2:7" ht="12.75" customHeight="1">
      <c r="B33" s="1981"/>
      <c r="C33" s="233" t="s">
        <v>17</v>
      </c>
      <c r="D33" s="249">
        <v>47</v>
      </c>
      <c r="E33" s="249">
        <v>67</v>
      </c>
      <c r="F33" s="249">
        <v>29</v>
      </c>
      <c r="G33" s="248">
        <f t="shared" si="0"/>
        <v>143</v>
      </c>
    </row>
    <row r="34" spans="2:7" ht="12.75" customHeight="1">
      <c r="B34" s="2006">
        <v>1405</v>
      </c>
      <c r="C34" s="86" t="s">
        <v>18</v>
      </c>
      <c r="D34" s="813">
        <f>SUM(D35:D38)</f>
        <v>284</v>
      </c>
      <c r="E34" s="813">
        <f>SUM(E35:E38)</f>
        <v>225</v>
      </c>
      <c r="F34" s="813">
        <f>SUM(F35:F38)</f>
        <v>83</v>
      </c>
      <c r="G34" s="1094">
        <f t="shared" si="0"/>
        <v>592</v>
      </c>
    </row>
    <row r="35" spans="2:7" ht="12.75" customHeight="1">
      <c r="B35" s="2007"/>
      <c r="C35" s="233" t="s">
        <v>21</v>
      </c>
      <c r="D35" s="860">
        <v>161</v>
      </c>
      <c r="E35" s="860">
        <v>79</v>
      </c>
      <c r="F35" s="860">
        <v>30</v>
      </c>
      <c r="G35" s="814">
        <f t="shared" si="0"/>
        <v>270</v>
      </c>
    </row>
    <row r="36" spans="2:7" ht="12.75" customHeight="1">
      <c r="B36" s="2007"/>
      <c r="C36" s="233" t="s">
        <v>19</v>
      </c>
      <c r="D36" s="249">
        <v>91</v>
      </c>
      <c r="E36" s="249">
        <v>130</v>
      </c>
      <c r="F36" s="249">
        <v>39</v>
      </c>
      <c r="G36" s="248">
        <f t="shared" si="0"/>
        <v>260</v>
      </c>
    </row>
    <row r="37" spans="2:7" ht="12.75" customHeight="1">
      <c r="B37" s="2007"/>
      <c r="C37" s="233" t="s">
        <v>65</v>
      </c>
      <c r="D37" s="249">
        <v>32</v>
      </c>
      <c r="E37" s="249">
        <v>12</v>
      </c>
      <c r="F37" s="249">
        <v>14</v>
      </c>
      <c r="G37" s="248">
        <f t="shared" si="0"/>
        <v>58</v>
      </c>
    </row>
    <row r="38" spans="2:7" ht="12.75" customHeight="1">
      <c r="B38" s="2007"/>
      <c r="C38" s="233" t="s">
        <v>49</v>
      </c>
      <c r="D38" s="249">
        <v>0</v>
      </c>
      <c r="E38" s="249">
        <v>4</v>
      </c>
      <c r="F38" s="249">
        <v>0</v>
      </c>
      <c r="G38" s="248">
        <f t="shared" si="0"/>
        <v>4</v>
      </c>
    </row>
    <row r="39" spans="2:7" ht="12.75" customHeight="1">
      <c r="B39" s="2006">
        <v>1406</v>
      </c>
      <c r="C39" s="86" t="s">
        <v>22</v>
      </c>
      <c r="D39" s="813">
        <f>SUM(D40:D43)</f>
        <v>118</v>
      </c>
      <c r="E39" s="813">
        <f>SUM(E40:E43)</f>
        <v>50</v>
      </c>
      <c r="F39" s="813">
        <f>SUM(F40:F43)</f>
        <v>132</v>
      </c>
      <c r="G39" s="1094">
        <f t="shared" si="0"/>
        <v>300</v>
      </c>
    </row>
    <row r="40" spans="2:7" ht="12.75" customHeight="1">
      <c r="B40" s="2007"/>
      <c r="C40" s="233" t="s">
        <v>68</v>
      </c>
      <c r="D40" s="249">
        <v>68</v>
      </c>
      <c r="E40" s="249">
        <v>28</v>
      </c>
      <c r="F40" s="249">
        <v>67</v>
      </c>
      <c r="G40" s="248">
        <f t="shared" si="0"/>
        <v>163</v>
      </c>
    </row>
    <row r="41" spans="2:7" ht="12.75" customHeight="1">
      <c r="B41" s="2007"/>
      <c r="C41" s="233" t="s">
        <v>23</v>
      </c>
      <c r="D41" s="249">
        <v>18</v>
      </c>
      <c r="E41" s="249">
        <v>12</v>
      </c>
      <c r="F41" s="249">
        <v>22</v>
      </c>
      <c r="G41" s="248">
        <f t="shared" ref="G41:G57" si="1">SUM(D41:F41)</f>
        <v>52</v>
      </c>
    </row>
    <row r="42" spans="2:7" ht="12.75" customHeight="1">
      <c r="B42" s="2007"/>
      <c r="C42" s="233" t="s">
        <v>36</v>
      </c>
      <c r="D42" s="249">
        <v>32</v>
      </c>
      <c r="E42" s="249">
        <v>4</v>
      </c>
      <c r="F42" s="249">
        <v>13</v>
      </c>
      <c r="G42" s="248">
        <f t="shared" si="1"/>
        <v>49</v>
      </c>
    </row>
    <row r="43" spans="2:7" ht="12.75" customHeight="1">
      <c r="B43" s="2007"/>
      <c r="C43" s="233" t="s">
        <v>37</v>
      </c>
      <c r="D43" s="249">
        <v>0</v>
      </c>
      <c r="E43" s="249">
        <v>6</v>
      </c>
      <c r="F43" s="249">
        <v>30</v>
      </c>
      <c r="G43" s="248">
        <f t="shared" si="1"/>
        <v>36</v>
      </c>
    </row>
    <row r="44" spans="2:7" ht="12.75" customHeight="1">
      <c r="B44" s="2010">
        <v>1407</v>
      </c>
      <c r="C44" s="87" t="s">
        <v>24</v>
      </c>
      <c r="D44" s="813">
        <f>SUM(D45:D46)</f>
        <v>52</v>
      </c>
      <c r="E44" s="813">
        <f>SUM(E45:E46)</f>
        <v>69</v>
      </c>
      <c r="F44" s="813">
        <f>SUM(F45:F46)</f>
        <v>47</v>
      </c>
      <c r="G44" s="1094">
        <f t="shared" si="1"/>
        <v>168</v>
      </c>
    </row>
    <row r="45" spans="2:7" ht="12.75" customHeight="1">
      <c r="B45" s="1981"/>
      <c r="C45" s="77" t="s">
        <v>69</v>
      </c>
      <c r="D45" s="1083">
        <v>40</v>
      </c>
      <c r="E45" s="1083">
        <v>59</v>
      </c>
      <c r="F45" s="1083">
        <v>14</v>
      </c>
      <c r="G45" s="1097">
        <f t="shared" si="1"/>
        <v>113</v>
      </c>
    </row>
    <row r="46" spans="2:7" ht="12.75" customHeight="1">
      <c r="B46" s="1981"/>
      <c r="C46" s="77" t="s">
        <v>51</v>
      </c>
      <c r="D46" s="1083">
        <v>12</v>
      </c>
      <c r="E46" s="1083">
        <v>10</v>
      </c>
      <c r="F46" s="1083">
        <v>33</v>
      </c>
      <c r="G46" s="1097">
        <f t="shared" si="1"/>
        <v>55</v>
      </c>
    </row>
    <row r="47" spans="2:7" ht="12.75" customHeight="1">
      <c r="B47" s="2010">
        <v>1408</v>
      </c>
      <c r="C47" s="86" t="s">
        <v>25</v>
      </c>
      <c r="D47" s="1096">
        <f>SUM(D48:D51)</f>
        <v>18</v>
      </c>
      <c r="E47" s="1096">
        <f>SUM(E48:E51)</f>
        <v>28</v>
      </c>
      <c r="F47" s="1096">
        <f>SUM(F48:F51)</f>
        <v>89</v>
      </c>
      <c r="G47" s="1095">
        <f t="shared" si="1"/>
        <v>135</v>
      </c>
    </row>
    <row r="48" spans="2:7" ht="12.75" customHeight="1">
      <c r="B48" s="1981"/>
      <c r="C48" s="77" t="s">
        <v>20</v>
      </c>
      <c r="D48" s="260">
        <v>18</v>
      </c>
      <c r="E48" s="253">
        <v>9</v>
      </c>
      <c r="F48" s="253">
        <v>36</v>
      </c>
      <c r="G48" s="811">
        <f t="shared" si="1"/>
        <v>63</v>
      </c>
    </row>
    <row r="49" spans="1:7" ht="12.75" customHeight="1">
      <c r="B49" s="1981"/>
      <c r="C49" s="77" t="s">
        <v>50</v>
      </c>
      <c r="D49" s="249">
        <v>0</v>
      </c>
      <c r="E49" s="249">
        <v>3</v>
      </c>
      <c r="F49" s="249">
        <v>4</v>
      </c>
      <c r="G49" s="248">
        <f t="shared" si="1"/>
        <v>7</v>
      </c>
    </row>
    <row r="50" spans="1:7" ht="12.75" customHeight="1">
      <c r="B50" s="1981"/>
      <c r="C50" s="77" t="s">
        <v>38</v>
      </c>
      <c r="D50" s="249">
        <v>0</v>
      </c>
      <c r="E50" s="249">
        <v>6</v>
      </c>
      <c r="F50" s="249">
        <v>30</v>
      </c>
      <c r="G50" s="248">
        <f t="shared" si="1"/>
        <v>36</v>
      </c>
    </row>
    <row r="51" spans="1:7" ht="12.75" customHeight="1">
      <c r="B51" s="1982"/>
      <c r="C51" s="77" t="s">
        <v>119</v>
      </c>
      <c r="D51" s="844">
        <v>0</v>
      </c>
      <c r="E51" s="844">
        <v>10</v>
      </c>
      <c r="F51" s="844">
        <v>19</v>
      </c>
      <c r="G51" s="809">
        <f t="shared" si="1"/>
        <v>29</v>
      </c>
    </row>
    <row r="52" spans="1:7" ht="12.75" customHeight="1">
      <c r="B52" s="2010">
        <v>1624</v>
      </c>
      <c r="C52" s="87" t="s">
        <v>47</v>
      </c>
      <c r="D52" s="1076">
        <f>SUM(D53:D55)</f>
        <v>57</v>
      </c>
      <c r="E52" s="1076">
        <f>SUM(E53:E55)</f>
        <v>29</v>
      </c>
      <c r="F52" s="1076">
        <f>SUM(F53:F55)</f>
        <v>37</v>
      </c>
      <c r="G52" s="1094">
        <f t="shared" si="1"/>
        <v>123</v>
      </c>
    </row>
    <row r="53" spans="1:7" ht="12.75" customHeight="1">
      <c r="B53" s="1981"/>
      <c r="C53" s="77" t="s">
        <v>118</v>
      </c>
      <c r="D53" s="860">
        <v>41</v>
      </c>
      <c r="E53" s="860">
        <v>8</v>
      </c>
      <c r="F53" s="860">
        <v>12</v>
      </c>
      <c r="G53" s="814">
        <f t="shared" si="1"/>
        <v>61</v>
      </c>
    </row>
    <row r="54" spans="1:7" ht="12.75" customHeight="1">
      <c r="B54" s="1981"/>
      <c r="C54" s="77" t="s">
        <v>117</v>
      </c>
      <c r="D54" s="249">
        <v>2</v>
      </c>
      <c r="E54" s="249">
        <v>16</v>
      </c>
      <c r="F54" s="249">
        <v>8</v>
      </c>
      <c r="G54" s="248">
        <f t="shared" si="1"/>
        <v>26</v>
      </c>
    </row>
    <row r="55" spans="1:7" ht="12.75" customHeight="1">
      <c r="B55" s="1982"/>
      <c r="C55" s="77" t="s">
        <v>52</v>
      </c>
      <c r="D55" s="249">
        <v>14</v>
      </c>
      <c r="E55" s="249">
        <v>5</v>
      </c>
      <c r="F55" s="249">
        <v>17</v>
      </c>
      <c r="G55" s="248">
        <f t="shared" si="1"/>
        <v>36</v>
      </c>
    </row>
    <row r="56" spans="1:7" ht="12.75" customHeight="1">
      <c r="B56" s="1093"/>
      <c r="C56" s="35" t="s">
        <v>42</v>
      </c>
      <c r="D56" s="246">
        <v>0</v>
      </c>
      <c r="E56" s="246">
        <v>0</v>
      </c>
      <c r="F56" s="246">
        <v>0</v>
      </c>
      <c r="G56" s="245">
        <f t="shared" si="1"/>
        <v>0</v>
      </c>
    </row>
    <row r="57" spans="1:7">
      <c r="C57" s="115" t="s">
        <v>5</v>
      </c>
      <c r="D57" s="1092">
        <f>SUM(D9+D17+D27+D31+D34+D39+D44+D47+D52+D56)</f>
        <v>1668</v>
      </c>
      <c r="E57" s="1092">
        <f>SUM(E9+E17+E27+E31+E34+E39+E44+E47+E52+E56)</f>
        <v>787</v>
      </c>
      <c r="F57" s="1092">
        <f>SUM(F9+F17+F27+F31+F34+F39+F44+F47+F52+F56)</f>
        <v>907</v>
      </c>
      <c r="G57" s="1074">
        <f t="shared" si="1"/>
        <v>3362</v>
      </c>
    </row>
    <row r="58" spans="1:7" s="99" customFormat="1" ht="11.25" customHeight="1">
      <c r="A58" s="97"/>
      <c r="B58" s="217"/>
      <c r="C58" s="99" t="s">
        <v>948</v>
      </c>
      <c r="D58" s="97"/>
      <c r="E58" s="97"/>
      <c r="F58" s="97"/>
      <c r="G58" s="97"/>
    </row>
    <row r="59" spans="1:7" s="99" customFormat="1" ht="11.25" customHeight="1">
      <c r="A59" s="97"/>
      <c r="B59" s="217"/>
      <c r="D59" s="97"/>
      <c r="E59" s="97"/>
      <c r="F59" s="97"/>
      <c r="G59" s="97"/>
    </row>
    <row r="60" spans="1:7" s="474" customFormat="1" ht="9" customHeight="1">
      <c r="A60" s="471"/>
      <c r="D60" s="471"/>
      <c r="E60" s="471"/>
      <c r="F60" s="471"/>
      <c r="G60" s="471"/>
    </row>
    <row r="61" spans="1:7" ht="9" customHeight="1">
      <c r="B61" s="754"/>
    </row>
    <row r="62" spans="1:7" ht="9" customHeight="1">
      <c r="B62" s="754"/>
    </row>
    <row r="63" spans="1:7" ht="9" customHeight="1"/>
    <row r="64" spans="1:7"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3:7" ht="9" customHeight="1"/>
    <row r="146" spans="3:7" ht="9" customHeight="1"/>
    <row r="147" spans="3:7" ht="9" customHeight="1">
      <c r="C147" s="99"/>
      <c r="D147" s="215"/>
      <c r="E147" s="215"/>
      <c r="F147" s="216"/>
      <c r="G147" s="215"/>
    </row>
    <row r="148" spans="3:7" ht="9" customHeight="1"/>
    <row r="149" spans="3:7" ht="9" customHeight="1"/>
    <row r="150" spans="3:7" ht="9" customHeight="1"/>
    <row r="151" spans="3:7" ht="9" customHeight="1"/>
    <row r="152" spans="3:7" ht="9" customHeight="1"/>
    <row r="153" spans="3:7" ht="9" customHeight="1"/>
    <row r="154" spans="3:7" ht="9" customHeight="1"/>
    <row r="155" spans="3:7" ht="9" customHeight="1"/>
    <row r="156" spans="3:7" ht="9" customHeight="1"/>
    <row r="157" spans="3:7" ht="9" customHeight="1"/>
    <row r="158" spans="3:7" ht="9" customHeight="1"/>
    <row r="159" spans="3:7" ht="9" customHeight="1"/>
    <row r="160" spans="3: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16">
    <mergeCell ref="B9:B16"/>
    <mergeCell ref="B17:B26"/>
    <mergeCell ref="C6:C8"/>
    <mergeCell ref="B4:G4"/>
    <mergeCell ref="H3:S3"/>
    <mergeCell ref="B3:G3"/>
    <mergeCell ref="G6:G8"/>
    <mergeCell ref="D7:F7"/>
    <mergeCell ref="B6:B8"/>
    <mergeCell ref="B27:B30"/>
    <mergeCell ref="B39:B43"/>
    <mergeCell ref="B52:B55"/>
    <mergeCell ref="B47:B51"/>
    <mergeCell ref="B44:B46"/>
    <mergeCell ref="B31:B33"/>
    <mergeCell ref="B34:B38"/>
  </mergeCells>
  <printOptions horizontalCentered="1"/>
  <pageMargins left="0.51" right="0.43" top="0.52" bottom="0.94488188976377963" header="0.51181102362204722" footer="0.51181102362204722"/>
  <pageSetup scale="79" orientation="portrait" r:id="rId1"/>
  <headerFooter alignWithMargins="0">
    <oddFooter>&amp;F</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1676-4861-478A-85B3-1012531E1195}">
  <dimension ref="A1:V412"/>
  <sheetViews>
    <sheetView view="pageBreakPreview" zoomScaleNormal="115" zoomScaleSheetLayoutView="100" workbookViewId="0">
      <selection activeCell="B3" sqref="B3:G3"/>
    </sheetView>
  </sheetViews>
  <sheetFormatPr baseColWidth="10" defaultRowHeight="12.75"/>
  <cols>
    <col min="1" max="1" width="0.85546875" style="97" customWidth="1"/>
    <col min="2" max="2" width="7.5703125" style="73" customWidth="1"/>
    <col min="3" max="3" width="63.42578125" style="73" customWidth="1"/>
    <col min="4" max="7" width="10.7109375" style="214" customWidth="1"/>
    <col min="8" max="8" width="8" style="73" customWidth="1"/>
    <col min="9" max="9" width="1" style="73" customWidth="1"/>
    <col min="10" max="10" width="6.7109375" style="73" customWidth="1"/>
    <col min="11" max="11" width="1" style="73" customWidth="1"/>
    <col min="12" max="12" width="6.7109375" style="73" customWidth="1"/>
    <col min="13" max="13" width="1" style="73" customWidth="1"/>
    <col min="14" max="14" width="6.7109375" style="73" customWidth="1"/>
    <col min="15" max="15" width="1" style="73" customWidth="1"/>
    <col min="16" max="16" width="6.7109375" style="73" customWidth="1"/>
    <col min="17" max="17" width="1" style="73" customWidth="1"/>
    <col min="18" max="18" width="6.7109375" style="73" customWidth="1"/>
    <col min="19" max="19" width="1" style="73" customWidth="1"/>
    <col min="20" max="21" width="6.7109375" style="73" customWidth="1"/>
    <col min="22" max="16384" width="11.42578125" style="73"/>
  </cols>
  <sheetData>
    <row r="1" spans="2:22" ht="13.5" customHeight="1">
      <c r="D1" s="213"/>
      <c r="E1" s="213"/>
      <c r="F1" s="213"/>
      <c r="G1" s="213"/>
    </row>
    <row r="2" spans="2:22" ht="3.75" customHeight="1">
      <c r="D2" s="213"/>
      <c r="E2" s="213"/>
      <c r="F2" s="213"/>
      <c r="G2" s="213"/>
    </row>
    <row r="3" spans="2:22" ht="12.75" customHeight="1">
      <c r="B3" s="1983" t="s">
        <v>949</v>
      </c>
      <c r="C3" s="1983"/>
      <c r="D3" s="1983"/>
      <c r="E3" s="1983"/>
      <c r="F3" s="1983"/>
      <c r="G3" s="1983"/>
      <c r="H3" s="1983"/>
      <c r="I3" s="1983"/>
      <c r="J3" s="1983"/>
      <c r="K3" s="1983"/>
      <c r="L3" s="1983"/>
      <c r="M3" s="1983"/>
      <c r="N3" s="1983"/>
      <c r="O3" s="1983"/>
      <c r="P3" s="1983"/>
      <c r="Q3" s="1983"/>
      <c r="R3" s="1983"/>
      <c r="S3" s="1983"/>
    </row>
    <row r="4" spans="2:22" ht="12.75" customHeight="1">
      <c r="B4" s="2173" t="s">
        <v>74</v>
      </c>
      <c r="C4" s="2173"/>
      <c r="D4" s="2173"/>
      <c r="E4" s="2173"/>
      <c r="F4" s="2173"/>
      <c r="G4" s="2173"/>
      <c r="U4" s="104"/>
      <c r="V4" s="104"/>
    </row>
    <row r="5" spans="2:22" ht="3" customHeight="1">
      <c r="C5" s="274"/>
      <c r="D5" s="534"/>
      <c r="E5" s="1081"/>
      <c r="F5" s="1081"/>
      <c r="G5" s="534"/>
    </row>
    <row r="6" spans="2:22" ht="12.75" customHeight="1">
      <c r="B6" s="2206" t="s">
        <v>29</v>
      </c>
      <c r="C6" s="2199" t="s">
        <v>73</v>
      </c>
      <c r="D6" s="101"/>
      <c r="E6" s="101"/>
      <c r="F6" s="1091"/>
      <c r="G6" s="2238" t="s">
        <v>5</v>
      </c>
    </row>
    <row r="7" spans="2:22" ht="12.75" customHeight="1">
      <c r="B7" s="2207"/>
      <c r="C7" s="2200"/>
      <c r="D7" s="2241" t="s">
        <v>946</v>
      </c>
      <c r="E7" s="2241"/>
      <c r="F7" s="2241"/>
      <c r="G7" s="2239"/>
    </row>
    <row r="8" spans="2:22">
      <c r="B8" s="2208"/>
      <c r="C8" s="2201"/>
      <c r="D8" s="297" t="s">
        <v>945</v>
      </c>
      <c r="E8" s="297" t="s">
        <v>3</v>
      </c>
      <c r="F8" s="297" t="s">
        <v>943</v>
      </c>
      <c r="G8" s="2240"/>
    </row>
    <row r="9" spans="2:22" ht="12.75" customHeight="1">
      <c r="B9" s="2157">
        <v>1401</v>
      </c>
      <c r="C9" s="271" t="s">
        <v>9</v>
      </c>
      <c r="D9" s="828">
        <f>SUM(D10:D16)</f>
        <v>274</v>
      </c>
      <c r="E9" s="828">
        <f>SUM(E10:E16)</f>
        <v>47</v>
      </c>
      <c r="F9" s="828">
        <f>SUM(F10:F16)</f>
        <v>122</v>
      </c>
      <c r="G9" s="1098">
        <f t="shared" ref="G9:G40" si="0">SUM(D9:F9)</f>
        <v>443</v>
      </c>
    </row>
    <row r="10" spans="2:22" ht="12.75" customHeight="1">
      <c r="B10" s="1985"/>
      <c r="C10" s="269" t="s">
        <v>10</v>
      </c>
      <c r="D10" s="860">
        <v>54</v>
      </c>
      <c r="E10" s="860">
        <v>10</v>
      </c>
      <c r="F10" s="860">
        <v>19</v>
      </c>
      <c r="G10" s="814">
        <f t="shared" si="0"/>
        <v>83</v>
      </c>
    </row>
    <row r="11" spans="2:22" ht="12.75" customHeight="1">
      <c r="B11" s="1985"/>
      <c r="C11" s="251" t="s">
        <v>11</v>
      </c>
      <c r="D11" s="249">
        <v>49</v>
      </c>
      <c r="E11" s="249">
        <v>12</v>
      </c>
      <c r="F11" s="249">
        <v>27</v>
      </c>
      <c r="G11" s="248">
        <f t="shared" si="0"/>
        <v>88</v>
      </c>
    </row>
    <row r="12" spans="2:22" ht="12.75" customHeight="1">
      <c r="B12" s="1985"/>
      <c r="C12" s="251" t="s">
        <v>12</v>
      </c>
      <c r="D12" s="249">
        <v>46</v>
      </c>
      <c r="E12" s="249">
        <v>6</v>
      </c>
      <c r="F12" s="249">
        <v>24</v>
      </c>
      <c r="G12" s="248">
        <f t="shared" si="0"/>
        <v>76</v>
      </c>
    </row>
    <row r="13" spans="2:22" ht="12.75" customHeight="1">
      <c r="B13" s="1985"/>
      <c r="C13" s="251" t="s">
        <v>30</v>
      </c>
      <c r="D13" s="249">
        <v>66</v>
      </c>
      <c r="E13" s="249">
        <v>5</v>
      </c>
      <c r="F13" s="249">
        <v>38</v>
      </c>
      <c r="G13" s="248">
        <f t="shared" si="0"/>
        <v>109</v>
      </c>
    </row>
    <row r="14" spans="2:22" ht="12.75" customHeight="1">
      <c r="B14" s="1985"/>
      <c r="C14" s="251" t="s">
        <v>31</v>
      </c>
      <c r="D14" s="249">
        <v>35</v>
      </c>
      <c r="E14" s="249">
        <v>5</v>
      </c>
      <c r="F14" s="249">
        <v>3</v>
      </c>
      <c r="G14" s="248">
        <f t="shared" si="0"/>
        <v>43</v>
      </c>
    </row>
    <row r="15" spans="2:22" ht="12.75" customHeight="1">
      <c r="B15" s="1985"/>
      <c r="C15" s="251" t="s">
        <v>58</v>
      </c>
      <c r="D15" s="249">
        <v>19</v>
      </c>
      <c r="E15" s="249">
        <v>5</v>
      </c>
      <c r="F15" s="249">
        <v>5</v>
      </c>
      <c r="G15" s="248">
        <f t="shared" si="0"/>
        <v>29</v>
      </c>
    </row>
    <row r="16" spans="2:22" ht="12.75" customHeight="1">
      <c r="B16" s="1985"/>
      <c r="C16" s="279" t="s">
        <v>64</v>
      </c>
      <c r="D16" s="249">
        <v>5</v>
      </c>
      <c r="E16" s="249">
        <v>4</v>
      </c>
      <c r="F16" s="249">
        <v>6</v>
      </c>
      <c r="G16" s="248">
        <f t="shared" si="0"/>
        <v>15</v>
      </c>
    </row>
    <row r="17" spans="2:7" ht="12.75" customHeight="1">
      <c r="B17" s="2006">
        <v>1402</v>
      </c>
      <c r="C17" s="86" t="s">
        <v>13</v>
      </c>
      <c r="D17" s="813">
        <f>SUM(D18:D26)</f>
        <v>613</v>
      </c>
      <c r="E17" s="813">
        <f>SUM(E18:E26)</f>
        <v>108</v>
      </c>
      <c r="F17" s="813">
        <f>SUM(F18:F26)</f>
        <v>277</v>
      </c>
      <c r="G17" s="1094">
        <f t="shared" si="0"/>
        <v>998</v>
      </c>
    </row>
    <row r="18" spans="2:7" ht="12.75" customHeight="1">
      <c r="B18" s="2007"/>
      <c r="C18" s="233" t="s">
        <v>92</v>
      </c>
      <c r="D18" s="249">
        <v>250</v>
      </c>
      <c r="E18" s="249">
        <v>37</v>
      </c>
      <c r="F18" s="249">
        <v>72</v>
      </c>
      <c r="G18" s="248">
        <f t="shared" si="0"/>
        <v>359</v>
      </c>
    </row>
    <row r="19" spans="2:7" ht="12.75" customHeight="1">
      <c r="B19" s="2007"/>
      <c r="C19" s="233" t="s">
        <v>110</v>
      </c>
      <c r="D19" s="249">
        <v>97</v>
      </c>
      <c r="E19" s="249">
        <v>15</v>
      </c>
      <c r="F19" s="249">
        <v>40</v>
      </c>
      <c r="G19" s="248">
        <f t="shared" si="0"/>
        <v>152</v>
      </c>
    </row>
    <row r="20" spans="2:7" ht="12.75" customHeight="1">
      <c r="B20" s="2007"/>
      <c r="C20" s="233" t="s">
        <v>56</v>
      </c>
      <c r="D20" s="249">
        <v>68</v>
      </c>
      <c r="E20" s="249">
        <v>14</v>
      </c>
      <c r="F20" s="249">
        <v>11</v>
      </c>
      <c r="G20" s="248">
        <f t="shared" si="0"/>
        <v>93</v>
      </c>
    </row>
    <row r="21" spans="2:7" ht="12.75" customHeight="1">
      <c r="B21" s="2007"/>
      <c r="C21" s="233" t="s">
        <v>125</v>
      </c>
      <c r="D21" s="249">
        <v>49</v>
      </c>
      <c r="E21" s="249">
        <v>11</v>
      </c>
      <c r="F21" s="249">
        <v>18</v>
      </c>
      <c r="G21" s="248">
        <f t="shared" si="0"/>
        <v>78</v>
      </c>
    </row>
    <row r="22" spans="2:7" ht="12.75" customHeight="1">
      <c r="B22" s="2007"/>
      <c r="C22" s="233" t="s">
        <v>124</v>
      </c>
      <c r="D22" s="249">
        <v>30</v>
      </c>
      <c r="E22" s="249">
        <v>5</v>
      </c>
      <c r="F22" s="249">
        <v>18</v>
      </c>
      <c r="G22" s="248">
        <f t="shared" si="0"/>
        <v>53</v>
      </c>
    </row>
    <row r="23" spans="2:7" ht="12.75" customHeight="1">
      <c r="B23" s="2007"/>
      <c r="C23" s="233" t="s">
        <v>53</v>
      </c>
      <c r="D23" s="249">
        <v>62</v>
      </c>
      <c r="E23" s="249">
        <v>8</v>
      </c>
      <c r="F23" s="249">
        <v>20</v>
      </c>
      <c r="G23" s="248">
        <f t="shared" si="0"/>
        <v>90</v>
      </c>
    </row>
    <row r="24" spans="2:7" ht="12.75" customHeight="1">
      <c r="B24" s="2007"/>
      <c r="C24" s="233" t="s">
        <v>123</v>
      </c>
      <c r="D24" s="249">
        <v>49</v>
      </c>
      <c r="E24" s="249">
        <v>15</v>
      </c>
      <c r="F24" s="249">
        <v>14</v>
      </c>
      <c r="G24" s="248">
        <f t="shared" si="0"/>
        <v>78</v>
      </c>
    </row>
    <row r="25" spans="2:7" ht="12.75" customHeight="1">
      <c r="B25" s="2007"/>
      <c r="C25" s="233" t="s">
        <v>32</v>
      </c>
      <c r="D25" s="249">
        <v>8</v>
      </c>
      <c r="E25" s="249">
        <v>3</v>
      </c>
      <c r="F25" s="249">
        <v>84</v>
      </c>
      <c r="G25" s="248">
        <f t="shared" si="0"/>
        <v>95</v>
      </c>
    </row>
    <row r="26" spans="2:7" ht="12.75" customHeight="1">
      <c r="B26" s="2008"/>
      <c r="C26" s="233" t="s">
        <v>122</v>
      </c>
      <c r="D26" s="249">
        <v>0</v>
      </c>
      <c r="E26" s="249">
        <v>0</v>
      </c>
      <c r="F26" s="249">
        <v>0</v>
      </c>
      <c r="G26" s="248">
        <f t="shared" si="0"/>
        <v>0</v>
      </c>
    </row>
    <row r="27" spans="2:7" ht="12.75" customHeight="1">
      <c r="B27" s="2006">
        <v>1403</v>
      </c>
      <c r="C27" s="86" t="s">
        <v>14</v>
      </c>
      <c r="D27" s="813">
        <f>SUM(D28:D30)</f>
        <v>120</v>
      </c>
      <c r="E27" s="813">
        <f>SUM(E28:E30)</f>
        <v>97</v>
      </c>
      <c r="F27" s="813">
        <f>SUM(F28:F30)</f>
        <v>64</v>
      </c>
      <c r="G27" s="1094">
        <f t="shared" si="0"/>
        <v>281</v>
      </c>
    </row>
    <row r="28" spans="2:7" ht="12.75" customHeight="1">
      <c r="B28" s="2007"/>
      <c r="C28" s="233" t="s">
        <v>33</v>
      </c>
      <c r="D28" s="249">
        <v>33</v>
      </c>
      <c r="E28" s="249">
        <v>42</v>
      </c>
      <c r="F28" s="249">
        <v>34</v>
      </c>
      <c r="G28" s="248">
        <f t="shared" si="0"/>
        <v>109</v>
      </c>
    </row>
    <row r="29" spans="2:7" ht="12.75" customHeight="1">
      <c r="B29" s="2007"/>
      <c r="C29" s="233" t="s">
        <v>15</v>
      </c>
      <c r="D29" s="249">
        <v>47</v>
      </c>
      <c r="E29" s="249">
        <v>21</v>
      </c>
      <c r="F29" s="249">
        <v>17</v>
      </c>
      <c r="G29" s="248">
        <f t="shared" si="0"/>
        <v>85</v>
      </c>
    </row>
    <row r="30" spans="2:7" ht="12.75" customHeight="1">
      <c r="B30" s="2007"/>
      <c r="C30" s="233" t="s">
        <v>16</v>
      </c>
      <c r="D30" s="249">
        <v>40</v>
      </c>
      <c r="E30" s="249">
        <v>34</v>
      </c>
      <c r="F30" s="249">
        <v>13</v>
      </c>
      <c r="G30" s="248">
        <f t="shared" si="0"/>
        <v>87</v>
      </c>
    </row>
    <row r="31" spans="2:7" ht="12.75" customHeight="1">
      <c r="B31" s="2010">
        <v>1404</v>
      </c>
      <c r="C31" s="86" t="s">
        <v>34</v>
      </c>
      <c r="D31" s="813">
        <f>SUM(D32:D33)</f>
        <v>145</v>
      </c>
      <c r="E31" s="813">
        <f>SUM(E32:E33)</f>
        <v>137</v>
      </c>
      <c r="F31" s="813">
        <f>SUM(F32:F33)</f>
        <v>56</v>
      </c>
      <c r="G31" s="1094">
        <f t="shared" si="0"/>
        <v>338</v>
      </c>
    </row>
    <row r="32" spans="2:7" ht="12.75" customHeight="1">
      <c r="B32" s="1981"/>
      <c r="C32" s="233" t="s">
        <v>109</v>
      </c>
      <c r="D32" s="249">
        <v>98</v>
      </c>
      <c r="E32" s="249">
        <v>70</v>
      </c>
      <c r="F32" s="249">
        <v>27</v>
      </c>
      <c r="G32" s="248">
        <f t="shared" si="0"/>
        <v>195</v>
      </c>
    </row>
    <row r="33" spans="2:7" ht="12.75" customHeight="1">
      <c r="B33" s="1981"/>
      <c r="C33" s="233" t="s">
        <v>17</v>
      </c>
      <c r="D33" s="249">
        <v>47</v>
      </c>
      <c r="E33" s="249">
        <v>67</v>
      </c>
      <c r="F33" s="249">
        <v>29</v>
      </c>
      <c r="G33" s="248">
        <f t="shared" si="0"/>
        <v>143</v>
      </c>
    </row>
    <row r="34" spans="2:7" ht="12.75" customHeight="1">
      <c r="B34" s="2006">
        <v>1405</v>
      </c>
      <c r="C34" s="86" t="s">
        <v>18</v>
      </c>
      <c r="D34" s="813">
        <f>SUM(D35:D38)</f>
        <v>294</v>
      </c>
      <c r="E34" s="813">
        <f>SUM(E35:E38)</f>
        <v>225</v>
      </c>
      <c r="F34" s="813">
        <f>SUM(F35:F38)</f>
        <v>87</v>
      </c>
      <c r="G34" s="1094">
        <f t="shared" si="0"/>
        <v>606</v>
      </c>
    </row>
    <row r="35" spans="2:7" ht="12.75" customHeight="1">
      <c r="B35" s="2007"/>
      <c r="C35" s="233" t="s">
        <v>21</v>
      </c>
      <c r="D35" s="860">
        <v>161</v>
      </c>
      <c r="E35" s="860">
        <v>79</v>
      </c>
      <c r="F35" s="860">
        <v>30</v>
      </c>
      <c r="G35" s="814">
        <f t="shared" si="0"/>
        <v>270</v>
      </c>
    </row>
    <row r="36" spans="2:7" ht="12.75" customHeight="1">
      <c r="B36" s="2007"/>
      <c r="C36" s="233" t="s">
        <v>19</v>
      </c>
      <c r="D36" s="249">
        <v>91</v>
      </c>
      <c r="E36" s="249">
        <v>130</v>
      </c>
      <c r="F36" s="249">
        <v>39</v>
      </c>
      <c r="G36" s="248">
        <f t="shared" si="0"/>
        <v>260</v>
      </c>
    </row>
    <row r="37" spans="2:7" ht="12.75" customHeight="1">
      <c r="B37" s="2007"/>
      <c r="C37" s="233" t="s">
        <v>65</v>
      </c>
      <c r="D37" s="249">
        <v>32</v>
      </c>
      <c r="E37" s="249">
        <v>12</v>
      </c>
      <c r="F37" s="249">
        <v>14</v>
      </c>
      <c r="G37" s="248">
        <f t="shared" si="0"/>
        <v>58</v>
      </c>
    </row>
    <row r="38" spans="2:7" ht="12.75" customHeight="1">
      <c r="B38" s="2007"/>
      <c r="C38" s="233" t="s">
        <v>49</v>
      </c>
      <c r="D38" s="249">
        <v>10</v>
      </c>
      <c r="E38" s="249">
        <v>4</v>
      </c>
      <c r="F38" s="249">
        <v>4</v>
      </c>
      <c r="G38" s="248">
        <f t="shared" si="0"/>
        <v>18</v>
      </c>
    </row>
    <row r="39" spans="2:7" ht="12.75" customHeight="1">
      <c r="B39" s="2006">
        <v>1406</v>
      </c>
      <c r="C39" s="86" t="s">
        <v>22</v>
      </c>
      <c r="D39" s="813">
        <f>SUM(D40:D43)</f>
        <v>128</v>
      </c>
      <c r="E39" s="813">
        <f>SUM(E40:E43)</f>
        <v>50</v>
      </c>
      <c r="F39" s="813">
        <f>SUM(F40:F43)</f>
        <v>132</v>
      </c>
      <c r="G39" s="1094">
        <f t="shared" si="0"/>
        <v>310</v>
      </c>
    </row>
    <row r="40" spans="2:7" ht="12.75" customHeight="1">
      <c r="B40" s="2007"/>
      <c r="C40" s="233" t="s">
        <v>68</v>
      </c>
      <c r="D40" s="249">
        <v>68</v>
      </c>
      <c r="E40" s="249">
        <v>28</v>
      </c>
      <c r="F40" s="249">
        <v>67</v>
      </c>
      <c r="G40" s="248">
        <f t="shared" si="0"/>
        <v>163</v>
      </c>
    </row>
    <row r="41" spans="2:7" ht="12.75" customHeight="1">
      <c r="B41" s="2007"/>
      <c r="C41" s="233" t="s">
        <v>23</v>
      </c>
      <c r="D41" s="249">
        <v>18</v>
      </c>
      <c r="E41" s="249">
        <v>12</v>
      </c>
      <c r="F41" s="249">
        <v>22</v>
      </c>
      <c r="G41" s="248">
        <f t="shared" ref="G41:G57" si="1">SUM(D41:F41)</f>
        <v>52</v>
      </c>
    </row>
    <row r="42" spans="2:7" ht="12.75" customHeight="1">
      <c r="B42" s="2007"/>
      <c r="C42" s="233" t="s">
        <v>36</v>
      </c>
      <c r="D42" s="249">
        <v>32</v>
      </c>
      <c r="E42" s="249">
        <v>4</v>
      </c>
      <c r="F42" s="249">
        <v>13</v>
      </c>
      <c r="G42" s="248">
        <f t="shared" si="1"/>
        <v>49</v>
      </c>
    </row>
    <row r="43" spans="2:7" ht="12.75" customHeight="1">
      <c r="B43" s="2007"/>
      <c r="C43" s="233" t="s">
        <v>37</v>
      </c>
      <c r="D43" s="249">
        <v>10</v>
      </c>
      <c r="E43" s="249">
        <v>6</v>
      </c>
      <c r="F43" s="249">
        <v>30</v>
      </c>
      <c r="G43" s="248">
        <f t="shared" si="1"/>
        <v>46</v>
      </c>
    </row>
    <row r="44" spans="2:7" ht="12.75" customHeight="1">
      <c r="B44" s="2010">
        <v>1407</v>
      </c>
      <c r="C44" s="87" t="s">
        <v>24</v>
      </c>
      <c r="D44" s="813">
        <f>SUM(D45:D46)</f>
        <v>52</v>
      </c>
      <c r="E44" s="813">
        <f>SUM(E45:E46)</f>
        <v>69</v>
      </c>
      <c r="F44" s="813">
        <f>SUM(F45:F46)</f>
        <v>47</v>
      </c>
      <c r="G44" s="1094">
        <f t="shared" si="1"/>
        <v>168</v>
      </c>
    </row>
    <row r="45" spans="2:7" ht="12.75" customHeight="1">
      <c r="B45" s="1981"/>
      <c r="C45" s="77" t="s">
        <v>69</v>
      </c>
      <c r="D45" s="1083">
        <v>40</v>
      </c>
      <c r="E45" s="1083">
        <v>59</v>
      </c>
      <c r="F45" s="1083">
        <v>14</v>
      </c>
      <c r="G45" s="1097">
        <f t="shared" si="1"/>
        <v>113</v>
      </c>
    </row>
    <row r="46" spans="2:7" ht="12.75" customHeight="1">
      <c r="B46" s="1981"/>
      <c r="C46" s="77" t="s">
        <v>51</v>
      </c>
      <c r="D46" s="1083">
        <v>12</v>
      </c>
      <c r="E46" s="1083">
        <v>10</v>
      </c>
      <c r="F46" s="1083">
        <v>33</v>
      </c>
      <c r="G46" s="1097">
        <f t="shared" si="1"/>
        <v>55</v>
      </c>
    </row>
    <row r="47" spans="2:7" ht="12.75" customHeight="1">
      <c r="B47" s="2010">
        <v>1408</v>
      </c>
      <c r="C47" s="86" t="s">
        <v>25</v>
      </c>
      <c r="D47" s="1096">
        <f>SUM(D48:D51)</f>
        <v>46</v>
      </c>
      <c r="E47" s="1096">
        <f>SUM(E48:E51)</f>
        <v>39</v>
      </c>
      <c r="F47" s="1096">
        <f>SUM(F48:F51)</f>
        <v>92</v>
      </c>
      <c r="G47" s="1095">
        <f t="shared" si="1"/>
        <v>177</v>
      </c>
    </row>
    <row r="48" spans="2:7" ht="12.75" customHeight="1">
      <c r="B48" s="1981"/>
      <c r="C48" s="77" t="s">
        <v>20</v>
      </c>
      <c r="D48" s="260">
        <v>18</v>
      </c>
      <c r="E48" s="253">
        <v>9</v>
      </c>
      <c r="F48" s="253">
        <v>36</v>
      </c>
      <c r="G48" s="811">
        <f t="shared" si="1"/>
        <v>63</v>
      </c>
    </row>
    <row r="49" spans="1:7" ht="12.75" customHeight="1">
      <c r="B49" s="1981"/>
      <c r="C49" s="77" t="s">
        <v>50</v>
      </c>
      <c r="D49" s="249">
        <v>12</v>
      </c>
      <c r="E49" s="249">
        <v>3</v>
      </c>
      <c r="F49" s="249">
        <v>4</v>
      </c>
      <c r="G49" s="248">
        <f t="shared" si="1"/>
        <v>19</v>
      </c>
    </row>
    <row r="50" spans="1:7" ht="12.75" customHeight="1">
      <c r="B50" s="1981"/>
      <c r="C50" s="77" t="s">
        <v>38</v>
      </c>
      <c r="D50" s="249">
        <v>8</v>
      </c>
      <c r="E50" s="249">
        <v>10</v>
      </c>
      <c r="F50" s="249">
        <v>19</v>
      </c>
      <c r="G50" s="248">
        <f t="shared" si="1"/>
        <v>37</v>
      </c>
    </row>
    <row r="51" spans="1:7" ht="12.75" customHeight="1">
      <c r="B51" s="1982"/>
      <c r="C51" s="77" t="s">
        <v>119</v>
      </c>
      <c r="D51" s="844">
        <v>8</v>
      </c>
      <c r="E51" s="844">
        <v>17</v>
      </c>
      <c r="F51" s="844">
        <v>33</v>
      </c>
      <c r="G51" s="809">
        <f t="shared" si="1"/>
        <v>58</v>
      </c>
    </row>
    <row r="52" spans="1:7" ht="12.75" customHeight="1">
      <c r="B52" s="2010">
        <v>1624</v>
      </c>
      <c r="C52" s="87" t="s">
        <v>47</v>
      </c>
      <c r="D52" s="1076">
        <f>SUM(D53:D55)</f>
        <v>57</v>
      </c>
      <c r="E52" s="1076">
        <f>SUM(E53:E55)</f>
        <v>29</v>
      </c>
      <c r="F52" s="1076">
        <f>SUM(F53:F55)</f>
        <v>37</v>
      </c>
      <c r="G52" s="1094">
        <f t="shared" si="1"/>
        <v>123</v>
      </c>
    </row>
    <row r="53" spans="1:7" ht="12.75" customHeight="1">
      <c r="B53" s="1981"/>
      <c r="C53" s="77" t="s">
        <v>118</v>
      </c>
      <c r="D53" s="860">
        <v>41</v>
      </c>
      <c r="E53" s="860">
        <v>8</v>
      </c>
      <c r="F53" s="860">
        <v>12</v>
      </c>
      <c r="G53" s="814">
        <f t="shared" si="1"/>
        <v>61</v>
      </c>
    </row>
    <row r="54" spans="1:7" ht="12.75" customHeight="1">
      <c r="B54" s="1981"/>
      <c r="C54" s="77" t="s">
        <v>117</v>
      </c>
      <c r="D54" s="249">
        <v>2</v>
      </c>
      <c r="E54" s="249">
        <v>16</v>
      </c>
      <c r="F54" s="249">
        <v>8</v>
      </c>
      <c r="G54" s="248">
        <f t="shared" si="1"/>
        <v>26</v>
      </c>
    </row>
    <row r="55" spans="1:7" ht="12.75" customHeight="1">
      <c r="B55" s="1982"/>
      <c r="C55" s="77" t="s">
        <v>52</v>
      </c>
      <c r="D55" s="249">
        <v>14</v>
      </c>
      <c r="E55" s="249">
        <v>5</v>
      </c>
      <c r="F55" s="249">
        <v>17</v>
      </c>
      <c r="G55" s="248">
        <f t="shared" si="1"/>
        <v>36</v>
      </c>
    </row>
    <row r="56" spans="1:7" ht="12.75" customHeight="1">
      <c r="B56" s="1093"/>
      <c r="C56" s="35" t="s">
        <v>42</v>
      </c>
      <c r="D56" s="246">
        <v>0</v>
      </c>
      <c r="E56" s="246">
        <v>0</v>
      </c>
      <c r="F56" s="246">
        <v>0</v>
      </c>
      <c r="G56" s="245">
        <f t="shared" si="1"/>
        <v>0</v>
      </c>
    </row>
    <row r="57" spans="1:7">
      <c r="C57" s="115" t="s">
        <v>5</v>
      </c>
      <c r="D57" s="1092">
        <f>SUM(D9+D17+D27+D31+D34+D39+D44+D47+D52+D56)</f>
        <v>1729</v>
      </c>
      <c r="E57" s="1092">
        <f>SUM(E9+E17+E27+E31+E34+E39+E44+E47+E52+E56)</f>
        <v>801</v>
      </c>
      <c r="F57" s="1092">
        <f>SUM(F9+F17+F27+F31+F34+F39+F44+F47+F52+F56)</f>
        <v>914</v>
      </c>
      <c r="G57" s="1074">
        <f t="shared" si="1"/>
        <v>3444</v>
      </c>
    </row>
    <row r="58" spans="1:7" s="99" customFormat="1" ht="11.25" customHeight="1">
      <c r="A58" s="97"/>
      <c r="B58" s="217"/>
      <c r="C58" s="99" t="s">
        <v>948</v>
      </c>
      <c r="D58" s="97"/>
      <c r="E58" s="97"/>
      <c r="F58" s="97"/>
      <c r="G58" s="97"/>
    </row>
    <row r="59" spans="1:7" s="99" customFormat="1" ht="11.25" customHeight="1">
      <c r="A59" s="97"/>
      <c r="B59" s="217"/>
      <c r="D59" s="97"/>
      <c r="E59" s="97"/>
      <c r="F59" s="97"/>
      <c r="G59" s="97"/>
    </row>
    <row r="60" spans="1:7" s="474" customFormat="1" ht="9" customHeight="1">
      <c r="A60" s="471"/>
      <c r="D60" s="471"/>
      <c r="E60" s="471"/>
      <c r="F60" s="471"/>
      <c r="G60" s="471"/>
    </row>
    <row r="61" spans="1:7" ht="9" customHeight="1">
      <c r="B61" s="754"/>
    </row>
    <row r="62" spans="1:7" ht="9" customHeight="1">
      <c r="B62" s="754"/>
    </row>
    <row r="63" spans="1:7" ht="9" customHeight="1"/>
    <row r="64" spans="1:7"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3:7" ht="9" customHeight="1"/>
    <row r="146" spans="3:7" ht="9" customHeight="1"/>
    <row r="147" spans="3:7" ht="9" customHeight="1">
      <c r="C147" s="99"/>
      <c r="D147" s="215"/>
      <c r="E147" s="215"/>
      <c r="F147" s="216"/>
      <c r="G147" s="215"/>
    </row>
    <row r="148" spans="3:7" ht="9" customHeight="1"/>
    <row r="149" spans="3:7" ht="9" customHeight="1"/>
    <row r="150" spans="3:7" ht="9" customHeight="1"/>
    <row r="151" spans="3:7" ht="9" customHeight="1"/>
    <row r="152" spans="3:7" ht="9" customHeight="1"/>
    <row r="153" spans="3:7" ht="9" customHeight="1"/>
    <row r="154" spans="3:7" ht="9" customHeight="1"/>
    <row r="155" spans="3:7" ht="9" customHeight="1"/>
    <row r="156" spans="3:7" ht="9" customHeight="1"/>
    <row r="157" spans="3:7" ht="9" customHeight="1"/>
    <row r="158" spans="3:7" ht="9" customHeight="1"/>
    <row r="159" spans="3:7" ht="9" customHeight="1"/>
    <row r="160" spans="3: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sheetData>
  <mergeCells count="16">
    <mergeCell ref="B9:B16"/>
    <mergeCell ref="B17:B26"/>
    <mergeCell ref="C6:C8"/>
    <mergeCell ref="B4:G4"/>
    <mergeCell ref="H3:S3"/>
    <mergeCell ref="B3:G3"/>
    <mergeCell ref="G6:G8"/>
    <mergeCell ref="D7:F7"/>
    <mergeCell ref="B6:B8"/>
    <mergeCell ref="B27:B30"/>
    <mergeCell ref="B39:B43"/>
    <mergeCell ref="B52:B55"/>
    <mergeCell ref="B47:B51"/>
    <mergeCell ref="B44:B46"/>
    <mergeCell ref="B31:B33"/>
    <mergeCell ref="B34:B38"/>
  </mergeCells>
  <printOptions horizontalCentered="1"/>
  <pageMargins left="0.51" right="0.43" top="0.52" bottom="0.94488188976377963" header="0.51181102362204722" footer="0.51181102362204722"/>
  <pageSetup scale="79" orientation="portrait" r:id="rId1"/>
  <headerFooter alignWithMargins="0">
    <oddFooter>&amp;F</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F85F3-ACCB-449F-95E6-D1E0F359FE79}">
  <dimension ref="A1:AE404"/>
  <sheetViews>
    <sheetView view="pageBreakPreview" zoomScaleNormal="115" zoomScaleSheetLayoutView="100" workbookViewId="0">
      <selection activeCell="C1" sqref="A1:C1048576"/>
    </sheetView>
  </sheetViews>
  <sheetFormatPr baseColWidth="10" defaultRowHeight="12.75"/>
  <cols>
    <col min="1" max="1" width="2.85546875" style="260" customWidth="1"/>
    <col min="2" max="2" width="6.5703125" style="73" customWidth="1"/>
    <col min="3" max="3" width="1.5703125" style="73" customWidth="1"/>
    <col min="4" max="4" width="59" style="73" customWidth="1"/>
    <col min="5" max="5" width="11.7109375" style="214" customWidth="1"/>
    <col min="6" max="6" width="10" style="214" bestFit="1" customWidth="1"/>
    <col min="7" max="7" width="11.28515625" style="214" bestFit="1" customWidth="1"/>
    <col min="8" max="9" width="11.28515625" style="214" customWidth="1"/>
    <col min="10" max="10" width="7.28515625" style="214" customWidth="1"/>
    <col min="11" max="12" width="11.42578125" style="73"/>
    <col min="13" max="13" width="4.7109375" style="73" customWidth="1"/>
    <col min="14" max="14" width="5" style="73" customWidth="1"/>
    <col min="15" max="15" width="2.28515625" style="73" customWidth="1"/>
    <col min="16" max="16" width="26" style="73" customWidth="1"/>
    <col min="17" max="17" width="8"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7" width="6.7109375" style="73" customWidth="1"/>
    <col min="28" max="28" width="1" style="73" customWidth="1"/>
    <col min="29" max="30" width="6.7109375" style="73" customWidth="1"/>
    <col min="31" max="16384" width="11.42578125" style="73"/>
  </cols>
  <sheetData>
    <row r="1" spans="2:31" ht="13.5" customHeight="1">
      <c r="E1" s="213"/>
      <c r="F1" s="213"/>
      <c r="G1" s="213"/>
      <c r="H1" s="213"/>
      <c r="I1" s="213"/>
      <c r="J1" s="213"/>
      <c r="K1" s="92"/>
      <c r="L1" s="92"/>
    </row>
    <row r="2" spans="2:31" ht="3.75" customHeight="1">
      <c r="E2" s="213"/>
      <c r="F2" s="213"/>
      <c r="G2" s="213"/>
      <c r="H2" s="213"/>
      <c r="I2" s="213"/>
      <c r="J2" s="213"/>
      <c r="K2" s="92"/>
      <c r="L2" s="92"/>
    </row>
    <row r="3" spans="2:31" ht="12.75" customHeight="1">
      <c r="B3" s="2016" t="s">
        <v>947</v>
      </c>
      <c r="C3" s="2016"/>
      <c r="D3" s="2016"/>
      <c r="E3" s="2016"/>
      <c r="F3" s="2016"/>
      <c r="G3" s="2016"/>
      <c r="H3" s="2016"/>
      <c r="I3" s="2016"/>
      <c r="J3" s="2016"/>
      <c r="K3" s="92"/>
      <c r="N3" s="1983"/>
      <c r="O3" s="1983"/>
      <c r="P3" s="1983"/>
      <c r="Q3" s="1983"/>
      <c r="R3" s="1983"/>
      <c r="S3" s="1983"/>
      <c r="T3" s="1983"/>
      <c r="U3" s="1983"/>
      <c r="V3" s="1983"/>
      <c r="W3" s="1983"/>
      <c r="X3" s="1983"/>
      <c r="Y3" s="1983"/>
      <c r="Z3" s="1983"/>
      <c r="AA3" s="1983"/>
      <c r="AB3" s="1983"/>
    </row>
    <row r="4" spans="2:31" ht="12.75" customHeight="1">
      <c r="B4" s="2242" t="s">
        <v>63</v>
      </c>
      <c r="C4" s="2242"/>
      <c r="D4" s="2242"/>
      <c r="E4" s="2242"/>
      <c r="F4" s="2242"/>
      <c r="G4" s="2242"/>
      <c r="H4" s="2242"/>
      <c r="I4" s="2242"/>
      <c r="J4" s="2242"/>
      <c r="K4" s="92"/>
      <c r="L4" s="106"/>
      <c r="M4" s="106"/>
      <c r="N4" s="105"/>
      <c r="AD4" s="104"/>
      <c r="AE4" s="104"/>
    </row>
    <row r="5" spans="2:31" ht="3" customHeight="1">
      <c r="C5" s="274"/>
      <c r="D5" s="274"/>
      <c r="E5" s="534"/>
      <c r="F5" s="1081"/>
      <c r="G5" s="1081"/>
      <c r="H5" s="1081"/>
      <c r="I5" s="1081"/>
      <c r="J5" s="534"/>
      <c r="K5" s="92"/>
      <c r="N5" s="99"/>
    </row>
    <row r="6" spans="2:31" ht="12.75" customHeight="1">
      <c r="B6" s="2206" t="s">
        <v>29</v>
      </c>
      <c r="C6" s="798"/>
      <c r="D6" s="572"/>
      <c r="E6" s="101"/>
      <c r="F6" s="101"/>
      <c r="G6" s="1091"/>
      <c r="H6" s="1091"/>
      <c r="I6" s="1091"/>
      <c r="J6" s="2238" t="s">
        <v>5</v>
      </c>
      <c r="K6" s="92"/>
      <c r="N6" s="99"/>
    </row>
    <row r="7" spans="2:31" ht="12.75" customHeight="1">
      <c r="B7" s="2207"/>
      <c r="C7" s="326" t="s">
        <v>937</v>
      </c>
      <c r="D7" s="363"/>
      <c r="E7" s="2241" t="s">
        <v>946</v>
      </c>
      <c r="F7" s="2241"/>
      <c r="G7" s="2241"/>
      <c r="H7" s="2241"/>
      <c r="I7" s="2241"/>
      <c r="J7" s="2239"/>
      <c r="K7" s="92"/>
      <c r="L7" s="97"/>
    </row>
    <row r="8" spans="2:31">
      <c r="B8" s="2208"/>
      <c r="C8" s="323"/>
      <c r="D8" s="360"/>
      <c r="E8" s="297" t="s">
        <v>945</v>
      </c>
      <c r="F8" s="297" t="s">
        <v>3</v>
      </c>
      <c r="G8" s="297" t="s">
        <v>944</v>
      </c>
      <c r="H8" s="297" t="s">
        <v>943</v>
      </c>
      <c r="I8" s="297" t="s">
        <v>942</v>
      </c>
      <c r="J8" s="2240"/>
      <c r="K8" s="92"/>
    </row>
    <row r="9" spans="2:31">
      <c r="B9" s="2006">
        <v>1401</v>
      </c>
      <c r="C9" s="271" t="s">
        <v>9</v>
      </c>
      <c r="D9" s="432"/>
      <c r="E9" s="793">
        <f>SUM(E10:E16)</f>
        <v>3354</v>
      </c>
      <c r="F9" s="793">
        <f>SUM(F10:F16)</f>
        <v>287</v>
      </c>
      <c r="G9" s="793">
        <f>SUM(G10:G16)</f>
        <v>7</v>
      </c>
      <c r="H9" s="793">
        <f>SUM(H10:H16)</f>
        <v>117</v>
      </c>
      <c r="I9" s="793">
        <f>SUM(I10:I16)</f>
        <v>140</v>
      </c>
      <c r="J9" s="1090">
        <f t="shared" ref="J9:J40" si="0">SUM(E9:I9)</f>
        <v>3905</v>
      </c>
      <c r="K9" s="92"/>
    </row>
    <row r="10" spans="2:31" ht="12" customHeight="1">
      <c r="B10" s="2007"/>
      <c r="C10" s="269" t="s">
        <v>10</v>
      </c>
      <c r="D10" s="782"/>
      <c r="E10" s="791">
        <v>1135</v>
      </c>
      <c r="F10" s="791">
        <v>81</v>
      </c>
      <c r="G10" s="791">
        <v>2</v>
      </c>
      <c r="H10" s="791">
        <v>18</v>
      </c>
      <c r="I10" s="791">
        <v>22</v>
      </c>
      <c r="J10" s="780">
        <f t="shared" si="0"/>
        <v>1258</v>
      </c>
      <c r="K10" s="92"/>
      <c r="L10" s="92"/>
    </row>
    <row r="11" spans="2:31" ht="12" customHeight="1">
      <c r="B11" s="2007"/>
      <c r="C11" s="251" t="s">
        <v>11</v>
      </c>
      <c r="D11" s="261"/>
      <c r="E11" s="341">
        <v>747</v>
      </c>
      <c r="F11" s="341">
        <v>76</v>
      </c>
      <c r="G11" s="341">
        <v>3</v>
      </c>
      <c r="H11" s="341">
        <v>11</v>
      </c>
      <c r="I11" s="341">
        <v>10</v>
      </c>
      <c r="J11" s="772">
        <f t="shared" si="0"/>
        <v>847</v>
      </c>
      <c r="K11" s="92"/>
      <c r="L11" s="92"/>
    </row>
    <row r="12" spans="2:31" ht="12" customHeight="1">
      <c r="B12" s="2007"/>
      <c r="C12" s="251" t="s">
        <v>12</v>
      </c>
      <c r="D12" s="261"/>
      <c r="E12" s="341">
        <v>523</v>
      </c>
      <c r="F12" s="341">
        <v>72</v>
      </c>
      <c r="G12" s="341">
        <v>2</v>
      </c>
      <c r="H12" s="341">
        <v>34</v>
      </c>
      <c r="I12" s="341">
        <v>11</v>
      </c>
      <c r="J12" s="772">
        <f t="shared" si="0"/>
        <v>642</v>
      </c>
      <c r="K12" s="92"/>
      <c r="L12" s="92"/>
    </row>
    <row r="13" spans="2:31" ht="12" customHeight="1">
      <c r="B13" s="2007"/>
      <c r="C13" s="251" t="s">
        <v>30</v>
      </c>
      <c r="D13" s="261"/>
      <c r="E13" s="341">
        <v>417</v>
      </c>
      <c r="F13" s="341">
        <v>37</v>
      </c>
      <c r="G13" s="341">
        <v>0</v>
      </c>
      <c r="H13" s="341">
        <v>37</v>
      </c>
      <c r="I13" s="341">
        <v>90</v>
      </c>
      <c r="J13" s="772">
        <f t="shared" si="0"/>
        <v>581</v>
      </c>
      <c r="K13" s="92"/>
      <c r="L13" s="92"/>
    </row>
    <row r="14" spans="2:31" ht="12" customHeight="1">
      <c r="B14" s="2007"/>
      <c r="C14" s="251" t="s">
        <v>31</v>
      </c>
      <c r="D14" s="261"/>
      <c r="E14" s="341">
        <v>183</v>
      </c>
      <c r="F14" s="341">
        <v>17</v>
      </c>
      <c r="G14" s="341">
        <v>0</v>
      </c>
      <c r="H14" s="341">
        <v>16</v>
      </c>
      <c r="I14" s="341">
        <v>7</v>
      </c>
      <c r="J14" s="772">
        <f t="shared" si="0"/>
        <v>223</v>
      </c>
      <c r="K14" s="92"/>
      <c r="L14" s="92"/>
    </row>
    <row r="15" spans="2:31" ht="12" customHeight="1">
      <c r="B15" s="2007"/>
      <c r="C15" s="251" t="s">
        <v>58</v>
      </c>
      <c r="D15" s="261"/>
      <c r="E15" s="341">
        <v>349</v>
      </c>
      <c r="F15" s="341">
        <v>4</v>
      </c>
      <c r="G15" s="341">
        <v>0</v>
      </c>
      <c r="H15" s="341">
        <v>1</v>
      </c>
      <c r="I15" s="341">
        <v>0</v>
      </c>
      <c r="J15" s="772">
        <f t="shared" si="0"/>
        <v>354</v>
      </c>
      <c r="K15" s="92"/>
      <c r="L15" s="92"/>
    </row>
    <row r="16" spans="2:31" ht="12" customHeight="1">
      <c r="B16" s="2008"/>
      <c r="C16" s="251" t="s">
        <v>64</v>
      </c>
      <c r="D16" s="261"/>
      <c r="E16" s="341">
        <v>0</v>
      </c>
      <c r="F16" s="341">
        <v>0</v>
      </c>
      <c r="G16" s="341">
        <v>0</v>
      </c>
      <c r="H16" s="341">
        <v>0</v>
      </c>
      <c r="I16" s="341">
        <v>0</v>
      </c>
      <c r="J16" s="772">
        <f t="shared" si="0"/>
        <v>0</v>
      </c>
      <c r="K16" s="92"/>
      <c r="L16" s="92"/>
    </row>
    <row r="17" spans="1:12">
      <c r="B17" s="2006">
        <v>1402</v>
      </c>
      <c r="C17" s="86" t="s">
        <v>13</v>
      </c>
      <c r="D17" s="111"/>
      <c r="E17" s="1087">
        <f>SUM(E18:E26)</f>
        <v>9553</v>
      </c>
      <c r="F17" s="1087">
        <f>SUM(F18:F26)</f>
        <v>530</v>
      </c>
      <c r="G17" s="1087">
        <f>SUM(G18:G26)</f>
        <v>1</v>
      </c>
      <c r="H17" s="1087">
        <f>SUM(H18:H26)</f>
        <v>227</v>
      </c>
      <c r="I17" s="1087">
        <f>SUM(I18:I26)</f>
        <v>142</v>
      </c>
      <c r="J17" s="773">
        <f t="shared" si="0"/>
        <v>10453</v>
      </c>
      <c r="K17" s="92"/>
      <c r="L17" s="92"/>
    </row>
    <row r="18" spans="1:12" ht="12" customHeight="1">
      <c r="B18" s="2007"/>
      <c r="C18" s="233" t="s">
        <v>92</v>
      </c>
      <c r="D18" s="261"/>
      <c r="E18" s="341">
        <v>4509</v>
      </c>
      <c r="F18" s="341">
        <v>172</v>
      </c>
      <c r="G18" s="341">
        <v>0</v>
      </c>
      <c r="H18" s="341">
        <v>64</v>
      </c>
      <c r="I18" s="341">
        <v>46</v>
      </c>
      <c r="J18" s="772">
        <f t="shared" si="0"/>
        <v>4791</v>
      </c>
      <c r="K18" s="92"/>
      <c r="L18" s="92"/>
    </row>
    <row r="19" spans="1:12" ht="12" customHeight="1">
      <c r="B19" s="2007"/>
      <c r="C19" s="233" t="s">
        <v>110</v>
      </c>
      <c r="D19" s="261"/>
      <c r="E19" s="1084">
        <v>1101</v>
      </c>
      <c r="F19" s="1084">
        <v>112</v>
      </c>
      <c r="G19" s="1084">
        <v>0</v>
      </c>
      <c r="H19" s="1084">
        <v>18</v>
      </c>
      <c r="I19" s="1084">
        <v>36</v>
      </c>
      <c r="J19" s="769">
        <f t="shared" si="0"/>
        <v>1267</v>
      </c>
      <c r="K19" s="92"/>
      <c r="L19" s="92"/>
    </row>
    <row r="20" spans="1:12" ht="12" customHeight="1">
      <c r="B20" s="2007"/>
      <c r="C20" s="233" t="s">
        <v>56</v>
      </c>
      <c r="D20" s="261"/>
      <c r="E20" s="1084">
        <v>1431</v>
      </c>
      <c r="F20" s="1084">
        <v>61</v>
      </c>
      <c r="G20" s="1084">
        <v>0</v>
      </c>
      <c r="H20" s="1084">
        <v>22</v>
      </c>
      <c r="I20" s="1084">
        <v>13</v>
      </c>
      <c r="J20" s="769">
        <f t="shared" si="0"/>
        <v>1527</v>
      </c>
      <c r="K20" s="92"/>
      <c r="L20" s="92"/>
    </row>
    <row r="21" spans="1:12" ht="12" customHeight="1">
      <c r="B21" s="2007"/>
      <c r="C21" s="233" t="s">
        <v>125</v>
      </c>
      <c r="D21" s="261"/>
      <c r="E21" s="1084">
        <v>1260</v>
      </c>
      <c r="F21" s="1084">
        <v>40</v>
      </c>
      <c r="G21" s="1084">
        <v>0</v>
      </c>
      <c r="H21" s="1084">
        <v>29</v>
      </c>
      <c r="I21" s="1084">
        <v>4</v>
      </c>
      <c r="J21" s="769">
        <f t="shared" si="0"/>
        <v>1333</v>
      </c>
      <c r="K21" s="92"/>
      <c r="L21" s="92"/>
    </row>
    <row r="22" spans="1:12" ht="12" customHeight="1">
      <c r="B22" s="2007"/>
      <c r="C22" s="233" t="s">
        <v>124</v>
      </c>
      <c r="D22" s="261"/>
      <c r="E22" s="1084">
        <v>234</v>
      </c>
      <c r="F22" s="1084">
        <v>44</v>
      </c>
      <c r="G22" s="1084">
        <v>0</v>
      </c>
      <c r="H22" s="1084">
        <v>30</v>
      </c>
      <c r="I22" s="1084">
        <v>6</v>
      </c>
      <c r="J22" s="769">
        <f t="shared" si="0"/>
        <v>314</v>
      </c>
      <c r="K22" s="92"/>
      <c r="L22" s="77"/>
    </row>
    <row r="23" spans="1:12" ht="12" customHeight="1">
      <c r="B23" s="2007"/>
      <c r="C23" s="233" t="s">
        <v>53</v>
      </c>
      <c r="D23" s="261"/>
      <c r="E23" s="1084">
        <v>339</v>
      </c>
      <c r="F23" s="1084">
        <v>54</v>
      </c>
      <c r="G23" s="1084">
        <v>0</v>
      </c>
      <c r="H23" s="1084">
        <v>20</v>
      </c>
      <c r="I23" s="1084">
        <v>9</v>
      </c>
      <c r="J23" s="769">
        <f t="shared" si="0"/>
        <v>422</v>
      </c>
      <c r="K23" s="92"/>
      <c r="L23" s="92"/>
    </row>
    <row r="24" spans="1:12" ht="12" customHeight="1">
      <c r="B24" s="2007"/>
      <c r="C24" s="233" t="s">
        <v>123</v>
      </c>
      <c r="D24" s="261"/>
      <c r="E24" s="1084">
        <v>532</v>
      </c>
      <c r="F24" s="1084">
        <v>42</v>
      </c>
      <c r="G24" s="1084">
        <v>0</v>
      </c>
      <c r="H24" s="1084">
        <v>20</v>
      </c>
      <c r="I24" s="1084">
        <v>8</v>
      </c>
      <c r="J24" s="769">
        <f t="shared" si="0"/>
        <v>602</v>
      </c>
      <c r="K24" s="92"/>
      <c r="L24" s="92"/>
    </row>
    <row r="25" spans="1:12" ht="12" customHeight="1">
      <c r="B25" s="2007"/>
      <c r="C25" s="233" t="s">
        <v>32</v>
      </c>
      <c r="D25" s="261"/>
      <c r="E25" s="1084">
        <v>129</v>
      </c>
      <c r="F25" s="1084">
        <v>5</v>
      </c>
      <c r="G25" s="1084">
        <v>1</v>
      </c>
      <c r="H25" s="1084">
        <v>19</v>
      </c>
      <c r="I25" s="1084">
        <v>15</v>
      </c>
      <c r="J25" s="769">
        <f t="shared" si="0"/>
        <v>169</v>
      </c>
      <c r="K25" s="92"/>
      <c r="L25" s="92"/>
    </row>
    <row r="26" spans="1:12" ht="12" customHeight="1">
      <c r="B26" s="57"/>
      <c r="C26" s="233" t="s">
        <v>122</v>
      </c>
      <c r="D26" s="261"/>
      <c r="E26" s="1089">
        <v>18</v>
      </c>
      <c r="F26" s="1089">
        <v>0</v>
      </c>
      <c r="G26" s="1089">
        <v>0</v>
      </c>
      <c r="H26" s="1089">
        <v>5</v>
      </c>
      <c r="I26" s="1089">
        <v>5</v>
      </c>
      <c r="J26" s="769">
        <f t="shared" si="0"/>
        <v>28</v>
      </c>
      <c r="K26" s="92"/>
      <c r="L26" s="92"/>
    </row>
    <row r="27" spans="1:12">
      <c r="B27" s="2006">
        <v>1403</v>
      </c>
      <c r="C27" s="86" t="s">
        <v>14</v>
      </c>
      <c r="D27" s="111"/>
      <c r="E27" s="1087">
        <f>SUM(E28:E30)</f>
        <v>1007</v>
      </c>
      <c r="F27" s="1087">
        <f>SUM(F28:F30)</f>
        <v>209</v>
      </c>
      <c r="G27" s="1087">
        <f>SUM(G28:G30)</f>
        <v>0</v>
      </c>
      <c r="H27" s="1087">
        <f>SUM(H28:H30)</f>
        <v>51</v>
      </c>
      <c r="I27" s="1087">
        <f>SUM(I28:I30)</f>
        <v>27</v>
      </c>
      <c r="J27" s="773">
        <f t="shared" si="0"/>
        <v>1294</v>
      </c>
      <c r="K27" s="92"/>
      <c r="L27" s="92"/>
    </row>
    <row r="28" spans="1:12">
      <c r="B28" s="2007"/>
      <c r="C28" s="233" t="s">
        <v>33</v>
      </c>
      <c r="D28" s="261"/>
      <c r="E28" s="1084">
        <v>293</v>
      </c>
      <c r="F28" s="1084">
        <v>100</v>
      </c>
      <c r="G28" s="1084">
        <v>0</v>
      </c>
      <c r="H28" s="1084">
        <v>28</v>
      </c>
      <c r="I28" s="1084">
        <v>17</v>
      </c>
      <c r="J28" s="769">
        <f t="shared" si="0"/>
        <v>438</v>
      </c>
      <c r="K28" s="92"/>
      <c r="L28" s="92"/>
    </row>
    <row r="29" spans="1:12" ht="12" customHeight="1">
      <c r="B29" s="2007"/>
      <c r="C29" s="233" t="s">
        <v>15</v>
      </c>
      <c r="D29" s="261"/>
      <c r="E29" s="1084">
        <v>318</v>
      </c>
      <c r="F29" s="1084">
        <v>47</v>
      </c>
      <c r="G29" s="1084">
        <v>0</v>
      </c>
      <c r="H29" s="1084">
        <v>12</v>
      </c>
      <c r="I29" s="1084">
        <v>6</v>
      </c>
      <c r="J29" s="769">
        <f t="shared" si="0"/>
        <v>383</v>
      </c>
      <c r="K29" s="92"/>
      <c r="L29" s="92"/>
    </row>
    <row r="30" spans="1:12" ht="12" customHeight="1">
      <c r="B30" s="2007"/>
      <c r="C30" s="233" t="s">
        <v>16</v>
      </c>
      <c r="D30" s="789"/>
      <c r="E30" s="804">
        <v>396</v>
      </c>
      <c r="F30" s="804">
        <v>62</v>
      </c>
      <c r="G30" s="804">
        <v>0</v>
      </c>
      <c r="H30" s="804">
        <v>11</v>
      </c>
      <c r="I30" s="804">
        <v>4</v>
      </c>
      <c r="J30" s="803">
        <f t="shared" si="0"/>
        <v>473</v>
      </c>
      <c r="K30" s="92"/>
      <c r="L30" s="92"/>
    </row>
    <row r="31" spans="1:12" ht="12" customHeight="1">
      <c r="A31" s="1085"/>
      <c r="B31" s="2010">
        <v>1404</v>
      </c>
      <c r="C31" s="86" t="s">
        <v>34</v>
      </c>
      <c r="D31" s="777"/>
      <c r="E31" s="793">
        <f>SUM(E32:E33)</f>
        <v>3240</v>
      </c>
      <c r="F31" s="793">
        <f>SUM(F32:F33)</f>
        <v>216</v>
      </c>
      <c r="G31" s="793">
        <f>SUM(G32:G33)</f>
        <v>7</v>
      </c>
      <c r="H31" s="793">
        <f>SUM(H32:H33)</f>
        <v>73</v>
      </c>
      <c r="I31" s="793">
        <f>SUM(I32:I33)</f>
        <v>93</v>
      </c>
      <c r="J31" s="1088">
        <f t="shared" si="0"/>
        <v>3629</v>
      </c>
    </row>
    <row r="32" spans="1:12" ht="12" customHeight="1">
      <c r="A32" s="1085"/>
      <c r="B32" s="1981"/>
      <c r="C32" s="233" t="s">
        <v>109</v>
      </c>
      <c r="D32" s="261"/>
      <c r="E32" s="791">
        <v>1943</v>
      </c>
      <c r="F32" s="791">
        <v>149</v>
      </c>
      <c r="G32" s="791">
        <v>5</v>
      </c>
      <c r="H32" s="791">
        <v>42</v>
      </c>
      <c r="I32" s="791">
        <v>33</v>
      </c>
      <c r="J32" s="780">
        <f t="shared" si="0"/>
        <v>2172</v>
      </c>
    </row>
    <row r="33" spans="1:10" ht="12" customHeight="1">
      <c r="A33" s="1085"/>
      <c r="B33" s="1981"/>
      <c r="C33" s="233" t="s">
        <v>17</v>
      </c>
      <c r="D33" s="261"/>
      <c r="E33" s="1084">
        <v>1297</v>
      </c>
      <c r="F33" s="1084">
        <v>67</v>
      </c>
      <c r="G33" s="341">
        <v>2</v>
      </c>
      <c r="H33" s="341">
        <v>31</v>
      </c>
      <c r="I33" s="341">
        <v>60</v>
      </c>
      <c r="J33" s="769">
        <f t="shared" si="0"/>
        <v>1457</v>
      </c>
    </row>
    <row r="34" spans="1:10" ht="12" customHeight="1">
      <c r="A34" s="1085"/>
      <c r="B34" s="2006">
        <v>1405</v>
      </c>
      <c r="C34" s="86" t="s">
        <v>18</v>
      </c>
      <c r="D34" s="36"/>
      <c r="E34" s="1087">
        <f>SUM(E35:E38)</f>
        <v>4104</v>
      </c>
      <c r="F34" s="1087">
        <f>SUM(F35:F38)</f>
        <v>284</v>
      </c>
      <c r="G34" s="1087">
        <f>SUM(G35:G38)</f>
        <v>4</v>
      </c>
      <c r="H34" s="1087">
        <f>SUM(H35:H38)</f>
        <v>75</v>
      </c>
      <c r="I34" s="1087">
        <f>SUM(I35:I38)</f>
        <v>50</v>
      </c>
      <c r="J34" s="773">
        <f t="shared" si="0"/>
        <v>4517</v>
      </c>
    </row>
    <row r="35" spans="1:10" ht="12" customHeight="1">
      <c r="A35" s="1085"/>
      <c r="B35" s="2007"/>
      <c r="C35" s="233" t="s">
        <v>21</v>
      </c>
      <c r="D35" s="261"/>
      <c r="E35" s="341">
        <v>765</v>
      </c>
      <c r="F35" s="341">
        <v>100</v>
      </c>
      <c r="G35" s="341">
        <v>2</v>
      </c>
      <c r="H35" s="341">
        <v>23</v>
      </c>
      <c r="I35" s="341">
        <v>13</v>
      </c>
      <c r="J35" s="772">
        <f t="shared" si="0"/>
        <v>903</v>
      </c>
    </row>
    <row r="36" spans="1:10" ht="12" customHeight="1">
      <c r="A36" s="1085"/>
      <c r="B36" s="2007"/>
      <c r="C36" s="233" t="s">
        <v>19</v>
      </c>
      <c r="D36" s="261"/>
      <c r="E36" s="1084">
        <v>2665</v>
      </c>
      <c r="F36" s="1084">
        <v>170</v>
      </c>
      <c r="G36" s="341">
        <v>2</v>
      </c>
      <c r="H36" s="341">
        <v>51</v>
      </c>
      <c r="I36" s="341">
        <v>36</v>
      </c>
      <c r="J36" s="772">
        <f t="shared" si="0"/>
        <v>2924</v>
      </c>
    </row>
    <row r="37" spans="1:10" ht="12" customHeight="1">
      <c r="A37" s="1085"/>
      <c r="B37" s="2007"/>
      <c r="C37" s="233" t="s">
        <v>65</v>
      </c>
      <c r="D37" s="261"/>
      <c r="E37" s="1084">
        <v>582</v>
      </c>
      <c r="F37" s="1084">
        <v>14</v>
      </c>
      <c r="G37" s="341">
        <v>0</v>
      </c>
      <c r="H37" s="341">
        <v>1</v>
      </c>
      <c r="I37" s="341">
        <v>1</v>
      </c>
      <c r="J37" s="769">
        <f t="shared" si="0"/>
        <v>598</v>
      </c>
    </row>
    <row r="38" spans="1:10" ht="12" customHeight="1">
      <c r="A38" s="1085"/>
      <c r="B38" s="2007"/>
      <c r="C38" s="233" t="s">
        <v>49</v>
      </c>
      <c r="D38" s="50"/>
      <c r="E38" s="341">
        <v>92</v>
      </c>
      <c r="F38" s="341">
        <v>0</v>
      </c>
      <c r="G38" s="341">
        <v>0</v>
      </c>
      <c r="H38" s="341">
        <v>0</v>
      </c>
      <c r="I38" s="341">
        <v>0</v>
      </c>
      <c r="J38" s="772">
        <f t="shared" si="0"/>
        <v>92</v>
      </c>
    </row>
    <row r="39" spans="1:10" ht="12" customHeight="1">
      <c r="A39" s="1085"/>
      <c r="B39" s="2006">
        <v>1406</v>
      </c>
      <c r="C39" s="86" t="s">
        <v>22</v>
      </c>
      <c r="D39" s="111"/>
      <c r="E39" s="1087">
        <f>SUM(E40:E43)</f>
        <v>4195</v>
      </c>
      <c r="F39" s="1087">
        <f>SUM(F40:F43)</f>
        <v>121</v>
      </c>
      <c r="G39" s="1087">
        <f>SUM(G40:G43)</f>
        <v>2</v>
      </c>
      <c r="H39" s="1087">
        <f>SUM(H40:H43)</f>
        <v>87</v>
      </c>
      <c r="I39" s="1087">
        <f>SUM(I40:I43)</f>
        <v>100</v>
      </c>
      <c r="J39" s="773">
        <f t="shared" si="0"/>
        <v>4505</v>
      </c>
    </row>
    <row r="40" spans="1:10" ht="12" customHeight="1">
      <c r="A40" s="1085"/>
      <c r="B40" s="2007"/>
      <c r="C40" s="233" t="s">
        <v>68</v>
      </c>
      <c r="D40" s="261"/>
      <c r="E40" s="1084">
        <v>3185</v>
      </c>
      <c r="F40" s="1084">
        <v>65</v>
      </c>
      <c r="G40" s="341">
        <v>2</v>
      </c>
      <c r="H40" s="341">
        <v>56</v>
      </c>
      <c r="I40" s="341">
        <v>61</v>
      </c>
      <c r="J40" s="769">
        <f t="shared" si="0"/>
        <v>3369</v>
      </c>
    </row>
    <row r="41" spans="1:10" ht="12" customHeight="1">
      <c r="A41" s="1085"/>
      <c r="B41" s="2007"/>
      <c r="C41" s="233" t="s">
        <v>23</v>
      </c>
      <c r="D41" s="261"/>
      <c r="E41" s="341">
        <v>958</v>
      </c>
      <c r="F41" s="341">
        <v>43</v>
      </c>
      <c r="G41" s="341">
        <v>0</v>
      </c>
      <c r="H41" s="341">
        <v>21</v>
      </c>
      <c r="I41" s="341">
        <v>15</v>
      </c>
      <c r="J41" s="772">
        <f t="shared" ref="J41:J57" si="1">SUM(E41:I41)</f>
        <v>1037</v>
      </c>
    </row>
    <row r="42" spans="1:10" ht="12" customHeight="1">
      <c r="A42" s="1085"/>
      <c r="B42" s="2007"/>
      <c r="C42" s="233" t="s">
        <v>36</v>
      </c>
      <c r="D42" s="261"/>
      <c r="E42" s="341">
        <v>0</v>
      </c>
      <c r="F42" s="341">
        <v>0</v>
      </c>
      <c r="G42" s="1084">
        <v>0</v>
      </c>
      <c r="H42" s="1084">
        <v>0</v>
      </c>
      <c r="I42" s="1084">
        <v>0</v>
      </c>
      <c r="J42" s="772">
        <f t="shared" si="1"/>
        <v>0</v>
      </c>
    </row>
    <row r="43" spans="1:10" ht="12" customHeight="1">
      <c r="A43" s="1085"/>
      <c r="B43" s="2007"/>
      <c r="C43" s="233" t="s">
        <v>37</v>
      </c>
      <c r="D43" s="261"/>
      <c r="E43" s="1084">
        <v>52</v>
      </c>
      <c r="F43" s="1084">
        <v>13</v>
      </c>
      <c r="G43" s="1084">
        <v>0</v>
      </c>
      <c r="H43" s="1084">
        <v>10</v>
      </c>
      <c r="I43" s="1084">
        <v>24</v>
      </c>
      <c r="J43" s="769">
        <f t="shared" si="1"/>
        <v>99</v>
      </c>
    </row>
    <row r="44" spans="1:10" ht="12" customHeight="1">
      <c r="A44" s="1085"/>
      <c r="B44" s="2010">
        <v>1407</v>
      </c>
      <c r="C44" s="87" t="s">
        <v>24</v>
      </c>
      <c r="D44" s="111"/>
      <c r="E44" s="1087">
        <f>SUM(E45:E46)</f>
        <v>434</v>
      </c>
      <c r="F44" s="1087">
        <f>SUM(F45:F46)</f>
        <v>44</v>
      </c>
      <c r="G44" s="1087">
        <f>SUM(G45:G46)</f>
        <v>1</v>
      </c>
      <c r="H44" s="1087">
        <f>SUM(H45:H46)</f>
        <v>19</v>
      </c>
      <c r="I44" s="1087">
        <f>SUM(I45:I46)</f>
        <v>24</v>
      </c>
      <c r="J44" s="773">
        <f t="shared" si="1"/>
        <v>522</v>
      </c>
    </row>
    <row r="45" spans="1:10" ht="12" customHeight="1">
      <c r="A45" s="1085"/>
      <c r="B45" s="1981"/>
      <c r="C45" s="77" t="s">
        <v>69</v>
      </c>
      <c r="D45" s="261"/>
      <c r="E45" s="1084">
        <v>173</v>
      </c>
      <c r="F45" s="1084">
        <v>15</v>
      </c>
      <c r="G45" s="1084">
        <v>1</v>
      </c>
      <c r="H45" s="1084">
        <v>10</v>
      </c>
      <c r="I45" s="1084">
        <v>18</v>
      </c>
      <c r="J45" s="769">
        <f t="shared" si="1"/>
        <v>217</v>
      </c>
    </row>
    <row r="46" spans="1:10" ht="12" customHeight="1">
      <c r="A46" s="1085"/>
      <c r="B46" s="1981"/>
      <c r="C46" s="77" t="s">
        <v>51</v>
      </c>
      <c r="D46" s="261"/>
      <c r="E46" s="1084">
        <v>261</v>
      </c>
      <c r="F46" s="1084">
        <v>29</v>
      </c>
      <c r="G46" s="1084">
        <v>0</v>
      </c>
      <c r="H46" s="1084">
        <v>9</v>
      </c>
      <c r="I46" s="1084">
        <v>6</v>
      </c>
      <c r="J46" s="772">
        <f t="shared" si="1"/>
        <v>305</v>
      </c>
    </row>
    <row r="47" spans="1:10" ht="12" customHeight="1">
      <c r="A47" s="1085"/>
      <c r="B47" s="2010">
        <v>1408</v>
      </c>
      <c r="C47" s="86" t="s">
        <v>25</v>
      </c>
      <c r="D47" s="41"/>
      <c r="E47" s="311">
        <f>SUM(E48:E51)</f>
        <v>2037</v>
      </c>
      <c r="F47" s="311">
        <f>SUM(F48:F51)</f>
        <v>91</v>
      </c>
      <c r="G47" s="311">
        <f>SUM(G48:G51)</f>
        <v>1</v>
      </c>
      <c r="H47" s="311">
        <f>SUM(H48:H51)</f>
        <v>55</v>
      </c>
      <c r="I47" s="311">
        <f>SUM(I48:I51)</f>
        <v>52</v>
      </c>
      <c r="J47" s="333">
        <f t="shared" si="1"/>
        <v>2236</v>
      </c>
    </row>
    <row r="48" spans="1:10" ht="12" customHeight="1">
      <c r="A48" s="1085"/>
      <c r="B48" s="1981"/>
      <c r="C48" s="77" t="s">
        <v>20</v>
      </c>
      <c r="D48" s="261"/>
      <c r="E48" s="1084">
        <v>1476</v>
      </c>
      <c r="F48" s="1084">
        <v>75</v>
      </c>
      <c r="G48" s="1084">
        <v>1</v>
      </c>
      <c r="H48" s="1084">
        <v>25</v>
      </c>
      <c r="I48" s="1084">
        <v>8</v>
      </c>
      <c r="J48" s="772">
        <f t="shared" si="1"/>
        <v>1585</v>
      </c>
    </row>
    <row r="49" spans="1:10" ht="12" customHeight="1">
      <c r="B49" s="1981"/>
      <c r="C49" s="77" t="s">
        <v>50</v>
      </c>
      <c r="D49" s="261"/>
      <c r="E49" s="1084">
        <v>150</v>
      </c>
      <c r="F49" s="1084">
        <v>0</v>
      </c>
      <c r="G49" s="1084">
        <v>0</v>
      </c>
      <c r="H49" s="1084">
        <v>0</v>
      </c>
      <c r="I49" s="1084">
        <v>4</v>
      </c>
      <c r="J49" s="772">
        <f t="shared" si="1"/>
        <v>154</v>
      </c>
    </row>
    <row r="50" spans="1:10" ht="12" customHeight="1">
      <c r="B50" s="1981"/>
      <c r="C50" s="77" t="s">
        <v>38</v>
      </c>
      <c r="D50" s="261"/>
      <c r="E50" s="1084">
        <v>220</v>
      </c>
      <c r="F50" s="1084">
        <v>4</v>
      </c>
      <c r="G50" s="1084">
        <v>0</v>
      </c>
      <c r="H50" s="1084">
        <v>19</v>
      </c>
      <c r="I50" s="1084">
        <v>37</v>
      </c>
      <c r="J50" s="772">
        <f t="shared" si="1"/>
        <v>280</v>
      </c>
    </row>
    <row r="51" spans="1:10" ht="12" customHeight="1">
      <c r="B51" s="1982"/>
      <c r="C51" s="77" t="s">
        <v>119</v>
      </c>
      <c r="D51" s="261"/>
      <c r="E51" s="1084">
        <v>191</v>
      </c>
      <c r="F51" s="1084">
        <v>12</v>
      </c>
      <c r="G51" s="1084">
        <v>0</v>
      </c>
      <c r="H51" s="1084">
        <v>11</v>
      </c>
      <c r="I51" s="1084">
        <v>3</v>
      </c>
      <c r="J51" s="772">
        <f t="shared" si="1"/>
        <v>217</v>
      </c>
    </row>
    <row r="52" spans="1:10" ht="12" customHeight="1">
      <c r="B52" s="2010">
        <v>1624</v>
      </c>
      <c r="C52" s="87" t="s">
        <v>47</v>
      </c>
      <c r="D52" s="65"/>
      <c r="E52" s="311">
        <f>SUM(E53:E55)</f>
        <v>157</v>
      </c>
      <c r="F52" s="311">
        <f>SUM(F53:F55)</f>
        <v>28</v>
      </c>
      <c r="G52" s="311">
        <f>SUM(G53:G55)</f>
        <v>4</v>
      </c>
      <c r="H52" s="311">
        <f>SUM(H53:H55)</f>
        <v>25</v>
      </c>
      <c r="I52" s="311">
        <f>SUM(I53:I55)</f>
        <v>8</v>
      </c>
      <c r="J52" s="333">
        <f t="shared" si="1"/>
        <v>222</v>
      </c>
    </row>
    <row r="53" spans="1:10" ht="12" customHeight="1">
      <c r="B53" s="1981"/>
      <c r="C53" s="77" t="s">
        <v>118</v>
      </c>
      <c r="D53" s="1086"/>
      <c r="E53" s="1084">
        <v>82</v>
      </c>
      <c r="F53" s="1084">
        <v>4</v>
      </c>
      <c r="G53" s="1084">
        <v>0</v>
      </c>
      <c r="H53" s="1084">
        <v>11</v>
      </c>
      <c r="I53" s="1084">
        <v>1</v>
      </c>
      <c r="J53" s="780">
        <f t="shared" si="1"/>
        <v>98</v>
      </c>
    </row>
    <row r="54" spans="1:10" ht="12" customHeight="1">
      <c r="A54" s="1085"/>
      <c r="B54" s="1981"/>
      <c r="C54" s="77" t="s">
        <v>117</v>
      </c>
      <c r="D54" s="50"/>
      <c r="E54" s="1084">
        <v>0</v>
      </c>
      <c r="F54" s="1084">
        <v>24</v>
      </c>
      <c r="G54" s="1084">
        <v>4</v>
      </c>
      <c r="H54" s="1084">
        <v>11</v>
      </c>
      <c r="I54" s="1084">
        <v>6</v>
      </c>
      <c r="J54" s="772">
        <f t="shared" si="1"/>
        <v>45</v>
      </c>
    </row>
    <row r="55" spans="1:10" ht="12" customHeight="1">
      <c r="B55" s="1982"/>
      <c r="C55" s="77" t="s">
        <v>52</v>
      </c>
      <c r="D55" s="261"/>
      <c r="E55" s="1084">
        <v>75</v>
      </c>
      <c r="F55" s="1084">
        <v>0</v>
      </c>
      <c r="G55" s="1084">
        <v>0</v>
      </c>
      <c r="H55" s="1084">
        <v>3</v>
      </c>
      <c r="I55" s="1084">
        <v>1</v>
      </c>
      <c r="J55" s="772">
        <f t="shared" si="1"/>
        <v>79</v>
      </c>
    </row>
    <row r="56" spans="1:10" ht="12" customHeight="1">
      <c r="B56" s="32"/>
      <c r="C56" s="41" t="s">
        <v>42</v>
      </c>
      <c r="D56" s="65"/>
      <c r="E56" s="311">
        <v>0</v>
      </c>
      <c r="F56" s="311">
        <v>0</v>
      </c>
      <c r="G56" s="311">
        <v>0</v>
      </c>
      <c r="H56" s="311">
        <v>0</v>
      </c>
      <c r="I56" s="311">
        <v>0</v>
      </c>
      <c r="J56" s="333">
        <f t="shared" si="1"/>
        <v>0</v>
      </c>
    </row>
    <row r="57" spans="1:10">
      <c r="C57" s="2148" t="s">
        <v>5</v>
      </c>
      <c r="D57" s="2149"/>
      <c r="E57" s="767">
        <f>SUM(E9+E17+E27+E31+E34+E39+E44+E47+E52+E56)</f>
        <v>28081</v>
      </c>
      <c r="F57" s="767">
        <f>SUM(F9+F17+F27+F31+F34+F39+F44+F47+F52+F56)</f>
        <v>1810</v>
      </c>
      <c r="G57" s="767">
        <f>SUM(G9+G17+G27+G31+G34+G39+G44+G47+G52+G56)</f>
        <v>27</v>
      </c>
      <c r="H57" s="767">
        <f>SUM(H9+H17+H27+H31+H34+H39+H44+H47+H52+H56)</f>
        <v>729</v>
      </c>
      <c r="I57" s="767">
        <f>SUM(I9+I17+I27+I31+I34+I39+I44+I47+I52+I56)</f>
        <v>636</v>
      </c>
      <c r="J57" s="766">
        <f t="shared" si="1"/>
        <v>31283</v>
      </c>
    </row>
    <row r="58" spans="1:10" s="261" customFormat="1" ht="11.25" customHeight="1">
      <c r="A58" s="260"/>
      <c r="C58" s="261" t="s">
        <v>941</v>
      </c>
      <c r="E58" s="260"/>
      <c r="F58" s="260"/>
      <c r="G58" s="260"/>
      <c r="H58" s="260"/>
      <c r="I58" s="260"/>
      <c r="J58" s="260"/>
    </row>
    <row r="59" spans="1:10" ht="9" customHeight="1">
      <c r="C59" s="832"/>
    </row>
    <row r="60" spans="1:10" ht="9" customHeight="1"/>
    <row r="61" spans="1:10" ht="9" customHeight="1"/>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3:10" ht="9" customHeight="1"/>
    <row r="130" spans="3:10" ht="9" customHeight="1"/>
    <row r="131" spans="3:10" ht="9" customHeight="1"/>
    <row r="132" spans="3:10" ht="9" customHeight="1"/>
    <row r="133" spans="3:10" ht="9" customHeight="1"/>
    <row r="134" spans="3:10" ht="9" customHeight="1"/>
    <row r="135" spans="3:10" ht="9" customHeight="1"/>
    <row r="136" spans="3:10" ht="9" customHeight="1"/>
    <row r="137" spans="3:10" ht="9" customHeight="1"/>
    <row r="138" spans="3:10" ht="9" customHeight="1"/>
    <row r="139" spans="3:10" ht="9" customHeight="1"/>
    <row r="140" spans="3:10" ht="9" customHeight="1"/>
    <row r="141" spans="3:10" ht="9" customHeight="1"/>
    <row r="142" spans="3:10" ht="9" customHeight="1">
      <c r="C142" s="99"/>
      <c r="D142" s="99"/>
      <c r="E142" s="215"/>
      <c r="F142" s="215"/>
      <c r="G142" s="216"/>
      <c r="H142" s="216"/>
      <c r="I142" s="216"/>
      <c r="J142" s="215"/>
    </row>
    <row r="143" spans="3:10" ht="9" customHeight="1"/>
    <row r="144" spans="3:10"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sheetData>
  <mergeCells count="16">
    <mergeCell ref="B52:B55"/>
    <mergeCell ref="B47:B51"/>
    <mergeCell ref="B44:B46"/>
    <mergeCell ref="C57:D57"/>
    <mergeCell ref="N3:AB3"/>
    <mergeCell ref="J6:J8"/>
    <mergeCell ref="B3:J3"/>
    <mergeCell ref="B31:B33"/>
    <mergeCell ref="E7:I7"/>
    <mergeCell ref="B6:B8"/>
    <mergeCell ref="B27:B30"/>
    <mergeCell ref="B39:B43"/>
    <mergeCell ref="B4:J4"/>
    <mergeCell ref="B34:B38"/>
    <mergeCell ref="B17:B25"/>
    <mergeCell ref="B9:B16"/>
  </mergeCells>
  <printOptions horizontalCentered="1"/>
  <pageMargins left="0.51" right="0.43" top="0.52" bottom="0.94488188976377963" header="0.51181102362204722" footer="0.51181102362204722"/>
  <pageSetup scale="70" orientation="portrait" r:id="rId1"/>
  <headerFooter alignWithMargins="0">
    <oddFooter>&amp;F</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45435-899F-4723-A940-174DAE4BC46B}">
  <dimension ref="A1:AK509"/>
  <sheetViews>
    <sheetView view="pageBreakPreview" zoomScaleNormal="115" zoomScaleSheetLayoutView="100" workbookViewId="0">
      <selection activeCell="E14" sqref="E14"/>
    </sheetView>
  </sheetViews>
  <sheetFormatPr baseColWidth="10" defaultRowHeight="12.75"/>
  <cols>
    <col min="1" max="1" width="1.42578125" style="97" customWidth="1"/>
    <col min="2" max="2" width="8.140625" style="73" customWidth="1"/>
    <col min="3" max="3" width="2" style="73" customWidth="1"/>
    <col min="4" max="4" width="1.5703125" style="73" customWidth="1"/>
    <col min="5" max="5" width="59.140625" style="73" customWidth="1"/>
    <col min="6" max="8" width="4.7109375" style="214" customWidth="1"/>
    <col min="9" max="9" width="0.42578125" style="214" customWidth="1"/>
    <col min="10" max="12" width="4.7109375" style="214" customWidth="1"/>
    <col min="13" max="13" width="0.28515625" style="214" customWidth="1"/>
    <col min="14" max="15" width="4.7109375" style="214" customWidth="1"/>
    <col min="16" max="16" width="5.7109375" style="214" customWidth="1"/>
    <col min="17" max="17" width="2.5703125" style="73" customWidth="1"/>
    <col min="18" max="18" width="11.42578125" style="73"/>
    <col min="19" max="19" width="4.7109375" style="73" customWidth="1"/>
    <col min="20" max="20" width="5" style="73" customWidth="1"/>
    <col min="21" max="21" width="2.28515625" style="73" customWidth="1"/>
    <col min="22" max="22" width="26" style="73" customWidth="1"/>
    <col min="23" max="23" width="8" style="73" customWidth="1"/>
    <col min="24" max="24" width="1" style="73" customWidth="1"/>
    <col min="25" max="25" width="6.7109375" style="73" customWidth="1"/>
    <col min="26" max="26" width="1" style="73" customWidth="1"/>
    <col min="27" max="27" width="6.7109375" style="73" customWidth="1"/>
    <col min="28" max="28" width="1" style="73" customWidth="1"/>
    <col min="29" max="29" width="6.7109375" style="73" customWidth="1"/>
    <col min="30" max="30" width="1" style="73" customWidth="1"/>
    <col min="31" max="31" width="6.7109375" style="73" customWidth="1"/>
    <col min="32" max="32" width="1" style="73" customWidth="1"/>
    <col min="33" max="33" width="6.7109375" style="73" customWidth="1"/>
    <col min="34" max="34" width="1" style="73" customWidth="1"/>
    <col min="35" max="36" width="6.7109375" style="73" customWidth="1"/>
    <col min="37" max="16384" width="11.42578125" style="73"/>
  </cols>
  <sheetData>
    <row r="1" spans="1:37" ht="3.75" customHeight="1">
      <c r="F1" s="213"/>
      <c r="G1" s="213"/>
      <c r="H1" s="213"/>
      <c r="I1" s="213"/>
      <c r="J1" s="213"/>
      <c r="K1" s="213"/>
      <c r="L1" s="2561"/>
      <c r="M1" s="2561"/>
      <c r="N1" s="2561"/>
      <c r="O1" s="2561"/>
      <c r="Q1" s="92"/>
      <c r="R1" s="92"/>
    </row>
    <row r="2" spans="1:37" ht="3.75" hidden="1" customHeight="1">
      <c r="F2" s="213"/>
      <c r="G2" s="213"/>
      <c r="H2" s="213"/>
      <c r="I2" s="213"/>
      <c r="J2" s="213"/>
      <c r="K2" s="213"/>
      <c r="L2" s="213"/>
      <c r="M2" s="213"/>
      <c r="N2" s="213"/>
      <c r="O2" s="213"/>
      <c r="P2" s="213"/>
      <c r="Q2" s="92"/>
      <c r="R2" s="92"/>
    </row>
    <row r="3" spans="1:37" ht="12.75" customHeight="1">
      <c r="B3" s="1983" t="s">
        <v>1667</v>
      </c>
      <c r="C3" s="1983"/>
      <c r="D3" s="1983"/>
      <c r="E3" s="1983"/>
      <c r="F3" s="1983"/>
      <c r="G3" s="1983"/>
      <c r="H3" s="1983"/>
      <c r="I3" s="1983"/>
      <c r="J3" s="1983"/>
      <c r="K3" s="1983"/>
      <c r="L3" s="1983"/>
      <c r="M3" s="1983"/>
      <c r="N3" s="1983"/>
      <c r="O3" s="1983"/>
      <c r="P3" s="1983"/>
      <c r="Q3" s="92"/>
      <c r="T3" s="1983"/>
      <c r="U3" s="1983"/>
      <c r="V3" s="1983"/>
      <c r="W3" s="1983"/>
      <c r="X3" s="1983"/>
      <c r="Y3" s="1983"/>
      <c r="Z3" s="1983"/>
      <c r="AA3" s="1983"/>
      <c r="AB3" s="1983"/>
      <c r="AC3" s="1983"/>
      <c r="AD3" s="1983"/>
      <c r="AE3" s="1983"/>
      <c r="AF3" s="1983"/>
      <c r="AG3" s="1983"/>
      <c r="AH3" s="1983"/>
    </row>
    <row r="4" spans="1:37" ht="12.75" customHeight="1">
      <c r="A4" s="1916"/>
      <c r="B4" s="1983" t="s">
        <v>74</v>
      </c>
      <c r="C4" s="1983"/>
      <c r="D4" s="1983"/>
      <c r="E4" s="1983"/>
      <c r="F4" s="1983"/>
      <c r="G4" s="1983"/>
      <c r="H4" s="1983"/>
      <c r="I4" s="1983"/>
      <c r="J4" s="1983"/>
      <c r="K4" s="1983"/>
      <c r="L4" s="1983"/>
      <c r="M4" s="1983"/>
      <c r="N4" s="1983"/>
      <c r="O4" s="1983"/>
      <c r="P4" s="1983"/>
      <c r="Q4" s="92"/>
      <c r="R4" s="106"/>
      <c r="S4" s="106"/>
      <c r="T4" s="105"/>
      <c r="AJ4" s="104"/>
      <c r="AK4" s="104"/>
    </row>
    <row r="5" spans="1:37" ht="3" customHeight="1">
      <c r="D5" s="274"/>
      <c r="E5" s="274"/>
      <c r="F5" s="534"/>
      <c r="G5" s="1081"/>
      <c r="H5" s="1081"/>
      <c r="I5" s="534"/>
      <c r="J5" s="534"/>
      <c r="K5" s="534"/>
      <c r="L5" s="534"/>
      <c r="M5" s="97"/>
      <c r="N5" s="97"/>
      <c r="O5" s="97"/>
      <c r="P5" s="213"/>
      <c r="Q5" s="92"/>
      <c r="T5" s="99"/>
    </row>
    <row r="6" spans="1:37" s="99" customFormat="1" ht="9.75" customHeight="1">
      <c r="A6" s="97"/>
      <c r="B6" s="2552" t="s">
        <v>29</v>
      </c>
      <c r="C6" s="2551"/>
      <c r="D6" s="2551"/>
      <c r="E6" s="2551"/>
      <c r="F6" s="2550" t="s">
        <v>1647</v>
      </c>
      <c r="G6" s="2550"/>
      <c r="H6" s="2550"/>
      <c r="I6" s="2549"/>
      <c r="J6" s="2549"/>
      <c r="K6" s="2549"/>
      <c r="L6" s="2549"/>
      <c r="M6" s="2549"/>
      <c r="N6" s="2549"/>
      <c r="O6" s="2549"/>
      <c r="P6" s="2548"/>
    </row>
    <row r="7" spans="1:37" s="99" customFormat="1" ht="12.75" customHeight="1">
      <c r="A7" s="97"/>
      <c r="B7" s="2168"/>
      <c r="C7" s="366"/>
      <c r="D7" s="2547" t="s">
        <v>336</v>
      </c>
      <c r="E7" s="366"/>
      <c r="F7" s="2546"/>
      <c r="G7" s="2546"/>
      <c r="H7" s="2546"/>
      <c r="I7" s="2544"/>
      <c r="J7" s="2461" t="s">
        <v>1646</v>
      </c>
      <c r="K7" s="2461"/>
      <c r="L7" s="2461"/>
      <c r="M7" s="2544"/>
      <c r="N7" s="2461" t="s">
        <v>93</v>
      </c>
      <c r="O7" s="2461"/>
      <c r="P7" s="2155" t="s">
        <v>5</v>
      </c>
      <c r="R7" s="97"/>
    </row>
    <row r="8" spans="1:37" s="99" customFormat="1" ht="11.25">
      <c r="A8" s="97"/>
      <c r="B8" s="2169"/>
      <c r="C8" s="2545"/>
      <c r="D8" s="323"/>
      <c r="E8" s="2545"/>
      <c r="F8" s="2544" t="s">
        <v>26</v>
      </c>
      <c r="G8" s="2544" t="s">
        <v>27</v>
      </c>
      <c r="H8" s="2544" t="s">
        <v>5</v>
      </c>
      <c r="I8" s="2544"/>
      <c r="J8" s="2544" t="s">
        <v>26</v>
      </c>
      <c r="K8" s="2544" t="s">
        <v>27</v>
      </c>
      <c r="L8" s="2544" t="s">
        <v>5</v>
      </c>
      <c r="M8" s="2544"/>
      <c r="N8" s="2544" t="s">
        <v>26</v>
      </c>
      <c r="O8" s="2544" t="s">
        <v>27</v>
      </c>
      <c r="P8" s="2155"/>
    </row>
    <row r="9" spans="1:37">
      <c r="B9" s="1984">
        <v>1401</v>
      </c>
      <c r="C9" s="1949" t="s">
        <v>9</v>
      </c>
      <c r="D9" s="1831"/>
      <c r="E9" s="1836"/>
      <c r="F9" s="2530">
        <f>SUM(F10+F15+F20)</f>
        <v>13</v>
      </c>
      <c r="G9" s="2530">
        <f>SUM(G10+G15+G20)</f>
        <v>6</v>
      </c>
      <c r="H9" s="2530">
        <f>SUM(F9:G9)</f>
        <v>19</v>
      </c>
      <c r="I9" s="2530">
        <v>0</v>
      </c>
      <c r="J9" s="2530">
        <f>SUM(J10+J15+J20)</f>
        <v>9</v>
      </c>
      <c r="K9" s="2530">
        <f>SUM(K10+K15+K20)</f>
        <v>2</v>
      </c>
      <c r="L9" s="2530">
        <f>SUM(J9:K9)</f>
        <v>11</v>
      </c>
      <c r="M9" s="2530"/>
      <c r="N9" s="2530">
        <f>SUM(F9+J9)</f>
        <v>22</v>
      </c>
      <c r="O9" s="2530">
        <f>SUM(G9+K9)</f>
        <v>8</v>
      </c>
      <c r="P9" s="2529">
        <f>SUM(N9:O9)</f>
        <v>30</v>
      </c>
      <c r="Q9" s="2556"/>
    </row>
    <row r="10" spans="1:37" ht="11.25" customHeight="1">
      <c r="B10" s="1985"/>
      <c r="C10" s="488" t="s">
        <v>10</v>
      </c>
      <c r="D10" s="99"/>
      <c r="E10" s="99"/>
      <c r="F10" s="1773">
        <f>SUM(F11+F13)</f>
        <v>3</v>
      </c>
      <c r="G10" s="1773">
        <f>SUM(G11+G13)</f>
        <v>2</v>
      </c>
      <c r="H10" s="1773">
        <f>SUM(F10:G10)</f>
        <v>5</v>
      </c>
      <c r="I10" s="1773"/>
      <c r="J10" s="1773">
        <f>SUM(J11+J13)</f>
        <v>4</v>
      </c>
      <c r="K10" s="1773">
        <f>SUM(K11+K13)</f>
        <v>2</v>
      </c>
      <c r="L10" s="1773">
        <f>SUM(J10:K10)</f>
        <v>6</v>
      </c>
      <c r="M10" s="1773"/>
      <c r="N10" s="1773">
        <f>SUM(F10+J10)</f>
        <v>7</v>
      </c>
      <c r="O10" s="1773">
        <f>SUM(G10+K10)</f>
        <v>4</v>
      </c>
      <c r="P10" s="833">
        <f>SUM(N10:O10)</f>
        <v>11</v>
      </c>
      <c r="Q10" s="92"/>
      <c r="R10" s="92"/>
    </row>
    <row r="11" spans="1:37" ht="11.25" customHeight="1">
      <c r="B11" s="1985"/>
      <c r="C11" s="99"/>
      <c r="D11" s="99" t="s">
        <v>1256</v>
      </c>
      <c r="E11" s="99"/>
      <c r="F11" s="1741">
        <f>SUM(F12)</f>
        <v>3</v>
      </c>
      <c r="G11" s="1741">
        <f>SUM(G12)</f>
        <v>2</v>
      </c>
      <c r="H11" s="249">
        <f>SUM(F11:G11)</f>
        <v>5</v>
      </c>
      <c r="I11" s="1741"/>
      <c r="J11" s="1741">
        <f>SUM(J12)</f>
        <v>4</v>
      </c>
      <c r="K11" s="1741">
        <f>SUM(K12)</f>
        <v>2</v>
      </c>
      <c r="L11" s="249">
        <f>SUM(J11:K11)</f>
        <v>6</v>
      </c>
      <c r="M11" s="249"/>
      <c r="N11" s="249">
        <f>SUM(F11+J11)</f>
        <v>7</v>
      </c>
      <c r="O11" s="249">
        <f>SUM(G11+K11)</f>
        <v>4</v>
      </c>
      <c r="P11" s="248">
        <f>SUM(N11:O11)</f>
        <v>11</v>
      </c>
      <c r="Q11" s="92"/>
      <c r="R11" s="92"/>
    </row>
    <row r="12" spans="1:37" ht="11.25" customHeight="1">
      <c r="B12" s="1985"/>
      <c r="C12" s="99"/>
      <c r="E12" s="99" t="s">
        <v>1253</v>
      </c>
      <c r="F12" s="2560">
        <v>3</v>
      </c>
      <c r="G12" s="1741">
        <v>2</v>
      </c>
      <c r="H12" s="249">
        <f>SUM(F12:G12)</f>
        <v>5</v>
      </c>
      <c r="I12" s="1741"/>
      <c r="J12" s="1741">
        <v>4</v>
      </c>
      <c r="K12" s="1741">
        <v>2</v>
      </c>
      <c r="L12" s="249">
        <f>SUM(J12:K12)</f>
        <v>6</v>
      </c>
      <c r="M12" s="249"/>
      <c r="N12" s="249">
        <f>SUM(F12+J12)</f>
        <v>7</v>
      </c>
      <c r="O12" s="249">
        <f>SUM(G12+K12)</f>
        <v>4</v>
      </c>
      <c r="P12" s="258">
        <f>SUM(N12:O12)</f>
        <v>11</v>
      </c>
      <c r="Q12" s="92"/>
      <c r="R12" s="92"/>
    </row>
    <row r="13" spans="1:37" ht="11.25" customHeight="1">
      <c r="B13" s="1985"/>
      <c r="C13" s="99"/>
      <c r="D13" s="99" t="s">
        <v>1261</v>
      </c>
      <c r="E13" s="99"/>
      <c r="F13" s="1741">
        <f>SUM(F14)</f>
        <v>0</v>
      </c>
      <c r="G13" s="1741">
        <f>SUM(G14)</f>
        <v>0</v>
      </c>
      <c r="H13" s="249">
        <f>SUM(F13:G13)</f>
        <v>0</v>
      </c>
      <c r="I13" s="1741"/>
      <c r="J13" s="1741">
        <f>SUM(J14)</f>
        <v>0</v>
      </c>
      <c r="K13" s="1741">
        <f>SUM(K14)</f>
        <v>0</v>
      </c>
      <c r="L13" s="249">
        <f>SUM(J13:K13)</f>
        <v>0</v>
      </c>
      <c r="M13" s="249"/>
      <c r="N13" s="249">
        <f>SUM(F13+J13)</f>
        <v>0</v>
      </c>
      <c r="O13" s="249">
        <f>SUM(G13+K13)</f>
        <v>0</v>
      </c>
      <c r="P13" s="258">
        <f>SUM(N13:O13)</f>
        <v>0</v>
      </c>
      <c r="Q13" s="92"/>
      <c r="R13" s="92"/>
    </row>
    <row r="14" spans="1:37" ht="11.25" customHeight="1">
      <c r="B14" s="1985"/>
      <c r="C14" s="99"/>
      <c r="E14" s="99" t="s">
        <v>1326</v>
      </c>
      <c r="F14" s="2560">
        <v>0</v>
      </c>
      <c r="G14" s="1741">
        <v>0</v>
      </c>
      <c r="H14" s="249">
        <f>SUM(F14:G14)</f>
        <v>0</v>
      </c>
      <c r="I14" s="1741"/>
      <c r="J14" s="1741">
        <v>0</v>
      </c>
      <c r="K14" s="1741">
        <v>0</v>
      </c>
      <c r="L14" s="249">
        <f>SUM(J14:K14)</f>
        <v>0</v>
      </c>
      <c r="M14" s="249"/>
      <c r="N14" s="249">
        <f>SUM(F14+J14)</f>
        <v>0</v>
      </c>
      <c r="O14" s="249">
        <f>SUM(G14+K14)</f>
        <v>0</v>
      </c>
      <c r="P14" s="258">
        <f>SUM(N14:O14)</f>
        <v>0</v>
      </c>
      <c r="Q14" s="92"/>
      <c r="R14" s="92"/>
    </row>
    <row r="15" spans="1:37" ht="11.25" customHeight="1">
      <c r="B15" s="1985"/>
      <c r="C15" s="138" t="s">
        <v>11</v>
      </c>
      <c r="D15" s="99"/>
      <c r="E15" s="99"/>
      <c r="F15" s="1773">
        <f>SUM(F16+F18)</f>
        <v>4</v>
      </c>
      <c r="G15" s="1773">
        <f>SUM(G16+G18)</f>
        <v>2</v>
      </c>
      <c r="H15" s="1773">
        <f>SUM(F15:G15)</f>
        <v>6</v>
      </c>
      <c r="I15" s="1773"/>
      <c r="J15" s="1773">
        <f>SUM(J16+J18)</f>
        <v>5</v>
      </c>
      <c r="K15" s="1773">
        <f>SUM(K16+K18)</f>
        <v>0</v>
      </c>
      <c r="L15" s="1773">
        <f>SUM(J15:K15)</f>
        <v>5</v>
      </c>
      <c r="M15" s="1773"/>
      <c r="N15" s="1773">
        <f>SUM(F15+J15)</f>
        <v>9</v>
      </c>
      <c r="O15" s="1773">
        <f>SUM(G15+K15)</f>
        <v>2</v>
      </c>
      <c r="P15" s="1246">
        <f>SUM(N15:O15)</f>
        <v>11</v>
      </c>
      <c r="Q15" s="92"/>
      <c r="R15" s="92"/>
    </row>
    <row r="16" spans="1:37" ht="11.25" customHeight="1">
      <c r="B16" s="1985"/>
      <c r="C16" s="138"/>
      <c r="D16" s="99" t="s">
        <v>1258</v>
      </c>
      <c r="E16" s="99"/>
      <c r="F16" s="1741">
        <f>SUM(F17)</f>
        <v>0</v>
      </c>
      <c r="G16" s="1741">
        <f>SUM(G17)</f>
        <v>0</v>
      </c>
      <c r="H16" s="249">
        <f>SUM(F16:G16)</f>
        <v>0</v>
      </c>
      <c r="I16" s="1741"/>
      <c r="J16" s="1741">
        <f>SUM(J17)</f>
        <v>0</v>
      </c>
      <c r="K16" s="1741">
        <f>SUM(K17)</f>
        <v>0</v>
      </c>
      <c r="L16" s="249">
        <f>SUM(J16:K16)</f>
        <v>0</v>
      </c>
      <c r="M16" s="249"/>
      <c r="N16" s="249">
        <f>SUM(F16+J16)</f>
        <v>0</v>
      </c>
      <c r="O16" s="249">
        <f>SUM(G16+K16)</f>
        <v>0</v>
      </c>
      <c r="P16" s="258">
        <f>SUM(N16:O16)</f>
        <v>0</v>
      </c>
      <c r="Q16" s="92"/>
      <c r="R16" s="92"/>
    </row>
    <row r="17" spans="2:18" ht="11.25" customHeight="1">
      <c r="B17" s="1985"/>
      <c r="C17" s="138"/>
      <c r="D17" s="99"/>
      <c r="E17" s="99" t="s">
        <v>1325</v>
      </c>
      <c r="F17" s="2560">
        <v>0</v>
      </c>
      <c r="G17" s="1741">
        <v>0</v>
      </c>
      <c r="H17" s="249">
        <f>SUM(F17:G17)</f>
        <v>0</v>
      </c>
      <c r="I17" s="1741"/>
      <c r="J17" s="1741">
        <v>0</v>
      </c>
      <c r="K17" s="1741">
        <v>0</v>
      </c>
      <c r="L17" s="249">
        <f>SUM(J17:K17)</f>
        <v>0</v>
      </c>
      <c r="M17" s="249"/>
      <c r="N17" s="249">
        <f>SUM(F17+J17)</f>
        <v>0</v>
      </c>
      <c r="O17" s="249">
        <f>SUM(G17+K17)</f>
        <v>0</v>
      </c>
      <c r="P17" s="258">
        <f>SUM(N17:O17)</f>
        <v>0</v>
      </c>
      <c r="Q17" s="92"/>
      <c r="R17" s="92"/>
    </row>
    <row r="18" spans="2:18" ht="11.25" customHeight="1">
      <c r="B18" s="1985"/>
      <c r="C18" s="99"/>
      <c r="D18" s="99" t="s">
        <v>1256</v>
      </c>
      <c r="E18" s="99"/>
      <c r="F18" s="1741">
        <f>SUM(F19)</f>
        <v>4</v>
      </c>
      <c r="G18" s="1741">
        <f>SUM(G19)</f>
        <v>2</v>
      </c>
      <c r="H18" s="249">
        <f>SUM(F18:G18)</f>
        <v>6</v>
      </c>
      <c r="I18" s="1741"/>
      <c r="J18" s="1741">
        <f>SUM(J19)</f>
        <v>5</v>
      </c>
      <c r="K18" s="1741">
        <f>SUM(K19)</f>
        <v>0</v>
      </c>
      <c r="L18" s="249">
        <f>SUM(J18:K18)</f>
        <v>5</v>
      </c>
      <c r="M18" s="249"/>
      <c r="N18" s="249">
        <f>SUM(F18+J18)</f>
        <v>9</v>
      </c>
      <c r="O18" s="249">
        <f>SUM(G18+K18)</f>
        <v>2</v>
      </c>
      <c r="P18" s="258">
        <f>SUM(N18:O18)</f>
        <v>11</v>
      </c>
      <c r="Q18" s="92"/>
      <c r="R18" s="92"/>
    </row>
    <row r="19" spans="2:18" ht="11.25" customHeight="1">
      <c r="B19" s="1985"/>
      <c r="C19" s="99"/>
      <c r="D19" s="99"/>
      <c r="E19" s="99" t="s">
        <v>1253</v>
      </c>
      <c r="F19" s="2560">
        <v>4</v>
      </c>
      <c r="G19" s="1741">
        <v>2</v>
      </c>
      <c r="H19" s="249">
        <f>SUM(F19:G19)</f>
        <v>6</v>
      </c>
      <c r="I19" s="1741"/>
      <c r="J19" s="1741">
        <v>5</v>
      </c>
      <c r="K19" s="1741">
        <v>0</v>
      </c>
      <c r="L19" s="249">
        <f>SUM(J19:K19)</f>
        <v>5</v>
      </c>
      <c r="M19" s="249"/>
      <c r="N19" s="249">
        <f>SUM(F19+J19)</f>
        <v>9</v>
      </c>
      <c r="O19" s="249">
        <f>SUM(G19+K19)</f>
        <v>2</v>
      </c>
      <c r="P19" s="258">
        <f>SUM(N19:O19)</f>
        <v>11</v>
      </c>
      <c r="Q19" s="92"/>
      <c r="R19" s="92"/>
    </row>
    <row r="20" spans="2:18" ht="11.25" customHeight="1">
      <c r="B20" s="1985"/>
      <c r="C20" s="138" t="s">
        <v>12</v>
      </c>
      <c r="D20" s="99"/>
      <c r="E20" s="99"/>
      <c r="F20" s="1773">
        <f>SUM(F21+F23)</f>
        <v>6</v>
      </c>
      <c r="G20" s="1773">
        <f>SUM(G21+G23)</f>
        <v>2</v>
      </c>
      <c r="H20" s="1773">
        <f>SUM(F20:G20)</f>
        <v>8</v>
      </c>
      <c r="I20" s="1773"/>
      <c r="J20" s="1773">
        <f>SUM(J21+J23)</f>
        <v>0</v>
      </c>
      <c r="K20" s="1773">
        <f>SUM(K21+K23)</f>
        <v>0</v>
      </c>
      <c r="L20" s="1773">
        <f>SUM(J20:K20)</f>
        <v>0</v>
      </c>
      <c r="M20" s="1773"/>
      <c r="N20" s="1773">
        <f>SUM(F20+J20)</f>
        <v>6</v>
      </c>
      <c r="O20" s="1773">
        <f>SUM(G20+K20)</f>
        <v>2</v>
      </c>
      <c r="P20" s="1246">
        <f>SUM(N20:O20)</f>
        <v>8</v>
      </c>
      <c r="Q20" s="92"/>
      <c r="R20" s="92"/>
    </row>
    <row r="21" spans="2:18" ht="11.25" customHeight="1">
      <c r="B21" s="1985"/>
      <c r="C21" s="138"/>
      <c r="D21" s="99" t="s">
        <v>1258</v>
      </c>
      <c r="E21" s="99"/>
      <c r="F21" s="249">
        <f>SUM(F22)</f>
        <v>1</v>
      </c>
      <c r="G21" s="249">
        <f>SUM(G22)</f>
        <v>0</v>
      </c>
      <c r="H21" s="249">
        <f>SUM(F21:G21)</f>
        <v>1</v>
      </c>
      <c r="I21" s="249"/>
      <c r="J21" s="249">
        <f>SUM(J22)</f>
        <v>0</v>
      </c>
      <c r="K21" s="249">
        <f>SUM(K22)</f>
        <v>0</v>
      </c>
      <c r="L21" s="249">
        <f>SUM(J21:K21)</f>
        <v>0</v>
      </c>
      <c r="M21" s="249"/>
      <c r="N21" s="249">
        <f>SUM(F21+J21)</f>
        <v>1</v>
      </c>
      <c r="O21" s="249">
        <f>SUM(G21+K21)</f>
        <v>0</v>
      </c>
      <c r="P21" s="258">
        <f>SUM(N21:O21)</f>
        <v>1</v>
      </c>
      <c r="Q21" s="92"/>
      <c r="R21" s="92"/>
    </row>
    <row r="22" spans="2:18" ht="11.25" customHeight="1">
      <c r="B22" s="1985"/>
      <c r="C22" s="138"/>
      <c r="D22" s="99"/>
      <c r="E22" s="99" t="s">
        <v>1257</v>
      </c>
      <c r="F22" s="1078">
        <v>1</v>
      </c>
      <c r="G22" s="249">
        <v>0</v>
      </c>
      <c r="H22" s="249">
        <f>SUM(F22:G22)</f>
        <v>1</v>
      </c>
      <c r="I22" s="249"/>
      <c r="J22" s="249">
        <v>0</v>
      </c>
      <c r="K22" s="249">
        <v>0</v>
      </c>
      <c r="L22" s="249">
        <f>SUM(J22:K22)</f>
        <v>0</v>
      </c>
      <c r="M22" s="249"/>
      <c r="N22" s="249">
        <f>SUM(F22+J22)</f>
        <v>1</v>
      </c>
      <c r="O22" s="249">
        <f>SUM(G22+K22)</f>
        <v>0</v>
      </c>
      <c r="P22" s="258">
        <f>SUM(N22:O22)</f>
        <v>1</v>
      </c>
      <c r="Q22" s="92"/>
      <c r="R22" s="92"/>
    </row>
    <row r="23" spans="2:18" ht="11.25" customHeight="1">
      <c r="B23" s="1985"/>
      <c r="C23" s="99"/>
      <c r="D23" s="99" t="s">
        <v>1256</v>
      </c>
      <c r="E23" s="99"/>
      <c r="F23" s="249">
        <f>SUM(F24)</f>
        <v>5</v>
      </c>
      <c r="G23" s="249">
        <f>SUM(G24)</f>
        <v>2</v>
      </c>
      <c r="H23" s="249">
        <f>SUM(F23:G23)</f>
        <v>7</v>
      </c>
      <c r="I23" s="249"/>
      <c r="J23" s="249">
        <f>SUM(J24)</f>
        <v>0</v>
      </c>
      <c r="K23" s="249">
        <f>SUM(K24)</f>
        <v>0</v>
      </c>
      <c r="L23" s="249">
        <f>SUM(J23:K23)</f>
        <v>0</v>
      </c>
      <c r="M23" s="249"/>
      <c r="N23" s="249">
        <f>SUM(F23+J23)</f>
        <v>5</v>
      </c>
      <c r="O23" s="249">
        <f>SUM(G23+K23)</f>
        <v>2</v>
      </c>
      <c r="P23" s="258">
        <f>SUM(N23:O23)</f>
        <v>7</v>
      </c>
      <c r="Q23" s="92"/>
      <c r="R23" s="92"/>
    </row>
    <row r="24" spans="2:18" ht="11.25" customHeight="1">
      <c r="B24" s="1996"/>
      <c r="C24" s="99"/>
      <c r="D24" s="99"/>
      <c r="E24" s="99" t="s">
        <v>1253</v>
      </c>
      <c r="F24" s="2560">
        <v>5</v>
      </c>
      <c r="G24" s="1741">
        <v>2</v>
      </c>
      <c r="H24" s="249">
        <f>SUM(F24:G24)</f>
        <v>7</v>
      </c>
      <c r="I24" s="1741"/>
      <c r="J24" s="1741">
        <v>0</v>
      </c>
      <c r="K24" s="1741">
        <v>0</v>
      </c>
      <c r="L24" s="249">
        <f>SUM(J24:K24)</f>
        <v>0</v>
      </c>
      <c r="M24" s="249"/>
      <c r="N24" s="249">
        <f>SUM(F24+J24)</f>
        <v>5</v>
      </c>
      <c r="O24" s="249">
        <f>SUM(G24+K24)</f>
        <v>2</v>
      </c>
      <c r="P24" s="258">
        <f>SUM(N24:O24)</f>
        <v>7</v>
      </c>
      <c r="Q24" s="92"/>
      <c r="R24" s="92"/>
    </row>
    <row r="25" spans="2:18">
      <c r="B25" s="1984">
        <v>1402</v>
      </c>
      <c r="C25" s="1832" t="s">
        <v>13</v>
      </c>
      <c r="D25" s="1831"/>
      <c r="E25" s="1831"/>
      <c r="F25" s="2530">
        <f>SUM(F26+F42+F50+F57+F60)</f>
        <v>28</v>
      </c>
      <c r="G25" s="2530">
        <f>SUM(G26+G42+G50+G57+G60)</f>
        <v>36</v>
      </c>
      <c r="H25" s="2530">
        <f>SUM(F25:G25)</f>
        <v>64</v>
      </c>
      <c r="I25" s="2530"/>
      <c r="J25" s="2530">
        <f>SUM(J26+J42+J50+J57+J60)</f>
        <v>55</v>
      </c>
      <c r="K25" s="2530">
        <f>SUM(K26+K42+K50+K57+K60)</f>
        <v>59</v>
      </c>
      <c r="L25" s="2530">
        <f>SUM(J25:K25)</f>
        <v>114</v>
      </c>
      <c r="M25" s="2530"/>
      <c r="N25" s="2530">
        <f>SUM(F25+J25)</f>
        <v>83</v>
      </c>
      <c r="O25" s="2530">
        <f>SUM(G25+K25)</f>
        <v>95</v>
      </c>
      <c r="P25" s="2529">
        <f>SUM(N25:O25)</f>
        <v>178</v>
      </c>
      <c r="Q25" s="92"/>
      <c r="R25" s="92"/>
    </row>
    <row r="26" spans="2:18" ht="11.25" customHeight="1">
      <c r="B26" s="1985"/>
      <c r="C26" s="138" t="s">
        <v>92</v>
      </c>
      <c r="D26" s="99"/>
      <c r="E26" s="99"/>
      <c r="F26" s="1773">
        <f>SUM(F27+F29)</f>
        <v>18</v>
      </c>
      <c r="G26" s="1773">
        <f>SUM(G27+G29)</f>
        <v>22</v>
      </c>
      <c r="H26" s="1773">
        <f>SUM(F26:G26)</f>
        <v>40</v>
      </c>
      <c r="I26" s="1773"/>
      <c r="J26" s="1773">
        <f>SUM(J27+J29)</f>
        <v>45</v>
      </c>
      <c r="K26" s="1773">
        <f>SUM(K27+K29)</f>
        <v>48</v>
      </c>
      <c r="L26" s="1773">
        <f>SUM(J26:K26)</f>
        <v>93</v>
      </c>
      <c r="M26" s="1773"/>
      <c r="N26" s="1773">
        <f>SUM(F26+J26)</f>
        <v>63</v>
      </c>
      <c r="O26" s="1773">
        <f>SUM(G26+K26)</f>
        <v>70</v>
      </c>
      <c r="P26" s="833">
        <f>SUM(N26:O26)</f>
        <v>133</v>
      </c>
      <c r="Q26" s="92"/>
      <c r="R26" s="92"/>
    </row>
    <row r="27" spans="2:18" ht="11.25" customHeight="1">
      <c r="B27" s="1985"/>
      <c r="C27" s="261"/>
      <c r="D27" s="99" t="s">
        <v>84</v>
      </c>
      <c r="E27" s="99"/>
      <c r="F27" s="1741">
        <f>SUM(F28)</f>
        <v>0</v>
      </c>
      <c r="G27" s="1741">
        <f>SUM(G28)</f>
        <v>0</v>
      </c>
      <c r="H27" s="1741">
        <f>SUM(F27:G27)</f>
        <v>0</v>
      </c>
      <c r="I27" s="1741"/>
      <c r="J27" s="1741">
        <f>SUM(J28)</f>
        <v>8</v>
      </c>
      <c r="K27" s="1741">
        <f>SUM(K28)</f>
        <v>8</v>
      </c>
      <c r="L27" s="1741">
        <f>SUM(J27:K27)</f>
        <v>16</v>
      </c>
      <c r="M27" s="1741"/>
      <c r="N27" s="249">
        <f>SUM(F27+J27)</f>
        <v>8</v>
      </c>
      <c r="O27" s="249">
        <f>SUM(G27+K27)</f>
        <v>8</v>
      </c>
      <c r="P27" s="248">
        <f>SUM(N27:O27)</f>
        <v>16</v>
      </c>
      <c r="Q27" s="92"/>
      <c r="R27" s="92"/>
    </row>
    <row r="28" spans="2:18" ht="11.25" customHeight="1">
      <c r="B28" s="1985"/>
      <c r="C28" s="138"/>
      <c r="D28" s="99"/>
      <c r="E28" s="99" t="s">
        <v>1323</v>
      </c>
      <c r="F28" s="2560">
        <v>0</v>
      </c>
      <c r="G28" s="1741">
        <v>0</v>
      </c>
      <c r="H28" s="1741">
        <f>SUM(F28:G28)</f>
        <v>0</v>
      </c>
      <c r="I28" s="1741"/>
      <c r="J28" s="1741">
        <v>8</v>
      </c>
      <c r="K28" s="1741">
        <v>8</v>
      </c>
      <c r="L28" s="1741">
        <f>SUM(J28:K28)</f>
        <v>16</v>
      </c>
      <c r="M28" s="1741"/>
      <c r="N28" s="249">
        <f>SUM(F28+J28)</f>
        <v>8</v>
      </c>
      <c r="O28" s="242">
        <f>SUM(G28+K28)</f>
        <v>8</v>
      </c>
      <c r="P28" s="258">
        <f>SUM(N28:O28)</f>
        <v>16</v>
      </c>
      <c r="Q28" s="92"/>
      <c r="R28" s="92"/>
    </row>
    <row r="29" spans="2:18" ht="11.25" customHeight="1">
      <c r="B29" s="1985"/>
      <c r="C29" s="99"/>
      <c r="D29" s="99" t="s">
        <v>1256</v>
      </c>
      <c r="E29" s="99"/>
      <c r="F29" s="1741">
        <f>SUM(F30+F31+F32+F34+F35+F36+F37+F38+F39+F40+F41)</f>
        <v>18</v>
      </c>
      <c r="G29" s="1741">
        <f>SUM(G30+G31+G32+G34+G35+G36+G37+G38+G39+G40+G41)</f>
        <v>22</v>
      </c>
      <c r="H29" s="1741">
        <f>SUM(F29:G29)</f>
        <v>40</v>
      </c>
      <c r="I29" s="1741"/>
      <c r="J29" s="1741">
        <f>SUM(J30+J31+J32+J34+J35+J36+J37+J38+J39+J40+J41)</f>
        <v>37</v>
      </c>
      <c r="K29" s="1741">
        <f>SUM(K30+K31+K32+K34+K35+K36+K37+K38+K39+K40+K41)</f>
        <v>40</v>
      </c>
      <c r="L29" s="1741">
        <f>SUM(J29:K29)</f>
        <v>77</v>
      </c>
      <c r="M29" s="1741"/>
      <c r="N29" s="249">
        <f>SUM(F29+J29)</f>
        <v>55</v>
      </c>
      <c r="O29" s="242">
        <f>SUM(G29+K29)</f>
        <v>62</v>
      </c>
      <c r="P29" s="258">
        <f>SUM(N29:O29)</f>
        <v>117</v>
      </c>
      <c r="Q29" s="92"/>
      <c r="R29" s="92"/>
    </row>
    <row r="30" spans="2:18" ht="11.25" customHeight="1">
      <c r="B30" s="1985"/>
      <c r="C30" s="99"/>
      <c r="D30" s="99"/>
      <c r="E30" s="99" t="s">
        <v>1312</v>
      </c>
      <c r="F30" s="2560">
        <v>0</v>
      </c>
      <c r="G30" s="1741">
        <v>0</v>
      </c>
      <c r="H30" s="1741">
        <f>SUM(F30:G30)</f>
        <v>0</v>
      </c>
      <c r="I30" s="1741"/>
      <c r="J30" s="1741">
        <v>13</v>
      </c>
      <c r="K30" s="1741">
        <v>5</v>
      </c>
      <c r="L30" s="1741">
        <f>SUM(I30:K30)</f>
        <v>18</v>
      </c>
      <c r="M30" s="1741"/>
      <c r="N30" s="249">
        <f>SUM(F30+J30)</f>
        <v>13</v>
      </c>
      <c r="O30" s="242">
        <f>SUM(G30+K30)</f>
        <v>5</v>
      </c>
      <c r="P30" s="258">
        <f>SUM(N30:O30)</f>
        <v>18</v>
      </c>
      <c r="Q30" s="92"/>
      <c r="R30" s="92"/>
    </row>
    <row r="31" spans="2:18" ht="11.25" customHeight="1">
      <c r="B31" s="1985"/>
      <c r="C31" s="99"/>
      <c r="D31" s="99"/>
      <c r="E31" s="99" t="s">
        <v>1313</v>
      </c>
      <c r="F31" s="2560">
        <v>0</v>
      </c>
      <c r="G31" s="1741">
        <v>0</v>
      </c>
      <c r="H31" s="1741">
        <f>SUM(F31:G31)</f>
        <v>0</v>
      </c>
      <c r="I31" s="1741"/>
      <c r="J31" s="1741">
        <v>5</v>
      </c>
      <c r="K31" s="1741">
        <v>9</v>
      </c>
      <c r="L31" s="1741">
        <f>SUM(I31:K31)</f>
        <v>14</v>
      </c>
      <c r="M31" s="1741"/>
      <c r="N31" s="249">
        <f>SUM(F31+J31)</f>
        <v>5</v>
      </c>
      <c r="O31" s="242">
        <f>SUM(G31+K31)</f>
        <v>9</v>
      </c>
      <c r="P31" s="258">
        <f>SUM(N31:O31)</f>
        <v>14</v>
      </c>
      <c r="Q31" s="92"/>
      <c r="R31" s="92"/>
    </row>
    <row r="32" spans="2:18" ht="11.25" customHeight="1">
      <c r="B32" s="1985"/>
      <c r="C32" s="99"/>
      <c r="D32" s="99"/>
      <c r="E32" s="99" t="s">
        <v>1322</v>
      </c>
      <c r="F32" s="1741">
        <v>0</v>
      </c>
      <c r="G32" s="1741">
        <v>0</v>
      </c>
      <c r="H32" s="1741">
        <f>SUM(F32:G32)</f>
        <v>0</v>
      </c>
      <c r="I32" s="1741"/>
      <c r="J32" s="1741">
        <v>0</v>
      </c>
      <c r="K32" s="1741">
        <v>0</v>
      </c>
      <c r="L32" s="1741">
        <f>SUM(I32:K32)</f>
        <v>0</v>
      </c>
      <c r="M32" s="1741"/>
      <c r="N32" s="249">
        <f>SUM(F32+J32)</f>
        <v>0</v>
      </c>
      <c r="O32" s="242">
        <f>SUM(G32+K32)</f>
        <v>0</v>
      </c>
      <c r="P32" s="258">
        <f>SUM(N32:O32)</f>
        <v>0</v>
      </c>
      <c r="Q32" s="92"/>
      <c r="R32" s="92"/>
    </row>
    <row r="33" spans="2:18" ht="11.25" customHeight="1">
      <c r="B33" s="1985"/>
      <c r="C33" s="99"/>
      <c r="D33" s="99"/>
      <c r="E33" s="99" t="s">
        <v>1308</v>
      </c>
      <c r="F33" s="1741"/>
      <c r="G33" s="1741"/>
      <c r="H33" s="1741"/>
      <c r="I33" s="1741"/>
      <c r="J33" s="1741"/>
      <c r="K33" s="1741"/>
      <c r="L33" s="1741"/>
      <c r="M33" s="1741"/>
      <c r="N33" s="1741"/>
      <c r="O33" s="513"/>
      <c r="P33" s="1275"/>
      <c r="Q33" s="92"/>
      <c r="R33" s="92"/>
    </row>
    <row r="34" spans="2:18" ht="11.25" customHeight="1">
      <c r="B34" s="1985"/>
      <c r="C34" s="99"/>
      <c r="D34" s="99"/>
      <c r="E34" s="99" t="s">
        <v>1321</v>
      </c>
      <c r="F34" s="2560">
        <v>5</v>
      </c>
      <c r="G34" s="1741">
        <v>8</v>
      </c>
      <c r="H34" s="1741">
        <f>SUM(F34:G34)</f>
        <v>13</v>
      </c>
      <c r="I34" s="1741"/>
      <c r="J34" s="1741">
        <v>11</v>
      </c>
      <c r="K34" s="1741">
        <v>12</v>
      </c>
      <c r="L34" s="1741">
        <f>SUM(I34:K34)</f>
        <v>23</v>
      </c>
      <c r="M34" s="1741"/>
      <c r="N34" s="1741">
        <f>SUM(F34+J34)</f>
        <v>16</v>
      </c>
      <c r="O34" s="513">
        <f>SUM(G34+K34)</f>
        <v>20</v>
      </c>
      <c r="P34" s="1275">
        <f>SUM(N34:O34)</f>
        <v>36</v>
      </c>
      <c r="Q34" s="92"/>
      <c r="R34" s="92"/>
    </row>
    <row r="35" spans="2:18" ht="11.25" customHeight="1">
      <c r="B35" s="1985"/>
      <c r="C35" s="99"/>
      <c r="D35" s="99"/>
      <c r="E35" s="99" t="s">
        <v>1320</v>
      </c>
      <c r="F35" s="2560">
        <v>13</v>
      </c>
      <c r="G35" s="1741">
        <v>14</v>
      </c>
      <c r="H35" s="1741">
        <f>SUM(F35:G35)</f>
        <v>27</v>
      </c>
      <c r="I35" s="1741"/>
      <c r="J35" s="1741">
        <v>8</v>
      </c>
      <c r="K35" s="1741">
        <v>14</v>
      </c>
      <c r="L35" s="1741">
        <f>SUM(I35:K35)</f>
        <v>22</v>
      </c>
      <c r="M35" s="1741"/>
      <c r="N35" s="1741">
        <f>SUM(F35+J35)</f>
        <v>21</v>
      </c>
      <c r="O35" s="513">
        <f>SUM(G35+K35)</f>
        <v>28</v>
      </c>
      <c r="P35" s="1275">
        <f>SUM(N35:O35)</f>
        <v>49</v>
      </c>
      <c r="Q35" s="92"/>
      <c r="R35" s="92"/>
    </row>
    <row r="36" spans="2:18" ht="11.25" customHeight="1">
      <c r="B36" s="1985"/>
      <c r="C36" s="99"/>
      <c r="D36" s="99"/>
      <c r="E36" s="99" t="s">
        <v>1319</v>
      </c>
      <c r="F36" s="2560">
        <v>0</v>
      </c>
      <c r="G36" s="1741">
        <v>0</v>
      </c>
      <c r="H36" s="1741">
        <f>SUM(F36:G36)</f>
        <v>0</v>
      </c>
      <c r="I36" s="1741"/>
      <c r="J36" s="1741">
        <v>0</v>
      </c>
      <c r="K36" s="1741">
        <v>0</v>
      </c>
      <c r="L36" s="1741">
        <f>SUM(I36:K36)</f>
        <v>0</v>
      </c>
      <c r="M36" s="1741"/>
      <c r="N36" s="1741">
        <f>SUM(F36+J36)</f>
        <v>0</v>
      </c>
      <c r="O36" s="513">
        <f>SUM(G36+K36)</f>
        <v>0</v>
      </c>
      <c r="P36" s="1275">
        <f>SUM(N36:O36)</f>
        <v>0</v>
      </c>
      <c r="Q36" s="92"/>
      <c r="R36" s="92"/>
    </row>
    <row r="37" spans="2:18" ht="11.25" customHeight="1">
      <c r="B37" s="1985"/>
      <c r="C37" s="99"/>
      <c r="D37" s="99"/>
      <c r="E37" s="99" t="s">
        <v>1318</v>
      </c>
      <c r="F37" s="2560">
        <v>0</v>
      </c>
      <c r="G37" s="1741">
        <v>0</v>
      </c>
      <c r="H37" s="1741">
        <f>SUM(F37:G37)</f>
        <v>0</v>
      </c>
      <c r="I37" s="1741"/>
      <c r="J37" s="1741">
        <v>0</v>
      </c>
      <c r="K37" s="1741">
        <v>0</v>
      </c>
      <c r="L37" s="1741">
        <f>SUM(I37:K37)</f>
        <v>0</v>
      </c>
      <c r="M37" s="1741"/>
      <c r="N37" s="1741">
        <f>SUM(F37+J37)</f>
        <v>0</v>
      </c>
      <c r="O37" s="513">
        <f>SUM(G37+K37)</f>
        <v>0</v>
      </c>
      <c r="P37" s="1275">
        <f>SUM(N37:O37)</f>
        <v>0</v>
      </c>
      <c r="Q37" s="92"/>
      <c r="R37" s="92"/>
    </row>
    <row r="38" spans="2:18" ht="11.25" customHeight="1">
      <c r="B38" s="1985"/>
      <c r="C38" s="99"/>
      <c r="D38" s="99"/>
      <c r="E38" s="99" t="s">
        <v>1317</v>
      </c>
      <c r="F38" s="2560">
        <v>0</v>
      </c>
      <c r="G38" s="1741">
        <v>0</v>
      </c>
      <c r="H38" s="1741">
        <f>SUM(F38:G38)</f>
        <v>0</v>
      </c>
      <c r="I38" s="1741"/>
      <c r="J38" s="1741">
        <v>0</v>
      </c>
      <c r="K38" s="1741">
        <v>0</v>
      </c>
      <c r="L38" s="1741">
        <f>SUM(I38:K38)</f>
        <v>0</v>
      </c>
      <c r="M38" s="1741"/>
      <c r="N38" s="1741">
        <f>SUM(F38+J38)</f>
        <v>0</v>
      </c>
      <c r="O38" s="513">
        <f>SUM(G38+K38)</f>
        <v>0</v>
      </c>
      <c r="P38" s="1275">
        <f>SUM(N38:O38)</f>
        <v>0</v>
      </c>
      <c r="Q38" s="92"/>
      <c r="R38" s="92"/>
    </row>
    <row r="39" spans="2:18" ht="11.25" customHeight="1">
      <c r="B39" s="1985"/>
      <c r="C39" s="99"/>
      <c r="D39" s="99"/>
      <c r="E39" s="99" t="s">
        <v>1316</v>
      </c>
      <c r="F39" s="1741">
        <v>0</v>
      </c>
      <c r="G39" s="1741">
        <v>0</v>
      </c>
      <c r="H39" s="1741">
        <f>SUM(F39:G39)</f>
        <v>0</v>
      </c>
      <c r="I39" s="1741"/>
      <c r="J39" s="1741">
        <v>0</v>
      </c>
      <c r="K39" s="1741">
        <v>0</v>
      </c>
      <c r="L39" s="1741">
        <f>SUM(I39:K39)</f>
        <v>0</v>
      </c>
      <c r="M39" s="1741"/>
      <c r="N39" s="1741">
        <f>SUM(F39+J39)</f>
        <v>0</v>
      </c>
      <c r="O39" s="513">
        <f>SUM(G39+K39)</f>
        <v>0</v>
      </c>
      <c r="P39" s="1275">
        <f>SUM(N39:O39)</f>
        <v>0</v>
      </c>
      <c r="Q39" s="92"/>
      <c r="R39" s="92"/>
    </row>
    <row r="40" spans="2:18" ht="11.25" customHeight="1">
      <c r="B40" s="1985"/>
      <c r="C40" s="99"/>
      <c r="D40" s="99"/>
      <c r="E40" s="99" t="s">
        <v>1315</v>
      </c>
      <c r="F40" s="2560">
        <v>0</v>
      </c>
      <c r="G40" s="1741">
        <v>0</v>
      </c>
      <c r="H40" s="1741">
        <f>SUM(F40:G40)</f>
        <v>0</v>
      </c>
      <c r="I40" s="1741"/>
      <c r="J40" s="1741">
        <v>0</v>
      </c>
      <c r="K40" s="1741">
        <v>0</v>
      </c>
      <c r="L40" s="1741">
        <f>SUM(I40:K40)</f>
        <v>0</v>
      </c>
      <c r="M40" s="1741"/>
      <c r="N40" s="1741">
        <f>SUM(F40+J40)</f>
        <v>0</v>
      </c>
      <c r="O40" s="513">
        <f>SUM(G40+K40)</f>
        <v>0</v>
      </c>
      <c r="P40" s="1275">
        <f>SUM(N40:O40)</f>
        <v>0</v>
      </c>
      <c r="Q40" s="92"/>
      <c r="R40" s="92"/>
    </row>
    <row r="41" spans="2:18" ht="11.25" customHeight="1">
      <c r="B41" s="1985"/>
      <c r="C41" s="99"/>
      <c r="D41" s="99"/>
      <c r="E41" s="99" t="s">
        <v>1314</v>
      </c>
      <c r="F41" s="1741">
        <v>0</v>
      </c>
      <c r="G41" s="1741">
        <v>0</v>
      </c>
      <c r="H41" s="1741">
        <f>SUM(F41:G41)</f>
        <v>0</v>
      </c>
      <c r="I41" s="1741"/>
      <c r="J41" s="1741">
        <v>0</v>
      </c>
      <c r="K41" s="1741">
        <v>0</v>
      </c>
      <c r="L41" s="1741">
        <f>SUM(I41:K41)</f>
        <v>0</v>
      </c>
      <c r="M41" s="1741"/>
      <c r="N41" s="249">
        <f>SUM(F41+J41)</f>
        <v>0</v>
      </c>
      <c r="O41" s="242">
        <f>SUM(G41+K41)</f>
        <v>0</v>
      </c>
      <c r="P41" s="258">
        <f>SUM(N41:O41)</f>
        <v>0</v>
      </c>
      <c r="Q41" s="92"/>
      <c r="R41" s="92"/>
    </row>
    <row r="42" spans="2:18" ht="11.25" customHeight="1">
      <c r="B42" s="1985"/>
      <c r="C42" s="138" t="s">
        <v>110</v>
      </c>
      <c r="D42" s="99"/>
      <c r="E42" s="99"/>
      <c r="F42" s="1773">
        <f>SUM(F45+F43)</f>
        <v>5</v>
      </c>
      <c r="G42" s="1773">
        <f>SUM(G45+G43)</f>
        <v>0</v>
      </c>
      <c r="H42" s="1773">
        <f>SUM(F42:G42)</f>
        <v>5</v>
      </c>
      <c r="I42" s="1773"/>
      <c r="J42" s="1773">
        <f>SUM(J45+J43)</f>
        <v>2</v>
      </c>
      <c r="K42" s="1773">
        <f>SUM(K45+K43)</f>
        <v>2</v>
      </c>
      <c r="L42" s="1773">
        <f>SUM(J42:K42)</f>
        <v>4</v>
      </c>
      <c r="M42" s="1773"/>
      <c r="N42" s="1773">
        <f>SUM(F42+J42)</f>
        <v>7</v>
      </c>
      <c r="O42" s="834">
        <f>SUM(G42+K42)</f>
        <v>2</v>
      </c>
      <c r="P42" s="1246">
        <f>SUM(N42:O42)</f>
        <v>9</v>
      </c>
      <c r="Q42" s="92"/>
      <c r="R42" s="92"/>
    </row>
    <row r="43" spans="2:18" ht="11.25" customHeight="1">
      <c r="B43" s="1985"/>
      <c r="C43" s="138"/>
      <c r="D43" s="99" t="s">
        <v>84</v>
      </c>
      <c r="E43" s="99"/>
      <c r="F43" s="1741">
        <v>0</v>
      </c>
      <c r="G43" s="1741">
        <v>0</v>
      </c>
      <c r="H43" s="1741">
        <f>SUM(F43:G43)</f>
        <v>0</v>
      </c>
      <c r="I43" s="1741"/>
      <c r="J43" s="1741">
        <v>0</v>
      </c>
      <c r="K43" s="1741">
        <v>0</v>
      </c>
      <c r="L43" s="1741">
        <f>SUM(J43:K43)</f>
        <v>0</v>
      </c>
      <c r="M43" s="1741"/>
      <c r="N43" s="249">
        <f>SUM(F43+J43)</f>
        <v>0</v>
      </c>
      <c r="O43" s="242">
        <f>SUM(G43+K43)</f>
        <v>0</v>
      </c>
      <c r="P43" s="258">
        <f>SUM(N43:O43)</f>
        <v>0</v>
      </c>
      <c r="Q43" s="92"/>
      <c r="R43" s="92"/>
    </row>
    <row r="44" spans="2:18" ht="11.25" customHeight="1">
      <c r="B44" s="1985"/>
      <c r="C44" s="138"/>
      <c r="D44" s="99"/>
      <c r="E44" s="99" t="s">
        <v>1323</v>
      </c>
      <c r="F44" s="2560">
        <v>0</v>
      </c>
      <c r="G44" s="1741">
        <v>0</v>
      </c>
      <c r="H44" s="1741">
        <f>SUM(F44:G44)</f>
        <v>0</v>
      </c>
      <c r="I44" s="1741"/>
      <c r="J44" s="1741">
        <v>0</v>
      </c>
      <c r="K44" s="1741">
        <v>0</v>
      </c>
      <c r="L44" s="1741">
        <f>SUM(J44:K44)</f>
        <v>0</v>
      </c>
      <c r="M44" s="1741"/>
      <c r="N44" s="249">
        <f>SUM(F44+J44)</f>
        <v>0</v>
      </c>
      <c r="O44" s="242">
        <f>SUM(G44+K44)</f>
        <v>0</v>
      </c>
      <c r="P44" s="258">
        <f>SUM(N44:O44)</f>
        <v>0</v>
      </c>
      <c r="Q44" s="92"/>
      <c r="R44" s="92"/>
    </row>
    <row r="45" spans="2:18" ht="11.25" customHeight="1">
      <c r="B45" s="1985"/>
      <c r="C45" s="99"/>
      <c r="D45" s="99" t="s">
        <v>1256</v>
      </c>
      <c r="F45" s="1741">
        <f>SUM(F46+F48+F49)</f>
        <v>5</v>
      </c>
      <c r="G45" s="1741">
        <f>SUM(G46+G48+G49)</f>
        <v>0</v>
      </c>
      <c r="H45" s="1741">
        <f>SUM(F45:G45)</f>
        <v>5</v>
      </c>
      <c r="I45" s="1741"/>
      <c r="J45" s="1741">
        <f>SUM(J46+J48+J49)</f>
        <v>2</v>
      </c>
      <c r="K45" s="1741">
        <f>SUM(K46+K48+K49)</f>
        <v>2</v>
      </c>
      <c r="L45" s="1741">
        <f>SUM(J45:K45)</f>
        <v>4</v>
      </c>
      <c r="M45" s="1741"/>
      <c r="N45" s="249">
        <f>SUM(F45+J45)</f>
        <v>7</v>
      </c>
      <c r="O45" s="242">
        <f>SUM(G45+K45)</f>
        <v>2</v>
      </c>
      <c r="P45" s="258">
        <f>SUM(N45:O45)</f>
        <v>9</v>
      </c>
      <c r="Q45" s="92"/>
      <c r="R45" s="92"/>
    </row>
    <row r="46" spans="2:18" ht="11.25" customHeight="1">
      <c r="B46" s="1985"/>
      <c r="C46" s="99"/>
      <c r="E46" s="10" t="s">
        <v>1312</v>
      </c>
      <c r="F46" s="1741">
        <v>0</v>
      </c>
      <c r="G46" s="1741">
        <v>0</v>
      </c>
      <c r="H46" s="1741">
        <f>SUM(F46:G46)</f>
        <v>0</v>
      </c>
      <c r="I46" s="1741"/>
      <c r="J46" s="1741">
        <v>0</v>
      </c>
      <c r="K46" s="1741">
        <v>0</v>
      </c>
      <c r="L46" s="1741">
        <f>SUM(J46:K46)</f>
        <v>0</v>
      </c>
      <c r="M46" s="1741"/>
      <c r="N46" s="249">
        <f>SUM(F46+J46)</f>
        <v>0</v>
      </c>
      <c r="O46" s="242">
        <f>SUM(G46+K46)</f>
        <v>0</v>
      </c>
      <c r="P46" s="258">
        <f>SUM(N46:O46)</f>
        <v>0</v>
      </c>
      <c r="Q46" s="92"/>
      <c r="R46" s="92"/>
    </row>
    <row r="47" spans="2:18" ht="11.25" customHeight="1">
      <c r="B47" s="1985"/>
      <c r="C47" s="99"/>
      <c r="D47" s="99"/>
      <c r="E47" s="99" t="s">
        <v>1311</v>
      </c>
      <c r="F47" s="1741"/>
      <c r="G47" s="1741"/>
      <c r="H47" s="1741"/>
      <c r="I47" s="1741"/>
      <c r="J47" s="1741"/>
      <c r="K47" s="1741"/>
      <c r="L47" s="1741"/>
      <c r="M47" s="1741"/>
      <c r="N47" s="249"/>
      <c r="O47" s="242"/>
      <c r="P47" s="258"/>
      <c r="Q47" s="92"/>
      <c r="R47" s="92"/>
    </row>
    <row r="48" spans="2:18" ht="11.25" customHeight="1">
      <c r="B48" s="1985"/>
      <c r="C48" s="99"/>
      <c r="D48" s="99"/>
      <c r="E48" s="99" t="s">
        <v>1310</v>
      </c>
      <c r="F48" s="2560">
        <v>5</v>
      </c>
      <c r="G48" s="1741">
        <v>0</v>
      </c>
      <c r="H48" s="1741">
        <f>SUM(F48:G48)</f>
        <v>5</v>
      </c>
      <c r="I48" s="1741"/>
      <c r="J48" s="1741">
        <v>2</v>
      </c>
      <c r="K48" s="1741">
        <v>2</v>
      </c>
      <c r="L48" s="1741">
        <f>SUM(J48:K48)</f>
        <v>4</v>
      </c>
      <c r="M48" s="1741"/>
      <c r="N48" s="249">
        <f>SUM(F48+J48)</f>
        <v>7</v>
      </c>
      <c r="O48" s="242">
        <f>SUM(G48+K48)</f>
        <v>2</v>
      </c>
      <c r="P48" s="258">
        <f>SUM(N48:O48)</f>
        <v>9</v>
      </c>
      <c r="Q48" s="92"/>
      <c r="R48" s="92"/>
    </row>
    <row r="49" spans="2:18" ht="11.25" customHeight="1">
      <c r="B49" s="1985"/>
      <c r="C49" s="99"/>
      <c r="D49" s="99"/>
      <c r="E49" s="99" t="s">
        <v>1316</v>
      </c>
      <c r="F49" s="1741">
        <v>0</v>
      </c>
      <c r="G49" s="1741">
        <v>0</v>
      </c>
      <c r="H49" s="1741">
        <f>SUM(F49:G49)</f>
        <v>0</v>
      </c>
      <c r="I49" s="1741"/>
      <c r="J49" s="1741">
        <v>0</v>
      </c>
      <c r="K49" s="1741">
        <v>0</v>
      </c>
      <c r="L49" s="1741">
        <f>SUM(J49:K49)</f>
        <v>0</v>
      </c>
      <c r="M49" s="1741"/>
      <c r="N49" s="249">
        <f>SUM(F49+J49)</f>
        <v>0</v>
      </c>
      <c r="O49" s="242">
        <f>SUM(G49+K49)</f>
        <v>0</v>
      </c>
      <c r="P49" s="258">
        <f>SUM(N49:O49)</f>
        <v>0</v>
      </c>
      <c r="Q49" s="92"/>
      <c r="R49" s="92"/>
    </row>
    <row r="50" spans="2:18" ht="11.25" customHeight="1">
      <c r="B50" s="1985"/>
      <c r="C50" s="138" t="s">
        <v>56</v>
      </c>
      <c r="D50" s="99"/>
      <c r="E50" s="99"/>
      <c r="F50" s="1773">
        <f>SUM(F51)</f>
        <v>3</v>
      </c>
      <c r="G50" s="1773">
        <f>SUM(G51)</f>
        <v>11</v>
      </c>
      <c r="H50" s="1773">
        <f>SUM(F50:G50)</f>
        <v>14</v>
      </c>
      <c r="I50" s="1773"/>
      <c r="J50" s="1773">
        <f>SUM(J51)</f>
        <v>7</v>
      </c>
      <c r="K50" s="1773">
        <f>SUM(K51)</f>
        <v>5</v>
      </c>
      <c r="L50" s="1773">
        <f>SUM(J50:K50)</f>
        <v>12</v>
      </c>
      <c r="M50" s="1773"/>
      <c r="N50" s="1773">
        <f>SUM(F50+J50)</f>
        <v>10</v>
      </c>
      <c r="O50" s="834">
        <f>SUM(G50+K50)</f>
        <v>16</v>
      </c>
      <c r="P50" s="1246">
        <f>SUM(N50:O50)</f>
        <v>26</v>
      </c>
      <c r="Q50" s="92"/>
      <c r="R50" s="92"/>
    </row>
    <row r="51" spans="2:18" ht="11.25" customHeight="1">
      <c r="B51" s="1985"/>
      <c r="C51" s="99"/>
      <c r="D51" s="99" t="s">
        <v>1256</v>
      </c>
      <c r="E51" s="99"/>
      <c r="F51" s="1741">
        <f>SUM(F53+F54+F55+F56)</f>
        <v>3</v>
      </c>
      <c r="G51" s="1741">
        <f>SUM(G53+G54+G55+G56)</f>
        <v>11</v>
      </c>
      <c r="H51" s="1741">
        <f>SUM(F51:G51)</f>
        <v>14</v>
      </c>
      <c r="I51" s="1741"/>
      <c r="J51" s="1741">
        <f>SUM(J53+J54+J55+J56)</f>
        <v>7</v>
      </c>
      <c r="K51" s="1741">
        <f>SUM(K53+K54+K55+K56)</f>
        <v>5</v>
      </c>
      <c r="L51" s="1741">
        <f>SUM(J51:K51)</f>
        <v>12</v>
      </c>
      <c r="M51" s="1741"/>
      <c r="N51" s="249">
        <f>SUM(F51+J51)</f>
        <v>10</v>
      </c>
      <c r="O51" s="242">
        <f>SUM(G51+K51)</f>
        <v>16</v>
      </c>
      <c r="P51" s="258">
        <f>SUM(N51:O51)</f>
        <v>26</v>
      </c>
      <c r="Q51" s="92"/>
      <c r="R51" s="92"/>
    </row>
    <row r="52" spans="2:18" ht="11.25" customHeight="1">
      <c r="B52" s="1985"/>
      <c r="C52" s="99"/>
      <c r="D52" s="99"/>
      <c r="E52" s="99" t="s">
        <v>1308</v>
      </c>
      <c r="F52" s="1741"/>
      <c r="G52" s="1741"/>
      <c r="H52" s="1741"/>
      <c r="I52" s="1741"/>
      <c r="J52" s="1741"/>
      <c r="K52" s="1741"/>
      <c r="L52" s="1741"/>
      <c r="M52" s="1741"/>
      <c r="N52" s="249"/>
      <c r="O52" s="242"/>
      <c r="P52" s="258"/>
      <c r="Q52" s="92"/>
      <c r="R52" s="92"/>
    </row>
    <row r="53" spans="2:18" ht="11.25" customHeight="1">
      <c r="B53" s="1985"/>
      <c r="C53" s="99"/>
      <c r="D53" s="99"/>
      <c r="E53" s="99" t="s">
        <v>1307</v>
      </c>
      <c r="F53" s="2560">
        <v>0</v>
      </c>
      <c r="G53" s="1741">
        <v>0</v>
      </c>
      <c r="H53" s="1741">
        <f>SUM(F53:G53)</f>
        <v>0</v>
      </c>
      <c r="I53" s="1741"/>
      <c r="J53" s="1741">
        <v>7</v>
      </c>
      <c r="K53" s="1741">
        <v>5</v>
      </c>
      <c r="L53" s="1741">
        <f>SUM(J53:K53)</f>
        <v>12</v>
      </c>
      <c r="M53" s="1741"/>
      <c r="N53" s="249">
        <f>SUM(F53+J53)</f>
        <v>7</v>
      </c>
      <c r="O53" s="242">
        <f>SUM(G53+K53)</f>
        <v>5</v>
      </c>
      <c r="P53" s="258">
        <f>SUM(N53:O53)</f>
        <v>12</v>
      </c>
      <c r="Q53" s="92"/>
      <c r="R53" s="92"/>
    </row>
    <row r="54" spans="2:18" ht="11.25" customHeight="1">
      <c r="B54" s="1985"/>
      <c r="C54" s="99"/>
      <c r="D54" s="99"/>
      <c r="E54" s="99" t="s">
        <v>1317</v>
      </c>
      <c r="F54" s="2560">
        <v>3</v>
      </c>
      <c r="G54" s="1741">
        <v>11</v>
      </c>
      <c r="H54" s="1741">
        <f>SUM(F54:G54)</f>
        <v>14</v>
      </c>
      <c r="I54" s="1741"/>
      <c r="J54" s="1741">
        <v>0</v>
      </c>
      <c r="K54" s="1741">
        <v>0</v>
      </c>
      <c r="L54" s="1741">
        <f>SUM(J54:K54)</f>
        <v>0</v>
      </c>
      <c r="M54" s="1741"/>
      <c r="N54" s="249">
        <f>SUM(F54+J54)</f>
        <v>3</v>
      </c>
      <c r="O54" s="242">
        <f>SUM(G54+K54)</f>
        <v>11</v>
      </c>
      <c r="P54" s="258">
        <f>SUM(N54:O54)</f>
        <v>14</v>
      </c>
      <c r="Q54" s="92"/>
      <c r="R54" s="92"/>
    </row>
    <row r="55" spans="2:18" ht="11.25" customHeight="1">
      <c r="B55" s="1985"/>
      <c r="C55" s="99"/>
      <c r="D55" s="99"/>
      <c r="E55" s="99" t="s">
        <v>1316</v>
      </c>
      <c r="F55" s="2560">
        <v>0</v>
      </c>
      <c r="G55" s="1741">
        <v>0</v>
      </c>
      <c r="H55" s="1741">
        <f>SUM(F55:G55)</f>
        <v>0</v>
      </c>
      <c r="I55" s="1741"/>
      <c r="J55" s="1741">
        <v>0</v>
      </c>
      <c r="K55" s="1741">
        <v>0</v>
      </c>
      <c r="L55" s="1741">
        <f>SUM(J55:K55)</f>
        <v>0</v>
      </c>
      <c r="M55" s="1741"/>
      <c r="N55" s="249">
        <f>SUM(F55+J55)</f>
        <v>0</v>
      </c>
      <c r="O55" s="242">
        <f>SUM(G55+K55)</f>
        <v>0</v>
      </c>
      <c r="P55" s="258">
        <f>SUM(N55:O55)</f>
        <v>0</v>
      </c>
      <c r="Q55" s="92"/>
      <c r="R55" s="92"/>
    </row>
    <row r="56" spans="2:18" ht="11.25" customHeight="1">
      <c r="B56" s="1985"/>
      <c r="C56" s="99"/>
      <c r="D56" s="99"/>
      <c r="E56" s="99" t="s">
        <v>1314</v>
      </c>
      <c r="F56" s="2560">
        <v>0</v>
      </c>
      <c r="G56" s="1741">
        <v>0</v>
      </c>
      <c r="H56" s="1741">
        <f>SUM(F56:G56)</f>
        <v>0</v>
      </c>
      <c r="I56" s="1741"/>
      <c r="J56" s="1741">
        <v>0</v>
      </c>
      <c r="K56" s="1741">
        <v>0</v>
      </c>
      <c r="L56" s="1741">
        <f>SUM(J56:K56)</f>
        <v>0</v>
      </c>
      <c r="M56" s="1741"/>
      <c r="N56" s="249">
        <f>SUM(F56+J56)</f>
        <v>0</v>
      </c>
      <c r="O56" s="242">
        <f>SUM(G56+K56)</f>
        <v>0</v>
      </c>
      <c r="P56" s="258">
        <f>SUM(N56:O56)</f>
        <v>0</v>
      </c>
      <c r="Q56" s="92"/>
      <c r="R56" s="92"/>
    </row>
    <row r="57" spans="2:18" ht="11.25" customHeight="1">
      <c r="B57" s="1985"/>
      <c r="C57" s="138" t="s">
        <v>43</v>
      </c>
      <c r="D57" s="99"/>
      <c r="E57" s="99"/>
      <c r="F57" s="855">
        <f>SUM(F58)</f>
        <v>2</v>
      </c>
      <c r="G57" s="855">
        <f>SUM(G58)</f>
        <v>3</v>
      </c>
      <c r="H57" s="855">
        <f>SUM(F57:G57)</f>
        <v>5</v>
      </c>
      <c r="I57" s="855"/>
      <c r="J57" s="855">
        <f>SUM(J58)</f>
        <v>1</v>
      </c>
      <c r="K57" s="855">
        <f>SUM(K58)</f>
        <v>4</v>
      </c>
      <c r="L57" s="855">
        <f>SUM(J57:K57)</f>
        <v>5</v>
      </c>
      <c r="M57" s="855"/>
      <c r="N57" s="1773">
        <f>SUM(F57+J57)</f>
        <v>3</v>
      </c>
      <c r="O57" s="834">
        <f>SUM(G57+K57)</f>
        <v>7</v>
      </c>
      <c r="P57" s="1246">
        <f>SUM(N57:O57)</f>
        <v>10</v>
      </c>
      <c r="Q57" s="92"/>
      <c r="R57" s="92"/>
    </row>
    <row r="58" spans="2:18" ht="11.25" customHeight="1">
      <c r="B58" s="1985"/>
      <c r="C58" s="99"/>
      <c r="D58" s="99" t="s">
        <v>1256</v>
      </c>
      <c r="E58" s="99"/>
      <c r="F58" s="260">
        <f>SUM(F59)</f>
        <v>2</v>
      </c>
      <c r="G58" s="260">
        <f>SUM(G59)</f>
        <v>3</v>
      </c>
      <c r="H58" s="260">
        <f>SUM(F58:G58)</f>
        <v>5</v>
      </c>
      <c r="I58" s="260"/>
      <c r="J58" s="260">
        <f>SUM(J59)</f>
        <v>1</v>
      </c>
      <c r="K58" s="260">
        <f>SUM(K59)</f>
        <v>4</v>
      </c>
      <c r="L58" s="260">
        <f>SUM(J58:K58)</f>
        <v>5</v>
      </c>
      <c r="M58" s="260"/>
      <c r="N58" s="249">
        <f>SUM(F58+J58)</f>
        <v>3</v>
      </c>
      <c r="O58" s="242">
        <f>SUM(G58+K58)</f>
        <v>7</v>
      </c>
      <c r="P58" s="258">
        <f>SUM(N58:O58)</f>
        <v>10</v>
      </c>
      <c r="Q58" s="92"/>
      <c r="R58" s="92"/>
    </row>
    <row r="59" spans="2:18" ht="11.25" customHeight="1">
      <c r="B59" s="1985"/>
      <c r="C59" s="99"/>
      <c r="D59" s="99"/>
      <c r="E59" s="99" t="s">
        <v>1303</v>
      </c>
      <c r="F59" s="260">
        <v>2</v>
      </c>
      <c r="G59" s="260">
        <v>3</v>
      </c>
      <c r="H59" s="260">
        <f>SUM(F59:G59)</f>
        <v>5</v>
      </c>
      <c r="I59" s="260"/>
      <c r="J59" s="260">
        <v>1</v>
      </c>
      <c r="K59" s="260">
        <v>4</v>
      </c>
      <c r="L59" s="260">
        <f>SUM(J59:K59)</f>
        <v>5</v>
      </c>
      <c r="M59" s="260"/>
      <c r="N59" s="249">
        <f>SUM(F59+J59)</f>
        <v>3</v>
      </c>
      <c r="O59" s="242">
        <f>SUM(G59+K59)</f>
        <v>7</v>
      </c>
      <c r="P59" s="258">
        <f>SUM(N59:O59)</f>
        <v>10</v>
      </c>
      <c r="Q59" s="92"/>
      <c r="R59" s="92"/>
    </row>
    <row r="60" spans="2:18" ht="11.25" customHeight="1">
      <c r="B60" s="1914"/>
      <c r="C60" s="138" t="s">
        <v>48</v>
      </c>
      <c r="D60" s="99"/>
      <c r="E60" s="99"/>
      <c r="F60" s="855">
        <f>F61</f>
        <v>0</v>
      </c>
      <c r="G60" s="855">
        <f>G61</f>
        <v>0</v>
      </c>
      <c r="H60" s="855">
        <f>SUM(F60:G60)</f>
        <v>0</v>
      </c>
      <c r="I60" s="855"/>
      <c r="J60" s="855">
        <f>J61</f>
        <v>0</v>
      </c>
      <c r="K60" s="855">
        <f>K61</f>
        <v>0</v>
      </c>
      <c r="L60" s="855">
        <f>SUM(J60:K60)</f>
        <v>0</v>
      </c>
      <c r="M60" s="855"/>
      <c r="N60" s="1773">
        <f>SUM(F60+J60)</f>
        <v>0</v>
      </c>
      <c r="O60" s="834">
        <f>SUM(G60+K60)</f>
        <v>0</v>
      </c>
      <c r="P60" s="1246">
        <f>SUM(N60:O60)</f>
        <v>0</v>
      </c>
      <c r="Q60" s="92"/>
      <c r="R60" s="92"/>
    </row>
    <row r="61" spans="2:18" ht="11.25" customHeight="1">
      <c r="B61" s="1914"/>
      <c r="C61" s="99"/>
      <c r="D61" s="99" t="s">
        <v>1261</v>
      </c>
      <c r="E61" s="99"/>
      <c r="F61" s="260">
        <f>F62</f>
        <v>0</v>
      </c>
      <c r="G61" s="260">
        <f>G62</f>
        <v>0</v>
      </c>
      <c r="H61" s="260">
        <f>SUM(F61:G61)</f>
        <v>0</v>
      </c>
      <c r="I61" s="260"/>
      <c r="J61" s="260">
        <f>J62</f>
        <v>0</v>
      </c>
      <c r="K61" s="260">
        <f>K62</f>
        <v>0</v>
      </c>
      <c r="L61" s="260">
        <f>SUM(J61:K61)</f>
        <v>0</v>
      </c>
      <c r="M61" s="260"/>
      <c r="N61" s="249">
        <f>SUM(F61+J61)</f>
        <v>0</v>
      </c>
      <c r="O61" s="242">
        <f>SUM(G61+K61)</f>
        <v>0</v>
      </c>
      <c r="P61" s="258">
        <f>SUM(N61:O61)</f>
        <v>0</v>
      </c>
      <c r="Q61" s="92"/>
      <c r="R61" s="92"/>
    </row>
    <row r="62" spans="2:18" ht="11.25" customHeight="1">
      <c r="B62" s="1914"/>
      <c r="C62" s="99"/>
      <c r="D62" s="99"/>
      <c r="E62" s="99" t="s">
        <v>1302</v>
      </c>
      <c r="F62" s="260">
        <v>0</v>
      </c>
      <c r="G62" s="260">
        <v>0</v>
      </c>
      <c r="H62" s="260">
        <f>SUM(F62:G62)</f>
        <v>0</v>
      </c>
      <c r="I62" s="260"/>
      <c r="J62" s="260">
        <v>0</v>
      </c>
      <c r="K62" s="260">
        <v>0</v>
      </c>
      <c r="L62" s="260">
        <f>SUM(J62:K62)</f>
        <v>0</v>
      </c>
      <c r="M62" s="260"/>
      <c r="N62" s="249">
        <f>SUM(F62+J62)</f>
        <v>0</v>
      </c>
      <c r="O62" s="242">
        <f>SUM(G62+K62)</f>
        <v>0</v>
      </c>
      <c r="P62" s="258">
        <f>SUM(N62:O62)</f>
        <v>0</v>
      </c>
      <c r="Q62" s="92"/>
      <c r="R62" s="92"/>
    </row>
    <row r="63" spans="2:18">
      <c r="B63" s="1986">
        <v>1403</v>
      </c>
      <c r="C63" s="1832" t="s">
        <v>14</v>
      </c>
      <c r="D63" s="1831"/>
      <c r="E63" s="1831"/>
      <c r="F63" s="2530">
        <f>SUM(F64)</f>
        <v>4</v>
      </c>
      <c r="G63" s="2530">
        <f>SUM(G64)</f>
        <v>4</v>
      </c>
      <c r="H63" s="2530">
        <f>SUM(F63:G63)</f>
        <v>8</v>
      </c>
      <c r="I63" s="2530"/>
      <c r="J63" s="2530">
        <f>SUM(J64)</f>
        <v>1</v>
      </c>
      <c r="K63" s="2530">
        <f>SUM(K64)</f>
        <v>7</v>
      </c>
      <c r="L63" s="2530">
        <f>SUM(J63:K63)</f>
        <v>8</v>
      </c>
      <c r="M63" s="2530"/>
      <c r="N63" s="2530">
        <f>SUM(F63+J63)</f>
        <v>5</v>
      </c>
      <c r="O63" s="2530">
        <f>SUM(G63+K63)</f>
        <v>11</v>
      </c>
      <c r="P63" s="2529">
        <f>SUM(H63+L63)</f>
        <v>16</v>
      </c>
      <c r="Q63" s="92"/>
      <c r="R63" s="92"/>
    </row>
    <row r="64" spans="2:18" ht="11.25" customHeight="1">
      <c r="B64" s="1987"/>
      <c r="C64" s="1947" t="s">
        <v>1301</v>
      </c>
      <c r="D64" s="1946"/>
      <c r="E64" s="1946"/>
      <c r="F64" s="2559">
        <f>SUM(F65)</f>
        <v>4</v>
      </c>
      <c r="G64" s="2559">
        <f>SUM(G65)</f>
        <v>4</v>
      </c>
      <c r="H64" s="2559">
        <f>SUM(F64:G64)</f>
        <v>8</v>
      </c>
      <c r="I64" s="2559"/>
      <c r="J64" s="2559">
        <f>SUM(J65)</f>
        <v>1</v>
      </c>
      <c r="K64" s="2559">
        <f>SUM(K65)</f>
        <v>7</v>
      </c>
      <c r="L64" s="2559">
        <f>SUM(J64:K64)</f>
        <v>8</v>
      </c>
      <c r="M64" s="2559"/>
      <c r="N64" s="1773">
        <f>SUM(F64+J64)</f>
        <v>5</v>
      </c>
      <c r="O64" s="1773">
        <f>SUM(G64+K64)</f>
        <v>11</v>
      </c>
      <c r="P64" s="833">
        <f>SUM(N64:O64)</f>
        <v>16</v>
      </c>
      <c r="Q64" s="92"/>
      <c r="R64" s="92"/>
    </row>
    <row r="65" spans="2:18" ht="11.25" customHeight="1">
      <c r="B65" s="1987"/>
      <c r="C65" s="477"/>
      <c r="D65" s="99" t="s">
        <v>1300</v>
      </c>
      <c r="E65" s="99"/>
      <c r="F65" s="249">
        <f>SUM(F66)</f>
        <v>4</v>
      </c>
      <c r="G65" s="249">
        <f>SUM(G66)</f>
        <v>4</v>
      </c>
      <c r="H65" s="249">
        <f>SUM(F65:G65)</f>
        <v>8</v>
      </c>
      <c r="I65" s="1773"/>
      <c r="J65" s="249">
        <f>SUM(J66)</f>
        <v>1</v>
      </c>
      <c r="K65" s="249">
        <f>SUM(K66)</f>
        <v>7</v>
      </c>
      <c r="L65" s="249">
        <f>SUM(J65:K65)</f>
        <v>8</v>
      </c>
      <c r="M65" s="1773"/>
      <c r="N65" s="249">
        <f>SUM(F65+J65)</f>
        <v>5</v>
      </c>
      <c r="O65" s="249">
        <f>SUM(G65+K65)</f>
        <v>11</v>
      </c>
      <c r="P65" s="248">
        <f>SUM(N65:O65)</f>
        <v>16</v>
      </c>
      <c r="Q65" s="92"/>
      <c r="R65" s="92"/>
    </row>
    <row r="66" spans="2:18" ht="11.25" customHeight="1">
      <c r="B66" s="1987"/>
      <c r="C66" s="2558"/>
      <c r="D66" s="274"/>
      <c r="E66" s="274" t="s">
        <v>1299</v>
      </c>
      <c r="F66" s="2557">
        <v>4</v>
      </c>
      <c r="G66" s="534">
        <v>4</v>
      </c>
      <c r="H66" s="844">
        <f>SUM(F66:G66)</f>
        <v>8</v>
      </c>
      <c r="I66" s="534"/>
      <c r="J66" s="534">
        <v>1</v>
      </c>
      <c r="K66" s="534">
        <v>7</v>
      </c>
      <c r="L66" s="844">
        <f>SUM(J66:K66)</f>
        <v>8</v>
      </c>
      <c r="M66" s="534"/>
      <c r="N66" s="844">
        <f>SUM(F66+J66)</f>
        <v>5</v>
      </c>
      <c r="O66" s="844">
        <f>SUM(G66+K66)</f>
        <v>11</v>
      </c>
      <c r="P66" s="305">
        <f>SUM(N66:O66)</f>
        <v>16</v>
      </c>
      <c r="Q66" s="92"/>
      <c r="R66" s="92"/>
    </row>
    <row r="67" spans="2:18">
      <c r="B67" s="1986">
        <v>1404</v>
      </c>
      <c r="C67" s="1958" t="s">
        <v>34</v>
      </c>
      <c r="D67" s="1957"/>
      <c r="E67" s="1831"/>
      <c r="F67" s="2530">
        <f>SUM(F68+F79)</f>
        <v>45</v>
      </c>
      <c r="G67" s="2530">
        <f>SUM(G68+G79)</f>
        <v>28</v>
      </c>
      <c r="H67" s="2530">
        <f>SUM(F67:G67)</f>
        <v>73</v>
      </c>
      <c r="I67" s="2530"/>
      <c r="J67" s="2530">
        <f>SUM(J68+J79)</f>
        <v>11</v>
      </c>
      <c r="K67" s="2530">
        <f>SUM(K68+K79)</f>
        <v>6</v>
      </c>
      <c r="L67" s="2530">
        <f>SUM(J67:K67)</f>
        <v>17</v>
      </c>
      <c r="M67" s="2530"/>
      <c r="N67" s="1247">
        <f>SUM(F67+J67)</f>
        <v>56</v>
      </c>
      <c r="O67" s="1247">
        <f>SUM(G67+K67)</f>
        <v>34</v>
      </c>
      <c r="P67" s="302">
        <f>SUM(N67:O67)</f>
        <v>90</v>
      </c>
      <c r="Q67" s="2556"/>
      <c r="R67" s="92"/>
    </row>
    <row r="68" spans="2:18" ht="11.25" customHeight="1">
      <c r="B68" s="1987"/>
      <c r="C68" s="138" t="s">
        <v>109</v>
      </c>
      <c r="D68" s="99"/>
      <c r="E68" s="99"/>
      <c r="F68" s="1773">
        <f>SUM(F69+F71+F77)</f>
        <v>24</v>
      </c>
      <c r="G68" s="1773">
        <f>SUM(G69+G71+G77)</f>
        <v>14</v>
      </c>
      <c r="H68" s="1773">
        <f>SUM(F68:G68)</f>
        <v>38</v>
      </c>
      <c r="I68" s="1773"/>
      <c r="J68" s="1773">
        <f>SUM(J69+J71+J77)</f>
        <v>11</v>
      </c>
      <c r="K68" s="1773">
        <f>SUM(K69+K71+K77)</f>
        <v>6</v>
      </c>
      <c r="L68" s="1773">
        <f>SUM(J68:K68)</f>
        <v>17</v>
      </c>
      <c r="M68" s="1773"/>
      <c r="N68" s="1773">
        <f>SUM(F68+J68)</f>
        <v>35</v>
      </c>
      <c r="O68" s="1773">
        <f>SUM(G68+K68)</f>
        <v>20</v>
      </c>
      <c r="P68" s="833">
        <f>SUM(N68:O68)</f>
        <v>55</v>
      </c>
      <c r="Q68" s="92"/>
      <c r="R68" s="92"/>
    </row>
    <row r="69" spans="2:18" ht="11.25" customHeight="1">
      <c r="B69" s="1987"/>
      <c r="C69" s="138"/>
      <c r="D69" s="99" t="s">
        <v>1258</v>
      </c>
      <c r="E69" s="99"/>
      <c r="F69" s="249">
        <f>SUM(F70)</f>
        <v>0</v>
      </c>
      <c r="G69" s="249">
        <f>SUM(G70)</f>
        <v>0</v>
      </c>
      <c r="H69" s="249">
        <f>SUM(F69:G69)</f>
        <v>0</v>
      </c>
      <c r="I69" s="249"/>
      <c r="J69" s="249">
        <f>SUM(J70)</f>
        <v>0</v>
      </c>
      <c r="K69" s="249">
        <f>SUM(K70)</f>
        <v>0</v>
      </c>
      <c r="L69" s="249">
        <f>SUM(J69:K69)</f>
        <v>0</v>
      </c>
      <c r="M69" s="249"/>
      <c r="N69" s="249">
        <f>SUM(F69+J69)</f>
        <v>0</v>
      </c>
      <c r="O69" s="249">
        <f>SUM(G69+K69)</f>
        <v>0</v>
      </c>
      <c r="P69" s="248">
        <f>SUM(N69:O69)</f>
        <v>0</v>
      </c>
      <c r="Q69" s="92"/>
      <c r="R69" s="92"/>
    </row>
    <row r="70" spans="2:18" ht="11.25" customHeight="1">
      <c r="B70" s="1987"/>
      <c r="C70" s="138"/>
      <c r="D70" s="99"/>
      <c r="E70" s="99" t="s">
        <v>1298</v>
      </c>
      <c r="F70" s="249">
        <v>0</v>
      </c>
      <c r="G70" s="249">
        <v>0</v>
      </c>
      <c r="H70" s="249">
        <f>SUM(F70:G70)</f>
        <v>0</v>
      </c>
      <c r="I70" s="249"/>
      <c r="J70" s="249">
        <v>0</v>
      </c>
      <c r="K70" s="249">
        <v>0</v>
      </c>
      <c r="L70" s="249">
        <f>SUM(J70:K70)</f>
        <v>0</v>
      </c>
      <c r="M70" s="249"/>
      <c r="N70" s="249">
        <f>SUM(F70+J70)</f>
        <v>0</v>
      </c>
      <c r="O70" s="249">
        <f>SUM(G70+K70)</f>
        <v>0</v>
      </c>
      <c r="P70" s="258">
        <f>SUM(N70:O70)</f>
        <v>0</v>
      </c>
      <c r="Q70" s="92"/>
      <c r="R70" s="92"/>
    </row>
    <row r="71" spans="2:18" ht="11.25" customHeight="1">
      <c r="B71" s="1987"/>
      <c r="C71" s="99"/>
      <c r="D71" s="99" t="s">
        <v>1666</v>
      </c>
      <c r="E71" s="99"/>
      <c r="F71" s="249">
        <f>SUM(F72+F74+F75+F76)</f>
        <v>22</v>
      </c>
      <c r="G71" s="249">
        <f>SUM(G72+G74+G75+G76)</f>
        <v>9</v>
      </c>
      <c r="H71" s="249">
        <f>SUM(F71:G71)</f>
        <v>31</v>
      </c>
      <c r="I71" s="249"/>
      <c r="J71" s="249">
        <f>SUM(J72+J74+J75+J76)</f>
        <v>11</v>
      </c>
      <c r="K71" s="249">
        <f>SUM(K72+K74+K75+K76)</f>
        <v>6</v>
      </c>
      <c r="L71" s="249">
        <f>SUM(J71:K71)</f>
        <v>17</v>
      </c>
      <c r="M71" s="249"/>
      <c r="N71" s="249">
        <f>SUM(F71+J71)</f>
        <v>33</v>
      </c>
      <c r="O71" s="249">
        <f>SUM(G71+K71)</f>
        <v>15</v>
      </c>
      <c r="P71" s="258">
        <f>SUM(N71:O71)</f>
        <v>48</v>
      </c>
      <c r="Q71" s="92"/>
      <c r="R71" s="92"/>
    </row>
    <row r="72" spans="2:18" ht="11.25" customHeight="1">
      <c r="B72" s="1987"/>
      <c r="C72" s="99"/>
      <c r="D72" s="99"/>
      <c r="E72" s="99" t="s">
        <v>1297</v>
      </c>
      <c r="F72" s="1078">
        <v>0</v>
      </c>
      <c r="G72" s="249">
        <v>0</v>
      </c>
      <c r="H72" s="249">
        <f>SUM(F72:G72)</f>
        <v>0</v>
      </c>
      <c r="I72" s="249"/>
      <c r="J72" s="249">
        <v>11</v>
      </c>
      <c r="K72" s="249">
        <v>6</v>
      </c>
      <c r="L72" s="249">
        <f>SUM(J72:K72)</f>
        <v>17</v>
      </c>
      <c r="M72" s="249"/>
      <c r="N72" s="249">
        <f>SUM(F72+J72)</f>
        <v>11</v>
      </c>
      <c r="O72" s="249">
        <f>SUM(G72+K72)</f>
        <v>6</v>
      </c>
      <c r="P72" s="258">
        <f>SUM(N72:O72)</f>
        <v>17</v>
      </c>
      <c r="Q72" s="92"/>
      <c r="R72" s="92"/>
    </row>
    <row r="73" spans="2:18" ht="11.25" customHeight="1">
      <c r="B73" s="1987"/>
      <c r="C73" s="99"/>
      <c r="D73" s="99"/>
      <c r="E73" s="99" t="s">
        <v>1296</v>
      </c>
      <c r="F73" s="249"/>
      <c r="G73" s="249"/>
      <c r="H73" s="249"/>
      <c r="I73" s="249"/>
      <c r="J73" s="249"/>
      <c r="K73" s="249"/>
      <c r="L73" s="249"/>
      <c r="M73" s="249"/>
      <c r="N73" s="249"/>
      <c r="O73" s="249"/>
      <c r="P73" s="258"/>
      <c r="Q73" s="92"/>
      <c r="R73" s="92"/>
    </row>
    <row r="74" spans="2:18" ht="11.25" customHeight="1">
      <c r="B74" s="1987"/>
      <c r="C74" s="99"/>
      <c r="D74" s="99"/>
      <c r="E74" s="99" t="s">
        <v>1295</v>
      </c>
      <c r="F74" s="1078">
        <v>1</v>
      </c>
      <c r="G74" s="249">
        <v>1</v>
      </c>
      <c r="H74" s="249">
        <f>SUM(F74:G74)</f>
        <v>2</v>
      </c>
      <c r="I74" s="249"/>
      <c r="J74" s="249">
        <v>0</v>
      </c>
      <c r="K74" s="249">
        <v>0</v>
      </c>
      <c r="L74" s="249">
        <f>SUM(J74:K74)</f>
        <v>0</v>
      </c>
      <c r="M74" s="249"/>
      <c r="N74" s="249">
        <f>SUM(F74+J74)</f>
        <v>1</v>
      </c>
      <c r="O74" s="249">
        <f>SUM(G74+K74)</f>
        <v>1</v>
      </c>
      <c r="P74" s="258">
        <f>SUM(N74:O74)</f>
        <v>2</v>
      </c>
      <c r="Q74" s="92"/>
      <c r="R74" s="92"/>
    </row>
    <row r="75" spans="2:18" ht="11.25" customHeight="1">
      <c r="B75" s="1987"/>
      <c r="C75" s="99"/>
      <c r="D75" s="99"/>
      <c r="E75" s="99" t="s">
        <v>1294</v>
      </c>
      <c r="F75" s="1078">
        <v>17</v>
      </c>
      <c r="G75" s="249">
        <v>7</v>
      </c>
      <c r="H75" s="249">
        <f>SUM(F75:G75)</f>
        <v>24</v>
      </c>
      <c r="I75" s="249"/>
      <c r="J75" s="249">
        <v>0</v>
      </c>
      <c r="K75" s="249">
        <v>0</v>
      </c>
      <c r="L75" s="249">
        <f>SUM(J75:K75)</f>
        <v>0</v>
      </c>
      <c r="M75" s="249"/>
      <c r="N75" s="249">
        <f>SUM(F75+J75)</f>
        <v>17</v>
      </c>
      <c r="O75" s="249">
        <f>SUM(G75+K75)</f>
        <v>7</v>
      </c>
      <c r="P75" s="258">
        <f>SUM(N75:O75)</f>
        <v>24</v>
      </c>
      <c r="Q75" s="92"/>
      <c r="R75" s="92"/>
    </row>
    <row r="76" spans="2:18" ht="11.25" customHeight="1">
      <c r="B76" s="1987"/>
      <c r="C76" s="99"/>
      <c r="D76" s="99"/>
      <c r="E76" s="99" t="s">
        <v>1293</v>
      </c>
      <c r="F76" s="1078">
        <v>4</v>
      </c>
      <c r="G76" s="249">
        <v>1</v>
      </c>
      <c r="H76" s="249">
        <f>SUM(F76:G76)</f>
        <v>5</v>
      </c>
      <c r="I76" s="249"/>
      <c r="J76" s="249">
        <v>0</v>
      </c>
      <c r="K76" s="249">
        <v>0</v>
      </c>
      <c r="L76" s="249">
        <f>SUM(J76:K76)</f>
        <v>0</v>
      </c>
      <c r="M76" s="249"/>
      <c r="N76" s="249">
        <f>SUM(F76+J76)</f>
        <v>4</v>
      </c>
      <c r="O76" s="249">
        <f>SUM(G76+K76)</f>
        <v>1</v>
      </c>
      <c r="P76" s="258">
        <f>SUM(N76:O76)</f>
        <v>5</v>
      </c>
      <c r="Q76" s="92"/>
      <c r="R76" s="92"/>
    </row>
    <row r="77" spans="2:18">
      <c r="B77" s="1987"/>
      <c r="C77" s="1254"/>
      <c r="D77" s="77" t="s">
        <v>1261</v>
      </c>
      <c r="E77" s="99"/>
      <c r="F77" s="260">
        <f>SUM(F78)</f>
        <v>2</v>
      </c>
      <c r="G77" s="260">
        <f>SUM(G78)</f>
        <v>5</v>
      </c>
      <c r="H77" s="260">
        <f>SUM(F77:G77)</f>
        <v>7</v>
      </c>
      <c r="I77" s="260"/>
      <c r="J77" s="260">
        <f>SUM(J78)</f>
        <v>0</v>
      </c>
      <c r="K77" s="260">
        <f>SUM(K78)</f>
        <v>0</v>
      </c>
      <c r="L77" s="260">
        <f>SUM(J77:K77)</f>
        <v>0</v>
      </c>
      <c r="M77" s="260"/>
      <c r="N77" s="249">
        <f>SUM(F77+J77)</f>
        <v>2</v>
      </c>
      <c r="O77" s="249">
        <f>SUM(G77+K77)</f>
        <v>5</v>
      </c>
      <c r="P77" s="258">
        <f>SUM(N77:O77)</f>
        <v>7</v>
      </c>
    </row>
    <row r="78" spans="2:18" ht="11.25" customHeight="1">
      <c r="B78" s="2159"/>
      <c r="C78" s="487"/>
      <c r="D78" s="99"/>
      <c r="E78" s="99" t="s">
        <v>1292</v>
      </c>
      <c r="F78" s="205">
        <v>2</v>
      </c>
      <c r="G78" s="260">
        <v>5</v>
      </c>
      <c r="H78" s="260">
        <f>SUM(F78:G78)</f>
        <v>7</v>
      </c>
      <c r="I78" s="260"/>
      <c r="J78" s="260">
        <v>0</v>
      </c>
      <c r="K78" s="260">
        <v>0</v>
      </c>
      <c r="L78" s="260">
        <f>SUM(J78:K78)</f>
        <v>0</v>
      </c>
      <c r="M78" s="260"/>
      <c r="N78" s="249">
        <f>SUM(F78+J78)</f>
        <v>2</v>
      </c>
      <c r="O78" s="249">
        <f>SUM(G78+K78)</f>
        <v>5</v>
      </c>
      <c r="P78" s="258">
        <f>SUM(N78:O78)</f>
        <v>7</v>
      </c>
    </row>
    <row r="79" spans="2:18" ht="11.25" customHeight="1">
      <c r="B79" s="1987"/>
      <c r="C79" s="138" t="s">
        <v>17</v>
      </c>
      <c r="D79" s="99"/>
      <c r="E79" s="99"/>
      <c r="F79" s="1773">
        <f>SUM(F80+F82)</f>
        <v>21</v>
      </c>
      <c r="G79" s="1773">
        <f>SUM(G80+G82)</f>
        <v>14</v>
      </c>
      <c r="H79" s="1773">
        <f>SUM(F79:G79)</f>
        <v>35</v>
      </c>
      <c r="I79" s="1773"/>
      <c r="J79" s="1773">
        <f>SUM(J80+J82)</f>
        <v>0</v>
      </c>
      <c r="K79" s="1773">
        <f>SUM(K80+K82)</f>
        <v>0</v>
      </c>
      <c r="L79" s="1773">
        <f>SUM(J79:K79)</f>
        <v>0</v>
      </c>
      <c r="M79" s="1773"/>
      <c r="N79" s="1773">
        <f>SUM(F79+J79)</f>
        <v>21</v>
      </c>
      <c r="O79" s="1773">
        <f>SUM(G79+K79)</f>
        <v>14</v>
      </c>
      <c r="P79" s="1246">
        <f>SUM(N79:O79)</f>
        <v>35</v>
      </c>
      <c r="Q79" s="92"/>
      <c r="R79" s="92"/>
    </row>
    <row r="80" spans="2:18" ht="11.25" customHeight="1">
      <c r="B80" s="1987"/>
      <c r="C80" s="99"/>
      <c r="D80" s="99" t="s">
        <v>1256</v>
      </c>
      <c r="E80" s="99"/>
      <c r="F80" s="249">
        <f>SUM(F81)</f>
        <v>21</v>
      </c>
      <c r="G80" s="249">
        <f>SUM(G81)</f>
        <v>14</v>
      </c>
      <c r="H80" s="249">
        <f>SUM(F80:G80)</f>
        <v>35</v>
      </c>
      <c r="I80" s="249"/>
      <c r="J80" s="249">
        <f>SUM(J81)</f>
        <v>0</v>
      </c>
      <c r="K80" s="249">
        <f>SUM(K81)</f>
        <v>0</v>
      </c>
      <c r="L80" s="249">
        <f>SUM(J80:K80)</f>
        <v>0</v>
      </c>
      <c r="M80" s="249"/>
      <c r="N80" s="249">
        <f>SUM(F80+J80)</f>
        <v>21</v>
      </c>
      <c r="O80" s="249">
        <f>SUM(G80+K80)</f>
        <v>14</v>
      </c>
      <c r="P80" s="258">
        <f>SUM(N80:O80)</f>
        <v>35</v>
      </c>
      <c r="Q80" s="92"/>
      <c r="R80" s="92"/>
    </row>
    <row r="81" spans="1:21" ht="11.25" customHeight="1">
      <c r="B81" s="1987"/>
      <c r="C81" s="99"/>
      <c r="D81" s="99"/>
      <c r="E81" s="99" t="s">
        <v>1291</v>
      </c>
      <c r="F81" s="1078">
        <v>21</v>
      </c>
      <c r="G81" s="249">
        <v>14</v>
      </c>
      <c r="H81" s="249">
        <f>SUM(F81:G81)</f>
        <v>35</v>
      </c>
      <c r="I81" s="249"/>
      <c r="J81" s="249">
        <v>0</v>
      </c>
      <c r="K81" s="249">
        <v>0</v>
      </c>
      <c r="L81" s="249">
        <f>SUM(J81:K81)</f>
        <v>0</v>
      </c>
      <c r="M81" s="249"/>
      <c r="N81" s="249">
        <f>SUM(F81+J81)</f>
        <v>21</v>
      </c>
      <c r="O81" s="249">
        <f>SUM(G81+K81)</f>
        <v>14</v>
      </c>
      <c r="P81" s="258">
        <f>SUM(N81:O81)</f>
        <v>35</v>
      </c>
      <c r="Q81" s="92"/>
      <c r="R81" s="92"/>
    </row>
    <row r="82" spans="1:21" ht="11.25" customHeight="1">
      <c r="B82" s="1987"/>
      <c r="C82" s="99"/>
      <c r="D82" s="99" t="s">
        <v>1261</v>
      </c>
      <c r="E82" s="99"/>
      <c r="F82" s="249">
        <f>SUM(F83)</f>
        <v>0</v>
      </c>
      <c r="G82" s="249">
        <f>SUM(G83)</f>
        <v>0</v>
      </c>
      <c r="H82" s="249">
        <f>SUM(F82:G82)</f>
        <v>0</v>
      </c>
      <c r="I82" s="249"/>
      <c r="J82" s="249">
        <f>SUM(J83)</f>
        <v>0</v>
      </c>
      <c r="K82" s="249">
        <f>SUM(K83)</f>
        <v>0</v>
      </c>
      <c r="L82" s="249">
        <f>SUM(J82:K82)</f>
        <v>0</v>
      </c>
      <c r="M82" s="249"/>
      <c r="N82" s="249">
        <f>SUM(F82+J82)</f>
        <v>0</v>
      </c>
      <c r="O82" s="249">
        <f>SUM(G82+K82)</f>
        <v>0</v>
      </c>
      <c r="P82" s="258">
        <f>SUM(N82:O82)</f>
        <v>0</v>
      </c>
      <c r="Q82" s="92"/>
      <c r="R82" s="92"/>
    </row>
    <row r="83" spans="1:21" ht="11.25" customHeight="1">
      <c r="B83" s="1988"/>
      <c r="C83" s="274"/>
      <c r="D83" s="274"/>
      <c r="E83" s="274" t="s">
        <v>1290</v>
      </c>
      <c r="F83" s="534">
        <v>0</v>
      </c>
      <c r="G83" s="534">
        <v>0</v>
      </c>
      <c r="H83" s="844">
        <f>SUM(F83:G83)</f>
        <v>0</v>
      </c>
      <c r="I83" s="2555"/>
      <c r="J83" s="534">
        <v>0</v>
      </c>
      <c r="K83" s="2554">
        <v>0</v>
      </c>
      <c r="L83" s="844">
        <f>SUM(J83:K83)</f>
        <v>0</v>
      </c>
      <c r="M83" s="844"/>
      <c r="N83" s="844">
        <f>SUM(F83+J83)</f>
        <v>0</v>
      </c>
      <c r="O83" s="844">
        <f>SUM(G83+K83)</f>
        <v>0</v>
      </c>
      <c r="P83" s="305">
        <f>SUM(N83:O83)</f>
        <v>0</v>
      </c>
      <c r="Q83" s="92"/>
      <c r="R83" s="92"/>
    </row>
    <row r="84" spans="1:21" ht="12" customHeight="1">
      <c r="B84" s="2553"/>
      <c r="C84" s="99"/>
      <c r="D84" s="99"/>
      <c r="E84" s="99"/>
      <c r="F84" s="97"/>
      <c r="G84" s="97"/>
      <c r="H84" s="1741"/>
      <c r="I84" s="1741"/>
      <c r="J84" s="97"/>
      <c r="K84" s="471"/>
      <c r="L84" s="471"/>
      <c r="M84" s="471"/>
      <c r="N84" s="471"/>
      <c r="O84" s="471"/>
      <c r="P84" s="471" t="s">
        <v>222</v>
      </c>
      <c r="Q84" s="92"/>
      <c r="R84" s="92"/>
    </row>
    <row r="85" spans="1:21" ht="12" customHeight="1">
      <c r="B85" s="754"/>
      <c r="C85" s="754"/>
      <c r="D85" s="99"/>
      <c r="E85" s="99"/>
      <c r="F85" s="97"/>
      <c r="G85" s="239"/>
      <c r="H85" s="97"/>
      <c r="I85" s="97"/>
      <c r="J85" s="97"/>
      <c r="K85" s="97"/>
      <c r="L85" s="471"/>
      <c r="M85" s="471"/>
      <c r="N85" s="471"/>
      <c r="O85" s="471" t="s">
        <v>261</v>
      </c>
    </row>
    <row r="86" spans="1:21" s="99" customFormat="1" ht="9.75" customHeight="1">
      <c r="A86" s="97"/>
      <c r="B86" s="2552" t="s">
        <v>29</v>
      </c>
      <c r="C86" s="2551"/>
      <c r="D86" s="2551"/>
      <c r="E86" s="2551"/>
      <c r="F86" s="2550" t="s">
        <v>1647</v>
      </c>
      <c r="G86" s="2550"/>
      <c r="H86" s="2550"/>
      <c r="I86" s="2549"/>
      <c r="J86" s="2549"/>
      <c r="K86" s="2549"/>
      <c r="L86" s="2549"/>
      <c r="M86" s="2549"/>
      <c r="N86" s="2549"/>
      <c r="O86" s="2549"/>
      <c r="P86" s="2548"/>
      <c r="U86" s="73"/>
    </row>
    <row r="87" spans="1:21" s="99" customFormat="1" ht="12.75" customHeight="1">
      <c r="A87" s="97"/>
      <c r="B87" s="2168"/>
      <c r="C87" s="2547"/>
      <c r="D87" s="2547" t="s">
        <v>336</v>
      </c>
      <c r="E87" s="366"/>
      <c r="F87" s="2546"/>
      <c r="G87" s="2546"/>
      <c r="H87" s="2546"/>
      <c r="I87" s="2544"/>
      <c r="J87" s="2461" t="s">
        <v>1646</v>
      </c>
      <c r="K87" s="2461"/>
      <c r="L87" s="2461"/>
      <c r="M87" s="2544"/>
      <c r="N87" s="2461" t="s">
        <v>93</v>
      </c>
      <c r="O87" s="2461"/>
      <c r="P87" s="2155" t="s">
        <v>5</v>
      </c>
      <c r="R87" s="97"/>
    </row>
    <row r="88" spans="1:21" s="99" customFormat="1" ht="11.25">
      <c r="A88" s="97"/>
      <c r="B88" s="2169"/>
      <c r="C88" s="2545"/>
      <c r="D88" s="323"/>
      <c r="E88" s="2545"/>
      <c r="F88" s="2544" t="s">
        <v>26</v>
      </c>
      <c r="G88" s="2544" t="s">
        <v>27</v>
      </c>
      <c r="H88" s="2544" t="s">
        <v>5</v>
      </c>
      <c r="I88" s="2544"/>
      <c r="J88" s="2544" t="s">
        <v>26</v>
      </c>
      <c r="K88" s="2544" t="s">
        <v>27</v>
      </c>
      <c r="L88" s="2544" t="s">
        <v>5</v>
      </c>
      <c r="M88" s="2544"/>
      <c r="N88" s="2544" t="s">
        <v>26</v>
      </c>
      <c r="O88" s="2544" t="s">
        <v>27</v>
      </c>
      <c r="P88" s="2155"/>
    </row>
    <row r="89" spans="1:21">
      <c r="B89" s="2543">
        <v>1405</v>
      </c>
      <c r="C89" s="1949" t="s">
        <v>18</v>
      </c>
      <c r="D89" s="1948"/>
      <c r="E89" s="1836"/>
      <c r="F89" s="2542">
        <f>SUM(F90+F94)</f>
        <v>9</v>
      </c>
      <c r="G89" s="2542">
        <f>SUM(G90+G94)</f>
        <v>40</v>
      </c>
      <c r="H89" s="2542">
        <f>SUM(F89:G89)</f>
        <v>49</v>
      </c>
      <c r="I89" s="2542"/>
      <c r="J89" s="2542">
        <f>SUM(J90+J94)</f>
        <v>56</v>
      </c>
      <c r="K89" s="2542">
        <f>SUM(K90+K94)</f>
        <v>59</v>
      </c>
      <c r="L89" s="2542">
        <f>SUM(J89:K89)</f>
        <v>115</v>
      </c>
      <c r="M89" s="2542"/>
      <c r="N89" s="2542">
        <f>SUM(F89+J89)</f>
        <v>65</v>
      </c>
      <c r="O89" s="2542">
        <f>SUM(G89+K89)</f>
        <v>99</v>
      </c>
      <c r="P89" s="2541">
        <f>SUM(N89:O89)</f>
        <v>164</v>
      </c>
      <c r="U89" s="99"/>
    </row>
    <row r="90" spans="1:21" ht="12" customHeight="1">
      <c r="B90" s="1907"/>
      <c r="C90" s="138" t="s">
        <v>21</v>
      </c>
      <c r="D90" s="99"/>
      <c r="E90" s="99"/>
      <c r="F90" s="1773">
        <f>SUM(F91)</f>
        <v>0</v>
      </c>
      <c r="G90" s="1773">
        <f>SUM(G91)</f>
        <v>0</v>
      </c>
      <c r="H90" s="1773">
        <f>SUM(F90:G90)</f>
        <v>0</v>
      </c>
      <c r="I90" s="1773"/>
      <c r="J90" s="1773">
        <f>SUM(J91)</f>
        <v>13</v>
      </c>
      <c r="K90" s="1773">
        <f>SUM(K91)</f>
        <v>14</v>
      </c>
      <c r="L90" s="1773">
        <f>SUM(J90:K90)</f>
        <v>27</v>
      </c>
      <c r="M90" s="1773"/>
      <c r="N90" s="1773">
        <f>SUM(F90+J90)</f>
        <v>13</v>
      </c>
      <c r="O90" s="1773">
        <f>SUM(G90+K90)</f>
        <v>14</v>
      </c>
      <c r="P90" s="833">
        <f>SUM(N90:O90)</f>
        <v>27</v>
      </c>
    </row>
    <row r="91" spans="1:21" ht="12" customHeight="1">
      <c r="B91" s="1907"/>
      <c r="C91" s="99"/>
      <c r="D91" s="99" t="s">
        <v>1256</v>
      </c>
      <c r="E91" s="99"/>
      <c r="F91" s="249">
        <f>SUM(F92:F93)</f>
        <v>0</v>
      </c>
      <c r="G91" s="249">
        <f>SUM(G92:G93)</f>
        <v>0</v>
      </c>
      <c r="H91" s="249">
        <f>SUM(F91:G91)</f>
        <v>0</v>
      </c>
      <c r="I91" s="249"/>
      <c r="J91" s="249">
        <f>SUM(J92:J93)</f>
        <v>13</v>
      </c>
      <c r="K91" s="249">
        <f>SUM(K92:K93)</f>
        <v>14</v>
      </c>
      <c r="L91" s="249">
        <f>SUM(J91:K91)</f>
        <v>27</v>
      </c>
      <c r="M91" s="249"/>
      <c r="N91" s="249">
        <f>SUM(F91+J91)</f>
        <v>13</v>
      </c>
      <c r="O91" s="249">
        <f>SUM(G91+K91)</f>
        <v>14</v>
      </c>
      <c r="P91" s="248">
        <f>SUM(N91:O91)</f>
        <v>27</v>
      </c>
    </row>
    <row r="92" spans="1:21" ht="12" customHeight="1">
      <c r="B92" s="1907"/>
      <c r="C92" s="99"/>
      <c r="E92" s="99" t="s">
        <v>1288</v>
      </c>
      <c r="F92" s="1078">
        <v>0</v>
      </c>
      <c r="G92" s="249">
        <v>0</v>
      </c>
      <c r="H92" s="249">
        <f>SUM(F92:G92)</f>
        <v>0</v>
      </c>
      <c r="I92" s="249"/>
      <c r="J92" s="249">
        <v>6</v>
      </c>
      <c r="K92" s="249">
        <v>12</v>
      </c>
      <c r="L92" s="249">
        <f>SUM(J92:K92)</f>
        <v>18</v>
      </c>
      <c r="M92" s="249"/>
      <c r="N92" s="249">
        <f>SUM(F92+J92)</f>
        <v>6</v>
      </c>
      <c r="O92" s="249">
        <f>SUM(G92+K92)</f>
        <v>12</v>
      </c>
      <c r="P92" s="258">
        <f>SUM(N92:O92)</f>
        <v>18</v>
      </c>
    </row>
    <row r="93" spans="1:21" ht="12" customHeight="1">
      <c r="B93" s="1907"/>
      <c r="C93" s="99"/>
      <c r="D93" s="99"/>
      <c r="E93" s="99" t="s">
        <v>1665</v>
      </c>
      <c r="F93" s="1078">
        <v>0</v>
      </c>
      <c r="G93" s="249">
        <v>0</v>
      </c>
      <c r="H93" s="249">
        <f>SUM(F93:G93)</f>
        <v>0</v>
      </c>
      <c r="I93" s="249"/>
      <c r="J93" s="249">
        <v>7</v>
      </c>
      <c r="K93" s="249">
        <v>2</v>
      </c>
      <c r="L93" s="249">
        <f>SUM(J93:K93)</f>
        <v>9</v>
      </c>
      <c r="M93" s="249"/>
      <c r="N93" s="249">
        <f>SUM(F93+J93)</f>
        <v>7</v>
      </c>
      <c r="O93" s="249">
        <f>SUM(G93+K93)</f>
        <v>2</v>
      </c>
      <c r="P93" s="258">
        <f>SUM(N93:O93)</f>
        <v>9</v>
      </c>
    </row>
    <row r="94" spans="1:21" ht="12" customHeight="1">
      <c r="B94" s="1907"/>
      <c r="C94" s="488" t="s">
        <v>19</v>
      </c>
      <c r="D94" s="99"/>
      <c r="F94" s="1772">
        <f>SUM(F95+F97+F102)</f>
        <v>9</v>
      </c>
      <c r="G94" s="1772">
        <f>SUM(G95+G97+G102)</f>
        <v>40</v>
      </c>
      <c r="H94" s="1772">
        <f>SUM(F94:G94)</f>
        <v>49</v>
      </c>
      <c r="I94" s="1772"/>
      <c r="J94" s="1772">
        <f>SUM(J95+J97+J102)</f>
        <v>43</v>
      </c>
      <c r="K94" s="1772">
        <f>SUM(K95+K97+K102)</f>
        <v>45</v>
      </c>
      <c r="L94" s="1772">
        <f>SUM(J94:K94)</f>
        <v>88</v>
      </c>
      <c r="M94" s="1772"/>
      <c r="N94" s="1773">
        <f>SUM(F94+J94)</f>
        <v>52</v>
      </c>
      <c r="O94" s="1773">
        <f>SUM(G94+K94)</f>
        <v>85</v>
      </c>
      <c r="P94" s="1246">
        <f>SUM(N94:O94)</f>
        <v>137</v>
      </c>
    </row>
    <row r="95" spans="1:21" ht="12" customHeight="1">
      <c r="B95" s="1907"/>
      <c r="C95" s="138"/>
      <c r="D95" s="99" t="s">
        <v>1258</v>
      </c>
      <c r="F95" s="249">
        <f>SUM(F96)</f>
        <v>0</v>
      </c>
      <c r="G95" s="249">
        <f>SUM(G96)</f>
        <v>0</v>
      </c>
      <c r="H95" s="249">
        <f>SUM(F95:G95)</f>
        <v>0</v>
      </c>
      <c r="I95" s="249"/>
      <c r="J95" s="249">
        <f>SUM(J96)</f>
        <v>34</v>
      </c>
      <c r="K95" s="249">
        <f>SUM(K96)</f>
        <v>20</v>
      </c>
      <c r="L95" s="249">
        <f>SUM(J95:K95)</f>
        <v>54</v>
      </c>
      <c r="M95" s="249"/>
      <c r="N95" s="249">
        <f>SUM(F95+J95)</f>
        <v>34</v>
      </c>
      <c r="O95" s="249">
        <f>SUM(G95+K95)</f>
        <v>20</v>
      </c>
      <c r="P95" s="258">
        <f>SUM(N95:O95)</f>
        <v>54</v>
      </c>
    </row>
    <row r="96" spans="1:21" ht="12" customHeight="1">
      <c r="B96" s="1907"/>
      <c r="C96" s="138"/>
      <c r="D96" s="99"/>
      <c r="E96" s="99" t="s">
        <v>1287</v>
      </c>
      <c r="F96" s="249">
        <v>0</v>
      </c>
      <c r="G96" s="249">
        <v>0</v>
      </c>
      <c r="H96" s="249">
        <f>SUM(F96:G96)</f>
        <v>0</v>
      </c>
      <c r="I96" s="249"/>
      <c r="J96" s="249">
        <v>34</v>
      </c>
      <c r="K96" s="249">
        <v>20</v>
      </c>
      <c r="L96" s="249">
        <f>SUM(J96:K96)</f>
        <v>54</v>
      </c>
      <c r="M96" s="249"/>
      <c r="N96" s="249">
        <f>SUM(F96+J96)</f>
        <v>34</v>
      </c>
      <c r="O96" s="249">
        <f>SUM(G96+K96)</f>
        <v>20</v>
      </c>
      <c r="P96" s="258">
        <f>SUM(N96:O96)</f>
        <v>54</v>
      </c>
    </row>
    <row r="97" spans="2:17" ht="12" customHeight="1">
      <c r="B97" s="1907"/>
      <c r="C97" s="99"/>
      <c r="D97" s="99" t="s">
        <v>1256</v>
      </c>
      <c r="F97" s="249">
        <f>SUM(F98:F101)</f>
        <v>9</v>
      </c>
      <c r="G97" s="249">
        <f>SUM(G98:G101)</f>
        <v>40</v>
      </c>
      <c r="H97" s="249">
        <f>SUM(F97:G97)</f>
        <v>49</v>
      </c>
      <c r="I97" s="249"/>
      <c r="J97" s="249">
        <f>SUM(J98:J101)</f>
        <v>6</v>
      </c>
      <c r="K97" s="249">
        <f>SUM(K98:K101)</f>
        <v>18</v>
      </c>
      <c r="L97" s="249">
        <f>SUM(J97:K97)</f>
        <v>24</v>
      </c>
      <c r="M97" s="249"/>
      <c r="N97" s="249">
        <f>SUM(F97+J97)</f>
        <v>15</v>
      </c>
      <c r="O97" s="249">
        <f>SUM(G97+K97)</f>
        <v>58</v>
      </c>
      <c r="P97" s="258">
        <f>SUM(N97:O97)</f>
        <v>73</v>
      </c>
    </row>
    <row r="98" spans="2:17" ht="12" customHeight="1">
      <c r="B98" s="1907"/>
      <c r="C98" s="99"/>
      <c r="E98" s="99" t="s">
        <v>1285</v>
      </c>
      <c r="F98" s="249">
        <v>5</v>
      </c>
      <c r="G98" s="249">
        <v>17</v>
      </c>
      <c r="H98" s="249">
        <f>SUM(F98:G98)</f>
        <v>22</v>
      </c>
      <c r="I98" s="249"/>
      <c r="J98" s="249">
        <v>0</v>
      </c>
      <c r="K98" s="249">
        <v>0</v>
      </c>
      <c r="L98" s="249">
        <f>SUM(J98:K98)</f>
        <v>0</v>
      </c>
      <c r="M98" s="249"/>
      <c r="N98" s="249">
        <f>SUM(F98+J98)</f>
        <v>5</v>
      </c>
      <c r="O98" s="249">
        <f>SUM(G98+K98)</f>
        <v>17</v>
      </c>
      <c r="P98" s="258">
        <f>SUM(N98:O98)</f>
        <v>22</v>
      </c>
    </row>
    <row r="99" spans="2:17" ht="12" customHeight="1">
      <c r="B99" s="1907"/>
      <c r="C99" s="99"/>
      <c r="E99" s="99" t="s">
        <v>1284</v>
      </c>
      <c r="F99" s="249">
        <v>0</v>
      </c>
      <c r="G99" s="249">
        <v>0</v>
      </c>
      <c r="H99" s="249">
        <f>SUM(F99:G99)</f>
        <v>0</v>
      </c>
      <c r="I99" s="249"/>
      <c r="J99" s="249">
        <v>0</v>
      </c>
      <c r="K99" s="249">
        <v>0</v>
      </c>
      <c r="L99" s="249">
        <f>SUM(J99:K99)</f>
        <v>0</v>
      </c>
      <c r="M99" s="249"/>
      <c r="N99" s="249">
        <f>SUM(F99+J99)</f>
        <v>0</v>
      </c>
      <c r="O99" s="249">
        <f>SUM(G99+K99)</f>
        <v>0</v>
      </c>
      <c r="P99" s="258">
        <f>SUM(N99:O99)</f>
        <v>0</v>
      </c>
    </row>
    <row r="100" spans="2:17" ht="12" customHeight="1">
      <c r="B100" s="1907"/>
      <c r="C100" s="99"/>
      <c r="E100" s="99" t="s">
        <v>1283</v>
      </c>
      <c r="F100" s="249">
        <v>1</v>
      </c>
      <c r="G100" s="249">
        <v>9</v>
      </c>
      <c r="H100" s="249">
        <f>SUM(F100:G100)</f>
        <v>10</v>
      </c>
      <c r="I100" s="249"/>
      <c r="J100" s="249">
        <v>2</v>
      </c>
      <c r="K100" s="249">
        <v>9</v>
      </c>
      <c r="L100" s="249">
        <f>SUM(J100:K100)</f>
        <v>11</v>
      </c>
      <c r="M100" s="249"/>
      <c r="N100" s="249">
        <f>SUM(F100+J100)</f>
        <v>3</v>
      </c>
      <c r="O100" s="249">
        <f>SUM(G100+K100)</f>
        <v>18</v>
      </c>
      <c r="P100" s="258">
        <f>SUM(N100:O100)</f>
        <v>21</v>
      </c>
    </row>
    <row r="101" spans="2:17" ht="12" customHeight="1">
      <c r="B101" s="1907"/>
      <c r="C101" s="99"/>
      <c r="D101" s="99"/>
      <c r="E101" s="77" t="s">
        <v>1286</v>
      </c>
      <c r="F101" s="249">
        <v>3</v>
      </c>
      <c r="G101" s="249">
        <v>14</v>
      </c>
      <c r="H101" s="249">
        <f>SUM(F101:G101)</f>
        <v>17</v>
      </c>
      <c r="I101" s="249"/>
      <c r="J101" s="249">
        <v>4</v>
      </c>
      <c r="K101" s="249">
        <v>9</v>
      </c>
      <c r="L101" s="249">
        <f>SUM(J101:K101)</f>
        <v>13</v>
      </c>
      <c r="M101" s="249"/>
      <c r="N101" s="249">
        <f>SUM(F101+J101)</f>
        <v>7</v>
      </c>
      <c r="O101" s="249">
        <f>SUM(G101+K101)</f>
        <v>23</v>
      </c>
      <c r="P101" s="258">
        <f>SUM(N101:O101)</f>
        <v>30</v>
      </c>
    </row>
    <row r="102" spans="2:17" ht="12" customHeight="1">
      <c r="B102" s="1907"/>
      <c r="C102" s="99"/>
      <c r="D102" s="99" t="s">
        <v>1261</v>
      </c>
      <c r="F102" s="249">
        <f>SUM(F103:F103)</f>
        <v>0</v>
      </c>
      <c r="G102" s="249">
        <f>SUM(G103:G103)</f>
        <v>0</v>
      </c>
      <c r="H102" s="249">
        <f>SUM(F102:G102)</f>
        <v>0</v>
      </c>
      <c r="I102" s="249"/>
      <c r="J102" s="249">
        <f>SUM(J103:J103)</f>
        <v>3</v>
      </c>
      <c r="K102" s="249">
        <f>SUM(K103:K103)</f>
        <v>7</v>
      </c>
      <c r="L102" s="249">
        <f>SUM(J102:K102)</f>
        <v>10</v>
      </c>
      <c r="M102" s="249"/>
      <c r="N102" s="249">
        <f>SUM(F102+J102)</f>
        <v>3</v>
      </c>
      <c r="O102" s="249">
        <f>SUM(G102+K102)</f>
        <v>7</v>
      </c>
      <c r="P102" s="258">
        <f>SUM(N102:O102)</f>
        <v>10</v>
      </c>
    </row>
    <row r="103" spans="2:17" ht="12" customHeight="1">
      <c r="B103" s="1907"/>
      <c r="C103" s="99"/>
      <c r="D103" s="99"/>
      <c r="E103" s="99" t="s">
        <v>1282</v>
      </c>
      <c r="F103" s="249">
        <v>0</v>
      </c>
      <c r="G103" s="249">
        <v>0</v>
      </c>
      <c r="H103" s="249">
        <f>SUM(F103:G103)</f>
        <v>0</v>
      </c>
      <c r="I103" s="249"/>
      <c r="J103" s="249">
        <v>3</v>
      </c>
      <c r="K103" s="249">
        <v>7</v>
      </c>
      <c r="L103" s="249">
        <f>SUM(J103:K103)</f>
        <v>10</v>
      </c>
      <c r="M103" s="249"/>
      <c r="N103" s="249">
        <f>SUM(F103+J103)</f>
        <v>3</v>
      </c>
      <c r="O103" s="249">
        <f>SUM(G103+K103)</f>
        <v>7</v>
      </c>
      <c r="P103" s="258">
        <f>SUM(N103:O103)</f>
        <v>10</v>
      </c>
    </row>
    <row r="104" spans="2:17">
      <c r="B104" s="2533">
        <v>1406</v>
      </c>
      <c r="C104" s="1832" t="s">
        <v>22</v>
      </c>
      <c r="D104" s="1831"/>
      <c r="E104" s="1831"/>
      <c r="F104" s="2530">
        <f>SUM(F105+F119+F122)</f>
        <v>23</v>
      </c>
      <c r="G104" s="2530">
        <f>SUM(G105+G119+G122)</f>
        <v>14</v>
      </c>
      <c r="H104" s="2530">
        <f>SUM(F104:G104)</f>
        <v>37</v>
      </c>
      <c r="I104" s="2530"/>
      <c r="J104" s="2530">
        <f>SUM(J105+J119+J122)</f>
        <v>8</v>
      </c>
      <c r="K104" s="2530">
        <f>SUM(K105+K119+K122)</f>
        <v>12</v>
      </c>
      <c r="L104" s="2530">
        <f>SUM(J104:K104)</f>
        <v>20</v>
      </c>
      <c r="M104" s="2530"/>
      <c r="N104" s="2530">
        <f>SUM(F104+J104)</f>
        <v>31</v>
      </c>
      <c r="O104" s="2530">
        <f>SUM(G104+K104)</f>
        <v>26</v>
      </c>
      <c r="P104" s="2529">
        <f>SUM(N104:O104)</f>
        <v>57</v>
      </c>
      <c r="Q104" s="2540"/>
    </row>
    <row r="105" spans="2:17" ht="10.5" customHeight="1">
      <c r="B105" s="2007"/>
      <c r="C105" s="138" t="s">
        <v>121</v>
      </c>
      <c r="D105" s="99"/>
      <c r="E105" s="99"/>
      <c r="F105" s="1773">
        <f>SUM(F106+F108)</f>
        <v>16</v>
      </c>
      <c r="G105" s="1773">
        <f>SUM(G106+G108)</f>
        <v>10</v>
      </c>
      <c r="H105" s="1773">
        <f>SUM(F105:G105)</f>
        <v>26</v>
      </c>
      <c r="I105" s="1773"/>
      <c r="J105" s="1773">
        <f>SUM(J106+J108)</f>
        <v>1</v>
      </c>
      <c r="K105" s="1773">
        <f>SUM(K106+K108)</f>
        <v>0</v>
      </c>
      <c r="L105" s="1773">
        <f>SUM(J105:K105)</f>
        <v>1</v>
      </c>
      <c r="M105" s="1773"/>
      <c r="N105" s="1773">
        <f>SUM(F105+J105)</f>
        <v>17</v>
      </c>
      <c r="O105" s="1773">
        <f>SUM(G105+K105)</f>
        <v>10</v>
      </c>
      <c r="P105" s="833">
        <f>SUM(N105:O105)</f>
        <v>27</v>
      </c>
    </row>
    <row r="106" spans="2:17" ht="10.5" customHeight="1">
      <c r="B106" s="2007"/>
      <c r="C106" s="99"/>
      <c r="D106" s="99" t="s">
        <v>1256</v>
      </c>
      <c r="E106" s="99"/>
      <c r="F106" s="249">
        <f>SUM(F107)</f>
        <v>0</v>
      </c>
      <c r="G106" s="249">
        <f>SUM(G107)</f>
        <v>0</v>
      </c>
      <c r="H106" s="249">
        <f>SUM(F106:G106)</f>
        <v>0</v>
      </c>
      <c r="I106" s="249"/>
      <c r="J106" s="249">
        <f>SUM(J107)</f>
        <v>0</v>
      </c>
      <c r="K106" s="249">
        <f>SUM(K107)</f>
        <v>0</v>
      </c>
      <c r="L106" s="249">
        <f>SUM(J106:K106)</f>
        <v>0</v>
      </c>
      <c r="M106" s="249"/>
      <c r="N106" s="249">
        <f>SUM(F106+J106)</f>
        <v>0</v>
      </c>
      <c r="O106" s="249">
        <f>SUM(G106+K106)</f>
        <v>0</v>
      </c>
      <c r="P106" s="248">
        <f>SUM(N106:O106)</f>
        <v>0</v>
      </c>
    </row>
    <row r="107" spans="2:17" ht="10.5" customHeight="1">
      <c r="B107" s="2007"/>
      <c r="C107" s="99"/>
      <c r="D107" s="99"/>
      <c r="E107" s="99" t="s">
        <v>1280</v>
      </c>
      <c r="F107" s="1078">
        <v>0</v>
      </c>
      <c r="G107" s="249">
        <v>0</v>
      </c>
      <c r="H107" s="249">
        <f>SUM(F107:G107)</f>
        <v>0</v>
      </c>
      <c r="I107" s="249"/>
      <c r="J107" s="249">
        <v>0</v>
      </c>
      <c r="K107" s="249">
        <v>0</v>
      </c>
      <c r="L107" s="249">
        <f>SUM(J107:K107)</f>
        <v>0</v>
      </c>
      <c r="M107" s="249"/>
      <c r="N107" s="249">
        <f>SUM(F107+J107)</f>
        <v>0</v>
      </c>
      <c r="O107" s="249">
        <f>SUM(G107+K107)</f>
        <v>0</v>
      </c>
      <c r="P107" s="258">
        <f>SUM(N107:O107)</f>
        <v>0</v>
      </c>
    </row>
    <row r="108" spans="2:17" ht="10.5" customHeight="1">
      <c r="B108" s="2007"/>
      <c r="C108" s="99"/>
      <c r="D108" s="99" t="s">
        <v>1279</v>
      </c>
      <c r="E108" s="99"/>
      <c r="F108" s="249">
        <f>SUM(F109:F118)</f>
        <v>16</v>
      </c>
      <c r="G108" s="249">
        <f>SUM(G109:G118)</f>
        <v>10</v>
      </c>
      <c r="H108" s="249">
        <f>SUM(F108:G108)</f>
        <v>26</v>
      </c>
      <c r="I108" s="249"/>
      <c r="J108" s="249">
        <f>SUM(J109:J118)</f>
        <v>1</v>
      </c>
      <c r="K108" s="249">
        <f>SUM(K109:K118)</f>
        <v>0</v>
      </c>
      <c r="L108" s="249">
        <f>SUM(J108:K108)</f>
        <v>1</v>
      </c>
      <c r="M108" s="249"/>
      <c r="N108" s="249">
        <f>SUM(F108+J108)</f>
        <v>17</v>
      </c>
      <c r="O108" s="249">
        <f>SUM(G108+K108)</f>
        <v>10</v>
      </c>
      <c r="P108" s="258">
        <f>SUM(N108:O108)</f>
        <v>27</v>
      </c>
    </row>
    <row r="109" spans="2:17" ht="10.5" customHeight="1">
      <c r="B109" s="2007"/>
      <c r="C109" s="99"/>
      <c r="D109" s="99"/>
      <c r="E109" s="99" t="s">
        <v>1278</v>
      </c>
      <c r="F109" s="1078">
        <v>3</v>
      </c>
      <c r="G109" s="249">
        <v>2</v>
      </c>
      <c r="H109" s="249">
        <f>SUM(F109:G109)</f>
        <v>5</v>
      </c>
      <c r="I109" s="249"/>
      <c r="J109" s="249">
        <v>0</v>
      </c>
      <c r="K109" s="249">
        <v>0</v>
      </c>
      <c r="L109" s="249">
        <f>SUM(J109:K109)</f>
        <v>0</v>
      </c>
      <c r="M109" s="249"/>
      <c r="N109" s="249">
        <f>SUM(F109+J109)</f>
        <v>3</v>
      </c>
      <c r="O109" s="249">
        <f>SUM(G109+K109)</f>
        <v>2</v>
      </c>
      <c r="P109" s="258">
        <f>SUM(N109:O109)</f>
        <v>5</v>
      </c>
    </row>
    <row r="110" spans="2:17" ht="10.5" customHeight="1">
      <c r="B110" s="2007"/>
      <c r="C110" s="99"/>
      <c r="D110" s="99"/>
      <c r="E110" s="99" t="s">
        <v>1277</v>
      </c>
      <c r="F110" s="1078">
        <v>0</v>
      </c>
      <c r="G110" s="249">
        <v>0</v>
      </c>
      <c r="H110" s="249">
        <f>SUM(F110:G110)</f>
        <v>0</v>
      </c>
      <c r="I110" s="249"/>
      <c r="J110" s="249">
        <v>0</v>
      </c>
      <c r="K110" s="249">
        <v>0</v>
      </c>
      <c r="L110" s="249">
        <f>SUM(J110:K110)</f>
        <v>0</v>
      </c>
      <c r="M110" s="249"/>
      <c r="N110" s="249">
        <f>SUM(F110+J110)</f>
        <v>0</v>
      </c>
      <c r="O110" s="249">
        <f>SUM(G110+K110)</f>
        <v>0</v>
      </c>
      <c r="P110" s="258">
        <f>SUM(N110:O110)</f>
        <v>0</v>
      </c>
    </row>
    <row r="111" spans="2:17" ht="10.5" customHeight="1">
      <c r="B111" s="2007"/>
      <c r="C111" s="99"/>
      <c r="D111" s="99"/>
      <c r="E111" s="99" t="s">
        <v>1276</v>
      </c>
      <c r="F111" s="1078">
        <v>3</v>
      </c>
      <c r="G111" s="249">
        <v>1</v>
      </c>
      <c r="H111" s="249">
        <f>SUM(F111:G111)</f>
        <v>4</v>
      </c>
      <c r="I111" s="249"/>
      <c r="J111" s="249">
        <v>0</v>
      </c>
      <c r="K111" s="249">
        <v>0</v>
      </c>
      <c r="L111" s="249">
        <f>SUM(J111:K111)</f>
        <v>0</v>
      </c>
      <c r="M111" s="249"/>
      <c r="N111" s="249">
        <f>SUM(F111+J111)</f>
        <v>3</v>
      </c>
      <c r="O111" s="249">
        <f>SUM(G111+K111)</f>
        <v>1</v>
      </c>
      <c r="P111" s="258">
        <f>SUM(N111:O111)</f>
        <v>4</v>
      </c>
    </row>
    <row r="112" spans="2:17" ht="10.5" customHeight="1">
      <c r="B112" s="2007"/>
      <c r="C112" s="99"/>
      <c r="D112" s="99"/>
      <c r="E112" s="99" t="s">
        <v>1275</v>
      </c>
      <c r="F112" s="249">
        <v>0</v>
      </c>
      <c r="G112" s="249">
        <v>0</v>
      </c>
      <c r="H112" s="249">
        <f>SUM(F112:G112)</f>
        <v>0</v>
      </c>
      <c r="I112" s="249"/>
      <c r="J112" s="249">
        <v>0</v>
      </c>
      <c r="K112" s="249">
        <v>0</v>
      </c>
      <c r="L112" s="249">
        <f>SUM(J112:K112)</f>
        <v>0</v>
      </c>
      <c r="M112" s="249"/>
      <c r="N112" s="249">
        <f>SUM(F112+J112)</f>
        <v>0</v>
      </c>
      <c r="O112" s="249">
        <f>SUM(G112+K112)</f>
        <v>0</v>
      </c>
      <c r="P112" s="258">
        <f>SUM(N112:O112)</f>
        <v>0</v>
      </c>
    </row>
    <row r="113" spans="2:17" ht="10.5" customHeight="1">
      <c r="B113" s="2007"/>
      <c r="C113" s="99"/>
      <c r="D113" s="99"/>
      <c r="E113" s="99" t="s">
        <v>1274</v>
      </c>
      <c r="F113" s="1078">
        <v>2</v>
      </c>
      <c r="G113" s="249">
        <v>1</v>
      </c>
      <c r="H113" s="249">
        <f>SUM(F113:G113)</f>
        <v>3</v>
      </c>
      <c r="I113" s="249"/>
      <c r="J113" s="249">
        <v>1</v>
      </c>
      <c r="K113" s="249">
        <v>0</v>
      </c>
      <c r="L113" s="249">
        <f>SUM(J113:K113)</f>
        <v>1</v>
      </c>
      <c r="M113" s="249"/>
      <c r="N113" s="249">
        <f>SUM(F113+J113)</f>
        <v>3</v>
      </c>
      <c r="O113" s="249">
        <f>SUM(G113+K113)</f>
        <v>1</v>
      </c>
      <c r="P113" s="258">
        <f>SUM(N113:O113)</f>
        <v>4</v>
      </c>
    </row>
    <row r="114" spans="2:17" ht="10.5" customHeight="1">
      <c r="B114" s="2007"/>
      <c r="C114" s="99"/>
      <c r="D114" s="99"/>
      <c r="E114" s="99" t="s">
        <v>1273</v>
      </c>
      <c r="F114" s="1078">
        <v>0</v>
      </c>
      <c r="G114" s="249">
        <v>0</v>
      </c>
      <c r="H114" s="249">
        <f>SUM(F114:G114)</f>
        <v>0</v>
      </c>
      <c r="I114" s="249"/>
      <c r="J114" s="249">
        <v>0</v>
      </c>
      <c r="K114" s="249">
        <v>0</v>
      </c>
      <c r="L114" s="249">
        <f>SUM(J114:K114)</f>
        <v>0</v>
      </c>
      <c r="M114" s="249"/>
      <c r="N114" s="249">
        <f>SUM(F114+J114)</f>
        <v>0</v>
      </c>
      <c r="O114" s="249">
        <f>SUM(G114+K114)</f>
        <v>0</v>
      </c>
      <c r="P114" s="258">
        <f>SUM(N114:O114)</f>
        <v>0</v>
      </c>
    </row>
    <row r="115" spans="2:17" ht="10.5" customHeight="1">
      <c r="B115" s="2007"/>
      <c r="C115" s="99"/>
      <c r="D115" s="99"/>
      <c r="E115" s="99" t="s">
        <v>1272</v>
      </c>
      <c r="F115" s="1078">
        <v>4</v>
      </c>
      <c r="G115" s="249">
        <v>2</v>
      </c>
      <c r="H115" s="249">
        <f>SUM(F115:G115)</f>
        <v>6</v>
      </c>
      <c r="I115" s="249"/>
      <c r="J115" s="249">
        <v>0</v>
      </c>
      <c r="K115" s="249">
        <v>0</v>
      </c>
      <c r="L115" s="249">
        <f>SUM(J115:K115)</f>
        <v>0</v>
      </c>
      <c r="M115" s="249"/>
      <c r="N115" s="249">
        <f>SUM(F115+J115)</f>
        <v>4</v>
      </c>
      <c r="O115" s="249">
        <f>SUM(G115+K115)</f>
        <v>2</v>
      </c>
      <c r="P115" s="258">
        <f>SUM(N115:O115)</f>
        <v>6</v>
      </c>
    </row>
    <row r="116" spans="2:17" ht="10.5" customHeight="1">
      <c r="B116" s="2007"/>
      <c r="C116" s="99"/>
      <c r="D116" s="99"/>
      <c r="E116" s="99" t="s">
        <v>1271</v>
      </c>
      <c r="F116" s="1078">
        <v>2</v>
      </c>
      <c r="G116" s="249">
        <v>0</v>
      </c>
      <c r="H116" s="249">
        <f>SUM(F116:G116)</f>
        <v>2</v>
      </c>
      <c r="I116" s="249"/>
      <c r="J116" s="249">
        <v>0</v>
      </c>
      <c r="K116" s="249">
        <v>0</v>
      </c>
      <c r="L116" s="249">
        <f>SUM(J116:K116)</f>
        <v>0</v>
      </c>
      <c r="M116" s="249"/>
      <c r="N116" s="249">
        <f>SUM(F116+J116)</f>
        <v>2</v>
      </c>
      <c r="O116" s="249">
        <f>SUM(G116+K116)</f>
        <v>0</v>
      </c>
      <c r="P116" s="258">
        <f>SUM(N116:O116)</f>
        <v>2</v>
      </c>
    </row>
    <row r="117" spans="2:17" ht="10.5" customHeight="1">
      <c r="B117" s="2007"/>
      <c r="C117" s="99"/>
      <c r="D117" s="99"/>
      <c r="E117" s="99" t="s">
        <v>1270</v>
      </c>
      <c r="F117" s="1078">
        <v>1</v>
      </c>
      <c r="G117" s="249">
        <v>1</v>
      </c>
      <c r="H117" s="249">
        <f>SUM(F117:G117)</f>
        <v>2</v>
      </c>
      <c r="I117" s="249"/>
      <c r="J117" s="249">
        <v>0</v>
      </c>
      <c r="K117" s="249">
        <v>0</v>
      </c>
      <c r="L117" s="249">
        <f>SUM(J117:K117)</f>
        <v>0</v>
      </c>
      <c r="M117" s="249"/>
      <c r="N117" s="249">
        <f>SUM(F117+J117)</f>
        <v>1</v>
      </c>
      <c r="O117" s="249">
        <f>SUM(G117+K117)</f>
        <v>1</v>
      </c>
      <c r="P117" s="258">
        <f>SUM(N117:O117)</f>
        <v>2</v>
      </c>
    </row>
    <row r="118" spans="2:17" ht="10.5" customHeight="1">
      <c r="B118" s="2007"/>
      <c r="C118" s="99"/>
      <c r="D118" s="99"/>
      <c r="E118" s="99" t="s">
        <v>1269</v>
      </c>
      <c r="F118" s="1078">
        <v>1</v>
      </c>
      <c r="G118" s="249">
        <v>3</v>
      </c>
      <c r="H118" s="249">
        <f>SUM(F118:G118)</f>
        <v>4</v>
      </c>
      <c r="I118" s="249"/>
      <c r="J118" s="249">
        <v>0</v>
      </c>
      <c r="K118" s="249">
        <v>0</v>
      </c>
      <c r="L118" s="249">
        <f>SUM(J118:K118)</f>
        <v>0</v>
      </c>
      <c r="M118" s="249"/>
      <c r="N118" s="249">
        <f>SUM(F118+J118)</f>
        <v>1</v>
      </c>
      <c r="O118" s="249">
        <f>SUM(G118+K118)</f>
        <v>3</v>
      </c>
      <c r="P118" s="258">
        <f>SUM(N118:O118)</f>
        <v>4</v>
      </c>
    </row>
    <row r="119" spans="2:17" ht="10.5" customHeight="1">
      <c r="B119" s="2007"/>
      <c r="C119" s="138" t="s">
        <v>23</v>
      </c>
      <c r="D119" s="99"/>
      <c r="E119" s="99"/>
      <c r="F119" s="1773">
        <f>SUM(F120)</f>
        <v>7</v>
      </c>
      <c r="G119" s="1773">
        <f>SUM(G120)</f>
        <v>4</v>
      </c>
      <c r="H119" s="1773">
        <f>SUM(F119:G119)</f>
        <v>11</v>
      </c>
      <c r="I119" s="1773"/>
      <c r="J119" s="1773">
        <f>SUM(J120)</f>
        <v>7</v>
      </c>
      <c r="K119" s="1773">
        <f>SUM(K120)</f>
        <v>11</v>
      </c>
      <c r="L119" s="1773">
        <f>SUM(J119:K119)</f>
        <v>18</v>
      </c>
      <c r="M119" s="1773"/>
      <c r="N119" s="1773">
        <f>SUM(F119+J119)</f>
        <v>14</v>
      </c>
      <c r="O119" s="1773">
        <f>SUM(G119+K119)</f>
        <v>15</v>
      </c>
      <c r="P119" s="1246">
        <f>SUM(N119:O119)</f>
        <v>29</v>
      </c>
    </row>
    <row r="120" spans="2:17" ht="10.5" customHeight="1">
      <c r="B120" s="2007"/>
      <c r="C120" s="99"/>
      <c r="D120" s="99" t="s">
        <v>1256</v>
      </c>
      <c r="E120" s="99"/>
      <c r="F120" s="249">
        <f>SUM(F121)</f>
        <v>7</v>
      </c>
      <c r="G120" s="249">
        <f>SUM(G121)</f>
        <v>4</v>
      </c>
      <c r="H120" s="249">
        <f>SUM(F120:G120)</f>
        <v>11</v>
      </c>
      <c r="I120" s="249"/>
      <c r="J120" s="249">
        <f>SUM(J121)</f>
        <v>7</v>
      </c>
      <c r="K120" s="249">
        <f>SUM(K121)</f>
        <v>11</v>
      </c>
      <c r="L120" s="249">
        <f>SUM(J120:K120)</f>
        <v>18</v>
      </c>
      <c r="M120" s="249"/>
      <c r="N120" s="249">
        <f>SUM(F120+J120)</f>
        <v>14</v>
      </c>
      <c r="O120" s="249">
        <f>SUM(G120+K120)</f>
        <v>15</v>
      </c>
      <c r="P120" s="258">
        <f>SUM(N120:O120)</f>
        <v>29</v>
      </c>
    </row>
    <row r="121" spans="2:17" ht="10.5" customHeight="1">
      <c r="B121" s="2007"/>
      <c r="C121" s="99"/>
      <c r="D121" s="99"/>
      <c r="E121" s="99" t="s">
        <v>1268</v>
      </c>
      <c r="F121" s="1078">
        <v>7</v>
      </c>
      <c r="G121" s="249">
        <v>4</v>
      </c>
      <c r="H121" s="249">
        <f>SUM(F121:G121)</f>
        <v>11</v>
      </c>
      <c r="I121" s="249"/>
      <c r="J121" s="249">
        <v>7</v>
      </c>
      <c r="K121" s="249">
        <v>11</v>
      </c>
      <c r="L121" s="249">
        <f>SUM(J121:K121)</f>
        <v>18</v>
      </c>
      <c r="M121" s="249"/>
      <c r="N121" s="249">
        <f>SUM(F121+J121)</f>
        <v>14</v>
      </c>
      <c r="O121" s="249">
        <f>SUM(G121+K121)</f>
        <v>15</v>
      </c>
      <c r="P121" s="258">
        <f>SUM(N121:O121)</f>
        <v>29</v>
      </c>
    </row>
    <row r="122" spans="2:17" ht="10.5" customHeight="1">
      <c r="B122" s="2007"/>
      <c r="C122" s="138" t="s">
        <v>37</v>
      </c>
      <c r="D122" s="99"/>
      <c r="E122" s="99"/>
      <c r="F122" s="1773">
        <f>SUM(F123+F125)</f>
        <v>0</v>
      </c>
      <c r="G122" s="1773">
        <f>SUM(G123+G125)</f>
        <v>0</v>
      </c>
      <c r="H122" s="1773">
        <f>SUM(F122:G122)</f>
        <v>0</v>
      </c>
      <c r="I122" s="1773"/>
      <c r="J122" s="1773">
        <f>SUM(J123+J125)</f>
        <v>0</v>
      </c>
      <c r="K122" s="1773">
        <f>SUM(K123+K125)</f>
        <v>1</v>
      </c>
      <c r="L122" s="1773">
        <f>SUM(J122:K122)</f>
        <v>1</v>
      </c>
      <c r="M122" s="1773"/>
      <c r="N122" s="1773">
        <f>SUM(F122+J122)</f>
        <v>0</v>
      </c>
      <c r="O122" s="1773">
        <f>SUM(G122+K122)</f>
        <v>1</v>
      </c>
      <c r="P122" s="1246">
        <f>SUM(N122:O122)</f>
        <v>1</v>
      </c>
    </row>
    <row r="123" spans="2:17">
      <c r="B123" s="2007"/>
      <c r="C123" s="138"/>
      <c r="D123" s="99" t="s">
        <v>1258</v>
      </c>
      <c r="E123" s="99"/>
      <c r="F123" s="249">
        <f>SUM(F124)</f>
        <v>0</v>
      </c>
      <c r="G123" s="249">
        <f>SUM(G124)</f>
        <v>0</v>
      </c>
      <c r="H123" s="249">
        <f>SUM(F123:G123)</f>
        <v>0</v>
      </c>
      <c r="I123" s="249"/>
      <c r="J123" s="249">
        <f>SUM(J124)</f>
        <v>0</v>
      </c>
      <c r="K123" s="249">
        <f>SUM(K124)</f>
        <v>1</v>
      </c>
      <c r="L123" s="249">
        <f>SUM(J123:K123)</f>
        <v>1</v>
      </c>
      <c r="M123" s="249"/>
      <c r="N123" s="249">
        <f>SUM(F123+J123)</f>
        <v>0</v>
      </c>
      <c r="O123" s="249">
        <f>SUM(G123+K123)</f>
        <v>1</v>
      </c>
      <c r="P123" s="258">
        <f>SUM(N123:O123)</f>
        <v>1</v>
      </c>
    </row>
    <row r="124" spans="2:17">
      <c r="B124" s="2007"/>
      <c r="C124" s="99"/>
      <c r="D124" s="99"/>
      <c r="E124" s="99" t="s">
        <v>1664</v>
      </c>
      <c r="F124" s="260">
        <v>0</v>
      </c>
      <c r="G124" s="260">
        <v>0</v>
      </c>
      <c r="H124" s="249">
        <f>SUM(F124:G124)</f>
        <v>0</v>
      </c>
      <c r="I124" s="260"/>
      <c r="J124" s="260">
        <v>0</v>
      </c>
      <c r="K124" s="260">
        <v>1</v>
      </c>
      <c r="L124" s="249">
        <f>SUM(J124:K124)</f>
        <v>1</v>
      </c>
      <c r="M124" s="249"/>
      <c r="N124" s="249">
        <f>SUM(F124+J124)</f>
        <v>0</v>
      </c>
      <c r="O124" s="249">
        <f>SUM(G124+K124)</f>
        <v>1</v>
      </c>
      <c r="P124" s="258">
        <f>SUM(N124:O124)</f>
        <v>1</v>
      </c>
    </row>
    <row r="125" spans="2:17">
      <c r="B125" s="2007"/>
      <c r="C125" s="99"/>
      <c r="D125" s="99" t="s">
        <v>1256</v>
      </c>
      <c r="E125" s="99"/>
      <c r="F125" s="260">
        <f>SUM(F126)</f>
        <v>0</v>
      </c>
      <c r="G125" s="260">
        <f>SUM(G126)</f>
        <v>0</v>
      </c>
      <c r="H125" s="249">
        <f>SUM(F125:G125)</f>
        <v>0</v>
      </c>
      <c r="I125" s="260"/>
      <c r="J125" s="260">
        <f>SUM(J126)</f>
        <v>0</v>
      </c>
      <c r="K125" s="260">
        <f>SUM(K126)</f>
        <v>0</v>
      </c>
      <c r="L125" s="249">
        <f>SUM(J125:K125)</f>
        <v>0</v>
      </c>
      <c r="M125" s="249"/>
      <c r="N125" s="249">
        <f>SUM(F125+J125)</f>
        <v>0</v>
      </c>
      <c r="O125" s="249">
        <f>SUM(G125+K125)</f>
        <v>0</v>
      </c>
      <c r="P125" s="258">
        <f>SUM(N125:O125)</f>
        <v>0</v>
      </c>
    </row>
    <row r="126" spans="2:17">
      <c r="B126" s="2008"/>
      <c r="C126" s="99"/>
      <c r="D126" s="99"/>
      <c r="E126" s="99" t="s">
        <v>1267</v>
      </c>
      <c r="F126" s="260">
        <v>0</v>
      </c>
      <c r="G126" s="260">
        <v>0</v>
      </c>
      <c r="H126" s="249">
        <f>SUM(F126:G126)</f>
        <v>0</v>
      </c>
      <c r="I126" s="260"/>
      <c r="J126" s="260">
        <v>0</v>
      </c>
      <c r="K126" s="260">
        <v>0</v>
      </c>
      <c r="L126" s="249">
        <f>SUM(J126:K126)</f>
        <v>0</v>
      </c>
      <c r="M126" s="249"/>
      <c r="N126" s="249">
        <f>SUM(F126+J126)</f>
        <v>0</v>
      </c>
      <c r="O126" s="249">
        <f>SUM(G126+K126)</f>
        <v>0</v>
      </c>
      <c r="P126" s="258">
        <f>SUM(N126:O126)</f>
        <v>0</v>
      </c>
    </row>
    <row r="127" spans="2:17">
      <c r="B127" s="1980">
        <v>1407</v>
      </c>
      <c r="C127" s="1832" t="s">
        <v>24</v>
      </c>
      <c r="D127" s="1831"/>
      <c r="E127" s="1831"/>
      <c r="F127" s="2531">
        <f>SUM(F128+F132)</f>
        <v>2</v>
      </c>
      <c r="G127" s="2531">
        <f>SUM(G128+G132)</f>
        <v>2</v>
      </c>
      <c r="H127" s="2531">
        <f>SUM(F127:G127)</f>
        <v>4</v>
      </c>
      <c r="I127" s="2531"/>
      <c r="J127" s="2531">
        <f>SUM(J128+J132)</f>
        <v>14</v>
      </c>
      <c r="K127" s="2531">
        <f>SUM(K128+K132)</f>
        <v>10</v>
      </c>
      <c r="L127" s="2531">
        <f>SUM(J127:K127)</f>
        <v>24</v>
      </c>
      <c r="M127" s="2531"/>
      <c r="N127" s="2530">
        <f>SUM(F127+J127)</f>
        <v>16</v>
      </c>
      <c r="O127" s="2530">
        <f>SUM(G127+K127)</f>
        <v>12</v>
      </c>
      <c r="P127" s="2529">
        <f>SUM(N127:O127)</f>
        <v>28</v>
      </c>
      <c r="Q127" s="2540"/>
    </row>
    <row r="128" spans="2:17">
      <c r="B128" s="1981"/>
      <c r="C128" s="138" t="s">
        <v>69</v>
      </c>
      <c r="D128" s="1939"/>
      <c r="E128" s="1939"/>
      <c r="F128" s="855">
        <f>SUM(F129)</f>
        <v>0</v>
      </c>
      <c r="G128" s="855">
        <f>SUM(G129)</f>
        <v>0</v>
      </c>
      <c r="H128" s="855">
        <f>SUM(F128:G128)</f>
        <v>0</v>
      </c>
      <c r="I128" s="855"/>
      <c r="J128" s="855">
        <f>SUM(J129)</f>
        <v>14</v>
      </c>
      <c r="K128" s="855">
        <f>SUM(K129)</f>
        <v>10</v>
      </c>
      <c r="L128" s="855">
        <f>SUM(J128:K128)</f>
        <v>24</v>
      </c>
      <c r="M128" s="855"/>
      <c r="N128" s="1773">
        <f>SUM(F128+J128)</f>
        <v>14</v>
      </c>
      <c r="O128" s="1773">
        <f>SUM(G128+K128)</f>
        <v>10</v>
      </c>
      <c r="P128" s="833">
        <f>SUM(N128:O128)</f>
        <v>24</v>
      </c>
    </row>
    <row r="129" spans="2:16" ht="12.75" customHeight="1">
      <c r="B129" s="1981"/>
      <c r="C129" s="1254"/>
      <c r="D129" s="77" t="s">
        <v>1256</v>
      </c>
      <c r="E129" s="99"/>
      <c r="F129" s="260">
        <f>SUM(F130:F131)</f>
        <v>0</v>
      </c>
      <c r="G129" s="260">
        <f>SUM(G130:G131)</f>
        <v>0</v>
      </c>
      <c r="H129" s="260">
        <f>SUM(F129:G129)</f>
        <v>0</v>
      </c>
      <c r="I129" s="260"/>
      <c r="J129" s="260">
        <f>SUM(J130:J131)</f>
        <v>14</v>
      </c>
      <c r="K129" s="260">
        <f>SUM(K130:K131)</f>
        <v>10</v>
      </c>
      <c r="L129" s="260">
        <f>SUM(J129:K129)</f>
        <v>24</v>
      </c>
      <c r="M129" s="260"/>
      <c r="N129" s="249">
        <f>SUM(F129+J129)</f>
        <v>14</v>
      </c>
      <c r="O129" s="249">
        <f>SUM(G129+K129)</f>
        <v>10</v>
      </c>
      <c r="P129" s="248">
        <f>SUM(N129:O129)</f>
        <v>24</v>
      </c>
    </row>
    <row r="130" spans="2:16">
      <c r="B130" s="1981"/>
      <c r="C130" s="1254"/>
      <c r="D130" s="77"/>
      <c r="E130" s="99" t="s">
        <v>1266</v>
      </c>
      <c r="F130" s="205">
        <v>0</v>
      </c>
      <c r="G130" s="260">
        <v>0</v>
      </c>
      <c r="H130" s="260">
        <f>SUM(F130:G130)</f>
        <v>0</v>
      </c>
      <c r="I130" s="260"/>
      <c r="J130" s="260">
        <v>10</v>
      </c>
      <c r="K130" s="260">
        <v>7</v>
      </c>
      <c r="L130" s="260">
        <f>SUM(J130:K130)</f>
        <v>17</v>
      </c>
      <c r="M130" s="260"/>
      <c r="N130" s="249">
        <f>SUM(F130+J130)</f>
        <v>10</v>
      </c>
      <c r="O130" s="249">
        <f>SUM(G130+K130)</f>
        <v>7</v>
      </c>
      <c r="P130" s="258">
        <f>SUM(N130:O130)</f>
        <v>17</v>
      </c>
    </row>
    <row r="131" spans="2:16">
      <c r="B131" s="1981"/>
      <c r="C131" s="1254"/>
      <c r="D131" s="77"/>
      <c r="E131" s="99" t="s">
        <v>1265</v>
      </c>
      <c r="F131" s="205">
        <v>0</v>
      </c>
      <c r="G131" s="260">
        <v>0</v>
      </c>
      <c r="H131" s="260">
        <f>SUM(F131:G131)</f>
        <v>0</v>
      </c>
      <c r="I131" s="260"/>
      <c r="J131" s="260">
        <v>4</v>
      </c>
      <c r="K131" s="260">
        <v>3</v>
      </c>
      <c r="L131" s="260">
        <f>SUM(J131:K131)</f>
        <v>7</v>
      </c>
      <c r="M131" s="260"/>
      <c r="N131" s="249">
        <f>SUM(F131+J131)</f>
        <v>4</v>
      </c>
      <c r="O131" s="249">
        <f>SUM(G131+K131)</f>
        <v>3</v>
      </c>
      <c r="P131" s="258">
        <f>SUM(N131:O131)</f>
        <v>7</v>
      </c>
    </row>
    <row r="132" spans="2:16">
      <c r="B132" s="1981"/>
      <c r="C132" s="138" t="s">
        <v>51</v>
      </c>
      <c r="D132" s="138"/>
      <c r="E132" s="250"/>
      <c r="F132" s="855">
        <f>SUM(F133)</f>
        <v>2</v>
      </c>
      <c r="G132" s="855">
        <f>SUM(G133)</f>
        <v>2</v>
      </c>
      <c r="H132" s="855">
        <f>SUM(F132:G132)</f>
        <v>4</v>
      </c>
      <c r="I132" s="855"/>
      <c r="J132" s="855">
        <f>SUM(J133)</f>
        <v>0</v>
      </c>
      <c r="K132" s="855">
        <f>SUM(K133)</f>
        <v>0</v>
      </c>
      <c r="L132" s="855">
        <f>SUM(J132:K132)</f>
        <v>0</v>
      </c>
      <c r="M132" s="855"/>
      <c r="N132" s="1773">
        <f>SUM(F132+J132)</f>
        <v>2</v>
      </c>
      <c r="O132" s="1773">
        <f>SUM(G132+K132)</f>
        <v>2</v>
      </c>
      <c r="P132" s="1246">
        <f>SUM(N132:O132)</f>
        <v>4</v>
      </c>
    </row>
    <row r="133" spans="2:16" ht="12" customHeight="1">
      <c r="B133" s="1981"/>
      <c r="C133" s="99"/>
      <c r="D133" s="99" t="s">
        <v>1256</v>
      </c>
      <c r="F133" s="260">
        <f>SUM(F134)</f>
        <v>2</v>
      </c>
      <c r="G133" s="260">
        <f>SUM(G134)</f>
        <v>2</v>
      </c>
      <c r="H133" s="260">
        <f>SUM(F133:G133)</f>
        <v>4</v>
      </c>
      <c r="I133" s="260"/>
      <c r="J133" s="260">
        <f>SUM(J134)</f>
        <v>0</v>
      </c>
      <c r="K133" s="260">
        <f>SUM(K134)</f>
        <v>0</v>
      </c>
      <c r="L133" s="260">
        <f>SUM(J133:K133)</f>
        <v>0</v>
      </c>
      <c r="M133" s="260"/>
      <c r="N133" s="249">
        <f>SUM(F133+J133)</f>
        <v>2</v>
      </c>
      <c r="O133" s="249">
        <f>SUM(G133+K133)</f>
        <v>2</v>
      </c>
      <c r="P133" s="258">
        <f>SUM(N133:O133)</f>
        <v>4</v>
      </c>
    </row>
    <row r="134" spans="2:16" ht="10.5" customHeight="1">
      <c r="B134" s="1981"/>
      <c r="C134" s="99"/>
      <c r="D134" s="99"/>
      <c r="E134" s="99" t="s">
        <v>1264</v>
      </c>
      <c r="F134" s="205">
        <v>2</v>
      </c>
      <c r="G134" s="260">
        <v>2</v>
      </c>
      <c r="H134" s="260">
        <f>SUM(F134:G134)</f>
        <v>4</v>
      </c>
      <c r="I134" s="260"/>
      <c r="J134" s="260">
        <v>0</v>
      </c>
      <c r="K134" s="260">
        <v>0</v>
      </c>
      <c r="L134" s="260">
        <f>SUM(J134:K134)</f>
        <v>0</v>
      </c>
      <c r="M134" s="260"/>
      <c r="N134" s="249">
        <f>SUM(F134+J134)</f>
        <v>2</v>
      </c>
      <c r="O134" s="249">
        <f>SUM(G134+K134)</f>
        <v>2</v>
      </c>
      <c r="P134" s="258">
        <f>SUM(N134:O134)</f>
        <v>4</v>
      </c>
    </row>
    <row r="135" spans="2:16">
      <c r="B135" s="2533">
        <v>1408</v>
      </c>
      <c r="C135" s="1832" t="s">
        <v>25</v>
      </c>
      <c r="D135" s="1831"/>
      <c r="E135" s="1831"/>
      <c r="F135" s="2539">
        <f>SUM(F136+F143+F148)</f>
        <v>11</v>
      </c>
      <c r="G135" s="2539">
        <f>SUM(G136+G143+G148)</f>
        <v>13</v>
      </c>
      <c r="H135" s="2538">
        <f>SUM(F135:G135)</f>
        <v>24</v>
      </c>
      <c r="I135" s="2538"/>
      <c r="J135" s="2539">
        <f>SUM(J136+J143+J148)</f>
        <v>29</v>
      </c>
      <c r="K135" s="2539">
        <f>SUM(K136+K143+K148)</f>
        <v>18</v>
      </c>
      <c r="L135" s="2538">
        <f>SUM(J135:K135)</f>
        <v>47</v>
      </c>
      <c r="M135" s="2538"/>
      <c r="N135" s="2538">
        <f>SUM(F135+J135)</f>
        <v>40</v>
      </c>
      <c r="O135" s="2538">
        <f>SUM(G135+K135)</f>
        <v>31</v>
      </c>
      <c r="P135" s="2537">
        <f>SUM(N135:O135)</f>
        <v>71</v>
      </c>
    </row>
    <row r="136" spans="2:16">
      <c r="B136" s="2014"/>
      <c r="C136" s="488" t="s">
        <v>20</v>
      </c>
      <c r="D136" s="99"/>
      <c r="E136" s="99"/>
      <c r="F136" s="2536">
        <f>F137+F139+F141</f>
        <v>0</v>
      </c>
      <c r="G136" s="2536">
        <f>G137+G139+G141</f>
        <v>0</v>
      </c>
      <c r="H136" s="2536">
        <f>SUM(F136:G136)</f>
        <v>0</v>
      </c>
      <c r="I136" s="2536"/>
      <c r="J136" s="2536">
        <f>J137+J139+J141</f>
        <v>20</v>
      </c>
      <c r="K136" s="2536">
        <f>K137+K139+K141</f>
        <v>11</v>
      </c>
      <c r="L136" s="2536">
        <f>SUM(J136:K136)</f>
        <v>31</v>
      </c>
      <c r="M136" s="2536"/>
      <c r="N136" s="2536">
        <f>SUM(F136+J136)</f>
        <v>20</v>
      </c>
      <c r="O136" s="2536">
        <f>SUM(G136+K136)</f>
        <v>11</v>
      </c>
      <c r="P136" s="2535">
        <f>SUM(N136:O136)</f>
        <v>31</v>
      </c>
    </row>
    <row r="137" spans="2:16">
      <c r="B137" s="2014"/>
      <c r="C137" s="488"/>
      <c r="D137" s="99" t="s">
        <v>1258</v>
      </c>
      <c r="E137" s="99"/>
      <c r="F137" s="260">
        <f>F138</f>
        <v>0</v>
      </c>
      <c r="G137" s="260">
        <f>G138</f>
        <v>0</v>
      </c>
      <c r="H137" s="260">
        <f>SUM(F137:G137)</f>
        <v>0</v>
      </c>
      <c r="I137" s="855"/>
      <c r="J137" s="260">
        <f>J138</f>
        <v>4</v>
      </c>
      <c r="K137" s="260">
        <f>K138</f>
        <v>3</v>
      </c>
      <c r="L137" s="260">
        <f>SUM(J137:K137)</f>
        <v>7</v>
      </c>
      <c r="M137" s="855"/>
      <c r="N137" s="260">
        <f>SUM(F137+J137)</f>
        <v>4</v>
      </c>
      <c r="O137" s="260">
        <f>SUM(G137+K137)</f>
        <v>3</v>
      </c>
      <c r="P137" s="2534">
        <f>SUM(N137:O137)</f>
        <v>7</v>
      </c>
    </row>
    <row r="138" spans="2:16">
      <c r="B138" s="2014"/>
      <c r="C138" s="488"/>
      <c r="D138" s="99"/>
      <c r="E138" s="1108" t="s">
        <v>1263</v>
      </c>
      <c r="F138" s="205">
        <v>0</v>
      </c>
      <c r="G138" s="260">
        <v>0</v>
      </c>
      <c r="H138" s="260">
        <f>SUM(F138:G138)</f>
        <v>0</v>
      </c>
      <c r="I138" s="260"/>
      <c r="J138" s="260">
        <v>4</v>
      </c>
      <c r="K138" s="260">
        <v>3</v>
      </c>
      <c r="L138" s="260">
        <f>SUM(J138:K138)</f>
        <v>7</v>
      </c>
      <c r="M138" s="855"/>
      <c r="N138" s="260">
        <f>SUM(F138+J138)</f>
        <v>4</v>
      </c>
      <c r="O138" s="260">
        <f>SUM(G138+K138)</f>
        <v>3</v>
      </c>
      <c r="P138" s="255">
        <f>SUM(N138:O138)</f>
        <v>7</v>
      </c>
    </row>
    <row r="139" spans="2:16">
      <c r="B139" s="2014"/>
      <c r="C139" s="487"/>
      <c r="D139" s="99" t="s">
        <v>1256</v>
      </c>
      <c r="E139" s="99"/>
      <c r="F139" s="260">
        <f>F140</f>
        <v>0</v>
      </c>
      <c r="G139" s="260">
        <f>G140</f>
        <v>0</v>
      </c>
      <c r="H139" s="260">
        <f>SUM(F139:G139)</f>
        <v>0</v>
      </c>
      <c r="I139" s="855"/>
      <c r="J139" s="260">
        <f>J140</f>
        <v>16</v>
      </c>
      <c r="K139" s="260">
        <f>K140</f>
        <v>8</v>
      </c>
      <c r="L139" s="260">
        <f>SUM(J139:K139)</f>
        <v>24</v>
      </c>
      <c r="M139" s="855"/>
      <c r="N139" s="260">
        <f>SUM(F139+J139)</f>
        <v>16</v>
      </c>
      <c r="O139" s="260">
        <f>SUM(G139+K139)</f>
        <v>8</v>
      </c>
      <c r="P139" s="255">
        <f>SUM(N139:O139)</f>
        <v>24</v>
      </c>
    </row>
    <row r="140" spans="2:16">
      <c r="B140" s="2014"/>
      <c r="C140" s="487"/>
      <c r="D140" s="99"/>
      <c r="E140" s="1108" t="s">
        <v>1262</v>
      </c>
      <c r="F140" s="205">
        <v>0</v>
      </c>
      <c r="G140" s="260">
        <v>0</v>
      </c>
      <c r="H140" s="260">
        <f>SUM(F140:G140)</f>
        <v>0</v>
      </c>
      <c r="I140" s="855"/>
      <c r="J140" s="260">
        <v>16</v>
      </c>
      <c r="K140" s="260">
        <v>8</v>
      </c>
      <c r="L140" s="260">
        <f>SUM(J140:K140)</f>
        <v>24</v>
      </c>
      <c r="M140" s="855"/>
      <c r="N140" s="260">
        <f>SUM(F140+J140)</f>
        <v>16</v>
      </c>
      <c r="O140" s="260">
        <f>SUM(G140+K140)</f>
        <v>8</v>
      </c>
      <c r="P140" s="255">
        <f>SUM(N140:O140)</f>
        <v>24</v>
      </c>
    </row>
    <row r="141" spans="2:16">
      <c r="B141" s="2014"/>
      <c r="C141" s="487"/>
      <c r="D141" s="99" t="s">
        <v>1261</v>
      </c>
      <c r="E141" s="1108"/>
      <c r="F141" s="260">
        <f>F142</f>
        <v>0</v>
      </c>
      <c r="G141" s="260">
        <f>G142</f>
        <v>0</v>
      </c>
      <c r="H141" s="260">
        <f>SUM(F141:G141)</f>
        <v>0</v>
      </c>
      <c r="I141" s="855"/>
      <c r="J141" s="260">
        <f>J142</f>
        <v>0</v>
      </c>
      <c r="K141" s="260">
        <f>K142</f>
        <v>0</v>
      </c>
      <c r="L141" s="260">
        <f>SUM(J141:K141)</f>
        <v>0</v>
      </c>
      <c r="M141" s="855"/>
      <c r="N141" s="260">
        <f>SUM(F141+J141)</f>
        <v>0</v>
      </c>
      <c r="O141" s="260">
        <f>SUM(G141+K141)</f>
        <v>0</v>
      </c>
      <c r="P141" s="255">
        <f>SUM(N141:O141)</f>
        <v>0</v>
      </c>
    </row>
    <row r="142" spans="2:16">
      <c r="B142" s="2014"/>
      <c r="C142" s="487"/>
      <c r="D142" s="99"/>
      <c r="E142" s="1108" t="s">
        <v>1260</v>
      </c>
      <c r="F142" s="205">
        <v>0</v>
      </c>
      <c r="G142" s="260">
        <v>0</v>
      </c>
      <c r="H142" s="260">
        <f>SUM(F142:G142)</f>
        <v>0</v>
      </c>
      <c r="I142" s="260"/>
      <c r="J142" s="260">
        <v>0</v>
      </c>
      <c r="K142" s="260">
        <v>0</v>
      </c>
      <c r="L142" s="260">
        <f>SUM(J142:K142)</f>
        <v>0</v>
      </c>
      <c r="M142" s="855"/>
      <c r="N142" s="260">
        <f>SUM(F142+J142)</f>
        <v>0</v>
      </c>
      <c r="O142" s="260">
        <f>SUM(G142+K142)</f>
        <v>0</v>
      </c>
      <c r="P142" s="255">
        <f>SUM(N142:O142)</f>
        <v>0</v>
      </c>
    </row>
    <row r="143" spans="2:16">
      <c r="B143" s="2014"/>
      <c r="C143" s="488" t="s">
        <v>50</v>
      </c>
      <c r="D143" s="1939"/>
      <c r="E143" s="1939"/>
      <c r="F143" s="1773">
        <f>SUM(F144+F146)</f>
        <v>7</v>
      </c>
      <c r="G143" s="1773">
        <f>SUM(G144+G146)</f>
        <v>7</v>
      </c>
      <c r="H143" s="1773">
        <f>SUM(F143:G143)</f>
        <v>14</v>
      </c>
      <c r="I143" s="1773"/>
      <c r="J143" s="1773">
        <f>SUM(J144+J146)</f>
        <v>9</v>
      </c>
      <c r="K143" s="1773">
        <f>SUM(K144+K146)</f>
        <v>7</v>
      </c>
      <c r="L143" s="1773">
        <f>SUM(J143:K143)</f>
        <v>16</v>
      </c>
      <c r="M143" s="1773"/>
      <c r="N143" s="1773">
        <f>SUM(F143+J143)</f>
        <v>16</v>
      </c>
      <c r="O143" s="1773">
        <f>SUM(G143+K143)</f>
        <v>14</v>
      </c>
      <c r="P143" s="1246">
        <f>SUM(N143:O143)</f>
        <v>30</v>
      </c>
    </row>
    <row r="144" spans="2:16">
      <c r="B144" s="2014"/>
      <c r="C144" s="1252"/>
      <c r="D144" s="99" t="s">
        <v>1258</v>
      </c>
      <c r="E144" s="99"/>
      <c r="F144" s="249">
        <f>SUM(F145)</f>
        <v>5</v>
      </c>
      <c r="G144" s="249">
        <f>SUM(G145)</f>
        <v>2</v>
      </c>
      <c r="H144" s="249">
        <f>SUM(F144:G144)</f>
        <v>7</v>
      </c>
      <c r="I144" s="249"/>
      <c r="J144" s="249">
        <f>SUM(J145)</f>
        <v>7</v>
      </c>
      <c r="K144" s="249">
        <f>SUM(K145)</f>
        <v>0</v>
      </c>
      <c r="L144" s="249">
        <f>SUM(J144:K144)</f>
        <v>7</v>
      </c>
      <c r="M144" s="249"/>
      <c r="N144" s="249">
        <f>SUM(F144+J144)</f>
        <v>12</v>
      </c>
      <c r="O144" s="249">
        <f>SUM(G144+K144)</f>
        <v>2</v>
      </c>
      <c r="P144" s="258">
        <f>SUM(N144:O144)</f>
        <v>14</v>
      </c>
    </row>
    <row r="145" spans="2:16">
      <c r="B145" s="2014"/>
      <c r="C145" s="1252"/>
      <c r="D145" s="99"/>
      <c r="E145" s="99" t="s">
        <v>183</v>
      </c>
      <c r="F145" s="249">
        <v>5</v>
      </c>
      <c r="G145" s="249">
        <v>2</v>
      </c>
      <c r="H145" s="249">
        <f>SUM(F145:G145)</f>
        <v>7</v>
      </c>
      <c r="I145" s="249"/>
      <c r="J145" s="249">
        <v>7</v>
      </c>
      <c r="K145" s="249">
        <v>0</v>
      </c>
      <c r="L145" s="249">
        <f>SUM(J145:K145)</f>
        <v>7</v>
      </c>
      <c r="M145" s="249"/>
      <c r="N145" s="249">
        <f>SUM(F145+J145)</f>
        <v>12</v>
      </c>
      <c r="O145" s="249">
        <f>SUM(G145+K145)</f>
        <v>2</v>
      </c>
      <c r="P145" s="258">
        <f>SUM(N145:O145)</f>
        <v>14</v>
      </c>
    </row>
    <row r="146" spans="2:16">
      <c r="B146" s="2014"/>
      <c r="C146" s="1252"/>
      <c r="D146" s="99" t="s">
        <v>1256</v>
      </c>
      <c r="E146" s="99"/>
      <c r="F146" s="249">
        <f>SUM(F147)</f>
        <v>2</v>
      </c>
      <c r="G146" s="249">
        <f>SUM(G147)</f>
        <v>5</v>
      </c>
      <c r="H146" s="249">
        <f>SUM(F146:G146)</f>
        <v>7</v>
      </c>
      <c r="I146" s="249"/>
      <c r="J146" s="249">
        <f>SUM(J147)</f>
        <v>2</v>
      </c>
      <c r="K146" s="249">
        <f>SUM(K147)</f>
        <v>7</v>
      </c>
      <c r="L146" s="249">
        <f>SUM(J146:K146)</f>
        <v>9</v>
      </c>
      <c r="M146" s="249"/>
      <c r="N146" s="249">
        <f>SUM(F146+J146)</f>
        <v>4</v>
      </c>
      <c r="O146" s="249">
        <f>SUM(G146+K146)</f>
        <v>12</v>
      </c>
      <c r="P146" s="258">
        <f>SUM(N146:O146)</f>
        <v>16</v>
      </c>
    </row>
    <row r="147" spans="2:16">
      <c r="B147" s="2014"/>
      <c r="C147" s="1252"/>
      <c r="D147" s="99"/>
      <c r="E147" s="99" t="s">
        <v>183</v>
      </c>
      <c r="F147" s="249">
        <v>2</v>
      </c>
      <c r="G147" s="249">
        <v>5</v>
      </c>
      <c r="H147" s="249">
        <f>SUM(F147:G147)</f>
        <v>7</v>
      </c>
      <c r="I147" s="249"/>
      <c r="J147" s="249">
        <v>2</v>
      </c>
      <c r="K147" s="249">
        <v>7</v>
      </c>
      <c r="L147" s="249">
        <f>SUM(J147:K147)</f>
        <v>9</v>
      </c>
      <c r="M147" s="249"/>
      <c r="N147" s="249">
        <f>SUM(F147+J147)</f>
        <v>4</v>
      </c>
      <c r="O147" s="249">
        <f>SUM(G147+K147)</f>
        <v>12</v>
      </c>
      <c r="P147" s="258">
        <f>SUM(N147:O147)</f>
        <v>16</v>
      </c>
    </row>
    <row r="148" spans="2:16">
      <c r="B148" s="1908"/>
      <c r="C148" s="488" t="s">
        <v>1663</v>
      </c>
      <c r="D148" s="99"/>
      <c r="E148" s="99"/>
      <c r="F148" s="1773">
        <f>SUM(F149)</f>
        <v>4</v>
      </c>
      <c r="G148" s="1773">
        <f>SUM(G149)</f>
        <v>6</v>
      </c>
      <c r="H148" s="1773">
        <f>SUM(F148:G148)</f>
        <v>10</v>
      </c>
      <c r="I148" s="1773"/>
      <c r="J148" s="1773">
        <f>SUM(J149)</f>
        <v>0</v>
      </c>
      <c r="K148" s="1773">
        <f>SUM(K149)</f>
        <v>0</v>
      </c>
      <c r="L148" s="1773">
        <f>SUM(J148:K148)</f>
        <v>0</v>
      </c>
      <c r="M148" s="1773"/>
      <c r="N148" s="1773">
        <f>SUM(F148+J148)</f>
        <v>4</v>
      </c>
      <c r="O148" s="1773">
        <f>SUM(G148+K148)</f>
        <v>6</v>
      </c>
      <c r="P148" s="1246">
        <f>SUM(N148:O148)</f>
        <v>10</v>
      </c>
    </row>
    <row r="149" spans="2:16">
      <c r="B149" s="1908"/>
      <c r="C149" s="1252"/>
      <c r="D149" s="99" t="s">
        <v>1256</v>
      </c>
      <c r="E149" s="99"/>
      <c r="F149" s="249">
        <f>SUM(F150)</f>
        <v>4</v>
      </c>
      <c r="G149" s="249">
        <f>SUM(G150)</f>
        <v>6</v>
      </c>
      <c r="H149" s="249">
        <f>SUM(F149:G149)</f>
        <v>10</v>
      </c>
      <c r="I149" s="249"/>
      <c r="J149" s="249">
        <f>SUM(J150)</f>
        <v>0</v>
      </c>
      <c r="K149" s="249">
        <f>SUM(K150)</f>
        <v>0</v>
      </c>
      <c r="L149" s="249">
        <f>SUM(J149:K149)</f>
        <v>0</v>
      </c>
      <c r="M149" s="249"/>
      <c r="N149" s="249">
        <f>SUM(F149+J149)</f>
        <v>4</v>
      </c>
      <c r="O149" s="249">
        <f>SUM(G149+K149)</f>
        <v>6</v>
      </c>
      <c r="P149" s="258">
        <f>SUM(N149:O149)</f>
        <v>10</v>
      </c>
    </row>
    <row r="150" spans="2:16">
      <c r="B150" s="1908"/>
      <c r="C150" s="1251"/>
      <c r="D150" s="274"/>
      <c r="E150" s="274" t="s">
        <v>1259</v>
      </c>
      <c r="F150" s="844">
        <v>4</v>
      </c>
      <c r="G150" s="844">
        <v>6</v>
      </c>
      <c r="H150" s="844">
        <f>SUM(F150:G150)</f>
        <v>10</v>
      </c>
      <c r="I150" s="844"/>
      <c r="J150" s="844">
        <v>0</v>
      </c>
      <c r="K150" s="844">
        <v>0</v>
      </c>
      <c r="L150" s="844">
        <f>SUM(J150:K150)</f>
        <v>0</v>
      </c>
      <c r="M150" s="844"/>
      <c r="N150" s="844">
        <f>SUM(F150+J150)</f>
        <v>4</v>
      </c>
      <c r="O150" s="844">
        <f>SUM(G150+K150)</f>
        <v>6</v>
      </c>
      <c r="P150" s="305">
        <f>SUM(N150:O150)</f>
        <v>10</v>
      </c>
    </row>
    <row r="151" spans="2:16">
      <c r="B151" s="2533">
        <v>1624</v>
      </c>
      <c r="C151" s="2153" t="s">
        <v>130</v>
      </c>
      <c r="D151" s="2532"/>
      <c r="E151" s="2532"/>
      <c r="F151" s="2530">
        <f>SUM(F152)</f>
        <v>1</v>
      </c>
      <c r="G151" s="2530">
        <f>SUM(G152)</f>
        <v>2</v>
      </c>
      <c r="H151" s="2530">
        <f>SUM(F151:G151)</f>
        <v>3</v>
      </c>
      <c r="I151" s="2531"/>
      <c r="J151" s="2530">
        <f>SUM(J152)</f>
        <v>1</v>
      </c>
      <c r="K151" s="2530">
        <f>SUM(K152)</f>
        <v>7</v>
      </c>
      <c r="L151" s="2530">
        <f>SUM(J151:K151)</f>
        <v>8</v>
      </c>
      <c r="M151" s="2530"/>
      <c r="N151" s="2530">
        <f>SUM(F151+J151)</f>
        <v>2</v>
      </c>
      <c r="O151" s="2530">
        <f>SUM(G151+K151)</f>
        <v>9</v>
      </c>
      <c r="P151" s="2529">
        <f>SUM(N151:O151)</f>
        <v>11</v>
      </c>
    </row>
    <row r="152" spans="2:16" ht="12" customHeight="1">
      <c r="B152" s="2007"/>
      <c r="C152" s="138" t="s">
        <v>46</v>
      </c>
      <c r="D152" s="261"/>
      <c r="E152" s="261"/>
      <c r="F152" s="1773">
        <f>SUM(F155+F153)</f>
        <v>1</v>
      </c>
      <c r="G152" s="1773">
        <f>SUM(G155+G153)</f>
        <v>2</v>
      </c>
      <c r="H152" s="1773">
        <f>SUM(F152:G152)</f>
        <v>3</v>
      </c>
      <c r="I152" s="1773"/>
      <c r="J152" s="1773">
        <f>SUM(J155+J153)</f>
        <v>1</v>
      </c>
      <c r="K152" s="1773">
        <f>SUM(K155+K153)</f>
        <v>7</v>
      </c>
      <c r="L152" s="1773">
        <f>SUM(J152:K152)</f>
        <v>8</v>
      </c>
      <c r="M152" s="1773"/>
      <c r="N152" s="1773">
        <f>SUM(F152+J152)</f>
        <v>2</v>
      </c>
      <c r="O152" s="1773">
        <f>SUM(G152+K152)</f>
        <v>9</v>
      </c>
      <c r="P152" s="833">
        <f>SUM(N152:O152)</f>
        <v>11</v>
      </c>
    </row>
    <row r="153" spans="2:16" ht="12" customHeight="1">
      <c r="B153" s="2007"/>
      <c r="C153" s="138"/>
      <c r="D153" s="99" t="s">
        <v>1258</v>
      </c>
      <c r="E153" s="261"/>
      <c r="F153" s="249">
        <v>0</v>
      </c>
      <c r="G153" s="249">
        <v>1</v>
      </c>
      <c r="H153" s="249">
        <f>SUM(F153:G153)</f>
        <v>1</v>
      </c>
      <c r="I153" s="249"/>
      <c r="J153" s="249">
        <v>0</v>
      </c>
      <c r="K153" s="249">
        <v>0</v>
      </c>
      <c r="L153" s="249">
        <f>SUM(J153:K153)</f>
        <v>0</v>
      </c>
      <c r="M153" s="1773"/>
      <c r="N153" s="249">
        <f>SUM(F153+J153)</f>
        <v>0</v>
      </c>
      <c r="O153" s="249">
        <f>SUM(G153+K153)</f>
        <v>1</v>
      </c>
      <c r="P153" s="248">
        <f>SUM(N153:O153)</f>
        <v>1</v>
      </c>
    </row>
    <row r="154" spans="2:16" ht="12" customHeight="1">
      <c r="B154" s="2007"/>
      <c r="C154" s="138"/>
      <c r="D154" s="261"/>
      <c r="E154" s="261" t="s">
        <v>1257</v>
      </c>
      <c r="F154" s="1078">
        <v>0</v>
      </c>
      <c r="G154" s="249">
        <v>1</v>
      </c>
      <c r="H154" s="249">
        <f>SUM(F154:G154)</f>
        <v>1</v>
      </c>
      <c r="I154" s="249"/>
      <c r="J154" s="249">
        <v>0</v>
      </c>
      <c r="K154" s="249">
        <v>0</v>
      </c>
      <c r="L154" s="249">
        <f>SUM(J154:K154)</f>
        <v>0</v>
      </c>
      <c r="M154" s="1773"/>
      <c r="N154" s="249">
        <f>SUM(F154+J154)</f>
        <v>0</v>
      </c>
      <c r="O154" s="249">
        <f>SUM(G154+K154)</f>
        <v>1</v>
      </c>
      <c r="P154" s="248">
        <f>SUM(N154:O154)</f>
        <v>1</v>
      </c>
    </row>
    <row r="155" spans="2:16" ht="12" customHeight="1">
      <c r="B155" s="2007"/>
      <c r="C155" s="138"/>
      <c r="D155" s="261" t="s">
        <v>1256</v>
      </c>
      <c r="E155" s="261"/>
      <c r="F155" s="249">
        <f>SUM(F156:F157)</f>
        <v>1</v>
      </c>
      <c r="G155" s="249">
        <f>SUM(G156:G157)</f>
        <v>1</v>
      </c>
      <c r="H155" s="249">
        <f>SUM(F155:G155)</f>
        <v>2</v>
      </c>
      <c r="I155" s="249"/>
      <c r="J155" s="249">
        <f>SUM(J156:J157)</f>
        <v>1</v>
      </c>
      <c r="K155" s="249">
        <f>SUM(K156:K157)</f>
        <v>7</v>
      </c>
      <c r="L155" s="249">
        <f>SUM(J155:K155)</f>
        <v>8</v>
      </c>
      <c r="M155" s="249"/>
      <c r="N155" s="249">
        <f>SUM(F155+J155)</f>
        <v>2</v>
      </c>
      <c r="O155" s="249">
        <f>SUM(G155+K155)</f>
        <v>8</v>
      </c>
      <c r="P155" s="248">
        <f>SUM(N155:O155)</f>
        <v>10</v>
      </c>
    </row>
    <row r="156" spans="2:16" ht="12" customHeight="1">
      <c r="B156" s="2007"/>
      <c r="C156" s="138"/>
      <c r="D156" s="2528"/>
      <c r="E156" s="2528" t="s">
        <v>1255</v>
      </c>
      <c r="F156" s="1078">
        <v>0</v>
      </c>
      <c r="G156" s="249">
        <v>0</v>
      </c>
      <c r="H156" s="249">
        <f>SUM(F156:G156)</f>
        <v>0</v>
      </c>
      <c r="I156" s="249"/>
      <c r="J156" s="249">
        <v>1</v>
      </c>
      <c r="K156" s="249">
        <v>7</v>
      </c>
      <c r="L156" s="249">
        <f>SUM(J156:K156)</f>
        <v>8</v>
      </c>
      <c r="M156" s="249"/>
      <c r="N156" s="249">
        <f>SUM(F156+J156)</f>
        <v>1</v>
      </c>
      <c r="O156" s="249">
        <f>SUM(G156+K156)</f>
        <v>7</v>
      </c>
      <c r="P156" s="258">
        <f>SUM(N156:O156)</f>
        <v>8</v>
      </c>
    </row>
    <row r="157" spans="2:16" ht="12" customHeight="1">
      <c r="B157" s="1909"/>
      <c r="C157" s="138"/>
      <c r="D157" s="2528"/>
      <c r="E157" s="2528" t="s">
        <v>1253</v>
      </c>
      <c r="F157" s="1078">
        <v>1</v>
      </c>
      <c r="G157" s="249">
        <v>1</v>
      </c>
      <c r="H157" s="249">
        <f>SUM(F157:G157)</f>
        <v>2</v>
      </c>
      <c r="I157" s="249"/>
      <c r="J157" s="249">
        <v>0</v>
      </c>
      <c r="K157" s="249">
        <v>0</v>
      </c>
      <c r="L157" s="249">
        <v>0</v>
      </c>
      <c r="M157" s="249"/>
      <c r="N157" s="249">
        <f>SUM(F157+J157)</f>
        <v>1</v>
      </c>
      <c r="O157" s="249">
        <f>SUM(G157+K157)</f>
        <v>1</v>
      </c>
      <c r="P157" s="258">
        <f>SUM(N157:O157)</f>
        <v>2</v>
      </c>
    </row>
    <row r="158" spans="2:16">
      <c r="B158" s="2527"/>
      <c r="C158" s="2000" t="s">
        <v>5</v>
      </c>
      <c r="D158" s="2000"/>
      <c r="E158" s="2000"/>
      <c r="F158" s="2526">
        <f>SUM(F9+F25+F63+F67+F89+F104+F127+F135+F151)</f>
        <v>136</v>
      </c>
      <c r="G158" s="2526">
        <f>SUM(G9+G25+G63+G67+G89+G104+G127+G135+G151)</f>
        <v>145</v>
      </c>
      <c r="H158" s="2526">
        <f>SUM(H9+H25+H63+H67+H89+H104+H127+H135+H151)</f>
        <v>281</v>
      </c>
      <c r="I158" s="2526"/>
      <c r="J158" s="2526">
        <f>SUM(J9+J25+J63+J67+J89+J104+J127+J135+J151)</f>
        <v>184</v>
      </c>
      <c r="K158" s="2526">
        <f>SUM(K9+K25+K63+K67+K89+K104+K127+K135+K151)</f>
        <v>180</v>
      </c>
      <c r="L158" s="2526">
        <f>SUM(L9+L25+L63+L67+L89+L104+L127+L135+L151)</f>
        <v>364</v>
      </c>
      <c r="M158" s="2526"/>
      <c r="N158" s="2526">
        <f>SUM(N9+N25+N63+N67+N89+N104+N127+N135+N151)</f>
        <v>320</v>
      </c>
      <c r="O158" s="2526">
        <f>SUM(O9+O25+O63+O67+O89+O104+O127+O135+O151)</f>
        <v>325</v>
      </c>
      <c r="P158" s="2525">
        <f>SUM(P9+P25+P63+P67+P89+P104+P127+P135+P151)</f>
        <v>645</v>
      </c>
    </row>
    <row r="159" spans="2:16" ht="10.5" customHeight="1">
      <c r="C159" s="2524" t="s">
        <v>1662</v>
      </c>
      <c r="D159" s="2524"/>
      <c r="E159" s="2524"/>
      <c r="F159" s="1773"/>
      <c r="G159" s="1773"/>
      <c r="H159" s="1773"/>
      <c r="I159" s="1773"/>
      <c r="J159" s="1773"/>
      <c r="K159" s="1773"/>
      <c r="L159" s="1773"/>
      <c r="M159" s="1773"/>
      <c r="N159" s="1773"/>
      <c r="O159" s="1773"/>
      <c r="P159" s="1773"/>
    </row>
    <row r="160" spans="2:16" ht="10.5" customHeight="1">
      <c r="C160" s="2147"/>
      <c r="D160" s="2147"/>
      <c r="E160" s="2147"/>
      <c r="F160" s="1773"/>
      <c r="G160" s="1773"/>
      <c r="H160" s="1773"/>
      <c r="I160" s="1773"/>
      <c r="J160" s="1773"/>
      <c r="K160" s="1773"/>
      <c r="L160" s="1773"/>
      <c r="M160" s="1773"/>
      <c r="N160" s="1773"/>
      <c r="O160" s="1773"/>
      <c r="P160" s="1773"/>
    </row>
    <row r="161" spans="3:16" ht="10.5" customHeight="1">
      <c r="C161" s="2147"/>
      <c r="D161" s="2147"/>
      <c r="E161" s="2147"/>
      <c r="F161" s="1773"/>
      <c r="G161" s="1773"/>
      <c r="H161" s="1773"/>
      <c r="I161" s="1773"/>
      <c r="J161" s="1773"/>
      <c r="K161" s="1773"/>
      <c r="L161" s="1773"/>
      <c r="M161" s="1773"/>
      <c r="N161" s="1773"/>
      <c r="O161" s="1773"/>
      <c r="P161" s="1773"/>
    </row>
    <row r="162" spans="3:16" ht="10.5" customHeight="1">
      <c r="C162" s="2147"/>
      <c r="D162" s="2147"/>
      <c r="E162" s="2147"/>
    </row>
    <row r="163" spans="3:16" ht="9" customHeight="1"/>
    <row r="164" spans="3:16" ht="9" customHeight="1"/>
    <row r="165" spans="3:16" ht="9" customHeight="1"/>
    <row r="166" spans="3:16" ht="9" customHeight="1"/>
    <row r="167" spans="3:16" ht="9" customHeight="1"/>
    <row r="168" spans="3:16" ht="9" customHeight="1"/>
    <row r="169" spans="3:16" ht="9" customHeight="1"/>
    <row r="170" spans="3:16" ht="9" customHeight="1"/>
    <row r="171" spans="3:16" ht="9" customHeight="1"/>
    <row r="172" spans="3:16" ht="9" customHeight="1"/>
    <row r="173" spans="3:16" ht="9" customHeight="1"/>
    <row r="174" spans="3:16" ht="9" customHeight="1"/>
    <row r="175" spans="3:16" ht="9" customHeight="1"/>
    <row r="176" spans="3:1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4:15" ht="9" customHeight="1"/>
    <row r="242" spans="4:15" ht="9" customHeight="1"/>
    <row r="243" spans="4:15" ht="9" customHeight="1"/>
    <row r="244" spans="4:15" ht="9" customHeight="1">
      <c r="D244" s="99"/>
      <c r="E244" s="99"/>
      <c r="F244" s="215"/>
      <c r="G244" s="215"/>
      <c r="H244" s="216"/>
      <c r="I244" s="215"/>
      <c r="J244" s="215"/>
      <c r="K244" s="215"/>
      <c r="L244" s="216"/>
      <c r="M244" s="216"/>
      <c r="N244" s="216"/>
      <c r="O244" s="216"/>
    </row>
    <row r="245" spans="4:15" ht="9" customHeight="1"/>
    <row r="246" spans="4:15" ht="9" customHeight="1"/>
    <row r="247" spans="4:15" ht="9" customHeight="1"/>
    <row r="248" spans="4:15" ht="9" customHeight="1"/>
    <row r="249" spans="4:15" ht="9" customHeight="1"/>
    <row r="250" spans="4:15" ht="9" customHeight="1"/>
    <row r="251" spans="4:15" ht="9" customHeight="1"/>
    <row r="252" spans="4:15" ht="9" customHeight="1"/>
    <row r="253" spans="4:15" ht="9" customHeight="1"/>
    <row r="254" spans="4:15" ht="9" customHeight="1"/>
    <row r="255" spans="4:15" ht="9" customHeight="1"/>
    <row r="256" spans="4:15"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sheetData>
  <mergeCells count="27">
    <mergeCell ref="B3:P3"/>
    <mergeCell ref="B4:P4"/>
    <mergeCell ref="P87:P88"/>
    <mergeCell ref="P7:P8"/>
    <mergeCell ref="B86:B88"/>
    <mergeCell ref="B104:B126"/>
    <mergeCell ref="F6:H7"/>
    <mergeCell ref="J7:L7"/>
    <mergeCell ref="N7:O7"/>
    <mergeCell ref="F86:H87"/>
    <mergeCell ref="C160:E160"/>
    <mergeCell ref="B127:B134"/>
    <mergeCell ref="B67:B83"/>
    <mergeCell ref="N87:O87"/>
    <mergeCell ref="J87:L87"/>
    <mergeCell ref="C158:E158"/>
    <mergeCell ref="B151:B156"/>
    <mergeCell ref="B63:B66"/>
    <mergeCell ref="C161:E161"/>
    <mergeCell ref="C162:E162"/>
    <mergeCell ref="B135:B147"/>
    <mergeCell ref="C151:E151"/>
    <mergeCell ref="T3:AH3"/>
    <mergeCell ref="B6:B8"/>
    <mergeCell ref="B9:B24"/>
    <mergeCell ref="B25:B59"/>
    <mergeCell ref="C159:E159"/>
  </mergeCells>
  <printOptions horizontalCentered="1"/>
  <pageMargins left="0.51" right="0.43" top="0.52" bottom="0.94488188976377963" header="0.51181102362204722" footer="0.51181102362204722"/>
  <pageSetup scale="76" orientation="portrait" r:id="rId1"/>
  <headerFooter alignWithMargins="0">
    <oddFooter>&amp;F</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FD7AB-0C3A-45C4-88DE-6D9B1576CE91}">
  <dimension ref="A1:AE404"/>
  <sheetViews>
    <sheetView view="pageBreakPreview" zoomScaleNormal="115" zoomScaleSheetLayoutView="100" workbookViewId="0">
      <selection activeCell="B27" sqref="B27:B30"/>
    </sheetView>
  </sheetViews>
  <sheetFormatPr baseColWidth="10" defaultRowHeight="12.75"/>
  <cols>
    <col min="1" max="1" width="2.85546875" style="260" customWidth="1"/>
    <col min="2" max="2" width="6.5703125" style="73" customWidth="1"/>
    <col min="3" max="3" width="1.5703125" style="73" customWidth="1"/>
    <col min="4" max="4" width="59" style="73" customWidth="1"/>
    <col min="5" max="5" width="11.7109375" style="214" customWidth="1"/>
    <col min="6" max="6" width="10" style="214" bestFit="1" customWidth="1"/>
    <col min="7" max="7" width="11.28515625" style="214" bestFit="1" customWidth="1"/>
    <col min="8" max="9" width="11.28515625" style="214" customWidth="1"/>
    <col min="10" max="10" width="7.28515625" style="214" customWidth="1"/>
    <col min="11" max="12" width="11.42578125" style="73"/>
    <col min="13" max="13" width="4.7109375" style="73" customWidth="1"/>
    <col min="14" max="14" width="5" style="73" customWidth="1"/>
    <col min="15" max="15" width="2.28515625" style="73" customWidth="1"/>
    <col min="16" max="16" width="26" style="73" customWidth="1"/>
    <col min="17" max="17" width="8"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7" width="6.7109375" style="73" customWidth="1"/>
    <col min="28" max="28" width="1" style="73" customWidth="1"/>
    <col min="29" max="30" width="6.7109375" style="73" customWidth="1"/>
    <col min="31" max="16384" width="11.42578125" style="73"/>
  </cols>
  <sheetData>
    <row r="1" spans="2:31" ht="13.5" customHeight="1">
      <c r="E1" s="213"/>
      <c r="F1" s="213"/>
      <c r="G1" s="213"/>
      <c r="H1" s="213"/>
      <c r="I1" s="213"/>
      <c r="J1" s="213"/>
      <c r="K1" s="92"/>
      <c r="L1" s="92"/>
    </row>
    <row r="2" spans="2:31" ht="3.75" customHeight="1">
      <c r="E2" s="213"/>
      <c r="F2" s="213"/>
      <c r="G2" s="213"/>
      <c r="H2" s="213"/>
      <c r="I2" s="213"/>
      <c r="J2" s="213"/>
      <c r="K2" s="92"/>
      <c r="L2" s="92"/>
    </row>
    <row r="3" spans="2:31" ht="12.75" customHeight="1">
      <c r="B3" s="2016" t="s">
        <v>947</v>
      </c>
      <c r="C3" s="2016"/>
      <c r="D3" s="2016"/>
      <c r="E3" s="2016"/>
      <c r="F3" s="2016"/>
      <c r="G3" s="2016"/>
      <c r="H3" s="2016"/>
      <c r="I3" s="2016"/>
      <c r="J3" s="2016"/>
      <c r="K3" s="92"/>
      <c r="N3" s="1983"/>
      <c r="O3" s="1983"/>
      <c r="P3" s="1983"/>
      <c r="Q3" s="1983"/>
      <c r="R3" s="1983"/>
      <c r="S3" s="1983"/>
      <c r="T3" s="1983"/>
      <c r="U3" s="1983"/>
      <c r="V3" s="1983"/>
      <c r="W3" s="1983"/>
      <c r="X3" s="1983"/>
      <c r="Y3" s="1983"/>
      <c r="Z3" s="1983"/>
      <c r="AA3" s="1983"/>
      <c r="AB3" s="1983"/>
    </row>
    <row r="4" spans="2:31" ht="12.75" customHeight="1">
      <c r="B4" s="2242" t="s">
        <v>74</v>
      </c>
      <c r="C4" s="2242"/>
      <c r="D4" s="2242"/>
      <c r="E4" s="2242"/>
      <c r="F4" s="2242"/>
      <c r="G4" s="2242"/>
      <c r="H4" s="2242"/>
      <c r="I4" s="2242"/>
      <c r="J4" s="2242"/>
      <c r="K4" s="92"/>
      <c r="L4" s="106"/>
      <c r="M4" s="106"/>
      <c r="N4" s="105"/>
      <c r="AD4" s="104"/>
      <c r="AE4" s="104"/>
    </row>
    <row r="5" spans="2:31" ht="3" customHeight="1">
      <c r="C5" s="274"/>
      <c r="D5" s="274"/>
      <c r="E5" s="534"/>
      <c r="F5" s="1081"/>
      <c r="G5" s="1081"/>
      <c r="H5" s="1081"/>
      <c r="I5" s="1081"/>
      <c r="J5" s="534"/>
      <c r="K5" s="92"/>
      <c r="N5" s="99"/>
    </row>
    <row r="6" spans="2:31" ht="12.75" customHeight="1">
      <c r="B6" s="2206" t="s">
        <v>29</v>
      </c>
      <c r="C6" s="798"/>
      <c r="D6" s="572"/>
      <c r="E6" s="101"/>
      <c r="F6" s="101"/>
      <c r="G6" s="1091"/>
      <c r="H6" s="1091"/>
      <c r="I6" s="1091"/>
      <c r="J6" s="2238" t="s">
        <v>5</v>
      </c>
      <c r="K6" s="92"/>
      <c r="N6" s="99"/>
    </row>
    <row r="7" spans="2:31" ht="12.75" customHeight="1">
      <c r="B7" s="2207"/>
      <c r="C7" s="326" t="s">
        <v>937</v>
      </c>
      <c r="D7" s="363"/>
      <c r="E7" s="2241" t="s">
        <v>946</v>
      </c>
      <c r="F7" s="2241"/>
      <c r="G7" s="2241"/>
      <c r="H7" s="2241"/>
      <c r="I7" s="2241"/>
      <c r="J7" s="2239"/>
      <c r="K7" s="92"/>
      <c r="L7" s="97"/>
    </row>
    <row r="8" spans="2:31">
      <c r="B8" s="2208"/>
      <c r="C8" s="323"/>
      <c r="D8" s="360"/>
      <c r="E8" s="297" t="s">
        <v>945</v>
      </c>
      <c r="F8" s="297" t="s">
        <v>3</v>
      </c>
      <c r="G8" s="297" t="s">
        <v>944</v>
      </c>
      <c r="H8" s="297" t="s">
        <v>943</v>
      </c>
      <c r="I8" s="297" t="s">
        <v>942</v>
      </c>
      <c r="J8" s="2240"/>
      <c r="K8" s="92"/>
    </row>
    <row r="9" spans="2:31">
      <c r="B9" s="2006">
        <v>1401</v>
      </c>
      <c r="C9" s="271" t="s">
        <v>9</v>
      </c>
      <c r="D9" s="432"/>
      <c r="E9" s="793">
        <f>SUM(E10:E16)</f>
        <v>3354</v>
      </c>
      <c r="F9" s="793">
        <f>SUM(F10:F16)</f>
        <v>287</v>
      </c>
      <c r="G9" s="793">
        <f>SUM(G10:G16)</f>
        <v>7</v>
      </c>
      <c r="H9" s="793">
        <f>SUM(H10:H16)</f>
        <v>117</v>
      </c>
      <c r="I9" s="793">
        <f>SUM(I10:I16)</f>
        <v>140</v>
      </c>
      <c r="J9" s="1090">
        <f t="shared" ref="J9:J40" si="0">SUM(E9:I9)</f>
        <v>3905</v>
      </c>
      <c r="K9" s="92"/>
    </row>
    <row r="10" spans="2:31" ht="12" customHeight="1">
      <c r="B10" s="2007"/>
      <c r="C10" s="269" t="s">
        <v>10</v>
      </c>
      <c r="D10" s="782"/>
      <c r="E10" s="791">
        <v>1135</v>
      </c>
      <c r="F10" s="791">
        <v>81</v>
      </c>
      <c r="G10" s="791">
        <v>2</v>
      </c>
      <c r="H10" s="791">
        <v>18</v>
      </c>
      <c r="I10" s="791">
        <v>22</v>
      </c>
      <c r="J10" s="780">
        <f t="shared" si="0"/>
        <v>1258</v>
      </c>
      <c r="K10" s="92"/>
      <c r="L10" s="92"/>
    </row>
    <row r="11" spans="2:31" ht="12" customHeight="1">
      <c r="B11" s="2007"/>
      <c r="C11" s="251" t="s">
        <v>11</v>
      </c>
      <c r="D11" s="261"/>
      <c r="E11" s="341">
        <v>747</v>
      </c>
      <c r="F11" s="341">
        <v>76</v>
      </c>
      <c r="G11" s="341">
        <v>3</v>
      </c>
      <c r="H11" s="341">
        <v>11</v>
      </c>
      <c r="I11" s="341">
        <v>10</v>
      </c>
      <c r="J11" s="772">
        <f t="shared" si="0"/>
        <v>847</v>
      </c>
      <c r="K11" s="92"/>
      <c r="L11" s="92"/>
    </row>
    <row r="12" spans="2:31" ht="12" customHeight="1">
      <c r="B12" s="2007"/>
      <c r="C12" s="251" t="s">
        <v>12</v>
      </c>
      <c r="D12" s="261"/>
      <c r="E12" s="341">
        <v>523</v>
      </c>
      <c r="F12" s="341">
        <v>72</v>
      </c>
      <c r="G12" s="341">
        <v>2</v>
      </c>
      <c r="H12" s="341">
        <v>34</v>
      </c>
      <c r="I12" s="341">
        <v>11</v>
      </c>
      <c r="J12" s="772">
        <f t="shared" si="0"/>
        <v>642</v>
      </c>
      <c r="K12" s="92"/>
      <c r="L12" s="92"/>
    </row>
    <row r="13" spans="2:31" ht="12" customHeight="1">
      <c r="B13" s="2007"/>
      <c r="C13" s="251" t="s">
        <v>30</v>
      </c>
      <c r="D13" s="261"/>
      <c r="E13" s="341">
        <v>417</v>
      </c>
      <c r="F13" s="341">
        <v>37</v>
      </c>
      <c r="G13" s="341">
        <v>0</v>
      </c>
      <c r="H13" s="341">
        <v>37</v>
      </c>
      <c r="I13" s="341">
        <v>90</v>
      </c>
      <c r="J13" s="772">
        <f t="shared" si="0"/>
        <v>581</v>
      </c>
      <c r="K13" s="92"/>
      <c r="L13" s="92"/>
    </row>
    <row r="14" spans="2:31" ht="12" customHeight="1">
      <c r="B14" s="2007"/>
      <c r="C14" s="251" t="s">
        <v>31</v>
      </c>
      <c r="D14" s="261"/>
      <c r="E14" s="341">
        <v>183</v>
      </c>
      <c r="F14" s="341">
        <v>17</v>
      </c>
      <c r="G14" s="341">
        <v>0</v>
      </c>
      <c r="H14" s="341">
        <v>16</v>
      </c>
      <c r="I14" s="341">
        <v>7</v>
      </c>
      <c r="J14" s="772">
        <f t="shared" si="0"/>
        <v>223</v>
      </c>
      <c r="K14" s="92"/>
      <c r="L14" s="92"/>
    </row>
    <row r="15" spans="2:31" ht="12" customHeight="1">
      <c r="B15" s="2007"/>
      <c r="C15" s="251" t="s">
        <v>58</v>
      </c>
      <c r="D15" s="261"/>
      <c r="E15" s="341">
        <v>349</v>
      </c>
      <c r="F15" s="341">
        <v>4</v>
      </c>
      <c r="G15" s="341">
        <v>0</v>
      </c>
      <c r="H15" s="341">
        <v>1</v>
      </c>
      <c r="I15" s="341">
        <v>0</v>
      </c>
      <c r="J15" s="772">
        <f t="shared" si="0"/>
        <v>354</v>
      </c>
      <c r="K15" s="92"/>
      <c r="L15" s="92"/>
    </row>
    <row r="16" spans="2:31" ht="12" customHeight="1">
      <c r="B16" s="2008"/>
      <c r="C16" s="251" t="s">
        <v>64</v>
      </c>
      <c r="D16" s="261"/>
      <c r="E16" s="341">
        <v>0</v>
      </c>
      <c r="F16" s="341">
        <v>0</v>
      </c>
      <c r="G16" s="341">
        <v>0</v>
      </c>
      <c r="H16" s="341">
        <v>0</v>
      </c>
      <c r="I16" s="341">
        <v>0</v>
      </c>
      <c r="J16" s="772">
        <f t="shared" si="0"/>
        <v>0</v>
      </c>
      <c r="K16" s="92"/>
      <c r="L16" s="92"/>
    </row>
    <row r="17" spans="1:12">
      <c r="B17" s="2006">
        <v>1402</v>
      </c>
      <c r="C17" s="86" t="s">
        <v>13</v>
      </c>
      <c r="D17" s="111"/>
      <c r="E17" s="1087">
        <f>SUM(E18:E26)</f>
        <v>9553</v>
      </c>
      <c r="F17" s="1087">
        <f>SUM(F18:F26)</f>
        <v>530</v>
      </c>
      <c r="G17" s="1087">
        <f>SUM(G18:G26)</f>
        <v>1</v>
      </c>
      <c r="H17" s="1087">
        <f>SUM(H18:H26)</f>
        <v>218</v>
      </c>
      <c r="I17" s="1087">
        <f>SUM(I18:I26)</f>
        <v>142</v>
      </c>
      <c r="J17" s="773">
        <f t="shared" si="0"/>
        <v>10444</v>
      </c>
      <c r="K17" s="92"/>
      <c r="L17" s="92"/>
    </row>
    <row r="18" spans="1:12" ht="12" customHeight="1">
      <c r="B18" s="2007"/>
      <c r="C18" s="233" t="s">
        <v>92</v>
      </c>
      <c r="D18" s="261"/>
      <c r="E18" s="341">
        <v>4509</v>
      </c>
      <c r="F18" s="341">
        <v>172</v>
      </c>
      <c r="G18" s="341">
        <v>0</v>
      </c>
      <c r="H18" s="341">
        <v>64</v>
      </c>
      <c r="I18" s="341">
        <v>46</v>
      </c>
      <c r="J18" s="772">
        <f t="shared" si="0"/>
        <v>4791</v>
      </c>
      <c r="K18" s="92"/>
      <c r="L18" s="92"/>
    </row>
    <row r="19" spans="1:12" ht="12" customHeight="1">
      <c r="B19" s="2007"/>
      <c r="C19" s="233" t="s">
        <v>110</v>
      </c>
      <c r="D19" s="261"/>
      <c r="E19" s="1084">
        <v>1101</v>
      </c>
      <c r="F19" s="1084">
        <v>112</v>
      </c>
      <c r="G19" s="1084">
        <v>0</v>
      </c>
      <c r="H19" s="1084">
        <v>18</v>
      </c>
      <c r="I19" s="1084">
        <v>36</v>
      </c>
      <c r="J19" s="769">
        <f t="shared" si="0"/>
        <v>1267</v>
      </c>
      <c r="K19" s="92"/>
      <c r="L19" s="92"/>
    </row>
    <row r="20" spans="1:12" ht="12" customHeight="1">
      <c r="B20" s="2007"/>
      <c r="C20" s="233" t="s">
        <v>56</v>
      </c>
      <c r="D20" s="261"/>
      <c r="E20" s="1084">
        <v>1431</v>
      </c>
      <c r="F20" s="1084">
        <v>61</v>
      </c>
      <c r="G20" s="1084">
        <v>0</v>
      </c>
      <c r="H20" s="1084">
        <v>22</v>
      </c>
      <c r="I20" s="1084">
        <v>13</v>
      </c>
      <c r="J20" s="769">
        <f t="shared" si="0"/>
        <v>1527</v>
      </c>
      <c r="K20" s="92"/>
      <c r="L20" s="92"/>
    </row>
    <row r="21" spans="1:12" ht="12" customHeight="1">
      <c r="B21" s="2007"/>
      <c r="C21" s="233" t="s">
        <v>125</v>
      </c>
      <c r="D21" s="261"/>
      <c r="E21" s="1084">
        <v>1260</v>
      </c>
      <c r="F21" s="1084">
        <v>40</v>
      </c>
      <c r="G21" s="1084">
        <v>0</v>
      </c>
      <c r="H21" s="1084">
        <v>29</v>
      </c>
      <c r="I21" s="1084">
        <v>4</v>
      </c>
      <c r="J21" s="769">
        <f t="shared" si="0"/>
        <v>1333</v>
      </c>
      <c r="K21" s="92"/>
      <c r="L21" s="92"/>
    </row>
    <row r="22" spans="1:12" ht="12" customHeight="1">
      <c r="B22" s="2007"/>
      <c r="C22" s="233" t="s">
        <v>124</v>
      </c>
      <c r="D22" s="261"/>
      <c r="E22" s="1084">
        <v>234</v>
      </c>
      <c r="F22" s="1084">
        <v>44</v>
      </c>
      <c r="G22" s="1084">
        <v>0</v>
      </c>
      <c r="H22" s="1084">
        <v>30</v>
      </c>
      <c r="I22" s="1084">
        <v>6</v>
      </c>
      <c r="J22" s="769">
        <f t="shared" si="0"/>
        <v>314</v>
      </c>
      <c r="K22" s="92"/>
      <c r="L22" s="77"/>
    </row>
    <row r="23" spans="1:12" ht="12" customHeight="1">
      <c r="B23" s="2007"/>
      <c r="C23" s="233" t="s">
        <v>53</v>
      </c>
      <c r="D23" s="261"/>
      <c r="E23" s="1084">
        <v>339</v>
      </c>
      <c r="F23" s="1084">
        <v>54</v>
      </c>
      <c r="G23" s="1084">
        <v>0</v>
      </c>
      <c r="H23" s="1084">
        <v>20</v>
      </c>
      <c r="I23" s="1084">
        <v>9</v>
      </c>
      <c r="J23" s="769">
        <f t="shared" si="0"/>
        <v>422</v>
      </c>
      <c r="K23" s="92"/>
      <c r="L23" s="92"/>
    </row>
    <row r="24" spans="1:12" ht="12" customHeight="1">
      <c r="B24" s="2007"/>
      <c r="C24" s="233" t="s">
        <v>123</v>
      </c>
      <c r="D24" s="261"/>
      <c r="E24" s="1084">
        <v>532</v>
      </c>
      <c r="F24" s="1084">
        <v>42</v>
      </c>
      <c r="G24" s="1084">
        <v>0</v>
      </c>
      <c r="H24" s="1084">
        <v>11</v>
      </c>
      <c r="I24" s="1084">
        <v>8</v>
      </c>
      <c r="J24" s="769">
        <f t="shared" si="0"/>
        <v>593</v>
      </c>
      <c r="K24" s="92"/>
      <c r="L24" s="92"/>
    </row>
    <row r="25" spans="1:12" ht="12" customHeight="1">
      <c r="B25" s="2007"/>
      <c r="C25" s="233" t="s">
        <v>32</v>
      </c>
      <c r="D25" s="261"/>
      <c r="E25" s="1084">
        <v>129</v>
      </c>
      <c r="F25" s="1084">
        <v>5</v>
      </c>
      <c r="G25" s="1084">
        <v>1</v>
      </c>
      <c r="H25" s="1084">
        <v>19</v>
      </c>
      <c r="I25" s="1084">
        <v>15</v>
      </c>
      <c r="J25" s="769">
        <f t="shared" si="0"/>
        <v>169</v>
      </c>
      <c r="K25" s="92"/>
      <c r="L25" s="92"/>
    </row>
    <row r="26" spans="1:12" ht="12" customHeight="1">
      <c r="B26" s="57"/>
      <c r="C26" s="233" t="s">
        <v>122</v>
      </c>
      <c r="D26" s="261"/>
      <c r="E26" s="1089">
        <v>18</v>
      </c>
      <c r="F26" s="1089">
        <v>0</v>
      </c>
      <c r="G26" s="1089">
        <v>0</v>
      </c>
      <c r="H26" s="1089">
        <v>5</v>
      </c>
      <c r="I26" s="1089">
        <v>5</v>
      </c>
      <c r="J26" s="769">
        <f t="shared" si="0"/>
        <v>28</v>
      </c>
      <c r="K26" s="92"/>
      <c r="L26" s="92"/>
    </row>
    <row r="27" spans="1:12">
      <c r="B27" s="2006">
        <v>1403</v>
      </c>
      <c r="C27" s="86" t="s">
        <v>14</v>
      </c>
      <c r="D27" s="111"/>
      <c r="E27" s="1087">
        <f>SUM(E28:E30)</f>
        <v>1007</v>
      </c>
      <c r="F27" s="1087">
        <f>SUM(F28:F30)</f>
        <v>207</v>
      </c>
      <c r="G27" s="1087">
        <f>SUM(G28:G30)</f>
        <v>0</v>
      </c>
      <c r="H27" s="1087">
        <f>SUM(H28:H30)</f>
        <v>51</v>
      </c>
      <c r="I27" s="1087">
        <f>SUM(I28:I30)</f>
        <v>27</v>
      </c>
      <c r="J27" s="773">
        <f t="shared" si="0"/>
        <v>1292</v>
      </c>
      <c r="K27" s="92"/>
      <c r="L27" s="92"/>
    </row>
    <row r="28" spans="1:12">
      <c r="B28" s="2007"/>
      <c r="C28" s="233" t="s">
        <v>33</v>
      </c>
      <c r="D28" s="261"/>
      <c r="E28" s="1084">
        <v>293</v>
      </c>
      <c r="F28" s="1084">
        <v>100</v>
      </c>
      <c r="G28" s="1084">
        <v>0</v>
      </c>
      <c r="H28" s="1084">
        <v>28</v>
      </c>
      <c r="I28" s="1084">
        <v>17</v>
      </c>
      <c r="J28" s="769">
        <f t="shared" si="0"/>
        <v>438</v>
      </c>
      <c r="K28" s="92"/>
      <c r="L28" s="92"/>
    </row>
    <row r="29" spans="1:12" ht="12" customHeight="1">
      <c r="B29" s="2007"/>
      <c r="C29" s="233" t="s">
        <v>15</v>
      </c>
      <c r="D29" s="261"/>
      <c r="E29" s="1084">
        <v>318</v>
      </c>
      <c r="F29" s="1084">
        <v>47</v>
      </c>
      <c r="G29" s="1084">
        <v>0</v>
      </c>
      <c r="H29" s="1084">
        <v>12</v>
      </c>
      <c r="I29" s="1084">
        <v>6</v>
      </c>
      <c r="J29" s="769">
        <f t="shared" si="0"/>
        <v>383</v>
      </c>
      <c r="K29" s="92"/>
      <c r="L29" s="92"/>
    </row>
    <row r="30" spans="1:12" ht="12" customHeight="1">
      <c r="B30" s="2007"/>
      <c r="C30" s="233" t="s">
        <v>16</v>
      </c>
      <c r="D30" s="789"/>
      <c r="E30" s="804">
        <v>396</v>
      </c>
      <c r="F30" s="804">
        <v>60</v>
      </c>
      <c r="G30" s="804">
        <v>0</v>
      </c>
      <c r="H30" s="804">
        <v>11</v>
      </c>
      <c r="I30" s="804">
        <v>4</v>
      </c>
      <c r="J30" s="803">
        <f t="shared" si="0"/>
        <v>471</v>
      </c>
      <c r="K30" s="92"/>
      <c r="L30" s="92"/>
    </row>
    <row r="31" spans="1:12" ht="12" customHeight="1">
      <c r="A31" s="1085"/>
      <c r="B31" s="2010">
        <v>1404</v>
      </c>
      <c r="C31" s="86" t="s">
        <v>34</v>
      </c>
      <c r="D31" s="777"/>
      <c r="E31" s="793">
        <f>SUM(E32:E33)</f>
        <v>3240</v>
      </c>
      <c r="F31" s="793">
        <f>SUM(F32:F33)</f>
        <v>216</v>
      </c>
      <c r="G31" s="793">
        <f>SUM(G32:G33)</f>
        <v>7</v>
      </c>
      <c r="H31" s="793">
        <f>SUM(H32:H33)</f>
        <v>73</v>
      </c>
      <c r="I31" s="793">
        <f>SUM(I32:I33)</f>
        <v>93</v>
      </c>
      <c r="J31" s="1088">
        <f t="shared" si="0"/>
        <v>3629</v>
      </c>
    </row>
    <row r="32" spans="1:12" ht="12" customHeight="1">
      <c r="A32" s="1085"/>
      <c r="B32" s="1981"/>
      <c r="C32" s="233" t="s">
        <v>109</v>
      </c>
      <c r="D32" s="261"/>
      <c r="E32" s="791">
        <v>1943</v>
      </c>
      <c r="F32" s="791">
        <v>149</v>
      </c>
      <c r="G32" s="791">
        <v>5</v>
      </c>
      <c r="H32" s="791">
        <v>42</v>
      </c>
      <c r="I32" s="791">
        <v>33</v>
      </c>
      <c r="J32" s="780">
        <f t="shared" si="0"/>
        <v>2172</v>
      </c>
    </row>
    <row r="33" spans="1:10" ht="12" customHeight="1">
      <c r="A33" s="1085"/>
      <c r="B33" s="1981"/>
      <c r="C33" s="233" t="s">
        <v>17</v>
      </c>
      <c r="D33" s="261"/>
      <c r="E33" s="1084">
        <v>1297</v>
      </c>
      <c r="F33" s="1084">
        <v>67</v>
      </c>
      <c r="G33" s="341">
        <v>2</v>
      </c>
      <c r="H33" s="341">
        <v>31</v>
      </c>
      <c r="I33" s="341">
        <v>60</v>
      </c>
      <c r="J33" s="769">
        <f t="shared" si="0"/>
        <v>1457</v>
      </c>
    </row>
    <row r="34" spans="1:10" ht="12" customHeight="1">
      <c r="A34" s="1085"/>
      <c r="B34" s="2006">
        <v>1405</v>
      </c>
      <c r="C34" s="86" t="s">
        <v>18</v>
      </c>
      <c r="D34" s="36"/>
      <c r="E34" s="1087">
        <f>SUM(E35:E38)</f>
        <v>4104</v>
      </c>
      <c r="F34" s="1087">
        <f>SUM(F35:F38)</f>
        <v>284</v>
      </c>
      <c r="G34" s="1087">
        <f>SUM(G35:G38)</f>
        <v>4</v>
      </c>
      <c r="H34" s="1087">
        <f>SUM(H35:H38)</f>
        <v>75</v>
      </c>
      <c r="I34" s="1087">
        <f>SUM(I35:I38)</f>
        <v>50</v>
      </c>
      <c r="J34" s="773">
        <f t="shared" si="0"/>
        <v>4517</v>
      </c>
    </row>
    <row r="35" spans="1:10" ht="12" customHeight="1">
      <c r="A35" s="1085"/>
      <c r="B35" s="2007"/>
      <c r="C35" s="233" t="s">
        <v>21</v>
      </c>
      <c r="D35" s="261"/>
      <c r="E35" s="341">
        <v>765</v>
      </c>
      <c r="F35" s="341">
        <v>100</v>
      </c>
      <c r="G35" s="341">
        <v>2</v>
      </c>
      <c r="H35" s="341">
        <v>23</v>
      </c>
      <c r="I35" s="341">
        <v>13</v>
      </c>
      <c r="J35" s="772">
        <f t="shared" si="0"/>
        <v>903</v>
      </c>
    </row>
    <row r="36" spans="1:10" ht="12" customHeight="1">
      <c r="A36" s="1085"/>
      <c r="B36" s="2007"/>
      <c r="C36" s="233" t="s">
        <v>19</v>
      </c>
      <c r="D36" s="261"/>
      <c r="E36" s="1084">
        <v>2665</v>
      </c>
      <c r="F36" s="1084">
        <v>170</v>
      </c>
      <c r="G36" s="341">
        <v>2</v>
      </c>
      <c r="H36" s="341">
        <v>51</v>
      </c>
      <c r="I36" s="341">
        <v>36</v>
      </c>
      <c r="J36" s="772">
        <f t="shared" si="0"/>
        <v>2924</v>
      </c>
    </row>
    <row r="37" spans="1:10" ht="12" customHeight="1">
      <c r="A37" s="1085"/>
      <c r="B37" s="2007"/>
      <c r="C37" s="233" t="s">
        <v>65</v>
      </c>
      <c r="D37" s="261"/>
      <c r="E37" s="1084">
        <v>582</v>
      </c>
      <c r="F37" s="1084">
        <v>14</v>
      </c>
      <c r="G37" s="341">
        <v>0</v>
      </c>
      <c r="H37" s="341">
        <v>1</v>
      </c>
      <c r="I37" s="341">
        <v>1</v>
      </c>
      <c r="J37" s="769">
        <f t="shared" si="0"/>
        <v>598</v>
      </c>
    </row>
    <row r="38" spans="1:10" ht="12" customHeight="1">
      <c r="A38" s="1085"/>
      <c r="B38" s="2007"/>
      <c r="C38" s="233" t="s">
        <v>49</v>
      </c>
      <c r="D38" s="50"/>
      <c r="E38" s="341">
        <v>92</v>
      </c>
      <c r="F38" s="341">
        <v>0</v>
      </c>
      <c r="G38" s="341">
        <v>0</v>
      </c>
      <c r="H38" s="341">
        <v>0</v>
      </c>
      <c r="I38" s="341">
        <v>0</v>
      </c>
      <c r="J38" s="772">
        <f t="shared" si="0"/>
        <v>92</v>
      </c>
    </row>
    <row r="39" spans="1:10" ht="12" customHeight="1">
      <c r="A39" s="1085"/>
      <c r="B39" s="2006">
        <v>1406</v>
      </c>
      <c r="C39" s="86" t="s">
        <v>22</v>
      </c>
      <c r="D39" s="111"/>
      <c r="E39" s="1087">
        <f>SUM(E40:E43)</f>
        <v>4195</v>
      </c>
      <c r="F39" s="1087">
        <f>SUM(F40:F43)</f>
        <v>121</v>
      </c>
      <c r="G39" s="1087">
        <f>SUM(G40:G43)</f>
        <v>2</v>
      </c>
      <c r="H39" s="1087">
        <f>SUM(H40:H43)</f>
        <v>87</v>
      </c>
      <c r="I39" s="1087">
        <f>SUM(I40:I43)</f>
        <v>100</v>
      </c>
      <c r="J39" s="773">
        <f t="shared" si="0"/>
        <v>4505</v>
      </c>
    </row>
    <row r="40" spans="1:10" ht="12" customHeight="1">
      <c r="A40" s="1085"/>
      <c r="B40" s="2007"/>
      <c r="C40" s="233" t="s">
        <v>68</v>
      </c>
      <c r="D40" s="261"/>
      <c r="E40" s="1084">
        <v>3185</v>
      </c>
      <c r="F40" s="1084">
        <v>65</v>
      </c>
      <c r="G40" s="341">
        <v>2</v>
      </c>
      <c r="H40" s="341">
        <v>56</v>
      </c>
      <c r="I40" s="341">
        <v>61</v>
      </c>
      <c r="J40" s="769">
        <f t="shared" si="0"/>
        <v>3369</v>
      </c>
    </row>
    <row r="41" spans="1:10" ht="12" customHeight="1">
      <c r="A41" s="1085"/>
      <c r="B41" s="2007"/>
      <c r="C41" s="233" t="s">
        <v>23</v>
      </c>
      <c r="D41" s="261"/>
      <c r="E41" s="341">
        <v>958</v>
      </c>
      <c r="F41" s="341">
        <v>43</v>
      </c>
      <c r="G41" s="341">
        <v>0</v>
      </c>
      <c r="H41" s="341">
        <v>21</v>
      </c>
      <c r="I41" s="341">
        <v>15</v>
      </c>
      <c r="J41" s="772">
        <f t="shared" ref="J41:J57" si="1">SUM(E41:I41)</f>
        <v>1037</v>
      </c>
    </row>
    <row r="42" spans="1:10" ht="12" customHeight="1">
      <c r="A42" s="1085"/>
      <c r="B42" s="2007"/>
      <c r="C42" s="233" t="s">
        <v>36</v>
      </c>
      <c r="D42" s="261"/>
      <c r="E42" s="341">
        <v>0</v>
      </c>
      <c r="F42" s="341">
        <v>0</v>
      </c>
      <c r="G42" s="1084">
        <v>0</v>
      </c>
      <c r="H42" s="1084">
        <v>0</v>
      </c>
      <c r="I42" s="1084">
        <v>0</v>
      </c>
      <c r="J42" s="772">
        <f t="shared" si="1"/>
        <v>0</v>
      </c>
    </row>
    <row r="43" spans="1:10" ht="12" customHeight="1">
      <c r="A43" s="1085"/>
      <c r="B43" s="2007"/>
      <c r="C43" s="233" t="s">
        <v>37</v>
      </c>
      <c r="D43" s="261"/>
      <c r="E43" s="1084">
        <v>52</v>
      </c>
      <c r="F43" s="1084">
        <v>13</v>
      </c>
      <c r="G43" s="1084">
        <v>0</v>
      </c>
      <c r="H43" s="1084">
        <v>10</v>
      </c>
      <c r="I43" s="1084">
        <v>24</v>
      </c>
      <c r="J43" s="769">
        <f t="shared" si="1"/>
        <v>99</v>
      </c>
    </row>
    <row r="44" spans="1:10" ht="12" customHeight="1">
      <c r="A44" s="1085"/>
      <c r="B44" s="2010">
        <v>1407</v>
      </c>
      <c r="C44" s="87" t="s">
        <v>24</v>
      </c>
      <c r="D44" s="111"/>
      <c r="E44" s="1087">
        <f>SUM(E45:E46)</f>
        <v>434</v>
      </c>
      <c r="F44" s="1087">
        <f>SUM(F45:F46)</f>
        <v>44</v>
      </c>
      <c r="G44" s="1087">
        <f>SUM(G45:G46)</f>
        <v>1</v>
      </c>
      <c r="H44" s="1087">
        <f>SUM(H45:H46)</f>
        <v>19</v>
      </c>
      <c r="I44" s="1087">
        <f>SUM(I45:I46)</f>
        <v>24</v>
      </c>
      <c r="J44" s="773">
        <f t="shared" si="1"/>
        <v>522</v>
      </c>
    </row>
    <row r="45" spans="1:10" ht="12" customHeight="1">
      <c r="A45" s="1085"/>
      <c r="B45" s="1981"/>
      <c r="C45" s="77" t="s">
        <v>69</v>
      </c>
      <c r="D45" s="261"/>
      <c r="E45" s="1084">
        <v>173</v>
      </c>
      <c r="F45" s="1084">
        <v>15</v>
      </c>
      <c r="G45" s="1084">
        <v>1</v>
      </c>
      <c r="H45" s="1084">
        <v>10</v>
      </c>
      <c r="I45" s="1084">
        <v>18</v>
      </c>
      <c r="J45" s="769">
        <f t="shared" si="1"/>
        <v>217</v>
      </c>
    </row>
    <row r="46" spans="1:10" ht="12" customHeight="1">
      <c r="A46" s="1085"/>
      <c r="B46" s="1981"/>
      <c r="C46" s="77" t="s">
        <v>51</v>
      </c>
      <c r="D46" s="261"/>
      <c r="E46" s="1084">
        <v>261</v>
      </c>
      <c r="F46" s="1084">
        <v>29</v>
      </c>
      <c r="G46" s="1084">
        <v>0</v>
      </c>
      <c r="H46" s="1084">
        <v>9</v>
      </c>
      <c r="I46" s="1084">
        <v>6</v>
      </c>
      <c r="J46" s="772">
        <f t="shared" si="1"/>
        <v>305</v>
      </c>
    </row>
    <row r="47" spans="1:10" ht="12" customHeight="1">
      <c r="A47" s="1085"/>
      <c r="B47" s="2010">
        <v>1408</v>
      </c>
      <c r="C47" s="86" t="s">
        <v>25</v>
      </c>
      <c r="D47" s="41"/>
      <c r="E47" s="311">
        <f>SUM(E48:E51)</f>
        <v>2037</v>
      </c>
      <c r="F47" s="311">
        <f>SUM(F48:F51)</f>
        <v>91</v>
      </c>
      <c r="G47" s="311">
        <f>SUM(G48:G51)</f>
        <v>1</v>
      </c>
      <c r="H47" s="311">
        <f>SUM(H48:H51)</f>
        <v>55</v>
      </c>
      <c r="I47" s="311">
        <f>SUM(I48:I51)</f>
        <v>52</v>
      </c>
      <c r="J47" s="333">
        <f t="shared" si="1"/>
        <v>2236</v>
      </c>
    </row>
    <row r="48" spans="1:10" ht="12" customHeight="1">
      <c r="A48" s="1085"/>
      <c r="B48" s="1981"/>
      <c r="C48" s="77" t="s">
        <v>20</v>
      </c>
      <c r="D48" s="261"/>
      <c r="E48" s="1084">
        <v>1476</v>
      </c>
      <c r="F48" s="1084">
        <v>75</v>
      </c>
      <c r="G48" s="1084">
        <v>1</v>
      </c>
      <c r="H48" s="1084">
        <v>25</v>
      </c>
      <c r="I48" s="1084">
        <v>8</v>
      </c>
      <c r="J48" s="772">
        <f t="shared" si="1"/>
        <v>1585</v>
      </c>
    </row>
    <row r="49" spans="1:10" ht="12" customHeight="1">
      <c r="B49" s="1981"/>
      <c r="C49" s="77" t="s">
        <v>50</v>
      </c>
      <c r="D49" s="261"/>
      <c r="E49" s="1084">
        <v>150</v>
      </c>
      <c r="F49" s="1084">
        <v>0</v>
      </c>
      <c r="G49" s="1084">
        <v>0</v>
      </c>
      <c r="H49" s="1084">
        <v>0</v>
      </c>
      <c r="I49" s="1084">
        <v>4</v>
      </c>
      <c r="J49" s="772">
        <f t="shared" si="1"/>
        <v>154</v>
      </c>
    </row>
    <row r="50" spans="1:10" ht="12" customHeight="1">
      <c r="B50" s="1981"/>
      <c r="C50" s="77" t="s">
        <v>38</v>
      </c>
      <c r="D50" s="261"/>
      <c r="E50" s="1084">
        <v>220</v>
      </c>
      <c r="F50" s="1084">
        <v>4</v>
      </c>
      <c r="G50" s="1084">
        <v>0</v>
      </c>
      <c r="H50" s="1084">
        <v>19</v>
      </c>
      <c r="I50" s="1084">
        <v>37</v>
      </c>
      <c r="J50" s="772">
        <f t="shared" si="1"/>
        <v>280</v>
      </c>
    </row>
    <row r="51" spans="1:10" ht="12" customHeight="1">
      <c r="B51" s="1982"/>
      <c r="C51" s="77" t="s">
        <v>119</v>
      </c>
      <c r="D51" s="261"/>
      <c r="E51" s="1084">
        <v>191</v>
      </c>
      <c r="F51" s="1084">
        <v>12</v>
      </c>
      <c r="G51" s="1084">
        <v>0</v>
      </c>
      <c r="H51" s="1084">
        <v>11</v>
      </c>
      <c r="I51" s="1084">
        <v>3</v>
      </c>
      <c r="J51" s="772">
        <f t="shared" si="1"/>
        <v>217</v>
      </c>
    </row>
    <row r="52" spans="1:10" ht="12" customHeight="1">
      <c r="B52" s="2010">
        <v>1624</v>
      </c>
      <c r="C52" s="87" t="s">
        <v>47</v>
      </c>
      <c r="D52" s="65"/>
      <c r="E52" s="311">
        <f>SUM(E53:E55)</f>
        <v>157</v>
      </c>
      <c r="F52" s="311">
        <f>SUM(F53:F55)</f>
        <v>28</v>
      </c>
      <c r="G52" s="311">
        <f>SUM(G53:G55)</f>
        <v>4</v>
      </c>
      <c r="H52" s="311">
        <f>SUM(H53:H55)</f>
        <v>25</v>
      </c>
      <c r="I52" s="311">
        <f>SUM(I53:I55)</f>
        <v>8</v>
      </c>
      <c r="J52" s="333">
        <f t="shared" si="1"/>
        <v>222</v>
      </c>
    </row>
    <row r="53" spans="1:10" ht="12" customHeight="1">
      <c r="B53" s="1981"/>
      <c r="C53" s="77" t="s">
        <v>118</v>
      </c>
      <c r="D53" s="1086"/>
      <c r="E53" s="1084">
        <v>82</v>
      </c>
      <c r="F53" s="1084">
        <v>4</v>
      </c>
      <c r="G53" s="1084">
        <v>0</v>
      </c>
      <c r="H53" s="1084">
        <v>11</v>
      </c>
      <c r="I53" s="1084">
        <v>1</v>
      </c>
      <c r="J53" s="780">
        <f t="shared" si="1"/>
        <v>98</v>
      </c>
    </row>
    <row r="54" spans="1:10" ht="12" customHeight="1">
      <c r="A54" s="1085"/>
      <c r="B54" s="1981"/>
      <c r="C54" s="77" t="s">
        <v>117</v>
      </c>
      <c r="D54" s="50"/>
      <c r="E54" s="1084">
        <v>0</v>
      </c>
      <c r="F54" s="1084">
        <v>24</v>
      </c>
      <c r="G54" s="1084">
        <v>4</v>
      </c>
      <c r="H54" s="1084">
        <v>11</v>
      </c>
      <c r="I54" s="1084">
        <v>6</v>
      </c>
      <c r="J54" s="772">
        <f t="shared" si="1"/>
        <v>45</v>
      </c>
    </row>
    <row r="55" spans="1:10" ht="12" customHeight="1">
      <c r="B55" s="1982"/>
      <c r="C55" s="77" t="s">
        <v>52</v>
      </c>
      <c r="D55" s="261"/>
      <c r="E55" s="1084">
        <v>75</v>
      </c>
      <c r="F55" s="1084">
        <v>0</v>
      </c>
      <c r="G55" s="1084">
        <v>0</v>
      </c>
      <c r="H55" s="1084">
        <v>3</v>
      </c>
      <c r="I55" s="1084">
        <v>1</v>
      </c>
      <c r="J55" s="772">
        <f t="shared" si="1"/>
        <v>79</v>
      </c>
    </row>
    <row r="56" spans="1:10" ht="12" customHeight="1">
      <c r="B56" s="32"/>
      <c r="C56" s="41" t="s">
        <v>42</v>
      </c>
      <c r="D56" s="65"/>
      <c r="E56" s="311">
        <v>0</v>
      </c>
      <c r="F56" s="311">
        <v>0</v>
      </c>
      <c r="G56" s="311">
        <v>0</v>
      </c>
      <c r="H56" s="311">
        <v>0</v>
      </c>
      <c r="I56" s="311">
        <v>0</v>
      </c>
      <c r="J56" s="333">
        <f t="shared" si="1"/>
        <v>0</v>
      </c>
    </row>
    <row r="57" spans="1:10">
      <c r="C57" s="2148" t="s">
        <v>5</v>
      </c>
      <c r="D57" s="2149"/>
      <c r="E57" s="767">
        <f>SUM(E9+E17+E27+E31+E34+E39+E44+E47+E52+E56)</f>
        <v>28081</v>
      </c>
      <c r="F57" s="767">
        <f>SUM(F9+F17+F27+F31+F34+F39+F44+F47+F52+F56)</f>
        <v>1808</v>
      </c>
      <c r="G57" s="767">
        <f>SUM(G9+G17+G27+G31+G34+G39+G44+G47+G52+G56)</f>
        <v>27</v>
      </c>
      <c r="H57" s="767">
        <f>SUM(H9+H17+H27+H31+H34+H39+H44+H47+H52+H56)</f>
        <v>720</v>
      </c>
      <c r="I57" s="767">
        <f>SUM(I9+I17+I27+I31+I34+I39+I44+I47+I52+I56)</f>
        <v>636</v>
      </c>
      <c r="J57" s="766">
        <f t="shared" si="1"/>
        <v>31272</v>
      </c>
    </row>
    <row r="58" spans="1:10" s="261" customFormat="1" ht="11.25" customHeight="1">
      <c r="A58" s="260"/>
      <c r="C58" s="261" t="s">
        <v>941</v>
      </c>
      <c r="E58" s="260"/>
      <c r="F58" s="260"/>
      <c r="G58" s="260"/>
      <c r="H58" s="260"/>
      <c r="I58" s="260"/>
      <c r="J58" s="260"/>
    </row>
    <row r="59" spans="1:10" ht="9" customHeight="1">
      <c r="C59" s="832"/>
    </row>
    <row r="60" spans="1:10" ht="9" customHeight="1"/>
    <row r="61" spans="1:10" ht="9" customHeight="1"/>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3:10" ht="9" customHeight="1"/>
    <row r="130" spans="3:10" ht="9" customHeight="1"/>
    <row r="131" spans="3:10" ht="9" customHeight="1"/>
    <row r="132" spans="3:10" ht="9" customHeight="1"/>
    <row r="133" spans="3:10" ht="9" customHeight="1"/>
    <row r="134" spans="3:10" ht="9" customHeight="1"/>
    <row r="135" spans="3:10" ht="9" customHeight="1"/>
    <row r="136" spans="3:10" ht="9" customHeight="1"/>
    <row r="137" spans="3:10" ht="9" customHeight="1"/>
    <row r="138" spans="3:10" ht="9" customHeight="1"/>
    <row r="139" spans="3:10" ht="9" customHeight="1"/>
    <row r="140" spans="3:10" ht="9" customHeight="1"/>
    <row r="141" spans="3:10" ht="9" customHeight="1"/>
    <row r="142" spans="3:10" ht="9" customHeight="1">
      <c r="C142" s="99"/>
      <c r="D142" s="99"/>
      <c r="E142" s="215"/>
      <c r="F142" s="215"/>
      <c r="G142" s="216"/>
      <c r="H142" s="216"/>
      <c r="I142" s="216"/>
      <c r="J142" s="215"/>
    </row>
    <row r="143" spans="3:10" ht="9" customHeight="1"/>
    <row r="144" spans="3:10"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sheetData>
  <mergeCells count="16">
    <mergeCell ref="C57:D57"/>
    <mergeCell ref="B31:B33"/>
    <mergeCell ref="B34:B38"/>
    <mergeCell ref="B39:B43"/>
    <mergeCell ref="B44:B46"/>
    <mergeCell ref="B47:B51"/>
    <mergeCell ref="B52:B55"/>
    <mergeCell ref="B4:J4"/>
    <mergeCell ref="B9:B16"/>
    <mergeCell ref="B17:B25"/>
    <mergeCell ref="B27:B30"/>
    <mergeCell ref="N3:AB3"/>
    <mergeCell ref="J6:J8"/>
    <mergeCell ref="B3:J3"/>
    <mergeCell ref="E7:I7"/>
    <mergeCell ref="B6:B8"/>
  </mergeCells>
  <printOptions horizontalCentered="1"/>
  <pageMargins left="0.51" right="0.43" top="0.52" bottom="0.94488188976377963" header="0.51181102362204722" footer="0.51181102362204722"/>
  <pageSetup scale="70" orientation="portrait" r:id="rId1"/>
  <headerFooter alignWithMargins="0">
    <oddFooter>&amp;F</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8F1B6-CF30-4C13-8292-3D2258A9B974}">
  <dimension ref="A1:AB403"/>
  <sheetViews>
    <sheetView view="pageBreakPreview" zoomScaleNormal="115" zoomScaleSheetLayoutView="100" workbookViewId="0">
      <selection activeCell="B20" sqref="B20"/>
    </sheetView>
  </sheetViews>
  <sheetFormatPr baseColWidth="10" defaultRowHeight="12.75"/>
  <cols>
    <col min="1" max="1" width="8.7109375" style="97" customWidth="1"/>
    <col min="2" max="2" width="64" style="73" customWidth="1"/>
    <col min="3" max="3" width="8.85546875" style="73" customWidth="1"/>
    <col min="4" max="4" width="10.7109375" style="214" customWidth="1"/>
    <col min="5" max="6" width="8.85546875" style="214" customWidth="1"/>
    <col min="7" max="7" width="9" style="214" customWidth="1"/>
    <col min="8" max="8" width="11.42578125" style="214"/>
    <col min="9" max="16384" width="11.42578125" style="73"/>
  </cols>
  <sheetData>
    <row r="1" spans="1:28">
      <c r="A1"/>
      <c r="B1"/>
      <c r="C1" s="213"/>
      <c r="D1" s="213"/>
      <c r="E1" s="213"/>
      <c r="F1" s="213"/>
      <c r="G1" s="213"/>
      <c r="H1" s="92"/>
      <c r="I1" s="92"/>
      <c r="J1"/>
      <c r="K1"/>
      <c r="L1"/>
      <c r="M1"/>
      <c r="N1"/>
      <c r="O1"/>
      <c r="P1"/>
      <c r="Q1"/>
      <c r="R1"/>
      <c r="S1"/>
      <c r="T1"/>
      <c r="U1"/>
      <c r="V1"/>
      <c r="W1"/>
      <c r="X1"/>
      <c r="Y1"/>
      <c r="Z1"/>
      <c r="AA1"/>
      <c r="AB1"/>
    </row>
    <row r="2" spans="1:28">
      <c r="A2" s="73"/>
      <c r="C2" s="213"/>
      <c r="D2" s="213"/>
      <c r="E2" s="213"/>
      <c r="F2" s="213"/>
      <c r="G2" s="213"/>
      <c r="H2" s="92"/>
      <c r="I2" s="92"/>
      <c r="J2"/>
      <c r="K2"/>
      <c r="L2"/>
      <c r="M2"/>
      <c r="N2"/>
      <c r="O2"/>
      <c r="P2"/>
      <c r="Q2"/>
      <c r="R2"/>
      <c r="S2"/>
      <c r="T2"/>
      <c r="U2"/>
      <c r="V2"/>
      <c r="W2"/>
      <c r="X2"/>
      <c r="Y2"/>
      <c r="Z2"/>
      <c r="AA2"/>
      <c r="AB2"/>
    </row>
    <row r="3" spans="1:28">
      <c r="A3" s="1983" t="s">
        <v>940</v>
      </c>
      <c r="B3" s="1983"/>
      <c r="C3" s="1983"/>
      <c r="D3" s="1983"/>
      <c r="E3" s="1983"/>
      <c r="F3" s="1983"/>
      <c r="G3" s="1983"/>
      <c r="H3" s="92"/>
      <c r="K3" s="1983"/>
      <c r="L3" s="1983"/>
      <c r="M3" s="1983"/>
      <c r="N3" s="1983"/>
      <c r="O3" s="1983"/>
      <c r="P3" s="1983"/>
      <c r="Q3" s="1983"/>
      <c r="R3" s="1983"/>
      <c r="S3" s="1983"/>
      <c r="T3" s="1983"/>
      <c r="U3" s="1983"/>
      <c r="V3" s="1983"/>
      <c r="W3" s="1983"/>
      <c r="X3" s="1983"/>
      <c r="Y3" s="1983"/>
      <c r="Z3"/>
      <c r="AA3"/>
      <c r="AB3"/>
    </row>
    <row r="4" spans="1:28" ht="15.75">
      <c r="A4" s="2173">
        <v>2017</v>
      </c>
      <c r="B4" s="2173"/>
      <c r="C4" s="2173"/>
      <c r="D4" s="2173"/>
      <c r="E4" s="2173"/>
      <c r="F4" s="2173"/>
      <c r="G4" s="2173"/>
      <c r="H4" s="92"/>
      <c r="I4" s="106"/>
      <c r="J4" s="106"/>
      <c r="K4" s="105"/>
      <c r="AA4" s="104"/>
      <c r="AB4" s="104"/>
    </row>
    <row r="5" spans="1:28">
      <c r="A5" s="73"/>
      <c r="B5" s="274"/>
      <c r="C5" s="534"/>
      <c r="D5" s="1081"/>
      <c r="E5" s="1081"/>
      <c r="F5" s="534"/>
      <c r="G5" s="534"/>
      <c r="H5" s="92"/>
      <c r="K5" s="99"/>
    </row>
    <row r="6" spans="1:28">
      <c r="A6" s="2206" t="s">
        <v>29</v>
      </c>
      <c r="B6" s="2199" t="s">
        <v>73</v>
      </c>
      <c r="C6" s="2246" t="s">
        <v>936</v>
      </c>
      <c r="D6" s="2246"/>
      <c r="E6" s="2246"/>
      <c r="F6" s="2246"/>
      <c r="G6" s="2238" t="s">
        <v>5</v>
      </c>
      <c r="H6" s="92"/>
      <c r="K6" s="99"/>
    </row>
    <row r="7" spans="1:28" ht="12.75" customHeight="1">
      <c r="A7" s="2207"/>
      <c r="B7" s="2200"/>
      <c r="C7" s="2241"/>
      <c r="D7" s="2241"/>
      <c r="E7" s="2241"/>
      <c r="F7" s="2241"/>
      <c r="G7" s="2239"/>
      <c r="H7" s="92"/>
      <c r="I7" s="97"/>
      <c r="J7"/>
      <c r="K7"/>
      <c r="L7"/>
      <c r="M7"/>
      <c r="N7"/>
      <c r="O7"/>
      <c r="P7"/>
      <c r="Q7"/>
      <c r="R7"/>
      <c r="S7"/>
      <c r="T7"/>
      <c r="U7"/>
      <c r="V7"/>
      <c r="W7"/>
      <c r="X7"/>
      <c r="Y7"/>
      <c r="Z7"/>
      <c r="AA7"/>
      <c r="AB7"/>
    </row>
    <row r="8" spans="1:28">
      <c r="A8" s="2208"/>
      <c r="B8" s="2201"/>
      <c r="C8" s="297" t="s">
        <v>935</v>
      </c>
      <c r="D8" s="297" t="s">
        <v>934</v>
      </c>
      <c r="E8" s="297" t="s">
        <v>933</v>
      </c>
      <c r="F8" s="297" t="s">
        <v>932</v>
      </c>
      <c r="G8" s="2240"/>
      <c r="H8" s="92"/>
      <c r="J8"/>
      <c r="K8"/>
      <c r="L8"/>
      <c r="M8"/>
      <c r="N8"/>
      <c r="O8"/>
      <c r="P8"/>
      <c r="Q8"/>
      <c r="R8"/>
      <c r="S8"/>
      <c r="T8"/>
      <c r="U8"/>
      <c r="V8"/>
      <c r="W8"/>
      <c r="X8"/>
      <c r="Y8"/>
      <c r="Z8"/>
      <c r="AA8"/>
      <c r="AB8"/>
    </row>
    <row r="9" spans="1:28">
      <c r="A9" s="2157">
        <v>1401</v>
      </c>
      <c r="B9" s="271" t="s">
        <v>9</v>
      </c>
      <c r="C9" s="828">
        <f>SUM(C10:C16)</f>
        <v>96</v>
      </c>
      <c r="D9" s="828">
        <f>SUM(D10:D16)</f>
        <v>35</v>
      </c>
      <c r="E9" s="828">
        <f>SUM(E10:E16)</f>
        <v>6</v>
      </c>
      <c r="F9" s="828">
        <f>SUM(F10:F16)</f>
        <v>199</v>
      </c>
      <c r="G9" s="1080">
        <f t="shared" ref="G9:G40" si="0">SUM(C9:F9)</f>
        <v>336</v>
      </c>
      <c r="H9" s="92"/>
      <c r="J9"/>
      <c r="K9"/>
      <c r="L9"/>
      <c r="M9"/>
      <c r="N9"/>
      <c r="O9"/>
      <c r="P9"/>
      <c r="Q9"/>
      <c r="R9"/>
      <c r="S9"/>
      <c r="T9"/>
      <c r="U9"/>
      <c r="V9"/>
      <c r="W9"/>
      <c r="X9"/>
      <c r="Y9"/>
      <c r="Z9"/>
      <c r="AA9"/>
      <c r="AB9"/>
    </row>
    <row r="10" spans="1:28">
      <c r="A10" s="1985"/>
      <c r="B10" s="269" t="s">
        <v>10</v>
      </c>
      <c r="C10" s="860">
        <v>21</v>
      </c>
      <c r="D10" s="860">
        <v>9</v>
      </c>
      <c r="E10" s="860">
        <v>2</v>
      </c>
      <c r="F10" s="860">
        <v>31</v>
      </c>
      <c r="G10" s="814">
        <f t="shared" si="0"/>
        <v>63</v>
      </c>
      <c r="H10" s="92"/>
      <c r="I10" s="92"/>
      <c r="J10"/>
      <c r="K10"/>
      <c r="L10"/>
      <c r="M10"/>
      <c r="N10"/>
      <c r="O10"/>
      <c r="P10"/>
      <c r="Q10"/>
      <c r="R10"/>
      <c r="S10"/>
      <c r="T10"/>
      <c r="U10"/>
      <c r="V10"/>
      <c r="W10"/>
      <c r="X10"/>
      <c r="Y10"/>
      <c r="Z10"/>
      <c r="AA10"/>
      <c r="AB10"/>
    </row>
    <row r="11" spans="1:28">
      <c r="A11" s="1985"/>
      <c r="B11" s="251" t="s">
        <v>11</v>
      </c>
      <c r="C11" s="249">
        <v>24</v>
      </c>
      <c r="D11" s="249">
        <v>9</v>
      </c>
      <c r="E11" s="249">
        <v>2</v>
      </c>
      <c r="F11" s="249">
        <v>47</v>
      </c>
      <c r="G11" s="248">
        <f t="shared" si="0"/>
        <v>82</v>
      </c>
      <c r="H11" s="92"/>
      <c r="I11" s="92"/>
      <c r="J11"/>
      <c r="K11"/>
      <c r="L11"/>
      <c r="M11"/>
      <c r="N11"/>
      <c r="O11"/>
      <c r="P11"/>
      <c r="Q11"/>
      <c r="R11"/>
      <c r="S11"/>
      <c r="T11"/>
      <c r="U11"/>
      <c r="V11"/>
      <c r="W11"/>
      <c r="X11"/>
      <c r="Y11"/>
      <c r="Z11"/>
      <c r="AA11"/>
      <c r="AB11"/>
    </row>
    <row r="12" spans="1:28">
      <c r="A12" s="1985"/>
      <c r="B12" s="251" t="s">
        <v>12</v>
      </c>
      <c r="C12" s="249">
        <v>18</v>
      </c>
      <c r="D12" s="249">
        <v>9</v>
      </c>
      <c r="E12" s="249">
        <v>0</v>
      </c>
      <c r="F12" s="249">
        <v>39</v>
      </c>
      <c r="G12" s="248">
        <f t="shared" si="0"/>
        <v>66</v>
      </c>
      <c r="H12" s="92"/>
      <c r="I12" s="92"/>
      <c r="J12"/>
      <c r="K12"/>
      <c r="L12"/>
      <c r="M12"/>
      <c r="N12"/>
      <c r="O12"/>
      <c r="P12"/>
      <c r="Q12"/>
      <c r="R12"/>
      <c r="S12"/>
      <c r="T12"/>
      <c r="U12"/>
      <c r="V12"/>
      <c r="W12"/>
      <c r="X12"/>
      <c r="Y12"/>
      <c r="Z12"/>
      <c r="AA12"/>
      <c r="AB12"/>
    </row>
    <row r="13" spans="1:28">
      <c r="A13" s="1985"/>
      <c r="B13" s="251" t="s">
        <v>30</v>
      </c>
      <c r="C13" s="249">
        <v>16</v>
      </c>
      <c r="D13" s="249">
        <v>4</v>
      </c>
      <c r="E13" s="249">
        <v>1</v>
      </c>
      <c r="F13" s="1078">
        <v>54</v>
      </c>
      <c r="G13" s="248">
        <f t="shared" si="0"/>
        <v>75</v>
      </c>
      <c r="H13" s="92"/>
      <c r="I13" s="92"/>
      <c r="J13"/>
      <c r="K13"/>
      <c r="L13"/>
      <c r="M13"/>
      <c r="N13"/>
      <c r="O13"/>
      <c r="P13"/>
      <c r="Q13"/>
      <c r="R13"/>
      <c r="S13"/>
      <c r="T13"/>
      <c r="U13"/>
      <c r="V13"/>
      <c r="W13"/>
      <c r="X13"/>
      <c r="Y13"/>
      <c r="Z13"/>
      <c r="AA13"/>
      <c r="AB13"/>
    </row>
    <row r="14" spans="1:28">
      <c r="A14" s="1985"/>
      <c r="B14" s="251" t="s">
        <v>31</v>
      </c>
      <c r="C14" s="249">
        <v>6</v>
      </c>
      <c r="D14" s="249">
        <v>2</v>
      </c>
      <c r="E14" s="249">
        <v>0</v>
      </c>
      <c r="F14" s="249">
        <v>9</v>
      </c>
      <c r="G14" s="248">
        <f t="shared" si="0"/>
        <v>17</v>
      </c>
      <c r="H14" s="92"/>
      <c r="I14" s="92"/>
      <c r="J14"/>
      <c r="K14"/>
      <c r="L14"/>
      <c r="M14"/>
      <c r="N14"/>
      <c r="O14"/>
      <c r="P14"/>
      <c r="Q14"/>
      <c r="R14"/>
      <c r="S14"/>
      <c r="T14"/>
      <c r="U14"/>
      <c r="V14"/>
      <c r="W14"/>
      <c r="X14"/>
      <c r="Y14"/>
      <c r="Z14"/>
      <c r="AA14"/>
      <c r="AB14"/>
    </row>
    <row r="15" spans="1:28">
      <c r="A15" s="1985"/>
      <c r="B15" s="251" t="s">
        <v>58</v>
      </c>
      <c r="C15" s="249">
        <v>8</v>
      </c>
      <c r="D15" s="249">
        <v>2</v>
      </c>
      <c r="E15" s="1078">
        <v>1</v>
      </c>
      <c r="F15" s="1078">
        <v>17</v>
      </c>
      <c r="G15" s="248">
        <f t="shared" si="0"/>
        <v>28</v>
      </c>
      <c r="H15" s="92"/>
      <c r="I15" s="92"/>
      <c r="J15"/>
      <c r="K15"/>
      <c r="L15"/>
      <c r="M15"/>
      <c r="N15"/>
      <c r="O15"/>
      <c r="P15"/>
      <c r="Q15"/>
      <c r="R15"/>
      <c r="S15"/>
      <c r="T15"/>
      <c r="U15"/>
      <c r="V15"/>
      <c r="W15"/>
      <c r="X15"/>
      <c r="Y15"/>
      <c r="Z15"/>
      <c r="AA15"/>
      <c r="AB15"/>
    </row>
    <row r="16" spans="1:28">
      <c r="A16" s="1996"/>
      <c r="B16" s="251" t="s">
        <v>64</v>
      </c>
      <c r="C16" s="249">
        <v>3</v>
      </c>
      <c r="D16" s="249">
        <v>0</v>
      </c>
      <c r="E16" s="1078">
        <v>0</v>
      </c>
      <c r="F16" s="1078">
        <v>2</v>
      </c>
      <c r="G16" s="248">
        <f t="shared" si="0"/>
        <v>5</v>
      </c>
      <c r="H16" s="92"/>
      <c r="I16" s="92"/>
      <c r="J16"/>
      <c r="K16"/>
      <c r="L16"/>
      <c r="M16"/>
      <c r="N16"/>
      <c r="O16"/>
      <c r="P16"/>
      <c r="Q16"/>
      <c r="R16"/>
      <c r="S16"/>
      <c r="T16"/>
      <c r="U16"/>
      <c r="V16"/>
      <c r="W16"/>
      <c r="X16"/>
      <c r="Y16"/>
      <c r="Z16"/>
      <c r="AA16"/>
      <c r="AB16"/>
    </row>
    <row r="17" spans="1:28">
      <c r="A17" s="2157">
        <v>1402</v>
      </c>
      <c r="B17" s="35" t="s">
        <v>13</v>
      </c>
      <c r="C17" s="813">
        <f>SUM(C18:C25)</f>
        <v>152</v>
      </c>
      <c r="D17" s="813">
        <f>SUM(D18:D25)</f>
        <v>19</v>
      </c>
      <c r="E17" s="813">
        <f>SUM(E18:E25)</f>
        <v>2</v>
      </c>
      <c r="F17" s="813">
        <f>SUM(F18:F25)</f>
        <v>250</v>
      </c>
      <c r="G17" s="245">
        <f t="shared" si="0"/>
        <v>423</v>
      </c>
      <c r="H17" s="92"/>
      <c r="I17" s="92"/>
      <c r="J17"/>
      <c r="K17"/>
      <c r="L17"/>
      <c r="M17"/>
      <c r="N17"/>
      <c r="O17"/>
      <c r="P17"/>
      <c r="Q17"/>
      <c r="R17"/>
      <c r="S17"/>
      <c r="T17"/>
      <c r="U17"/>
      <c r="V17"/>
      <c r="W17"/>
      <c r="X17"/>
      <c r="Y17"/>
      <c r="Z17"/>
      <c r="AA17"/>
      <c r="AB17"/>
    </row>
    <row r="18" spans="1:28">
      <c r="A18" s="1985"/>
      <c r="B18" s="251" t="s">
        <v>92</v>
      </c>
      <c r="C18" s="249">
        <v>46</v>
      </c>
      <c r="D18" s="249">
        <v>6</v>
      </c>
      <c r="E18" s="249">
        <v>1</v>
      </c>
      <c r="F18" s="249">
        <v>77</v>
      </c>
      <c r="G18" s="248">
        <f t="shared" si="0"/>
        <v>130</v>
      </c>
      <c r="H18" s="92"/>
      <c r="I18" s="92"/>
    </row>
    <row r="19" spans="1:28">
      <c r="A19" s="1985"/>
      <c r="B19" s="251" t="s">
        <v>110</v>
      </c>
      <c r="C19" s="249">
        <v>28</v>
      </c>
      <c r="D19" s="249">
        <v>5</v>
      </c>
      <c r="E19" s="249">
        <v>0</v>
      </c>
      <c r="F19" s="249">
        <v>33</v>
      </c>
      <c r="G19" s="248">
        <f t="shared" si="0"/>
        <v>66</v>
      </c>
      <c r="H19" s="92"/>
      <c r="I19" s="92"/>
    </row>
    <row r="20" spans="1:28">
      <c r="A20" s="1985"/>
      <c r="B20" s="251" t="s">
        <v>56</v>
      </c>
      <c r="C20" s="249">
        <v>26</v>
      </c>
      <c r="D20" s="249">
        <v>3</v>
      </c>
      <c r="E20" s="249">
        <v>1</v>
      </c>
      <c r="F20" s="249">
        <v>43</v>
      </c>
      <c r="G20" s="248">
        <f t="shared" si="0"/>
        <v>73</v>
      </c>
      <c r="H20" s="92"/>
      <c r="I20" s="92"/>
    </row>
    <row r="21" spans="1:28">
      <c r="A21" s="1985"/>
      <c r="B21" s="251" t="s">
        <v>125</v>
      </c>
      <c r="C21" s="249">
        <v>15</v>
      </c>
      <c r="D21" s="249">
        <v>1</v>
      </c>
      <c r="E21" s="249">
        <v>0</v>
      </c>
      <c r="F21" s="249">
        <v>23</v>
      </c>
      <c r="G21" s="248">
        <f t="shared" si="0"/>
        <v>39</v>
      </c>
      <c r="H21" s="92"/>
      <c r="I21" s="92"/>
    </row>
    <row r="22" spans="1:28">
      <c r="A22" s="1985"/>
      <c r="B22" s="251" t="s">
        <v>124</v>
      </c>
      <c r="C22" s="249">
        <v>18</v>
      </c>
      <c r="D22" s="249">
        <v>1</v>
      </c>
      <c r="E22" s="249">
        <v>0</v>
      </c>
      <c r="F22" s="249">
        <v>20</v>
      </c>
      <c r="G22" s="248">
        <f t="shared" si="0"/>
        <v>39</v>
      </c>
      <c r="H22" s="92"/>
      <c r="I22" s="92"/>
    </row>
    <row r="23" spans="1:28">
      <c r="A23" s="1985"/>
      <c r="B23" s="251" t="s">
        <v>53</v>
      </c>
      <c r="C23" s="249">
        <v>9</v>
      </c>
      <c r="D23" s="249">
        <v>1</v>
      </c>
      <c r="E23" s="249">
        <v>0</v>
      </c>
      <c r="F23" s="249">
        <v>24</v>
      </c>
      <c r="G23" s="248">
        <f t="shared" si="0"/>
        <v>34</v>
      </c>
      <c r="H23" s="92"/>
      <c r="I23" s="92"/>
    </row>
    <row r="24" spans="1:28">
      <c r="A24" s="1985"/>
      <c r="B24" s="251" t="s">
        <v>123</v>
      </c>
      <c r="C24" s="249">
        <v>10</v>
      </c>
      <c r="D24" s="249">
        <v>2</v>
      </c>
      <c r="E24" s="249">
        <v>0</v>
      </c>
      <c r="F24" s="249">
        <v>15</v>
      </c>
      <c r="G24" s="248">
        <f t="shared" si="0"/>
        <v>27</v>
      </c>
      <c r="H24" s="92"/>
      <c r="I24" s="92"/>
    </row>
    <row r="25" spans="1:28">
      <c r="A25" s="1996"/>
      <c r="B25" s="254" t="s">
        <v>931</v>
      </c>
      <c r="C25" s="249">
        <v>0</v>
      </c>
      <c r="D25" s="249">
        <v>0</v>
      </c>
      <c r="E25" s="249">
        <v>0</v>
      </c>
      <c r="F25" s="249">
        <v>15</v>
      </c>
      <c r="G25" s="248">
        <f t="shared" si="0"/>
        <v>15</v>
      </c>
      <c r="H25" s="92"/>
      <c r="I25" s="92"/>
    </row>
    <row r="26" spans="1:28">
      <c r="A26" s="2158">
        <v>1403</v>
      </c>
      <c r="B26" s="35" t="s">
        <v>14</v>
      </c>
      <c r="C26" s="813">
        <f>SUM(C27:C29)</f>
        <v>58</v>
      </c>
      <c r="D26" s="813">
        <f>SUM(D27:D29)</f>
        <v>9</v>
      </c>
      <c r="E26" s="813">
        <f>SUM(E27:E29)</f>
        <v>0</v>
      </c>
      <c r="F26" s="813">
        <f>SUM(F27:F29)</f>
        <v>86</v>
      </c>
      <c r="G26" s="822">
        <f t="shared" si="0"/>
        <v>153</v>
      </c>
      <c r="H26" s="92"/>
      <c r="I26" s="92"/>
    </row>
    <row r="27" spans="1:28">
      <c r="A27" s="1987"/>
      <c r="B27" s="251" t="s">
        <v>33</v>
      </c>
      <c r="C27" s="249">
        <v>24</v>
      </c>
      <c r="D27" s="249">
        <v>4</v>
      </c>
      <c r="E27" s="249">
        <v>0</v>
      </c>
      <c r="F27" s="249">
        <v>43</v>
      </c>
      <c r="G27" s="814">
        <f t="shared" si="0"/>
        <v>71</v>
      </c>
      <c r="H27" s="92"/>
      <c r="I27" s="92"/>
    </row>
    <row r="28" spans="1:28">
      <c r="A28" s="1987"/>
      <c r="B28" s="251" t="s">
        <v>15</v>
      </c>
      <c r="C28" s="249">
        <v>15</v>
      </c>
      <c r="D28" s="249">
        <v>4</v>
      </c>
      <c r="E28" s="249">
        <v>0</v>
      </c>
      <c r="F28" s="249">
        <v>22</v>
      </c>
      <c r="G28" s="248">
        <f t="shared" si="0"/>
        <v>41</v>
      </c>
      <c r="H28" s="92"/>
      <c r="I28" s="92"/>
    </row>
    <row r="29" spans="1:28">
      <c r="A29" s="1988"/>
      <c r="B29" s="790" t="s">
        <v>16</v>
      </c>
      <c r="C29" s="1078">
        <v>19</v>
      </c>
      <c r="D29" s="249">
        <v>1</v>
      </c>
      <c r="E29" s="249">
        <v>0</v>
      </c>
      <c r="F29" s="1078">
        <v>21</v>
      </c>
      <c r="G29" s="248">
        <f t="shared" si="0"/>
        <v>41</v>
      </c>
      <c r="H29" s="92"/>
      <c r="I29" s="92"/>
    </row>
    <row r="30" spans="1:28">
      <c r="A30" s="2006">
        <v>1404</v>
      </c>
      <c r="B30" s="35" t="s">
        <v>34</v>
      </c>
      <c r="C30" s="813">
        <f>SUM(C31:C32)</f>
        <v>43</v>
      </c>
      <c r="D30" s="813">
        <f>SUM(D31:D32)</f>
        <v>9</v>
      </c>
      <c r="E30" s="813">
        <f>SUM(E31:E32)</f>
        <v>17</v>
      </c>
      <c r="F30" s="813">
        <f>SUM(F31:F32)</f>
        <v>165</v>
      </c>
      <c r="G30" s="822">
        <f t="shared" si="0"/>
        <v>234</v>
      </c>
      <c r="H30" s="92"/>
      <c r="I30" s="92"/>
    </row>
    <row r="31" spans="1:28">
      <c r="A31" s="2007"/>
      <c r="B31" s="251" t="s">
        <v>109</v>
      </c>
      <c r="C31" s="249">
        <v>33</v>
      </c>
      <c r="D31" s="249">
        <v>5</v>
      </c>
      <c r="E31" s="249">
        <v>0</v>
      </c>
      <c r="F31" s="249">
        <v>99</v>
      </c>
      <c r="G31" s="814">
        <f t="shared" si="0"/>
        <v>137</v>
      </c>
      <c r="H31" s="92"/>
      <c r="I31"/>
    </row>
    <row r="32" spans="1:28">
      <c r="A32" s="2008"/>
      <c r="B32" s="251" t="s">
        <v>17</v>
      </c>
      <c r="C32" s="249">
        <v>10</v>
      </c>
      <c r="D32" s="1078">
        <v>4</v>
      </c>
      <c r="E32" s="249">
        <v>17</v>
      </c>
      <c r="F32" s="249">
        <v>66</v>
      </c>
      <c r="G32" s="248">
        <f t="shared" si="0"/>
        <v>97</v>
      </c>
      <c r="H32" s="92"/>
      <c r="I32"/>
    </row>
    <row r="33" spans="1:9">
      <c r="A33" s="2006">
        <v>1405</v>
      </c>
      <c r="B33" s="35" t="s">
        <v>18</v>
      </c>
      <c r="C33" s="813">
        <f>SUM(C34:C37)</f>
        <v>82</v>
      </c>
      <c r="D33" s="813">
        <f>SUM(D34:D37)</f>
        <v>7</v>
      </c>
      <c r="E33" s="813">
        <f>SUM(E34:E37)</f>
        <v>2</v>
      </c>
      <c r="F33" s="813">
        <f>SUM(F34:F37)</f>
        <v>100</v>
      </c>
      <c r="G33" s="822">
        <f t="shared" si="0"/>
        <v>191</v>
      </c>
      <c r="H33" s="92"/>
      <c r="I33"/>
    </row>
    <row r="34" spans="1:9">
      <c r="A34" s="2007"/>
      <c r="B34" s="251" t="s">
        <v>21</v>
      </c>
      <c r="C34" s="249">
        <v>31</v>
      </c>
      <c r="D34" s="249">
        <v>3</v>
      </c>
      <c r="E34" s="249">
        <v>0</v>
      </c>
      <c r="F34" s="249">
        <v>39</v>
      </c>
      <c r="G34" s="814">
        <f t="shared" si="0"/>
        <v>73</v>
      </c>
    </row>
    <row r="35" spans="1:9">
      <c r="A35" s="2007"/>
      <c r="B35" s="251" t="s">
        <v>19</v>
      </c>
      <c r="C35" s="249">
        <v>35</v>
      </c>
      <c r="D35" s="249">
        <v>2</v>
      </c>
      <c r="E35" s="249">
        <v>2</v>
      </c>
      <c r="F35" s="249">
        <v>24</v>
      </c>
      <c r="G35" s="248">
        <f t="shared" si="0"/>
        <v>63</v>
      </c>
    </row>
    <row r="36" spans="1:9">
      <c r="A36" s="2007"/>
      <c r="B36" s="279" t="s">
        <v>65</v>
      </c>
      <c r="C36" s="249">
        <v>11</v>
      </c>
      <c r="D36" s="249">
        <v>1</v>
      </c>
      <c r="E36" s="249">
        <v>0</v>
      </c>
      <c r="F36" s="249">
        <v>31</v>
      </c>
      <c r="G36" s="248">
        <f t="shared" si="0"/>
        <v>43</v>
      </c>
    </row>
    <row r="37" spans="1:9">
      <c r="A37" s="2008"/>
      <c r="B37" s="279" t="s">
        <v>49</v>
      </c>
      <c r="C37" s="249">
        <v>5</v>
      </c>
      <c r="D37" s="249">
        <v>1</v>
      </c>
      <c r="E37" s="249">
        <v>0</v>
      </c>
      <c r="F37" s="249">
        <v>6</v>
      </c>
      <c r="G37" s="248">
        <f t="shared" si="0"/>
        <v>12</v>
      </c>
    </row>
    <row r="38" spans="1:9">
      <c r="A38" s="2010">
        <v>1406</v>
      </c>
      <c r="B38" s="35" t="s">
        <v>22</v>
      </c>
      <c r="C38" s="813">
        <f>SUM(C39:C43)</f>
        <v>60</v>
      </c>
      <c r="D38" s="813">
        <f>SUM(D39:D43)</f>
        <v>28</v>
      </c>
      <c r="E38" s="813">
        <f>SUM(E39:E43)</f>
        <v>3</v>
      </c>
      <c r="F38" s="813">
        <f>SUM(F39:F43)</f>
        <v>183</v>
      </c>
      <c r="G38" s="822">
        <f t="shared" si="0"/>
        <v>274</v>
      </c>
    </row>
    <row r="39" spans="1:9">
      <c r="A39" s="1981"/>
      <c r="B39" s="251" t="s">
        <v>68</v>
      </c>
      <c r="C39" s="249">
        <v>30</v>
      </c>
      <c r="D39" s="249">
        <v>6</v>
      </c>
      <c r="E39" s="249">
        <v>2</v>
      </c>
      <c r="F39" s="249">
        <v>79</v>
      </c>
      <c r="G39" s="814">
        <f t="shared" si="0"/>
        <v>117</v>
      </c>
    </row>
    <row r="40" spans="1:9">
      <c r="A40" s="1981"/>
      <c r="B40" s="251" t="s">
        <v>23</v>
      </c>
      <c r="C40" s="249">
        <v>11</v>
      </c>
      <c r="D40" s="249">
        <v>10</v>
      </c>
      <c r="E40" s="249">
        <v>0</v>
      </c>
      <c r="F40" s="249">
        <v>27</v>
      </c>
      <c r="G40" s="248">
        <f t="shared" si="0"/>
        <v>48</v>
      </c>
    </row>
    <row r="41" spans="1:9">
      <c r="A41" s="1981"/>
      <c r="B41" s="251" t="s">
        <v>66</v>
      </c>
      <c r="C41" s="249">
        <v>10</v>
      </c>
      <c r="D41" s="249">
        <v>3</v>
      </c>
      <c r="E41" s="249">
        <v>0</v>
      </c>
      <c r="F41" s="249">
        <v>25</v>
      </c>
      <c r="G41" s="248">
        <f t="shared" ref="G41:G60" si="1">SUM(C41:F41)</f>
        <v>38</v>
      </c>
    </row>
    <row r="42" spans="1:9">
      <c r="A42" s="1981"/>
      <c r="B42" s="251" t="s">
        <v>36</v>
      </c>
      <c r="C42" s="249">
        <v>9</v>
      </c>
      <c r="D42" s="249">
        <v>9</v>
      </c>
      <c r="E42" s="249">
        <v>1</v>
      </c>
      <c r="F42" s="249">
        <v>38</v>
      </c>
      <c r="G42" s="248">
        <f t="shared" si="1"/>
        <v>57</v>
      </c>
    </row>
    <row r="43" spans="1:9">
      <c r="A43" s="1982"/>
      <c r="B43" s="251" t="s">
        <v>930</v>
      </c>
      <c r="C43" s="249">
        <v>0</v>
      </c>
      <c r="D43" s="249">
        <v>0</v>
      </c>
      <c r="E43" s="249">
        <v>0</v>
      </c>
      <c r="F43" s="249">
        <v>14</v>
      </c>
      <c r="G43" s="248">
        <f t="shared" si="1"/>
        <v>14</v>
      </c>
    </row>
    <row r="44" spans="1:9">
      <c r="A44" s="2010">
        <v>1407</v>
      </c>
      <c r="B44" s="35" t="s">
        <v>24</v>
      </c>
      <c r="C44" s="813">
        <f>SUM(C45:C46)</f>
        <v>22</v>
      </c>
      <c r="D44" s="813">
        <f>SUM(D45:D46)</f>
        <v>11</v>
      </c>
      <c r="E44" s="813">
        <f>SUM(E45:E46)</f>
        <v>0</v>
      </c>
      <c r="F44" s="813">
        <f>SUM(F45:F46)</f>
        <v>80</v>
      </c>
      <c r="G44" s="822">
        <f t="shared" si="1"/>
        <v>113</v>
      </c>
    </row>
    <row r="45" spans="1:9">
      <c r="A45" s="1981"/>
      <c r="B45" s="251" t="s">
        <v>69</v>
      </c>
      <c r="C45" s="1083">
        <v>8</v>
      </c>
      <c r="D45" s="1083">
        <v>3</v>
      </c>
      <c r="E45" s="1083">
        <v>0</v>
      </c>
      <c r="F45" s="1083">
        <v>25</v>
      </c>
      <c r="G45" s="814">
        <f t="shared" si="1"/>
        <v>36</v>
      </c>
    </row>
    <row r="46" spans="1:9">
      <c r="A46" s="1982"/>
      <c r="B46" s="251" t="s">
        <v>51</v>
      </c>
      <c r="C46" s="1083">
        <v>14</v>
      </c>
      <c r="D46" s="1083">
        <v>8</v>
      </c>
      <c r="E46" s="1083">
        <v>0</v>
      </c>
      <c r="F46" s="1083">
        <v>55</v>
      </c>
      <c r="G46" s="248">
        <f t="shared" si="1"/>
        <v>77</v>
      </c>
    </row>
    <row r="47" spans="1:9">
      <c r="A47" s="2157">
        <v>1408</v>
      </c>
      <c r="B47" s="35" t="s">
        <v>25</v>
      </c>
      <c r="C47" s="818">
        <f>SUM(C48:C51)</f>
        <v>20</v>
      </c>
      <c r="D47" s="818">
        <f>SUM(D48:D51)</f>
        <v>2</v>
      </c>
      <c r="E47" s="818">
        <f>SUM(E48:E51)</f>
        <v>0</v>
      </c>
      <c r="F47" s="818">
        <f>SUM(F48:F51)</f>
        <v>107</v>
      </c>
      <c r="G47" s="822">
        <f t="shared" si="1"/>
        <v>129</v>
      </c>
    </row>
    <row r="48" spans="1:9">
      <c r="A48" s="1985"/>
      <c r="B48" s="269" t="s">
        <v>20</v>
      </c>
      <c r="C48" s="860">
        <v>16</v>
      </c>
      <c r="D48" s="860">
        <v>1</v>
      </c>
      <c r="E48" s="860">
        <v>0</v>
      </c>
      <c r="F48" s="860">
        <v>48</v>
      </c>
      <c r="G48" s="814">
        <f t="shared" si="1"/>
        <v>65</v>
      </c>
    </row>
    <row r="49" spans="1:8">
      <c r="A49" s="1985"/>
      <c r="B49" s="279" t="s">
        <v>50</v>
      </c>
      <c r="C49" s="249">
        <v>4</v>
      </c>
      <c r="D49" s="249">
        <v>1</v>
      </c>
      <c r="E49" s="249">
        <v>0</v>
      </c>
      <c r="F49" s="249">
        <v>22</v>
      </c>
      <c r="G49" s="248">
        <f t="shared" si="1"/>
        <v>27</v>
      </c>
    </row>
    <row r="50" spans="1:8">
      <c r="A50" s="1985"/>
      <c r="B50" s="251" t="s">
        <v>929</v>
      </c>
      <c r="C50" s="260">
        <v>0</v>
      </c>
      <c r="D50" s="253">
        <v>0</v>
      </c>
      <c r="E50" s="253">
        <v>0</v>
      </c>
      <c r="F50" s="253">
        <v>25</v>
      </c>
      <c r="G50" s="248">
        <f t="shared" si="1"/>
        <v>25</v>
      </c>
    </row>
    <row r="51" spans="1:8">
      <c r="A51" s="1996"/>
      <c r="B51" s="790" t="s">
        <v>928</v>
      </c>
      <c r="C51" s="844">
        <v>0</v>
      </c>
      <c r="D51" s="844">
        <v>0</v>
      </c>
      <c r="E51" s="844">
        <v>0</v>
      </c>
      <c r="F51" s="844">
        <v>12</v>
      </c>
      <c r="G51" s="248">
        <f t="shared" si="1"/>
        <v>12</v>
      </c>
    </row>
    <row r="52" spans="1:8">
      <c r="A52" s="2158">
        <v>1624</v>
      </c>
      <c r="B52" s="35" t="s">
        <v>47</v>
      </c>
      <c r="C52" s="813">
        <f>SUM(C53:C55)</f>
        <v>9</v>
      </c>
      <c r="D52" s="813">
        <f>SUM(D53:D55)</f>
        <v>0</v>
      </c>
      <c r="E52" s="813">
        <f>SUM(E53:E55)</f>
        <v>1</v>
      </c>
      <c r="F52" s="813">
        <f>SUM(F53:F55)</f>
        <v>18</v>
      </c>
      <c r="G52" s="822">
        <f t="shared" si="1"/>
        <v>28</v>
      </c>
    </row>
    <row r="53" spans="1:8">
      <c r="A53" s="1987"/>
      <c r="B53" s="279" t="s">
        <v>35</v>
      </c>
      <c r="C53" s="249">
        <v>5</v>
      </c>
      <c r="D53" s="249">
        <v>0</v>
      </c>
      <c r="E53" s="249">
        <v>0</v>
      </c>
      <c r="F53" s="249">
        <v>7</v>
      </c>
      <c r="G53" s="814">
        <f t="shared" si="1"/>
        <v>12</v>
      </c>
    </row>
    <row r="54" spans="1:8">
      <c r="A54" s="1987"/>
      <c r="B54" s="279" t="s">
        <v>117</v>
      </c>
      <c r="C54" s="249">
        <v>0</v>
      </c>
      <c r="D54" s="249">
        <v>0</v>
      </c>
      <c r="E54" s="249">
        <v>0</v>
      </c>
      <c r="F54" s="249">
        <v>5</v>
      </c>
      <c r="G54" s="248">
        <f t="shared" si="1"/>
        <v>5</v>
      </c>
    </row>
    <row r="55" spans="1:8">
      <c r="A55" s="1988"/>
      <c r="B55" s="790" t="s">
        <v>927</v>
      </c>
      <c r="C55" s="844">
        <v>4</v>
      </c>
      <c r="D55" s="844">
        <v>0</v>
      </c>
      <c r="E55" s="844">
        <v>1</v>
      </c>
      <c r="F55" s="844">
        <v>6</v>
      </c>
      <c r="G55" s="248">
        <f t="shared" si="1"/>
        <v>11</v>
      </c>
    </row>
    <row r="56" spans="1:8">
      <c r="A56" s="1077"/>
      <c r="B56" s="42" t="s">
        <v>926</v>
      </c>
      <c r="C56" s="1076">
        <v>0</v>
      </c>
      <c r="D56" s="1076">
        <v>0</v>
      </c>
      <c r="E56" s="1076">
        <v>0</v>
      </c>
      <c r="F56" s="1076">
        <v>500</v>
      </c>
      <c r="G56" s="822">
        <f t="shared" si="1"/>
        <v>500</v>
      </c>
    </row>
    <row r="57" spans="1:8">
      <c r="A57" s="2243"/>
      <c r="B57" s="35" t="s">
        <v>925</v>
      </c>
      <c r="C57" s="813">
        <f>SUM(C58:C60)</f>
        <v>3</v>
      </c>
      <c r="D57" s="813">
        <f>SUM(D58:D60)</f>
        <v>8</v>
      </c>
      <c r="E57" s="813">
        <f>SUM(E58:E60)</f>
        <v>0</v>
      </c>
      <c r="F57" s="813">
        <f>SUM(F58:F60)</f>
        <v>43</v>
      </c>
      <c r="G57" s="822">
        <f t="shared" si="1"/>
        <v>54</v>
      </c>
    </row>
    <row r="58" spans="1:8">
      <c r="A58" s="2244"/>
      <c r="B58" s="279" t="s">
        <v>924</v>
      </c>
      <c r="C58" s="249">
        <v>3</v>
      </c>
      <c r="D58" s="249">
        <v>4</v>
      </c>
      <c r="E58" s="249">
        <v>0</v>
      </c>
      <c r="F58" s="249">
        <v>27</v>
      </c>
      <c r="G58" s="814">
        <f t="shared" si="1"/>
        <v>34</v>
      </c>
    </row>
    <row r="59" spans="1:8">
      <c r="A59" s="2244"/>
      <c r="B59" s="279" t="s">
        <v>923</v>
      </c>
      <c r="C59" s="249">
        <v>0</v>
      </c>
      <c r="D59" s="249">
        <v>2</v>
      </c>
      <c r="E59" s="249">
        <v>0</v>
      </c>
      <c r="F59" s="249">
        <v>8</v>
      </c>
      <c r="G59" s="248">
        <f t="shared" si="1"/>
        <v>10</v>
      </c>
    </row>
    <row r="60" spans="1:8">
      <c r="A60" s="2245"/>
      <c r="B60" s="279" t="s">
        <v>922</v>
      </c>
      <c r="C60" s="249">
        <v>0</v>
      </c>
      <c r="D60" s="249">
        <v>2</v>
      </c>
      <c r="E60" s="249">
        <v>0</v>
      </c>
      <c r="F60" s="249">
        <v>8</v>
      </c>
      <c r="G60" s="248">
        <f t="shared" si="1"/>
        <v>10</v>
      </c>
    </row>
    <row r="61" spans="1:8">
      <c r="A61"/>
      <c r="B61" s="131" t="s">
        <v>5</v>
      </c>
      <c r="C61" s="1075">
        <f>SUM(C9,C17,C26,C30,C33,C38,C44,C47,C52,C56,C57)</f>
        <v>545</v>
      </c>
      <c r="D61" s="1075">
        <f>SUM(D9,D17,D26,D30,D33,D38,D44,D47,D52,D56,D57)</f>
        <v>128</v>
      </c>
      <c r="E61" s="1075">
        <f>SUM(E9,E17,E26,E30,E33,E38,E44,E47,E52,E56,E57)</f>
        <v>31</v>
      </c>
      <c r="F61" s="1075">
        <f>SUM(F9,F17,F26,F30,F33,F38,F44,F47,F52,F56,F57)</f>
        <v>1731</v>
      </c>
      <c r="G61" s="1074">
        <f>SUM(G9,G17,G26,G30,G33,G38,G44,G47,G52,G56,G57)</f>
        <v>2435</v>
      </c>
      <c r="H61" s="1082"/>
    </row>
    <row r="62" spans="1:8">
      <c r="A62" s="754"/>
      <c r="B62" s="481" t="s">
        <v>939</v>
      </c>
      <c r="C62" s="1073"/>
      <c r="D62" s="1073"/>
      <c r="E62" s="1073"/>
      <c r="F62" s="1073"/>
      <c r="G62" s="1073"/>
    </row>
    <row r="63" spans="1:8">
      <c r="A63" s="754"/>
      <c r="B63" s="2147" t="s">
        <v>920</v>
      </c>
      <c r="C63" s="2147"/>
      <c r="D63" s="2147"/>
      <c r="E63" s="2147"/>
      <c r="F63" s="2147"/>
      <c r="G63" s="2147"/>
    </row>
    <row r="64" spans="1:8">
      <c r="A64"/>
      <c r="B64" s="2210" t="s">
        <v>919</v>
      </c>
      <c r="C64" s="2210"/>
      <c r="D64" s="2210"/>
      <c r="E64" s="2210"/>
      <c r="F64" s="2210"/>
      <c r="G64" s="2210"/>
    </row>
    <row r="65" spans="1:28">
      <c r="A65" s="754"/>
      <c r="B65" s="2210" t="s">
        <v>918</v>
      </c>
      <c r="C65" s="2210"/>
      <c r="D65" s="2210"/>
      <c r="E65" s="2210"/>
      <c r="F65" s="2210"/>
      <c r="G65" s="2210"/>
    </row>
    <row r="66" spans="1:28">
      <c r="A66" s="754"/>
      <c r="B66" s="2210" t="s">
        <v>917</v>
      </c>
      <c r="C66" s="2210"/>
      <c r="D66" s="2210"/>
      <c r="E66" s="2210"/>
      <c r="F66" s="2210"/>
      <c r="G66" s="2210"/>
    </row>
    <row r="67" spans="1:28">
      <c r="A67"/>
      <c r="B67" s="2210" t="s">
        <v>916</v>
      </c>
      <c r="C67" s="2210"/>
      <c r="D67" s="2210"/>
      <c r="E67" s="2210"/>
      <c r="F67" s="2210"/>
      <c r="G67" s="2210"/>
      <c r="H67"/>
      <c r="I67"/>
      <c r="J67"/>
      <c r="K67"/>
      <c r="L67"/>
      <c r="M67"/>
      <c r="N67"/>
      <c r="O67"/>
      <c r="P67"/>
      <c r="Q67"/>
      <c r="R67"/>
      <c r="S67"/>
      <c r="T67"/>
      <c r="U67"/>
      <c r="V67"/>
      <c r="W67"/>
      <c r="X67"/>
      <c r="Y67"/>
      <c r="Z67"/>
      <c r="AA67"/>
      <c r="AB67"/>
    </row>
    <row r="68" spans="1:28">
      <c r="A68"/>
      <c r="B68"/>
      <c r="C68"/>
      <c r="D68"/>
      <c r="E68"/>
      <c r="F68"/>
      <c r="G68"/>
      <c r="H68"/>
      <c r="I68"/>
      <c r="J68"/>
      <c r="K68"/>
      <c r="L68"/>
      <c r="M68"/>
      <c r="N68"/>
      <c r="O68"/>
      <c r="P68"/>
      <c r="Q68"/>
      <c r="R68"/>
      <c r="S68"/>
      <c r="T68"/>
      <c r="U68"/>
      <c r="V68"/>
      <c r="W68"/>
      <c r="X68"/>
      <c r="Y68"/>
      <c r="Z68"/>
      <c r="AA68"/>
      <c r="AB68"/>
    </row>
    <row r="69" spans="1:28">
      <c r="A69"/>
      <c r="B69"/>
      <c r="C69"/>
      <c r="D69"/>
      <c r="E69"/>
      <c r="F69"/>
      <c r="G69"/>
      <c r="H69"/>
      <c r="I69"/>
      <c r="J69"/>
      <c r="K69"/>
      <c r="L69"/>
      <c r="M69"/>
      <c r="N69"/>
      <c r="O69"/>
      <c r="P69"/>
      <c r="Q69"/>
      <c r="R69"/>
      <c r="S69"/>
      <c r="T69"/>
      <c r="U69"/>
      <c r="V69"/>
      <c r="W69"/>
      <c r="X69"/>
      <c r="Y69"/>
      <c r="Z69"/>
      <c r="AA69"/>
      <c r="AB69"/>
    </row>
    <row r="70" spans="1:28">
      <c r="A70"/>
      <c r="B70"/>
      <c r="C70"/>
      <c r="D70"/>
      <c r="E70"/>
      <c r="F70"/>
      <c r="G70"/>
      <c r="H70"/>
      <c r="I70"/>
      <c r="J70"/>
      <c r="K70"/>
      <c r="L70"/>
      <c r="M70"/>
      <c r="N70"/>
      <c r="O70"/>
      <c r="P70"/>
      <c r="Q70"/>
      <c r="R70"/>
      <c r="S70"/>
      <c r="T70"/>
      <c r="U70"/>
      <c r="V70"/>
      <c r="W70"/>
      <c r="X70"/>
      <c r="Y70"/>
      <c r="Z70"/>
      <c r="AA70"/>
      <c r="AB70"/>
    </row>
    <row r="71" spans="1:28">
      <c r="A71"/>
      <c r="B71"/>
      <c r="C71"/>
      <c r="D71"/>
      <c r="E71"/>
      <c r="F71"/>
      <c r="G71"/>
      <c r="H71"/>
      <c r="I71"/>
      <c r="J71"/>
      <c r="K71"/>
      <c r="L71"/>
      <c r="M71"/>
      <c r="N71"/>
      <c r="O71"/>
      <c r="P71"/>
      <c r="Q71"/>
      <c r="R71"/>
      <c r="S71"/>
      <c r="T71"/>
      <c r="U71"/>
      <c r="V71"/>
      <c r="W71"/>
      <c r="X71"/>
      <c r="Y71"/>
      <c r="Z71"/>
      <c r="AA71"/>
      <c r="AB71"/>
    </row>
    <row r="72" spans="1:28">
      <c r="A72"/>
      <c r="B72"/>
      <c r="C72"/>
      <c r="D72"/>
      <c r="E72"/>
      <c r="F72"/>
      <c r="G72"/>
      <c r="H72"/>
      <c r="I72"/>
      <c r="J72"/>
      <c r="K72"/>
      <c r="L72"/>
      <c r="M72"/>
      <c r="N72"/>
      <c r="O72"/>
      <c r="P72"/>
      <c r="Q72"/>
      <c r="R72"/>
      <c r="S72"/>
      <c r="T72"/>
      <c r="U72"/>
      <c r="V72"/>
      <c r="W72"/>
      <c r="X72"/>
      <c r="Y72"/>
      <c r="Z72"/>
      <c r="AA72"/>
      <c r="AB72"/>
    </row>
    <row r="73" spans="1:28">
      <c r="A73"/>
      <c r="B73"/>
      <c r="C73"/>
      <c r="D73"/>
      <c r="E73"/>
      <c r="F73"/>
      <c r="G73"/>
      <c r="H73"/>
      <c r="I73"/>
      <c r="J73"/>
      <c r="K73"/>
      <c r="L73"/>
      <c r="M73"/>
      <c r="N73"/>
      <c r="O73"/>
      <c r="P73"/>
      <c r="Q73"/>
      <c r="R73"/>
      <c r="S73"/>
      <c r="T73"/>
      <c r="U73"/>
      <c r="V73"/>
      <c r="W73"/>
      <c r="X73"/>
      <c r="Y73"/>
      <c r="Z73"/>
      <c r="AA73"/>
      <c r="AB73"/>
    </row>
    <row r="74" spans="1:28">
      <c r="A74"/>
      <c r="B74"/>
      <c r="C74"/>
      <c r="D74"/>
      <c r="E74"/>
      <c r="F74"/>
      <c r="G74"/>
      <c r="H74"/>
      <c r="I74"/>
      <c r="J74"/>
      <c r="K74"/>
      <c r="L74"/>
      <c r="M74"/>
      <c r="N74"/>
      <c r="O74"/>
      <c r="P74"/>
      <c r="Q74"/>
      <c r="R74"/>
      <c r="S74"/>
      <c r="T74"/>
      <c r="U74"/>
      <c r="V74"/>
      <c r="W74"/>
      <c r="X74"/>
      <c r="Y74"/>
      <c r="Z74"/>
      <c r="AA74"/>
      <c r="AB74"/>
    </row>
    <row r="75" spans="1:28">
      <c r="A75"/>
      <c r="B75"/>
      <c r="C75"/>
      <c r="D75"/>
      <c r="E75"/>
      <c r="F75"/>
      <c r="G75"/>
      <c r="H75"/>
      <c r="I75"/>
      <c r="J75"/>
      <c r="K75"/>
      <c r="L75"/>
      <c r="M75"/>
      <c r="N75"/>
      <c r="O75"/>
      <c r="P75"/>
      <c r="Q75"/>
      <c r="R75"/>
      <c r="S75"/>
      <c r="T75"/>
      <c r="U75"/>
      <c r="V75"/>
      <c r="W75"/>
      <c r="X75"/>
      <c r="Y75"/>
      <c r="Z75"/>
      <c r="AA75"/>
      <c r="AB75"/>
    </row>
    <row r="76" spans="1:28">
      <c r="A76"/>
      <c r="B76"/>
      <c r="C76"/>
      <c r="D76"/>
      <c r="E76"/>
      <c r="F76"/>
      <c r="G76"/>
      <c r="H76"/>
      <c r="I76"/>
      <c r="J76"/>
      <c r="K76"/>
      <c r="L76"/>
      <c r="M76"/>
      <c r="N76"/>
      <c r="O76"/>
      <c r="P76"/>
      <c r="Q76"/>
      <c r="R76"/>
      <c r="S76"/>
      <c r="T76"/>
      <c r="U76"/>
      <c r="V76"/>
      <c r="W76"/>
      <c r="X76"/>
      <c r="Y76"/>
      <c r="Z76"/>
      <c r="AA76"/>
      <c r="AB76"/>
    </row>
    <row r="77" spans="1:28">
      <c r="A77"/>
      <c r="B77"/>
      <c r="C77"/>
      <c r="D77"/>
      <c r="E77"/>
      <c r="F77"/>
      <c r="G77"/>
      <c r="H77"/>
      <c r="I77"/>
      <c r="J77"/>
      <c r="K77"/>
      <c r="L77"/>
      <c r="M77"/>
      <c r="N77"/>
      <c r="O77"/>
      <c r="P77"/>
      <c r="Q77"/>
      <c r="R77"/>
      <c r="S77"/>
      <c r="T77"/>
      <c r="U77"/>
      <c r="V77"/>
      <c r="W77"/>
      <c r="X77"/>
      <c r="Y77"/>
      <c r="Z77"/>
      <c r="AA77"/>
      <c r="AB77"/>
    </row>
    <row r="78" spans="1:28">
      <c r="A78"/>
      <c r="B78"/>
      <c r="C78"/>
      <c r="D78"/>
      <c r="E78"/>
      <c r="F78"/>
      <c r="G78"/>
      <c r="H78"/>
      <c r="I78"/>
      <c r="J78"/>
      <c r="K78"/>
      <c r="L78"/>
      <c r="M78"/>
      <c r="N78"/>
      <c r="O78"/>
      <c r="P78"/>
      <c r="Q78"/>
      <c r="R78"/>
      <c r="S78"/>
      <c r="T78"/>
      <c r="U78"/>
      <c r="V78"/>
      <c r="W78"/>
      <c r="X78"/>
      <c r="Y78"/>
      <c r="Z78"/>
      <c r="AA78"/>
      <c r="AB78"/>
    </row>
    <row r="79" spans="1:28">
      <c r="A79" s="73"/>
      <c r="C79" s="214"/>
      <c r="H79" s="73"/>
    </row>
    <row r="80" spans="1:28">
      <c r="A80" s="73"/>
      <c r="C80" s="214"/>
      <c r="H80" s="73"/>
    </row>
    <row r="81" spans="1:8">
      <c r="A81" s="73"/>
      <c r="C81" s="214"/>
      <c r="H81" s="73"/>
    </row>
    <row r="82" spans="1:8">
      <c r="A82" s="73"/>
      <c r="C82" s="214"/>
      <c r="H82" s="73"/>
    </row>
    <row r="83" spans="1:8">
      <c r="A83" s="73"/>
      <c r="C83" s="214"/>
      <c r="H83" s="73"/>
    </row>
    <row r="84" spans="1:8">
      <c r="A84" s="73"/>
      <c r="C84" s="214"/>
      <c r="H84" s="73"/>
    </row>
    <row r="85" spans="1:8">
      <c r="A85" s="73"/>
      <c r="C85" s="214"/>
      <c r="H85" s="73"/>
    </row>
    <row r="86" spans="1:8">
      <c r="A86" s="73"/>
      <c r="C86" s="214"/>
      <c r="H86" s="73"/>
    </row>
    <row r="87" spans="1:8">
      <c r="A87" s="73"/>
      <c r="C87" s="214"/>
      <c r="H87" s="73"/>
    </row>
    <row r="88" spans="1:8">
      <c r="A88" s="73"/>
      <c r="C88" s="214"/>
      <c r="H88" s="73"/>
    </row>
    <row r="89" spans="1:8">
      <c r="A89" s="73"/>
      <c r="C89" s="214"/>
      <c r="H89" s="73"/>
    </row>
    <row r="90" spans="1:8">
      <c r="A90" s="73"/>
      <c r="C90" s="214"/>
      <c r="H90" s="73"/>
    </row>
    <row r="91" spans="1:8">
      <c r="A91" s="73"/>
      <c r="C91" s="214"/>
      <c r="H91" s="73"/>
    </row>
    <row r="92" spans="1:8">
      <c r="A92" s="73"/>
      <c r="C92" s="214"/>
      <c r="H92" s="73"/>
    </row>
    <row r="93" spans="1:8">
      <c r="A93" s="73"/>
      <c r="C93" s="214"/>
      <c r="H93" s="73"/>
    </row>
    <row r="94" spans="1:8">
      <c r="A94" s="73"/>
      <c r="C94" s="214"/>
      <c r="H94" s="73"/>
    </row>
    <row r="95" spans="1:8">
      <c r="A95" s="73"/>
      <c r="C95" s="214"/>
      <c r="H95" s="73"/>
    </row>
    <row r="96" spans="1:8">
      <c r="A96" s="73"/>
      <c r="C96" s="214"/>
      <c r="H96" s="73"/>
    </row>
    <row r="97" spans="1:8">
      <c r="A97" s="73"/>
      <c r="C97" s="214"/>
      <c r="H97" s="73"/>
    </row>
    <row r="98" spans="1:8">
      <c r="A98" s="73"/>
      <c r="C98" s="214"/>
      <c r="H98" s="73"/>
    </row>
    <row r="99" spans="1:8">
      <c r="A99" s="73"/>
      <c r="C99" s="214"/>
      <c r="H99" s="73"/>
    </row>
    <row r="100" spans="1:8">
      <c r="A100" s="73"/>
      <c r="C100" s="214"/>
      <c r="H100" s="73"/>
    </row>
    <row r="101" spans="1:8">
      <c r="A101" s="73"/>
      <c r="C101" s="214"/>
      <c r="H101" s="73"/>
    </row>
    <row r="102" spans="1:8">
      <c r="A102" s="73"/>
      <c r="C102" s="214"/>
      <c r="H102" s="73"/>
    </row>
    <row r="103" spans="1:8">
      <c r="A103" s="73"/>
      <c r="C103" s="214"/>
      <c r="H103" s="73"/>
    </row>
    <row r="104" spans="1:8">
      <c r="A104" s="73"/>
      <c r="C104" s="214"/>
      <c r="H104" s="73"/>
    </row>
    <row r="105" spans="1:8">
      <c r="A105" s="73"/>
      <c r="C105" s="214"/>
      <c r="H105" s="73"/>
    </row>
    <row r="106" spans="1:8">
      <c r="A106" s="73"/>
      <c r="C106" s="214"/>
      <c r="H106" s="73"/>
    </row>
    <row r="107" spans="1:8">
      <c r="A107" s="73"/>
      <c r="C107" s="214"/>
      <c r="H107" s="73"/>
    </row>
    <row r="108" spans="1:8">
      <c r="A108" s="73"/>
      <c r="C108" s="214"/>
      <c r="H108" s="73"/>
    </row>
    <row r="109" spans="1:8">
      <c r="A109" s="73"/>
      <c r="C109" s="214"/>
      <c r="H109" s="73"/>
    </row>
    <row r="110" spans="1:8">
      <c r="A110" s="73"/>
      <c r="C110" s="214"/>
      <c r="H110" s="73"/>
    </row>
    <row r="111" spans="1:8">
      <c r="A111" s="73"/>
      <c r="C111" s="214"/>
      <c r="H111" s="73"/>
    </row>
    <row r="112" spans="1:8">
      <c r="A112" s="73"/>
      <c r="C112" s="214"/>
      <c r="H112" s="73"/>
    </row>
    <row r="113" spans="1:8">
      <c r="A113" s="73"/>
      <c r="C113" s="214"/>
      <c r="H113" s="73"/>
    </row>
    <row r="114" spans="1:8">
      <c r="A114" s="73"/>
      <c r="C114" s="214"/>
      <c r="H114" s="73"/>
    </row>
    <row r="115" spans="1:8">
      <c r="A115" s="73"/>
      <c r="C115" s="214"/>
      <c r="H115" s="73"/>
    </row>
    <row r="116" spans="1:8">
      <c r="A116" s="73"/>
      <c r="C116" s="214"/>
      <c r="H116" s="73"/>
    </row>
    <row r="117" spans="1:8">
      <c r="A117" s="73"/>
      <c r="C117" s="214"/>
      <c r="H117" s="73"/>
    </row>
    <row r="118" spans="1:8">
      <c r="A118" s="73"/>
      <c r="C118" s="214"/>
      <c r="H118" s="73"/>
    </row>
    <row r="119" spans="1:8">
      <c r="A119" s="73"/>
      <c r="C119" s="214"/>
      <c r="H119" s="73"/>
    </row>
    <row r="120" spans="1:8">
      <c r="A120" s="73"/>
      <c r="C120" s="214"/>
      <c r="H120" s="73"/>
    </row>
    <row r="121" spans="1:8">
      <c r="A121" s="73"/>
      <c r="C121" s="214"/>
      <c r="H121" s="73"/>
    </row>
    <row r="122" spans="1:8">
      <c r="A122" s="73"/>
      <c r="C122" s="214"/>
      <c r="H122" s="73"/>
    </row>
    <row r="123" spans="1:8">
      <c r="A123" s="73"/>
      <c r="C123" s="214"/>
      <c r="H123" s="73"/>
    </row>
    <row r="124" spans="1:8">
      <c r="A124" s="73"/>
      <c r="C124" s="214"/>
      <c r="H124" s="73"/>
    </row>
    <row r="125" spans="1:8">
      <c r="A125" s="73"/>
      <c r="C125" s="214"/>
      <c r="H125" s="73"/>
    </row>
    <row r="126" spans="1:8">
      <c r="A126" s="73"/>
      <c r="C126" s="214"/>
      <c r="H126" s="73"/>
    </row>
    <row r="127" spans="1:8">
      <c r="A127" s="73"/>
      <c r="C127" s="214"/>
      <c r="H127" s="73"/>
    </row>
    <row r="128" spans="1:8">
      <c r="A128" s="73"/>
      <c r="C128" s="214"/>
      <c r="H128" s="73"/>
    </row>
    <row r="129" spans="1:28">
      <c r="A129" s="73"/>
      <c r="C129" s="214"/>
      <c r="H129" s="73"/>
    </row>
    <row r="130" spans="1:28">
      <c r="A130" s="73"/>
      <c r="C130" s="214"/>
      <c r="H130" s="73"/>
    </row>
    <row r="131" spans="1:28">
      <c r="A131" s="73"/>
      <c r="C131" s="214"/>
      <c r="H131" s="73"/>
    </row>
    <row r="132" spans="1:28">
      <c r="A132" s="73"/>
      <c r="C132" s="214"/>
      <c r="H132" s="73"/>
    </row>
    <row r="133" spans="1:28">
      <c r="A133" s="73"/>
      <c r="C133" s="214"/>
      <c r="H133" s="73"/>
    </row>
    <row r="134" spans="1:28">
      <c r="A134"/>
      <c r="B134"/>
      <c r="C134"/>
      <c r="D134"/>
      <c r="E134"/>
      <c r="F134"/>
      <c r="G134"/>
      <c r="H134"/>
      <c r="I134"/>
      <c r="J134"/>
      <c r="K134"/>
      <c r="L134"/>
      <c r="M134"/>
      <c r="N134"/>
      <c r="O134"/>
      <c r="P134"/>
      <c r="Q134"/>
      <c r="R134"/>
      <c r="S134"/>
      <c r="T134"/>
      <c r="U134"/>
      <c r="V134"/>
      <c r="W134"/>
      <c r="X134"/>
      <c r="Y134"/>
      <c r="Z134"/>
      <c r="AA134"/>
      <c r="AB134"/>
    </row>
    <row r="135" spans="1:28">
      <c r="A135"/>
      <c r="B135"/>
      <c r="C135"/>
      <c r="D135"/>
      <c r="E135"/>
      <c r="F135"/>
      <c r="G135"/>
      <c r="H135"/>
      <c r="I135"/>
      <c r="J135"/>
      <c r="K135"/>
      <c r="L135"/>
      <c r="M135"/>
      <c r="N135"/>
      <c r="O135"/>
      <c r="P135"/>
      <c r="Q135"/>
      <c r="R135"/>
      <c r="S135"/>
      <c r="T135"/>
      <c r="U135"/>
      <c r="V135"/>
      <c r="W135"/>
      <c r="X135"/>
      <c r="Y135"/>
      <c r="Z135"/>
      <c r="AA135"/>
      <c r="AB135"/>
    </row>
    <row r="136" spans="1:28">
      <c r="A136"/>
      <c r="B136"/>
      <c r="C136"/>
      <c r="D136"/>
      <c r="E136"/>
      <c r="F136"/>
      <c r="G136"/>
      <c r="H136"/>
      <c r="I136"/>
      <c r="J136"/>
      <c r="K136"/>
      <c r="L136"/>
      <c r="M136"/>
      <c r="N136"/>
      <c r="O136"/>
      <c r="P136"/>
      <c r="Q136"/>
      <c r="R136"/>
      <c r="S136"/>
      <c r="T136"/>
      <c r="U136"/>
      <c r="V136"/>
      <c r="W136"/>
      <c r="X136"/>
      <c r="Y136"/>
      <c r="Z136"/>
      <c r="AA136"/>
      <c r="AB136"/>
    </row>
    <row r="137" spans="1:28">
      <c r="A137"/>
      <c r="B137"/>
      <c r="C137"/>
      <c r="D137"/>
      <c r="E137"/>
      <c r="F137"/>
      <c r="G137"/>
      <c r="H137"/>
      <c r="I137"/>
      <c r="J137"/>
      <c r="K137"/>
      <c r="L137"/>
      <c r="M137"/>
      <c r="N137"/>
      <c r="O137"/>
      <c r="P137"/>
      <c r="Q137"/>
      <c r="R137"/>
      <c r="S137"/>
      <c r="T137"/>
      <c r="U137"/>
      <c r="V137"/>
      <c r="W137"/>
      <c r="X137"/>
      <c r="Y137"/>
      <c r="Z137"/>
      <c r="AA137"/>
      <c r="AB137"/>
    </row>
    <row r="138" spans="1:28">
      <c r="A138"/>
      <c r="B138" s="99"/>
      <c r="C138" s="215"/>
      <c r="D138" s="215"/>
      <c r="E138" s="216"/>
      <c r="F138" s="215"/>
      <c r="G138" s="215"/>
      <c r="H138"/>
      <c r="I138"/>
      <c r="J138"/>
      <c r="K138"/>
      <c r="L138"/>
      <c r="M138"/>
      <c r="N138"/>
      <c r="O138"/>
      <c r="P138"/>
      <c r="Q138"/>
      <c r="R138"/>
      <c r="S138"/>
      <c r="T138"/>
      <c r="U138"/>
      <c r="V138"/>
      <c r="W138"/>
      <c r="X138"/>
      <c r="Y138"/>
      <c r="Z138"/>
      <c r="AA138"/>
      <c r="AB138"/>
    </row>
    <row r="139" spans="1:28">
      <c r="A139"/>
      <c r="B139"/>
      <c r="C139"/>
      <c r="D139"/>
      <c r="E139"/>
      <c r="F139"/>
      <c r="G139"/>
      <c r="H139"/>
      <c r="I139"/>
      <c r="J139"/>
      <c r="K139"/>
      <c r="L139"/>
      <c r="M139"/>
      <c r="N139"/>
      <c r="O139"/>
      <c r="P139"/>
      <c r="Q139"/>
      <c r="R139"/>
      <c r="S139"/>
      <c r="T139"/>
      <c r="U139"/>
      <c r="V139"/>
      <c r="W139"/>
      <c r="X139"/>
      <c r="Y139"/>
      <c r="Z139"/>
      <c r="AA139"/>
      <c r="AB139"/>
    </row>
    <row r="140" spans="1:28">
      <c r="A140"/>
      <c r="B140"/>
      <c r="C140"/>
      <c r="D140"/>
      <c r="E140"/>
      <c r="F140"/>
      <c r="G140"/>
      <c r="H140"/>
      <c r="I140"/>
      <c r="J140"/>
      <c r="K140"/>
      <c r="L140"/>
      <c r="M140"/>
      <c r="N140"/>
      <c r="O140"/>
      <c r="P140"/>
      <c r="Q140"/>
      <c r="R140"/>
      <c r="S140"/>
      <c r="T140"/>
      <c r="U140"/>
      <c r="V140"/>
      <c r="W140"/>
      <c r="X140"/>
      <c r="Y140"/>
      <c r="Z140"/>
      <c r="AA140"/>
      <c r="AB140"/>
    </row>
    <row r="141" spans="1:28">
      <c r="A141"/>
      <c r="B141"/>
      <c r="C141"/>
      <c r="D141"/>
      <c r="E141"/>
      <c r="F141"/>
      <c r="G141"/>
      <c r="H141"/>
      <c r="I141"/>
      <c r="J141"/>
      <c r="K141"/>
      <c r="L141"/>
      <c r="M141"/>
      <c r="N141"/>
      <c r="O141"/>
      <c r="P141"/>
      <c r="Q141"/>
      <c r="R141"/>
      <c r="S141"/>
      <c r="T141"/>
      <c r="U141"/>
      <c r="V141"/>
      <c r="W141"/>
      <c r="X141"/>
      <c r="Y141"/>
      <c r="Z141"/>
      <c r="AA141"/>
      <c r="AB141"/>
    </row>
    <row r="142" spans="1:28">
      <c r="A142"/>
      <c r="B142"/>
      <c r="C142"/>
      <c r="D142"/>
      <c r="E142"/>
      <c r="F142"/>
      <c r="G142"/>
      <c r="H142"/>
      <c r="I142"/>
      <c r="J142"/>
      <c r="K142"/>
      <c r="L142"/>
      <c r="M142"/>
      <c r="N142"/>
      <c r="O142"/>
      <c r="P142"/>
      <c r="Q142"/>
      <c r="R142"/>
      <c r="S142"/>
      <c r="T142"/>
      <c r="U142"/>
      <c r="V142"/>
      <c r="W142"/>
      <c r="X142"/>
      <c r="Y142"/>
      <c r="Z142"/>
      <c r="AA142"/>
      <c r="AB142"/>
    </row>
    <row r="143" spans="1:28">
      <c r="A143"/>
      <c r="B143"/>
      <c r="C143"/>
      <c r="D143"/>
      <c r="E143"/>
      <c r="F143"/>
      <c r="G143"/>
      <c r="H143"/>
      <c r="I143"/>
      <c r="J143"/>
      <c r="K143"/>
      <c r="L143"/>
      <c r="M143"/>
      <c r="N143"/>
      <c r="O143"/>
      <c r="P143"/>
      <c r="Q143"/>
      <c r="R143"/>
      <c r="S143"/>
      <c r="T143"/>
      <c r="U143"/>
      <c r="V143"/>
      <c r="W143"/>
      <c r="X143"/>
      <c r="Y143"/>
      <c r="Z143"/>
      <c r="AA143"/>
      <c r="AB143"/>
    </row>
    <row r="144" spans="1:28">
      <c r="A144"/>
      <c r="B144"/>
      <c r="C144"/>
      <c r="D144"/>
      <c r="E144"/>
      <c r="F144"/>
      <c r="G144"/>
      <c r="H144"/>
      <c r="I144"/>
      <c r="J144"/>
      <c r="K144"/>
      <c r="L144"/>
      <c r="M144"/>
      <c r="N144"/>
      <c r="O144"/>
      <c r="P144"/>
      <c r="Q144"/>
      <c r="R144"/>
      <c r="S144"/>
      <c r="T144"/>
      <c r="U144"/>
      <c r="V144"/>
      <c r="W144"/>
      <c r="X144"/>
      <c r="Y144"/>
      <c r="Z144"/>
      <c r="AA144"/>
      <c r="AB144"/>
    </row>
    <row r="145" spans="1:28">
      <c r="A145"/>
      <c r="B145"/>
      <c r="C145"/>
      <c r="D145"/>
      <c r="E145"/>
      <c r="F145"/>
      <c r="G145"/>
      <c r="H145"/>
      <c r="I145"/>
      <c r="J145"/>
      <c r="K145"/>
      <c r="L145"/>
      <c r="M145"/>
      <c r="N145"/>
      <c r="O145"/>
      <c r="P145"/>
      <c r="Q145"/>
      <c r="R145"/>
      <c r="S145"/>
      <c r="T145"/>
      <c r="U145"/>
      <c r="V145"/>
      <c r="W145"/>
      <c r="X145"/>
      <c r="Y145"/>
      <c r="Z145"/>
      <c r="AA145"/>
      <c r="AB145"/>
    </row>
    <row r="146" spans="1:28">
      <c r="A146"/>
      <c r="B146"/>
      <c r="C146"/>
      <c r="D146"/>
      <c r="E146"/>
      <c r="F146"/>
      <c r="G146"/>
      <c r="H146"/>
      <c r="I146"/>
      <c r="J146"/>
      <c r="K146"/>
      <c r="L146"/>
      <c r="M146"/>
      <c r="N146"/>
      <c r="O146"/>
      <c r="P146"/>
      <c r="Q146"/>
      <c r="R146"/>
      <c r="S146"/>
      <c r="T146"/>
      <c r="U146"/>
      <c r="V146"/>
      <c r="W146"/>
      <c r="X146"/>
      <c r="Y146"/>
      <c r="Z146"/>
      <c r="AA146"/>
      <c r="AB146"/>
    </row>
    <row r="147" spans="1:28">
      <c r="A147"/>
      <c r="B147"/>
      <c r="C147"/>
      <c r="D147"/>
      <c r="E147"/>
      <c r="F147"/>
      <c r="G147"/>
      <c r="H147"/>
      <c r="I147"/>
      <c r="J147"/>
      <c r="K147"/>
      <c r="L147"/>
      <c r="M147"/>
      <c r="N147"/>
      <c r="O147"/>
      <c r="P147"/>
      <c r="Q147"/>
      <c r="R147"/>
      <c r="S147"/>
      <c r="T147"/>
      <c r="U147"/>
      <c r="V147"/>
      <c r="W147"/>
      <c r="X147"/>
      <c r="Y147"/>
      <c r="Z147"/>
      <c r="AA147"/>
      <c r="AB147"/>
    </row>
    <row r="148" spans="1:28">
      <c r="A148"/>
      <c r="B148"/>
      <c r="C148"/>
      <c r="D148"/>
      <c r="E148"/>
      <c r="F148"/>
      <c r="G148"/>
      <c r="H148"/>
      <c r="I148"/>
      <c r="J148"/>
      <c r="K148"/>
      <c r="L148"/>
      <c r="M148"/>
      <c r="N148"/>
      <c r="O148"/>
      <c r="P148"/>
      <c r="Q148"/>
      <c r="R148"/>
      <c r="S148"/>
      <c r="T148"/>
      <c r="U148"/>
      <c r="V148"/>
      <c r="W148"/>
      <c r="X148"/>
      <c r="Y148"/>
      <c r="Z148"/>
      <c r="AA148"/>
      <c r="AB148"/>
    </row>
    <row r="149" spans="1:28">
      <c r="A149"/>
      <c r="B149"/>
      <c r="C149"/>
      <c r="D149"/>
      <c r="E149"/>
      <c r="F149"/>
      <c r="G149"/>
      <c r="H149"/>
      <c r="I149"/>
      <c r="J149"/>
      <c r="K149"/>
      <c r="L149"/>
      <c r="M149"/>
      <c r="N149"/>
      <c r="O149"/>
      <c r="P149"/>
      <c r="Q149"/>
      <c r="R149"/>
      <c r="S149"/>
      <c r="T149"/>
      <c r="U149"/>
      <c r="V149"/>
      <c r="W149"/>
      <c r="X149"/>
      <c r="Y149"/>
      <c r="Z149"/>
      <c r="AA149"/>
      <c r="AB149"/>
    </row>
    <row r="150" spans="1:28">
      <c r="A150" s="73"/>
      <c r="C150" s="214"/>
      <c r="H150" s="73"/>
    </row>
    <row r="151" spans="1:28">
      <c r="A151" s="73"/>
      <c r="C151" s="214"/>
      <c r="H151" s="73"/>
    </row>
    <row r="152" spans="1:28">
      <c r="A152" s="73"/>
      <c r="C152" s="214"/>
      <c r="H152" s="73"/>
    </row>
    <row r="153" spans="1:28">
      <c r="A153" s="73"/>
      <c r="C153" s="214"/>
      <c r="H153" s="73"/>
    </row>
    <row r="154" spans="1:28">
      <c r="A154" s="73"/>
      <c r="C154" s="214"/>
      <c r="H154" s="73"/>
    </row>
    <row r="155" spans="1:28">
      <c r="A155" s="73"/>
      <c r="C155" s="214"/>
      <c r="H155" s="73"/>
    </row>
    <row r="156" spans="1:28">
      <c r="A156" s="73"/>
      <c r="C156" s="214"/>
      <c r="H156" s="73"/>
    </row>
    <row r="157" spans="1:28">
      <c r="A157" s="73"/>
      <c r="C157" s="214"/>
      <c r="H157" s="73"/>
    </row>
    <row r="158" spans="1:28">
      <c r="A158" s="73"/>
      <c r="C158" s="214"/>
      <c r="H158" s="73"/>
    </row>
    <row r="159" spans="1:28">
      <c r="A159" s="73"/>
      <c r="C159" s="214"/>
      <c r="H159" s="73"/>
    </row>
    <row r="160" spans="1:28">
      <c r="A160" s="73"/>
      <c r="C160" s="214"/>
      <c r="H160" s="73"/>
    </row>
    <row r="161" spans="1:8">
      <c r="A161" s="73"/>
      <c r="C161" s="214"/>
      <c r="H161" s="73"/>
    </row>
    <row r="162" spans="1:8">
      <c r="A162" s="73"/>
      <c r="C162" s="214"/>
      <c r="H162" s="73"/>
    </row>
    <row r="163" spans="1:8">
      <c r="A163" s="73"/>
      <c r="C163" s="214"/>
      <c r="H163" s="73"/>
    </row>
    <row r="164" spans="1:8">
      <c r="A164" s="73"/>
      <c r="C164" s="214"/>
      <c r="H164" s="73"/>
    </row>
    <row r="165" spans="1:8">
      <c r="A165" s="73"/>
      <c r="C165" s="214"/>
      <c r="H165" s="73"/>
    </row>
    <row r="166" spans="1:8">
      <c r="A166" s="73"/>
      <c r="C166" s="214"/>
      <c r="H166" s="73"/>
    </row>
    <row r="167" spans="1:8">
      <c r="A167" s="73"/>
      <c r="C167" s="214"/>
      <c r="H167" s="73"/>
    </row>
    <row r="168" spans="1:8">
      <c r="A168" s="73"/>
      <c r="C168" s="214"/>
      <c r="H168" s="73"/>
    </row>
    <row r="169" spans="1:8">
      <c r="A169" s="73"/>
      <c r="C169" s="214"/>
      <c r="H169" s="73"/>
    </row>
    <row r="170" spans="1:8">
      <c r="A170" s="73"/>
      <c r="C170" s="214"/>
      <c r="H170" s="73"/>
    </row>
    <row r="171" spans="1:8">
      <c r="A171" s="73"/>
      <c r="C171" s="214"/>
      <c r="H171" s="73"/>
    </row>
    <row r="172" spans="1:8">
      <c r="A172" s="73"/>
      <c r="C172" s="214"/>
      <c r="H172" s="73"/>
    </row>
    <row r="173" spans="1:8">
      <c r="A173" s="73"/>
      <c r="C173" s="214"/>
      <c r="H173" s="73"/>
    </row>
    <row r="174" spans="1:8">
      <c r="A174" s="73"/>
      <c r="C174" s="214"/>
      <c r="H174" s="73"/>
    </row>
    <row r="175" spans="1:8">
      <c r="A175" s="73"/>
      <c r="C175" s="214"/>
      <c r="H175" s="73"/>
    </row>
    <row r="176" spans="1:8">
      <c r="A176" s="73"/>
      <c r="C176" s="214"/>
      <c r="H176" s="73"/>
    </row>
    <row r="177" spans="1:8">
      <c r="A177" s="73"/>
      <c r="C177" s="214"/>
      <c r="H177" s="73"/>
    </row>
    <row r="178" spans="1:8">
      <c r="A178" s="73"/>
      <c r="C178" s="214"/>
      <c r="H178" s="73"/>
    </row>
    <row r="179" spans="1:8">
      <c r="A179" s="73"/>
      <c r="C179" s="214"/>
      <c r="H179" s="73"/>
    </row>
    <row r="180" spans="1:8">
      <c r="A180" s="73"/>
      <c r="C180" s="214"/>
      <c r="H180" s="73"/>
    </row>
    <row r="181" spans="1:8">
      <c r="A181" s="73"/>
      <c r="C181" s="214"/>
      <c r="H181" s="73"/>
    </row>
    <row r="182" spans="1:8">
      <c r="A182" s="73"/>
      <c r="C182" s="214"/>
      <c r="H182" s="73"/>
    </row>
    <row r="183" spans="1:8">
      <c r="A183" s="73"/>
      <c r="C183" s="214"/>
      <c r="H183" s="73"/>
    </row>
    <row r="184" spans="1:8">
      <c r="A184" s="73"/>
      <c r="C184" s="214"/>
      <c r="H184" s="73"/>
    </row>
    <row r="185" spans="1:8">
      <c r="A185" s="73"/>
      <c r="C185" s="214"/>
      <c r="H185" s="73"/>
    </row>
    <row r="186" spans="1:8">
      <c r="A186" s="73"/>
      <c r="C186" s="214"/>
      <c r="H186" s="73"/>
    </row>
    <row r="187" spans="1:8">
      <c r="A187" s="73"/>
      <c r="C187" s="214"/>
      <c r="H187" s="73"/>
    </row>
    <row r="188" spans="1:8">
      <c r="A188" s="73"/>
      <c r="C188" s="214"/>
      <c r="H188" s="73"/>
    </row>
    <row r="189" spans="1:8">
      <c r="A189" s="73"/>
      <c r="C189" s="214"/>
      <c r="H189" s="73"/>
    </row>
    <row r="190" spans="1:8">
      <c r="A190" s="73"/>
      <c r="C190" s="214"/>
      <c r="H190" s="73"/>
    </row>
    <row r="191" spans="1:8">
      <c r="A191" s="73"/>
      <c r="C191" s="214"/>
      <c r="H191" s="73"/>
    </row>
    <row r="192" spans="1:8">
      <c r="A192" s="73"/>
      <c r="C192" s="214"/>
      <c r="H192" s="73"/>
    </row>
    <row r="193" spans="1:8">
      <c r="A193" s="73"/>
      <c r="C193" s="214"/>
      <c r="H193" s="73"/>
    </row>
    <row r="194" spans="1:8">
      <c r="A194" s="73"/>
      <c r="C194" s="214"/>
      <c r="H194" s="73"/>
    </row>
    <row r="195" spans="1:8">
      <c r="A195" s="73"/>
      <c r="C195" s="214"/>
      <c r="H195" s="73"/>
    </row>
    <row r="196" spans="1:8">
      <c r="A196" s="73"/>
      <c r="C196" s="214"/>
      <c r="H196" s="73"/>
    </row>
    <row r="197" spans="1:8">
      <c r="A197" s="73"/>
      <c r="C197" s="214"/>
      <c r="H197" s="73"/>
    </row>
    <row r="198" spans="1:8">
      <c r="A198" s="73"/>
      <c r="C198" s="214"/>
      <c r="H198" s="73"/>
    </row>
    <row r="199" spans="1:8">
      <c r="A199" s="73"/>
      <c r="C199" s="214"/>
      <c r="H199" s="73"/>
    </row>
    <row r="200" spans="1:8">
      <c r="A200" s="73"/>
      <c r="C200" s="214"/>
      <c r="H200" s="73"/>
    </row>
    <row r="201" spans="1:8">
      <c r="A201" s="73"/>
      <c r="C201" s="214"/>
      <c r="H201" s="73"/>
    </row>
    <row r="202" spans="1:8">
      <c r="A202" s="73"/>
      <c r="C202" s="214"/>
      <c r="H202" s="73"/>
    </row>
    <row r="203" spans="1:8">
      <c r="A203" s="73"/>
      <c r="C203" s="214"/>
      <c r="H203" s="73"/>
    </row>
    <row r="204" spans="1:8">
      <c r="A204" s="73"/>
      <c r="C204" s="214"/>
      <c r="H204" s="73"/>
    </row>
    <row r="205" spans="1:8">
      <c r="A205" s="73"/>
      <c r="C205" s="214"/>
      <c r="H205" s="73"/>
    </row>
    <row r="206" spans="1:8">
      <c r="A206" s="73"/>
      <c r="C206" s="214"/>
      <c r="H206" s="73"/>
    </row>
    <row r="207" spans="1:8">
      <c r="A207" s="73"/>
      <c r="C207" s="214"/>
      <c r="H207" s="73"/>
    </row>
    <row r="208" spans="1:8">
      <c r="A208" s="73"/>
      <c r="C208" s="214"/>
      <c r="H208" s="73"/>
    </row>
    <row r="209" spans="1:8">
      <c r="A209" s="73"/>
      <c r="C209" s="214"/>
      <c r="H209" s="73"/>
    </row>
    <row r="210" spans="1:8">
      <c r="A210" s="73"/>
      <c r="C210" s="214"/>
      <c r="H210" s="73"/>
    </row>
    <row r="211" spans="1:8">
      <c r="A211" s="73"/>
      <c r="C211" s="214"/>
      <c r="H211" s="73"/>
    </row>
    <row r="212" spans="1:8">
      <c r="A212" s="73"/>
      <c r="C212" s="214"/>
      <c r="H212" s="73"/>
    </row>
    <row r="213" spans="1:8">
      <c r="A213" s="73"/>
      <c r="C213" s="214"/>
      <c r="H213" s="73"/>
    </row>
    <row r="214" spans="1:8">
      <c r="A214" s="73"/>
      <c r="C214" s="214"/>
      <c r="H214" s="73"/>
    </row>
    <row r="215" spans="1:8">
      <c r="A215" s="73"/>
      <c r="C215" s="214"/>
      <c r="H215" s="73"/>
    </row>
    <row r="216" spans="1:8">
      <c r="A216" s="73"/>
      <c r="C216" s="214"/>
      <c r="H216" s="73"/>
    </row>
    <row r="217" spans="1:8">
      <c r="A217" s="73"/>
      <c r="C217" s="214"/>
      <c r="H217" s="73"/>
    </row>
    <row r="218" spans="1:8">
      <c r="A218" s="73"/>
      <c r="C218" s="214"/>
      <c r="H218" s="73"/>
    </row>
    <row r="219" spans="1:8">
      <c r="A219" s="73"/>
      <c r="C219" s="214"/>
      <c r="H219" s="73"/>
    </row>
    <row r="220" spans="1:8">
      <c r="A220" s="73"/>
      <c r="C220" s="214"/>
      <c r="H220" s="73"/>
    </row>
    <row r="221" spans="1:8">
      <c r="A221" s="73"/>
      <c r="C221" s="214"/>
      <c r="H221" s="73"/>
    </row>
    <row r="222" spans="1:8">
      <c r="A222" s="73"/>
      <c r="C222" s="214"/>
      <c r="H222" s="73"/>
    </row>
    <row r="223" spans="1:8">
      <c r="A223" s="73"/>
      <c r="C223" s="214"/>
      <c r="H223" s="73"/>
    </row>
    <row r="224" spans="1:8">
      <c r="A224" s="73"/>
      <c r="C224" s="214"/>
      <c r="H224" s="73"/>
    </row>
    <row r="225" spans="1:8">
      <c r="A225" s="73"/>
      <c r="C225" s="214"/>
      <c r="H225" s="73"/>
    </row>
    <row r="226" spans="1:8">
      <c r="A226" s="73"/>
      <c r="C226" s="214"/>
      <c r="H226" s="73"/>
    </row>
    <row r="227" spans="1:8">
      <c r="A227" s="73"/>
      <c r="C227" s="214"/>
      <c r="H227" s="73"/>
    </row>
    <row r="228" spans="1:8">
      <c r="A228" s="73"/>
      <c r="C228" s="214"/>
      <c r="H228" s="73"/>
    </row>
    <row r="229" spans="1:8">
      <c r="A229" s="73"/>
      <c r="C229" s="214"/>
      <c r="H229" s="73"/>
    </row>
    <row r="230" spans="1:8">
      <c r="A230" s="73"/>
      <c r="C230" s="214"/>
      <c r="H230" s="73"/>
    </row>
    <row r="231" spans="1:8">
      <c r="A231" s="73"/>
      <c r="C231" s="214"/>
      <c r="H231" s="73"/>
    </row>
    <row r="232" spans="1:8">
      <c r="A232" s="73"/>
      <c r="C232" s="214"/>
      <c r="H232" s="73"/>
    </row>
    <row r="233" spans="1:8">
      <c r="A233" s="73"/>
      <c r="C233" s="214"/>
      <c r="H233" s="73"/>
    </row>
    <row r="234" spans="1:8">
      <c r="A234" s="73"/>
      <c r="C234" s="214"/>
      <c r="H234" s="73"/>
    </row>
    <row r="235" spans="1:8">
      <c r="A235" s="73"/>
      <c r="C235" s="214"/>
      <c r="H235" s="73"/>
    </row>
    <row r="236" spans="1:8">
      <c r="A236" s="73"/>
      <c r="C236" s="214"/>
      <c r="H236" s="73"/>
    </row>
    <row r="237" spans="1:8">
      <c r="A237" s="73"/>
      <c r="C237" s="214"/>
      <c r="H237" s="73"/>
    </row>
    <row r="238" spans="1:8">
      <c r="A238" s="73"/>
      <c r="C238" s="214"/>
      <c r="H238" s="73"/>
    </row>
    <row r="239" spans="1:8">
      <c r="A239" s="73"/>
      <c r="C239" s="214"/>
      <c r="H239" s="73"/>
    </row>
    <row r="240" spans="1:8">
      <c r="A240" s="73"/>
      <c r="C240" s="214"/>
      <c r="H240" s="73"/>
    </row>
    <row r="241" spans="1:8">
      <c r="A241" s="73"/>
      <c r="C241" s="214"/>
      <c r="H241" s="73"/>
    </row>
    <row r="242" spans="1:8">
      <c r="A242" s="73"/>
      <c r="C242" s="214"/>
      <c r="H242" s="73"/>
    </row>
    <row r="243" spans="1:8">
      <c r="A243" s="73"/>
      <c r="C243" s="214"/>
      <c r="H243" s="73"/>
    </row>
    <row r="244" spans="1:8">
      <c r="A244" s="73"/>
      <c r="C244" s="214"/>
      <c r="H244" s="73"/>
    </row>
    <row r="245" spans="1:8">
      <c r="A245" s="73"/>
      <c r="C245" s="214"/>
      <c r="H245" s="73"/>
    </row>
    <row r="246" spans="1:8">
      <c r="A246" s="73"/>
      <c r="C246" s="214"/>
      <c r="H246" s="73"/>
    </row>
    <row r="247" spans="1:8">
      <c r="A247" s="73"/>
      <c r="C247" s="214"/>
      <c r="H247" s="73"/>
    </row>
    <row r="248" spans="1:8">
      <c r="A248" s="73"/>
      <c r="C248" s="214"/>
      <c r="H248" s="73"/>
    </row>
    <row r="249" spans="1:8">
      <c r="A249" s="73"/>
      <c r="C249" s="214"/>
      <c r="H249" s="73"/>
    </row>
    <row r="250" spans="1:8">
      <c r="A250" s="73"/>
      <c r="C250" s="214"/>
      <c r="H250" s="73"/>
    </row>
    <row r="251" spans="1:8">
      <c r="A251" s="73"/>
      <c r="C251" s="214"/>
      <c r="H251" s="73"/>
    </row>
    <row r="252" spans="1:8">
      <c r="A252" s="73"/>
      <c r="C252" s="214"/>
      <c r="H252" s="73"/>
    </row>
    <row r="253" spans="1:8">
      <c r="A253" s="73"/>
      <c r="C253" s="214"/>
      <c r="H253" s="73"/>
    </row>
    <row r="254" spans="1:8">
      <c r="A254" s="73"/>
      <c r="C254" s="214"/>
      <c r="H254" s="73"/>
    </row>
    <row r="255" spans="1:8">
      <c r="A255" s="73"/>
      <c r="C255" s="214"/>
      <c r="H255" s="73"/>
    </row>
    <row r="256" spans="1:8">
      <c r="A256" s="73"/>
      <c r="C256" s="214"/>
      <c r="H256" s="73"/>
    </row>
    <row r="257" spans="1:8">
      <c r="A257" s="73"/>
      <c r="C257" s="214"/>
      <c r="H257" s="73"/>
    </row>
    <row r="258" spans="1:8">
      <c r="A258" s="73"/>
      <c r="C258" s="214"/>
      <c r="H258" s="73"/>
    </row>
    <row r="259" spans="1:8">
      <c r="A259" s="73"/>
      <c r="C259" s="214"/>
      <c r="H259" s="73"/>
    </row>
    <row r="260" spans="1:8">
      <c r="A260" s="73"/>
      <c r="C260" s="214"/>
      <c r="H260" s="73"/>
    </row>
    <row r="261" spans="1:8">
      <c r="A261" s="73"/>
      <c r="C261" s="214"/>
      <c r="H261" s="73"/>
    </row>
    <row r="262" spans="1:8">
      <c r="A262" s="73"/>
      <c r="C262" s="214"/>
      <c r="H262" s="73"/>
    </row>
    <row r="263" spans="1:8">
      <c r="A263" s="73"/>
      <c r="C263" s="214"/>
      <c r="H263" s="73"/>
    </row>
    <row r="264" spans="1:8">
      <c r="A264" s="73"/>
      <c r="C264" s="214"/>
      <c r="H264" s="73"/>
    </row>
    <row r="265" spans="1:8">
      <c r="A265" s="73"/>
      <c r="C265" s="214"/>
      <c r="H265" s="73"/>
    </row>
    <row r="266" spans="1:8">
      <c r="A266" s="73"/>
      <c r="C266" s="214"/>
      <c r="H266" s="73"/>
    </row>
    <row r="267" spans="1:8">
      <c r="A267" s="73"/>
      <c r="C267" s="214"/>
      <c r="H267" s="73"/>
    </row>
    <row r="268" spans="1:8">
      <c r="A268" s="73"/>
      <c r="C268" s="214"/>
      <c r="H268" s="73"/>
    </row>
    <row r="269" spans="1:8">
      <c r="A269" s="73"/>
      <c r="C269" s="214"/>
      <c r="H269" s="73"/>
    </row>
    <row r="270" spans="1:8">
      <c r="A270" s="73"/>
      <c r="C270" s="214"/>
      <c r="H270" s="73"/>
    </row>
    <row r="271" spans="1:8">
      <c r="A271" s="73"/>
      <c r="C271" s="214"/>
      <c r="H271" s="73"/>
    </row>
    <row r="272" spans="1:8">
      <c r="A272" s="73"/>
      <c r="C272" s="214"/>
      <c r="H272" s="73"/>
    </row>
    <row r="273" spans="1:8">
      <c r="A273" s="73"/>
      <c r="C273" s="214"/>
      <c r="H273" s="73"/>
    </row>
    <row r="274" spans="1:8">
      <c r="A274" s="73"/>
      <c r="C274" s="214"/>
      <c r="H274" s="73"/>
    </row>
    <row r="275" spans="1:8">
      <c r="A275" s="73"/>
      <c r="C275" s="214"/>
      <c r="H275" s="73"/>
    </row>
    <row r="276" spans="1:8">
      <c r="A276" s="73"/>
      <c r="C276" s="214"/>
      <c r="H276" s="73"/>
    </row>
    <row r="277" spans="1:8">
      <c r="A277" s="73"/>
      <c r="C277" s="214"/>
      <c r="H277" s="73"/>
    </row>
    <row r="278" spans="1:8">
      <c r="A278" s="73"/>
      <c r="C278" s="214"/>
      <c r="H278" s="73"/>
    </row>
    <row r="279" spans="1:8">
      <c r="A279" s="73"/>
      <c r="C279" s="214"/>
      <c r="H279" s="73"/>
    </row>
    <row r="280" spans="1:8">
      <c r="A280" s="73"/>
      <c r="C280" s="214"/>
      <c r="H280" s="73"/>
    </row>
    <row r="281" spans="1:8">
      <c r="A281" s="73"/>
      <c r="C281" s="214"/>
      <c r="H281" s="73"/>
    </row>
    <row r="282" spans="1:8">
      <c r="A282" s="73"/>
      <c r="C282" s="214"/>
      <c r="H282" s="73"/>
    </row>
    <row r="283" spans="1:8">
      <c r="A283" s="73"/>
      <c r="C283" s="214"/>
      <c r="H283" s="73"/>
    </row>
    <row r="284" spans="1:8">
      <c r="A284" s="73"/>
      <c r="C284" s="214"/>
      <c r="H284" s="73"/>
    </row>
    <row r="285" spans="1:8">
      <c r="A285" s="73"/>
      <c r="C285" s="214"/>
      <c r="H285" s="73"/>
    </row>
    <row r="286" spans="1:8">
      <c r="A286" s="73"/>
      <c r="C286" s="214"/>
      <c r="H286" s="73"/>
    </row>
    <row r="287" spans="1:8">
      <c r="A287" s="73"/>
      <c r="C287" s="214"/>
      <c r="H287" s="73"/>
    </row>
    <row r="288" spans="1:8">
      <c r="A288" s="73"/>
      <c r="C288" s="214"/>
      <c r="H288" s="73"/>
    </row>
    <row r="289" spans="1:8">
      <c r="A289" s="73"/>
      <c r="C289" s="214"/>
      <c r="H289" s="73"/>
    </row>
    <row r="290" spans="1:8">
      <c r="A290" s="73"/>
      <c r="C290" s="214"/>
      <c r="H290" s="73"/>
    </row>
    <row r="291" spans="1:8">
      <c r="A291" s="73"/>
      <c r="C291" s="214"/>
      <c r="H291" s="73"/>
    </row>
    <row r="292" spans="1:8">
      <c r="A292" s="73"/>
      <c r="C292" s="214"/>
      <c r="H292" s="73"/>
    </row>
    <row r="293" spans="1:8">
      <c r="A293" s="73"/>
      <c r="C293" s="214"/>
      <c r="H293" s="73"/>
    </row>
    <row r="294" spans="1:8">
      <c r="A294" s="73"/>
      <c r="C294" s="214"/>
      <c r="H294" s="73"/>
    </row>
    <row r="295" spans="1:8">
      <c r="A295" s="73"/>
      <c r="C295" s="214"/>
      <c r="H295" s="73"/>
    </row>
    <row r="296" spans="1:8">
      <c r="A296" s="73"/>
      <c r="C296" s="214"/>
      <c r="H296" s="73"/>
    </row>
    <row r="297" spans="1:8">
      <c r="A297" s="73"/>
      <c r="C297" s="214"/>
      <c r="H297" s="73"/>
    </row>
    <row r="298" spans="1:8">
      <c r="A298" s="73"/>
      <c r="C298" s="214"/>
      <c r="H298" s="73"/>
    </row>
    <row r="299" spans="1:8">
      <c r="A299" s="73"/>
      <c r="C299" s="214"/>
      <c r="H299" s="73"/>
    </row>
    <row r="300" spans="1:8">
      <c r="A300" s="73"/>
      <c r="C300" s="214"/>
      <c r="H300" s="73"/>
    </row>
    <row r="301" spans="1:8">
      <c r="A301" s="73"/>
      <c r="C301" s="214"/>
      <c r="H301" s="73"/>
    </row>
    <row r="302" spans="1:8">
      <c r="A302" s="73"/>
      <c r="C302" s="214"/>
      <c r="H302" s="73"/>
    </row>
    <row r="303" spans="1:8">
      <c r="A303" s="73"/>
      <c r="C303" s="214"/>
      <c r="H303" s="73"/>
    </row>
    <row r="304" spans="1:8">
      <c r="A304" s="73"/>
      <c r="C304" s="214"/>
      <c r="H304" s="73"/>
    </row>
    <row r="305" spans="1:8">
      <c r="A305" s="73"/>
      <c r="C305" s="214"/>
      <c r="H305" s="73"/>
    </row>
    <row r="306" spans="1:8">
      <c r="A306" s="73"/>
      <c r="C306" s="214"/>
      <c r="H306" s="73"/>
    </row>
    <row r="307" spans="1:8">
      <c r="A307" s="73"/>
      <c r="C307" s="214"/>
      <c r="H307" s="73"/>
    </row>
    <row r="308" spans="1:8">
      <c r="A308" s="73"/>
      <c r="C308" s="214"/>
      <c r="H308" s="73"/>
    </row>
    <row r="309" spans="1:8">
      <c r="A309" s="73"/>
      <c r="C309" s="214"/>
      <c r="H309" s="73"/>
    </row>
    <row r="310" spans="1:8">
      <c r="A310" s="73"/>
      <c r="C310" s="214"/>
      <c r="H310" s="73"/>
    </row>
    <row r="311" spans="1:8">
      <c r="A311" s="73"/>
      <c r="C311" s="214"/>
      <c r="H311" s="73"/>
    </row>
    <row r="312" spans="1:8">
      <c r="A312" s="73"/>
      <c r="C312" s="214"/>
      <c r="H312" s="73"/>
    </row>
    <row r="313" spans="1:8">
      <c r="A313" s="73"/>
      <c r="C313" s="214"/>
      <c r="H313" s="73"/>
    </row>
    <row r="314" spans="1:8">
      <c r="A314" s="73"/>
      <c r="C314" s="214"/>
      <c r="H314" s="73"/>
    </row>
    <row r="315" spans="1:8">
      <c r="A315" s="73"/>
      <c r="C315" s="214"/>
      <c r="H315" s="73"/>
    </row>
    <row r="316" spans="1:8">
      <c r="A316" s="73"/>
      <c r="C316" s="214"/>
      <c r="H316" s="73"/>
    </row>
    <row r="317" spans="1:8">
      <c r="A317" s="73"/>
      <c r="C317" s="214"/>
      <c r="H317" s="73"/>
    </row>
    <row r="318" spans="1:8">
      <c r="A318" s="73"/>
      <c r="C318" s="214"/>
      <c r="H318" s="73"/>
    </row>
    <row r="319" spans="1:8">
      <c r="A319" s="73"/>
      <c r="C319" s="214"/>
      <c r="H319" s="73"/>
    </row>
    <row r="320" spans="1:8">
      <c r="A320" s="73"/>
      <c r="C320" s="214"/>
      <c r="H320" s="73"/>
    </row>
    <row r="321" spans="1:8">
      <c r="A321" s="73"/>
      <c r="C321" s="214"/>
      <c r="H321" s="73"/>
    </row>
    <row r="322" spans="1:8">
      <c r="A322" s="73"/>
      <c r="C322" s="214"/>
      <c r="H322" s="73"/>
    </row>
    <row r="323" spans="1:8">
      <c r="A323" s="73"/>
      <c r="C323" s="214"/>
      <c r="H323" s="73"/>
    </row>
    <row r="324" spans="1:8">
      <c r="A324" s="73"/>
      <c r="C324" s="214"/>
      <c r="H324" s="73"/>
    </row>
    <row r="325" spans="1:8">
      <c r="A325" s="73"/>
      <c r="C325" s="214"/>
      <c r="H325" s="73"/>
    </row>
    <row r="326" spans="1:8">
      <c r="A326" s="73"/>
      <c r="C326" s="214"/>
      <c r="H326" s="73"/>
    </row>
    <row r="327" spans="1:8">
      <c r="A327" s="73"/>
      <c r="C327" s="214"/>
      <c r="H327" s="73"/>
    </row>
    <row r="328" spans="1:8">
      <c r="A328" s="73"/>
      <c r="C328" s="214"/>
      <c r="H328" s="73"/>
    </row>
    <row r="329" spans="1:8">
      <c r="A329" s="73"/>
      <c r="C329" s="214"/>
      <c r="H329" s="73"/>
    </row>
    <row r="330" spans="1:8">
      <c r="A330" s="73"/>
      <c r="C330" s="214"/>
      <c r="H330" s="73"/>
    </row>
    <row r="331" spans="1:8">
      <c r="A331" s="73"/>
      <c r="C331" s="214"/>
      <c r="H331" s="73"/>
    </row>
    <row r="332" spans="1:8">
      <c r="A332" s="73"/>
      <c r="C332" s="214"/>
      <c r="H332" s="73"/>
    </row>
    <row r="333" spans="1:8">
      <c r="A333" s="73"/>
      <c r="C333" s="214"/>
      <c r="H333" s="73"/>
    </row>
    <row r="334" spans="1:8">
      <c r="A334" s="73"/>
      <c r="C334" s="214"/>
      <c r="H334" s="73"/>
    </row>
    <row r="335" spans="1:8">
      <c r="A335" s="73"/>
      <c r="C335" s="214"/>
      <c r="H335" s="73"/>
    </row>
    <row r="336" spans="1:8">
      <c r="A336" s="73"/>
      <c r="C336" s="214"/>
      <c r="H336" s="73"/>
    </row>
    <row r="337" spans="1:8">
      <c r="A337" s="73"/>
      <c r="C337" s="214"/>
      <c r="H337" s="73"/>
    </row>
    <row r="338" spans="1:8">
      <c r="A338" s="73"/>
      <c r="C338" s="214"/>
      <c r="H338" s="73"/>
    </row>
    <row r="339" spans="1:8">
      <c r="A339" s="73"/>
      <c r="C339" s="214"/>
      <c r="H339" s="73"/>
    </row>
    <row r="340" spans="1:8">
      <c r="A340" s="73"/>
      <c r="C340" s="214"/>
      <c r="H340" s="73"/>
    </row>
    <row r="341" spans="1:8">
      <c r="A341" s="73"/>
      <c r="C341" s="214"/>
      <c r="H341" s="73"/>
    </row>
    <row r="342" spans="1:8">
      <c r="A342" s="73"/>
      <c r="C342" s="214"/>
      <c r="H342" s="73"/>
    </row>
    <row r="343" spans="1:8">
      <c r="A343" s="73"/>
      <c r="C343" s="214"/>
      <c r="H343" s="73"/>
    </row>
    <row r="344" spans="1:8">
      <c r="A344" s="73"/>
      <c r="C344" s="214"/>
      <c r="H344" s="73"/>
    </row>
    <row r="345" spans="1:8">
      <c r="A345" s="73"/>
      <c r="C345" s="214"/>
      <c r="H345" s="73"/>
    </row>
    <row r="346" spans="1:8">
      <c r="A346" s="73"/>
      <c r="C346" s="214"/>
      <c r="H346" s="73"/>
    </row>
    <row r="347" spans="1:8">
      <c r="A347" s="73"/>
      <c r="C347" s="214"/>
      <c r="H347" s="73"/>
    </row>
    <row r="348" spans="1:8">
      <c r="A348" s="73"/>
      <c r="C348" s="214"/>
      <c r="H348" s="73"/>
    </row>
    <row r="349" spans="1:8">
      <c r="A349" s="73"/>
      <c r="C349" s="214"/>
      <c r="H349" s="73"/>
    </row>
    <row r="350" spans="1:8">
      <c r="A350" s="73"/>
      <c r="C350" s="214"/>
      <c r="H350" s="73"/>
    </row>
    <row r="351" spans="1:8">
      <c r="A351" s="73"/>
      <c r="C351" s="214"/>
      <c r="H351" s="73"/>
    </row>
    <row r="352" spans="1:8">
      <c r="A352" s="73"/>
      <c r="C352" s="214"/>
      <c r="H352" s="73"/>
    </row>
    <row r="353" spans="1:8">
      <c r="A353" s="73"/>
      <c r="C353" s="214"/>
      <c r="H353" s="73"/>
    </row>
    <row r="354" spans="1:8">
      <c r="A354" s="73"/>
      <c r="C354" s="214"/>
      <c r="H354" s="73"/>
    </row>
    <row r="355" spans="1:8">
      <c r="A355" s="73"/>
      <c r="C355" s="214"/>
      <c r="H355" s="73"/>
    </row>
    <row r="356" spans="1:8">
      <c r="A356" s="73"/>
      <c r="C356" s="214"/>
      <c r="H356" s="73"/>
    </row>
    <row r="357" spans="1:8">
      <c r="A357" s="73"/>
      <c r="C357" s="214"/>
      <c r="H357" s="73"/>
    </row>
    <row r="358" spans="1:8">
      <c r="A358" s="73"/>
      <c r="C358" s="214"/>
      <c r="H358" s="73"/>
    </row>
    <row r="359" spans="1:8">
      <c r="A359" s="73"/>
      <c r="C359" s="214"/>
      <c r="H359" s="73"/>
    </row>
    <row r="360" spans="1:8">
      <c r="A360" s="73"/>
      <c r="C360" s="214"/>
      <c r="H360" s="73"/>
    </row>
    <row r="361" spans="1:8">
      <c r="A361" s="73"/>
      <c r="C361" s="214"/>
      <c r="H361" s="73"/>
    </row>
    <row r="362" spans="1:8">
      <c r="A362" s="73"/>
      <c r="C362" s="214"/>
      <c r="H362" s="73"/>
    </row>
    <row r="363" spans="1:8">
      <c r="A363" s="73"/>
      <c r="C363" s="214"/>
      <c r="H363" s="73"/>
    </row>
    <row r="364" spans="1:8">
      <c r="A364" s="73"/>
      <c r="C364" s="214"/>
      <c r="H364" s="73"/>
    </row>
    <row r="365" spans="1:8">
      <c r="A365" s="73"/>
      <c r="C365" s="214"/>
      <c r="H365" s="73"/>
    </row>
    <row r="366" spans="1:8">
      <c r="A366" s="73"/>
      <c r="C366" s="214"/>
      <c r="H366" s="73"/>
    </row>
    <row r="367" spans="1:8">
      <c r="A367" s="73"/>
      <c r="C367" s="214"/>
      <c r="H367" s="73"/>
    </row>
    <row r="368" spans="1:8">
      <c r="A368" s="73"/>
      <c r="C368" s="214"/>
      <c r="H368" s="73"/>
    </row>
    <row r="369" spans="1:8">
      <c r="A369" s="73"/>
      <c r="C369" s="214"/>
      <c r="H369" s="73"/>
    </row>
    <row r="370" spans="1:8">
      <c r="A370" s="73"/>
      <c r="C370" s="214"/>
      <c r="H370" s="73"/>
    </row>
    <row r="371" spans="1:8">
      <c r="A371" s="73"/>
      <c r="C371" s="214"/>
      <c r="H371" s="73"/>
    </row>
    <row r="372" spans="1:8">
      <c r="A372" s="73"/>
      <c r="C372" s="214"/>
      <c r="H372" s="73"/>
    </row>
    <row r="373" spans="1:8">
      <c r="A373" s="73"/>
      <c r="C373" s="214"/>
      <c r="H373" s="73"/>
    </row>
    <row r="374" spans="1:8">
      <c r="A374" s="73"/>
      <c r="C374" s="214"/>
      <c r="H374" s="73"/>
    </row>
    <row r="375" spans="1:8">
      <c r="A375" s="73"/>
      <c r="C375" s="214"/>
      <c r="H375" s="73"/>
    </row>
    <row r="376" spans="1:8">
      <c r="A376" s="73"/>
      <c r="C376" s="214"/>
      <c r="H376" s="73"/>
    </row>
    <row r="377" spans="1:8">
      <c r="A377" s="73"/>
      <c r="C377" s="214"/>
      <c r="H377" s="73"/>
    </row>
    <row r="378" spans="1:8">
      <c r="A378" s="73"/>
      <c r="C378" s="214"/>
      <c r="H378" s="73"/>
    </row>
    <row r="379" spans="1:8">
      <c r="A379" s="73"/>
      <c r="C379" s="214"/>
      <c r="H379" s="73"/>
    </row>
    <row r="380" spans="1:8">
      <c r="A380" s="73"/>
      <c r="C380" s="214"/>
      <c r="H380" s="73"/>
    </row>
    <row r="381" spans="1:8">
      <c r="A381" s="73"/>
      <c r="C381" s="214"/>
      <c r="H381" s="73"/>
    </row>
    <row r="382" spans="1:8">
      <c r="A382" s="73"/>
      <c r="C382" s="214"/>
      <c r="H382" s="73"/>
    </row>
    <row r="383" spans="1:8">
      <c r="A383" s="73"/>
      <c r="C383" s="214"/>
      <c r="H383" s="73"/>
    </row>
    <row r="384" spans="1:8">
      <c r="A384" s="73"/>
      <c r="C384" s="214"/>
      <c r="H384" s="73"/>
    </row>
    <row r="385" spans="1:8">
      <c r="A385" s="73"/>
      <c r="C385" s="214"/>
      <c r="H385" s="73"/>
    </row>
    <row r="386" spans="1:8">
      <c r="A386" s="73"/>
      <c r="C386" s="214"/>
      <c r="H386" s="73"/>
    </row>
    <row r="387" spans="1:8">
      <c r="A387" s="73"/>
      <c r="C387" s="214"/>
      <c r="H387" s="73"/>
    </row>
    <row r="388" spans="1:8">
      <c r="A388" s="73"/>
      <c r="C388" s="214"/>
      <c r="H388" s="73"/>
    </row>
    <row r="389" spans="1:8">
      <c r="A389" s="73"/>
      <c r="C389" s="214"/>
      <c r="H389" s="73"/>
    </row>
    <row r="390" spans="1:8">
      <c r="A390" s="73"/>
      <c r="C390" s="214"/>
      <c r="H390" s="73"/>
    </row>
    <row r="391" spans="1:8">
      <c r="A391" s="73"/>
      <c r="C391" s="214"/>
      <c r="H391" s="73"/>
    </row>
    <row r="392" spans="1:8">
      <c r="A392" s="73"/>
      <c r="C392" s="214"/>
      <c r="H392" s="73"/>
    </row>
    <row r="393" spans="1:8">
      <c r="A393" s="73"/>
      <c r="C393" s="214"/>
      <c r="H393" s="73"/>
    </row>
    <row r="394" spans="1:8">
      <c r="A394" s="73"/>
      <c r="C394" s="214"/>
      <c r="H394" s="73"/>
    </row>
    <row r="395" spans="1:8">
      <c r="A395" s="73"/>
      <c r="C395" s="214"/>
      <c r="H395" s="73"/>
    </row>
    <row r="396" spans="1:8">
      <c r="A396" s="73"/>
      <c r="C396" s="214"/>
      <c r="H396" s="73"/>
    </row>
    <row r="397" spans="1:8">
      <c r="A397" s="73"/>
      <c r="C397" s="214"/>
      <c r="H397" s="73"/>
    </row>
    <row r="398" spans="1:8">
      <c r="A398" s="73"/>
      <c r="C398" s="214"/>
      <c r="H398" s="73"/>
    </row>
    <row r="399" spans="1:8">
      <c r="A399" s="73"/>
      <c r="C399" s="214"/>
      <c r="H399" s="73"/>
    </row>
    <row r="400" spans="1:8">
      <c r="A400" s="73"/>
      <c r="C400" s="214"/>
      <c r="H400" s="73"/>
    </row>
    <row r="401" spans="1:8">
      <c r="A401" s="73"/>
      <c r="C401" s="214"/>
      <c r="H401" s="73"/>
    </row>
    <row r="402" spans="1:8">
      <c r="A402" s="73"/>
      <c r="C402" s="214"/>
      <c r="H402" s="73"/>
    </row>
    <row r="403" spans="1:8">
      <c r="A403" s="73"/>
      <c r="C403" s="214"/>
      <c r="H403" s="73"/>
    </row>
  </sheetData>
  <mergeCells count="22">
    <mergeCell ref="G6:G8"/>
    <mergeCell ref="B66:G66"/>
    <mergeCell ref="A57:A60"/>
    <mergeCell ref="A3:G3"/>
    <mergeCell ref="K3:Y3"/>
    <mergeCell ref="A4:G4"/>
    <mergeCell ref="A52:A55"/>
    <mergeCell ref="B65:G65"/>
    <mergeCell ref="A6:A8"/>
    <mergeCell ref="B6:B8"/>
    <mergeCell ref="C6:F7"/>
    <mergeCell ref="A17:A25"/>
    <mergeCell ref="A26:A29"/>
    <mergeCell ref="A30:A32"/>
    <mergeCell ref="A33:A37"/>
    <mergeCell ref="A9:A16"/>
    <mergeCell ref="A38:A43"/>
    <mergeCell ref="B67:G67"/>
    <mergeCell ref="A44:A46"/>
    <mergeCell ref="A47:A51"/>
    <mergeCell ref="B63:G63"/>
    <mergeCell ref="B64:G64"/>
  </mergeCells>
  <printOptions horizontalCentered="1"/>
  <pageMargins left="0.51" right="0.43" top="0.52" bottom="0.94488188976377963" header="0.51181102362204722" footer="0.51181102362204722"/>
  <pageSetup scale="65" orientation="portrait" r:id="rId1"/>
  <headerFooter alignWithMargins="0">
    <oddFooter>&amp;F</oddFooter>
  </headerFooter>
  <colBreaks count="1" manualBreakCount="1">
    <brk id="7"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88C27-A807-4DB3-8D6C-8C70AF0BF4F4}">
  <dimension ref="A1:AB403"/>
  <sheetViews>
    <sheetView view="pageBreakPreview" zoomScaleNormal="115" zoomScaleSheetLayoutView="100" workbookViewId="0">
      <selection activeCell="B22" sqref="B22"/>
    </sheetView>
  </sheetViews>
  <sheetFormatPr baseColWidth="10" defaultRowHeight="12.75"/>
  <cols>
    <col min="1" max="1" width="8.7109375" style="97" customWidth="1"/>
    <col min="2" max="2" width="64" style="73" customWidth="1"/>
    <col min="3" max="3" width="8.85546875" style="73" customWidth="1"/>
    <col min="4" max="4" width="10.7109375" style="214" customWidth="1"/>
    <col min="5" max="7" width="8.85546875" style="214" customWidth="1"/>
    <col min="8" max="8" width="11.42578125" style="214"/>
    <col min="9" max="16384" width="11.42578125" style="73"/>
  </cols>
  <sheetData>
    <row r="1" spans="1:28">
      <c r="A1"/>
      <c r="B1"/>
      <c r="C1" s="213"/>
      <c r="D1" s="213"/>
      <c r="E1" s="213"/>
      <c r="F1" s="213"/>
      <c r="G1" s="213"/>
      <c r="H1" s="92"/>
      <c r="I1" s="92"/>
      <c r="J1"/>
      <c r="K1"/>
      <c r="L1"/>
      <c r="M1"/>
      <c r="N1"/>
      <c r="O1"/>
      <c r="P1"/>
      <c r="Q1"/>
      <c r="R1"/>
      <c r="S1"/>
      <c r="T1"/>
      <c r="U1"/>
      <c r="V1"/>
      <c r="W1"/>
      <c r="X1"/>
      <c r="Y1"/>
      <c r="Z1"/>
      <c r="AA1"/>
      <c r="AB1"/>
    </row>
    <row r="2" spans="1:28">
      <c r="A2" s="73"/>
      <c r="C2" s="213"/>
      <c r="D2" s="213"/>
      <c r="E2" s="213"/>
      <c r="F2" s="213"/>
      <c r="G2" s="213"/>
      <c r="H2" s="92"/>
      <c r="I2" s="92"/>
      <c r="J2"/>
      <c r="K2"/>
      <c r="L2"/>
      <c r="M2"/>
      <c r="N2"/>
      <c r="O2"/>
      <c r="P2"/>
      <c r="Q2"/>
      <c r="R2"/>
      <c r="S2"/>
      <c r="T2"/>
      <c r="U2"/>
      <c r="V2"/>
      <c r="W2"/>
      <c r="X2"/>
      <c r="Y2"/>
      <c r="Z2"/>
      <c r="AA2"/>
      <c r="AB2"/>
    </row>
    <row r="3" spans="1:28">
      <c r="A3" s="1983" t="s">
        <v>938</v>
      </c>
      <c r="B3" s="1983"/>
      <c r="C3" s="1983"/>
      <c r="D3" s="1983"/>
      <c r="E3" s="1983"/>
      <c r="F3" s="1983"/>
      <c r="G3" s="1983"/>
      <c r="H3" s="92"/>
      <c r="K3" s="1983"/>
      <c r="L3" s="1983"/>
      <c r="M3" s="1983"/>
      <c r="N3" s="1983"/>
      <c r="O3" s="1983"/>
      <c r="P3" s="1983"/>
      <c r="Q3" s="1983"/>
      <c r="R3" s="1983"/>
      <c r="S3" s="1983"/>
      <c r="T3" s="1983"/>
      <c r="U3" s="1983"/>
      <c r="V3" s="1983"/>
      <c r="W3" s="1983"/>
      <c r="X3" s="1983"/>
      <c r="Y3" s="1983"/>
      <c r="Z3"/>
      <c r="AA3"/>
      <c r="AB3"/>
    </row>
    <row r="4" spans="1:28" ht="15.75">
      <c r="A4" s="2173">
        <v>2017</v>
      </c>
      <c r="B4" s="2173"/>
      <c r="C4" s="2173"/>
      <c r="D4" s="2173"/>
      <c r="E4" s="2173"/>
      <c r="F4" s="2173"/>
      <c r="G4" s="2173"/>
      <c r="H4" s="92"/>
      <c r="I4" s="106"/>
      <c r="J4" s="106"/>
      <c r="K4" s="105"/>
      <c r="AA4" s="104"/>
      <c r="AB4" s="104"/>
    </row>
    <row r="5" spans="1:28">
      <c r="A5" s="73"/>
      <c r="B5" s="274"/>
      <c r="C5" s="534"/>
      <c r="D5" s="1081"/>
      <c r="E5" s="1081"/>
      <c r="F5" s="534"/>
      <c r="G5" s="534"/>
      <c r="H5" s="92"/>
      <c r="K5" s="99"/>
    </row>
    <row r="6" spans="1:28">
      <c r="A6" s="2206" t="s">
        <v>29</v>
      </c>
      <c r="B6" s="2199" t="s">
        <v>937</v>
      </c>
      <c r="C6" s="2246" t="s">
        <v>936</v>
      </c>
      <c r="D6" s="2246"/>
      <c r="E6" s="2246"/>
      <c r="F6" s="2246"/>
      <c r="G6" s="2238" t="s">
        <v>5</v>
      </c>
      <c r="H6" s="92"/>
      <c r="K6" s="99"/>
    </row>
    <row r="7" spans="1:28" ht="12.75" customHeight="1">
      <c r="A7" s="2207"/>
      <c r="B7" s="2200"/>
      <c r="C7" s="2241"/>
      <c r="D7" s="2241"/>
      <c r="E7" s="2241"/>
      <c r="F7" s="2241"/>
      <c r="G7" s="2239"/>
      <c r="H7" s="92"/>
      <c r="I7" s="97"/>
      <c r="J7"/>
      <c r="K7"/>
      <c r="L7"/>
      <c r="M7"/>
      <c r="N7"/>
      <c r="O7"/>
      <c r="P7"/>
      <c r="Q7"/>
      <c r="R7"/>
      <c r="S7"/>
      <c r="T7"/>
      <c r="U7"/>
      <c r="V7"/>
      <c r="W7"/>
      <c r="X7"/>
      <c r="Y7"/>
      <c r="Z7"/>
      <c r="AA7"/>
      <c r="AB7"/>
    </row>
    <row r="8" spans="1:28">
      <c r="A8" s="2208"/>
      <c r="B8" s="2201"/>
      <c r="C8" s="297" t="s">
        <v>935</v>
      </c>
      <c r="D8" s="297" t="s">
        <v>934</v>
      </c>
      <c r="E8" s="297" t="s">
        <v>933</v>
      </c>
      <c r="F8" s="297" t="s">
        <v>932</v>
      </c>
      <c r="G8" s="2240"/>
      <c r="H8" s="92"/>
      <c r="J8"/>
      <c r="K8"/>
      <c r="L8"/>
      <c r="M8"/>
      <c r="N8"/>
      <c r="O8"/>
      <c r="P8"/>
      <c r="Q8"/>
      <c r="R8"/>
      <c r="S8"/>
      <c r="T8"/>
      <c r="U8"/>
      <c r="V8"/>
      <c r="W8"/>
      <c r="X8"/>
      <c r="Y8"/>
      <c r="Z8"/>
      <c r="AA8"/>
      <c r="AB8"/>
    </row>
    <row r="9" spans="1:28">
      <c r="A9" s="2157">
        <v>1401</v>
      </c>
      <c r="B9" s="271" t="s">
        <v>9</v>
      </c>
      <c r="C9" s="828">
        <f>SUM(C10:C16)</f>
        <v>3</v>
      </c>
      <c r="D9" s="828">
        <f>SUM(D10:D16)</f>
        <v>0</v>
      </c>
      <c r="E9" s="828">
        <f>SUM(E10:E16)</f>
        <v>0</v>
      </c>
      <c r="F9" s="828">
        <f>SUM(F10:F16)</f>
        <v>2</v>
      </c>
      <c r="G9" s="1080">
        <f t="shared" ref="G9:G40" si="0">SUM(C9:F9)</f>
        <v>5</v>
      </c>
      <c r="H9" s="92"/>
      <c r="J9"/>
      <c r="K9" s="1079"/>
      <c r="L9"/>
      <c r="M9"/>
      <c r="N9"/>
      <c r="O9"/>
      <c r="P9"/>
      <c r="Q9"/>
      <c r="R9"/>
      <c r="S9"/>
      <c r="T9"/>
      <c r="U9"/>
      <c r="V9"/>
      <c r="W9"/>
      <c r="X9"/>
      <c r="Y9"/>
      <c r="Z9"/>
      <c r="AA9"/>
      <c r="AB9"/>
    </row>
    <row r="10" spans="1:28">
      <c r="A10" s="1985"/>
      <c r="B10" s="269" t="s">
        <v>10</v>
      </c>
      <c r="C10" s="860">
        <v>0</v>
      </c>
      <c r="D10" s="860">
        <v>0</v>
      </c>
      <c r="E10" s="860">
        <v>0</v>
      </c>
      <c r="F10" s="860">
        <v>0</v>
      </c>
      <c r="G10" s="814">
        <f t="shared" si="0"/>
        <v>0</v>
      </c>
      <c r="H10" s="92"/>
      <c r="I10" s="92"/>
      <c r="J10"/>
      <c r="K10"/>
      <c r="L10"/>
      <c r="M10"/>
      <c r="N10"/>
      <c r="O10"/>
      <c r="P10"/>
      <c r="Q10"/>
      <c r="R10"/>
      <c r="S10"/>
      <c r="T10"/>
      <c r="U10"/>
      <c r="V10"/>
      <c r="W10"/>
      <c r="X10"/>
      <c r="Y10"/>
      <c r="Z10"/>
      <c r="AA10"/>
      <c r="AB10"/>
    </row>
    <row r="11" spans="1:28">
      <c r="A11" s="1985"/>
      <c r="B11" s="279" t="s">
        <v>11</v>
      </c>
      <c r="C11" s="249">
        <v>0</v>
      </c>
      <c r="D11" s="249">
        <v>0</v>
      </c>
      <c r="E11" s="249">
        <v>0</v>
      </c>
      <c r="F11" s="249">
        <v>0</v>
      </c>
      <c r="G11" s="248">
        <f t="shared" si="0"/>
        <v>0</v>
      </c>
      <c r="H11" s="92"/>
      <c r="I11" s="92"/>
      <c r="J11"/>
      <c r="K11"/>
      <c r="L11"/>
      <c r="M11"/>
      <c r="N11"/>
      <c r="O11"/>
      <c r="P11"/>
      <c r="Q11"/>
      <c r="R11"/>
      <c r="S11"/>
      <c r="T11"/>
      <c r="U11"/>
      <c r="V11"/>
      <c r="W11"/>
      <c r="X11"/>
      <c r="Y11"/>
      <c r="Z11"/>
      <c r="AA11"/>
      <c r="AB11"/>
    </row>
    <row r="12" spans="1:28">
      <c r="A12" s="1985"/>
      <c r="B12" s="279" t="s">
        <v>12</v>
      </c>
      <c r="C12" s="249">
        <v>0</v>
      </c>
      <c r="D12" s="249">
        <v>0</v>
      </c>
      <c r="E12" s="249">
        <v>0</v>
      </c>
      <c r="F12" s="249">
        <v>0</v>
      </c>
      <c r="G12" s="248">
        <f t="shared" si="0"/>
        <v>0</v>
      </c>
      <c r="H12" s="92"/>
      <c r="I12" s="92"/>
      <c r="J12"/>
      <c r="K12"/>
      <c r="L12"/>
      <c r="M12"/>
      <c r="N12"/>
      <c r="O12"/>
      <c r="P12"/>
      <c r="Q12"/>
      <c r="R12"/>
      <c r="S12"/>
      <c r="T12"/>
      <c r="U12"/>
      <c r="V12"/>
      <c r="W12"/>
      <c r="X12"/>
      <c r="Y12"/>
      <c r="Z12"/>
      <c r="AA12"/>
      <c r="AB12"/>
    </row>
    <row r="13" spans="1:28">
      <c r="A13" s="1985"/>
      <c r="B13" s="251" t="s">
        <v>30</v>
      </c>
      <c r="C13" s="249">
        <v>0</v>
      </c>
      <c r="D13" s="249">
        <v>0</v>
      </c>
      <c r="E13" s="249">
        <v>0</v>
      </c>
      <c r="F13" s="1078">
        <v>0</v>
      </c>
      <c r="G13" s="248">
        <f t="shared" si="0"/>
        <v>0</v>
      </c>
      <c r="H13" s="92"/>
      <c r="I13" s="92"/>
      <c r="J13"/>
      <c r="K13"/>
      <c r="L13"/>
      <c r="M13"/>
      <c r="N13"/>
      <c r="O13"/>
      <c r="P13"/>
      <c r="Q13"/>
      <c r="R13"/>
      <c r="S13"/>
      <c r="T13"/>
      <c r="U13"/>
      <c r="V13"/>
      <c r="W13"/>
      <c r="X13"/>
      <c r="Y13"/>
      <c r="Z13"/>
      <c r="AA13"/>
      <c r="AB13"/>
    </row>
    <row r="14" spans="1:28">
      <c r="A14" s="1985"/>
      <c r="B14" s="251" t="s">
        <v>31</v>
      </c>
      <c r="C14" s="249">
        <v>0</v>
      </c>
      <c r="D14" s="249">
        <v>0</v>
      </c>
      <c r="E14" s="249">
        <v>0</v>
      </c>
      <c r="F14" s="249">
        <v>0</v>
      </c>
      <c r="G14" s="248">
        <f t="shared" si="0"/>
        <v>0</v>
      </c>
      <c r="H14" s="92"/>
      <c r="I14" s="92"/>
      <c r="J14"/>
      <c r="K14"/>
      <c r="L14"/>
      <c r="M14"/>
      <c r="N14"/>
      <c r="O14"/>
      <c r="P14"/>
      <c r="Q14"/>
      <c r="R14"/>
      <c r="S14"/>
      <c r="T14"/>
      <c r="U14"/>
      <c r="V14"/>
      <c r="W14"/>
      <c r="X14"/>
      <c r="Y14"/>
      <c r="Z14"/>
      <c r="AA14"/>
      <c r="AB14"/>
    </row>
    <row r="15" spans="1:28">
      <c r="A15" s="1996"/>
      <c r="B15" s="251" t="s">
        <v>58</v>
      </c>
      <c r="C15" s="249">
        <v>0</v>
      </c>
      <c r="D15" s="249">
        <v>0</v>
      </c>
      <c r="E15" s="1078">
        <v>0</v>
      </c>
      <c r="F15" s="1078">
        <v>0</v>
      </c>
      <c r="G15" s="248">
        <f t="shared" si="0"/>
        <v>0</v>
      </c>
      <c r="H15" s="92"/>
      <c r="I15" s="92"/>
      <c r="J15"/>
      <c r="K15"/>
      <c r="L15"/>
      <c r="M15"/>
      <c r="N15"/>
      <c r="O15"/>
      <c r="P15"/>
      <c r="Q15"/>
      <c r="R15"/>
      <c r="S15"/>
      <c r="T15"/>
      <c r="U15"/>
      <c r="V15"/>
      <c r="W15"/>
      <c r="X15"/>
      <c r="Y15"/>
      <c r="Z15"/>
      <c r="AA15"/>
      <c r="AB15"/>
    </row>
    <row r="16" spans="1:28">
      <c r="A16" s="826"/>
      <c r="B16" s="251" t="s">
        <v>64</v>
      </c>
      <c r="C16" s="249">
        <v>3</v>
      </c>
      <c r="D16" s="249">
        <v>0</v>
      </c>
      <c r="E16" s="1078">
        <v>0</v>
      </c>
      <c r="F16" s="1078">
        <v>2</v>
      </c>
      <c r="G16" s="248">
        <f t="shared" si="0"/>
        <v>5</v>
      </c>
      <c r="H16" s="92"/>
      <c r="I16" s="92"/>
      <c r="J16"/>
      <c r="K16"/>
      <c r="L16"/>
      <c r="M16"/>
      <c r="N16"/>
      <c r="O16"/>
      <c r="P16"/>
      <c r="Q16"/>
      <c r="R16"/>
      <c r="S16"/>
      <c r="T16"/>
      <c r="U16"/>
      <c r="V16"/>
      <c r="W16"/>
      <c r="X16"/>
      <c r="Y16"/>
      <c r="Z16"/>
      <c r="AA16"/>
      <c r="AB16"/>
    </row>
    <row r="17" spans="1:28">
      <c r="A17" s="1985">
        <v>1402</v>
      </c>
      <c r="B17" s="35" t="s">
        <v>13</v>
      </c>
      <c r="C17" s="813">
        <f>SUM(C18:C25)</f>
        <v>0</v>
      </c>
      <c r="D17" s="813">
        <f>SUM(D18:D25)</f>
        <v>0</v>
      </c>
      <c r="E17" s="813">
        <f>SUM(E18:E25)</f>
        <v>0</v>
      </c>
      <c r="F17" s="813">
        <f>SUM(F18:F25)</f>
        <v>0</v>
      </c>
      <c r="G17" s="245">
        <f t="shared" si="0"/>
        <v>0</v>
      </c>
      <c r="H17" s="92"/>
      <c r="I17" s="92"/>
      <c r="J17"/>
      <c r="K17"/>
      <c r="L17"/>
      <c r="M17"/>
      <c r="N17"/>
      <c r="O17"/>
      <c r="P17"/>
      <c r="Q17"/>
      <c r="R17"/>
      <c r="S17"/>
      <c r="T17"/>
      <c r="U17"/>
      <c r="V17"/>
      <c r="W17"/>
      <c r="X17"/>
      <c r="Y17"/>
      <c r="Z17"/>
      <c r="AA17"/>
      <c r="AB17"/>
    </row>
    <row r="18" spans="1:28">
      <c r="A18" s="1985"/>
      <c r="B18" s="279" t="s">
        <v>92</v>
      </c>
      <c r="C18" s="249">
        <v>0</v>
      </c>
      <c r="D18" s="249">
        <v>0</v>
      </c>
      <c r="E18" s="249">
        <v>0</v>
      </c>
      <c r="F18" s="249">
        <v>0</v>
      </c>
      <c r="G18" s="248">
        <f t="shared" si="0"/>
        <v>0</v>
      </c>
      <c r="H18" s="92"/>
      <c r="I18" s="92"/>
    </row>
    <row r="19" spans="1:28">
      <c r="A19" s="1985"/>
      <c r="B19" s="279" t="s">
        <v>110</v>
      </c>
      <c r="C19" s="249">
        <v>0</v>
      </c>
      <c r="D19" s="249">
        <v>0</v>
      </c>
      <c r="E19" s="249">
        <v>0</v>
      </c>
      <c r="F19" s="249">
        <v>0</v>
      </c>
      <c r="G19" s="248">
        <f t="shared" si="0"/>
        <v>0</v>
      </c>
      <c r="H19" s="92"/>
      <c r="I19" s="92"/>
    </row>
    <row r="20" spans="1:28">
      <c r="A20" s="1985"/>
      <c r="B20" s="279" t="s">
        <v>56</v>
      </c>
      <c r="C20" s="249">
        <v>0</v>
      </c>
      <c r="D20" s="249">
        <v>0</v>
      </c>
      <c r="E20" s="249">
        <v>0</v>
      </c>
      <c r="F20" s="249">
        <v>0</v>
      </c>
      <c r="G20" s="248">
        <f t="shared" si="0"/>
        <v>0</v>
      </c>
      <c r="H20" s="92"/>
      <c r="I20" s="92"/>
    </row>
    <row r="21" spans="1:28">
      <c r="A21" s="1985"/>
      <c r="B21" s="279" t="s">
        <v>125</v>
      </c>
      <c r="C21" s="249">
        <v>0</v>
      </c>
      <c r="D21" s="249">
        <v>0</v>
      </c>
      <c r="E21" s="249">
        <v>0</v>
      </c>
      <c r="F21" s="249">
        <v>0</v>
      </c>
      <c r="G21" s="248">
        <f t="shared" si="0"/>
        <v>0</v>
      </c>
      <c r="H21" s="92"/>
      <c r="I21" s="92"/>
    </row>
    <row r="22" spans="1:28">
      <c r="A22" s="1985"/>
      <c r="B22" s="279" t="s">
        <v>124</v>
      </c>
      <c r="C22" s="249">
        <v>0</v>
      </c>
      <c r="D22" s="249">
        <v>0</v>
      </c>
      <c r="E22" s="249">
        <v>0</v>
      </c>
      <c r="F22" s="249">
        <v>0</v>
      </c>
      <c r="G22" s="248">
        <f t="shared" si="0"/>
        <v>0</v>
      </c>
      <c r="H22" s="92"/>
      <c r="I22" s="92"/>
    </row>
    <row r="23" spans="1:28">
      <c r="A23" s="1985"/>
      <c r="B23" s="279" t="s">
        <v>53</v>
      </c>
      <c r="C23" s="249">
        <v>0</v>
      </c>
      <c r="D23" s="249">
        <v>0</v>
      </c>
      <c r="E23" s="249">
        <v>0</v>
      </c>
      <c r="F23" s="249">
        <v>0</v>
      </c>
      <c r="G23" s="248">
        <f t="shared" si="0"/>
        <v>0</v>
      </c>
      <c r="H23" s="92"/>
      <c r="I23" s="92"/>
    </row>
    <row r="24" spans="1:28">
      <c r="A24" s="1985"/>
      <c r="B24" s="279" t="s">
        <v>123</v>
      </c>
      <c r="C24" s="249">
        <v>0</v>
      </c>
      <c r="D24" s="249">
        <v>0</v>
      </c>
      <c r="E24" s="249">
        <v>0</v>
      </c>
      <c r="F24" s="249">
        <v>0</v>
      </c>
      <c r="G24" s="248">
        <f t="shared" si="0"/>
        <v>0</v>
      </c>
      <c r="H24" s="92"/>
      <c r="I24" s="92"/>
    </row>
    <row r="25" spans="1:28">
      <c r="A25" s="1985"/>
      <c r="B25" s="254" t="s">
        <v>931</v>
      </c>
      <c r="C25" s="249">
        <v>0</v>
      </c>
      <c r="D25" s="249">
        <v>0</v>
      </c>
      <c r="E25" s="249">
        <v>0</v>
      </c>
      <c r="F25" s="249">
        <v>0</v>
      </c>
      <c r="G25" s="248">
        <f t="shared" si="0"/>
        <v>0</v>
      </c>
      <c r="H25" s="92"/>
      <c r="I25" s="92"/>
    </row>
    <row r="26" spans="1:28">
      <c r="A26" s="2158">
        <v>1403</v>
      </c>
      <c r="B26" s="35" t="s">
        <v>14</v>
      </c>
      <c r="C26" s="813">
        <f>SUM(C27:C29)</f>
        <v>9</v>
      </c>
      <c r="D26" s="813">
        <f>SUM(D27:D29)</f>
        <v>2</v>
      </c>
      <c r="E26" s="813">
        <f>SUM(E27:E29)</f>
        <v>0</v>
      </c>
      <c r="F26" s="813">
        <f>SUM(F27:F29)</f>
        <v>9</v>
      </c>
      <c r="G26" s="822">
        <f t="shared" si="0"/>
        <v>20</v>
      </c>
      <c r="H26" s="92"/>
      <c r="I26" s="92"/>
    </row>
    <row r="27" spans="1:28">
      <c r="A27" s="1987"/>
      <c r="B27" s="251" t="s">
        <v>33</v>
      </c>
      <c r="C27" s="249">
        <v>9</v>
      </c>
      <c r="D27" s="249">
        <v>2</v>
      </c>
      <c r="E27" s="249">
        <v>0</v>
      </c>
      <c r="F27" s="249">
        <v>9</v>
      </c>
      <c r="G27" s="814">
        <f t="shared" si="0"/>
        <v>20</v>
      </c>
      <c r="H27" s="92"/>
      <c r="I27" s="92"/>
    </row>
    <row r="28" spans="1:28">
      <c r="A28" s="1987"/>
      <c r="B28" s="251" t="s">
        <v>15</v>
      </c>
      <c r="C28" s="249">
        <v>0</v>
      </c>
      <c r="D28" s="249">
        <v>0</v>
      </c>
      <c r="E28" s="249">
        <v>0</v>
      </c>
      <c r="F28" s="249">
        <v>0</v>
      </c>
      <c r="G28" s="248">
        <f t="shared" si="0"/>
        <v>0</v>
      </c>
      <c r="H28" s="92"/>
      <c r="I28" s="92"/>
    </row>
    <row r="29" spans="1:28">
      <c r="A29" s="1987"/>
      <c r="B29" s="790" t="s">
        <v>16</v>
      </c>
      <c r="C29" s="1078">
        <v>0</v>
      </c>
      <c r="D29" s="249">
        <v>0</v>
      </c>
      <c r="E29" s="249">
        <v>0</v>
      </c>
      <c r="F29" s="1078">
        <v>0</v>
      </c>
      <c r="G29" s="248">
        <f t="shared" si="0"/>
        <v>0</v>
      </c>
      <c r="H29" s="92"/>
      <c r="I29" s="92"/>
    </row>
    <row r="30" spans="1:28">
      <c r="A30" s="1997">
        <v>1404</v>
      </c>
      <c r="B30" s="35" t="s">
        <v>34</v>
      </c>
      <c r="C30" s="813">
        <f>SUM(C31:C32)</f>
        <v>0</v>
      </c>
      <c r="D30" s="813">
        <f>SUM(D31:D32)</f>
        <v>0</v>
      </c>
      <c r="E30" s="813">
        <f>SUM(E31:E32)</f>
        <v>0</v>
      </c>
      <c r="F30" s="813">
        <f>SUM(F31:F32)</f>
        <v>0</v>
      </c>
      <c r="G30" s="822">
        <f t="shared" si="0"/>
        <v>0</v>
      </c>
      <c r="H30" s="92"/>
      <c r="I30" s="92"/>
    </row>
    <row r="31" spans="1:28">
      <c r="A31" s="1997"/>
      <c r="B31" s="279" t="s">
        <v>109</v>
      </c>
      <c r="C31" s="249">
        <v>0</v>
      </c>
      <c r="D31" s="249">
        <v>0</v>
      </c>
      <c r="E31" s="249">
        <v>0</v>
      </c>
      <c r="F31" s="249">
        <v>0</v>
      </c>
      <c r="G31" s="814">
        <f t="shared" si="0"/>
        <v>0</v>
      </c>
      <c r="H31" s="92"/>
      <c r="I31"/>
    </row>
    <row r="32" spans="1:28">
      <c r="A32" s="1997"/>
      <c r="B32" s="279" t="s">
        <v>17</v>
      </c>
      <c r="C32" s="249">
        <v>0</v>
      </c>
      <c r="D32" s="1078">
        <v>0</v>
      </c>
      <c r="E32" s="249">
        <v>0</v>
      </c>
      <c r="F32" s="249">
        <v>0</v>
      </c>
      <c r="G32" s="248">
        <f t="shared" si="0"/>
        <v>0</v>
      </c>
      <c r="H32" s="92"/>
      <c r="I32"/>
    </row>
    <row r="33" spans="1:9">
      <c r="A33" s="2006">
        <v>1405</v>
      </c>
      <c r="B33" s="35" t="s">
        <v>18</v>
      </c>
      <c r="C33" s="813">
        <f>SUM(C34:C37)</f>
        <v>0</v>
      </c>
      <c r="D33" s="813">
        <f>SUM(D34:D37)</f>
        <v>0</v>
      </c>
      <c r="E33" s="813">
        <f>SUM(E34:E37)</f>
        <v>0</v>
      </c>
      <c r="F33" s="813">
        <f>SUM(F34:F37)</f>
        <v>3</v>
      </c>
      <c r="G33" s="822">
        <f t="shared" si="0"/>
        <v>3</v>
      </c>
      <c r="H33" s="92"/>
      <c r="I33"/>
    </row>
    <row r="34" spans="1:9">
      <c r="A34" s="2007"/>
      <c r="B34" s="279" t="s">
        <v>21</v>
      </c>
      <c r="C34" s="249">
        <v>0</v>
      </c>
      <c r="D34" s="249">
        <v>0</v>
      </c>
      <c r="E34" s="249">
        <v>0</v>
      </c>
      <c r="F34" s="249">
        <v>3</v>
      </c>
      <c r="G34" s="814">
        <f t="shared" si="0"/>
        <v>3</v>
      </c>
    </row>
    <row r="35" spans="1:9">
      <c r="A35" s="2007"/>
      <c r="B35" s="279" t="s">
        <v>19</v>
      </c>
      <c r="C35" s="249">
        <v>0</v>
      </c>
      <c r="D35" s="249">
        <v>0</v>
      </c>
      <c r="E35" s="249">
        <v>0</v>
      </c>
      <c r="F35" s="249">
        <v>0</v>
      </c>
      <c r="G35" s="248">
        <f t="shared" si="0"/>
        <v>0</v>
      </c>
    </row>
    <row r="36" spans="1:9">
      <c r="A36" s="2007"/>
      <c r="B36" s="279" t="s">
        <v>65</v>
      </c>
      <c r="C36" s="249">
        <v>0</v>
      </c>
      <c r="D36" s="249">
        <v>0</v>
      </c>
      <c r="E36" s="249">
        <v>0</v>
      </c>
      <c r="F36" s="249">
        <v>0</v>
      </c>
      <c r="G36" s="248">
        <f t="shared" si="0"/>
        <v>0</v>
      </c>
    </row>
    <row r="37" spans="1:9">
      <c r="A37" s="2008"/>
      <c r="B37" s="279" t="s">
        <v>49</v>
      </c>
      <c r="C37" s="249">
        <v>0</v>
      </c>
      <c r="D37" s="249">
        <v>0</v>
      </c>
      <c r="E37" s="249">
        <v>0</v>
      </c>
      <c r="F37" s="249">
        <v>0</v>
      </c>
      <c r="G37" s="248">
        <f t="shared" si="0"/>
        <v>0</v>
      </c>
    </row>
    <row r="38" spans="1:9">
      <c r="A38" s="1998">
        <v>1406</v>
      </c>
      <c r="B38" s="35" t="s">
        <v>22</v>
      </c>
      <c r="C38" s="813">
        <f>SUM(C39:C43)</f>
        <v>5</v>
      </c>
      <c r="D38" s="813">
        <f>SUM(D39:D43)</f>
        <v>3</v>
      </c>
      <c r="E38" s="813">
        <f>SUM(E39:E43)</f>
        <v>1</v>
      </c>
      <c r="F38" s="813">
        <f>SUM(F39:F43)</f>
        <v>22</v>
      </c>
      <c r="G38" s="822">
        <f t="shared" si="0"/>
        <v>31</v>
      </c>
    </row>
    <row r="39" spans="1:9">
      <c r="A39" s="1998"/>
      <c r="B39" s="279" t="s">
        <v>68</v>
      </c>
      <c r="C39" s="249">
        <v>0</v>
      </c>
      <c r="D39" s="249">
        <v>0</v>
      </c>
      <c r="E39" s="249">
        <v>0</v>
      </c>
      <c r="F39" s="249">
        <v>0</v>
      </c>
      <c r="G39" s="814">
        <f t="shared" si="0"/>
        <v>0</v>
      </c>
    </row>
    <row r="40" spans="1:9">
      <c r="A40" s="1998"/>
      <c r="B40" s="279" t="s">
        <v>23</v>
      </c>
      <c r="C40" s="249">
        <v>0</v>
      </c>
      <c r="D40" s="249">
        <v>0</v>
      </c>
      <c r="E40" s="249">
        <v>0</v>
      </c>
      <c r="F40" s="249">
        <v>0</v>
      </c>
      <c r="G40" s="248">
        <f t="shared" si="0"/>
        <v>0</v>
      </c>
    </row>
    <row r="41" spans="1:9">
      <c r="A41" s="1998"/>
      <c r="B41" s="279" t="s">
        <v>66</v>
      </c>
      <c r="C41" s="249">
        <v>0</v>
      </c>
      <c r="D41" s="249">
        <v>0</v>
      </c>
      <c r="E41" s="249">
        <v>0</v>
      </c>
      <c r="F41" s="249">
        <v>0</v>
      </c>
      <c r="G41" s="248">
        <f t="shared" ref="G41:G60" si="1">SUM(C41:F41)</f>
        <v>0</v>
      </c>
    </row>
    <row r="42" spans="1:9">
      <c r="A42" s="1998"/>
      <c r="B42" s="279" t="s">
        <v>36</v>
      </c>
      <c r="C42" s="249">
        <v>5</v>
      </c>
      <c r="D42" s="249">
        <v>3</v>
      </c>
      <c r="E42" s="249">
        <v>1</v>
      </c>
      <c r="F42" s="249">
        <v>22</v>
      </c>
      <c r="G42" s="248">
        <f t="shared" si="1"/>
        <v>31</v>
      </c>
    </row>
    <row r="43" spans="1:9">
      <c r="A43" s="1998"/>
      <c r="B43" s="279" t="s">
        <v>930</v>
      </c>
      <c r="C43" s="249">
        <v>0</v>
      </c>
      <c r="D43" s="249">
        <v>0</v>
      </c>
      <c r="E43" s="249">
        <v>0</v>
      </c>
      <c r="F43" s="249">
        <v>0</v>
      </c>
      <c r="G43" s="248">
        <f t="shared" si="1"/>
        <v>0</v>
      </c>
    </row>
    <row r="44" spans="1:9">
      <c r="A44" s="1998">
        <v>1407</v>
      </c>
      <c r="B44" s="35" t="s">
        <v>24</v>
      </c>
      <c r="C44" s="813">
        <f>SUM(C45:C46)</f>
        <v>0</v>
      </c>
      <c r="D44" s="813">
        <f>SUM(D45:D46)</f>
        <v>0</v>
      </c>
      <c r="E44" s="813">
        <f>SUM(E45:E46)</f>
        <v>0</v>
      </c>
      <c r="F44" s="813">
        <f>SUM(F45:F46)</f>
        <v>0</v>
      </c>
      <c r="G44" s="822">
        <f t="shared" si="1"/>
        <v>0</v>
      </c>
    </row>
    <row r="45" spans="1:9">
      <c r="A45" s="1998"/>
      <c r="B45" s="279" t="s">
        <v>69</v>
      </c>
      <c r="C45" s="249">
        <v>0</v>
      </c>
      <c r="D45" s="249">
        <v>0</v>
      </c>
      <c r="E45" s="249">
        <v>0</v>
      </c>
      <c r="F45" s="249">
        <v>0</v>
      </c>
      <c r="G45" s="814">
        <f t="shared" si="1"/>
        <v>0</v>
      </c>
    </row>
    <row r="46" spans="1:9">
      <c r="A46" s="1998"/>
      <c r="B46" s="279" t="s">
        <v>51</v>
      </c>
      <c r="C46" s="249">
        <v>0</v>
      </c>
      <c r="D46" s="249">
        <v>0</v>
      </c>
      <c r="E46" s="249">
        <v>0</v>
      </c>
      <c r="F46" s="249">
        <v>0</v>
      </c>
      <c r="G46" s="248">
        <f t="shared" si="1"/>
        <v>0</v>
      </c>
    </row>
    <row r="47" spans="1:9">
      <c r="A47" s="2157">
        <v>1408</v>
      </c>
      <c r="B47" s="35" t="s">
        <v>25</v>
      </c>
      <c r="C47" s="818">
        <f>SUM(C48:C51)</f>
        <v>0</v>
      </c>
      <c r="D47" s="818">
        <f>SUM(D48:D51)</f>
        <v>0</v>
      </c>
      <c r="E47" s="818">
        <f>SUM(E48:E51)</f>
        <v>0</v>
      </c>
      <c r="F47" s="818">
        <f>SUM(F48:F51)</f>
        <v>0</v>
      </c>
      <c r="G47" s="822">
        <f t="shared" si="1"/>
        <v>0</v>
      </c>
    </row>
    <row r="48" spans="1:9">
      <c r="A48" s="1985"/>
      <c r="B48" s="269" t="s">
        <v>20</v>
      </c>
      <c r="C48" s="249">
        <v>0</v>
      </c>
      <c r="D48" s="249">
        <v>0</v>
      </c>
      <c r="E48" s="249">
        <v>0</v>
      </c>
      <c r="F48" s="249">
        <v>0</v>
      </c>
      <c r="G48" s="814">
        <f t="shared" si="1"/>
        <v>0</v>
      </c>
    </row>
    <row r="49" spans="1:7">
      <c r="A49" s="1985"/>
      <c r="B49" s="279" t="s">
        <v>50</v>
      </c>
      <c r="C49" s="249">
        <v>0</v>
      </c>
      <c r="D49" s="249">
        <v>0</v>
      </c>
      <c r="E49" s="249">
        <v>0</v>
      </c>
      <c r="F49" s="249">
        <v>0</v>
      </c>
      <c r="G49" s="248">
        <f t="shared" si="1"/>
        <v>0</v>
      </c>
    </row>
    <row r="50" spans="1:7">
      <c r="A50" s="1985"/>
      <c r="B50" s="251" t="s">
        <v>929</v>
      </c>
      <c r="C50" s="249">
        <v>0</v>
      </c>
      <c r="D50" s="249">
        <v>0</v>
      </c>
      <c r="E50" s="249">
        <v>0</v>
      </c>
      <c r="F50" s="249">
        <v>0</v>
      </c>
      <c r="G50" s="248">
        <f t="shared" si="1"/>
        <v>0</v>
      </c>
    </row>
    <row r="51" spans="1:7">
      <c r="A51" s="1996"/>
      <c r="B51" s="790" t="s">
        <v>928</v>
      </c>
      <c r="C51" s="249">
        <v>0</v>
      </c>
      <c r="D51" s="249">
        <v>0</v>
      </c>
      <c r="E51" s="249">
        <v>0</v>
      </c>
      <c r="F51" s="249">
        <v>0</v>
      </c>
      <c r="G51" s="248">
        <f t="shared" si="1"/>
        <v>0</v>
      </c>
    </row>
    <row r="52" spans="1:7">
      <c r="A52" s="2158">
        <v>1624</v>
      </c>
      <c r="B52" s="35" t="s">
        <v>47</v>
      </c>
      <c r="C52" s="813">
        <f>SUM(C53:C55)</f>
        <v>0</v>
      </c>
      <c r="D52" s="813">
        <f>SUM(D53:D55)</f>
        <v>0</v>
      </c>
      <c r="E52" s="813">
        <f>SUM(E53:E55)</f>
        <v>0</v>
      </c>
      <c r="F52" s="813">
        <f>SUM(F53:F55)</f>
        <v>5</v>
      </c>
      <c r="G52" s="822">
        <f t="shared" si="1"/>
        <v>5</v>
      </c>
    </row>
    <row r="53" spans="1:7">
      <c r="A53" s="1987"/>
      <c r="B53" s="279" t="s">
        <v>35</v>
      </c>
      <c r="C53" s="249">
        <v>0</v>
      </c>
      <c r="D53" s="249">
        <v>0</v>
      </c>
      <c r="E53" s="249">
        <v>0</v>
      </c>
      <c r="F53" s="249">
        <v>0</v>
      </c>
      <c r="G53" s="814">
        <f t="shared" si="1"/>
        <v>0</v>
      </c>
    </row>
    <row r="54" spans="1:7">
      <c r="A54" s="1987"/>
      <c r="B54" s="279" t="s">
        <v>117</v>
      </c>
      <c r="C54" s="249">
        <v>0</v>
      </c>
      <c r="D54" s="249">
        <v>0</v>
      </c>
      <c r="E54" s="249">
        <v>0</v>
      </c>
      <c r="F54" s="249">
        <v>5</v>
      </c>
      <c r="G54" s="248">
        <f t="shared" si="1"/>
        <v>5</v>
      </c>
    </row>
    <row r="55" spans="1:7">
      <c r="A55" s="1988"/>
      <c r="B55" s="790" t="s">
        <v>927</v>
      </c>
      <c r="C55" s="844">
        <v>0</v>
      </c>
      <c r="D55" s="844">
        <v>0</v>
      </c>
      <c r="E55" s="844">
        <v>0</v>
      </c>
      <c r="F55" s="844">
        <v>0</v>
      </c>
      <c r="G55" s="248">
        <f t="shared" si="1"/>
        <v>0</v>
      </c>
    </row>
    <row r="56" spans="1:7">
      <c r="A56" s="1077"/>
      <c r="B56" s="42" t="s">
        <v>926</v>
      </c>
      <c r="C56" s="1076">
        <v>0</v>
      </c>
      <c r="D56" s="1076">
        <v>0</v>
      </c>
      <c r="E56" s="1076">
        <v>0</v>
      </c>
      <c r="F56" s="1076">
        <v>3</v>
      </c>
      <c r="G56" s="822">
        <f t="shared" si="1"/>
        <v>3</v>
      </c>
    </row>
    <row r="57" spans="1:7">
      <c r="A57" s="2243"/>
      <c r="B57" s="35" t="s">
        <v>925</v>
      </c>
      <c r="C57" s="813">
        <f>SUM(C58:C60)</f>
        <v>0</v>
      </c>
      <c r="D57" s="813">
        <f>SUM(D58:D60)</f>
        <v>0</v>
      </c>
      <c r="E57" s="813">
        <f>SUM(E58:E60)</f>
        <v>0</v>
      </c>
      <c r="F57" s="813">
        <f>SUM(F58:F60)</f>
        <v>0</v>
      </c>
      <c r="G57" s="822">
        <f t="shared" si="1"/>
        <v>0</v>
      </c>
    </row>
    <row r="58" spans="1:7">
      <c r="A58" s="2244"/>
      <c r="B58" s="279" t="s">
        <v>924</v>
      </c>
      <c r="C58" s="249">
        <v>0</v>
      </c>
      <c r="D58" s="249">
        <v>0</v>
      </c>
      <c r="E58" s="249">
        <v>0</v>
      </c>
      <c r="F58" s="249">
        <v>0</v>
      </c>
      <c r="G58" s="814">
        <f t="shared" si="1"/>
        <v>0</v>
      </c>
    </row>
    <row r="59" spans="1:7">
      <c r="A59" s="2244"/>
      <c r="B59" s="279" t="s">
        <v>923</v>
      </c>
      <c r="C59" s="249">
        <v>0</v>
      </c>
      <c r="D59" s="249">
        <v>0</v>
      </c>
      <c r="E59" s="249">
        <v>0</v>
      </c>
      <c r="F59" s="249">
        <v>0</v>
      </c>
      <c r="G59" s="248">
        <f t="shared" si="1"/>
        <v>0</v>
      </c>
    </row>
    <row r="60" spans="1:7">
      <c r="A60" s="2245"/>
      <c r="B60" s="279" t="s">
        <v>922</v>
      </c>
      <c r="C60" s="249">
        <v>0</v>
      </c>
      <c r="D60" s="249">
        <v>0</v>
      </c>
      <c r="E60" s="249">
        <v>0</v>
      </c>
      <c r="F60" s="249">
        <v>0</v>
      </c>
      <c r="G60" s="248">
        <f t="shared" si="1"/>
        <v>0</v>
      </c>
    </row>
    <row r="61" spans="1:7">
      <c r="A61"/>
      <c r="B61" s="131" t="s">
        <v>5</v>
      </c>
      <c r="C61" s="1075">
        <f>SUM(C9+C17+C26+C30+C33+C38+C44+C47+C52+C56+C57)</f>
        <v>17</v>
      </c>
      <c r="D61" s="1075">
        <f>SUM(D9+D17+D26+D30+D33+D38+D44+D47+D52+D56+D57)</f>
        <v>5</v>
      </c>
      <c r="E61" s="1075">
        <f>SUM(E9+E17+E26+E30+E33+E38+E44+E47+E52+E56+E57)</f>
        <v>1</v>
      </c>
      <c r="F61" s="1075">
        <f>SUM(F9+F17+F26+F30+F33+F38+F44+F47+F52+F56+F57)</f>
        <v>44</v>
      </c>
      <c r="G61" s="1074">
        <f>SUM(G9+G17+G26+G30+G33+G38+G44+G47+G52+G56+G57)</f>
        <v>67</v>
      </c>
    </row>
    <row r="62" spans="1:7">
      <c r="A62" s="754"/>
      <c r="B62" s="782" t="s">
        <v>921</v>
      </c>
      <c r="C62" s="1073"/>
      <c r="D62" s="1073"/>
      <c r="E62" s="1073"/>
      <c r="F62" s="1073"/>
      <c r="G62" s="1073"/>
    </row>
    <row r="63" spans="1:7">
      <c r="A63" s="754"/>
      <c r="B63" s="2147" t="s">
        <v>920</v>
      </c>
      <c r="C63" s="2147"/>
      <c r="D63" s="2147"/>
      <c r="E63" s="2147"/>
      <c r="F63" s="2147"/>
      <c r="G63" s="2147"/>
    </row>
    <row r="64" spans="1:7">
      <c r="A64"/>
      <c r="B64" s="2210" t="s">
        <v>919</v>
      </c>
      <c r="C64" s="2210"/>
      <c r="D64" s="2210"/>
      <c r="E64" s="2210"/>
      <c r="F64" s="2210"/>
      <c r="G64" s="2210"/>
    </row>
    <row r="65" spans="1:28">
      <c r="A65" s="754"/>
      <c r="B65" s="2210" t="s">
        <v>918</v>
      </c>
      <c r="C65" s="2210"/>
      <c r="D65" s="2210"/>
      <c r="E65" s="2210"/>
      <c r="F65" s="2210"/>
      <c r="G65" s="2210"/>
    </row>
    <row r="66" spans="1:28">
      <c r="A66" s="754"/>
      <c r="B66" s="2210" t="s">
        <v>917</v>
      </c>
      <c r="C66" s="2210"/>
      <c r="D66" s="2210"/>
      <c r="E66" s="2210"/>
      <c r="F66" s="2210"/>
      <c r="G66" s="2210"/>
    </row>
    <row r="67" spans="1:28">
      <c r="A67"/>
      <c r="B67" s="2210" t="s">
        <v>916</v>
      </c>
      <c r="C67" s="2210"/>
      <c r="D67" s="2210"/>
      <c r="E67" s="2210"/>
      <c r="F67" s="2210"/>
      <c r="G67" s="2210"/>
      <c r="H67"/>
      <c r="I67"/>
      <c r="J67"/>
      <c r="K67"/>
      <c r="L67"/>
      <c r="M67"/>
      <c r="N67"/>
      <c r="O67"/>
      <c r="P67"/>
      <c r="Q67"/>
      <c r="R67"/>
      <c r="S67"/>
      <c r="T67"/>
      <c r="U67"/>
      <c r="V67"/>
      <c r="W67"/>
      <c r="X67"/>
      <c r="Y67"/>
      <c r="Z67"/>
      <c r="AA67"/>
      <c r="AB67"/>
    </row>
    <row r="68" spans="1:28">
      <c r="A68"/>
      <c r="B68"/>
      <c r="C68"/>
      <c r="D68"/>
      <c r="E68"/>
      <c r="F68"/>
      <c r="G68"/>
      <c r="H68"/>
      <c r="I68"/>
      <c r="J68"/>
      <c r="K68"/>
      <c r="L68"/>
      <c r="M68"/>
      <c r="N68"/>
      <c r="O68"/>
      <c r="P68"/>
      <c r="Q68"/>
      <c r="R68"/>
      <c r="S68"/>
      <c r="T68"/>
      <c r="U68"/>
      <c r="V68"/>
      <c r="W68"/>
      <c r="X68"/>
      <c r="Y68"/>
      <c r="Z68"/>
      <c r="AA68"/>
      <c r="AB68"/>
    </row>
    <row r="69" spans="1:28">
      <c r="A69"/>
      <c r="B69"/>
      <c r="C69"/>
      <c r="D69"/>
      <c r="E69"/>
      <c r="F69"/>
      <c r="G69"/>
      <c r="H69"/>
      <c r="I69"/>
      <c r="J69"/>
      <c r="K69"/>
      <c r="L69"/>
      <c r="M69"/>
      <c r="N69"/>
      <c r="O69"/>
      <c r="P69"/>
      <c r="Q69"/>
      <c r="R69"/>
      <c r="S69"/>
      <c r="T69"/>
      <c r="U69"/>
      <c r="V69"/>
      <c r="W69"/>
      <c r="X69"/>
      <c r="Y69"/>
      <c r="Z69"/>
      <c r="AA69"/>
      <c r="AB69"/>
    </row>
    <row r="70" spans="1:28">
      <c r="A70"/>
      <c r="B70"/>
      <c r="C70"/>
      <c r="D70"/>
      <c r="E70"/>
      <c r="F70"/>
      <c r="G70"/>
      <c r="H70"/>
      <c r="I70"/>
      <c r="J70"/>
      <c r="K70"/>
      <c r="L70"/>
      <c r="M70"/>
      <c r="N70"/>
      <c r="O70"/>
      <c r="P70"/>
      <c r="Q70"/>
      <c r="R70"/>
      <c r="S70"/>
      <c r="T70"/>
      <c r="U70"/>
      <c r="V70"/>
      <c r="W70"/>
      <c r="X70"/>
      <c r="Y70"/>
      <c r="Z70"/>
      <c r="AA70"/>
      <c r="AB70"/>
    </row>
    <row r="71" spans="1:28">
      <c r="A71"/>
      <c r="B71"/>
      <c r="C71"/>
      <c r="D71"/>
      <c r="E71"/>
      <c r="F71"/>
      <c r="G71"/>
      <c r="H71"/>
      <c r="I71"/>
      <c r="J71"/>
      <c r="K71"/>
      <c r="L71"/>
      <c r="M71"/>
      <c r="N71"/>
      <c r="O71"/>
      <c r="P71"/>
      <c r="Q71"/>
      <c r="R71"/>
      <c r="S71"/>
      <c r="T71"/>
      <c r="U71"/>
      <c r="V71"/>
      <c r="W71"/>
      <c r="X71"/>
      <c r="Y71"/>
      <c r="Z71"/>
      <c r="AA71"/>
      <c r="AB71"/>
    </row>
    <row r="72" spans="1:28">
      <c r="A72"/>
      <c r="B72"/>
      <c r="C72"/>
      <c r="D72"/>
      <c r="E72"/>
      <c r="F72"/>
      <c r="G72"/>
      <c r="H72"/>
      <c r="I72"/>
      <c r="J72"/>
      <c r="K72"/>
      <c r="L72"/>
      <c r="M72"/>
      <c r="N72"/>
      <c r="O72"/>
      <c r="P72"/>
      <c r="Q72"/>
      <c r="R72"/>
      <c r="S72"/>
      <c r="T72"/>
      <c r="U72"/>
      <c r="V72"/>
      <c r="W72"/>
      <c r="X72"/>
      <c r="Y72"/>
      <c r="Z72"/>
      <c r="AA72"/>
      <c r="AB72"/>
    </row>
    <row r="73" spans="1:28">
      <c r="A73"/>
      <c r="B73"/>
      <c r="C73"/>
      <c r="D73"/>
      <c r="E73"/>
      <c r="F73"/>
      <c r="G73"/>
      <c r="H73"/>
      <c r="I73"/>
      <c r="J73"/>
      <c r="K73"/>
      <c r="L73"/>
      <c r="M73"/>
      <c r="N73"/>
      <c r="O73"/>
      <c r="P73"/>
      <c r="Q73"/>
      <c r="R73"/>
      <c r="S73"/>
      <c r="T73"/>
      <c r="U73"/>
      <c r="V73"/>
      <c r="W73"/>
      <c r="X73"/>
      <c r="Y73"/>
      <c r="Z73"/>
      <c r="AA73"/>
      <c r="AB73"/>
    </row>
    <row r="74" spans="1:28">
      <c r="A74"/>
      <c r="B74"/>
      <c r="C74"/>
      <c r="D74"/>
      <c r="E74"/>
      <c r="F74"/>
      <c r="G74"/>
      <c r="H74"/>
      <c r="I74"/>
      <c r="J74"/>
      <c r="K74"/>
      <c r="L74"/>
      <c r="M74"/>
      <c r="N74"/>
      <c r="O74"/>
      <c r="P74"/>
      <c r="Q74"/>
      <c r="R74"/>
      <c r="S74"/>
      <c r="T74"/>
      <c r="U74"/>
      <c r="V74"/>
      <c r="W74"/>
      <c r="X74"/>
      <c r="Y74"/>
      <c r="Z74"/>
      <c r="AA74"/>
      <c r="AB74"/>
    </row>
    <row r="75" spans="1:28">
      <c r="A75"/>
      <c r="B75"/>
      <c r="C75"/>
      <c r="D75"/>
      <c r="E75"/>
      <c r="F75"/>
      <c r="G75"/>
      <c r="H75"/>
      <c r="I75"/>
      <c r="J75"/>
      <c r="K75"/>
      <c r="L75"/>
      <c r="M75"/>
      <c r="N75"/>
      <c r="O75"/>
      <c r="P75"/>
      <c r="Q75"/>
      <c r="R75"/>
      <c r="S75"/>
      <c r="T75"/>
      <c r="U75"/>
      <c r="V75"/>
      <c r="W75"/>
      <c r="X75"/>
      <c r="Y75"/>
      <c r="Z75"/>
      <c r="AA75"/>
      <c r="AB75"/>
    </row>
    <row r="76" spans="1:28">
      <c r="A76"/>
      <c r="B76"/>
      <c r="C76"/>
      <c r="D76"/>
      <c r="E76"/>
      <c r="F76"/>
      <c r="G76"/>
      <c r="H76"/>
      <c r="I76"/>
      <c r="J76"/>
      <c r="K76"/>
      <c r="L76"/>
      <c r="M76"/>
      <c r="N76"/>
      <c r="O76"/>
      <c r="P76"/>
      <c r="Q76"/>
      <c r="R76"/>
      <c r="S76"/>
      <c r="T76"/>
      <c r="U76"/>
      <c r="V76"/>
      <c r="W76"/>
      <c r="X76"/>
      <c r="Y76"/>
      <c r="Z76"/>
      <c r="AA76"/>
      <c r="AB76"/>
    </row>
    <row r="77" spans="1:28">
      <c r="A77"/>
      <c r="B77"/>
      <c r="C77"/>
      <c r="D77"/>
      <c r="E77"/>
      <c r="F77"/>
      <c r="G77"/>
      <c r="H77"/>
      <c r="I77"/>
      <c r="J77"/>
      <c r="K77"/>
      <c r="L77"/>
      <c r="M77"/>
      <c r="N77"/>
      <c r="O77"/>
      <c r="P77"/>
      <c r="Q77"/>
      <c r="R77"/>
      <c r="S77"/>
      <c r="T77"/>
      <c r="U77"/>
      <c r="V77"/>
      <c r="W77"/>
      <c r="X77"/>
      <c r="Y77"/>
      <c r="Z77"/>
      <c r="AA77"/>
      <c r="AB77"/>
    </row>
    <row r="78" spans="1:28">
      <c r="A78"/>
      <c r="B78"/>
      <c r="C78"/>
      <c r="D78"/>
      <c r="E78"/>
      <c r="F78"/>
      <c r="G78"/>
      <c r="H78"/>
      <c r="I78"/>
      <c r="J78"/>
      <c r="K78"/>
      <c r="L78"/>
      <c r="M78"/>
      <c r="N78"/>
      <c r="O78"/>
      <c r="P78"/>
      <c r="Q78"/>
      <c r="R78"/>
      <c r="S78"/>
      <c r="T78"/>
      <c r="U78"/>
      <c r="V78"/>
      <c r="W78"/>
      <c r="X78"/>
      <c r="Y78"/>
      <c r="Z78"/>
      <c r="AA78"/>
      <c r="AB78"/>
    </row>
    <row r="79" spans="1:28">
      <c r="A79" s="73"/>
      <c r="C79" s="214"/>
      <c r="H79" s="73"/>
    </row>
    <row r="80" spans="1:28">
      <c r="A80" s="73"/>
      <c r="C80" s="214"/>
      <c r="H80" s="73"/>
    </row>
    <row r="81" spans="1:8">
      <c r="A81" s="73"/>
      <c r="C81" s="214"/>
      <c r="H81" s="73"/>
    </row>
    <row r="82" spans="1:8">
      <c r="A82" s="73"/>
      <c r="C82" s="214"/>
      <c r="H82" s="73"/>
    </row>
    <row r="83" spans="1:8">
      <c r="A83" s="73"/>
      <c r="C83" s="214"/>
      <c r="H83" s="73"/>
    </row>
    <row r="84" spans="1:8">
      <c r="A84" s="73"/>
      <c r="C84" s="214"/>
      <c r="H84" s="73"/>
    </row>
    <row r="85" spans="1:8">
      <c r="A85" s="73"/>
      <c r="C85" s="214"/>
      <c r="H85" s="73"/>
    </row>
    <row r="86" spans="1:8">
      <c r="A86" s="73"/>
      <c r="C86" s="214"/>
      <c r="H86" s="73"/>
    </row>
    <row r="87" spans="1:8">
      <c r="A87" s="73"/>
      <c r="C87" s="214"/>
      <c r="H87" s="73"/>
    </row>
    <row r="88" spans="1:8">
      <c r="A88" s="73"/>
      <c r="C88" s="214"/>
      <c r="H88" s="73"/>
    </row>
    <row r="89" spans="1:8">
      <c r="A89" s="73"/>
      <c r="C89" s="214"/>
      <c r="H89" s="73"/>
    </row>
    <row r="90" spans="1:8">
      <c r="A90" s="73"/>
      <c r="C90" s="214"/>
      <c r="H90" s="73"/>
    </row>
    <row r="91" spans="1:8">
      <c r="A91" s="73"/>
      <c r="C91" s="214"/>
      <c r="H91" s="73"/>
    </row>
    <row r="92" spans="1:8">
      <c r="A92" s="73"/>
      <c r="C92" s="214"/>
      <c r="H92" s="73"/>
    </row>
    <row r="93" spans="1:8">
      <c r="A93" s="73"/>
      <c r="C93" s="214"/>
      <c r="H93" s="73"/>
    </row>
    <row r="94" spans="1:8">
      <c r="A94" s="73"/>
      <c r="C94" s="214"/>
      <c r="H94" s="73"/>
    </row>
    <row r="95" spans="1:8">
      <c r="A95" s="73"/>
      <c r="C95" s="214"/>
      <c r="H95" s="73"/>
    </row>
    <row r="96" spans="1:8">
      <c r="A96" s="73"/>
      <c r="C96" s="214"/>
      <c r="H96" s="73"/>
    </row>
    <row r="97" spans="1:8">
      <c r="A97" s="73"/>
      <c r="C97" s="214"/>
      <c r="H97" s="73"/>
    </row>
    <row r="98" spans="1:8">
      <c r="A98" s="73"/>
      <c r="C98" s="214"/>
      <c r="H98" s="73"/>
    </row>
    <row r="99" spans="1:8">
      <c r="A99" s="73"/>
      <c r="C99" s="214"/>
      <c r="H99" s="73"/>
    </row>
    <row r="100" spans="1:8">
      <c r="A100" s="73"/>
      <c r="C100" s="214"/>
      <c r="H100" s="73"/>
    </row>
    <row r="101" spans="1:8">
      <c r="A101" s="73"/>
      <c r="C101" s="214"/>
      <c r="H101" s="73"/>
    </row>
    <row r="102" spans="1:8">
      <c r="A102" s="73"/>
      <c r="C102" s="214"/>
      <c r="H102" s="73"/>
    </row>
    <row r="103" spans="1:8">
      <c r="A103" s="73"/>
      <c r="C103" s="214"/>
      <c r="H103" s="73"/>
    </row>
    <row r="104" spans="1:8">
      <c r="A104" s="73"/>
      <c r="C104" s="214"/>
      <c r="H104" s="73"/>
    </row>
    <row r="105" spans="1:8">
      <c r="A105" s="73"/>
      <c r="C105" s="214"/>
      <c r="H105" s="73"/>
    </row>
    <row r="106" spans="1:8">
      <c r="A106" s="73"/>
      <c r="C106" s="214"/>
      <c r="H106" s="73"/>
    </row>
    <row r="107" spans="1:8">
      <c r="A107" s="73"/>
      <c r="C107" s="214"/>
      <c r="H107" s="73"/>
    </row>
    <row r="108" spans="1:8">
      <c r="A108" s="73"/>
      <c r="C108" s="214"/>
      <c r="H108" s="73"/>
    </row>
    <row r="109" spans="1:8">
      <c r="A109" s="73"/>
      <c r="C109" s="214"/>
      <c r="H109" s="73"/>
    </row>
    <row r="110" spans="1:8">
      <c r="A110" s="73"/>
      <c r="C110" s="214"/>
      <c r="H110" s="73"/>
    </row>
    <row r="111" spans="1:8">
      <c r="A111" s="73"/>
      <c r="C111" s="214"/>
      <c r="H111" s="73"/>
    </row>
    <row r="112" spans="1:8">
      <c r="A112" s="73"/>
      <c r="C112" s="214"/>
      <c r="H112" s="73"/>
    </row>
    <row r="113" spans="1:8">
      <c r="A113" s="73"/>
      <c r="C113" s="214"/>
      <c r="H113" s="73"/>
    </row>
    <row r="114" spans="1:8">
      <c r="A114" s="73"/>
      <c r="C114" s="214"/>
      <c r="H114" s="73"/>
    </row>
    <row r="115" spans="1:8">
      <c r="A115" s="73"/>
      <c r="C115" s="214"/>
      <c r="H115" s="73"/>
    </row>
    <row r="116" spans="1:8">
      <c r="A116" s="73"/>
      <c r="C116" s="214"/>
      <c r="H116" s="73"/>
    </row>
    <row r="117" spans="1:8">
      <c r="A117" s="73"/>
      <c r="C117" s="214"/>
      <c r="H117" s="73"/>
    </row>
    <row r="118" spans="1:8">
      <c r="A118" s="73"/>
      <c r="C118" s="214"/>
      <c r="H118" s="73"/>
    </row>
    <row r="119" spans="1:8">
      <c r="A119" s="73"/>
      <c r="C119" s="214"/>
      <c r="H119" s="73"/>
    </row>
    <row r="120" spans="1:8">
      <c r="A120" s="73"/>
      <c r="C120" s="214"/>
      <c r="H120" s="73"/>
    </row>
    <row r="121" spans="1:8">
      <c r="A121" s="73"/>
      <c r="C121" s="214"/>
      <c r="H121" s="73"/>
    </row>
    <row r="122" spans="1:8">
      <c r="A122" s="73"/>
      <c r="C122" s="214"/>
      <c r="H122" s="73"/>
    </row>
    <row r="123" spans="1:8">
      <c r="A123" s="73"/>
      <c r="C123" s="214"/>
      <c r="H123" s="73"/>
    </row>
    <row r="124" spans="1:8">
      <c r="A124" s="73"/>
      <c r="C124" s="214"/>
      <c r="H124" s="73"/>
    </row>
    <row r="125" spans="1:8">
      <c r="A125" s="73"/>
      <c r="C125" s="214"/>
      <c r="H125" s="73"/>
    </row>
    <row r="126" spans="1:8">
      <c r="A126" s="73"/>
      <c r="C126" s="214"/>
      <c r="H126" s="73"/>
    </row>
    <row r="127" spans="1:8">
      <c r="A127" s="73"/>
      <c r="C127" s="214"/>
      <c r="H127" s="73"/>
    </row>
    <row r="128" spans="1:8">
      <c r="A128" s="73"/>
      <c r="C128" s="214"/>
      <c r="H128" s="73"/>
    </row>
    <row r="129" spans="1:28">
      <c r="A129" s="73"/>
      <c r="C129" s="214"/>
      <c r="H129" s="73"/>
    </row>
    <row r="130" spans="1:28">
      <c r="A130" s="73"/>
      <c r="C130" s="214"/>
      <c r="H130" s="73"/>
    </row>
    <row r="131" spans="1:28">
      <c r="A131" s="73"/>
      <c r="C131" s="214"/>
      <c r="H131" s="73"/>
    </row>
    <row r="132" spans="1:28">
      <c r="A132" s="73"/>
      <c r="C132" s="214"/>
      <c r="H132" s="73"/>
    </row>
    <row r="133" spans="1:28">
      <c r="A133" s="73"/>
      <c r="C133" s="214"/>
      <c r="H133" s="73"/>
    </row>
    <row r="134" spans="1:28">
      <c r="A134"/>
      <c r="B134"/>
      <c r="C134"/>
      <c r="D134"/>
      <c r="E134"/>
      <c r="F134"/>
      <c r="G134"/>
      <c r="H134"/>
      <c r="I134"/>
      <c r="J134"/>
      <c r="K134"/>
      <c r="L134"/>
      <c r="M134"/>
      <c r="N134"/>
      <c r="O134"/>
      <c r="P134"/>
      <c r="Q134"/>
      <c r="R134"/>
      <c r="S134"/>
      <c r="T134"/>
      <c r="U134"/>
      <c r="V134"/>
      <c r="W134"/>
      <c r="X134"/>
      <c r="Y134"/>
      <c r="Z134"/>
      <c r="AA134"/>
      <c r="AB134"/>
    </row>
    <row r="135" spans="1:28">
      <c r="A135"/>
      <c r="B135"/>
      <c r="C135"/>
      <c r="D135"/>
      <c r="E135"/>
      <c r="F135"/>
      <c r="G135"/>
      <c r="H135"/>
      <c r="I135"/>
      <c r="J135"/>
      <c r="K135"/>
      <c r="L135"/>
      <c r="M135"/>
      <c r="N135"/>
      <c r="O135"/>
      <c r="P135"/>
      <c r="Q135"/>
      <c r="R135"/>
      <c r="S135"/>
      <c r="T135"/>
      <c r="U135"/>
      <c r="V135"/>
      <c r="W135"/>
      <c r="X135"/>
      <c r="Y135"/>
      <c r="Z135"/>
      <c r="AA135"/>
      <c r="AB135"/>
    </row>
    <row r="136" spans="1:28">
      <c r="A136"/>
      <c r="B136"/>
      <c r="C136"/>
      <c r="D136"/>
      <c r="E136"/>
      <c r="F136"/>
      <c r="G136"/>
      <c r="H136"/>
      <c r="I136"/>
      <c r="J136"/>
      <c r="K136"/>
      <c r="L136"/>
      <c r="M136"/>
      <c r="N136"/>
      <c r="O136"/>
      <c r="P136"/>
      <c r="Q136"/>
      <c r="R136"/>
      <c r="S136"/>
      <c r="T136"/>
      <c r="U136"/>
      <c r="V136"/>
      <c r="W136"/>
      <c r="X136"/>
      <c r="Y136"/>
      <c r="Z136"/>
      <c r="AA136"/>
      <c r="AB136"/>
    </row>
    <row r="137" spans="1:28">
      <c r="A137"/>
      <c r="B137"/>
      <c r="C137"/>
      <c r="D137"/>
      <c r="E137"/>
      <c r="F137"/>
      <c r="G137"/>
      <c r="H137"/>
      <c r="I137"/>
      <c r="J137"/>
      <c r="K137"/>
      <c r="L137"/>
      <c r="M137"/>
      <c r="N137"/>
      <c r="O137"/>
      <c r="P137"/>
      <c r="Q137"/>
      <c r="R137"/>
      <c r="S137"/>
      <c r="T137"/>
      <c r="U137"/>
      <c r="V137"/>
      <c r="W137"/>
      <c r="X137"/>
      <c r="Y137"/>
      <c r="Z137"/>
      <c r="AA137"/>
      <c r="AB137"/>
    </row>
    <row r="138" spans="1:28">
      <c r="A138"/>
      <c r="B138" s="99"/>
      <c r="C138" s="215"/>
      <c r="D138" s="215"/>
      <c r="E138" s="216"/>
      <c r="F138" s="215"/>
      <c r="G138" s="215"/>
      <c r="H138"/>
      <c r="I138"/>
      <c r="J138"/>
      <c r="K138"/>
      <c r="L138"/>
      <c r="M138"/>
      <c r="N138"/>
      <c r="O138"/>
      <c r="P138"/>
      <c r="Q138"/>
      <c r="R138"/>
      <c r="S138"/>
      <c r="T138"/>
      <c r="U138"/>
      <c r="V138"/>
      <c r="W138"/>
      <c r="X138"/>
      <c r="Y138"/>
      <c r="Z138"/>
      <c r="AA138"/>
      <c r="AB138"/>
    </row>
    <row r="139" spans="1:28">
      <c r="A139"/>
      <c r="B139"/>
      <c r="C139"/>
      <c r="D139"/>
      <c r="E139"/>
      <c r="F139"/>
      <c r="G139"/>
      <c r="H139"/>
      <c r="I139"/>
      <c r="J139"/>
      <c r="K139"/>
      <c r="L139"/>
      <c r="M139"/>
      <c r="N139"/>
      <c r="O139"/>
      <c r="P139"/>
      <c r="Q139"/>
      <c r="R139"/>
      <c r="S139"/>
      <c r="T139"/>
      <c r="U139"/>
      <c r="V139"/>
      <c r="W139"/>
      <c r="X139"/>
      <c r="Y139"/>
      <c r="Z139"/>
      <c r="AA139"/>
      <c r="AB139"/>
    </row>
    <row r="140" spans="1:28">
      <c r="A140"/>
      <c r="B140"/>
      <c r="C140"/>
      <c r="D140"/>
      <c r="E140"/>
      <c r="F140"/>
      <c r="G140"/>
      <c r="H140"/>
      <c r="I140"/>
      <c r="J140"/>
      <c r="K140"/>
      <c r="L140"/>
      <c r="M140"/>
      <c r="N140"/>
      <c r="O140"/>
      <c r="P140"/>
      <c r="Q140"/>
      <c r="R140"/>
      <c r="S140"/>
      <c r="T140"/>
      <c r="U140"/>
      <c r="V140"/>
      <c r="W140"/>
      <c r="X140"/>
      <c r="Y140"/>
      <c r="Z140"/>
      <c r="AA140"/>
      <c r="AB140"/>
    </row>
    <row r="141" spans="1:28">
      <c r="A141"/>
      <c r="B141"/>
      <c r="C141"/>
      <c r="D141"/>
      <c r="E141"/>
      <c r="F141"/>
      <c r="G141"/>
      <c r="H141"/>
      <c r="I141"/>
      <c r="J141"/>
      <c r="K141"/>
      <c r="L141"/>
      <c r="M141"/>
      <c r="N141"/>
      <c r="O141"/>
      <c r="P141"/>
      <c r="Q141"/>
      <c r="R141"/>
      <c r="S141"/>
      <c r="T141"/>
      <c r="U141"/>
      <c r="V141"/>
      <c r="W141"/>
      <c r="X141"/>
      <c r="Y141"/>
      <c r="Z141"/>
      <c r="AA141"/>
      <c r="AB141"/>
    </row>
    <row r="142" spans="1:28">
      <c r="A142"/>
      <c r="B142"/>
      <c r="C142"/>
      <c r="D142"/>
      <c r="E142"/>
      <c r="F142"/>
      <c r="G142"/>
      <c r="H142"/>
      <c r="I142"/>
      <c r="J142"/>
      <c r="K142"/>
      <c r="L142"/>
      <c r="M142"/>
      <c r="N142"/>
      <c r="O142"/>
      <c r="P142"/>
      <c r="Q142"/>
      <c r="R142"/>
      <c r="S142"/>
      <c r="T142"/>
      <c r="U142"/>
      <c r="V142"/>
      <c r="W142"/>
      <c r="X142"/>
      <c r="Y142"/>
      <c r="Z142"/>
      <c r="AA142"/>
      <c r="AB142"/>
    </row>
    <row r="143" spans="1:28">
      <c r="A143"/>
      <c r="B143"/>
      <c r="C143"/>
      <c r="D143"/>
      <c r="E143"/>
      <c r="F143"/>
      <c r="G143"/>
      <c r="H143"/>
      <c r="I143"/>
      <c r="J143"/>
      <c r="K143"/>
      <c r="L143"/>
      <c r="M143"/>
      <c r="N143"/>
      <c r="O143"/>
      <c r="P143"/>
      <c r="Q143"/>
      <c r="R143"/>
      <c r="S143"/>
      <c r="T143"/>
      <c r="U143"/>
      <c r="V143"/>
      <c r="W143"/>
      <c r="X143"/>
      <c r="Y143"/>
      <c r="Z143"/>
      <c r="AA143"/>
      <c r="AB143"/>
    </row>
    <row r="144" spans="1:28">
      <c r="A144"/>
      <c r="B144"/>
      <c r="C144"/>
      <c r="D144"/>
      <c r="E144"/>
      <c r="F144"/>
      <c r="G144"/>
      <c r="H144"/>
      <c r="I144"/>
      <c r="J144"/>
      <c r="K144"/>
      <c r="L144"/>
      <c r="M144"/>
      <c r="N144"/>
      <c r="O144"/>
      <c r="P144"/>
      <c r="Q144"/>
      <c r="R144"/>
      <c r="S144"/>
      <c r="T144"/>
      <c r="U144"/>
      <c r="V144"/>
      <c r="W144"/>
      <c r="X144"/>
      <c r="Y144"/>
      <c r="Z144"/>
      <c r="AA144"/>
      <c r="AB144"/>
    </row>
    <row r="145" spans="1:28">
      <c r="A145"/>
      <c r="B145"/>
      <c r="C145"/>
      <c r="D145"/>
      <c r="E145"/>
      <c r="F145"/>
      <c r="G145"/>
      <c r="H145"/>
      <c r="I145"/>
      <c r="J145"/>
      <c r="K145"/>
      <c r="L145"/>
      <c r="M145"/>
      <c r="N145"/>
      <c r="O145"/>
      <c r="P145"/>
      <c r="Q145"/>
      <c r="R145"/>
      <c r="S145"/>
      <c r="T145"/>
      <c r="U145"/>
      <c r="V145"/>
      <c r="W145"/>
      <c r="X145"/>
      <c r="Y145"/>
      <c r="Z145"/>
      <c r="AA145"/>
      <c r="AB145"/>
    </row>
    <row r="146" spans="1:28">
      <c r="A146"/>
      <c r="B146"/>
      <c r="C146"/>
      <c r="D146"/>
      <c r="E146"/>
      <c r="F146"/>
      <c r="G146"/>
      <c r="H146"/>
      <c r="I146"/>
      <c r="J146"/>
      <c r="K146"/>
      <c r="L146"/>
      <c r="M146"/>
      <c r="N146"/>
      <c r="O146"/>
      <c r="P146"/>
      <c r="Q146"/>
      <c r="R146"/>
      <c r="S146"/>
      <c r="T146"/>
      <c r="U146"/>
      <c r="V146"/>
      <c r="W146"/>
      <c r="X146"/>
      <c r="Y146"/>
      <c r="Z146"/>
      <c r="AA146"/>
      <c r="AB146"/>
    </row>
    <row r="147" spans="1:28">
      <c r="A147"/>
      <c r="B147"/>
      <c r="C147"/>
      <c r="D147"/>
      <c r="E147"/>
      <c r="F147"/>
      <c r="G147"/>
      <c r="H147"/>
      <c r="I147"/>
      <c r="J147"/>
      <c r="K147"/>
      <c r="L147"/>
      <c r="M147"/>
      <c r="N147"/>
      <c r="O147"/>
      <c r="P147"/>
      <c r="Q147"/>
      <c r="R147"/>
      <c r="S147"/>
      <c r="T147"/>
      <c r="U147"/>
      <c r="V147"/>
      <c r="W147"/>
      <c r="X147"/>
      <c r="Y147"/>
      <c r="Z147"/>
      <c r="AA147"/>
      <c r="AB147"/>
    </row>
    <row r="148" spans="1:28">
      <c r="A148"/>
      <c r="B148"/>
      <c r="C148"/>
      <c r="D148"/>
      <c r="E148"/>
      <c r="F148"/>
      <c r="G148"/>
      <c r="H148"/>
      <c r="I148"/>
      <c r="J148"/>
      <c r="K148"/>
      <c r="L148"/>
      <c r="M148"/>
      <c r="N148"/>
      <c r="O148"/>
      <c r="P148"/>
      <c r="Q148"/>
      <c r="R148"/>
      <c r="S148"/>
      <c r="T148"/>
      <c r="U148"/>
      <c r="V148"/>
      <c r="W148"/>
      <c r="X148"/>
      <c r="Y148"/>
      <c r="Z148"/>
      <c r="AA148"/>
      <c r="AB148"/>
    </row>
    <row r="149" spans="1:28">
      <c r="A149"/>
      <c r="B149"/>
      <c r="C149"/>
      <c r="D149"/>
      <c r="E149"/>
      <c r="F149"/>
      <c r="G149"/>
      <c r="H149"/>
      <c r="I149"/>
      <c r="J149"/>
      <c r="K149"/>
      <c r="L149"/>
      <c r="M149"/>
      <c r="N149"/>
      <c r="O149"/>
      <c r="P149"/>
      <c r="Q149"/>
      <c r="R149"/>
      <c r="S149"/>
      <c r="T149"/>
      <c r="U149"/>
      <c r="V149"/>
      <c r="W149"/>
      <c r="X149"/>
      <c r="Y149"/>
      <c r="Z149"/>
      <c r="AA149"/>
      <c r="AB149"/>
    </row>
    <row r="150" spans="1:28">
      <c r="A150" s="73"/>
      <c r="C150" s="214"/>
      <c r="H150" s="73"/>
    </row>
    <row r="151" spans="1:28">
      <c r="A151" s="73"/>
      <c r="C151" s="214"/>
      <c r="H151" s="73"/>
    </row>
    <row r="152" spans="1:28">
      <c r="A152" s="73"/>
      <c r="C152" s="214"/>
      <c r="H152" s="73"/>
    </row>
    <row r="153" spans="1:28">
      <c r="A153" s="73"/>
      <c r="C153" s="214"/>
      <c r="H153" s="73"/>
    </row>
    <row r="154" spans="1:28">
      <c r="A154" s="73"/>
      <c r="C154" s="214"/>
      <c r="H154" s="73"/>
    </row>
    <row r="155" spans="1:28">
      <c r="A155" s="73"/>
      <c r="C155" s="214"/>
      <c r="H155" s="73"/>
    </row>
    <row r="156" spans="1:28">
      <c r="A156" s="73"/>
      <c r="C156" s="214"/>
      <c r="H156" s="73"/>
    </row>
    <row r="157" spans="1:28">
      <c r="A157" s="73"/>
      <c r="C157" s="214"/>
      <c r="H157" s="73"/>
    </row>
    <row r="158" spans="1:28">
      <c r="A158" s="73"/>
      <c r="C158" s="214"/>
      <c r="H158" s="73"/>
    </row>
    <row r="159" spans="1:28">
      <c r="A159" s="73"/>
      <c r="C159" s="214"/>
      <c r="H159" s="73"/>
    </row>
    <row r="160" spans="1:28">
      <c r="A160" s="73"/>
      <c r="C160" s="214"/>
      <c r="H160" s="73"/>
    </row>
    <row r="161" spans="1:8">
      <c r="A161" s="73"/>
      <c r="C161" s="214"/>
      <c r="H161" s="73"/>
    </row>
    <row r="162" spans="1:8">
      <c r="A162" s="73"/>
      <c r="C162" s="214"/>
      <c r="H162" s="73"/>
    </row>
    <row r="163" spans="1:8">
      <c r="A163" s="73"/>
      <c r="C163" s="214"/>
      <c r="H163" s="73"/>
    </row>
    <row r="164" spans="1:8">
      <c r="A164" s="73"/>
      <c r="C164" s="214"/>
      <c r="H164" s="73"/>
    </row>
    <row r="165" spans="1:8">
      <c r="A165" s="73"/>
      <c r="C165" s="214"/>
      <c r="H165" s="73"/>
    </row>
    <row r="166" spans="1:8">
      <c r="A166" s="73"/>
      <c r="C166" s="214"/>
      <c r="H166" s="73"/>
    </row>
    <row r="167" spans="1:8">
      <c r="A167" s="73"/>
      <c r="C167" s="214"/>
      <c r="H167" s="73"/>
    </row>
    <row r="168" spans="1:8">
      <c r="A168" s="73"/>
      <c r="C168" s="214"/>
      <c r="H168" s="73"/>
    </row>
    <row r="169" spans="1:8">
      <c r="A169" s="73"/>
      <c r="C169" s="214"/>
      <c r="H169" s="73"/>
    </row>
    <row r="170" spans="1:8">
      <c r="A170" s="73"/>
      <c r="C170" s="214"/>
      <c r="H170" s="73"/>
    </row>
    <row r="171" spans="1:8">
      <c r="A171" s="73"/>
      <c r="C171" s="214"/>
      <c r="H171" s="73"/>
    </row>
    <row r="172" spans="1:8">
      <c r="A172" s="73"/>
      <c r="C172" s="214"/>
      <c r="H172" s="73"/>
    </row>
    <row r="173" spans="1:8">
      <c r="A173" s="73"/>
      <c r="C173" s="214"/>
      <c r="H173" s="73"/>
    </row>
    <row r="174" spans="1:8">
      <c r="A174" s="73"/>
      <c r="C174" s="214"/>
      <c r="H174" s="73"/>
    </row>
    <row r="175" spans="1:8">
      <c r="A175" s="73"/>
      <c r="C175" s="214"/>
      <c r="H175" s="73"/>
    </row>
    <row r="176" spans="1:8">
      <c r="A176" s="73"/>
      <c r="C176" s="214"/>
      <c r="H176" s="73"/>
    </row>
    <row r="177" spans="1:8">
      <c r="A177" s="73"/>
      <c r="C177" s="214"/>
      <c r="H177" s="73"/>
    </row>
    <row r="178" spans="1:8">
      <c r="A178" s="73"/>
      <c r="C178" s="214"/>
      <c r="H178" s="73"/>
    </row>
    <row r="179" spans="1:8">
      <c r="A179" s="73"/>
      <c r="C179" s="214"/>
      <c r="H179" s="73"/>
    </row>
    <row r="180" spans="1:8">
      <c r="A180" s="73"/>
      <c r="C180" s="214"/>
      <c r="H180" s="73"/>
    </row>
    <row r="181" spans="1:8">
      <c r="A181" s="73"/>
      <c r="C181" s="214"/>
      <c r="H181" s="73"/>
    </row>
    <row r="182" spans="1:8">
      <c r="A182" s="73"/>
      <c r="C182" s="214"/>
      <c r="H182" s="73"/>
    </row>
    <row r="183" spans="1:8">
      <c r="A183" s="73"/>
      <c r="C183" s="214"/>
      <c r="H183" s="73"/>
    </row>
    <row r="184" spans="1:8">
      <c r="A184" s="73"/>
      <c r="C184" s="214"/>
      <c r="H184" s="73"/>
    </row>
    <row r="185" spans="1:8">
      <c r="A185" s="73"/>
      <c r="C185" s="214"/>
      <c r="H185" s="73"/>
    </row>
    <row r="186" spans="1:8">
      <c r="A186" s="73"/>
      <c r="C186" s="214"/>
      <c r="H186" s="73"/>
    </row>
    <row r="187" spans="1:8">
      <c r="A187" s="73"/>
      <c r="C187" s="214"/>
      <c r="H187" s="73"/>
    </row>
    <row r="188" spans="1:8">
      <c r="A188" s="73"/>
      <c r="C188" s="214"/>
      <c r="H188" s="73"/>
    </row>
    <row r="189" spans="1:8">
      <c r="A189" s="73"/>
      <c r="C189" s="214"/>
      <c r="H189" s="73"/>
    </row>
    <row r="190" spans="1:8">
      <c r="A190" s="73"/>
      <c r="C190" s="214"/>
      <c r="H190" s="73"/>
    </row>
    <row r="191" spans="1:8">
      <c r="A191" s="73"/>
      <c r="C191" s="214"/>
      <c r="H191" s="73"/>
    </row>
    <row r="192" spans="1:8">
      <c r="A192" s="73"/>
      <c r="C192" s="214"/>
      <c r="H192" s="73"/>
    </row>
    <row r="193" spans="1:8">
      <c r="A193" s="73"/>
      <c r="C193" s="214"/>
      <c r="H193" s="73"/>
    </row>
    <row r="194" spans="1:8">
      <c r="A194" s="73"/>
      <c r="C194" s="214"/>
      <c r="H194" s="73"/>
    </row>
    <row r="195" spans="1:8">
      <c r="A195" s="73"/>
      <c r="C195" s="214"/>
      <c r="H195" s="73"/>
    </row>
    <row r="196" spans="1:8">
      <c r="A196" s="73"/>
      <c r="C196" s="214"/>
      <c r="H196" s="73"/>
    </row>
    <row r="197" spans="1:8">
      <c r="A197" s="73"/>
      <c r="C197" s="214"/>
      <c r="H197" s="73"/>
    </row>
    <row r="198" spans="1:8">
      <c r="A198" s="73"/>
      <c r="C198" s="214"/>
      <c r="H198" s="73"/>
    </row>
    <row r="199" spans="1:8">
      <c r="A199" s="73"/>
      <c r="C199" s="214"/>
      <c r="H199" s="73"/>
    </row>
    <row r="200" spans="1:8">
      <c r="A200" s="73"/>
      <c r="C200" s="214"/>
      <c r="H200" s="73"/>
    </row>
    <row r="201" spans="1:8">
      <c r="A201" s="73"/>
      <c r="C201" s="214"/>
      <c r="H201" s="73"/>
    </row>
    <row r="202" spans="1:8">
      <c r="A202" s="73"/>
      <c r="C202" s="214"/>
      <c r="H202" s="73"/>
    </row>
    <row r="203" spans="1:8">
      <c r="A203" s="73"/>
      <c r="C203" s="214"/>
      <c r="H203" s="73"/>
    </row>
    <row r="204" spans="1:8">
      <c r="A204" s="73"/>
      <c r="C204" s="214"/>
      <c r="H204" s="73"/>
    </row>
    <row r="205" spans="1:8">
      <c r="A205" s="73"/>
      <c r="C205" s="214"/>
      <c r="H205" s="73"/>
    </row>
    <row r="206" spans="1:8">
      <c r="A206" s="73"/>
      <c r="C206" s="214"/>
      <c r="H206" s="73"/>
    </row>
    <row r="207" spans="1:8">
      <c r="A207" s="73"/>
      <c r="C207" s="214"/>
      <c r="H207" s="73"/>
    </row>
    <row r="208" spans="1:8">
      <c r="A208" s="73"/>
      <c r="C208" s="214"/>
      <c r="H208" s="73"/>
    </row>
    <row r="209" spans="1:8">
      <c r="A209" s="73"/>
      <c r="C209" s="214"/>
      <c r="H209" s="73"/>
    </row>
    <row r="210" spans="1:8">
      <c r="A210" s="73"/>
      <c r="C210" s="214"/>
      <c r="H210" s="73"/>
    </row>
    <row r="211" spans="1:8">
      <c r="A211" s="73"/>
      <c r="C211" s="214"/>
      <c r="H211" s="73"/>
    </row>
    <row r="212" spans="1:8">
      <c r="A212" s="73"/>
      <c r="C212" s="214"/>
      <c r="H212" s="73"/>
    </row>
    <row r="213" spans="1:8">
      <c r="A213" s="73"/>
      <c r="C213" s="214"/>
      <c r="H213" s="73"/>
    </row>
    <row r="214" spans="1:8">
      <c r="A214" s="73"/>
      <c r="C214" s="214"/>
      <c r="H214" s="73"/>
    </row>
    <row r="215" spans="1:8">
      <c r="A215" s="73"/>
      <c r="C215" s="214"/>
      <c r="H215" s="73"/>
    </row>
    <row r="216" spans="1:8">
      <c r="A216" s="73"/>
      <c r="C216" s="214"/>
      <c r="H216" s="73"/>
    </row>
    <row r="217" spans="1:8">
      <c r="A217" s="73"/>
      <c r="C217" s="214"/>
      <c r="H217" s="73"/>
    </row>
    <row r="218" spans="1:8">
      <c r="A218" s="73"/>
      <c r="C218" s="214"/>
      <c r="H218" s="73"/>
    </row>
    <row r="219" spans="1:8">
      <c r="A219" s="73"/>
      <c r="C219" s="214"/>
      <c r="H219" s="73"/>
    </row>
    <row r="220" spans="1:8">
      <c r="A220" s="73"/>
      <c r="C220" s="214"/>
      <c r="H220" s="73"/>
    </row>
    <row r="221" spans="1:8">
      <c r="A221" s="73"/>
      <c r="C221" s="214"/>
      <c r="H221" s="73"/>
    </row>
    <row r="222" spans="1:8">
      <c r="A222" s="73"/>
      <c r="C222" s="214"/>
      <c r="H222" s="73"/>
    </row>
    <row r="223" spans="1:8">
      <c r="A223" s="73"/>
      <c r="C223" s="214"/>
      <c r="H223" s="73"/>
    </row>
    <row r="224" spans="1:8">
      <c r="A224" s="73"/>
      <c r="C224" s="214"/>
      <c r="H224" s="73"/>
    </row>
    <row r="225" spans="1:8">
      <c r="A225" s="73"/>
      <c r="C225" s="214"/>
      <c r="H225" s="73"/>
    </row>
    <row r="226" spans="1:8">
      <c r="A226" s="73"/>
      <c r="C226" s="214"/>
      <c r="H226" s="73"/>
    </row>
    <row r="227" spans="1:8">
      <c r="A227" s="73"/>
      <c r="C227" s="214"/>
      <c r="H227" s="73"/>
    </row>
    <row r="228" spans="1:8">
      <c r="A228" s="73"/>
      <c r="C228" s="214"/>
      <c r="H228" s="73"/>
    </row>
    <row r="229" spans="1:8">
      <c r="A229" s="73"/>
      <c r="C229" s="214"/>
      <c r="H229" s="73"/>
    </row>
    <row r="230" spans="1:8">
      <c r="A230" s="73"/>
      <c r="C230" s="214"/>
      <c r="H230" s="73"/>
    </row>
    <row r="231" spans="1:8">
      <c r="A231" s="73"/>
      <c r="C231" s="214"/>
      <c r="H231" s="73"/>
    </row>
    <row r="232" spans="1:8">
      <c r="A232" s="73"/>
      <c r="C232" s="214"/>
      <c r="H232" s="73"/>
    </row>
    <row r="233" spans="1:8">
      <c r="A233" s="73"/>
      <c r="C233" s="214"/>
      <c r="H233" s="73"/>
    </row>
    <row r="234" spans="1:8">
      <c r="A234" s="73"/>
      <c r="C234" s="214"/>
      <c r="H234" s="73"/>
    </row>
    <row r="235" spans="1:8">
      <c r="A235" s="73"/>
      <c r="C235" s="214"/>
      <c r="H235" s="73"/>
    </row>
    <row r="236" spans="1:8">
      <c r="A236" s="73"/>
      <c r="C236" s="214"/>
      <c r="H236" s="73"/>
    </row>
    <row r="237" spans="1:8">
      <c r="A237" s="73"/>
      <c r="C237" s="214"/>
      <c r="H237" s="73"/>
    </row>
    <row r="238" spans="1:8">
      <c r="A238" s="73"/>
      <c r="C238" s="214"/>
      <c r="H238" s="73"/>
    </row>
    <row r="239" spans="1:8">
      <c r="A239" s="73"/>
      <c r="C239" s="214"/>
      <c r="H239" s="73"/>
    </row>
    <row r="240" spans="1:8">
      <c r="A240" s="73"/>
      <c r="C240" s="214"/>
      <c r="H240" s="73"/>
    </row>
    <row r="241" spans="1:8">
      <c r="A241" s="73"/>
      <c r="C241" s="214"/>
      <c r="H241" s="73"/>
    </row>
    <row r="242" spans="1:8">
      <c r="A242" s="73"/>
      <c r="C242" s="214"/>
      <c r="H242" s="73"/>
    </row>
    <row r="243" spans="1:8">
      <c r="A243" s="73"/>
      <c r="C243" s="214"/>
      <c r="H243" s="73"/>
    </row>
    <row r="244" spans="1:8">
      <c r="A244" s="73"/>
      <c r="C244" s="214"/>
      <c r="H244" s="73"/>
    </row>
    <row r="245" spans="1:8">
      <c r="A245" s="73"/>
      <c r="C245" s="214"/>
      <c r="H245" s="73"/>
    </row>
    <row r="246" spans="1:8">
      <c r="A246" s="73"/>
      <c r="C246" s="214"/>
      <c r="H246" s="73"/>
    </row>
    <row r="247" spans="1:8">
      <c r="A247" s="73"/>
      <c r="C247" s="214"/>
      <c r="H247" s="73"/>
    </row>
    <row r="248" spans="1:8">
      <c r="A248" s="73"/>
      <c r="C248" s="214"/>
      <c r="H248" s="73"/>
    </row>
    <row r="249" spans="1:8">
      <c r="A249" s="73"/>
      <c r="C249" s="214"/>
      <c r="H249" s="73"/>
    </row>
    <row r="250" spans="1:8">
      <c r="A250" s="73"/>
      <c r="C250" s="214"/>
      <c r="H250" s="73"/>
    </row>
    <row r="251" spans="1:8">
      <c r="A251" s="73"/>
      <c r="C251" s="214"/>
      <c r="H251" s="73"/>
    </row>
    <row r="252" spans="1:8">
      <c r="A252" s="73"/>
      <c r="C252" s="214"/>
      <c r="H252" s="73"/>
    </row>
    <row r="253" spans="1:8">
      <c r="A253" s="73"/>
      <c r="C253" s="214"/>
      <c r="H253" s="73"/>
    </row>
    <row r="254" spans="1:8">
      <c r="A254" s="73"/>
      <c r="C254" s="214"/>
      <c r="H254" s="73"/>
    </row>
    <row r="255" spans="1:8">
      <c r="A255" s="73"/>
      <c r="C255" s="214"/>
      <c r="H255" s="73"/>
    </row>
    <row r="256" spans="1:8">
      <c r="A256" s="73"/>
      <c r="C256" s="214"/>
      <c r="H256" s="73"/>
    </row>
    <row r="257" spans="1:8">
      <c r="A257" s="73"/>
      <c r="C257" s="214"/>
      <c r="H257" s="73"/>
    </row>
    <row r="258" spans="1:8">
      <c r="A258" s="73"/>
      <c r="C258" s="214"/>
      <c r="H258" s="73"/>
    </row>
    <row r="259" spans="1:8">
      <c r="A259" s="73"/>
      <c r="C259" s="214"/>
      <c r="H259" s="73"/>
    </row>
    <row r="260" spans="1:8">
      <c r="A260" s="73"/>
      <c r="C260" s="214"/>
      <c r="H260" s="73"/>
    </row>
    <row r="261" spans="1:8">
      <c r="A261" s="73"/>
      <c r="C261" s="214"/>
      <c r="H261" s="73"/>
    </row>
    <row r="262" spans="1:8">
      <c r="A262" s="73"/>
      <c r="C262" s="214"/>
      <c r="H262" s="73"/>
    </row>
    <row r="263" spans="1:8">
      <c r="A263" s="73"/>
      <c r="C263" s="214"/>
      <c r="H263" s="73"/>
    </row>
    <row r="264" spans="1:8">
      <c r="A264" s="73"/>
      <c r="C264" s="214"/>
      <c r="H264" s="73"/>
    </row>
    <row r="265" spans="1:8">
      <c r="A265" s="73"/>
      <c r="C265" s="214"/>
      <c r="H265" s="73"/>
    </row>
    <row r="266" spans="1:8">
      <c r="A266" s="73"/>
      <c r="C266" s="214"/>
      <c r="H266" s="73"/>
    </row>
    <row r="267" spans="1:8">
      <c r="A267" s="73"/>
      <c r="C267" s="214"/>
      <c r="H267" s="73"/>
    </row>
    <row r="268" spans="1:8">
      <c r="A268" s="73"/>
      <c r="C268" s="214"/>
      <c r="H268" s="73"/>
    </row>
    <row r="269" spans="1:8">
      <c r="A269" s="73"/>
      <c r="C269" s="214"/>
      <c r="H269" s="73"/>
    </row>
    <row r="270" spans="1:8">
      <c r="A270" s="73"/>
      <c r="C270" s="214"/>
      <c r="H270" s="73"/>
    </row>
    <row r="271" spans="1:8">
      <c r="A271" s="73"/>
      <c r="C271" s="214"/>
      <c r="H271" s="73"/>
    </row>
    <row r="272" spans="1:8">
      <c r="A272" s="73"/>
      <c r="C272" s="214"/>
      <c r="H272" s="73"/>
    </row>
    <row r="273" spans="1:8">
      <c r="A273" s="73"/>
      <c r="C273" s="214"/>
      <c r="H273" s="73"/>
    </row>
    <row r="274" spans="1:8">
      <c r="A274" s="73"/>
      <c r="C274" s="214"/>
      <c r="H274" s="73"/>
    </row>
    <row r="275" spans="1:8">
      <c r="A275" s="73"/>
      <c r="C275" s="214"/>
      <c r="H275" s="73"/>
    </row>
    <row r="276" spans="1:8">
      <c r="A276" s="73"/>
      <c r="C276" s="214"/>
      <c r="H276" s="73"/>
    </row>
    <row r="277" spans="1:8">
      <c r="A277" s="73"/>
      <c r="C277" s="214"/>
      <c r="H277" s="73"/>
    </row>
    <row r="278" spans="1:8">
      <c r="A278" s="73"/>
      <c r="C278" s="214"/>
      <c r="H278" s="73"/>
    </row>
    <row r="279" spans="1:8">
      <c r="A279" s="73"/>
      <c r="C279" s="214"/>
      <c r="H279" s="73"/>
    </row>
    <row r="280" spans="1:8">
      <c r="A280" s="73"/>
      <c r="C280" s="214"/>
      <c r="H280" s="73"/>
    </row>
    <row r="281" spans="1:8">
      <c r="A281" s="73"/>
      <c r="C281" s="214"/>
      <c r="H281" s="73"/>
    </row>
    <row r="282" spans="1:8">
      <c r="A282" s="73"/>
      <c r="C282" s="214"/>
      <c r="H282" s="73"/>
    </row>
    <row r="283" spans="1:8">
      <c r="A283" s="73"/>
      <c r="C283" s="214"/>
      <c r="H283" s="73"/>
    </row>
    <row r="284" spans="1:8">
      <c r="A284" s="73"/>
      <c r="C284" s="214"/>
      <c r="H284" s="73"/>
    </row>
    <row r="285" spans="1:8">
      <c r="A285" s="73"/>
      <c r="C285" s="214"/>
      <c r="H285" s="73"/>
    </row>
    <row r="286" spans="1:8">
      <c r="A286" s="73"/>
      <c r="C286" s="214"/>
      <c r="H286" s="73"/>
    </row>
    <row r="287" spans="1:8">
      <c r="A287" s="73"/>
      <c r="C287" s="214"/>
      <c r="H287" s="73"/>
    </row>
    <row r="288" spans="1:8">
      <c r="A288" s="73"/>
      <c r="C288" s="214"/>
      <c r="H288" s="73"/>
    </row>
    <row r="289" spans="1:8">
      <c r="A289" s="73"/>
      <c r="C289" s="214"/>
      <c r="H289" s="73"/>
    </row>
    <row r="290" spans="1:8">
      <c r="A290" s="73"/>
      <c r="C290" s="214"/>
      <c r="H290" s="73"/>
    </row>
    <row r="291" spans="1:8">
      <c r="A291" s="73"/>
      <c r="C291" s="214"/>
      <c r="H291" s="73"/>
    </row>
    <row r="292" spans="1:8">
      <c r="A292" s="73"/>
      <c r="C292" s="214"/>
      <c r="H292" s="73"/>
    </row>
    <row r="293" spans="1:8">
      <c r="A293" s="73"/>
      <c r="C293" s="214"/>
      <c r="H293" s="73"/>
    </row>
    <row r="294" spans="1:8">
      <c r="A294" s="73"/>
      <c r="C294" s="214"/>
      <c r="H294" s="73"/>
    </row>
    <row r="295" spans="1:8">
      <c r="A295" s="73"/>
      <c r="C295" s="214"/>
      <c r="H295" s="73"/>
    </row>
    <row r="296" spans="1:8">
      <c r="A296" s="73"/>
      <c r="C296" s="214"/>
      <c r="H296" s="73"/>
    </row>
    <row r="297" spans="1:8">
      <c r="A297" s="73"/>
      <c r="C297" s="214"/>
      <c r="H297" s="73"/>
    </row>
    <row r="298" spans="1:8">
      <c r="A298" s="73"/>
      <c r="C298" s="214"/>
      <c r="H298" s="73"/>
    </row>
    <row r="299" spans="1:8">
      <c r="A299" s="73"/>
      <c r="C299" s="214"/>
      <c r="H299" s="73"/>
    </row>
    <row r="300" spans="1:8">
      <c r="A300" s="73"/>
      <c r="C300" s="214"/>
      <c r="H300" s="73"/>
    </row>
    <row r="301" spans="1:8">
      <c r="A301" s="73"/>
      <c r="C301" s="214"/>
      <c r="H301" s="73"/>
    </row>
    <row r="302" spans="1:8">
      <c r="A302" s="73"/>
      <c r="C302" s="214"/>
      <c r="H302" s="73"/>
    </row>
    <row r="303" spans="1:8">
      <c r="A303" s="73"/>
      <c r="C303" s="214"/>
      <c r="H303" s="73"/>
    </row>
    <row r="304" spans="1:8">
      <c r="A304" s="73"/>
      <c r="C304" s="214"/>
      <c r="H304" s="73"/>
    </row>
    <row r="305" spans="1:8">
      <c r="A305" s="73"/>
      <c r="C305" s="214"/>
      <c r="H305" s="73"/>
    </row>
    <row r="306" spans="1:8">
      <c r="A306" s="73"/>
      <c r="C306" s="214"/>
      <c r="H306" s="73"/>
    </row>
    <row r="307" spans="1:8">
      <c r="A307" s="73"/>
      <c r="C307" s="214"/>
      <c r="H307" s="73"/>
    </row>
    <row r="308" spans="1:8">
      <c r="A308" s="73"/>
      <c r="C308" s="214"/>
      <c r="H308" s="73"/>
    </row>
    <row r="309" spans="1:8">
      <c r="A309" s="73"/>
      <c r="C309" s="214"/>
      <c r="H309" s="73"/>
    </row>
    <row r="310" spans="1:8">
      <c r="A310" s="73"/>
      <c r="C310" s="214"/>
      <c r="H310" s="73"/>
    </row>
    <row r="311" spans="1:8">
      <c r="A311" s="73"/>
      <c r="C311" s="214"/>
      <c r="H311" s="73"/>
    </row>
    <row r="312" spans="1:8">
      <c r="A312" s="73"/>
      <c r="C312" s="214"/>
      <c r="H312" s="73"/>
    </row>
    <row r="313" spans="1:8">
      <c r="A313" s="73"/>
      <c r="C313" s="214"/>
      <c r="H313" s="73"/>
    </row>
    <row r="314" spans="1:8">
      <c r="A314" s="73"/>
      <c r="C314" s="214"/>
      <c r="H314" s="73"/>
    </row>
    <row r="315" spans="1:8">
      <c r="A315" s="73"/>
      <c r="C315" s="214"/>
      <c r="H315" s="73"/>
    </row>
    <row r="316" spans="1:8">
      <c r="A316" s="73"/>
      <c r="C316" s="214"/>
      <c r="H316" s="73"/>
    </row>
    <row r="317" spans="1:8">
      <c r="A317" s="73"/>
      <c r="C317" s="214"/>
      <c r="H317" s="73"/>
    </row>
    <row r="318" spans="1:8">
      <c r="A318" s="73"/>
      <c r="C318" s="214"/>
      <c r="H318" s="73"/>
    </row>
    <row r="319" spans="1:8">
      <c r="A319" s="73"/>
      <c r="C319" s="214"/>
      <c r="H319" s="73"/>
    </row>
    <row r="320" spans="1:8">
      <c r="A320" s="73"/>
      <c r="C320" s="214"/>
      <c r="H320" s="73"/>
    </row>
    <row r="321" spans="1:8">
      <c r="A321" s="73"/>
      <c r="C321" s="214"/>
      <c r="H321" s="73"/>
    </row>
    <row r="322" spans="1:8">
      <c r="A322" s="73"/>
      <c r="C322" s="214"/>
      <c r="H322" s="73"/>
    </row>
    <row r="323" spans="1:8">
      <c r="A323" s="73"/>
      <c r="C323" s="214"/>
      <c r="H323" s="73"/>
    </row>
    <row r="324" spans="1:8">
      <c r="A324" s="73"/>
      <c r="C324" s="214"/>
      <c r="H324" s="73"/>
    </row>
    <row r="325" spans="1:8">
      <c r="A325" s="73"/>
      <c r="C325" s="214"/>
      <c r="H325" s="73"/>
    </row>
    <row r="326" spans="1:8">
      <c r="A326" s="73"/>
      <c r="C326" s="214"/>
      <c r="H326" s="73"/>
    </row>
    <row r="327" spans="1:8">
      <c r="A327" s="73"/>
      <c r="C327" s="214"/>
      <c r="H327" s="73"/>
    </row>
    <row r="328" spans="1:8">
      <c r="A328" s="73"/>
      <c r="C328" s="214"/>
      <c r="H328" s="73"/>
    </row>
    <row r="329" spans="1:8">
      <c r="A329" s="73"/>
      <c r="C329" s="214"/>
      <c r="H329" s="73"/>
    </row>
    <row r="330" spans="1:8">
      <c r="A330" s="73"/>
      <c r="C330" s="214"/>
      <c r="H330" s="73"/>
    </row>
    <row r="331" spans="1:8">
      <c r="A331" s="73"/>
      <c r="C331" s="214"/>
      <c r="H331" s="73"/>
    </row>
    <row r="332" spans="1:8">
      <c r="A332" s="73"/>
      <c r="C332" s="214"/>
      <c r="H332" s="73"/>
    </row>
    <row r="333" spans="1:8">
      <c r="A333" s="73"/>
      <c r="C333" s="214"/>
      <c r="H333" s="73"/>
    </row>
    <row r="334" spans="1:8">
      <c r="A334" s="73"/>
      <c r="C334" s="214"/>
      <c r="H334" s="73"/>
    </row>
    <row r="335" spans="1:8">
      <c r="A335" s="73"/>
      <c r="C335" s="214"/>
      <c r="H335" s="73"/>
    </row>
    <row r="336" spans="1:8">
      <c r="A336" s="73"/>
      <c r="C336" s="214"/>
      <c r="H336" s="73"/>
    </row>
    <row r="337" spans="1:8">
      <c r="A337" s="73"/>
      <c r="C337" s="214"/>
      <c r="H337" s="73"/>
    </row>
    <row r="338" spans="1:8">
      <c r="A338" s="73"/>
      <c r="C338" s="214"/>
      <c r="H338" s="73"/>
    </row>
    <row r="339" spans="1:8">
      <c r="A339" s="73"/>
      <c r="C339" s="214"/>
      <c r="H339" s="73"/>
    </row>
    <row r="340" spans="1:8">
      <c r="A340" s="73"/>
      <c r="C340" s="214"/>
      <c r="H340" s="73"/>
    </row>
    <row r="341" spans="1:8">
      <c r="A341" s="73"/>
      <c r="C341" s="214"/>
      <c r="H341" s="73"/>
    </row>
    <row r="342" spans="1:8">
      <c r="A342" s="73"/>
      <c r="C342" s="214"/>
      <c r="H342" s="73"/>
    </row>
    <row r="343" spans="1:8">
      <c r="A343" s="73"/>
      <c r="C343" s="214"/>
      <c r="H343" s="73"/>
    </row>
    <row r="344" spans="1:8">
      <c r="A344" s="73"/>
      <c r="C344" s="214"/>
      <c r="H344" s="73"/>
    </row>
    <row r="345" spans="1:8">
      <c r="A345" s="73"/>
      <c r="C345" s="214"/>
      <c r="H345" s="73"/>
    </row>
    <row r="346" spans="1:8">
      <c r="A346" s="73"/>
      <c r="C346" s="214"/>
      <c r="H346" s="73"/>
    </row>
    <row r="347" spans="1:8">
      <c r="A347" s="73"/>
      <c r="C347" s="214"/>
      <c r="H347" s="73"/>
    </row>
    <row r="348" spans="1:8">
      <c r="A348" s="73"/>
      <c r="C348" s="214"/>
      <c r="H348" s="73"/>
    </row>
    <row r="349" spans="1:8">
      <c r="A349" s="73"/>
      <c r="C349" s="214"/>
      <c r="H349" s="73"/>
    </row>
    <row r="350" spans="1:8">
      <c r="A350" s="73"/>
      <c r="C350" s="214"/>
      <c r="H350" s="73"/>
    </row>
    <row r="351" spans="1:8">
      <c r="A351" s="73"/>
      <c r="C351" s="214"/>
      <c r="H351" s="73"/>
    </row>
    <row r="352" spans="1:8">
      <c r="A352" s="73"/>
      <c r="C352" s="214"/>
      <c r="H352" s="73"/>
    </row>
    <row r="353" spans="1:8">
      <c r="A353" s="73"/>
      <c r="C353" s="214"/>
      <c r="H353" s="73"/>
    </row>
    <row r="354" spans="1:8">
      <c r="A354" s="73"/>
      <c r="C354" s="214"/>
      <c r="H354" s="73"/>
    </row>
    <row r="355" spans="1:8">
      <c r="A355" s="73"/>
      <c r="C355" s="214"/>
      <c r="H355" s="73"/>
    </row>
    <row r="356" spans="1:8">
      <c r="A356" s="73"/>
      <c r="C356" s="214"/>
      <c r="H356" s="73"/>
    </row>
    <row r="357" spans="1:8">
      <c r="A357" s="73"/>
      <c r="C357" s="214"/>
      <c r="H357" s="73"/>
    </row>
    <row r="358" spans="1:8">
      <c r="A358" s="73"/>
      <c r="C358" s="214"/>
      <c r="H358" s="73"/>
    </row>
    <row r="359" spans="1:8">
      <c r="A359" s="73"/>
      <c r="C359" s="214"/>
      <c r="H359" s="73"/>
    </row>
    <row r="360" spans="1:8">
      <c r="A360" s="73"/>
      <c r="C360" s="214"/>
      <c r="H360" s="73"/>
    </row>
    <row r="361" spans="1:8">
      <c r="A361" s="73"/>
      <c r="C361" s="214"/>
      <c r="H361" s="73"/>
    </row>
    <row r="362" spans="1:8">
      <c r="A362" s="73"/>
      <c r="C362" s="214"/>
      <c r="H362" s="73"/>
    </row>
    <row r="363" spans="1:8">
      <c r="A363" s="73"/>
      <c r="C363" s="214"/>
      <c r="H363" s="73"/>
    </row>
    <row r="364" spans="1:8">
      <c r="A364" s="73"/>
      <c r="C364" s="214"/>
      <c r="H364" s="73"/>
    </row>
    <row r="365" spans="1:8">
      <c r="A365" s="73"/>
      <c r="C365" s="214"/>
      <c r="H365" s="73"/>
    </row>
    <row r="366" spans="1:8">
      <c r="A366" s="73"/>
      <c r="C366" s="214"/>
      <c r="H366" s="73"/>
    </row>
    <row r="367" spans="1:8">
      <c r="A367" s="73"/>
      <c r="C367" s="214"/>
      <c r="H367" s="73"/>
    </row>
    <row r="368" spans="1:8">
      <c r="A368" s="73"/>
      <c r="C368" s="214"/>
      <c r="H368" s="73"/>
    </row>
    <row r="369" spans="1:8">
      <c r="A369" s="73"/>
      <c r="C369" s="214"/>
      <c r="H369" s="73"/>
    </row>
    <row r="370" spans="1:8">
      <c r="A370" s="73"/>
      <c r="C370" s="214"/>
      <c r="H370" s="73"/>
    </row>
    <row r="371" spans="1:8">
      <c r="A371" s="73"/>
      <c r="C371" s="214"/>
      <c r="H371" s="73"/>
    </row>
    <row r="372" spans="1:8">
      <c r="A372" s="73"/>
      <c r="C372" s="214"/>
      <c r="H372" s="73"/>
    </row>
    <row r="373" spans="1:8">
      <c r="A373" s="73"/>
      <c r="C373" s="214"/>
      <c r="H373" s="73"/>
    </row>
    <row r="374" spans="1:8">
      <c r="A374" s="73"/>
      <c r="C374" s="214"/>
      <c r="H374" s="73"/>
    </row>
    <row r="375" spans="1:8">
      <c r="A375" s="73"/>
      <c r="C375" s="214"/>
      <c r="H375" s="73"/>
    </row>
    <row r="376" spans="1:8">
      <c r="A376" s="73"/>
      <c r="C376" s="214"/>
      <c r="H376" s="73"/>
    </row>
    <row r="377" spans="1:8">
      <c r="A377" s="73"/>
      <c r="C377" s="214"/>
      <c r="H377" s="73"/>
    </row>
    <row r="378" spans="1:8">
      <c r="A378" s="73"/>
      <c r="C378" s="214"/>
      <c r="H378" s="73"/>
    </row>
    <row r="379" spans="1:8">
      <c r="A379" s="73"/>
      <c r="C379" s="214"/>
      <c r="H379" s="73"/>
    </row>
    <row r="380" spans="1:8">
      <c r="A380" s="73"/>
      <c r="C380" s="214"/>
      <c r="H380" s="73"/>
    </row>
    <row r="381" spans="1:8">
      <c r="A381" s="73"/>
      <c r="C381" s="214"/>
      <c r="H381" s="73"/>
    </row>
    <row r="382" spans="1:8">
      <c r="A382" s="73"/>
      <c r="C382" s="214"/>
      <c r="H382" s="73"/>
    </row>
    <row r="383" spans="1:8">
      <c r="A383" s="73"/>
      <c r="C383" s="214"/>
      <c r="H383" s="73"/>
    </row>
    <row r="384" spans="1:8">
      <c r="A384" s="73"/>
      <c r="C384" s="214"/>
      <c r="H384" s="73"/>
    </row>
    <row r="385" spans="1:8">
      <c r="A385" s="73"/>
      <c r="C385" s="214"/>
      <c r="H385" s="73"/>
    </row>
    <row r="386" spans="1:8">
      <c r="A386" s="73"/>
      <c r="C386" s="214"/>
      <c r="H386" s="73"/>
    </row>
    <row r="387" spans="1:8">
      <c r="A387" s="73"/>
      <c r="C387" s="214"/>
      <c r="H387" s="73"/>
    </row>
    <row r="388" spans="1:8">
      <c r="A388" s="73"/>
      <c r="C388" s="214"/>
      <c r="H388" s="73"/>
    </row>
    <row r="389" spans="1:8">
      <c r="A389" s="73"/>
      <c r="C389" s="214"/>
      <c r="H389" s="73"/>
    </row>
    <row r="390" spans="1:8">
      <c r="A390" s="73"/>
      <c r="C390" s="214"/>
      <c r="H390" s="73"/>
    </row>
    <row r="391" spans="1:8">
      <c r="A391" s="73"/>
      <c r="C391" s="214"/>
      <c r="H391" s="73"/>
    </row>
    <row r="392" spans="1:8">
      <c r="A392" s="73"/>
      <c r="C392" s="214"/>
      <c r="H392" s="73"/>
    </row>
    <row r="393" spans="1:8">
      <c r="A393" s="73"/>
      <c r="C393" s="214"/>
      <c r="H393" s="73"/>
    </row>
    <row r="394" spans="1:8">
      <c r="A394" s="73"/>
      <c r="C394" s="214"/>
      <c r="H394" s="73"/>
    </row>
    <row r="395" spans="1:8">
      <c r="A395" s="73"/>
      <c r="C395" s="214"/>
      <c r="H395" s="73"/>
    </row>
    <row r="396" spans="1:8">
      <c r="A396" s="73"/>
      <c r="C396" s="214"/>
      <c r="H396" s="73"/>
    </row>
    <row r="397" spans="1:8">
      <c r="A397" s="73"/>
      <c r="C397" s="214"/>
      <c r="H397" s="73"/>
    </row>
    <row r="398" spans="1:8">
      <c r="A398" s="73"/>
      <c r="C398" s="214"/>
      <c r="H398" s="73"/>
    </row>
    <row r="399" spans="1:8">
      <c r="A399" s="73"/>
      <c r="C399" s="214"/>
      <c r="H399" s="73"/>
    </row>
    <row r="400" spans="1:8">
      <c r="A400" s="73"/>
      <c r="C400" s="214"/>
      <c r="H400" s="73"/>
    </row>
    <row r="401" spans="1:8">
      <c r="A401" s="73"/>
      <c r="C401" s="214"/>
      <c r="H401" s="73"/>
    </row>
    <row r="402" spans="1:8">
      <c r="A402" s="73"/>
      <c r="C402" s="214"/>
      <c r="H402" s="73"/>
    </row>
    <row r="403" spans="1:8">
      <c r="A403" s="73"/>
      <c r="C403" s="214"/>
      <c r="H403" s="73"/>
    </row>
  </sheetData>
  <mergeCells count="22">
    <mergeCell ref="K3:Y3"/>
    <mergeCell ref="A17:A25"/>
    <mergeCell ref="A26:A29"/>
    <mergeCell ref="A30:A32"/>
    <mergeCell ref="B6:B8"/>
    <mergeCell ref="C6:F7"/>
    <mergeCell ref="B67:G67"/>
    <mergeCell ref="B65:G65"/>
    <mergeCell ref="B66:G66"/>
    <mergeCell ref="A47:A51"/>
    <mergeCell ref="A52:A55"/>
    <mergeCell ref="A57:A60"/>
    <mergeCell ref="B63:G63"/>
    <mergeCell ref="B64:G64"/>
    <mergeCell ref="A38:A43"/>
    <mergeCell ref="A44:A46"/>
    <mergeCell ref="A3:G3"/>
    <mergeCell ref="A4:G4"/>
    <mergeCell ref="A33:A37"/>
    <mergeCell ref="A9:A15"/>
    <mergeCell ref="A6:A8"/>
    <mergeCell ref="G6:G8"/>
  </mergeCells>
  <printOptions horizontalCentered="1"/>
  <pageMargins left="0.51" right="0.43" top="0.52" bottom="0.94488188976377963" header="0.51181102362204722" footer="0.51181102362204722"/>
  <pageSetup scale="63" orientation="portrait" r:id="rId1"/>
  <headerFooter alignWithMargins="0">
    <oddFooter>&amp;F</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1E30-B989-42BE-8E67-78750262AA4F}">
  <dimension ref="A1:AE422"/>
  <sheetViews>
    <sheetView topLeftCell="A232" workbookViewId="0">
      <selection activeCell="L255" sqref="L255"/>
    </sheetView>
  </sheetViews>
  <sheetFormatPr baseColWidth="10" defaultColWidth="11.42578125" defaultRowHeight="12.75"/>
  <cols>
    <col min="1" max="1" width="2.140625" style="959" customWidth="1"/>
    <col min="2" max="2" width="8.5703125" style="959" customWidth="1"/>
    <col min="3" max="3" width="49.42578125" style="959" customWidth="1"/>
    <col min="4" max="4" width="66.28515625" style="959" customWidth="1"/>
    <col min="5" max="5" width="36.5703125" style="959" customWidth="1"/>
    <col min="6" max="6" width="36.28515625" style="959" customWidth="1"/>
    <col min="7" max="7" width="29.42578125" style="959" customWidth="1"/>
    <col min="8" max="8" width="10" style="960" customWidth="1"/>
    <col min="9" max="9" width="8.140625" style="960" customWidth="1"/>
    <col min="10" max="10" width="9.28515625" style="960" customWidth="1"/>
    <col min="11" max="11" width="5.7109375" style="959" customWidth="1"/>
    <col min="12" max="12" width="11.42578125" style="959"/>
    <col min="13" max="13" width="4.7109375" style="959" customWidth="1"/>
    <col min="14" max="14" width="11.140625" style="959" customWidth="1"/>
    <col min="15" max="15" width="10.7109375" style="959" customWidth="1"/>
    <col min="16" max="16" width="26" style="959" customWidth="1"/>
    <col min="17" max="17" width="8" style="959" customWidth="1"/>
    <col min="18" max="18" width="1" style="959" customWidth="1"/>
    <col min="19" max="19" width="6.7109375" style="959" customWidth="1"/>
    <col min="20" max="20" width="1" style="959" customWidth="1"/>
    <col min="21" max="21" width="6.7109375" style="959" customWidth="1"/>
    <col min="22" max="22" width="1" style="959" customWidth="1"/>
    <col min="23" max="23" width="6.7109375" style="959" customWidth="1"/>
    <col min="24" max="24" width="1" style="959" customWidth="1"/>
    <col min="25" max="25" width="6.7109375" style="959" customWidth="1"/>
    <col min="26" max="26" width="1" style="959" customWidth="1"/>
    <col min="27" max="27" width="6.7109375" style="959" customWidth="1"/>
    <col min="28" max="28" width="1" style="959" customWidth="1"/>
    <col min="29" max="30" width="6.7109375" style="959" customWidth="1"/>
    <col min="31" max="16384" width="11.42578125" style="959"/>
  </cols>
  <sheetData>
    <row r="1" spans="2:31" ht="13.5" customHeight="1">
      <c r="D1" s="1005"/>
      <c r="E1" s="1005"/>
      <c r="F1" s="1005"/>
      <c r="G1" s="1005"/>
      <c r="J1" s="1072"/>
      <c r="K1" s="1005"/>
      <c r="L1" s="1005"/>
    </row>
    <row r="2" spans="2:31" ht="3.75" customHeight="1">
      <c r="D2" s="1005"/>
      <c r="E2" s="1005"/>
      <c r="F2" s="1005"/>
      <c r="G2" s="1005"/>
      <c r="K2" s="1005"/>
      <c r="L2" s="1005"/>
    </row>
    <row r="3" spans="2:31" ht="12.75" customHeight="1">
      <c r="B3" s="2393" t="s">
        <v>915</v>
      </c>
      <c r="C3" s="2393"/>
      <c r="D3" s="2393"/>
      <c r="E3" s="2393"/>
      <c r="F3" s="2393"/>
      <c r="G3" s="2393"/>
      <c r="H3" s="2393"/>
      <c r="I3" s="2393"/>
      <c r="J3" s="2393"/>
      <c r="K3" s="1005"/>
      <c r="N3" s="2392"/>
      <c r="O3" s="2392"/>
      <c r="P3" s="2392"/>
      <c r="Q3" s="2392"/>
      <c r="R3" s="2392"/>
      <c r="S3" s="2392"/>
      <c r="T3" s="2392"/>
      <c r="U3" s="2392"/>
      <c r="V3" s="2392"/>
      <c r="W3" s="2392"/>
      <c r="X3" s="2392"/>
      <c r="Y3" s="2392"/>
      <c r="Z3" s="2392"/>
      <c r="AA3" s="2392"/>
      <c r="AB3" s="2392"/>
    </row>
    <row r="4" spans="2:31" ht="15" customHeight="1">
      <c r="B4" s="2393" t="s">
        <v>914</v>
      </c>
      <c r="C4" s="2393"/>
      <c r="D4" s="2393"/>
      <c r="E4" s="2393"/>
      <c r="F4" s="2393"/>
      <c r="G4" s="2393"/>
      <c r="H4" s="2393"/>
      <c r="I4" s="2393"/>
      <c r="J4" s="2393"/>
      <c r="K4" s="1005"/>
      <c r="N4" s="1071"/>
      <c r="O4" s="1071"/>
      <c r="P4" s="1071"/>
      <c r="Q4" s="1071"/>
      <c r="R4" s="1071"/>
      <c r="S4" s="1071"/>
      <c r="T4" s="1071"/>
      <c r="U4" s="1071"/>
      <c r="V4" s="1071"/>
      <c r="W4" s="1071"/>
      <c r="X4" s="1071"/>
      <c r="Y4" s="1071"/>
      <c r="Z4" s="1071"/>
      <c r="AA4" s="1071"/>
      <c r="AB4" s="1071"/>
    </row>
    <row r="5" spans="2:31" ht="27.75" customHeight="1">
      <c r="B5" s="1069"/>
      <c r="C5" s="1068"/>
      <c r="D5" s="1070"/>
      <c r="E5" s="1070"/>
      <c r="F5" s="1070"/>
      <c r="G5" s="1070"/>
      <c r="H5" s="1065"/>
      <c r="I5" s="1065"/>
      <c r="J5" s="1065"/>
      <c r="K5" s="1005"/>
      <c r="L5" s="1069"/>
      <c r="M5" s="1069"/>
      <c r="N5" s="1068"/>
      <c r="AD5" s="1067"/>
      <c r="AE5" s="1067"/>
    </row>
    <row r="6" spans="2:31" ht="3" customHeight="1">
      <c r="C6" s="1020"/>
      <c r="D6" s="1066"/>
      <c r="E6" s="1066"/>
      <c r="F6" s="1066"/>
      <c r="G6" s="1066"/>
      <c r="H6" s="1065"/>
      <c r="I6" s="1065"/>
      <c r="J6" s="1065"/>
      <c r="K6" s="1005"/>
      <c r="N6" s="1020"/>
    </row>
    <row r="7" spans="2:31" ht="12.75" customHeight="1">
      <c r="B7" s="2316" t="s">
        <v>29</v>
      </c>
      <c r="C7" s="2313" t="s">
        <v>73</v>
      </c>
      <c r="D7" s="2327" t="s">
        <v>606</v>
      </c>
      <c r="E7" s="1021"/>
      <c r="F7" s="1021"/>
      <c r="G7" s="1021"/>
      <c r="H7" s="2306" t="s">
        <v>349</v>
      </c>
      <c r="I7" s="2306"/>
      <c r="J7" s="2307"/>
      <c r="K7" s="1005"/>
      <c r="N7" s="1020"/>
    </row>
    <row r="8" spans="2:31" ht="12.75" customHeight="1">
      <c r="B8" s="2317"/>
      <c r="C8" s="2314"/>
      <c r="D8" s="2328"/>
      <c r="E8" s="1019" t="s">
        <v>605</v>
      </c>
      <c r="F8" s="1019" t="s">
        <v>604</v>
      </c>
      <c r="G8" s="1018" t="s">
        <v>603</v>
      </c>
      <c r="H8" s="2308"/>
      <c r="I8" s="2308"/>
      <c r="J8" s="2309"/>
      <c r="K8" s="1005"/>
      <c r="L8" s="1017"/>
    </row>
    <row r="9" spans="2:31" ht="15" customHeight="1">
      <c r="B9" s="2318"/>
      <c r="C9" s="2315"/>
      <c r="D9" s="2329"/>
      <c r="E9" s="1016"/>
      <c r="F9" s="1016"/>
      <c r="G9" s="1016"/>
      <c r="H9" s="1015" t="s">
        <v>26</v>
      </c>
      <c r="I9" s="1014" t="s">
        <v>27</v>
      </c>
      <c r="J9" s="1013" t="s">
        <v>5</v>
      </c>
      <c r="K9" s="1005"/>
    </row>
    <row r="10" spans="2:31" s="1059" customFormat="1" ht="19.5" customHeight="1">
      <c r="B10" s="2389">
        <v>1401</v>
      </c>
      <c r="C10" s="1064" t="s">
        <v>913</v>
      </c>
      <c r="D10" s="1063"/>
      <c r="E10" s="1063"/>
      <c r="F10" s="1063"/>
      <c r="G10" s="1063"/>
      <c r="H10" s="1062">
        <f>SUM(H11:H64)</f>
        <v>273</v>
      </c>
      <c r="I10" s="1062">
        <f>SUM(I11:I64)</f>
        <v>230</v>
      </c>
      <c r="J10" s="1062">
        <f>SUM(H10:I10)</f>
        <v>503</v>
      </c>
      <c r="K10" s="1061"/>
      <c r="L10" s="1060"/>
    </row>
    <row r="11" spans="2:31" s="1046" customFormat="1" ht="12.75" customHeight="1">
      <c r="B11" s="2389"/>
      <c r="C11" s="2404" t="s">
        <v>10</v>
      </c>
      <c r="D11" s="2394" t="s">
        <v>912</v>
      </c>
      <c r="E11" s="2407" t="s">
        <v>911</v>
      </c>
      <c r="F11" s="1058" t="s">
        <v>910</v>
      </c>
      <c r="G11" s="2408" t="s">
        <v>909</v>
      </c>
      <c r="H11" s="2397">
        <v>61</v>
      </c>
      <c r="I11" s="2397">
        <v>80</v>
      </c>
      <c r="J11" s="2411">
        <f>H11+I11</f>
        <v>141</v>
      </c>
    </row>
    <row r="12" spans="2:31" s="1046" customFormat="1" ht="12.75" customHeight="1">
      <c r="B12" s="2389"/>
      <c r="C12" s="2405"/>
      <c r="D12" s="2395"/>
      <c r="E12" s="2365"/>
      <c r="F12" s="1055" t="s">
        <v>908</v>
      </c>
      <c r="G12" s="2409"/>
      <c r="H12" s="2398"/>
      <c r="I12" s="2398"/>
      <c r="J12" s="2359"/>
      <c r="N12" s="1057"/>
      <c r="O12" s="1057"/>
    </row>
    <row r="13" spans="2:31" s="1046" customFormat="1" ht="12.75" customHeight="1">
      <c r="B13" s="2389"/>
      <c r="C13" s="2405"/>
      <c r="D13" s="2395"/>
      <c r="E13" s="2365"/>
      <c r="F13" s="1055" t="s">
        <v>907</v>
      </c>
      <c r="G13" s="2409"/>
      <c r="H13" s="2398"/>
      <c r="I13" s="2398"/>
      <c r="J13" s="2359"/>
    </row>
    <row r="14" spans="2:31" s="1046" customFormat="1" ht="12.75" customHeight="1">
      <c r="B14" s="2389"/>
      <c r="C14" s="2405"/>
      <c r="D14" s="2395"/>
      <c r="E14" s="2365"/>
      <c r="F14" s="1055" t="s">
        <v>890</v>
      </c>
      <c r="G14" s="2409"/>
      <c r="H14" s="2398"/>
      <c r="I14" s="2398"/>
      <c r="J14" s="2359"/>
    </row>
    <row r="15" spans="2:31" s="1046" customFormat="1" ht="12.75" customHeight="1">
      <c r="B15" s="2389"/>
      <c r="C15" s="2405"/>
      <c r="D15" s="2396"/>
      <c r="E15" s="2366"/>
      <c r="F15" s="1054" t="s">
        <v>906</v>
      </c>
      <c r="G15" s="2410"/>
      <c r="H15" s="2399"/>
      <c r="I15" s="2399"/>
      <c r="J15" s="2367"/>
    </row>
    <row r="16" spans="2:31" s="1046" customFormat="1" ht="12.75" customHeight="1">
      <c r="B16" s="2389"/>
      <c r="C16" s="2405"/>
      <c r="D16" s="2394" t="s">
        <v>905</v>
      </c>
      <c r="E16" s="2407" t="s">
        <v>904</v>
      </c>
      <c r="F16" s="1056" t="s">
        <v>903</v>
      </c>
      <c r="G16" s="2408" t="s">
        <v>463</v>
      </c>
      <c r="H16" s="2400">
        <v>20</v>
      </c>
      <c r="I16" s="2400">
        <v>0</v>
      </c>
      <c r="J16" s="2411">
        <f>H16+I16</f>
        <v>20</v>
      </c>
    </row>
    <row r="17" spans="2:10" s="1046" customFormat="1" ht="12.75" customHeight="1">
      <c r="B17" s="2389"/>
      <c r="C17" s="2405"/>
      <c r="D17" s="2395"/>
      <c r="E17" s="2365"/>
      <c r="F17" s="1055" t="s">
        <v>902</v>
      </c>
      <c r="G17" s="2409"/>
      <c r="H17" s="2401"/>
      <c r="I17" s="2401"/>
      <c r="J17" s="2359"/>
    </row>
    <row r="18" spans="2:10" s="1046" customFormat="1" ht="12.75" customHeight="1">
      <c r="B18" s="2389"/>
      <c r="C18" s="2405"/>
      <c r="D18" s="2395"/>
      <c r="E18" s="2365"/>
      <c r="F18" s="1055" t="s">
        <v>901</v>
      </c>
      <c r="G18" s="2409"/>
      <c r="H18" s="2401"/>
      <c r="I18" s="2401"/>
      <c r="J18" s="2359"/>
    </row>
    <row r="19" spans="2:10" s="1046" customFormat="1" ht="12.75" customHeight="1">
      <c r="B19" s="2389"/>
      <c r="C19" s="2405"/>
      <c r="D19" s="2395"/>
      <c r="E19" s="2365"/>
      <c r="F19" s="1055" t="s">
        <v>900</v>
      </c>
      <c r="G19" s="2409"/>
      <c r="H19" s="2401"/>
      <c r="I19" s="2401"/>
      <c r="J19" s="2359"/>
    </row>
    <row r="20" spans="2:10" s="1046" customFormat="1" ht="12.75" customHeight="1">
      <c r="B20" s="2389"/>
      <c r="C20" s="2405"/>
      <c r="D20" s="2396"/>
      <c r="E20" s="2366"/>
      <c r="F20" s="1054" t="s">
        <v>813</v>
      </c>
      <c r="G20" s="2410"/>
      <c r="H20" s="2402"/>
      <c r="I20" s="2402"/>
      <c r="J20" s="2367"/>
    </row>
    <row r="21" spans="2:10" s="1046" customFormat="1" ht="12.75" customHeight="1">
      <c r="B21" s="2389"/>
      <c r="C21" s="2405"/>
      <c r="D21" s="2394" t="s">
        <v>899</v>
      </c>
      <c r="E21" s="2408" t="s">
        <v>898</v>
      </c>
      <c r="F21" s="1056" t="s">
        <v>897</v>
      </c>
      <c r="G21" s="2408" t="s">
        <v>403</v>
      </c>
      <c r="H21" s="2400">
        <v>0</v>
      </c>
      <c r="I21" s="2400">
        <v>20</v>
      </c>
      <c r="J21" s="2411">
        <f>H21+I21</f>
        <v>20</v>
      </c>
    </row>
    <row r="22" spans="2:10" s="1046" customFormat="1" ht="12.75" customHeight="1">
      <c r="B22" s="2389"/>
      <c r="C22" s="2405"/>
      <c r="D22" s="2395"/>
      <c r="E22" s="2409"/>
      <c r="F22" s="1055" t="s">
        <v>19</v>
      </c>
      <c r="G22" s="2409"/>
      <c r="H22" s="2401"/>
      <c r="I22" s="2401"/>
      <c r="J22" s="2359"/>
    </row>
    <row r="23" spans="2:10" s="1046" customFormat="1" ht="12.75" customHeight="1">
      <c r="B23" s="2389"/>
      <c r="C23" s="2405"/>
      <c r="D23" s="2395"/>
      <c r="E23" s="2409"/>
      <c r="F23" s="1055" t="s">
        <v>896</v>
      </c>
      <c r="G23" s="2409"/>
      <c r="H23" s="2401"/>
      <c r="I23" s="2401"/>
      <c r="J23" s="2359"/>
    </row>
    <row r="24" spans="2:10" s="1046" customFormat="1" ht="12.75" customHeight="1">
      <c r="B24" s="2389"/>
      <c r="C24" s="2405"/>
      <c r="D24" s="2396"/>
      <c r="E24" s="2410"/>
      <c r="F24" s="1054" t="s">
        <v>10</v>
      </c>
      <c r="G24" s="2410"/>
      <c r="H24" s="2402"/>
      <c r="I24" s="2402"/>
      <c r="J24" s="2367"/>
    </row>
    <row r="25" spans="2:10" s="1046" customFormat="1" ht="12.75" customHeight="1">
      <c r="B25" s="2389"/>
      <c r="C25" s="2405"/>
      <c r="D25" s="2394" t="s">
        <v>895</v>
      </c>
      <c r="E25" s="2407" t="s">
        <v>894</v>
      </c>
      <c r="F25" s="1055" t="s">
        <v>893</v>
      </c>
      <c r="G25" s="2407" t="s">
        <v>892</v>
      </c>
      <c r="H25" s="2400">
        <v>0</v>
      </c>
      <c r="I25" s="2400">
        <v>51</v>
      </c>
      <c r="J25" s="2411">
        <f>H25+I25</f>
        <v>51</v>
      </c>
    </row>
    <row r="26" spans="2:10" s="1046" customFormat="1" ht="12.75" customHeight="1">
      <c r="B26" s="2389"/>
      <c r="C26" s="2405"/>
      <c r="D26" s="2395"/>
      <c r="E26" s="2365"/>
      <c r="F26" s="1055" t="s">
        <v>891</v>
      </c>
      <c r="G26" s="2365"/>
      <c r="H26" s="2401"/>
      <c r="I26" s="2401"/>
      <c r="J26" s="2359"/>
    </row>
    <row r="27" spans="2:10" s="1046" customFormat="1" ht="12.75" customHeight="1">
      <c r="B27" s="2389"/>
      <c r="C27" s="2405"/>
      <c r="D27" s="2395"/>
      <c r="E27" s="2365"/>
      <c r="F27" s="1055" t="s">
        <v>890</v>
      </c>
      <c r="G27" s="2365"/>
      <c r="H27" s="2401"/>
      <c r="I27" s="2401"/>
      <c r="J27" s="2359"/>
    </row>
    <row r="28" spans="2:10" s="1046" customFormat="1" ht="12.75" customHeight="1">
      <c r="B28" s="2389"/>
      <c r="C28" s="2405"/>
      <c r="D28" s="2396"/>
      <c r="E28" s="2366"/>
      <c r="F28" s="1054" t="s">
        <v>889</v>
      </c>
      <c r="G28" s="2366"/>
      <c r="H28" s="2402"/>
      <c r="I28" s="2402"/>
      <c r="J28" s="2367"/>
    </row>
    <row r="29" spans="2:10" s="1046" customFormat="1" ht="12.75" customHeight="1">
      <c r="B29" s="2389"/>
      <c r="C29" s="2405"/>
      <c r="D29" s="2394" t="s">
        <v>888</v>
      </c>
      <c r="E29" s="2407" t="s">
        <v>887</v>
      </c>
      <c r="F29" s="1055" t="s">
        <v>886</v>
      </c>
      <c r="G29" s="2256" t="s">
        <v>885</v>
      </c>
      <c r="H29" s="2265">
        <v>20</v>
      </c>
      <c r="I29" s="2265">
        <v>20</v>
      </c>
      <c r="J29" s="2411">
        <f>H29+I29</f>
        <v>40</v>
      </c>
    </row>
    <row r="30" spans="2:10" s="1046" customFormat="1" ht="12.75" customHeight="1">
      <c r="B30" s="2389"/>
      <c r="C30" s="2405"/>
      <c r="D30" s="2395"/>
      <c r="E30" s="2365"/>
      <c r="F30" s="1055" t="s">
        <v>884</v>
      </c>
      <c r="G30" s="2257"/>
      <c r="H30" s="2247"/>
      <c r="I30" s="2247"/>
      <c r="J30" s="2359"/>
    </row>
    <row r="31" spans="2:10" s="1046" customFormat="1" ht="12.75" customHeight="1">
      <c r="B31" s="2389"/>
      <c r="C31" s="2405"/>
      <c r="D31" s="2395"/>
      <c r="E31" s="2365"/>
      <c r="F31" s="1055" t="s">
        <v>883</v>
      </c>
      <c r="G31" s="2257"/>
      <c r="H31" s="2247"/>
      <c r="I31" s="2247"/>
      <c r="J31" s="2359"/>
    </row>
    <row r="32" spans="2:10" s="1046" customFormat="1" ht="12.75" customHeight="1">
      <c r="B32" s="2389"/>
      <c r="C32" s="2405"/>
      <c r="D32" s="2395"/>
      <c r="E32" s="2365"/>
      <c r="F32" s="1055" t="s">
        <v>882</v>
      </c>
      <c r="G32" s="2257"/>
      <c r="H32" s="2247"/>
      <c r="I32" s="2247"/>
      <c r="J32" s="2359"/>
    </row>
    <row r="33" spans="2:10" s="1046" customFormat="1" ht="12.75" customHeight="1">
      <c r="B33" s="2389"/>
      <c r="C33" s="2405"/>
      <c r="D33" s="2396"/>
      <c r="E33" s="2366"/>
      <c r="F33" s="1054" t="s">
        <v>881</v>
      </c>
      <c r="G33" s="2273"/>
      <c r="H33" s="2248"/>
      <c r="I33" s="2248"/>
      <c r="J33" s="2367"/>
    </row>
    <row r="34" spans="2:10" s="1046" customFormat="1" ht="12.75" customHeight="1">
      <c r="B34" s="2389"/>
      <c r="C34" s="2405"/>
      <c r="D34" s="2394" t="s">
        <v>880</v>
      </c>
      <c r="E34" s="2407" t="s">
        <v>879</v>
      </c>
      <c r="F34" s="988" t="s">
        <v>878</v>
      </c>
      <c r="G34" s="2256" t="s">
        <v>877</v>
      </c>
      <c r="H34" s="2265">
        <v>10</v>
      </c>
      <c r="I34" s="2265">
        <v>0</v>
      </c>
      <c r="J34" s="2411">
        <f>H34+I34</f>
        <v>10</v>
      </c>
    </row>
    <row r="35" spans="2:10" s="1046" customFormat="1" ht="12.75" customHeight="1">
      <c r="B35" s="2389"/>
      <c r="C35" s="2405"/>
      <c r="D35" s="2395"/>
      <c r="E35" s="2365"/>
      <c r="F35" s="981" t="s">
        <v>876</v>
      </c>
      <c r="G35" s="2257"/>
      <c r="H35" s="2247"/>
      <c r="I35" s="2247"/>
      <c r="J35" s="2359"/>
    </row>
    <row r="36" spans="2:10" s="1046" customFormat="1" ht="12.75" customHeight="1">
      <c r="B36" s="2389"/>
      <c r="C36" s="2405"/>
      <c r="D36" s="2395"/>
      <c r="E36" s="2365"/>
      <c r="F36" s="981" t="s">
        <v>875</v>
      </c>
      <c r="G36" s="2257"/>
      <c r="H36" s="2247"/>
      <c r="I36" s="2247"/>
      <c r="J36" s="2359"/>
    </row>
    <row r="37" spans="2:10" s="1046" customFormat="1" ht="12.75" customHeight="1">
      <c r="B37" s="2389"/>
      <c r="C37" s="2405"/>
      <c r="D37" s="2396"/>
      <c r="E37" s="2366"/>
      <c r="F37" s="980" t="s">
        <v>870</v>
      </c>
      <c r="G37" s="2273"/>
      <c r="H37" s="2248"/>
      <c r="I37" s="2248"/>
      <c r="J37" s="2367"/>
    </row>
    <row r="38" spans="2:10" s="1046" customFormat="1" ht="12.75" customHeight="1">
      <c r="B38" s="2389"/>
      <c r="C38" s="2405"/>
      <c r="D38" s="2394" t="s">
        <v>874</v>
      </c>
      <c r="E38" s="2407" t="s">
        <v>873</v>
      </c>
      <c r="F38" s="981" t="s">
        <v>872</v>
      </c>
      <c r="G38" s="2407" t="s">
        <v>411</v>
      </c>
      <c r="H38" s="2265">
        <v>30</v>
      </c>
      <c r="I38" s="2265">
        <v>0</v>
      </c>
      <c r="J38" s="2411">
        <f>SUM(H38:I42)</f>
        <v>30</v>
      </c>
    </row>
    <row r="39" spans="2:10" s="1046" customFormat="1" ht="12.75" customHeight="1">
      <c r="B39" s="2389"/>
      <c r="C39" s="2405"/>
      <c r="D39" s="2395"/>
      <c r="E39" s="2365"/>
      <c r="F39" s="981" t="s">
        <v>871</v>
      </c>
      <c r="G39" s="2365"/>
      <c r="H39" s="2247"/>
      <c r="I39" s="2247"/>
      <c r="J39" s="2359"/>
    </row>
    <row r="40" spans="2:10" s="1046" customFormat="1" ht="12.75" customHeight="1">
      <c r="B40" s="2389"/>
      <c r="C40" s="2405"/>
      <c r="D40" s="2395"/>
      <c r="E40" s="2365"/>
      <c r="F40" s="981" t="s">
        <v>870</v>
      </c>
      <c r="G40" s="2365"/>
      <c r="H40" s="2247"/>
      <c r="I40" s="2247"/>
      <c r="J40" s="2359"/>
    </row>
    <row r="41" spans="2:10" s="1046" customFormat="1" ht="12.75" customHeight="1">
      <c r="B41" s="2389"/>
      <c r="C41" s="2405"/>
      <c r="D41" s="2395"/>
      <c r="E41" s="2365"/>
      <c r="F41" s="981" t="s">
        <v>869</v>
      </c>
      <c r="G41" s="2365"/>
      <c r="H41" s="2247"/>
      <c r="I41" s="2247"/>
      <c r="J41" s="2359"/>
    </row>
    <row r="42" spans="2:10" s="1046" customFormat="1" ht="12.75" customHeight="1" thickBot="1">
      <c r="B42" s="2389"/>
      <c r="C42" s="2406"/>
      <c r="D42" s="2403"/>
      <c r="E42" s="2412"/>
      <c r="F42" s="987" t="s">
        <v>868</v>
      </c>
      <c r="G42" s="2412"/>
      <c r="H42" s="2266"/>
      <c r="I42" s="2266"/>
      <c r="J42" s="2360"/>
    </row>
    <row r="43" spans="2:10" s="1046" customFormat="1" ht="12.75" customHeight="1">
      <c r="B43" s="2389"/>
      <c r="C43" s="2361" t="s">
        <v>11</v>
      </c>
      <c r="D43" s="2371" t="s">
        <v>867</v>
      </c>
      <c r="E43" s="2285" t="s">
        <v>866</v>
      </c>
      <c r="F43" s="1000" t="s">
        <v>865</v>
      </c>
      <c r="G43" s="2364" t="s">
        <v>864</v>
      </c>
      <c r="H43" s="2284">
        <v>10</v>
      </c>
      <c r="I43" s="2284">
        <v>5</v>
      </c>
      <c r="J43" s="2358">
        <f>SUM(H43:I45)</f>
        <v>15</v>
      </c>
    </row>
    <row r="44" spans="2:10" s="1046" customFormat="1" ht="12.75" customHeight="1">
      <c r="B44" s="2389"/>
      <c r="C44" s="2362"/>
      <c r="D44" s="2372"/>
      <c r="E44" s="2257"/>
      <c r="F44" s="981" t="s">
        <v>863</v>
      </c>
      <c r="G44" s="2365"/>
      <c r="H44" s="2247"/>
      <c r="I44" s="2247"/>
      <c r="J44" s="2359"/>
    </row>
    <row r="45" spans="2:10" s="1046" customFormat="1" ht="12.75" customHeight="1" thickBot="1">
      <c r="B45" s="2389"/>
      <c r="C45" s="2363"/>
      <c r="D45" s="2373"/>
      <c r="E45" s="2258"/>
      <c r="F45" s="987" t="s">
        <v>862</v>
      </c>
      <c r="G45" s="2412"/>
      <c r="H45" s="2266"/>
      <c r="I45" s="2266"/>
      <c r="J45" s="2360"/>
    </row>
    <row r="46" spans="2:10" s="1046" customFormat="1" ht="12.75" customHeight="1">
      <c r="B46" s="2389"/>
      <c r="C46" s="2368" t="s">
        <v>12</v>
      </c>
      <c r="D46" s="2364" t="s">
        <v>861</v>
      </c>
      <c r="E46" s="2364" t="s">
        <v>860</v>
      </c>
      <c r="F46" s="1053" t="s">
        <v>859</v>
      </c>
      <c r="G46" s="2364" t="s">
        <v>795</v>
      </c>
      <c r="H46" s="2284">
        <v>0</v>
      </c>
      <c r="I46" s="2284">
        <v>10</v>
      </c>
      <c r="J46" s="2358">
        <f>SUM(H46:I50)</f>
        <v>10</v>
      </c>
    </row>
    <row r="47" spans="2:10" s="1046" customFormat="1" ht="12.75" customHeight="1">
      <c r="B47" s="2389"/>
      <c r="C47" s="2369"/>
      <c r="D47" s="2365"/>
      <c r="E47" s="2365"/>
      <c r="F47" s="1009" t="s">
        <v>853</v>
      </c>
      <c r="G47" s="2365"/>
      <c r="H47" s="2247"/>
      <c r="I47" s="2247"/>
      <c r="J47" s="2359"/>
    </row>
    <row r="48" spans="2:10" s="1046" customFormat="1" ht="12.75" customHeight="1">
      <c r="B48" s="2389"/>
      <c r="C48" s="2369"/>
      <c r="D48" s="2365"/>
      <c r="E48" s="2365"/>
      <c r="F48" s="1009" t="s">
        <v>858</v>
      </c>
      <c r="G48" s="2365"/>
      <c r="H48" s="2247"/>
      <c r="I48" s="2247"/>
      <c r="J48" s="2359"/>
    </row>
    <row r="49" spans="2:10" s="1046" customFormat="1" ht="12.75" customHeight="1">
      <c r="B49" s="2389"/>
      <c r="C49" s="2369"/>
      <c r="D49" s="2365"/>
      <c r="E49" s="2365"/>
      <c r="F49" s="1009" t="s">
        <v>857</v>
      </c>
      <c r="G49" s="2365"/>
      <c r="H49" s="2247"/>
      <c r="I49" s="2247"/>
      <c r="J49" s="2359"/>
    </row>
    <row r="50" spans="2:10" s="1046" customFormat="1" ht="12.75" customHeight="1">
      <c r="B50" s="2389"/>
      <c r="C50" s="2369"/>
      <c r="D50" s="2366"/>
      <c r="E50" s="2366"/>
      <c r="F50" s="1008" t="s">
        <v>856</v>
      </c>
      <c r="G50" s="2366"/>
      <c r="H50" s="2248"/>
      <c r="I50" s="2248"/>
      <c r="J50" s="2367"/>
    </row>
    <row r="51" spans="2:10" s="1046" customFormat="1" ht="12.75" customHeight="1">
      <c r="B51" s="2389"/>
      <c r="C51" s="2369"/>
      <c r="D51" s="2262" t="s">
        <v>855</v>
      </c>
      <c r="E51" s="2256" t="s">
        <v>854</v>
      </c>
      <c r="F51" s="988" t="s">
        <v>853</v>
      </c>
      <c r="G51" s="2290" t="s">
        <v>795</v>
      </c>
      <c r="H51" s="2265">
        <v>10</v>
      </c>
      <c r="I51" s="2265">
        <v>5</v>
      </c>
      <c r="J51" s="2374">
        <f>SUM(H51:I52)</f>
        <v>15</v>
      </c>
    </row>
    <row r="52" spans="2:10" s="1046" customFormat="1" ht="12.75" customHeight="1">
      <c r="B52" s="2389"/>
      <c r="C52" s="2369"/>
      <c r="D52" s="2269"/>
      <c r="E52" s="2273"/>
      <c r="F52" s="980" t="s">
        <v>852</v>
      </c>
      <c r="G52" s="2255"/>
      <c r="H52" s="2248"/>
      <c r="I52" s="2248"/>
      <c r="J52" s="2375"/>
    </row>
    <row r="53" spans="2:10" s="1046" customFormat="1" ht="39" customHeight="1" thickBot="1">
      <c r="B53" s="2389"/>
      <c r="C53" s="2370"/>
      <c r="D53" s="1052" t="s">
        <v>851</v>
      </c>
      <c r="E53" s="1051" t="s">
        <v>850</v>
      </c>
      <c r="F53" s="1001" t="s">
        <v>849</v>
      </c>
      <c r="G53" s="1050" t="s">
        <v>795</v>
      </c>
      <c r="H53" s="1049">
        <v>40</v>
      </c>
      <c r="I53" s="1049">
        <v>0</v>
      </c>
      <c r="J53" s="1048">
        <f>H53+I53</f>
        <v>40</v>
      </c>
    </row>
    <row r="54" spans="2:10" s="1046" customFormat="1" ht="12.75" customHeight="1">
      <c r="B54" s="2389"/>
      <c r="C54" s="2343" t="s">
        <v>30</v>
      </c>
      <c r="D54" s="2349" t="s">
        <v>848</v>
      </c>
      <c r="E54" s="2352" t="s">
        <v>847</v>
      </c>
      <c r="F54" s="1000" t="s">
        <v>841</v>
      </c>
      <c r="G54" s="2355" t="s">
        <v>846</v>
      </c>
      <c r="H54" s="2346">
        <v>22</v>
      </c>
      <c r="I54" s="2346">
        <v>19</v>
      </c>
      <c r="J54" s="2293">
        <f>H54+I54</f>
        <v>41</v>
      </c>
    </row>
    <row r="55" spans="2:10" s="1046" customFormat="1" ht="12.75" customHeight="1">
      <c r="B55" s="2389"/>
      <c r="C55" s="2344"/>
      <c r="D55" s="2350"/>
      <c r="E55" s="2353"/>
      <c r="F55" s="981" t="s">
        <v>845</v>
      </c>
      <c r="G55" s="2356"/>
      <c r="H55" s="2347"/>
      <c r="I55" s="2347"/>
      <c r="J55" s="2274"/>
    </row>
    <row r="56" spans="2:10" s="1046" customFormat="1" ht="12.75" customHeight="1">
      <c r="B56" s="2389"/>
      <c r="C56" s="2344"/>
      <c r="D56" s="2350"/>
      <c r="E56" s="2353"/>
      <c r="F56" s="981" t="s">
        <v>844</v>
      </c>
      <c r="G56" s="2356"/>
      <c r="H56" s="2347"/>
      <c r="I56" s="2347"/>
      <c r="J56" s="2274"/>
    </row>
    <row r="57" spans="2:10" s="1046" customFormat="1" ht="12.75" customHeight="1">
      <c r="B57" s="2389"/>
      <c r="C57" s="2344"/>
      <c r="D57" s="2351"/>
      <c r="E57" s="2354"/>
      <c r="F57" s="1047"/>
      <c r="G57" s="2357"/>
      <c r="H57" s="2348"/>
      <c r="I57" s="2348"/>
      <c r="J57" s="2275"/>
    </row>
    <row r="58" spans="2:10" s="1046" customFormat="1" ht="12.75" customHeight="1">
      <c r="B58" s="2389"/>
      <c r="C58" s="2344"/>
      <c r="D58" s="2262" t="s">
        <v>843</v>
      </c>
      <c r="E58" s="2256" t="s">
        <v>842</v>
      </c>
      <c r="F58" s="988" t="s">
        <v>841</v>
      </c>
      <c r="G58" s="2270" t="s">
        <v>840</v>
      </c>
      <c r="H58" s="2265">
        <v>50</v>
      </c>
      <c r="I58" s="2265">
        <v>0</v>
      </c>
      <c r="J58" s="2280">
        <f>SUM(H58:I60)</f>
        <v>50</v>
      </c>
    </row>
    <row r="59" spans="2:10" s="1046" customFormat="1" ht="12.75" customHeight="1">
      <c r="B59" s="2389"/>
      <c r="C59" s="2344"/>
      <c r="D59" s="2263"/>
      <c r="E59" s="2257"/>
      <c r="F59" s="981" t="s">
        <v>839</v>
      </c>
      <c r="G59" s="2271"/>
      <c r="H59" s="2247"/>
      <c r="I59" s="2247"/>
      <c r="J59" s="2274"/>
    </row>
    <row r="60" spans="2:10" s="1046" customFormat="1" ht="12.75" customHeight="1" thickBot="1">
      <c r="B60" s="2389"/>
      <c r="C60" s="2345"/>
      <c r="D60" s="2264"/>
      <c r="E60" s="2258"/>
      <c r="F60" s="987" t="s">
        <v>838</v>
      </c>
      <c r="G60" s="2298"/>
      <c r="H60" s="2266"/>
      <c r="I60" s="2266"/>
      <c r="J60" s="2281"/>
    </row>
    <row r="61" spans="2:10" s="1046" customFormat="1" ht="12.75" customHeight="1">
      <c r="B61" s="2389"/>
      <c r="C61" s="2343" t="s">
        <v>31</v>
      </c>
      <c r="D61" s="2282" t="s">
        <v>837</v>
      </c>
      <c r="E61" s="2285" t="s">
        <v>836</v>
      </c>
      <c r="F61" s="999" t="s">
        <v>835</v>
      </c>
      <c r="G61" s="2285" t="s">
        <v>834</v>
      </c>
      <c r="H61" s="2284">
        <v>0</v>
      </c>
      <c r="I61" s="2284">
        <v>20</v>
      </c>
      <c r="J61" s="2293">
        <f>SUM(H61:I64)</f>
        <v>20</v>
      </c>
    </row>
    <row r="62" spans="2:10" s="1046" customFormat="1" ht="12.75" customHeight="1">
      <c r="B62" s="2389"/>
      <c r="C62" s="2344"/>
      <c r="D62" s="2263"/>
      <c r="E62" s="2257"/>
      <c r="F62" s="996" t="s">
        <v>833</v>
      </c>
      <c r="G62" s="2257"/>
      <c r="H62" s="2247"/>
      <c r="I62" s="2247"/>
      <c r="J62" s="2274"/>
    </row>
    <row r="63" spans="2:10" s="1046" customFormat="1" ht="12.75" customHeight="1">
      <c r="B63" s="2389"/>
      <c r="C63" s="2344"/>
      <c r="D63" s="2263"/>
      <c r="E63" s="2257"/>
      <c r="F63" s="996" t="s">
        <v>832</v>
      </c>
      <c r="G63" s="2257"/>
      <c r="H63" s="2247"/>
      <c r="I63" s="2247"/>
      <c r="J63" s="2274"/>
    </row>
    <row r="64" spans="2:10" s="1046" customFormat="1" ht="12.75" customHeight="1" thickBot="1">
      <c r="B64" s="2389"/>
      <c r="C64" s="2345"/>
      <c r="D64" s="2264"/>
      <c r="E64" s="2258"/>
      <c r="F64" s="1001" t="s">
        <v>831</v>
      </c>
      <c r="G64" s="2258"/>
      <c r="H64" s="2266"/>
      <c r="I64" s="2266"/>
      <c r="J64" s="2281"/>
    </row>
    <row r="65" spans="2:14" ht="19.5" customHeight="1">
      <c r="B65" s="2390">
        <v>1402</v>
      </c>
      <c r="C65" s="1045" t="s">
        <v>830</v>
      </c>
      <c r="D65" s="1044"/>
      <c r="E65" s="1044"/>
      <c r="F65" s="1044"/>
      <c r="G65" s="1044"/>
      <c r="H65" s="989">
        <f>SUM(H66:H181)</f>
        <v>461</v>
      </c>
      <c r="I65" s="989">
        <f>SUM(I66:I181)</f>
        <v>488</v>
      </c>
      <c r="J65" s="989">
        <f>SUM(H65:I65)</f>
        <v>949</v>
      </c>
      <c r="K65" s="1005"/>
      <c r="L65" s="1005"/>
      <c r="N65" s="1043"/>
    </row>
    <row r="66" spans="2:14">
      <c r="B66" s="2389"/>
      <c r="C66" s="2303" t="s">
        <v>92</v>
      </c>
      <c r="D66" s="2262" t="s">
        <v>829</v>
      </c>
      <c r="E66" s="2256" t="s">
        <v>828</v>
      </c>
      <c r="F66" s="988" t="s">
        <v>827</v>
      </c>
      <c r="G66" s="2270" t="s">
        <v>403</v>
      </c>
      <c r="H66" s="2299">
        <v>15</v>
      </c>
      <c r="I66" s="2299">
        <v>60</v>
      </c>
      <c r="J66" s="2330">
        <f>SUM(H66:I69)</f>
        <v>75</v>
      </c>
      <c r="K66" s="1005"/>
      <c r="L66" s="1005"/>
    </row>
    <row r="67" spans="2:14">
      <c r="B67" s="2389"/>
      <c r="C67" s="2304"/>
      <c r="D67" s="2263"/>
      <c r="E67" s="2257"/>
      <c r="F67" s="981" t="s">
        <v>826</v>
      </c>
      <c r="G67" s="2340"/>
      <c r="H67" s="2300"/>
      <c r="I67" s="2300"/>
      <c r="J67" s="2331"/>
      <c r="K67" s="1005"/>
      <c r="L67" s="1005"/>
    </row>
    <row r="68" spans="2:14">
      <c r="B68" s="2389"/>
      <c r="C68" s="2304"/>
      <c r="D68" s="2263"/>
      <c r="E68" s="2257"/>
      <c r="F68" s="981" t="s">
        <v>777</v>
      </c>
      <c r="G68" s="2340"/>
      <c r="H68" s="2300"/>
      <c r="I68" s="2300"/>
      <c r="J68" s="2331"/>
      <c r="K68" s="1005"/>
      <c r="L68" s="1005"/>
    </row>
    <row r="69" spans="2:14">
      <c r="B69" s="2389"/>
      <c r="C69" s="2304"/>
      <c r="D69" s="2269"/>
      <c r="E69" s="2273"/>
      <c r="F69" s="980" t="s">
        <v>825</v>
      </c>
      <c r="G69" s="2341"/>
      <c r="H69" s="2296"/>
      <c r="I69" s="2296"/>
      <c r="J69" s="2333"/>
      <c r="K69" s="1005"/>
      <c r="L69" s="1005"/>
    </row>
    <row r="70" spans="2:14">
      <c r="B70" s="2389"/>
      <c r="C70" s="2304"/>
      <c r="D70" s="2262" t="s">
        <v>824</v>
      </c>
      <c r="E70" s="2256" t="s">
        <v>823</v>
      </c>
      <c r="F70" s="988" t="s">
        <v>822</v>
      </c>
      <c r="G70" s="2342" t="s">
        <v>403</v>
      </c>
      <c r="H70" s="2265">
        <v>25</v>
      </c>
      <c r="I70" s="2265">
        <v>25</v>
      </c>
      <c r="J70" s="2330">
        <f>SUM(H70:I72)</f>
        <v>50</v>
      </c>
      <c r="K70" s="1005"/>
      <c r="L70" s="1005"/>
    </row>
    <row r="71" spans="2:14" ht="12.75" customHeight="1">
      <c r="B71" s="2389"/>
      <c r="C71" s="2304"/>
      <c r="D71" s="2263"/>
      <c r="E71" s="2257"/>
      <c r="F71" s="981" t="s">
        <v>821</v>
      </c>
      <c r="G71" s="2340"/>
      <c r="H71" s="2247"/>
      <c r="I71" s="2247"/>
      <c r="J71" s="2331"/>
      <c r="K71" s="1005"/>
      <c r="L71" s="1005"/>
    </row>
    <row r="72" spans="2:14">
      <c r="B72" s="2389"/>
      <c r="C72" s="2304"/>
      <c r="D72" s="2269"/>
      <c r="E72" s="2273"/>
      <c r="F72" s="981" t="s">
        <v>820</v>
      </c>
      <c r="G72" s="2340"/>
      <c r="H72" s="2247"/>
      <c r="I72" s="2247"/>
      <c r="J72" s="2333"/>
      <c r="K72" s="1005"/>
      <c r="L72" s="1005"/>
    </row>
    <row r="73" spans="2:14">
      <c r="B73" s="2389"/>
      <c r="C73" s="2304"/>
      <c r="D73" s="2311" t="s">
        <v>819</v>
      </c>
      <c r="E73" s="2256" t="s">
        <v>562</v>
      </c>
      <c r="F73" s="1033" t="s">
        <v>563</v>
      </c>
      <c r="G73" s="2256" t="s">
        <v>403</v>
      </c>
      <c r="H73" s="2265">
        <v>30</v>
      </c>
      <c r="I73" s="2265">
        <v>15</v>
      </c>
      <c r="J73" s="2330">
        <f>SUM(H73:I79)</f>
        <v>45</v>
      </c>
      <c r="K73" s="1005"/>
      <c r="L73" s="1005"/>
    </row>
    <row r="74" spans="2:14">
      <c r="B74" s="2389"/>
      <c r="C74" s="2304"/>
      <c r="D74" s="2252"/>
      <c r="E74" s="2257"/>
      <c r="F74" s="996" t="s">
        <v>816</v>
      </c>
      <c r="G74" s="2257"/>
      <c r="H74" s="2247"/>
      <c r="I74" s="2247"/>
      <c r="J74" s="2331"/>
      <c r="K74" s="1005"/>
      <c r="L74" s="1005"/>
    </row>
    <row r="75" spans="2:14">
      <c r="B75" s="2389"/>
      <c r="C75" s="2304"/>
      <c r="D75" s="2252"/>
      <c r="E75" s="2257"/>
      <c r="F75" s="996" t="s">
        <v>814</v>
      </c>
      <c r="G75" s="2257"/>
      <c r="H75" s="2247"/>
      <c r="I75" s="2247"/>
      <c r="J75" s="2331"/>
      <c r="K75" s="1005"/>
      <c r="L75" s="1005"/>
    </row>
    <row r="76" spans="2:14">
      <c r="B76" s="2389"/>
      <c r="C76" s="2304"/>
      <c r="D76" s="2252"/>
      <c r="E76" s="2257"/>
      <c r="F76" s="996" t="s">
        <v>815</v>
      </c>
      <c r="G76" s="2257"/>
      <c r="H76" s="2247"/>
      <c r="I76" s="2247"/>
      <c r="J76" s="2331"/>
      <c r="K76" s="1005"/>
      <c r="L76" s="1005"/>
    </row>
    <row r="77" spans="2:14">
      <c r="B77" s="2389"/>
      <c r="C77" s="2304"/>
      <c r="D77" s="2252"/>
      <c r="E77" s="2257"/>
      <c r="F77" s="996" t="s">
        <v>19</v>
      </c>
      <c r="G77" s="2257"/>
      <c r="H77" s="2247"/>
      <c r="I77" s="2247"/>
      <c r="J77" s="2331"/>
      <c r="K77" s="1005"/>
      <c r="L77" s="1005"/>
    </row>
    <row r="78" spans="2:14">
      <c r="B78" s="2389"/>
      <c r="C78" s="2304"/>
      <c r="D78" s="2252"/>
      <c r="E78" s="2257"/>
      <c r="F78" s="996" t="s">
        <v>813</v>
      </c>
      <c r="G78" s="2257"/>
      <c r="H78" s="2247"/>
      <c r="I78" s="2247"/>
      <c r="J78" s="2331"/>
      <c r="K78" s="1005"/>
      <c r="L78" s="1005"/>
    </row>
    <row r="79" spans="2:14">
      <c r="B79" s="2389"/>
      <c r="C79" s="2304"/>
      <c r="D79" s="2253"/>
      <c r="E79" s="2273"/>
      <c r="F79" s="998" t="s">
        <v>10</v>
      </c>
      <c r="G79" s="2273"/>
      <c r="H79" s="2248"/>
      <c r="I79" s="2248"/>
      <c r="J79" s="2333"/>
      <c r="K79" s="1005"/>
      <c r="L79" s="1005"/>
    </row>
    <row r="80" spans="2:14">
      <c r="B80" s="2389"/>
      <c r="C80" s="2304"/>
      <c r="D80" s="2297" t="s">
        <v>818</v>
      </c>
      <c r="E80" s="2256" t="s">
        <v>562</v>
      </c>
      <c r="F80" s="988" t="s">
        <v>817</v>
      </c>
      <c r="G80" s="2257" t="s">
        <v>403</v>
      </c>
      <c r="H80" s="2247">
        <v>12</v>
      </c>
      <c r="I80" s="2247">
        <v>20</v>
      </c>
      <c r="J80" s="2330">
        <f>SUM(H80:I86)</f>
        <v>32</v>
      </c>
      <c r="K80" s="1005"/>
      <c r="L80" s="1005"/>
    </row>
    <row r="81" spans="2:12">
      <c r="B81" s="2389"/>
      <c r="C81" s="2304"/>
      <c r="D81" s="2297"/>
      <c r="E81" s="2257"/>
      <c r="F81" s="981" t="s">
        <v>816</v>
      </c>
      <c r="G81" s="2257"/>
      <c r="H81" s="2247"/>
      <c r="I81" s="2247"/>
      <c r="J81" s="2331"/>
      <c r="K81" s="1005"/>
      <c r="L81" s="1005"/>
    </row>
    <row r="82" spans="2:12">
      <c r="B82" s="2389"/>
      <c r="C82" s="2304"/>
      <c r="D82" s="2297"/>
      <c r="E82" s="2257"/>
      <c r="F82" s="981" t="s">
        <v>815</v>
      </c>
      <c r="G82" s="2257"/>
      <c r="H82" s="2247"/>
      <c r="I82" s="2247"/>
      <c r="J82" s="2331"/>
      <c r="K82" s="1005"/>
      <c r="L82" s="1005"/>
    </row>
    <row r="83" spans="2:12">
      <c r="B83" s="2389"/>
      <c r="C83" s="2304"/>
      <c r="D83" s="2297"/>
      <c r="E83" s="2257"/>
      <c r="F83" s="981" t="s">
        <v>814</v>
      </c>
      <c r="G83" s="2257"/>
      <c r="H83" s="2247"/>
      <c r="I83" s="2247"/>
      <c r="J83" s="2331"/>
      <c r="K83" s="1005"/>
      <c r="L83" s="1005"/>
    </row>
    <row r="84" spans="2:12">
      <c r="B84" s="2389"/>
      <c r="C84" s="2304"/>
      <c r="D84" s="2297"/>
      <c r="E84" s="2257"/>
      <c r="F84" s="981" t="s">
        <v>19</v>
      </c>
      <c r="G84" s="2257"/>
      <c r="H84" s="2247"/>
      <c r="I84" s="2247"/>
      <c r="J84" s="2331"/>
      <c r="K84" s="1005"/>
      <c r="L84" s="1005"/>
    </row>
    <row r="85" spans="2:12">
      <c r="B85" s="2389"/>
      <c r="C85" s="2304"/>
      <c r="D85" s="2297"/>
      <c r="E85" s="2257"/>
      <c r="F85" s="981" t="s">
        <v>813</v>
      </c>
      <c r="G85" s="2257"/>
      <c r="H85" s="2247"/>
      <c r="I85" s="2247"/>
      <c r="J85" s="2331"/>
      <c r="K85" s="1005"/>
      <c r="L85" s="1005"/>
    </row>
    <row r="86" spans="2:12">
      <c r="B86" s="2389"/>
      <c r="C86" s="2304"/>
      <c r="D86" s="2297"/>
      <c r="E86" s="2273"/>
      <c r="F86" s="980" t="s">
        <v>10</v>
      </c>
      <c r="G86" s="2273"/>
      <c r="H86" s="2248"/>
      <c r="I86" s="2248"/>
      <c r="J86" s="2333"/>
      <c r="K86" s="1005"/>
      <c r="L86" s="1005"/>
    </row>
    <row r="87" spans="2:12">
      <c r="B87" s="2389"/>
      <c r="C87" s="2304"/>
      <c r="D87" s="2262" t="s">
        <v>812</v>
      </c>
      <c r="E87" s="2256" t="s">
        <v>811</v>
      </c>
      <c r="F87" s="988" t="s">
        <v>810</v>
      </c>
      <c r="G87" s="2256" t="s">
        <v>403</v>
      </c>
      <c r="H87" s="2265">
        <v>0</v>
      </c>
      <c r="I87" s="2265">
        <v>11</v>
      </c>
      <c r="J87" s="2330">
        <f>SUM(H87:I91)</f>
        <v>11</v>
      </c>
      <c r="K87" s="1005"/>
      <c r="L87" s="1005"/>
    </row>
    <row r="88" spans="2:12">
      <c r="B88" s="2389"/>
      <c r="C88" s="2304"/>
      <c r="D88" s="2263"/>
      <c r="E88" s="2257"/>
      <c r="F88" s="981" t="s">
        <v>809</v>
      </c>
      <c r="G88" s="2257"/>
      <c r="H88" s="2247"/>
      <c r="I88" s="2247"/>
      <c r="J88" s="2331"/>
      <c r="K88" s="1005"/>
      <c r="L88" s="1005"/>
    </row>
    <row r="89" spans="2:12">
      <c r="B89" s="2389"/>
      <c r="C89" s="2304"/>
      <c r="D89" s="2263"/>
      <c r="E89" s="2257"/>
      <c r="F89" s="981" t="s">
        <v>808</v>
      </c>
      <c r="G89" s="2257"/>
      <c r="H89" s="2247"/>
      <c r="I89" s="2247"/>
      <c r="J89" s="2331"/>
      <c r="K89" s="1005"/>
      <c r="L89" s="1005"/>
    </row>
    <row r="90" spans="2:12">
      <c r="B90" s="2389"/>
      <c r="C90" s="2304"/>
      <c r="D90" s="2263"/>
      <c r="E90" s="2257"/>
      <c r="F90" s="981" t="s">
        <v>807</v>
      </c>
      <c r="G90" s="2257"/>
      <c r="H90" s="2247"/>
      <c r="I90" s="2247"/>
      <c r="J90" s="2331"/>
      <c r="K90" s="1005"/>
      <c r="L90" s="1005"/>
    </row>
    <row r="91" spans="2:12">
      <c r="B91" s="2389"/>
      <c r="C91" s="2304"/>
      <c r="D91" s="2269"/>
      <c r="E91" s="2273"/>
      <c r="F91" s="980" t="s">
        <v>806</v>
      </c>
      <c r="G91" s="2273"/>
      <c r="H91" s="2248"/>
      <c r="I91" s="2248"/>
      <c r="J91" s="2333"/>
      <c r="K91" s="1005"/>
      <c r="L91" s="1005"/>
    </row>
    <row r="92" spans="2:12" ht="12.75" customHeight="1">
      <c r="B92" s="2389"/>
      <c r="C92" s="2304"/>
      <c r="D92" s="2262" t="s">
        <v>805</v>
      </c>
      <c r="E92" s="2256" t="s">
        <v>804</v>
      </c>
      <c r="F92" s="996" t="s">
        <v>803</v>
      </c>
      <c r="G92" s="2256" t="s">
        <v>403</v>
      </c>
      <c r="H92" s="2265">
        <v>20</v>
      </c>
      <c r="I92" s="2265">
        <v>20</v>
      </c>
      <c r="J92" s="2330">
        <f>SUM(H92:I96)</f>
        <v>40</v>
      </c>
      <c r="K92" s="1005"/>
      <c r="L92" s="1005"/>
    </row>
    <row r="93" spans="2:12">
      <c r="B93" s="2389"/>
      <c r="C93" s="2304"/>
      <c r="D93" s="2263"/>
      <c r="E93" s="2257"/>
      <c r="F93" s="996" t="s">
        <v>802</v>
      </c>
      <c r="G93" s="2257"/>
      <c r="H93" s="2247"/>
      <c r="I93" s="2247"/>
      <c r="J93" s="2331"/>
      <c r="K93" s="1005"/>
      <c r="L93" s="1005"/>
    </row>
    <row r="94" spans="2:12">
      <c r="B94" s="2389"/>
      <c r="C94" s="2304"/>
      <c r="D94" s="2263"/>
      <c r="E94" s="2257"/>
      <c r="F94" s="996" t="s">
        <v>801</v>
      </c>
      <c r="G94" s="2257"/>
      <c r="H94" s="2247"/>
      <c r="I94" s="2247"/>
      <c r="J94" s="2331"/>
      <c r="K94" s="1005"/>
      <c r="L94" s="1005"/>
    </row>
    <row r="95" spans="2:12">
      <c r="B95" s="2389"/>
      <c r="C95" s="2304"/>
      <c r="D95" s="2263"/>
      <c r="E95" s="2257"/>
      <c r="F95" s="996" t="s">
        <v>800</v>
      </c>
      <c r="G95" s="2257"/>
      <c r="H95" s="2247"/>
      <c r="I95" s="2247"/>
      <c r="J95" s="2331"/>
      <c r="K95" s="1005"/>
      <c r="L95" s="1005"/>
    </row>
    <row r="96" spans="2:12">
      <c r="B96" s="2389"/>
      <c r="C96" s="2304"/>
      <c r="D96" s="2269"/>
      <c r="E96" s="2273"/>
      <c r="F96" s="996" t="s">
        <v>799</v>
      </c>
      <c r="G96" s="2273"/>
      <c r="H96" s="2248"/>
      <c r="I96" s="2248"/>
      <c r="J96" s="2333"/>
      <c r="K96" s="1005"/>
      <c r="L96" s="1005"/>
    </row>
    <row r="97" spans="2:12">
      <c r="B97" s="2389"/>
      <c r="C97" s="2304"/>
      <c r="D97" s="2262" t="s">
        <v>798</v>
      </c>
      <c r="E97" s="2256" t="s">
        <v>797</v>
      </c>
      <c r="F97" s="988" t="s">
        <v>796</v>
      </c>
      <c r="G97" s="2270" t="s">
        <v>795</v>
      </c>
      <c r="H97" s="2265">
        <v>10</v>
      </c>
      <c r="I97" s="2265">
        <v>0</v>
      </c>
      <c r="J97" s="2330">
        <f>SUM(H97:I101)</f>
        <v>10</v>
      </c>
      <c r="K97" s="1005"/>
      <c r="L97" s="1005"/>
    </row>
    <row r="98" spans="2:12">
      <c r="B98" s="2389"/>
      <c r="C98" s="2304"/>
      <c r="D98" s="2263"/>
      <c r="E98" s="2257"/>
      <c r="F98" s="981" t="s">
        <v>794</v>
      </c>
      <c r="G98" s="2271"/>
      <c r="H98" s="2247"/>
      <c r="I98" s="2247"/>
      <c r="J98" s="2331"/>
      <c r="K98" s="1005"/>
      <c r="L98" s="1005"/>
    </row>
    <row r="99" spans="2:12">
      <c r="B99" s="2389"/>
      <c r="C99" s="2304"/>
      <c r="D99" s="2263"/>
      <c r="E99" s="2257"/>
      <c r="F99" s="981" t="s">
        <v>793</v>
      </c>
      <c r="G99" s="2271"/>
      <c r="H99" s="2247"/>
      <c r="I99" s="2247"/>
      <c r="J99" s="2331"/>
      <c r="K99" s="1005"/>
      <c r="L99" s="1005"/>
    </row>
    <row r="100" spans="2:12">
      <c r="B100" s="2389"/>
      <c r="C100" s="2304"/>
      <c r="D100" s="2263"/>
      <c r="E100" s="2257"/>
      <c r="F100" s="981" t="s">
        <v>792</v>
      </c>
      <c r="G100" s="2271"/>
      <c r="H100" s="2247"/>
      <c r="I100" s="2247"/>
      <c r="J100" s="2331"/>
      <c r="K100" s="1005"/>
      <c r="L100" s="1005"/>
    </row>
    <row r="101" spans="2:12">
      <c r="B101" s="2389"/>
      <c r="C101" s="2304"/>
      <c r="D101" s="2269"/>
      <c r="E101" s="2273"/>
      <c r="F101" s="980" t="s">
        <v>791</v>
      </c>
      <c r="G101" s="2272"/>
      <c r="H101" s="2248"/>
      <c r="I101" s="2248"/>
      <c r="J101" s="2333"/>
      <c r="K101" s="1005"/>
      <c r="L101" s="1005"/>
    </row>
    <row r="102" spans="2:12">
      <c r="B102" s="2389"/>
      <c r="C102" s="2304"/>
      <c r="D102" s="2262" t="s">
        <v>790</v>
      </c>
      <c r="E102" s="2256" t="s">
        <v>789</v>
      </c>
      <c r="F102" s="996" t="s">
        <v>788</v>
      </c>
      <c r="G102" s="2256" t="s">
        <v>787</v>
      </c>
      <c r="H102" s="2247">
        <v>5</v>
      </c>
      <c r="I102" s="2247">
        <v>4</v>
      </c>
      <c r="J102" s="2330">
        <f>SUM(H102:I106)</f>
        <v>9</v>
      </c>
      <c r="K102" s="1005"/>
      <c r="L102" s="1005"/>
    </row>
    <row r="103" spans="2:12">
      <c r="B103" s="2389"/>
      <c r="C103" s="2304"/>
      <c r="D103" s="2263"/>
      <c r="E103" s="2257"/>
      <c r="F103" s="996" t="s">
        <v>786</v>
      </c>
      <c r="G103" s="2257"/>
      <c r="H103" s="2247"/>
      <c r="I103" s="2247"/>
      <c r="J103" s="2331"/>
      <c r="K103" s="1005"/>
      <c r="L103" s="1005"/>
    </row>
    <row r="104" spans="2:12">
      <c r="B104" s="2389"/>
      <c r="C104" s="2304"/>
      <c r="D104" s="2263"/>
      <c r="E104" s="2257"/>
      <c r="F104" s="996" t="s">
        <v>785</v>
      </c>
      <c r="G104" s="2257"/>
      <c r="H104" s="2247"/>
      <c r="I104" s="2247"/>
      <c r="J104" s="2331"/>
      <c r="K104" s="1005"/>
      <c r="L104" s="1005"/>
    </row>
    <row r="105" spans="2:12">
      <c r="B105" s="2389"/>
      <c r="C105" s="2304"/>
      <c r="D105" s="2263"/>
      <c r="E105" s="2257"/>
      <c r="F105" s="996" t="s">
        <v>784</v>
      </c>
      <c r="G105" s="2257"/>
      <c r="H105" s="2247"/>
      <c r="I105" s="2247"/>
      <c r="J105" s="2331"/>
      <c r="K105" s="1005"/>
      <c r="L105" s="1005"/>
    </row>
    <row r="106" spans="2:12">
      <c r="B106" s="2389"/>
      <c r="C106" s="2304"/>
      <c r="D106" s="2269"/>
      <c r="E106" s="2273"/>
      <c r="F106" s="996" t="s">
        <v>783</v>
      </c>
      <c r="G106" s="2273"/>
      <c r="H106" s="2247"/>
      <c r="I106" s="2247"/>
      <c r="J106" s="2333"/>
      <c r="K106" s="1005"/>
      <c r="L106" s="1005"/>
    </row>
    <row r="107" spans="2:12">
      <c r="B107" s="2389"/>
      <c r="C107" s="2304"/>
      <c r="D107" s="2262" t="s">
        <v>782</v>
      </c>
      <c r="E107" s="2256" t="s">
        <v>781</v>
      </c>
      <c r="F107" s="988" t="s">
        <v>780</v>
      </c>
      <c r="G107" s="2270" t="s">
        <v>403</v>
      </c>
      <c r="H107" s="2265">
        <v>20</v>
      </c>
      <c r="I107" s="2265">
        <v>10</v>
      </c>
      <c r="J107" s="2330">
        <f>SUM(H107:I111)</f>
        <v>30</v>
      </c>
      <c r="K107" s="1005"/>
      <c r="L107" s="1005"/>
    </row>
    <row r="108" spans="2:12">
      <c r="B108" s="2389"/>
      <c r="C108" s="2304"/>
      <c r="D108" s="2263"/>
      <c r="E108" s="2257"/>
      <c r="F108" s="981" t="s">
        <v>562</v>
      </c>
      <c r="G108" s="2271"/>
      <c r="H108" s="2247"/>
      <c r="I108" s="2247"/>
      <c r="J108" s="2331"/>
      <c r="K108" s="1005"/>
      <c r="L108" s="1005"/>
    </row>
    <row r="109" spans="2:12">
      <c r="B109" s="2389"/>
      <c r="C109" s="2304"/>
      <c r="D109" s="2263"/>
      <c r="E109" s="2257"/>
      <c r="F109" s="981" t="s">
        <v>779</v>
      </c>
      <c r="G109" s="2271"/>
      <c r="H109" s="2247"/>
      <c r="I109" s="2247"/>
      <c r="J109" s="2331"/>
      <c r="K109" s="1005"/>
      <c r="L109" s="1005"/>
    </row>
    <row r="110" spans="2:12">
      <c r="B110" s="2389"/>
      <c r="C110" s="2304"/>
      <c r="D110" s="2263"/>
      <c r="E110" s="2257"/>
      <c r="F110" s="981" t="s">
        <v>778</v>
      </c>
      <c r="G110" s="2271"/>
      <c r="H110" s="2247"/>
      <c r="I110" s="2247"/>
      <c r="J110" s="2331"/>
      <c r="K110" s="1005"/>
      <c r="L110" s="1005"/>
    </row>
    <row r="111" spans="2:12" ht="13.5" thickBot="1">
      <c r="B111" s="2389"/>
      <c r="C111" s="2305"/>
      <c r="D111" s="2264"/>
      <c r="E111" s="2258"/>
      <c r="F111" s="987" t="s">
        <v>777</v>
      </c>
      <c r="G111" s="2298"/>
      <c r="H111" s="2266"/>
      <c r="I111" s="2266"/>
      <c r="J111" s="2332"/>
      <c r="K111" s="1005"/>
      <c r="L111" s="1005"/>
    </row>
    <row r="112" spans="2:12">
      <c r="B112" s="2389"/>
      <c r="C112" s="1042" t="s">
        <v>110</v>
      </c>
      <c r="D112" s="2277" t="s">
        <v>776</v>
      </c>
      <c r="E112" s="2285" t="s">
        <v>775</v>
      </c>
      <c r="F112" s="1000" t="s">
        <v>774</v>
      </c>
      <c r="G112" s="2257" t="s">
        <v>436</v>
      </c>
      <c r="H112" s="2284">
        <v>20</v>
      </c>
      <c r="I112" s="2284">
        <v>3</v>
      </c>
      <c r="J112" s="2413">
        <f>SUM(H112:I117)</f>
        <v>23</v>
      </c>
      <c r="K112" s="1005"/>
      <c r="L112" s="1005"/>
    </row>
    <row r="113" spans="2:12">
      <c r="B113" s="2389"/>
      <c r="C113" s="1042"/>
      <c r="D113" s="2278"/>
      <c r="E113" s="2257"/>
      <c r="F113" s="981" t="s">
        <v>773</v>
      </c>
      <c r="G113" s="2257"/>
      <c r="H113" s="2247"/>
      <c r="I113" s="2247"/>
      <c r="J113" s="2331"/>
      <c r="K113" s="1005"/>
      <c r="L113" s="1005"/>
    </row>
    <row r="114" spans="2:12">
      <c r="B114" s="2389"/>
      <c r="C114" s="1042"/>
      <c r="D114" s="2278"/>
      <c r="E114" s="2257"/>
      <c r="F114" s="981" t="s">
        <v>772</v>
      </c>
      <c r="G114" s="2257"/>
      <c r="H114" s="2247"/>
      <c r="I114" s="2247"/>
      <c r="J114" s="2331"/>
      <c r="K114" s="1005"/>
      <c r="L114" s="1005"/>
    </row>
    <row r="115" spans="2:12">
      <c r="B115" s="2389"/>
      <c r="C115" s="1042"/>
      <c r="D115" s="2278"/>
      <c r="E115" s="2257"/>
      <c r="F115" s="981" t="s">
        <v>65</v>
      </c>
      <c r="G115" s="2257"/>
      <c r="H115" s="2247"/>
      <c r="I115" s="2247"/>
      <c r="J115" s="2331"/>
      <c r="K115" s="1005"/>
      <c r="L115" s="1005"/>
    </row>
    <row r="116" spans="2:12">
      <c r="B116" s="2389"/>
      <c r="C116" s="1042"/>
      <c r="D116" s="2278"/>
      <c r="E116" s="2257"/>
      <c r="F116" s="981" t="s">
        <v>771</v>
      </c>
      <c r="G116" s="2257"/>
      <c r="H116" s="2247"/>
      <c r="I116" s="2247"/>
      <c r="J116" s="2331"/>
      <c r="K116" s="1005"/>
      <c r="L116" s="1005"/>
    </row>
    <row r="117" spans="2:12">
      <c r="B117" s="2389"/>
      <c r="C117" s="1042"/>
      <c r="D117" s="2337"/>
      <c r="E117" s="2273"/>
      <c r="F117" s="980" t="s">
        <v>56</v>
      </c>
      <c r="G117" s="2257"/>
      <c r="H117" s="2248"/>
      <c r="I117" s="2248"/>
      <c r="J117" s="2333"/>
      <c r="K117" s="1005"/>
      <c r="L117" s="1005"/>
    </row>
    <row r="118" spans="2:12">
      <c r="B118" s="2389"/>
      <c r="C118" s="1042"/>
      <c r="D118" s="2262" t="s">
        <v>770</v>
      </c>
      <c r="E118" s="2256" t="s">
        <v>769</v>
      </c>
      <c r="F118" s="996" t="s">
        <v>768</v>
      </c>
      <c r="G118" s="2256" t="s">
        <v>742</v>
      </c>
      <c r="H118" s="2265">
        <v>25</v>
      </c>
      <c r="I118" s="2265">
        <v>30</v>
      </c>
      <c r="J118" s="2330">
        <f>SUM(H118:I122)</f>
        <v>55</v>
      </c>
      <c r="K118" s="1005"/>
      <c r="L118" s="1005"/>
    </row>
    <row r="119" spans="2:12">
      <c r="B119" s="2389"/>
      <c r="C119" s="1042"/>
      <c r="D119" s="2263"/>
      <c r="E119" s="2257"/>
      <c r="F119" s="996" t="s">
        <v>767</v>
      </c>
      <c r="G119" s="2257"/>
      <c r="H119" s="2247"/>
      <c r="I119" s="2247"/>
      <c r="J119" s="2331"/>
      <c r="K119" s="1005"/>
      <c r="L119" s="1005"/>
    </row>
    <row r="120" spans="2:12">
      <c r="B120" s="2389"/>
      <c r="C120" s="1042"/>
      <c r="D120" s="2263"/>
      <c r="E120" s="2257"/>
      <c r="F120" s="996" t="s">
        <v>766</v>
      </c>
      <c r="G120" s="2257"/>
      <c r="H120" s="2247"/>
      <c r="I120" s="2247"/>
      <c r="J120" s="2331"/>
      <c r="K120" s="1005"/>
      <c r="L120" s="1005"/>
    </row>
    <row r="121" spans="2:12">
      <c r="B121" s="2389"/>
      <c r="C121" s="1042"/>
      <c r="D121" s="2263"/>
      <c r="E121" s="2257"/>
      <c r="F121" s="996" t="s">
        <v>765</v>
      </c>
      <c r="G121" s="2257"/>
      <c r="H121" s="2247"/>
      <c r="I121" s="2247"/>
      <c r="J121" s="2331"/>
      <c r="K121" s="1005"/>
      <c r="L121" s="1005"/>
    </row>
    <row r="122" spans="2:12" ht="13.5" thickBot="1">
      <c r="B122" s="2389"/>
      <c r="C122" s="1042"/>
      <c r="D122" s="2269"/>
      <c r="E122" s="2258"/>
      <c r="F122" s="980" t="s">
        <v>763</v>
      </c>
      <c r="G122" s="2273"/>
      <c r="H122" s="2248"/>
      <c r="I122" s="2248"/>
      <c r="J122" s="2333"/>
      <c r="K122" s="1005"/>
      <c r="L122" s="1005"/>
    </row>
    <row r="123" spans="2:12">
      <c r="B123" s="2389"/>
      <c r="C123" s="2391" t="s">
        <v>56</v>
      </c>
      <c r="D123" s="2282" t="s">
        <v>764</v>
      </c>
      <c r="E123" s="2285" t="s">
        <v>763</v>
      </c>
      <c r="F123" s="999" t="s">
        <v>736</v>
      </c>
      <c r="G123" s="2285" t="s">
        <v>762</v>
      </c>
      <c r="H123" s="2284">
        <v>5</v>
      </c>
      <c r="I123" s="2284">
        <v>27</v>
      </c>
      <c r="J123" s="2413">
        <f>SUM(H123:I129)</f>
        <v>32</v>
      </c>
      <c r="K123" s="1005"/>
      <c r="L123" s="1005"/>
    </row>
    <row r="124" spans="2:12">
      <c r="B124" s="2389"/>
      <c r="C124" s="2304"/>
      <c r="D124" s="2263"/>
      <c r="E124" s="2257"/>
      <c r="F124" s="996" t="s">
        <v>727</v>
      </c>
      <c r="G124" s="2257"/>
      <c r="H124" s="2247"/>
      <c r="I124" s="2247"/>
      <c r="J124" s="2331"/>
      <c r="K124" s="1005"/>
      <c r="L124" s="1005"/>
    </row>
    <row r="125" spans="2:12">
      <c r="B125" s="2389"/>
      <c r="C125" s="2304"/>
      <c r="D125" s="2263"/>
      <c r="E125" s="2257"/>
      <c r="F125" s="996" t="s">
        <v>761</v>
      </c>
      <c r="G125" s="2257"/>
      <c r="H125" s="2247"/>
      <c r="I125" s="2247"/>
      <c r="J125" s="2331"/>
      <c r="K125" s="1005"/>
      <c r="L125" s="1005"/>
    </row>
    <row r="126" spans="2:12">
      <c r="B126" s="2389"/>
      <c r="C126" s="2304"/>
      <c r="D126" s="2263"/>
      <c r="E126" s="2257"/>
      <c r="F126" s="996" t="s">
        <v>760</v>
      </c>
      <c r="G126" s="2257"/>
      <c r="H126" s="2247"/>
      <c r="I126" s="2247"/>
      <c r="J126" s="2331"/>
      <c r="K126" s="1005"/>
      <c r="L126" s="1005"/>
    </row>
    <row r="127" spans="2:12">
      <c r="B127" s="2389"/>
      <c r="C127" s="2304"/>
      <c r="D127" s="2263"/>
      <c r="E127" s="2257"/>
      <c r="F127" s="996" t="s">
        <v>56</v>
      </c>
      <c r="G127" s="2257"/>
      <c r="H127" s="2247"/>
      <c r="I127" s="2247"/>
      <c r="J127" s="2331"/>
      <c r="K127" s="1005"/>
      <c r="L127" s="1005"/>
    </row>
    <row r="128" spans="2:12">
      <c r="B128" s="2389"/>
      <c r="C128" s="2304"/>
      <c r="D128" s="2263"/>
      <c r="E128" s="2257"/>
      <c r="F128" s="996" t="s">
        <v>759</v>
      </c>
      <c r="G128" s="2257"/>
      <c r="H128" s="2247"/>
      <c r="I128" s="2247"/>
      <c r="J128" s="2331"/>
      <c r="K128" s="1005"/>
      <c r="L128" s="1005"/>
    </row>
    <row r="129" spans="2:12">
      <c r="B129" s="2389"/>
      <c r="C129" s="2304"/>
      <c r="D129" s="2269"/>
      <c r="E129" s="2273"/>
      <c r="F129" s="998" t="s">
        <v>11</v>
      </c>
      <c r="G129" s="2273"/>
      <c r="H129" s="2248"/>
      <c r="I129" s="2248"/>
      <c r="J129" s="2333"/>
      <c r="K129" s="1005"/>
      <c r="L129" s="1005"/>
    </row>
    <row r="130" spans="2:12">
      <c r="B130" s="2389"/>
      <c r="C130" s="2304"/>
      <c r="D130" s="2262" t="s">
        <v>758</v>
      </c>
      <c r="E130" s="2256" t="s">
        <v>757</v>
      </c>
      <c r="F130" s="988" t="s">
        <v>756</v>
      </c>
      <c r="G130" s="2338" t="s">
        <v>436</v>
      </c>
      <c r="H130" s="2265">
        <v>17</v>
      </c>
      <c r="I130" s="2265">
        <v>10</v>
      </c>
      <c r="J130" s="2330">
        <f>SUM(H130:I131)</f>
        <v>27</v>
      </c>
      <c r="K130" s="1005"/>
      <c r="L130" s="1005"/>
    </row>
    <row r="131" spans="2:12">
      <c r="B131" s="2389"/>
      <c r="C131" s="2304"/>
      <c r="D131" s="2269"/>
      <c r="E131" s="2273"/>
      <c r="F131" s="980" t="s">
        <v>110</v>
      </c>
      <c r="G131" s="2339"/>
      <c r="H131" s="2248"/>
      <c r="I131" s="2248"/>
      <c r="J131" s="2333"/>
      <c r="K131" s="1005"/>
      <c r="L131" s="1005"/>
    </row>
    <row r="132" spans="2:12">
      <c r="B132" s="2389"/>
      <c r="C132" s="2304"/>
      <c r="D132" s="2297" t="s">
        <v>755</v>
      </c>
      <c r="E132" s="2256" t="s">
        <v>754</v>
      </c>
      <c r="F132" s="984" t="s">
        <v>753</v>
      </c>
      <c r="G132" s="2254" t="s">
        <v>752</v>
      </c>
      <c r="H132" s="2247">
        <v>60</v>
      </c>
      <c r="I132" s="2247">
        <v>0</v>
      </c>
      <c r="J132" s="2330">
        <f>SUM(H132:I134)</f>
        <v>60</v>
      </c>
      <c r="K132" s="1005"/>
      <c r="L132" s="1005"/>
    </row>
    <row r="133" spans="2:12">
      <c r="B133" s="2389"/>
      <c r="C133" s="2304"/>
      <c r="D133" s="2297"/>
      <c r="E133" s="2257"/>
      <c r="F133" s="983" t="s">
        <v>751</v>
      </c>
      <c r="G133" s="2254"/>
      <c r="H133" s="2247"/>
      <c r="I133" s="2247"/>
      <c r="J133" s="2331"/>
      <c r="K133" s="1005"/>
      <c r="L133" s="1005"/>
    </row>
    <row r="134" spans="2:12">
      <c r="B134" s="2389"/>
      <c r="C134" s="2304"/>
      <c r="D134" s="2297"/>
      <c r="E134" s="2273"/>
      <c r="F134" s="983"/>
      <c r="G134" s="2254"/>
      <c r="H134" s="2247"/>
      <c r="I134" s="2247"/>
      <c r="J134" s="2333"/>
      <c r="K134" s="1005"/>
      <c r="L134" s="1005"/>
    </row>
    <row r="135" spans="2:12">
      <c r="B135" s="2389"/>
      <c r="C135" s="2304"/>
      <c r="D135" s="2262" t="s">
        <v>750</v>
      </c>
      <c r="E135" s="2256" t="s">
        <v>749</v>
      </c>
      <c r="F135" s="988" t="s">
        <v>748</v>
      </c>
      <c r="G135" s="2256" t="s">
        <v>747</v>
      </c>
      <c r="H135" s="2265">
        <v>50</v>
      </c>
      <c r="I135" s="2265">
        <v>100</v>
      </c>
      <c r="J135" s="2330">
        <f>SUM(H135:I138)</f>
        <v>150</v>
      </c>
      <c r="K135" s="1005"/>
      <c r="L135" s="1005"/>
    </row>
    <row r="136" spans="2:12">
      <c r="B136" s="2389"/>
      <c r="C136" s="2304"/>
      <c r="D136" s="2263"/>
      <c r="E136" s="2257"/>
      <c r="F136" s="981" t="s">
        <v>11</v>
      </c>
      <c r="G136" s="2257"/>
      <c r="H136" s="2247"/>
      <c r="I136" s="2247"/>
      <c r="J136" s="2331"/>
      <c r="K136" s="1005"/>
      <c r="L136" s="1005"/>
    </row>
    <row r="137" spans="2:12">
      <c r="B137" s="2389"/>
      <c r="C137" s="2304"/>
      <c r="D137" s="2263"/>
      <c r="E137" s="2257"/>
      <c r="F137" s="981" t="s">
        <v>746</v>
      </c>
      <c r="G137" s="2257"/>
      <c r="H137" s="2247"/>
      <c r="I137" s="2247"/>
      <c r="J137" s="2331"/>
      <c r="K137" s="1005"/>
      <c r="L137" s="1005"/>
    </row>
    <row r="138" spans="2:12">
      <c r="B138" s="2389"/>
      <c r="C138" s="2304"/>
      <c r="D138" s="2269"/>
      <c r="E138" s="2273"/>
      <c r="F138" s="980" t="s">
        <v>56</v>
      </c>
      <c r="G138" s="2273"/>
      <c r="H138" s="2248"/>
      <c r="I138" s="2248"/>
      <c r="J138" s="2333"/>
      <c r="K138" s="1005"/>
      <c r="L138" s="1005"/>
    </row>
    <row r="139" spans="2:12">
      <c r="B139" s="2389"/>
      <c r="C139" s="2304"/>
      <c r="D139" s="2262" t="s">
        <v>745</v>
      </c>
      <c r="E139" s="2256" t="s">
        <v>744</v>
      </c>
      <c r="F139" s="996" t="s">
        <v>743</v>
      </c>
      <c r="G139" s="2256" t="s">
        <v>742</v>
      </c>
      <c r="H139" s="2265">
        <v>50</v>
      </c>
      <c r="I139" s="2265">
        <v>40</v>
      </c>
      <c r="J139" s="2330">
        <f>SUM(H139:I143)</f>
        <v>90</v>
      </c>
      <c r="K139" s="1005"/>
      <c r="L139" s="1005"/>
    </row>
    <row r="140" spans="2:12">
      <c r="B140" s="2389"/>
      <c r="C140" s="2304"/>
      <c r="D140" s="2263"/>
      <c r="E140" s="2257"/>
      <c r="F140" s="996" t="s">
        <v>741</v>
      </c>
      <c r="G140" s="2257"/>
      <c r="H140" s="2247"/>
      <c r="I140" s="2247"/>
      <c r="J140" s="2331"/>
      <c r="K140" s="1005"/>
      <c r="L140" s="1005"/>
    </row>
    <row r="141" spans="2:12">
      <c r="B141" s="2389"/>
      <c r="C141" s="2304"/>
      <c r="D141" s="2263"/>
      <c r="E141" s="2257"/>
      <c r="F141" s="996" t="s">
        <v>740</v>
      </c>
      <c r="G141" s="2257"/>
      <c r="H141" s="2247"/>
      <c r="I141" s="2247"/>
      <c r="J141" s="2331"/>
      <c r="K141" s="1005"/>
      <c r="L141" s="1005"/>
    </row>
    <row r="142" spans="2:12">
      <c r="B142" s="2389"/>
      <c r="C142" s="2304"/>
      <c r="D142" s="2263"/>
      <c r="E142" s="2257"/>
      <c r="F142" s="996" t="s">
        <v>739</v>
      </c>
      <c r="G142" s="2257"/>
      <c r="H142" s="2247"/>
      <c r="I142" s="2247"/>
      <c r="J142" s="2331"/>
      <c r="K142" s="1005"/>
      <c r="L142" s="1005"/>
    </row>
    <row r="143" spans="2:12">
      <c r="B143" s="2389"/>
      <c r="C143" s="2304"/>
      <c r="D143" s="2269"/>
      <c r="E143" s="2273"/>
      <c r="F143" s="996" t="s">
        <v>512</v>
      </c>
      <c r="G143" s="2273"/>
      <c r="H143" s="2248"/>
      <c r="I143" s="2248"/>
      <c r="J143" s="2333"/>
      <c r="K143" s="1005"/>
      <c r="L143" s="1005"/>
    </row>
    <row r="144" spans="2:12">
      <c r="B144" s="2389"/>
      <c r="C144" s="2304"/>
      <c r="D144" s="2262" t="s">
        <v>738</v>
      </c>
      <c r="E144" s="2256" t="s">
        <v>737</v>
      </c>
      <c r="F144" s="988" t="s">
        <v>736</v>
      </c>
      <c r="G144" s="2256" t="s">
        <v>735</v>
      </c>
      <c r="H144" s="2265">
        <v>17</v>
      </c>
      <c r="I144" s="2265">
        <v>10</v>
      </c>
      <c r="J144" s="2330">
        <f>SUM(H144:I148)</f>
        <v>27</v>
      </c>
      <c r="K144" s="1005"/>
      <c r="L144" s="1005"/>
    </row>
    <row r="145" spans="2:12">
      <c r="B145" s="2389"/>
      <c r="C145" s="2304"/>
      <c r="D145" s="2263"/>
      <c r="E145" s="2257"/>
      <c r="F145" s="981" t="s">
        <v>734</v>
      </c>
      <c r="G145" s="2257"/>
      <c r="H145" s="2247"/>
      <c r="I145" s="2247"/>
      <c r="J145" s="2331"/>
      <c r="K145" s="1005"/>
      <c r="L145" s="1005"/>
    </row>
    <row r="146" spans="2:12">
      <c r="B146" s="2389"/>
      <c r="C146" s="2304"/>
      <c r="D146" s="2263"/>
      <c r="E146" s="2257"/>
      <c r="F146" s="981" t="s">
        <v>733</v>
      </c>
      <c r="G146" s="2257"/>
      <c r="H146" s="2247"/>
      <c r="I146" s="2247"/>
      <c r="J146" s="2331"/>
      <c r="K146" s="1005"/>
      <c r="L146" s="1005"/>
    </row>
    <row r="147" spans="2:12">
      <c r="B147" s="2389"/>
      <c r="C147" s="2304"/>
      <c r="D147" s="2263"/>
      <c r="E147" s="2257"/>
      <c r="F147" s="981" t="s">
        <v>732</v>
      </c>
      <c r="G147" s="2257"/>
      <c r="H147" s="2247"/>
      <c r="I147" s="2247"/>
      <c r="J147" s="2331"/>
      <c r="K147" s="1005"/>
      <c r="L147" s="1005"/>
    </row>
    <row r="148" spans="2:12" ht="13.5" thickBot="1">
      <c r="B148" s="2389"/>
      <c r="C148" s="2305"/>
      <c r="D148" s="2264"/>
      <c r="E148" s="2258"/>
      <c r="F148" s="987" t="s">
        <v>731</v>
      </c>
      <c r="G148" s="2258"/>
      <c r="H148" s="2266"/>
      <c r="I148" s="2266"/>
      <c r="J148" s="2332"/>
      <c r="K148" s="1005"/>
      <c r="L148" s="1005"/>
    </row>
    <row r="149" spans="2:12">
      <c r="B149" s="2389"/>
      <c r="C149" s="2391" t="s">
        <v>43</v>
      </c>
      <c r="D149" s="2282" t="s">
        <v>730</v>
      </c>
      <c r="E149" s="2285" t="s">
        <v>723</v>
      </c>
      <c r="F149" s="1000" t="s">
        <v>722</v>
      </c>
      <c r="G149" s="2285" t="s">
        <v>718</v>
      </c>
      <c r="H149" s="2414">
        <v>0</v>
      </c>
      <c r="I149" s="2284">
        <v>50</v>
      </c>
      <c r="J149" s="2413">
        <f>SUM(H149:I157)</f>
        <v>50</v>
      </c>
      <c r="K149" s="1005"/>
      <c r="L149" s="1005"/>
    </row>
    <row r="150" spans="2:12" ht="24">
      <c r="B150" s="2389"/>
      <c r="C150" s="2304"/>
      <c r="D150" s="2263"/>
      <c r="E150" s="2257"/>
      <c r="F150" s="981" t="s">
        <v>43</v>
      </c>
      <c r="G150" s="2257"/>
      <c r="H150" s="2415"/>
      <c r="I150" s="2247"/>
      <c r="J150" s="2331"/>
      <c r="K150" s="1005"/>
      <c r="L150" s="1005"/>
    </row>
    <row r="151" spans="2:12">
      <c r="B151" s="2389"/>
      <c r="C151" s="2304"/>
      <c r="D151" s="2263"/>
      <c r="E151" s="2257"/>
      <c r="F151" s="1002" t="s">
        <v>729</v>
      </c>
      <c r="G151" s="2257"/>
      <c r="H151" s="2415"/>
      <c r="I151" s="2247"/>
      <c r="J151" s="2331"/>
      <c r="K151" s="1005"/>
      <c r="L151" s="1005"/>
    </row>
    <row r="152" spans="2:12">
      <c r="B152" s="2389"/>
      <c r="C152" s="2304"/>
      <c r="D152" s="2263"/>
      <c r="E152" s="2257"/>
      <c r="F152" s="981" t="s">
        <v>728</v>
      </c>
      <c r="G152" s="2257"/>
      <c r="H152" s="2415"/>
      <c r="I152" s="2247"/>
      <c r="J152" s="2331"/>
      <c r="K152" s="1005"/>
      <c r="L152" s="1005"/>
    </row>
    <row r="153" spans="2:12">
      <c r="B153" s="2389"/>
      <c r="C153" s="2304"/>
      <c r="D153" s="2263"/>
      <c r="E153" s="2257"/>
      <c r="F153" s="1002" t="s">
        <v>110</v>
      </c>
      <c r="G153" s="2257"/>
      <c r="H153" s="2415"/>
      <c r="I153" s="2247"/>
      <c r="J153" s="2331"/>
      <c r="K153" s="1005"/>
      <c r="L153" s="1005"/>
    </row>
    <row r="154" spans="2:12">
      <c r="B154" s="2389"/>
      <c r="C154" s="2304"/>
      <c r="D154" s="2263"/>
      <c r="E154" s="2257"/>
      <c r="F154" s="1002" t="s">
        <v>727</v>
      </c>
      <c r="G154" s="2257"/>
      <c r="H154" s="2415"/>
      <c r="I154" s="2247"/>
      <c r="J154" s="2331"/>
      <c r="K154" s="1005"/>
      <c r="L154" s="1005"/>
    </row>
    <row r="155" spans="2:12">
      <c r="B155" s="2389"/>
      <c r="C155" s="2304"/>
      <c r="D155" s="2263"/>
      <c r="E155" s="2257"/>
      <c r="F155" s="981" t="s">
        <v>56</v>
      </c>
      <c r="G155" s="2257"/>
      <c r="H155" s="2415"/>
      <c r="I155" s="2247"/>
      <c r="J155" s="2331"/>
      <c r="K155" s="1005"/>
      <c r="L155" s="1005"/>
    </row>
    <row r="156" spans="2:12">
      <c r="B156" s="2389"/>
      <c r="C156" s="2304"/>
      <c r="D156" s="2263"/>
      <c r="E156" s="2257"/>
      <c r="F156" s="981" t="s">
        <v>726</v>
      </c>
      <c r="G156" s="2257"/>
      <c r="H156" s="2415"/>
      <c r="I156" s="2247"/>
      <c r="J156" s="2331"/>
      <c r="K156" s="1005"/>
      <c r="L156" s="1005"/>
    </row>
    <row r="157" spans="2:12">
      <c r="B157" s="2389"/>
      <c r="C157" s="2304"/>
      <c r="D157" s="2269"/>
      <c r="E157" s="2273"/>
      <c r="F157" s="980" t="s">
        <v>725</v>
      </c>
      <c r="G157" s="2273"/>
      <c r="H157" s="2416"/>
      <c r="I157" s="2248"/>
      <c r="J157" s="2333"/>
      <c r="K157" s="1005"/>
      <c r="L157" s="1005"/>
    </row>
    <row r="158" spans="2:12" ht="24">
      <c r="B158" s="2389"/>
      <c r="C158" s="2304"/>
      <c r="D158" s="988" t="s">
        <v>724</v>
      </c>
      <c r="E158" s="988" t="s">
        <v>723</v>
      </c>
      <c r="F158" s="996" t="s">
        <v>722</v>
      </c>
      <c r="G158" s="1009" t="s">
        <v>718</v>
      </c>
      <c r="H158" s="1041">
        <v>10</v>
      </c>
      <c r="I158" s="1041">
        <v>5</v>
      </c>
      <c r="J158" s="1040">
        <f>SUM(H158:I158)</f>
        <v>15</v>
      </c>
      <c r="K158" s="1005"/>
      <c r="L158" s="1005"/>
    </row>
    <row r="159" spans="2:12">
      <c r="B159" s="2389"/>
      <c r="C159" s="2304"/>
      <c r="D159" s="2262" t="s">
        <v>721</v>
      </c>
      <c r="E159" s="2256" t="s">
        <v>720</v>
      </c>
      <c r="F159" s="988" t="s">
        <v>719</v>
      </c>
      <c r="G159" s="2256" t="s">
        <v>718</v>
      </c>
      <c r="H159" s="2265">
        <v>25</v>
      </c>
      <c r="I159" s="2265">
        <v>10</v>
      </c>
      <c r="J159" s="2330">
        <f>SUM(H159:I166)</f>
        <v>35</v>
      </c>
      <c r="K159" s="1005"/>
      <c r="L159" s="1005"/>
    </row>
    <row r="160" spans="2:12">
      <c r="B160" s="2389"/>
      <c r="C160" s="2304"/>
      <c r="D160" s="2263"/>
      <c r="E160" s="2257"/>
      <c r="F160" s="981" t="s">
        <v>19</v>
      </c>
      <c r="G160" s="2257"/>
      <c r="H160" s="2247"/>
      <c r="I160" s="2247"/>
      <c r="J160" s="2331"/>
      <c r="K160" s="1005"/>
      <c r="L160" s="1005"/>
    </row>
    <row r="161" spans="1:12">
      <c r="B161" s="2389"/>
      <c r="C161" s="2304"/>
      <c r="D161" s="2263"/>
      <c r="E161" s="2257"/>
      <c r="F161" s="981" t="s">
        <v>717</v>
      </c>
      <c r="G161" s="2257"/>
      <c r="H161" s="2247"/>
      <c r="I161" s="2247"/>
      <c r="J161" s="2331"/>
      <c r="K161" s="1005"/>
      <c r="L161" s="1005"/>
    </row>
    <row r="162" spans="1:12">
      <c r="B162" s="2389"/>
      <c r="C162" s="2304"/>
      <c r="D162" s="2263"/>
      <c r="E162" s="2257"/>
      <c r="F162" s="981" t="s">
        <v>716</v>
      </c>
      <c r="G162" s="2257"/>
      <c r="H162" s="2247"/>
      <c r="I162" s="2247"/>
      <c r="J162" s="2331"/>
      <c r="K162" s="1005"/>
      <c r="L162" s="1005"/>
    </row>
    <row r="163" spans="1:12" ht="24">
      <c r="B163" s="2389"/>
      <c r="C163" s="2304"/>
      <c r="D163" s="2263"/>
      <c r="E163" s="2257"/>
      <c r="F163" s="981" t="s">
        <v>43</v>
      </c>
      <c r="G163" s="2257"/>
      <c r="H163" s="2247"/>
      <c r="I163" s="2247"/>
      <c r="J163" s="2331"/>
      <c r="K163" s="1005"/>
      <c r="L163" s="1005"/>
    </row>
    <row r="164" spans="1:12">
      <c r="B164" s="2389"/>
      <c r="C164" s="2304"/>
      <c r="D164" s="2263"/>
      <c r="E164" s="2257"/>
      <c r="F164" s="981" t="s">
        <v>715</v>
      </c>
      <c r="G164" s="2257"/>
      <c r="H164" s="2247"/>
      <c r="I164" s="2247"/>
      <c r="J164" s="2331"/>
      <c r="K164" s="1005"/>
      <c r="L164" s="1005"/>
    </row>
    <row r="165" spans="1:12">
      <c r="B165" s="2389"/>
      <c r="C165" s="2304"/>
      <c r="D165" s="2263"/>
      <c r="E165" s="2257"/>
      <c r="F165" s="981" t="s">
        <v>714</v>
      </c>
      <c r="G165" s="2257"/>
      <c r="H165" s="2247"/>
      <c r="I165" s="2247"/>
      <c r="J165" s="2331"/>
      <c r="K165" s="1005"/>
      <c r="L165" s="1005"/>
    </row>
    <row r="166" spans="1:12" ht="24.75" thickBot="1">
      <c r="B166" s="2389"/>
      <c r="C166" s="2305"/>
      <c r="D166" s="2264"/>
      <c r="E166" s="2258"/>
      <c r="F166" s="987" t="s">
        <v>53</v>
      </c>
      <c r="G166" s="2258"/>
      <c r="H166" s="2266"/>
      <c r="I166" s="2266"/>
      <c r="J166" s="2332"/>
      <c r="K166" s="1005"/>
      <c r="L166" s="1005"/>
    </row>
    <row r="167" spans="1:12">
      <c r="B167" s="2389"/>
      <c r="C167" s="2391" t="s">
        <v>53</v>
      </c>
      <c r="D167" s="2282" t="s">
        <v>713</v>
      </c>
      <c r="E167" s="2285" t="s">
        <v>712</v>
      </c>
      <c r="F167" s="1000" t="s">
        <v>711</v>
      </c>
      <c r="G167" s="2285" t="s">
        <v>411</v>
      </c>
      <c r="H167" s="2284">
        <v>15</v>
      </c>
      <c r="I167" s="2284">
        <v>20</v>
      </c>
      <c r="J167" s="2413">
        <f>SUM(H167:I171)</f>
        <v>35</v>
      </c>
      <c r="K167" s="1005"/>
      <c r="L167" s="1005"/>
    </row>
    <row r="168" spans="1:12" ht="15" customHeight="1">
      <c r="B168" s="2389"/>
      <c r="C168" s="2304"/>
      <c r="D168" s="2263"/>
      <c r="E168" s="2257"/>
      <c r="F168" s="981" t="s">
        <v>710</v>
      </c>
      <c r="G168" s="2257"/>
      <c r="H168" s="2247"/>
      <c r="I168" s="2247"/>
      <c r="J168" s="2331"/>
      <c r="K168" s="1005"/>
      <c r="L168" s="1005"/>
    </row>
    <row r="169" spans="1:12" ht="15" customHeight="1">
      <c r="B169" s="2389"/>
      <c r="C169" s="2304"/>
      <c r="D169" s="2263"/>
      <c r="E169" s="2257"/>
      <c r="F169" s="981" t="s">
        <v>709</v>
      </c>
      <c r="G169" s="2257"/>
      <c r="H169" s="2247"/>
      <c r="I169" s="2247"/>
      <c r="J169" s="2331"/>
      <c r="K169" s="1005"/>
      <c r="L169" s="1005"/>
    </row>
    <row r="170" spans="1:12" ht="15" customHeight="1">
      <c r="B170" s="2389"/>
      <c r="C170" s="2304"/>
      <c r="D170" s="2263"/>
      <c r="E170" s="2257"/>
      <c r="F170" s="981" t="s">
        <v>708</v>
      </c>
      <c r="G170" s="2257"/>
      <c r="H170" s="2247"/>
      <c r="I170" s="2247"/>
      <c r="J170" s="2331"/>
      <c r="K170" s="1005"/>
      <c r="L170" s="1005"/>
    </row>
    <row r="171" spans="1:12" ht="15.75" customHeight="1" thickBot="1">
      <c r="B171" s="2389"/>
      <c r="C171" s="2305"/>
      <c r="D171" s="2264"/>
      <c r="E171" s="2258"/>
      <c r="F171" s="987" t="s">
        <v>707</v>
      </c>
      <c r="G171" s="2258"/>
      <c r="H171" s="2266"/>
      <c r="I171" s="2266"/>
      <c r="J171" s="2332"/>
      <c r="K171" s="1005"/>
      <c r="L171" s="1005"/>
    </row>
    <row r="172" spans="1:12" ht="15" customHeight="1">
      <c r="B172" s="2389"/>
      <c r="C172" s="2417" t="s">
        <v>57</v>
      </c>
      <c r="D172" s="2262" t="s">
        <v>706</v>
      </c>
      <c r="E172" s="2285" t="s">
        <v>696</v>
      </c>
      <c r="F172" s="988" t="s">
        <v>705</v>
      </c>
      <c r="G172" s="2285" t="s">
        <v>699</v>
      </c>
      <c r="H172" s="2265">
        <v>20</v>
      </c>
      <c r="I172" s="2265">
        <v>18</v>
      </c>
      <c r="J172" s="2413">
        <f>SUM(H172:I176)</f>
        <v>38</v>
      </c>
      <c r="K172" s="1005"/>
      <c r="L172" s="1005"/>
    </row>
    <row r="173" spans="1:12" ht="15.75" customHeight="1">
      <c r="A173" s="939"/>
      <c r="B173" s="2389"/>
      <c r="C173" s="2418"/>
      <c r="D173" s="2263"/>
      <c r="E173" s="2257"/>
      <c r="F173" s="981" t="s">
        <v>704</v>
      </c>
      <c r="G173" s="2257"/>
      <c r="H173" s="2247"/>
      <c r="I173" s="2247"/>
      <c r="J173" s="2331"/>
      <c r="K173" s="1005"/>
      <c r="L173" s="1005"/>
    </row>
    <row r="174" spans="1:12" ht="12.75" customHeight="1">
      <c r="A174" s="939"/>
      <c r="B174" s="2389"/>
      <c r="C174" s="2418"/>
      <c r="D174" s="2263"/>
      <c r="E174" s="2257"/>
      <c r="F174" s="981" t="s">
        <v>701</v>
      </c>
      <c r="G174" s="2257"/>
      <c r="H174" s="2247"/>
      <c r="I174" s="2247"/>
      <c r="J174" s="2331"/>
      <c r="K174" s="1005"/>
      <c r="L174" s="1005"/>
    </row>
    <row r="175" spans="1:12" ht="12.75" customHeight="1">
      <c r="A175" s="939"/>
      <c r="B175" s="2389"/>
      <c r="C175" s="2418"/>
      <c r="D175" s="2263"/>
      <c r="E175" s="2257"/>
      <c r="F175" s="981" t="s">
        <v>703</v>
      </c>
      <c r="G175" s="2257"/>
      <c r="H175" s="2247"/>
      <c r="I175" s="2247"/>
      <c r="J175" s="2331"/>
      <c r="K175" s="1005"/>
      <c r="L175" s="1005"/>
    </row>
    <row r="176" spans="1:12" ht="12.75" customHeight="1">
      <c r="A176" s="939"/>
      <c r="B176" s="2389"/>
      <c r="C176" s="2418"/>
      <c r="D176" s="2269"/>
      <c r="E176" s="2273"/>
      <c r="F176" s="980" t="s">
        <v>695</v>
      </c>
      <c r="G176" s="2273"/>
      <c r="H176" s="2248"/>
      <c r="I176" s="2248"/>
      <c r="J176" s="2333"/>
      <c r="K176" s="1005"/>
      <c r="L176" s="1005"/>
    </row>
    <row r="177" spans="1:12" ht="12.75" customHeight="1">
      <c r="A177" s="939"/>
      <c r="B177" s="2389"/>
      <c r="C177" s="2418"/>
      <c r="D177" s="2262" t="s">
        <v>702</v>
      </c>
      <c r="E177" s="2256" t="s">
        <v>701</v>
      </c>
      <c r="F177" s="988" t="s">
        <v>700</v>
      </c>
      <c r="G177" s="2254" t="s">
        <v>699</v>
      </c>
      <c r="H177" s="2265">
        <v>10</v>
      </c>
      <c r="I177" s="2265">
        <v>0</v>
      </c>
      <c r="J177" s="2330">
        <f>SUM(H177:I181)</f>
        <v>10</v>
      </c>
      <c r="K177" s="1005"/>
      <c r="L177" s="1005"/>
    </row>
    <row r="178" spans="1:12" ht="12.75" customHeight="1">
      <c r="A178" s="939"/>
      <c r="B178" s="2389"/>
      <c r="C178" s="2418"/>
      <c r="D178" s="2263"/>
      <c r="E178" s="2257"/>
      <c r="F178" s="981" t="s">
        <v>698</v>
      </c>
      <c r="G178" s="2254"/>
      <c r="H178" s="2247"/>
      <c r="I178" s="2247"/>
      <c r="J178" s="2331"/>
      <c r="K178" s="1005"/>
      <c r="L178" s="1005"/>
    </row>
    <row r="179" spans="1:12" ht="12.75" customHeight="1">
      <c r="A179" s="939"/>
      <c r="B179" s="2389"/>
      <c r="C179" s="2418"/>
      <c r="D179" s="2263"/>
      <c r="E179" s="2257"/>
      <c r="F179" s="981" t="s">
        <v>697</v>
      </c>
      <c r="G179" s="2254"/>
      <c r="H179" s="2247"/>
      <c r="I179" s="2247"/>
      <c r="J179" s="2331"/>
      <c r="K179" s="1005"/>
      <c r="L179" s="1005"/>
    </row>
    <row r="180" spans="1:12" ht="12.75" customHeight="1">
      <c r="A180" s="939"/>
      <c r="B180" s="2389"/>
      <c r="C180" s="2418"/>
      <c r="D180" s="2263"/>
      <c r="E180" s="2257"/>
      <c r="F180" s="981" t="s">
        <v>696</v>
      </c>
      <c r="G180" s="2254"/>
      <c r="H180" s="2247"/>
      <c r="I180" s="2247"/>
      <c r="J180" s="2331"/>
      <c r="K180" s="1005"/>
      <c r="L180" s="1005"/>
    </row>
    <row r="181" spans="1:12" ht="12.75" customHeight="1">
      <c r="A181" s="939"/>
      <c r="B181" s="2389"/>
      <c r="C181" s="2419"/>
      <c r="D181" s="2269"/>
      <c r="E181" s="2273"/>
      <c r="F181" s="980" t="s">
        <v>695</v>
      </c>
      <c r="G181" s="2254"/>
      <c r="H181" s="2248"/>
      <c r="I181" s="2248"/>
      <c r="J181" s="2333"/>
      <c r="K181" s="1005"/>
      <c r="L181" s="1005"/>
    </row>
    <row r="182" spans="1:12" s="1037" customFormat="1" ht="18.75" customHeight="1">
      <c r="B182" s="2389">
        <v>1403</v>
      </c>
      <c r="C182" s="1039" t="s">
        <v>694</v>
      </c>
      <c r="D182" s="1038"/>
      <c r="E182" s="1038"/>
      <c r="F182" s="1038"/>
      <c r="G182" s="1038"/>
      <c r="H182" s="989">
        <f>SUM(H183:H212)</f>
        <v>300</v>
      </c>
      <c r="I182" s="989">
        <f>SUM(I183:I212)</f>
        <v>484</v>
      </c>
      <c r="J182" s="989">
        <f>SUM(H182:I182)</f>
        <v>784</v>
      </c>
    </row>
    <row r="183" spans="1:12">
      <c r="B183" s="2389"/>
      <c r="C183" s="2384" t="s">
        <v>33</v>
      </c>
      <c r="D183" s="2277" t="s">
        <v>693</v>
      </c>
      <c r="E183" s="2256" t="s">
        <v>687</v>
      </c>
      <c r="F183" s="984" t="s">
        <v>692</v>
      </c>
      <c r="G183" s="2421" t="s">
        <v>403</v>
      </c>
      <c r="H183" s="2265">
        <v>100</v>
      </c>
      <c r="I183" s="2265">
        <v>200</v>
      </c>
      <c r="J183" s="2330">
        <f>SUM(H183:I190)</f>
        <v>300</v>
      </c>
      <c r="K183" s="1005"/>
      <c r="L183" s="1005"/>
    </row>
    <row r="184" spans="1:12">
      <c r="B184" s="2389"/>
      <c r="C184" s="2385"/>
      <c r="D184" s="2278"/>
      <c r="E184" s="2257"/>
      <c r="F184" s="983" t="s">
        <v>691</v>
      </c>
      <c r="G184" s="2420"/>
      <c r="H184" s="2247"/>
      <c r="I184" s="2247"/>
      <c r="J184" s="2331"/>
      <c r="K184" s="1005"/>
      <c r="L184" s="1005"/>
    </row>
    <row r="185" spans="1:12">
      <c r="B185" s="2389"/>
      <c r="C185" s="2385"/>
      <c r="D185" s="2278"/>
      <c r="E185" s="2257"/>
      <c r="F185" s="983" t="s">
        <v>33</v>
      </c>
      <c r="G185" s="2420"/>
      <c r="H185" s="2247"/>
      <c r="I185" s="2247"/>
      <c r="J185" s="2331"/>
      <c r="K185" s="1005"/>
      <c r="L185" s="1005"/>
    </row>
    <row r="186" spans="1:12">
      <c r="B186" s="2389"/>
      <c r="C186" s="2385"/>
      <c r="D186" s="2278"/>
      <c r="E186" s="2257"/>
      <c r="F186" s="983" t="s">
        <v>690</v>
      </c>
      <c r="G186" s="2420"/>
      <c r="H186" s="2247"/>
      <c r="I186" s="2247"/>
      <c r="J186" s="2331"/>
      <c r="K186" s="1005"/>
      <c r="L186" s="1005"/>
    </row>
    <row r="187" spans="1:12">
      <c r="B187" s="2389"/>
      <c r="C187" s="2385"/>
      <c r="D187" s="2278"/>
      <c r="E187" s="2257"/>
      <c r="F187" s="983" t="s">
        <v>627</v>
      </c>
      <c r="G187" s="2420"/>
      <c r="H187" s="2247"/>
      <c r="I187" s="2247"/>
      <c r="J187" s="2331"/>
      <c r="K187" s="1005"/>
      <c r="L187" s="1005"/>
    </row>
    <row r="188" spans="1:12">
      <c r="B188" s="2389"/>
      <c r="C188" s="2385"/>
      <c r="D188" s="2278"/>
      <c r="E188" s="2257"/>
      <c r="F188" s="983" t="s">
        <v>45</v>
      </c>
      <c r="G188" s="2420"/>
      <c r="H188" s="2247"/>
      <c r="I188" s="2247"/>
      <c r="J188" s="2331"/>
      <c r="K188" s="1005"/>
      <c r="L188" s="1005"/>
    </row>
    <row r="189" spans="1:12">
      <c r="B189" s="2389"/>
      <c r="C189" s="2385"/>
      <c r="D189" s="2278"/>
      <c r="E189" s="2257"/>
      <c r="F189" s="983" t="s">
        <v>689</v>
      </c>
      <c r="G189" s="2420"/>
      <c r="H189" s="2247"/>
      <c r="I189" s="2247"/>
      <c r="J189" s="2331"/>
      <c r="K189" s="1005"/>
      <c r="L189" s="1005"/>
    </row>
    <row r="190" spans="1:12">
      <c r="B190" s="2389"/>
      <c r="C190" s="2385"/>
      <c r="D190" s="2337"/>
      <c r="E190" s="2273"/>
      <c r="F190" s="985" t="s">
        <v>12</v>
      </c>
      <c r="G190" s="2422"/>
      <c r="H190" s="2248"/>
      <c r="I190" s="2248"/>
      <c r="J190" s="2333"/>
      <c r="K190" s="1005"/>
      <c r="L190" s="1005"/>
    </row>
    <row r="191" spans="1:12">
      <c r="B191" s="2389"/>
      <c r="C191" s="2385"/>
      <c r="D191" s="2262" t="s">
        <v>688</v>
      </c>
      <c r="E191" s="2256" t="s">
        <v>687</v>
      </c>
      <c r="F191" s="988" t="s">
        <v>686</v>
      </c>
      <c r="G191" s="2290" t="s">
        <v>403</v>
      </c>
      <c r="H191" s="2265">
        <v>50</v>
      </c>
      <c r="I191" s="2265">
        <v>54</v>
      </c>
      <c r="J191" s="2330">
        <f>SUM(H191:I195)</f>
        <v>104</v>
      </c>
      <c r="K191" s="1005"/>
      <c r="L191" s="1005"/>
    </row>
    <row r="192" spans="1:12">
      <c r="B192" s="2389"/>
      <c r="C192" s="2385"/>
      <c r="D192" s="2263"/>
      <c r="E192" s="2257"/>
      <c r="F192" s="981" t="s">
        <v>685</v>
      </c>
      <c r="G192" s="2254"/>
      <c r="H192" s="2247"/>
      <c r="I192" s="2247"/>
      <c r="J192" s="2331"/>
      <c r="K192" s="1005"/>
      <c r="L192" s="1005"/>
    </row>
    <row r="193" spans="2:12">
      <c r="B193" s="2389"/>
      <c r="C193" s="2385"/>
      <c r="D193" s="2263"/>
      <c r="E193" s="2257"/>
      <c r="F193" s="981" t="s">
        <v>684</v>
      </c>
      <c r="G193" s="2254"/>
      <c r="H193" s="2247"/>
      <c r="I193" s="2247"/>
      <c r="J193" s="2331"/>
      <c r="K193" s="1005"/>
      <c r="L193" s="1005"/>
    </row>
    <row r="194" spans="2:12">
      <c r="B194" s="2389"/>
      <c r="C194" s="2385"/>
      <c r="D194" s="2263"/>
      <c r="E194" s="2257"/>
      <c r="F194" s="981" t="s">
        <v>683</v>
      </c>
      <c r="G194" s="2254"/>
      <c r="H194" s="2247"/>
      <c r="I194" s="2247"/>
      <c r="J194" s="2331"/>
      <c r="K194" s="1005"/>
      <c r="L194" s="1005"/>
    </row>
    <row r="195" spans="2:12">
      <c r="B195" s="2389"/>
      <c r="C195" s="2385"/>
      <c r="D195" s="2269"/>
      <c r="E195" s="2273"/>
      <c r="F195" s="980" t="s">
        <v>682</v>
      </c>
      <c r="G195" s="2255"/>
      <c r="H195" s="2248"/>
      <c r="I195" s="2248"/>
      <c r="J195" s="2333"/>
      <c r="K195" s="1005"/>
      <c r="L195" s="1005"/>
    </row>
    <row r="196" spans="2:12">
      <c r="B196" s="2389"/>
      <c r="C196" s="2385"/>
      <c r="D196" s="2262" t="s">
        <v>681</v>
      </c>
      <c r="E196" s="2256" t="s">
        <v>680</v>
      </c>
      <c r="F196" s="988" t="s">
        <v>679</v>
      </c>
      <c r="G196" s="2270" t="s">
        <v>403</v>
      </c>
      <c r="H196" s="2265">
        <v>100</v>
      </c>
      <c r="I196" s="2265">
        <v>80</v>
      </c>
      <c r="J196" s="2330">
        <f>SUM(H196:I198)</f>
        <v>180</v>
      </c>
      <c r="K196" s="1005"/>
      <c r="L196" s="1005"/>
    </row>
    <row r="197" spans="2:12">
      <c r="B197" s="2389"/>
      <c r="C197" s="2385"/>
      <c r="D197" s="2263"/>
      <c r="E197" s="2257"/>
      <c r="F197" s="981" t="s">
        <v>678</v>
      </c>
      <c r="G197" s="2271"/>
      <c r="H197" s="2247"/>
      <c r="I197" s="2247"/>
      <c r="J197" s="2331"/>
      <c r="K197" s="1005"/>
      <c r="L197" s="1005"/>
    </row>
    <row r="198" spans="2:12" ht="13.5" thickBot="1">
      <c r="B198" s="2389"/>
      <c r="C198" s="2386"/>
      <c r="D198" s="2264"/>
      <c r="E198" s="2258"/>
      <c r="F198" s="987" t="s">
        <v>677</v>
      </c>
      <c r="G198" s="2298"/>
      <c r="H198" s="2266"/>
      <c r="I198" s="2266"/>
      <c r="J198" s="2332"/>
      <c r="K198" s="1005"/>
      <c r="L198" s="1005"/>
    </row>
    <row r="199" spans="2:12">
      <c r="B199" s="2389"/>
      <c r="C199" s="2387" t="s">
        <v>676</v>
      </c>
      <c r="D199" s="2263" t="s">
        <v>675</v>
      </c>
      <c r="E199" s="2285" t="s">
        <v>661</v>
      </c>
      <c r="F199" s="996" t="s">
        <v>674</v>
      </c>
      <c r="G199" s="2257" t="s">
        <v>436</v>
      </c>
      <c r="H199" s="2247">
        <v>50</v>
      </c>
      <c r="I199" s="2247">
        <v>30</v>
      </c>
      <c r="J199" s="2413">
        <f>SUM(H199:I203)</f>
        <v>80</v>
      </c>
      <c r="K199" s="1005"/>
      <c r="L199" s="1005"/>
    </row>
    <row r="200" spans="2:12">
      <c r="B200" s="2389"/>
      <c r="C200" s="2385"/>
      <c r="D200" s="2263"/>
      <c r="E200" s="2257"/>
      <c r="F200" s="996" t="s">
        <v>673</v>
      </c>
      <c r="G200" s="2257"/>
      <c r="H200" s="2247"/>
      <c r="I200" s="2247"/>
      <c r="J200" s="2331"/>
      <c r="K200" s="1005"/>
      <c r="L200" s="1005"/>
    </row>
    <row r="201" spans="2:12">
      <c r="B201" s="2389"/>
      <c r="C201" s="2385"/>
      <c r="D201" s="2263"/>
      <c r="E201" s="2257"/>
      <c r="F201" s="996" t="s">
        <v>672</v>
      </c>
      <c r="G201" s="2257"/>
      <c r="H201" s="2247"/>
      <c r="I201" s="2247"/>
      <c r="J201" s="2331"/>
      <c r="K201" s="1005"/>
      <c r="L201" s="1005"/>
    </row>
    <row r="202" spans="2:12">
      <c r="B202" s="2389"/>
      <c r="C202" s="2385"/>
      <c r="D202" s="2263"/>
      <c r="E202" s="2257"/>
      <c r="F202" s="981" t="s">
        <v>671</v>
      </c>
      <c r="G202" s="2420"/>
      <c r="H202" s="2247"/>
      <c r="I202" s="2247"/>
      <c r="J202" s="2331"/>
      <c r="K202" s="1005"/>
      <c r="L202" s="1005"/>
    </row>
    <row r="203" spans="2:12">
      <c r="B203" s="2389"/>
      <c r="C203" s="2385"/>
      <c r="D203" s="2269"/>
      <c r="E203" s="2273"/>
      <c r="F203" s="980" t="s">
        <v>670</v>
      </c>
      <c r="G203" s="2257"/>
      <c r="H203" s="2247"/>
      <c r="I203" s="2247"/>
      <c r="J203" s="2333"/>
      <c r="K203" s="1005"/>
      <c r="L203" s="1005"/>
    </row>
    <row r="204" spans="2:12">
      <c r="B204" s="2389"/>
      <c r="C204" s="2385"/>
      <c r="D204" s="2262" t="s">
        <v>669</v>
      </c>
      <c r="E204" s="2256" t="s">
        <v>668</v>
      </c>
      <c r="F204" s="988" t="s">
        <v>667</v>
      </c>
      <c r="G204" s="2270" t="s">
        <v>436</v>
      </c>
      <c r="H204" s="2265">
        <v>0</v>
      </c>
      <c r="I204" s="2265">
        <v>70</v>
      </c>
      <c r="J204" s="2330">
        <f>SUM(H204:I206)</f>
        <v>70</v>
      </c>
      <c r="K204" s="1005"/>
      <c r="L204" s="1005"/>
    </row>
    <row r="205" spans="2:12">
      <c r="B205" s="2389"/>
      <c r="C205" s="2385"/>
      <c r="D205" s="2263"/>
      <c r="E205" s="2257"/>
      <c r="F205" s="981" t="s">
        <v>666</v>
      </c>
      <c r="G205" s="2271"/>
      <c r="H205" s="2247"/>
      <c r="I205" s="2247"/>
      <c r="J205" s="2331"/>
      <c r="K205" s="1005"/>
      <c r="L205" s="1005"/>
    </row>
    <row r="206" spans="2:12">
      <c r="B206" s="2389"/>
      <c r="C206" s="2385"/>
      <c r="D206" s="2269"/>
      <c r="E206" s="2273"/>
      <c r="F206" s="980" t="s">
        <v>665</v>
      </c>
      <c r="G206" s="2272"/>
      <c r="H206" s="2248"/>
      <c r="I206" s="2248"/>
      <c r="J206" s="2333"/>
      <c r="K206" s="1005"/>
      <c r="L206" s="1005"/>
    </row>
    <row r="207" spans="2:12">
      <c r="B207" s="2389"/>
      <c r="C207" s="2385"/>
      <c r="D207" s="2262" t="s">
        <v>664</v>
      </c>
      <c r="E207" s="2256" t="s">
        <v>663</v>
      </c>
      <c r="F207" s="996" t="s">
        <v>662</v>
      </c>
      <c r="G207" s="2256" t="s">
        <v>436</v>
      </c>
      <c r="H207" s="2247">
        <v>0</v>
      </c>
      <c r="I207" s="2247">
        <v>50</v>
      </c>
      <c r="J207" s="2330">
        <f>SUM(H207:I212)</f>
        <v>50</v>
      </c>
      <c r="K207" s="1005"/>
      <c r="L207" s="1005"/>
    </row>
    <row r="208" spans="2:12">
      <c r="B208" s="2389"/>
      <c r="C208" s="2385"/>
      <c r="D208" s="2263"/>
      <c r="E208" s="2257"/>
      <c r="F208" s="996" t="s">
        <v>56</v>
      </c>
      <c r="G208" s="2257"/>
      <c r="H208" s="2247"/>
      <c r="I208" s="2247"/>
      <c r="J208" s="2331"/>
      <c r="K208" s="1005"/>
      <c r="L208" s="1005"/>
    </row>
    <row r="209" spans="2:12">
      <c r="B209" s="2389"/>
      <c r="C209" s="2385"/>
      <c r="D209" s="2263"/>
      <c r="E209" s="2257"/>
      <c r="F209" s="996" t="s">
        <v>661</v>
      </c>
      <c r="G209" s="2257"/>
      <c r="H209" s="2247"/>
      <c r="I209" s="2247"/>
      <c r="J209" s="2331"/>
      <c r="K209" s="1005"/>
      <c r="L209" s="1005"/>
    </row>
    <row r="210" spans="2:12">
      <c r="B210" s="2389"/>
      <c r="C210" s="2385"/>
      <c r="D210" s="2263"/>
      <c r="E210" s="2257"/>
      <c r="F210" s="996" t="s">
        <v>16</v>
      </c>
      <c r="G210" s="2257"/>
      <c r="H210" s="2247"/>
      <c r="I210" s="2247"/>
      <c r="J210" s="2331"/>
      <c r="K210" s="1005"/>
      <c r="L210" s="1005"/>
    </row>
    <row r="211" spans="2:12">
      <c r="B211" s="2389"/>
      <c r="C211" s="2385"/>
      <c r="D211" s="2263"/>
      <c r="E211" s="2257"/>
      <c r="F211" s="996" t="s">
        <v>660</v>
      </c>
      <c r="G211" s="2257"/>
      <c r="H211" s="2247"/>
      <c r="I211" s="2247"/>
      <c r="J211" s="2331"/>
      <c r="K211" s="1005"/>
      <c r="L211" s="1005"/>
    </row>
    <row r="212" spans="2:12">
      <c r="B212" s="2389"/>
      <c r="C212" s="2385"/>
      <c r="D212" s="2269"/>
      <c r="E212" s="2273"/>
      <c r="F212" s="996" t="s">
        <v>56</v>
      </c>
      <c r="G212" s="2273"/>
      <c r="H212" s="2247"/>
      <c r="I212" s="2247"/>
      <c r="J212" s="2333"/>
      <c r="K212" s="1005"/>
      <c r="L212" s="1005"/>
    </row>
    <row r="213" spans="2:12" s="976" customFormat="1" ht="18.75" customHeight="1">
      <c r="B213" s="2323">
        <v>1404</v>
      </c>
      <c r="C213" s="1036" t="s">
        <v>34</v>
      </c>
      <c r="D213" s="1035"/>
      <c r="E213" s="1035"/>
      <c r="F213" s="1035"/>
      <c r="G213" s="1035"/>
      <c r="H213" s="989">
        <f>SUM(H214:H257)</f>
        <v>314</v>
      </c>
      <c r="I213" s="989">
        <f>SUM(I214:I257)</f>
        <v>239</v>
      </c>
      <c r="J213" s="989">
        <f>SUM(H213:I213)</f>
        <v>553</v>
      </c>
    </row>
    <row r="214" spans="2:12" ht="12.75" customHeight="1">
      <c r="B214" s="2323"/>
      <c r="C214" s="2303" t="s">
        <v>45</v>
      </c>
      <c r="D214" s="2262" t="s">
        <v>659</v>
      </c>
      <c r="E214" s="2256" t="s">
        <v>658</v>
      </c>
      <c r="F214" s="1010" t="s">
        <v>657</v>
      </c>
      <c r="G214" s="2256" t="s">
        <v>403</v>
      </c>
      <c r="H214" s="2265">
        <v>100</v>
      </c>
      <c r="I214" s="2265">
        <v>120</v>
      </c>
      <c r="J214" s="2280">
        <f>SUM(H214:I218)</f>
        <v>220</v>
      </c>
      <c r="K214" s="1005"/>
      <c r="L214" s="1005"/>
    </row>
    <row r="215" spans="2:12" ht="12.75" customHeight="1">
      <c r="B215" s="2323"/>
      <c r="C215" s="2304"/>
      <c r="D215" s="2263"/>
      <c r="E215" s="2257"/>
      <c r="F215" s="1009" t="s">
        <v>656</v>
      </c>
      <c r="G215" s="2257"/>
      <c r="H215" s="2247"/>
      <c r="I215" s="2247"/>
      <c r="J215" s="2274"/>
    </row>
    <row r="216" spans="2:12" ht="12.75" customHeight="1">
      <c r="B216" s="2323"/>
      <c r="C216" s="2304"/>
      <c r="D216" s="2263"/>
      <c r="E216" s="2257"/>
      <c r="F216" s="1009" t="s">
        <v>655</v>
      </c>
      <c r="G216" s="2257"/>
      <c r="H216" s="2247"/>
      <c r="I216" s="2247"/>
      <c r="J216" s="2274"/>
    </row>
    <row r="217" spans="2:12" ht="12.75" customHeight="1">
      <c r="B217" s="2323"/>
      <c r="C217" s="2304"/>
      <c r="D217" s="2263"/>
      <c r="E217" s="2257"/>
      <c r="F217" s="1009" t="s">
        <v>654</v>
      </c>
      <c r="G217" s="2257"/>
      <c r="H217" s="2247"/>
      <c r="I217" s="2247"/>
      <c r="J217" s="2274"/>
    </row>
    <row r="218" spans="2:12" ht="12.75" customHeight="1">
      <c r="B218" s="2323"/>
      <c r="C218" s="2304"/>
      <c r="D218" s="2269"/>
      <c r="E218" s="2257"/>
      <c r="F218" s="1008" t="s">
        <v>653</v>
      </c>
      <c r="G218" s="2273"/>
      <c r="H218" s="2248"/>
      <c r="I218" s="2248"/>
      <c r="J218" s="2275"/>
    </row>
    <row r="219" spans="2:12" ht="12.75" customHeight="1">
      <c r="B219" s="2323"/>
      <c r="C219" s="2304"/>
      <c r="D219" s="2277" t="s">
        <v>652</v>
      </c>
      <c r="E219" s="2256" t="s">
        <v>651</v>
      </c>
      <c r="F219" s="1033" t="s">
        <v>650</v>
      </c>
      <c r="G219" s="2256"/>
      <c r="H219" s="2265">
        <v>5</v>
      </c>
      <c r="I219" s="2265">
        <v>5</v>
      </c>
      <c r="J219" s="2334">
        <f>SUM(H219:I223)</f>
        <v>10</v>
      </c>
    </row>
    <row r="220" spans="2:12" ht="12.75" customHeight="1">
      <c r="B220" s="2323"/>
      <c r="C220" s="2304"/>
      <c r="D220" s="2278"/>
      <c r="E220" s="2257"/>
      <c r="F220" s="996" t="s">
        <v>649</v>
      </c>
      <c r="G220" s="2257"/>
      <c r="H220" s="2247"/>
      <c r="I220" s="2247"/>
      <c r="J220" s="2335"/>
    </row>
    <row r="221" spans="2:12" ht="12.75" customHeight="1">
      <c r="B221" s="2323"/>
      <c r="C221" s="2304"/>
      <c r="D221" s="2278"/>
      <c r="E221" s="2257"/>
      <c r="F221" s="996" t="s">
        <v>648</v>
      </c>
      <c r="G221" s="2257"/>
      <c r="H221" s="2247"/>
      <c r="I221" s="2247"/>
      <c r="J221" s="2335"/>
    </row>
    <row r="222" spans="2:12" ht="12.75" customHeight="1">
      <c r="B222" s="2323"/>
      <c r="C222" s="2304"/>
      <c r="D222" s="2278"/>
      <c r="E222" s="2257"/>
      <c r="F222" s="996" t="s">
        <v>647</v>
      </c>
      <c r="G222" s="2257"/>
      <c r="H222" s="2247"/>
      <c r="I222" s="2247"/>
      <c r="J222" s="2335"/>
    </row>
    <row r="223" spans="2:12" ht="12.75" customHeight="1">
      <c r="B223" s="2323"/>
      <c r="C223" s="2304"/>
      <c r="D223" s="2337"/>
      <c r="E223" s="2273"/>
      <c r="F223" s="998" t="s">
        <v>646</v>
      </c>
      <c r="G223" s="2273"/>
      <c r="H223" s="2248"/>
      <c r="I223" s="2248"/>
      <c r="J223" s="2324"/>
    </row>
    <row r="224" spans="2:12" ht="12.75" customHeight="1">
      <c r="B224" s="2323"/>
      <c r="C224" s="2304"/>
      <c r="D224" s="2277" t="s">
        <v>645</v>
      </c>
      <c r="E224" s="2256" t="s">
        <v>644</v>
      </c>
      <c r="F224" s="1033" t="s">
        <v>643</v>
      </c>
      <c r="G224" s="2256" t="s">
        <v>403</v>
      </c>
      <c r="H224" s="2265">
        <v>30</v>
      </c>
      <c r="I224" s="2265">
        <v>15</v>
      </c>
      <c r="J224" s="2334">
        <f>SUM(H224:I226)</f>
        <v>45</v>
      </c>
    </row>
    <row r="225" spans="2:10" ht="12.75" customHeight="1">
      <c r="B225" s="2323"/>
      <c r="C225" s="2304"/>
      <c r="D225" s="2278"/>
      <c r="E225" s="2257"/>
      <c r="F225" s="996" t="s">
        <v>642</v>
      </c>
      <c r="G225" s="2257"/>
      <c r="H225" s="2247"/>
      <c r="I225" s="2247"/>
      <c r="J225" s="2335"/>
    </row>
    <row r="226" spans="2:10" ht="12.75" customHeight="1">
      <c r="B226" s="2323"/>
      <c r="C226" s="2304"/>
      <c r="D226" s="2337"/>
      <c r="E226" s="2273"/>
      <c r="F226" s="998" t="s">
        <v>641</v>
      </c>
      <c r="G226" s="2273"/>
      <c r="H226" s="2248"/>
      <c r="I226" s="2248"/>
      <c r="J226" s="2324"/>
    </row>
    <row r="227" spans="2:10" ht="12.75" customHeight="1">
      <c r="B227" s="2323"/>
      <c r="C227" s="2304"/>
      <c r="D227" s="2262" t="s">
        <v>640</v>
      </c>
      <c r="E227" s="2256" t="s">
        <v>631</v>
      </c>
      <c r="F227" s="988" t="s">
        <v>639</v>
      </c>
      <c r="G227" s="2257" t="s">
        <v>403</v>
      </c>
      <c r="H227" s="2247">
        <v>20</v>
      </c>
      <c r="I227" s="2247">
        <v>25</v>
      </c>
      <c r="J227" s="2334">
        <f>SUM(H227:I233)</f>
        <v>45</v>
      </c>
    </row>
    <row r="228" spans="2:10" ht="12.75" customHeight="1">
      <c r="B228" s="2323"/>
      <c r="C228" s="2304"/>
      <c r="D228" s="2263"/>
      <c r="E228" s="2257"/>
      <c r="F228" s="981" t="s">
        <v>638</v>
      </c>
      <c r="G228" s="2257"/>
      <c r="H228" s="2247"/>
      <c r="I228" s="2247"/>
      <c r="J228" s="2335"/>
    </row>
    <row r="229" spans="2:10" ht="12.75" customHeight="1">
      <c r="B229" s="2323"/>
      <c r="C229" s="2304"/>
      <c r="D229" s="2263"/>
      <c r="E229" s="2257"/>
      <c r="F229" s="981" t="s">
        <v>637</v>
      </c>
      <c r="G229" s="2257"/>
      <c r="H229" s="2247"/>
      <c r="I229" s="2247"/>
      <c r="J229" s="2335"/>
    </row>
    <row r="230" spans="2:10" ht="12.75" customHeight="1">
      <c r="B230" s="2323"/>
      <c r="C230" s="2304"/>
      <c r="D230" s="2263"/>
      <c r="E230" s="2257"/>
      <c r="F230" s="981" t="s">
        <v>636</v>
      </c>
      <c r="G230" s="2257"/>
      <c r="H230" s="2247"/>
      <c r="I230" s="2247"/>
      <c r="J230" s="2335"/>
    </row>
    <row r="231" spans="2:10" ht="24">
      <c r="B231" s="2323"/>
      <c r="C231" s="2304"/>
      <c r="D231" s="2263"/>
      <c r="E231" s="2257"/>
      <c r="F231" s="981" t="s">
        <v>66</v>
      </c>
      <c r="G231" s="2257"/>
      <c r="H231" s="2247"/>
      <c r="I231" s="2247"/>
      <c r="J231" s="2335"/>
    </row>
    <row r="232" spans="2:10" ht="12.75" customHeight="1">
      <c r="B232" s="2323"/>
      <c r="C232" s="2304"/>
      <c r="D232" s="2263"/>
      <c r="E232" s="2257"/>
      <c r="F232" s="981" t="s">
        <v>627</v>
      </c>
      <c r="G232" s="2257"/>
      <c r="H232" s="2247"/>
      <c r="I232" s="2247"/>
      <c r="J232" s="2335"/>
    </row>
    <row r="233" spans="2:10" ht="12.75" customHeight="1">
      <c r="B233" s="2323"/>
      <c r="C233" s="2304"/>
      <c r="D233" s="2269"/>
      <c r="E233" s="2273"/>
      <c r="F233" s="980" t="s">
        <v>45</v>
      </c>
      <c r="G233" s="2273"/>
      <c r="H233" s="2248"/>
      <c r="I233" s="2248"/>
      <c r="J233" s="2324"/>
    </row>
    <row r="234" spans="2:10" ht="12.75" customHeight="1">
      <c r="B234" s="2323"/>
      <c r="C234" s="2304"/>
      <c r="D234" s="2262" t="s">
        <v>635</v>
      </c>
      <c r="E234" s="2256" t="s">
        <v>627</v>
      </c>
      <c r="F234" s="1010" t="s">
        <v>634</v>
      </c>
      <c r="G234" s="2256" t="s">
        <v>403</v>
      </c>
      <c r="H234" s="2265">
        <v>10</v>
      </c>
      <c r="I234" s="2265">
        <v>0</v>
      </c>
      <c r="J234" s="2334">
        <f>SUM(H234:I240)</f>
        <v>10</v>
      </c>
    </row>
    <row r="235" spans="2:10" ht="12.75" customHeight="1">
      <c r="B235" s="2323"/>
      <c r="C235" s="2304"/>
      <c r="D235" s="2263"/>
      <c r="E235" s="2257"/>
      <c r="F235" s="1009" t="s">
        <v>633</v>
      </c>
      <c r="G235" s="2257"/>
      <c r="H235" s="2247"/>
      <c r="I235" s="2247"/>
      <c r="J235" s="2335"/>
    </row>
    <row r="236" spans="2:10" ht="12.75" customHeight="1">
      <c r="B236" s="2323"/>
      <c r="C236" s="2304"/>
      <c r="D236" s="2263"/>
      <c r="E236" s="2257"/>
      <c r="F236" s="1009" t="s">
        <v>632</v>
      </c>
      <c r="G236" s="2257"/>
      <c r="H236" s="2247"/>
      <c r="I236" s="2247"/>
      <c r="J236" s="2335"/>
    </row>
    <row r="237" spans="2:10" ht="12.75" customHeight="1">
      <c r="B237" s="2323"/>
      <c r="C237" s="2304"/>
      <c r="D237" s="2263"/>
      <c r="E237" s="2257"/>
      <c r="F237" s="1009" t="s">
        <v>489</v>
      </c>
      <c r="G237" s="2257"/>
      <c r="H237" s="2247"/>
      <c r="I237" s="2247"/>
      <c r="J237" s="2335"/>
    </row>
    <row r="238" spans="2:10" ht="12.75" customHeight="1">
      <c r="B238" s="2323"/>
      <c r="C238" s="2304"/>
      <c r="D238" s="2263"/>
      <c r="E238" s="2257"/>
      <c r="F238" s="1009" t="s">
        <v>461</v>
      </c>
      <c r="G238" s="2257"/>
      <c r="H238" s="2247"/>
      <c r="I238" s="2247"/>
      <c r="J238" s="2335"/>
    </row>
    <row r="239" spans="2:10" ht="12.75" customHeight="1">
      <c r="B239" s="2323"/>
      <c r="C239" s="2304"/>
      <c r="D239" s="2263"/>
      <c r="E239" s="2257"/>
      <c r="F239" s="1009" t="s">
        <v>631</v>
      </c>
      <c r="G239" s="2257"/>
      <c r="H239" s="2247"/>
      <c r="I239" s="2247"/>
      <c r="J239" s="2335"/>
    </row>
    <row r="240" spans="2:10" ht="12.75" customHeight="1">
      <c r="B240" s="2323"/>
      <c r="C240" s="2304"/>
      <c r="D240" s="2269"/>
      <c r="E240" s="2273"/>
      <c r="F240" s="1008" t="s">
        <v>45</v>
      </c>
      <c r="G240" s="2273"/>
      <c r="H240" s="2248"/>
      <c r="I240" s="2248"/>
      <c r="J240" s="2324"/>
    </row>
    <row r="241" spans="2:10" ht="12.75" customHeight="1">
      <c r="B241" s="2323"/>
      <c r="C241" s="2304"/>
      <c r="D241" s="2262" t="s">
        <v>630</v>
      </c>
      <c r="E241" s="2256" t="s">
        <v>629</v>
      </c>
      <c r="F241" s="1010" t="s">
        <v>628</v>
      </c>
      <c r="G241" s="2256" t="s">
        <v>403</v>
      </c>
      <c r="H241" s="2265">
        <v>10</v>
      </c>
      <c r="I241" s="2265">
        <v>0</v>
      </c>
      <c r="J241" s="2334">
        <f>SUM(H241:I245)</f>
        <v>10</v>
      </c>
    </row>
    <row r="242" spans="2:10" ht="12.75" customHeight="1">
      <c r="B242" s="2323"/>
      <c r="C242" s="2304"/>
      <c r="D242" s="2263"/>
      <c r="E242" s="2257"/>
      <c r="F242" s="1009" t="s">
        <v>627</v>
      </c>
      <c r="G242" s="2257"/>
      <c r="H242" s="2247"/>
      <c r="I242" s="2247"/>
      <c r="J242" s="2335"/>
    </row>
    <row r="243" spans="2:10" ht="12.75" customHeight="1">
      <c r="B243" s="2323"/>
      <c r="C243" s="2304"/>
      <c r="D243" s="2263"/>
      <c r="E243" s="2257"/>
      <c r="F243" s="1009" t="s">
        <v>626</v>
      </c>
      <c r="G243" s="2257"/>
      <c r="H243" s="2247"/>
      <c r="I243" s="2247"/>
      <c r="J243" s="2335"/>
    </row>
    <row r="244" spans="2:10" ht="12.75" customHeight="1">
      <c r="B244" s="2323"/>
      <c r="C244" s="2304"/>
      <c r="D244" s="2263"/>
      <c r="E244" s="2257"/>
      <c r="F244" s="1009" t="s">
        <v>625</v>
      </c>
      <c r="G244" s="2257"/>
      <c r="H244" s="2247"/>
      <c r="I244" s="2247"/>
      <c r="J244" s="2335"/>
    </row>
    <row r="245" spans="2:10" ht="12.75" customHeight="1" thickBot="1">
      <c r="B245" s="2323"/>
      <c r="C245" s="2305"/>
      <c r="D245" s="2264"/>
      <c r="E245" s="2258"/>
      <c r="F245" s="1034" t="s">
        <v>624</v>
      </c>
      <c r="G245" s="2258"/>
      <c r="H245" s="2266"/>
      <c r="I245" s="2266"/>
      <c r="J245" s="2336"/>
    </row>
    <row r="246" spans="2:10" ht="15.75" customHeight="1">
      <c r="B246" s="2323"/>
      <c r="C246" s="2321" t="s">
        <v>17</v>
      </c>
      <c r="D246" s="2269" t="s">
        <v>623</v>
      </c>
      <c r="E246" s="2257" t="s">
        <v>622</v>
      </c>
      <c r="F246" s="2257" t="s">
        <v>621</v>
      </c>
      <c r="G246" s="2272" t="s">
        <v>620</v>
      </c>
      <c r="H246" s="2319">
        <v>4</v>
      </c>
      <c r="I246" s="2319">
        <v>4</v>
      </c>
      <c r="J246" s="2324">
        <f>SUM(H246:I247)</f>
        <v>8</v>
      </c>
    </row>
    <row r="247" spans="2:10" ht="15.75" customHeight="1">
      <c r="B247" s="2323"/>
      <c r="C247" s="2322"/>
      <c r="D247" s="2312"/>
      <c r="E247" s="2273"/>
      <c r="F247" s="2273"/>
      <c r="G247" s="2302"/>
      <c r="H247" s="2320"/>
      <c r="I247" s="2320"/>
      <c r="J247" s="2310"/>
    </row>
    <row r="248" spans="2:10" ht="15.75" customHeight="1">
      <c r="B248" s="2323"/>
      <c r="C248" s="2322"/>
      <c r="D248" s="2312" t="s">
        <v>619</v>
      </c>
      <c r="E248" s="2325" t="s">
        <v>618</v>
      </c>
      <c r="F248" s="1033" t="s">
        <v>617</v>
      </c>
      <c r="G248" s="2256" t="s">
        <v>463</v>
      </c>
      <c r="H248" s="2299">
        <v>120</v>
      </c>
      <c r="I248" s="2265">
        <v>50</v>
      </c>
      <c r="J248" s="2310">
        <f>SUM(H248:I253)</f>
        <v>170</v>
      </c>
    </row>
    <row r="249" spans="2:10" ht="15.75" customHeight="1">
      <c r="B249" s="2323"/>
      <c r="C249" s="2322"/>
      <c r="D249" s="2312"/>
      <c r="E249" s="2326"/>
      <c r="F249" s="996" t="s">
        <v>616</v>
      </c>
      <c r="G249" s="2257"/>
      <c r="H249" s="2300"/>
      <c r="I249" s="2247"/>
      <c r="J249" s="2310"/>
    </row>
    <row r="250" spans="2:10" ht="23.25" customHeight="1">
      <c r="B250" s="2323"/>
      <c r="C250" s="2322"/>
      <c r="D250" s="2312"/>
      <c r="E250" s="2326"/>
      <c r="F250" s="1030" t="s">
        <v>415</v>
      </c>
      <c r="G250" s="2257"/>
      <c r="H250" s="2300"/>
      <c r="I250" s="2247"/>
      <c r="J250" s="2310"/>
    </row>
    <row r="251" spans="2:10" ht="15.75" customHeight="1">
      <c r="B251" s="2323"/>
      <c r="C251" s="2322"/>
      <c r="D251" s="2312"/>
      <c r="E251" s="2326"/>
      <c r="F251" s="996" t="s">
        <v>615</v>
      </c>
      <c r="G251" s="2257"/>
      <c r="H251" s="2300"/>
      <c r="I251" s="2247"/>
      <c r="J251" s="2310"/>
    </row>
    <row r="252" spans="2:10" ht="15.75" customHeight="1">
      <c r="B252" s="2323"/>
      <c r="C252" s="2322"/>
      <c r="D252" s="2312"/>
      <c r="E252" s="2326"/>
      <c r="F252" s="996" t="s">
        <v>614</v>
      </c>
      <c r="G252" s="2257"/>
      <c r="H252" s="2300"/>
      <c r="I252" s="2247"/>
      <c r="J252" s="2310"/>
    </row>
    <row r="253" spans="2:10" ht="15.75" customHeight="1">
      <c r="B253" s="2323"/>
      <c r="C253" s="2322"/>
      <c r="D253" s="2312"/>
      <c r="E253" s="2292"/>
      <c r="F253" s="998" t="s">
        <v>17</v>
      </c>
      <c r="G253" s="2273"/>
      <c r="H253" s="2296"/>
      <c r="I253" s="2248"/>
      <c r="J253" s="2310"/>
    </row>
    <row r="254" spans="2:10" ht="15.75" customHeight="1">
      <c r="B254" s="2323"/>
      <c r="C254" s="2322"/>
      <c r="D254" s="2262" t="s">
        <v>613</v>
      </c>
      <c r="E254" s="2256" t="s">
        <v>612</v>
      </c>
      <c r="F254" s="984" t="s">
        <v>611</v>
      </c>
      <c r="G254" s="2290" t="s">
        <v>403</v>
      </c>
      <c r="H254" s="2265">
        <v>15</v>
      </c>
      <c r="I254" s="2265">
        <v>20</v>
      </c>
      <c r="J254" s="2310">
        <f>SUM(H254:I257)</f>
        <v>35</v>
      </c>
    </row>
    <row r="255" spans="2:10" ht="15.75" customHeight="1">
      <c r="B255" s="2323"/>
      <c r="C255" s="2322"/>
      <c r="D255" s="2263"/>
      <c r="E255" s="2257"/>
      <c r="F255" s="983" t="s">
        <v>610</v>
      </c>
      <c r="G255" s="2254"/>
      <c r="H255" s="2247"/>
      <c r="I255" s="2247"/>
      <c r="J255" s="2310"/>
    </row>
    <row r="256" spans="2:10" ht="15.75" customHeight="1">
      <c r="B256" s="2323"/>
      <c r="C256" s="2322"/>
      <c r="D256" s="2263"/>
      <c r="E256" s="2257"/>
      <c r="F256" s="983" t="s">
        <v>609</v>
      </c>
      <c r="G256" s="2254"/>
      <c r="H256" s="2247"/>
      <c r="I256" s="2247"/>
      <c r="J256" s="2310"/>
    </row>
    <row r="257" spans="2:14" ht="15.75" customHeight="1">
      <c r="B257" s="2323"/>
      <c r="C257" s="2322"/>
      <c r="D257" s="2269"/>
      <c r="E257" s="2273"/>
      <c r="F257" s="985" t="s">
        <v>608</v>
      </c>
      <c r="G257" s="2255"/>
      <c r="H257" s="2248"/>
      <c r="I257" s="2248"/>
      <c r="J257" s="2310"/>
    </row>
    <row r="258" spans="2:14" s="1026" customFormat="1" ht="15.75">
      <c r="B258" s="1032"/>
      <c r="C258" s="1031"/>
      <c r="D258" s="1030"/>
      <c r="E258" s="1029"/>
      <c r="F258" s="996"/>
      <c r="G258" s="1029"/>
      <c r="H258" s="1028"/>
      <c r="I258" s="1028"/>
      <c r="J258" s="1027" t="s">
        <v>607</v>
      </c>
    </row>
    <row r="259" spans="2:14">
      <c r="B259" s="1025"/>
      <c r="C259" s="1024"/>
      <c r="D259" s="1023"/>
      <c r="E259" s="1023"/>
      <c r="F259" s="1023"/>
      <c r="G259" s="1023"/>
      <c r="I259" s="1022"/>
      <c r="J259" s="959"/>
    </row>
    <row r="260" spans="2:14">
      <c r="B260" s="1025"/>
      <c r="C260" s="1024"/>
      <c r="D260" s="1023"/>
      <c r="E260" s="1023"/>
      <c r="F260" s="1023"/>
      <c r="G260" s="1023"/>
      <c r="I260" s="1022"/>
      <c r="J260" s="1022" t="s">
        <v>379</v>
      </c>
    </row>
    <row r="261" spans="2:14" ht="12.75" customHeight="1">
      <c r="B261" s="2316" t="s">
        <v>29</v>
      </c>
      <c r="C261" s="2313" t="s">
        <v>73</v>
      </c>
      <c r="D261" s="2327" t="s">
        <v>606</v>
      </c>
      <c r="E261" s="1021"/>
      <c r="F261" s="1021"/>
      <c r="G261" s="1021"/>
      <c r="H261" s="2306" t="s">
        <v>349</v>
      </c>
      <c r="I261" s="2306"/>
      <c r="J261" s="2307"/>
      <c r="K261" s="1005"/>
      <c r="N261" s="1020"/>
    </row>
    <row r="262" spans="2:14" ht="12.75" customHeight="1">
      <c r="B262" s="2317"/>
      <c r="C262" s="2314"/>
      <c r="D262" s="2328"/>
      <c r="E262" s="1019" t="s">
        <v>605</v>
      </c>
      <c r="F262" s="1019" t="s">
        <v>604</v>
      </c>
      <c r="G262" s="1018" t="s">
        <v>603</v>
      </c>
      <c r="H262" s="2308"/>
      <c r="I262" s="2308"/>
      <c r="J262" s="2309"/>
      <c r="K262" s="1005"/>
      <c r="L262" s="1017"/>
    </row>
    <row r="263" spans="2:14" ht="15" customHeight="1">
      <c r="B263" s="2318"/>
      <c r="C263" s="2315"/>
      <c r="D263" s="2329"/>
      <c r="E263" s="1016"/>
      <c r="F263" s="1016"/>
      <c r="G263" s="1016"/>
      <c r="H263" s="1015" t="s">
        <v>26</v>
      </c>
      <c r="I263" s="1014" t="s">
        <v>27</v>
      </c>
      <c r="J263" s="1013" t="s">
        <v>5</v>
      </c>
      <c r="K263" s="1005"/>
    </row>
    <row r="264" spans="2:14" s="976" customFormat="1" ht="19.5" customHeight="1">
      <c r="B264" s="2382">
        <v>1405</v>
      </c>
      <c r="C264" s="991" t="s">
        <v>18</v>
      </c>
      <c r="D264" s="1012"/>
      <c r="E264" s="1012"/>
      <c r="F264" s="1012"/>
      <c r="G264" s="1012"/>
      <c r="H264" s="1011">
        <f>SUM(H265:H331)</f>
        <v>682</v>
      </c>
      <c r="I264" s="1011">
        <f>SUM(I265:I331)</f>
        <v>619</v>
      </c>
      <c r="J264" s="1011">
        <f>SUM(H264:I264)</f>
        <v>1301</v>
      </c>
    </row>
    <row r="265" spans="2:14">
      <c r="B265" s="2383"/>
      <c r="C265" s="2384" t="s">
        <v>21</v>
      </c>
      <c r="D265" s="2262" t="s">
        <v>602</v>
      </c>
      <c r="E265" s="2256" t="s">
        <v>601</v>
      </c>
      <c r="F265" s="2256" t="s">
        <v>600</v>
      </c>
      <c r="G265" s="2270" t="s">
        <v>599</v>
      </c>
      <c r="H265" s="2265">
        <v>45</v>
      </c>
      <c r="I265" s="2265">
        <v>40</v>
      </c>
      <c r="J265" s="2280">
        <f>SUM(H265:I266)</f>
        <v>85</v>
      </c>
      <c r="K265" s="1005"/>
    </row>
    <row r="266" spans="2:14">
      <c r="B266" s="2383"/>
      <c r="C266" s="2385"/>
      <c r="D266" s="2269"/>
      <c r="E266" s="2273"/>
      <c r="F266" s="2273"/>
      <c r="G266" s="2272"/>
      <c r="H266" s="2248"/>
      <c r="I266" s="2248"/>
      <c r="J266" s="2275"/>
      <c r="K266" s="1005"/>
    </row>
    <row r="267" spans="2:14">
      <c r="B267" s="2383"/>
      <c r="C267" s="2385"/>
      <c r="D267" s="2262" t="s">
        <v>598</v>
      </c>
      <c r="E267" s="2256" t="s">
        <v>597</v>
      </c>
      <c r="F267" s="996" t="s">
        <v>596</v>
      </c>
      <c r="G267" s="2256" t="s">
        <v>423</v>
      </c>
      <c r="H267" s="2265">
        <v>10</v>
      </c>
      <c r="I267" s="2265">
        <v>20</v>
      </c>
      <c r="J267" s="2280">
        <f>SUM(H267:I269)</f>
        <v>30</v>
      </c>
      <c r="K267" s="1005"/>
    </row>
    <row r="268" spans="2:14">
      <c r="B268" s="2383"/>
      <c r="C268" s="2385"/>
      <c r="D268" s="2263"/>
      <c r="E268" s="2257"/>
      <c r="F268" s="996" t="s">
        <v>595</v>
      </c>
      <c r="G268" s="2257"/>
      <c r="H268" s="2247"/>
      <c r="I268" s="2247"/>
      <c r="J268" s="2274"/>
      <c r="K268" s="1005"/>
    </row>
    <row r="269" spans="2:14">
      <c r="B269" s="2383"/>
      <c r="C269" s="2385"/>
      <c r="D269" s="2269"/>
      <c r="E269" s="2273"/>
      <c r="F269" s="996" t="s">
        <v>594</v>
      </c>
      <c r="G269" s="2273"/>
      <c r="H269" s="2248"/>
      <c r="I269" s="2248"/>
      <c r="J269" s="2275"/>
    </row>
    <row r="270" spans="2:14">
      <c r="B270" s="2383"/>
      <c r="C270" s="2385"/>
      <c r="D270" s="2311" t="s">
        <v>593</v>
      </c>
      <c r="E270" s="2256" t="s">
        <v>592</v>
      </c>
      <c r="F270" s="2256" t="s">
        <v>591</v>
      </c>
      <c r="G270" s="2290" t="s">
        <v>423</v>
      </c>
      <c r="H270" s="2265">
        <v>100</v>
      </c>
      <c r="I270" s="2265">
        <v>50</v>
      </c>
      <c r="J270" s="2280">
        <f>SUM(H270:I271)</f>
        <v>150</v>
      </c>
    </row>
    <row r="271" spans="2:14">
      <c r="B271" s="2383"/>
      <c r="C271" s="2385"/>
      <c r="D271" s="2253"/>
      <c r="E271" s="2273"/>
      <c r="F271" s="2273"/>
      <c r="G271" s="2255"/>
      <c r="H271" s="2248"/>
      <c r="I271" s="2248"/>
      <c r="J271" s="2275"/>
    </row>
    <row r="272" spans="2:14">
      <c r="B272" s="2383"/>
      <c r="C272" s="2385"/>
      <c r="D272" s="2312" t="s">
        <v>590</v>
      </c>
      <c r="E272" s="2301" t="s">
        <v>589</v>
      </c>
      <c r="F272" s="2302"/>
      <c r="G272" s="2290" t="s">
        <v>423</v>
      </c>
      <c r="H272" s="2265">
        <v>15</v>
      </c>
      <c r="I272" s="2265">
        <v>10</v>
      </c>
      <c r="J272" s="2280">
        <f>SUM(H272:I273)</f>
        <v>25</v>
      </c>
    </row>
    <row r="273" spans="2:11">
      <c r="B273" s="2383"/>
      <c r="C273" s="2385"/>
      <c r="D273" s="2312"/>
      <c r="E273" s="2301"/>
      <c r="F273" s="2302"/>
      <c r="G273" s="2255"/>
      <c r="H273" s="2248"/>
      <c r="I273" s="2248"/>
      <c r="J273" s="2275"/>
    </row>
    <row r="274" spans="2:11" ht="24" customHeight="1">
      <c r="B274" s="2383"/>
      <c r="C274" s="2385"/>
      <c r="D274" s="2262" t="s">
        <v>588</v>
      </c>
      <c r="E274" s="2256" t="s">
        <v>587</v>
      </c>
      <c r="F274" s="2256" t="s">
        <v>586</v>
      </c>
      <c r="G274" s="2302" t="s">
        <v>423</v>
      </c>
      <c r="H274" s="2265">
        <v>25</v>
      </c>
      <c r="I274" s="2265">
        <v>30</v>
      </c>
      <c r="J274" s="2280">
        <f>SUM(H274:I275)</f>
        <v>55</v>
      </c>
    </row>
    <row r="275" spans="2:11">
      <c r="B275" s="2383"/>
      <c r="C275" s="2385"/>
      <c r="D275" s="2269"/>
      <c r="E275" s="2273"/>
      <c r="F275" s="2273"/>
      <c r="G275" s="2302"/>
      <c r="H275" s="2248"/>
      <c r="I275" s="2248"/>
      <c r="J275" s="2275"/>
    </row>
    <row r="276" spans="2:11">
      <c r="B276" s="2383"/>
      <c r="C276" s="2385"/>
      <c r="D276" s="2262" t="s">
        <v>585</v>
      </c>
      <c r="E276" s="2256" t="s">
        <v>584</v>
      </c>
      <c r="F276" s="988" t="s">
        <v>583</v>
      </c>
      <c r="G276" s="2270" t="s">
        <v>582</v>
      </c>
      <c r="H276" s="2265">
        <v>0</v>
      </c>
      <c r="I276" s="2265">
        <v>50</v>
      </c>
      <c r="J276" s="2280">
        <f>SUM(H276:I277)</f>
        <v>50</v>
      </c>
    </row>
    <row r="277" spans="2:11" ht="13.5" thickBot="1">
      <c r="B277" s="2383"/>
      <c r="C277" s="2386"/>
      <c r="D277" s="2264"/>
      <c r="E277" s="2258"/>
      <c r="F277" s="987" t="s">
        <v>581</v>
      </c>
      <c r="G277" s="2298"/>
      <c r="H277" s="2266"/>
      <c r="I277" s="2266"/>
      <c r="J277" s="2281"/>
    </row>
    <row r="278" spans="2:11">
      <c r="B278" s="2383"/>
      <c r="C278" s="2387" t="s">
        <v>149</v>
      </c>
      <c r="D278" s="2282" t="s">
        <v>580</v>
      </c>
      <c r="E278" s="2285" t="s">
        <v>579</v>
      </c>
      <c r="F278" s="2285" t="s">
        <v>547</v>
      </c>
      <c r="G278" s="2285" t="s">
        <v>403</v>
      </c>
      <c r="H278" s="2284">
        <v>30</v>
      </c>
      <c r="I278" s="2295">
        <v>10</v>
      </c>
      <c r="J278" s="2293">
        <f>SUM(H278:I279)</f>
        <v>40</v>
      </c>
    </row>
    <row r="279" spans="2:11" ht="15.75" customHeight="1">
      <c r="B279" s="2383"/>
      <c r="C279" s="2385"/>
      <c r="D279" s="2269"/>
      <c r="E279" s="2273"/>
      <c r="F279" s="2273"/>
      <c r="G279" s="2273"/>
      <c r="H279" s="2247"/>
      <c r="I279" s="2300"/>
      <c r="J279" s="2275"/>
      <c r="K279" s="1005"/>
    </row>
    <row r="280" spans="2:11">
      <c r="B280" s="2383"/>
      <c r="C280" s="2385"/>
      <c r="D280" s="2262" t="s">
        <v>578</v>
      </c>
      <c r="E280" s="2256" t="s">
        <v>577</v>
      </c>
      <c r="F280" s="1010" t="s">
        <v>576</v>
      </c>
      <c r="G280" s="2290" t="s">
        <v>403</v>
      </c>
      <c r="H280" s="2265">
        <v>0</v>
      </c>
      <c r="I280" s="2265">
        <v>34</v>
      </c>
      <c r="J280" s="2280">
        <f>SUM(H280:I282)</f>
        <v>34</v>
      </c>
      <c r="K280" s="1005"/>
    </row>
    <row r="281" spans="2:11">
      <c r="B281" s="2383"/>
      <c r="C281" s="2385"/>
      <c r="D281" s="2263"/>
      <c r="E281" s="2257"/>
      <c r="F281" s="1009" t="s">
        <v>559</v>
      </c>
      <c r="G281" s="2254"/>
      <c r="H281" s="2247"/>
      <c r="I281" s="2247"/>
      <c r="J281" s="2274"/>
      <c r="K281" s="1005"/>
    </row>
    <row r="282" spans="2:11">
      <c r="B282" s="2383"/>
      <c r="C282" s="2385"/>
      <c r="D282" s="2269"/>
      <c r="E282" s="2273"/>
      <c r="F282" s="1008" t="s">
        <v>555</v>
      </c>
      <c r="G282" s="2255"/>
      <c r="H282" s="2248"/>
      <c r="I282" s="2248"/>
      <c r="J282" s="2275"/>
      <c r="K282" s="1005"/>
    </row>
    <row r="283" spans="2:11">
      <c r="B283" s="2383"/>
      <c r="C283" s="2385"/>
      <c r="D283" s="2262" t="s">
        <v>575</v>
      </c>
      <c r="E283" s="2256" t="s">
        <v>574</v>
      </c>
      <c r="F283" s="988" t="s">
        <v>573</v>
      </c>
      <c r="G283" s="2257" t="s">
        <v>403</v>
      </c>
      <c r="H283" s="2247">
        <v>16</v>
      </c>
      <c r="I283" s="2247">
        <v>12</v>
      </c>
      <c r="J283" s="2280">
        <f>SUM(H283:I285)</f>
        <v>28</v>
      </c>
      <c r="K283" s="1005"/>
    </row>
    <row r="284" spans="2:11">
      <c r="B284" s="2383"/>
      <c r="C284" s="2385"/>
      <c r="D284" s="2263"/>
      <c r="E284" s="2257"/>
      <c r="F284" s="981" t="s">
        <v>572</v>
      </c>
      <c r="G284" s="2257"/>
      <c r="H284" s="2247"/>
      <c r="I284" s="2247"/>
      <c r="J284" s="2274"/>
      <c r="K284" s="1005"/>
    </row>
    <row r="285" spans="2:11">
      <c r="B285" s="2383"/>
      <c r="C285" s="2385"/>
      <c r="D285" s="2269"/>
      <c r="E285" s="2273"/>
      <c r="F285" s="980" t="s">
        <v>571</v>
      </c>
      <c r="G285" s="2273"/>
      <c r="H285" s="2248"/>
      <c r="I285" s="2248"/>
      <c r="J285" s="2275"/>
      <c r="K285" s="1005"/>
    </row>
    <row r="286" spans="2:11" ht="15" customHeight="1">
      <c r="B286" s="2383"/>
      <c r="C286" s="2385"/>
      <c r="D286" s="2262" t="s">
        <v>570</v>
      </c>
      <c r="E286" s="2256" t="s">
        <v>569</v>
      </c>
      <c r="F286" s="988" t="s">
        <v>568</v>
      </c>
      <c r="G286" s="2256" t="s">
        <v>403</v>
      </c>
      <c r="H286" s="2265">
        <v>90</v>
      </c>
      <c r="I286" s="2265">
        <v>75</v>
      </c>
      <c r="J286" s="2280">
        <f>SUM(H286:I291)</f>
        <v>165</v>
      </c>
      <c r="K286" s="1005"/>
    </row>
    <row r="287" spans="2:11" ht="24">
      <c r="B287" s="2383"/>
      <c r="C287" s="2385"/>
      <c r="D287" s="2263"/>
      <c r="E287" s="2257"/>
      <c r="F287" s="981" t="s">
        <v>35</v>
      </c>
      <c r="G287" s="2257"/>
      <c r="H287" s="2247"/>
      <c r="I287" s="2247"/>
      <c r="J287" s="2274"/>
      <c r="K287" s="1005"/>
    </row>
    <row r="288" spans="2:11">
      <c r="B288" s="2383"/>
      <c r="C288" s="2385"/>
      <c r="D288" s="2263"/>
      <c r="E288" s="2257"/>
      <c r="F288" s="981" t="s">
        <v>567</v>
      </c>
      <c r="G288" s="2257"/>
      <c r="H288" s="2247"/>
      <c r="I288" s="2247"/>
      <c r="J288" s="2274"/>
      <c r="K288" s="1005"/>
    </row>
    <row r="289" spans="2:11">
      <c r="B289" s="2383"/>
      <c r="C289" s="2385"/>
      <c r="D289" s="2263"/>
      <c r="E289" s="2257"/>
      <c r="F289" s="981" t="s">
        <v>566</v>
      </c>
      <c r="G289" s="2257"/>
      <c r="H289" s="2247"/>
      <c r="I289" s="2247"/>
      <c r="J289" s="2274"/>
      <c r="K289" s="1005"/>
    </row>
    <row r="290" spans="2:11">
      <c r="B290" s="2383"/>
      <c r="C290" s="2385"/>
      <c r="D290" s="2263"/>
      <c r="E290" s="2257"/>
      <c r="F290" s="981" t="s">
        <v>417</v>
      </c>
      <c r="G290" s="2257"/>
      <c r="H290" s="2247"/>
      <c r="I290" s="2247"/>
      <c r="J290" s="2274"/>
      <c r="K290" s="1005"/>
    </row>
    <row r="291" spans="2:11">
      <c r="B291" s="2383"/>
      <c r="C291" s="2385"/>
      <c r="D291" s="2269"/>
      <c r="E291" s="2273"/>
      <c r="F291" s="980" t="s">
        <v>19</v>
      </c>
      <c r="G291" s="2273"/>
      <c r="H291" s="2248"/>
      <c r="I291" s="2248"/>
      <c r="J291" s="2275"/>
      <c r="K291" s="1005"/>
    </row>
    <row r="292" spans="2:11" ht="12.75" customHeight="1">
      <c r="B292" s="2383"/>
      <c r="C292" s="2385"/>
      <c r="D292" s="2262" t="s">
        <v>565</v>
      </c>
      <c r="E292" s="2299" t="s">
        <v>564</v>
      </c>
      <c r="F292" s="988" t="s">
        <v>563</v>
      </c>
      <c r="G292" s="2256" t="s">
        <v>403</v>
      </c>
      <c r="H292" s="2265">
        <v>40</v>
      </c>
      <c r="I292" s="2265">
        <v>42</v>
      </c>
      <c r="J292" s="2280">
        <f>SUM(H292:I296)</f>
        <v>82</v>
      </c>
      <c r="K292" s="1005"/>
    </row>
    <row r="293" spans="2:11">
      <c r="B293" s="2383"/>
      <c r="C293" s="2385"/>
      <c r="D293" s="2263"/>
      <c r="E293" s="2300"/>
      <c r="F293" s="981" t="s">
        <v>550</v>
      </c>
      <c r="G293" s="2257"/>
      <c r="H293" s="2247"/>
      <c r="I293" s="2247"/>
      <c r="J293" s="2274"/>
      <c r="K293" s="1005"/>
    </row>
    <row r="294" spans="2:11">
      <c r="B294" s="2383"/>
      <c r="C294" s="2385"/>
      <c r="D294" s="2263"/>
      <c r="E294" s="2300"/>
      <c r="F294" s="981" t="s">
        <v>562</v>
      </c>
      <c r="G294" s="2257"/>
      <c r="H294" s="2247"/>
      <c r="I294" s="2247"/>
      <c r="J294" s="2274"/>
      <c r="K294" s="1005"/>
    </row>
    <row r="295" spans="2:11">
      <c r="B295" s="2383"/>
      <c r="C295" s="2385"/>
      <c r="D295" s="2263"/>
      <c r="E295" s="2300"/>
      <c r="F295" s="981" t="s">
        <v>552</v>
      </c>
      <c r="G295" s="2257"/>
      <c r="H295" s="2247"/>
      <c r="I295" s="2247"/>
      <c r="J295" s="2274"/>
      <c r="K295" s="1005"/>
    </row>
    <row r="296" spans="2:11">
      <c r="B296" s="2383"/>
      <c r="C296" s="2385"/>
      <c r="D296" s="2269"/>
      <c r="E296" s="2296"/>
      <c r="F296" s="980" t="s">
        <v>547</v>
      </c>
      <c r="G296" s="2273"/>
      <c r="H296" s="2248"/>
      <c r="I296" s="2248"/>
      <c r="J296" s="2275"/>
      <c r="K296" s="1005"/>
    </row>
    <row r="297" spans="2:11">
      <c r="B297" s="2383"/>
      <c r="C297" s="2385"/>
      <c r="D297" s="2262" t="s">
        <v>561</v>
      </c>
      <c r="E297" s="2256" t="s">
        <v>560</v>
      </c>
      <c r="F297" s="988" t="s">
        <v>559</v>
      </c>
      <c r="G297" s="2254" t="s">
        <v>558</v>
      </c>
      <c r="H297" s="2265">
        <v>40</v>
      </c>
      <c r="I297" s="2265">
        <v>40</v>
      </c>
      <c r="J297" s="2280">
        <f>SUM(H297:I301)</f>
        <v>80</v>
      </c>
      <c r="K297" s="1005"/>
    </row>
    <row r="298" spans="2:11">
      <c r="B298" s="2383"/>
      <c r="C298" s="2385"/>
      <c r="D298" s="2263"/>
      <c r="E298" s="2257"/>
      <c r="F298" s="981" t="s">
        <v>557</v>
      </c>
      <c r="G298" s="2254"/>
      <c r="H298" s="2247"/>
      <c r="I298" s="2247"/>
      <c r="J298" s="2274"/>
      <c r="K298" s="1005"/>
    </row>
    <row r="299" spans="2:11">
      <c r="B299" s="2383"/>
      <c r="C299" s="2385"/>
      <c r="D299" s="2263"/>
      <c r="E299" s="2257"/>
      <c r="F299" s="981" t="s">
        <v>556</v>
      </c>
      <c r="G299" s="2254"/>
      <c r="H299" s="2247"/>
      <c r="I299" s="2247"/>
      <c r="J299" s="2274"/>
      <c r="K299" s="1005"/>
    </row>
    <row r="300" spans="2:11">
      <c r="B300" s="2383"/>
      <c r="C300" s="2385"/>
      <c r="D300" s="2263"/>
      <c r="E300" s="2257"/>
      <c r="F300" s="981" t="s">
        <v>555</v>
      </c>
      <c r="G300" s="2254"/>
      <c r="H300" s="2247"/>
      <c r="I300" s="2247"/>
      <c r="J300" s="2274"/>
      <c r="K300" s="1005"/>
    </row>
    <row r="301" spans="2:11">
      <c r="B301" s="2383"/>
      <c r="C301" s="2385"/>
      <c r="D301" s="2269"/>
      <c r="E301" s="2273"/>
      <c r="F301" s="980" t="s">
        <v>554</v>
      </c>
      <c r="G301" s="2254"/>
      <c r="H301" s="2248"/>
      <c r="I301" s="2248"/>
      <c r="J301" s="2275"/>
      <c r="K301" s="1005"/>
    </row>
    <row r="302" spans="2:11">
      <c r="B302" s="2383"/>
      <c r="C302" s="2385"/>
      <c r="D302" s="2297" t="s">
        <v>553</v>
      </c>
      <c r="E302" s="2256" t="s">
        <v>552</v>
      </c>
      <c r="F302" s="996" t="s">
        <v>551</v>
      </c>
      <c r="G302" s="2270" t="s">
        <v>403</v>
      </c>
      <c r="H302" s="2247">
        <v>9</v>
      </c>
      <c r="I302" s="2247">
        <v>11</v>
      </c>
      <c r="J302" s="2280">
        <f>SUM(H302:I306)</f>
        <v>20</v>
      </c>
      <c r="K302" s="1005"/>
    </row>
    <row r="303" spans="2:11">
      <c r="B303" s="2383"/>
      <c r="C303" s="2385"/>
      <c r="D303" s="2297"/>
      <c r="E303" s="2257"/>
      <c r="F303" s="996" t="s">
        <v>550</v>
      </c>
      <c r="G303" s="2271"/>
      <c r="H303" s="2247"/>
      <c r="I303" s="2247"/>
      <c r="J303" s="2274"/>
      <c r="K303" s="1005"/>
    </row>
    <row r="304" spans="2:11">
      <c r="B304" s="2383"/>
      <c r="C304" s="2385"/>
      <c r="D304" s="2297"/>
      <c r="E304" s="2257"/>
      <c r="F304" s="996" t="s">
        <v>549</v>
      </c>
      <c r="G304" s="2271"/>
      <c r="H304" s="2247"/>
      <c r="I304" s="2247"/>
      <c r="J304" s="2274"/>
      <c r="K304" s="1005"/>
    </row>
    <row r="305" spans="2:16">
      <c r="B305" s="2383"/>
      <c r="C305" s="2385"/>
      <c r="D305" s="2297"/>
      <c r="E305" s="2257"/>
      <c r="F305" s="996" t="s">
        <v>548</v>
      </c>
      <c r="G305" s="2271"/>
      <c r="H305" s="2247"/>
      <c r="I305" s="2247"/>
      <c r="J305" s="2274"/>
      <c r="K305" s="1005"/>
    </row>
    <row r="306" spans="2:16">
      <c r="B306" s="2383"/>
      <c r="C306" s="2385"/>
      <c r="D306" s="2297"/>
      <c r="E306" s="2273"/>
      <c r="F306" s="996" t="s">
        <v>547</v>
      </c>
      <c r="G306" s="2272"/>
      <c r="H306" s="2247"/>
      <c r="I306" s="2247"/>
      <c r="J306" s="2275"/>
      <c r="K306" s="1005"/>
    </row>
    <row r="307" spans="2:16" ht="15" customHeight="1">
      <c r="B307" s="2383"/>
      <c r="C307" s="2385"/>
      <c r="D307" s="2262" t="s">
        <v>546</v>
      </c>
      <c r="E307" s="2256" t="s">
        <v>545</v>
      </c>
      <c r="F307" s="988" t="s">
        <v>544</v>
      </c>
      <c r="G307" s="2270" t="s">
        <v>403</v>
      </c>
      <c r="H307" s="2265">
        <v>15</v>
      </c>
      <c r="I307" s="2265">
        <v>10</v>
      </c>
      <c r="J307" s="2280">
        <f>SUM(H307:I311)</f>
        <v>25</v>
      </c>
      <c r="K307" s="1005"/>
    </row>
    <row r="308" spans="2:16">
      <c r="B308" s="2383"/>
      <c r="C308" s="2385"/>
      <c r="D308" s="2263"/>
      <c r="E308" s="2257"/>
      <c r="F308" s="1007" t="s">
        <v>543</v>
      </c>
      <c r="G308" s="2271"/>
      <c r="H308" s="2247"/>
      <c r="I308" s="2247"/>
      <c r="J308" s="2274"/>
      <c r="K308" s="1005"/>
    </row>
    <row r="309" spans="2:16">
      <c r="B309" s="2383"/>
      <c r="C309" s="2385"/>
      <c r="D309" s="2263"/>
      <c r="E309" s="2257"/>
      <c r="F309" s="1007" t="s">
        <v>542</v>
      </c>
      <c r="G309" s="2271"/>
      <c r="H309" s="2247"/>
      <c r="I309" s="2247"/>
      <c r="J309" s="2274"/>
      <c r="K309" s="1005"/>
    </row>
    <row r="310" spans="2:16">
      <c r="B310" s="2383"/>
      <c r="C310" s="2385"/>
      <c r="D310" s="2263"/>
      <c r="E310" s="2257"/>
      <c r="F310" s="1007" t="s">
        <v>541</v>
      </c>
      <c r="G310" s="2271"/>
      <c r="H310" s="2247"/>
      <c r="I310" s="2247"/>
      <c r="J310" s="2274"/>
      <c r="K310" s="1005"/>
    </row>
    <row r="311" spans="2:16" ht="13.5" thickBot="1">
      <c r="B311" s="2383"/>
      <c r="C311" s="2386"/>
      <c r="D311" s="2264"/>
      <c r="E311" s="2258"/>
      <c r="F311" s="987" t="s">
        <v>540</v>
      </c>
      <c r="G311" s="2298"/>
      <c r="H311" s="2266"/>
      <c r="I311" s="2266"/>
      <c r="J311" s="2281"/>
      <c r="K311" s="1005"/>
    </row>
    <row r="312" spans="2:16">
      <c r="B312" s="2383"/>
      <c r="C312" s="2385" t="s">
        <v>65</v>
      </c>
      <c r="D312" s="2278" t="s">
        <v>539</v>
      </c>
      <c r="E312" s="2257" t="s">
        <v>538</v>
      </c>
      <c r="F312" s="981" t="s">
        <v>537</v>
      </c>
      <c r="G312" s="2257" t="s">
        <v>436</v>
      </c>
      <c r="H312" s="2247">
        <v>40</v>
      </c>
      <c r="I312" s="2247">
        <v>50</v>
      </c>
      <c r="J312" s="2274">
        <f>SUM(H312:I315)</f>
        <v>90</v>
      </c>
      <c r="K312" s="1005"/>
    </row>
    <row r="313" spans="2:16">
      <c r="B313" s="2383"/>
      <c r="C313" s="2385"/>
      <c r="D313" s="2278"/>
      <c r="E313" s="2257"/>
      <c r="F313" s="981" t="s">
        <v>536</v>
      </c>
      <c r="G313" s="2257"/>
      <c r="H313" s="2247"/>
      <c r="I313" s="2247"/>
      <c r="J313" s="2274"/>
      <c r="K313" s="1005"/>
      <c r="P313" s="1006"/>
    </row>
    <row r="314" spans="2:16">
      <c r="B314" s="2383"/>
      <c r="C314" s="2385"/>
      <c r="D314" s="2278"/>
      <c r="E314" s="2257"/>
      <c r="F314" s="981" t="s">
        <v>535</v>
      </c>
      <c r="G314" s="2257"/>
      <c r="H314" s="2247"/>
      <c r="I314" s="2247"/>
      <c r="J314" s="2274"/>
      <c r="K314" s="1005"/>
    </row>
    <row r="315" spans="2:16">
      <c r="B315" s="2383"/>
      <c r="C315" s="2385"/>
      <c r="D315" s="2337"/>
      <c r="E315" s="2273"/>
      <c r="F315" s="980" t="s">
        <v>534</v>
      </c>
      <c r="G315" s="2273"/>
      <c r="H315" s="2248"/>
      <c r="I315" s="2248"/>
      <c r="J315" s="2275"/>
      <c r="K315" s="1005"/>
    </row>
    <row r="316" spans="2:16">
      <c r="B316" s="2383"/>
      <c r="C316" s="2385"/>
      <c r="D316" s="2297" t="s">
        <v>533</v>
      </c>
      <c r="E316" s="2256" t="s">
        <v>532</v>
      </c>
      <c r="F316" s="988" t="s">
        <v>531</v>
      </c>
      <c r="G316" s="2256" t="s">
        <v>436</v>
      </c>
      <c r="H316" s="2265">
        <v>25</v>
      </c>
      <c r="I316" s="2265">
        <v>20</v>
      </c>
      <c r="J316" s="2280">
        <f>SUM(H316:I319)</f>
        <v>45</v>
      </c>
      <c r="K316" s="1005"/>
    </row>
    <row r="317" spans="2:16">
      <c r="B317" s="2383"/>
      <c r="C317" s="2385"/>
      <c r="D317" s="2297"/>
      <c r="E317" s="2257"/>
      <c r="F317" s="981" t="s">
        <v>530</v>
      </c>
      <c r="G317" s="2257"/>
      <c r="H317" s="2247"/>
      <c r="I317" s="2247"/>
      <c r="J317" s="2274"/>
      <c r="K317" s="1005"/>
    </row>
    <row r="318" spans="2:16">
      <c r="B318" s="2383"/>
      <c r="C318" s="2385"/>
      <c r="D318" s="2297"/>
      <c r="E318" s="2257"/>
      <c r="F318" s="981" t="s">
        <v>529</v>
      </c>
      <c r="G318" s="2257"/>
      <c r="H318" s="2247"/>
      <c r="I318" s="2247"/>
      <c r="J318" s="2274"/>
      <c r="K318" s="1005"/>
    </row>
    <row r="319" spans="2:16">
      <c r="B319" s="2383"/>
      <c r="C319" s="2385"/>
      <c r="D319" s="2297"/>
      <c r="E319" s="2273"/>
      <c r="F319" s="980" t="s">
        <v>45</v>
      </c>
      <c r="G319" s="2273"/>
      <c r="H319" s="2248"/>
      <c r="I319" s="2248"/>
      <c r="J319" s="2275"/>
      <c r="K319" s="1005"/>
    </row>
    <row r="320" spans="2:16">
      <c r="B320" s="2383"/>
      <c r="C320" s="2385"/>
      <c r="D320" s="2311" t="s">
        <v>528</v>
      </c>
      <c r="E320" s="2256" t="s">
        <v>527</v>
      </c>
      <c r="F320" s="988" t="s">
        <v>526</v>
      </c>
      <c r="G320" s="2254" t="s">
        <v>436</v>
      </c>
      <c r="H320" s="2247">
        <v>50</v>
      </c>
      <c r="I320" s="2247">
        <v>25</v>
      </c>
      <c r="J320" s="2280">
        <f>SUM(H320:I322)</f>
        <v>75</v>
      </c>
      <c r="K320" s="1005"/>
    </row>
    <row r="321" spans="2:11">
      <c r="B321" s="2383"/>
      <c r="C321" s="2385"/>
      <c r="D321" s="2252"/>
      <c r="E321" s="2257"/>
      <c r="F321" s="981" t="s">
        <v>525</v>
      </c>
      <c r="G321" s="2254"/>
      <c r="H321" s="2247"/>
      <c r="I321" s="2247"/>
      <c r="J321" s="2274"/>
      <c r="K321" s="1005"/>
    </row>
    <row r="322" spans="2:11">
      <c r="B322" s="2383"/>
      <c r="C322" s="2385"/>
      <c r="D322" s="2253"/>
      <c r="E322" s="2273"/>
      <c r="F322" s="980" t="s">
        <v>524</v>
      </c>
      <c r="G322" s="2255"/>
      <c r="H322" s="2248"/>
      <c r="I322" s="2248"/>
      <c r="J322" s="2275"/>
      <c r="K322" s="1005"/>
    </row>
    <row r="323" spans="2:11">
      <c r="B323" s="2383"/>
      <c r="C323" s="2385"/>
      <c r="D323" s="2262" t="s">
        <v>523</v>
      </c>
      <c r="E323" s="2256" t="s">
        <v>522</v>
      </c>
      <c r="F323" s="996" t="s">
        <v>521</v>
      </c>
      <c r="G323" s="2254" t="s">
        <v>436</v>
      </c>
      <c r="H323" s="2265">
        <v>60</v>
      </c>
      <c r="I323" s="2265">
        <v>40</v>
      </c>
      <c r="J323" s="2280">
        <f>SUM(H323:I327)</f>
        <v>100</v>
      </c>
      <c r="K323" s="1005"/>
    </row>
    <row r="324" spans="2:11">
      <c r="B324" s="2383"/>
      <c r="C324" s="2385"/>
      <c r="D324" s="2263"/>
      <c r="E324" s="2257"/>
      <c r="F324" s="996" t="s">
        <v>11</v>
      </c>
      <c r="G324" s="2254"/>
      <c r="H324" s="2247"/>
      <c r="I324" s="2247"/>
      <c r="J324" s="2274"/>
      <c r="K324" s="1005"/>
    </row>
    <row r="325" spans="2:11">
      <c r="B325" s="2383"/>
      <c r="C325" s="2385"/>
      <c r="D325" s="2263"/>
      <c r="E325" s="2257"/>
      <c r="F325" s="996" t="s">
        <v>520</v>
      </c>
      <c r="G325" s="2254"/>
      <c r="H325" s="2247"/>
      <c r="I325" s="2247"/>
      <c r="J325" s="2274"/>
      <c r="K325" s="1005"/>
    </row>
    <row r="326" spans="2:11">
      <c r="B326" s="2383"/>
      <c r="C326" s="2385"/>
      <c r="D326" s="2263"/>
      <c r="E326" s="2257"/>
      <c r="F326" s="996" t="s">
        <v>519</v>
      </c>
      <c r="G326" s="2254"/>
      <c r="H326" s="2247"/>
      <c r="I326" s="2247"/>
      <c r="J326" s="2274"/>
      <c r="K326" s="1005"/>
    </row>
    <row r="327" spans="2:11">
      <c r="B327" s="2383"/>
      <c r="C327" s="2385"/>
      <c r="D327" s="2269"/>
      <c r="E327" s="2273"/>
      <c r="F327" s="996" t="s">
        <v>518</v>
      </c>
      <c r="G327" s="2254"/>
      <c r="H327" s="2248"/>
      <c r="I327" s="2248"/>
      <c r="J327" s="2275"/>
      <c r="K327" s="1005"/>
    </row>
    <row r="328" spans="2:11">
      <c r="B328" s="2383"/>
      <c r="C328" s="2385"/>
      <c r="D328" s="2262" t="s">
        <v>517</v>
      </c>
      <c r="E328" s="2256" t="s">
        <v>516</v>
      </c>
      <c r="F328" s="988" t="s">
        <v>515</v>
      </c>
      <c r="G328" s="2256" t="s">
        <v>436</v>
      </c>
      <c r="H328" s="2247">
        <v>72</v>
      </c>
      <c r="I328" s="2247">
        <v>50</v>
      </c>
      <c r="J328" s="2280">
        <f>SUM(H328:I331)</f>
        <v>122</v>
      </c>
      <c r="K328" s="1005"/>
    </row>
    <row r="329" spans="2:11">
      <c r="B329" s="2383"/>
      <c r="C329" s="2385"/>
      <c r="D329" s="2263"/>
      <c r="E329" s="2257"/>
      <c r="F329" s="981" t="s">
        <v>514</v>
      </c>
      <c r="G329" s="2257"/>
      <c r="H329" s="2247"/>
      <c r="I329" s="2247"/>
      <c r="J329" s="2274"/>
      <c r="K329" s="1005"/>
    </row>
    <row r="330" spans="2:11">
      <c r="B330" s="2383"/>
      <c r="C330" s="2385"/>
      <c r="D330" s="2263"/>
      <c r="E330" s="2257"/>
      <c r="F330" s="981" t="s">
        <v>513</v>
      </c>
      <c r="G330" s="2257"/>
      <c r="H330" s="2247"/>
      <c r="I330" s="2247"/>
      <c r="J330" s="2274"/>
      <c r="K330" s="1005"/>
    </row>
    <row r="331" spans="2:11">
      <c r="B331" s="2383"/>
      <c r="C331" s="2388"/>
      <c r="D331" s="2269"/>
      <c r="E331" s="2273"/>
      <c r="F331" s="980" t="s">
        <v>512</v>
      </c>
      <c r="G331" s="2273"/>
      <c r="H331" s="2247"/>
      <c r="I331" s="2247"/>
      <c r="J331" s="2275"/>
      <c r="K331" s="1005"/>
    </row>
    <row r="332" spans="2:11" s="976" customFormat="1" ht="18.75" customHeight="1">
      <c r="B332" s="2380">
        <v>1406</v>
      </c>
      <c r="C332" s="1004" t="s">
        <v>22</v>
      </c>
      <c r="D332" s="1003"/>
      <c r="E332" s="1003"/>
      <c r="F332" s="1003"/>
      <c r="G332" s="1003"/>
      <c r="H332" s="989">
        <f>SUM(H333:H371)</f>
        <v>305</v>
      </c>
      <c r="I332" s="989">
        <f>SUM(I333:I371)</f>
        <v>518</v>
      </c>
      <c r="J332" s="989">
        <f>SUM(H332:I332)</f>
        <v>823</v>
      </c>
    </row>
    <row r="333" spans="2:11" ht="12.75" customHeight="1">
      <c r="B333" s="2381"/>
      <c r="C333" s="2384" t="s">
        <v>68</v>
      </c>
      <c r="D333" s="2262" t="s">
        <v>511</v>
      </c>
      <c r="E333" s="2256" t="s">
        <v>510</v>
      </c>
      <c r="F333" s="988" t="s">
        <v>509</v>
      </c>
      <c r="G333" s="2256" t="s">
        <v>403</v>
      </c>
      <c r="H333" s="2265">
        <v>45</v>
      </c>
      <c r="I333" s="2265">
        <v>40</v>
      </c>
      <c r="J333" s="2280">
        <f>SUM(H333:I338)</f>
        <v>85</v>
      </c>
    </row>
    <row r="334" spans="2:11" ht="12.75" customHeight="1">
      <c r="B334" s="2381"/>
      <c r="C334" s="2385"/>
      <c r="D334" s="2263"/>
      <c r="E334" s="2257"/>
      <c r="F334" s="1002" t="s">
        <v>508</v>
      </c>
      <c r="G334" s="2257"/>
      <c r="H334" s="2247"/>
      <c r="I334" s="2247"/>
      <c r="J334" s="2274"/>
    </row>
    <row r="335" spans="2:11" ht="12.75" customHeight="1">
      <c r="B335" s="2381"/>
      <c r="C335" s="2385"/>
      <c r="D335" s="2263"/>
      <c r="E335" s="2257"/>
      <c r="F335" s="981" t="s">
        <v>507</v>
      </c>
      <c r="G335" s="2257"/>
      <c r="H335" s="2247"/>
      <c r="I335" s="2247"/>
      <c r="J335" s="2274"/>
    </row>
    <row r="336" spans="2:11" ht="12.75" customHeight="1">
      <c r="B336" s="2381"/>
      <c r="C336" s="2385"/>
      <c r="D336" s="2263"/>
      <c r="E336" s="2257"/>
      <c r="F336" s="981" t="s">
        <v>506</v>
      </c>
      <c r="G336" s="2257"/>
      <c r="H336" s="2247"/>
      <c r="I336" s="2247"/>
      <c r="J336" s="2274"/>
    </row>
    <row r="337" spans="2:10" ht="12.75" customHeight="1">
      <c r="B337" s="2381"/>
      <c r="C337" s="2385"/>
      <c r="D337" s="2263"/>
      <c r="E337" s="2257"/>
      <c r="F337" s="981" t="s">
        <v>505</v>
      </c>
      <c r="G337" s="2257"/>
      <c r="H337" s="2247"/>
      <c r="I337" s="2247"/>
      <c r="J337" s="2274"/>
    </row>
    <row r="338" spans="2:10" ht="12.75" customHeight="1">
      <c r="B338" s="2381"/>
      <c r="C338" s="2385"/>
      <c r="D338" s="2269"/>
      <c r="E338" s="2273"/>
      <c r="F338" s="980" t="s">
        <v>504</v>
      </c>
      <c r="G338" s="2257"/>
      <c r="H338" s="2247"/>
      <c r="I338" s="2247"/>
      <c r="J338" s="2275"/>
    </row>
    <row r="339" spans="2:10" ht="12.75" customHeight="1">
      <c r="B339" s="2381"/>
      <c r="C339" s="2385"/>
      <c r="D339" s="2277" t="s">
        <v>503</v>
      </c>
      <c r="E339" s="2256" t="s">
        <v>502</v>
      </c>
      <c r="F339" s="984" t="s">
        <v>501</v>
      </c>
      <c r="G339" s="2290" t="s">
        <v>403</v>
      </c>
      <c r="H339" s="2265">
        <v>50</v>
      </c>
      <c r="I339" s="2265">
        <v>50</v>
      </c>
      <c r="J339" s="2280">
        <f>SUM(H339:I340)</f>
        <v>100</v>
      </c>
    </row>
    <row r="340" spans="2:10" ht="12.75" customHeight="1">
      <c r="B340" s="2381"/>
      <c r="C340" s="2385"/>
      <c r="D340" s="2337"/>
      <c r="E340" s="2273"/>
      <c r="F340" s="985" t="s">
        <v>500</v>
      </c>
      <c r="G340" s="2255"/>
      <c r="H340" s="2248"/>
      <c r="I340" s="2248"/>
      <c r="J340" s="2275"/>
    </row>
    <row r="341" spans="2:10" ht="12.75" customHeight="1">
      <c r="B341" s="2381"/>
      <c r="C341" s="2385"/>
      <c r="D341" s="2262" t="s">
        <v>499</v>
      </c>
      <c r="E341" s="2256" t="s">
        <v>498</v>
      </c>
      <c r="F341" s="988" t="s">
        <v>497</v>
      </c>
      <c r="G341" s="2256" t="s">
        <v>496</v>
      </c>
      <c r="H341" s="2265">
        <v>20</v>
      </c>
      <c r="I341" s="2265">
        <v>15</v>
      </c>
      <c r="J341" s="2280">
        <f>SUM(H341:I345)</f>
        <v>35</v>
      </c>
    </row>
    <row r="342" spans="2:10" ht="12.75" customHeight="1">
      <c r="B342" s="2381"/>
      <c r="C342" s="2385"/>
      <c r="D342" s="2263"/>
      <c r="E342" s="2257"/>
      <c r="F342" s="981" t="s">
        <v>462</v>
      </c>
      <c r="G342" s="2257"/>
      <c r="H342" s="2247"/>
      <c r="I342" s="2247"/>
      <c r="J342" s="2274"/>
    </row>
    <row r="343" spans="2:10" ht="12.75" customHeight="1">
      <c r="B343" s="2381"/>
      <c r="C343" s="2385"/>
      <c r="D343" s="2263"/>
      <c r="E343" s="2257"/>
      <c r="F343" s="981" t="s">
        <v>495</v>
      </c>
      <c r="G343" s="2257"/>
      <c r="H343" s="2247"/>
      <c r="I343" s="2247"/>
      <c r="J343" s="2274"/>
    </row>
    <row r="344" spans="2:10" ht="12.75" customHeight="1">
      <c r="B344" s="2381"/>
      <c r="C344" s="2385"/>
      <c r="D344" s="2263"/>
      <c r="E344" s="2257"/>
      <c r="F344" s="981" t="s">
        <v>494</v>
      </c>
      <c r="G344" s="2257"/>
      <c r="H344" s="2247"/>
      <c r="I344" s="2247"/>
      <c r="J344" s="2274"/>
    </row>
    <row r="345" spans="2:10" ht="12.75" customHeight="1">
      <c r="B345" s="2381"/>
      <c r="C345" s="2385"/>
      <c r="D345" s="2269"/>
      <c r="E345" s="2273"/>
      <c r="F345" s="980" t="s">
        <v>493</v>
      </c>
      <c r="G345" s="2273"/>
      <c r="H345" s="2248"/>
      <c r="I345" s="2248"/>
      <c r="J345" s="2275"/>
    </row>
    <row r="346" spans="2:10" ht="12.75" customHeight="1">
      <c r="B346" s="2381"/>
      <c r="C346" s="2385"/>
      <c r="D346" s="2262" t="s">
        <v>492</v>
      </c>
      <c r="E346" s="2256" t="s">
        <v>491</v>
      </c>
      <c r="F346" s="996" t="s">
        <v>490</v>
      </c>
      <c r="G346" s="2270" t="s">
        <v>403</v>
      </c>
      <c r="H346" s="2247">
        <v>25</v>
      </c>
      <c r="I346" s="2247">
        <v>50</v>
      </c>
      <c r="J346" s="2280">
        <f>SUM(H346:I350)</f>
        <v>75</v>
      </c>
    </row>
    <row r="347" spans="2:10" ht="12.75" customHeight="1">
      <c r="B347" s="2381"/>
      <c r="C347" s="2385"/>
      <c r="D347" s="2263"/>
      <c r="E347" s="2257"/>
      <c r="F347" s="996" t="s">
        <v>489</v>
      </c>
      <c r="G347" s="2271"/>
      <c r="H347" s="2247"/>
      <c r="I347" s="2247"/>
      <c r="J347" s="2274"/>
    </row>
    <row r="348" spans="2:10" ht="12.75" customHeight="1">
      <c r="B348" s="2381"/>
      <c r="C348" s="2385"/>
      <c r="D348" s="2263"/>
      <c r="E348" s="2257"/>
      <c r="F348" s="996" t="s">
        <v>488</v>
      </c>
      <c r="G348" s="2271"/>
      <c r="H348" s="2247"/>
      <c r="I348" s="2247"/>
      <c r="J348" s="2274"/>
    </row>
    <row r="349" spans="2:10" ht="12.75" customHeight="1">
      <c r="B349" s="2381"/>
      <c r="C349" s="2385"/>
      <c r="D349" s="2263"/>
      <c r="E349" s="2257"/>
      <c r="F349" s="996" t="s">
        <v>487</v>
      </c>
      <c r="G349" s="2271"/>
      <c r="H349" s="2247"/>
      <c r="I349" s="2247"/>
      <c r="J349" s="2274"/>
    </row>
    <row r="350" spans="2:10" ht="13.5" customHeight="1" thickBot="1">
      <c r="B350" s="2381"/>
      <c r="C350" s="2386"/>
      <c r="D350" s="2264"/>
      <c r="E350" s="2258"/>
      <c r="F350" s="1001" t="s">
        <v>486</v>
      </c>
      <c r="G350" s="2298"/>
      <c r="H350" s="2266"/>
      <c r="I350" s="2266"/>
      <c r="J350" s="2281"/>
    </row>
    <row r="351" spans="2:10" ht="15" customHeight="1">
      <c r="B351" s="2381"/>
      <c r="C351" s="2304" t="s">
        <v>23</v>
      </c>
      <c r="D351" s="2282" t="s">
        <v>485</v>
      </c>
      <c r="E351" s="1000" t="s">
        <v>484</v>
      </c>
      <c r="F351" s="999" t="s">
        <v>483</v>
      </c>
      <c r="G351" s="2294" t="s">
        <v>463</v>
      </c>
      <c r="H351" s="2295">
        <v>0</v>
      </c>
      <c r="I351" s="2284">
        <v>18</v>
      </c>
      <c r="J351" s="2293">
        <f>SUM(H351:I352)</f>
        <v>18</v>
      </c>
    </row>
    <row r="352" spans="2:10" ht="24">
      <c r="B352" s="2381"/>
      <c r="C352" s="2304"/>
      <c r="D352" s="2269"/>
      <c r="E352" s="980" t="s">
        <v>66</v>
      </c>
      <c r="F352" s="998" t="s">
        <v>479</v>
      </c>
      <c r="G352" s="2272"/>
      <c r="H352" s="2296"/>
      <c r="I352" s="2248"/>
      <c r="J352" s="2275"/>
    </row>
    <row r="353" spans="2:10" ht="12.75" customHeight="1">
      <c r="B353" s="2381"/>
      <c r="C353" s="2304"/>
      <c r="D353" s="2262" t="s">
        <v>482</v>
      </c>
      <c r="E353" s="988" t="s">
        <v>481</v>
      </c>
      <c r="F353" s="996" t="s">
        <v>480</v>
      </c>
      <c r="G353" s="2257" t="s">
        <v>463</v>
      </c>
      <c r="H353" s="2247">
        <v>100</v>
      </c>
      <c r="I353" s="2247">
        <v>120</v>
      </c>
      <c r="J353" s="2280">
        <f>SUM(H353:I355)</f>
        <v>220</v>
      </c>
    </row>
    <row r="354" spans="2:10" ht="12.75" customHeight="1">
      <c r="B354" s="2381"/>
      <c r="C354" s="2304"/>
      <c r="D354" s="2263"/>
      <c r="E354" s="2257" t="s">
        <v>66</v>
      </c>
      <c r="F354" s="996" t="s">
        <v>479</v>
      </c>
      <c r="G354" s="2257"/>
      <c r="H354" s="2247"/>
      <c r="I354" s="2247"/>
      <c r="J354" s="2274"/>
    </row>
    <row r="355" spans="2:10" ht="12.75" customHeight="1">
      <c r="B355" s="2381"/>
      <c r="C355" s="2304"/>
      <c r="D355" s="2269"/>
      <c r="E355" s="2273"/>
      <c r="F355" s="998" t="s">
        <v>478</v>
      </c>
      <c r="G355" s="2273"/>
      <c r="H355" s="2248"/>
      <c r="I355" s="2248"/>
      <c r="J355" s="2275"/>
    </row>
    <row r="356" spans="2:10" ht="12.75" customHeight="1">
      <c r="B356" s="2381"/>
      <c r="C356" s="2304"/>
      <c r="D356" s="2297" t="s">
        <v>477</v>
      </c>
      <c r="E356" s="988" t="s">
        <v>476</v>
      </c>
      <c r="F356" s="984" t="s">
        <v>475</v>
      </c>
      <c r="G356" s="2256" t="s">
        <v>463</v>
      </c>
      <c r="H356" s="2265">
        <v>25</v>
      </c>
      <c r="I356" s="2265">
        <v>100</v>
      </c>
      <c r="J356" s="2280">
        <f>SUM(H356:I358)</f>
        <v>125</v>
      </c>
    </row>
    <row r="357" spans="2:10" ht="12.75" customHeight="1">
      <c r="B357" s="2381"/>
      <c r="C357" s="2304"/>
      <c r="D357" s="2297"/>
      <c r="E357" s="2257" t="s">
        <v>66</v>
      </c>
      <c r="F357" s="983" t="s">
        <v>467</v>
      </c>
      <c r="G357" s="2257"/>
      <c r="H357" s="2247"/>
      <c r="I357" s="2247"/>
      <c r="J357" s="2274"/>
    </row>
    <row r="358" spans="2:10" ht="12.75" customHeight="1">
      <c r="B358" s="2381"/>
      <c r="C358" s="2304"/>
      <c r="D358" s="2297"/>
      <c r="E358" s="2273"/>
      <c r="F358" s="985" t="s">
        <v>474</v>
      </c>
      <c r="G358" s="2273"/>
      <c r="H358" s="2248"/>
      <c r="I358" s="2248"/>
      <c r="J358" s="2275"/>
    </row>
    <row r="359" spans="2:10" ht="12.75" customHeight="1">
      <c r="B359" s="2381"/>
      <c r="C359" s="2304"/>
      <c r="D359" s="2262" t="s">
        <v>473</v>
      </c>
      <c r="E359" s="988" t="s">
        <v>472</v>
      </c>
      <c r="F359" s="996" t="s">
        <v>471</v>
      </c>
      <c r="G359" s="2257" t="s">
        <v>463</v>
      </c>
      <c r="H359" s="2247">
        <v>10</v>
      </c>
      <c r="I359" s="2247">
        <v>50</v>
      </c>
      <c r="J359" s="2280">
        <f>SUM(H359:I363)</f>
        <v>60</v>
      </c>
    </row>
    <row r="360" spans="2:10" ht="12.75" customHeight="1">
      <c r="B360" s="2381"/>
      <c r="C360" s="2304"/>
      <c r="D360" s="2263"/>
      <c r="E360" s="981"/>
      <c r="F360" s="996" t="s">
        <v>470</v>
      </c>
      <c r="G360" s="2257"/>
      <c r="H360" s="2247"/>
      <c r="I360" s="2247"/>
      <c r="J360" s="2274"/>
    </row>
    <row r="361" spans="2:10" ht="12.75" customHeight="1">
      <c r="B361" s="2381"/>
      <c r="C361" s="2304"/>
      <c r="D361" s="2263"/>
      <c r="E361" s="2257" t="s">
        <v>66</v>
      </c>
      <c r="F361" s="996" t="s">
        <v>469</v>
      </c>
      <c r="G361" s="2257"/>
      <c r="H361" s="2247"/>
      <c r="I361" s="2247"/>
      <c r="J361" s="2274"/>
    </row>
    <row r="362" spans="2:10" ht="12.75" customHeight="1">
      <c r="B362" s="2381"/>
      <c r="C362" s="2304"/>
      <c r="D362" s="2263"/>
      <c r="E362" s="2257"/>
      <c r="F362" s="996" t="s">
        <v>468</v>
      </c>
      <c r="G362" s="2257"/>
      <c r="H362" s="2247"/>
      <c r="I362" s="2247"/>
      <c r="J362" s="2274"/>
    </row>
    <row r="363" spans="2:10" ht="12.75" customHeight="1">
      <c r="B363" s="2381"/>
      <c r="C363" s="2304"/>
      <c r="D363" s="2269"/>
      <c r="E363" s="997"/>
      <c r="F363" s="996" t="s">
        <v>467</v>
      </c>
      <c r="G363" s="2257"/>
      <c r="H363" s="2247"/>
      <c r="I363" s="2247"/>
      <c r="J363" s="2275"/>
    </row>
    <row r="364" spans="2:10" ht="15" customHeight="1">
      <c r="B364" s="2381"/>
      <c r="C364" s="2304"/>
      <c r="D364" s="2262" t="s">
        <v>466</v>
      </c>
      <c r="E364" s="2256" t="s">
        <v>465</v>
      </c>
      <c r="F364" s="988" t="s">
        <v>464</v>
      </c>
      <c r="G364" s="2256" t="s">
        <v>463</v>
      </c>
      <c r="H364" s="2265">
        <v>20</v>
      </c>
      <c r="I364" s="2265">
        <v>50</v>
      </c>
      <c r="J364" s="2280">
        <f>SUM(H364:I369)</f>
        <v>70</v>
      </c>
    </row>
    <row r="365" spans="2:10" ht="12.75" customHeight="1">
      <c r="B365" s="2381"/>
      <c r="C365" s="2304"/>
      <c r="D365" s="2263"/>
      <c r="E365" s="2257"/>
      <c r="F365" s="981" t="s">
        <v>16</v>
      </c>
      <c r="G365" s="2257"/>
      <c r="H365" s="2247"/>
      <c r="I365" s="2247"/>
      <c r="J365" s="2274"/>
    </row>
    <row r="366" spans="2:10" ht="15" customHeight="1">
      <c r="B366" s="2381"/>
      <c r="C366" s="2304"/>
      <c r="D366" s="2263"/>
      <c r="E366" s="2257" t="s">
        <v>66</v>
      </c>
      <c r="F366" s="981" t="s">
        <v>462</v>
      </c>
      <c r="G366" s="2257"/>
      <c r="H366" s="2247"/>
      <c r="I366" s="2247"/>
      <c r="J366" s="2274"/>
    </row>
    <row r="367" spans="2:10" ht="12.75" customHeight="1">
      <c r="B367" s="2381"/>
      <c r="C367" s="2304"/>
      <c r="D367" s="2263"/>
      <c r="E367" s="2257"/>
      <c r="F367" s="981" t="s">
        <v>461</v>
      </c>
      <c r="G367" s="2257"/>
      <c r="H367" s="2247"/>
      <c r="I367" s="2247"/>
      <c r="J367" s="2274"/>
    </row>
    <row r="368" spans="2:10" ht="12.75" customHeight="1">
      <c r="B368" s="2381"/>
      <c r="C368" s="2304"/>
      <c r="D368" s="2263"/>
      <c r="E368" s="995"/>
      <c r="F368" s="981" t="s">
        <v>460</v>
      </c>
      <c r="G368" s="2257"/>
      <c r="H368" s="2247"/>
      <c r="I368" s="2247"/>
      <c r="J368" s="2274"/>
    </row>
    <row r="369" spans="2:10" ht="14.25" customHeight="1" thickBot="1">
      <c r="B369" s="2381"/>
      <c r="C369" s="2305"/>
      <c r="D369" s="2264"/>
      <c r="E369" s="994"/>
      <c r="F369" s="987" t="s">
        <v>23</v>
      </c>
      <c r="G369" s="2258"/>
      <c r="H369" s="2266"/>
      <c r="I369" s="2266"/>
      <c r="J369" s="2281"/>
    </row>
    <row r="370" spans="2:10" ht="14.25" customHeight="1">
      <c r="B370" s="2381"/>
      <c r="C370" s="2385" t="s">
        <v>459</v>
      </c>
      <c r="D370" s="2262" t="s">
        <v>458</v>
      </c>
      <c r="E370" s="2291" t="s">
        <v>457</v>
      </c>
      <c r="F370" s="2285" t="s">
        <v>456</v>
      </c>
      <c r="G370" s="2290" t="s">
        <v>455</v>
      </c>
      <c r="H370" s="2265">
        <v>10</v>
      </c>
      <c r="I370" s="2265">
        <v>25</v>
      </c>
      <c r="J370" s="2293">
        <f>SUM(H370:I371)</f>
        <v>35</v>
      </c>
    </row>
    <row r="371" spans="2:10" ht="14.25" customHeight="1">
      <c r="B371" s="2381"/>
      <c r="C371" s="2385"/>
      <c r="D371" s="2269"/>
      <c r="E371" s="2292"/>
      <c r="F371" s="2273"/>
      <c r="G371" s="2255"/>
      <c r="H371" s="2248"/>
      <c r="I371" s="2248"/>
      <c r="J371" s="2274"/>
    </row>
    <row r="372" spans="2:10" s="976" customFormat="1" ht="18.75" customHeight="1">
      <c r="B372" s="2376">
        <v>1407</v>
      </c>
      <c r="C372" s="979" t="s">
        <v>454</v>
      </c>
      <c r="D372" s="978"/>
      <c r="E372" s="978"/>
      <c r="F372" s="978"/>
      <c r="G372" s="978"/>
      <c r="H372" s="993">
        <f>SUM(H373:H390)</f>
        <v>214</v>
      </c>
      <c r="I372" s="993">
        <f>SUM(I373:I390)</f>
        <v>60</v>
      </c>
      <c r="J372" s="992">
        <f>SUM(H372:I372)</f>
        <v>274</v>
      </c>
    </row>
    <row r="373" spans="2:10" s="976" customFormat="1" ht="12.75" customHeight="1">
      <c r="B373" s="2379"/>
      <c r="C373" s="2286" t="s">
        <v>69</v>
      </c>
      <c r="D373" s="2262" t="s">
        <v>453</v>
      </c>
      <c r="E373" s="2256" t="s">
        <v>452</v>
      </c>
      <c r="F373" s="988" t="s">
        <v>449</v>
      </c>
      <c r="G373" s="2270" t="s">
        <v>403</v>
      </c>
      <c r="H373" s="2265">
        <v>100</v>
      </c>
      <c r="I373" s="2265">
        <v>50</v>
      </c>
      <c r="J373" s="2249">
        <f>SUM(H373:I376)</f>
        <v>150</v>
      </c>
    </row>
    <row r="374" spans="2:10" s="976" customFormat="1" ht="12.75" customHeight="1">
      <c r="B374" s="2379"/>
      <c r="C374" s="2287"/>
      <c r="D374" s="2263"/>
      <c r="E374" s="2257"/>
      <c r="F374" s="981" t="s">
        <v>448</v>
      </c>
      <c r="G374" s="2271"/>
      <c r="H374" s="2247"/>
      <c r="I374" s="2247"/>
      <c r="J374" s="2250"/>
    </row>
    <row r="375" spans="2:10" s="976" customFormat="1" ht="12.75" customHeight="1">
      <c r="B375" s="2379"/>
      <c r="C375" s="2287"/>
      <c r="D375" s="2263"/>
      <c r="E375" s="2257"/>
      <c r="F375" s="981" t="s">
        <v>446</v>
      </c>
      <c r="G375" s="2271"/>
      <c r="H375" s="2247"/>
      <c r="I375" s="2247"/>
      <c r="J375" s="2250"/>
    </row>
    <row r="376" spans="2:10" s="976" customFormat="1" ht="12.75" customHeight="1">
      <c r="B376" s="2379"/>
      <c r="C376" s="2287"/>
      <c r="D376" s="2269"/>
      <c r="E376" s="2273"/>
      <c r="F376" s="980" t="s">
        <v>450</v>
      </c>
      <c r="G376" s="2272"/>
      <c r="H376" s="2248"/>
      <c r="I376" s="2248"/>
      <c r="J376" s="2268"/>
    </row>
    <row r="377" spans="2:10" s="976" customFormat="1" ht="12.75" customHeight="1">
      <c r="B377" s="2379"/>
      <c r="C377" s="2287"/>
      <c r="D377" s="2262" t="s">
        <v>451</v>
      </c>
      <c r="E377" s="2256" t="s">
        <v>450</v>
      </c>
      <c r="F377" s="988" t="s">
        <v>449</v>
      </c>
      <c r="G377" s="2256" t="s">
        <v>403</v>
      </c>
      <c r="H377" s="2265">
        <v>10</v>
      </c>
      <c r="I377" s="2265">
        <v>10</v>
      </c>
      <c r="J377" s="2249">
        <f>SUM(H377:I380)</f>
        <v>20</v>
      </c>
    </row>
    <row r="378" spans="2:10" s="976" customFormat="1" ht="12.75" customHeight="1">
      <c r="B378" s="2379"/>
      <c r="C378" s="2287"/>
      <c r="D378" s="2263"/>
      <c r="E378" s="2257"/>
      <c r="F378" s="981" t="s">
        <v>448</v>
      </c>
      <c r="G378" s="2257"/>
      <c r="H378" s="2247"/>
      <c r="I378" s="2247"/>
      <c r="J378" s="2250"/>
    </row>
    <row r="379" spans="2:10" s="976" customFormat="1" ht="12.75" customHeight="1">
      <c r="B379" s="2379"/>
      <c r="C379" s="2287"/>
      <c r="D379" s="2263"/>
      <c r="E379" s="2257"/>
      <c r="F379" s="981" t="s">
        <v>447</v>
      </c>
      <c r="G379" s="2257"/>
      <c r="H379" s="2247"/>
      <c r="I379" s="2247"/>
      <c r="J379" s="2250"/>
    </row>
    <row r="380" spans="2:10" s="976" customFormat="1" ht="12.75" customHeight="1" thickBot="1">
      <c r="B380" s="2379"/>
      <c r="C380" s="2288"/>
      <c r="D380" s="2264"/>
      <c r="E380" s="2258"/>
      <c r="F380" s="987" t="s">
        <v>446</v>
      </c>
      <c r="G380" s="2258"/>
      <c r="H380" s="2266"/>
      <c r="I380" s="2266"/>
      <c r="J380" s="2251"/>
    </row>
    <row r="381" spans="2:10" s="976" customFormat="1" ht="12.75" customHeight="1">
      <c r="B381" s="2379"/>
      <c r="C381" s="2287" t="s">
        <v>51</v>
      </c>
      <c r="D381" s="2252" t="s">
        <v>445</v>
      </c>
      <c r="E381" s="2257" t="s">
        <v>434</v>
      </c>
      <c r="F381" s="981" t="s">
        <v>437</v>
      </c>
      <c r="G381" s="2254" t="s">
        <v>444</v>
      </c>
      <c r="H381" s="2247">
        <v>15</v>
      </c>
      <c r="I381" s="2247">
        <v>0</v>
      </c>
      <c r="J381" s="2250">
        <f>SUM(H381:I385)</f>
        <v>15</v>
      </c>
    </row>
    <row r="382" spans="2:10" s="976" customFormat="1" ht="12.75" customHeight="1">
      <c r="B382" s="2379"/>
      <c r="C382" s="2287"/>
      <c r="D382" s="2252"/>
      <c r="E382" s="2257"/>
      <c r="F382" s="981" t="s">
        <v>443</v>
      </c>
      <c r="G382" s="2254"/>
      <c r="H382" s="2247"/>
      <c r="I382" s="2247"/>
      <c r="J382" s="2250"/>
    </row>
    <row r="383" spans="2:10" s="976" customFormat="1" ht="12.75" customHeight="1">
      <c r="B383" s="2379"/>
      <c r="C383" s="2287"/>
      <c r="D383" s="2252"/>
      <c r="E383" s="2257"/>
      <c r="F383" s="981" t="s">
        <v>442</v>
      </c>
      <c r="G383" s="2254"/>
      <c r="H383" s="2247"/>
      <c r="I383" s="2247"/>
      <c r="J383" s="2250"/>
    </row>
    <row r="384" spans="2:10" s="976" customFormat="1" ht="12.75" customHeight="1">
      <c r="B384" s="2379"/>
      <c r="C384" s="2287"/>
      <c r="D384" s="2252"/>
      <c r="E384" s="2257"/>
      <c r="F384" s="981" t="s">
        <v>441</v>
      </c>
      <c r="G384" s="2254"/>
      <c r="H384" s="2247"/>
      <c r="I384" s="2247"/>
      <c r="J384" s="2250"/>
    </row>
    <row r="385" spans="2:10" s="976" customFormat="1" ht="12.75" customHeight="1">
      <c r="B385" s="2379"/>
      <c r="C385" s="2287"/>
      <c r="D385" s="2253"/>
      <c r="E385" s="2273"/>
      <c r="F385" s="980" t="s">
        <v>440</v>
      </c>
      <c r="G385" s="2255"/>
      <c r="H385" s="2248"/>
      <c r="I385" s="2248"/>
      <c r="J385" s="2268"/>
    </row>
    <row r="386" spans="2:10" s="976" customFormat="1" ht="12.75" customHeight="1">
      <c r="B386" s="2379"/>
      <c r="C386" s="2287"/>
      <c r="D386" s="2262" t="s">
        <v>439</v>
      </c>
      <c r="E386" s="2256" t="s">
        <v>438</v>
      </c>
      <c r="F386" s="988" t="s">
        <v>437</v>
      </c>
      <c r="G386" s="2270" t="s">
        <v>436</v>
      </c>
      <c r="H386" s="2265">
        <v>89</v>
      </c>
      <c r="I386" s="2265">
        <v>0</v>
      </c>
      <c r="J386" s="2249">
        <f>SUM(H386:I390)</f>
        <v>89</v>
      </c>
    </row>
    <row r="387" spans="2:10" s="976" customFormat="1" ht="12.75" customHeight="1">
      <c r="B387" s="2379"/>
      <c r="C387" s="2287"/>
      <c r="D387" s="2263"/>
      <c r="E387" s="2257"/>
      <c r="F387" s="981" t="s">
        <v>435</v>
      </c>
      <c r="G387" s="2271"/>
      <c r="H387" s="2247"/>
      <c r="I387" s="2247"/>
      <c r="J387" s="2250"/>
    </row>
    <row r="388" spans="2:10" s="976" customFormat="1" ht="12.75" customHeight="1">
      <c r="B388" s="2379"/>
      <c r="C388" s="2287"/>
      <c r="D388" s="2263"/>
      <c r="E388" s="2257"/>
      <c r="F388" s="981" t="s">
        <v>434</v>
      </c>
      <c r="G388" s="2271"/>
      <c r="H388" s="2247"/>
      <c r="I388" s="2247"/>
      <c r="J388" s="2250"/>
    </row>
    <row r="389" spans="2:10" s="976" customFormat="1" ht="12.75" customHeight="1">
      <c r="B389" s="2379"/>
      <c r="C389" s="2287"/>
      <c r="D389" s="2263"/>
      <c r="E389" s="2257"/>
      <c r="F389" s="981" t="s">
        <v>433</v>
      </c>
      <c r="G389" s="2271"/>
      <c r="H389" s="2247"/>
      <c r="I389" s="2247"/>
      <c r="J389" s="2250"/>
    </row>
    <row r="390" spans="2:10" s="976" customFormat="1" ht="12.75" customHeight="1">
      <c r="B390" s="2379"/>
      <c r="C390" s="2289"/>
      <c r="D390" s="2269"/>
      <c r="E390" s="2273"/>
      <c r="F390" s="980" t="s">
        <v>432</v>
      </c>
      <c r="G390" s="2272"/>
      <c r="H390" s="2248"/>
      <c r="I390" s="2248"/>
      <c r="J390" s="2268"/>
    </row>
    <row r="391" spans="2:10" s="976" customFormat="1" ht="18.75" customHeight="1">
      <c r="B391" s="2380">
        <v>1408</v>
      </c>
      <c r="C391" s="991" t="s">
        <v>25</v>
      </c>
      <c r="D391" s="990"/>
      <c r="E391" s="990"/>
      <c r="F391" s="990"/>
      <c r="G391" s="990"/>
      <c r="H391" s="989">
        <f>SUM(H392:H413)</f>
        <v>335</v>
      </c>
      <c r="I391" s="989">
        <f>SUM(I392:I413)</f>
        <v>285</v>
      </c>
      <c r="J391" s="989">
        <f>SUM(H391:I391)</f>
        <v>620</v>
      </c>
    </row>
    <row r="392" spans="2:10" s="976" customFormat="1" ht="12.75" customHeight="1">
      <c r="B392" s="2381"/>
      <c r="C392" s="2286" t="s">
        <v>20</v>
      </c>
      <c r="D392" s="2262" t="s">
        <v>431</v>
      </c>
      <c r="E392" s="2256" t="s">
        <v>430</v>
      </c>
      <c r="F392" s="988" t="s">
        <v>429</v>
      </c>
      <c r="G392" s="2270" t="s">
        <v>423</v>
      </c>
      <c r="H392" s="2265">
        <v>25</v>
      </c>
      <c r="I392" s="2265">
        <v>5</v>
      </c>
      <c r="J392" s="2259">
        <f>SUM(H392:I394)</f>
        <v>30</v>
      </c>
    </row>
    <row r="393" spans="2:10" s="976" customFormat="1" ht="12.75" customHeight="1">
      <c r="B393" s="2381"/>
      <c r="C393" s="2287"/>
      <c r="D393" s="2263"/>
      <c r="E393" s="2257"/>
      <c r="F393" s="981" t="s">
        <v>428</v>
      </c>
      <c r="G393" s="2271"/>
      <c r="H393" s="2247"/>
      <c r="I393" s="2247"/>
      <c r="J393" s="2260"/>
    </row>
    <row r="394" spans="2:10" s="976" customFormat="1" ht="12.75" customHeight="1">
      <c r="B394" s="2381"/>
      <c r="C394" s="2287"/>
      <c r="D394" s="2269"/>
      <c r="E394" s="2273"/>
      <c r="F394" s="980" t="s">
        <v>427</v>
      </c>
      <c r="G394" s="2272"/>
      <c r="H394" s="2248"/>
      <c r="I394" s="2248"/>
      <c r="J394" s="2261"/>
    </row>
    <row r="395" spans="2:10" s="976" customFormat="1" ht="12.75" customHeight="1">
      <c r="B395" s="2381"/>
      <c r="C395" s="2287"/>
      <c r="D395" s="2262" t="s">
        <v>426</v>
      </c>
      <c r="E395" s="2256" t="s">
        <v>425</v>
      </c>
      <c r="F395" s="988" t="s">
        <v>424</v>
      </c>
      <c r="G395" s="2256" t="s">
        <v>423</v>
      </c>
      <c r="H395" s="2265">
        <v>60</v>
      </c>
      <c r="I395" s="2265">
        <v>75</v>
      </c>
      <c r="J395" s="2259">
        <f>SUM(H395:I398)</f>
        <v>135</v>
      </c>
    </row>
    <row r="396" spans="2:10" s="976" customFormat="1" ht="12.75" customHeight="1">
      <c r="B396" s="2381"/>
      <c r="C396" s="2287"/>
      <c r="D396" s="2263"/>
      <c r="E396" s="2257"/>
      <c r="F396" s="981" t="s">
        <v>92</v>
      </c>
      <c r="G396" s="2257"/>
      <c r="H396" s="2247"/>
      <c r="I396" s="2247"/>
      <c r="J396" s="2260"/>
    </row>
    <row r="397" spans="2:10" s="976" customFormat="1" ht="12.75" customHeight="1">
      <c r="B397" s="2381"/>
      <c r="C397" s="2287"/>
      <c r="D397" s="2263"/>
      <c r="E397" s="2257"/>
      <c r="F397" s="981" t="s">
        <v>422</v>
      </c>
      <c r="G397" s="2257"/>
      <c r="H397" s="2247"/>
      <c r="I397" s="2247"/>
      <c r="J397" s="2260"/>
    </row>
    <row r="398" spans="2:10" s="976" customFormat="1" ht="12.75" customHeight="1" thickBot="1">
      <c r="B398" s="2381"/>
      <c r="C398" s="2288"/>
      <c r="D398" s="2264"/>
      <c r="E398" s="2258"/>
      <c r="F398" s="987" t="s">
        <v>20</v>
      </c>
      <c r="G398" s="2258"/>
      <c r="H398" s="2266"/>
      <c r="I398" s="2266"/>
      <c r="J398" s="2267"/>
    </row>
    <row r="399" spans="2:10" s="976" customFormat="1" ht="12.75" customHeight="1">
      <c r="B399" s="2381"/>
      <c r="C399" s="2387" t="s">
        <v>38</v>
      </c>
      <c r="D399" s="2282" t="s">
        <v>421</v>
      </c>
      <c r="E399" s="2285" t="s">
        <v>420</v>
      </c>
      <c r="F399" s="986" t="s">
        <v>419</v>
      </c>
      <c r="G399" s="2283" t="s">
        <v>418</v>
      </c>
      <c r="H399" s="2284">
        <v>25</v>
      </c>
      <c r="I399" s="2284">
        <v>75</v>
      </c>
      <c r="J399" s="2276">
        <f>SUM(H399:I404)</f>
        <v>100</v>
      </c>
    </row>
    <row r="400" spans="2:10" s="976" customFormat="1" ht="12.75" customHeight="1">
      <c r="B400" s="2381"/>
      <c r="C400" s="2385"/>
      <c r="D400" s="2263"/>
      <c r="E400" s="2257"/>
      <c r="F400" s="983" t="s">
        <v>17</v>
      </c>
      <c r="G400" s="2254"/>
      <c r="H400" s="2247"/>
      <c r="I400" s="2247"/>
      <c r="J400" s="2260"/>
    </row>
    <row r="401" spans="2:10" s="976" customFormat="1" ht="12.75" customHeight="1">
      <c r="B401" s="2381"/>
      <c r="C401" s="2385"/>
      <c r="D401" s="2263"/>
      <c r="E401" s="2257"/>
      <c r="F401" s="983" t="s">
        <v>417</v>
      </c>
      <c r="G401" s="2254"/>
      <c r="H401" s="2247"/>
      <c r="I401" s="2247"/>
      <c r="J401" s="2260"/>
    </row>
    <row r="402" spans="2:10" s="976" customFormat="1" ht="12.75" customHeight="1">
      <c r="B402" s="2381"/>
      <c r="C402" s="2385"/>
      <c r="D402" s="2263"/>
      <c r="E402" s="2257"/>
      <c r="F402" s="983" t="s">
        <v>19</v>
      </c>
      <c r="G402" s="2254"/>
      <c r="H402" s="2247"/>
      <c r="I402" s="2247"/>
      <c r="J402" s="2260"/>
    </row>
    <row r="403" spans="2:10" s="976" customFormat="1" ht="12.75" customHeight="1">
      <c r="B403" s="2381"/>
      <c r="C403" s="2385"/>
      <c r="D403" s="2263"/>
      <c r="E403" s="2257"/>
      <c r="F403" s="983" t="s">
        <v>416</v>
      </c>
      <c r="G403" s="2254"/>
      <c r="H403" s="2247"/>
      <c r="I403" s="2247"/>
      <c r="J403" s="2260"/>
    </row>
    <row r="404" spans="2:10" s="976" customFormat="1" ht="23.25" customHeight="1">
      <c r="B404" s="2381"/>
      <c r="C404" s="2385"/>
      <c r="D404" s="2269"/>
      <c r="E404" s="2273"/>
      <c r="F404" s="985" t="s">
        <v>415</v>
      </c>
      <c r="G404" s="2255"/>
      <c r="H404" s="2248"/>
      <c r="I404" s="2248"/>
      <c r="J404" s="2261"/>
    </row>
    <row r="405" spans="2:10" s="976" customFormat="1" ht="15" customHeight="1">
      <c r="B405" s="2381"/>
      <c r="C405" s="2385"/>
      <c r="D405" s="2277" t="s">
        <v>414</v>
      </c>
      <c r="E405" s="2256" t="s">
        <v>413</v>
      </c>
      <c r="F405" s="984" t="s">
        <v>412</v>
      </c>
      <c r="G405" s="2257" t="s">
        <v>411</v>
      </c>
      <c r="H405" s="2247">
        <v>200</v>
      </c>
      <c r="I405" s="2247">
        <v>100</v>
      </c>
      <c r="J405" s="2280">
        <f>SUM(H405:I408)</f>
        <v>300</v>
      </c>
    </row>
    <row r="406" spans="2:10" s="976" customFormat="1" ht="12.75" customHeight="1">
      <c r="B406" s="2381"/>
      <c r="C406" s="2385"/>
      <c r="D406" s="2278"/>
      <c r="E406" s="2257"/>
      <c r="F406" s="983" t="s">
        <v>410</v>
      </c>
      <c r="G406" s="2257"/>
      <c r="H406" s="2247"/>
      <c r="I406" s="2247"/>
      <c r="J406" s="2274"/>
    </row>
    <row r="407" spans="2:10">
      <c r="B407" s="2381"/>
      <c r="C407" s="2385"/>
      <c r="D407" s="2278"/>
      <c r="E407" s="2257"/>
      <c r="F407" s="983" t="s">
        <v>409</v>
      </c>
      <c r="G407" s="2257"/>
      <c r="H407" s="2247"/>
      <c r="I407" s="2247"/>
      <c r="J407" s="2274"/>
    </row>
    <row r="408" spans="2:10" ht="13.5" thickBot="1">
      <c r="B408" s="2381"/>
      <c r="C408" s="2386"/>
      <c r="D408" s="2279"/>
      <c r="E408" s="2258"/>
      <c r="F408" s="982" t="s">
        <v>408</v>
      </c>
      <c r="G408" s="2258"/>
      <c r="H408" s="2266"/>
      <c r="I408" s="2266"/>
      <c r="J408" s="2281"/>
    </row>
    <row r="409" spans="2:10" ht="15" customHeight="1">
      <c r="B409" s="2381"/>
      <c r="C409" s="2385" t="s">
        <v>407</v>
      </c>
      <c r="D409" s="2263" t="s">
        <v>406</v>
      </c>
      <c r="E409" s="2257" t="s">
        <v>405</v>
      </c>
      <c r="F409" s="981" t="s">
        <v>404</v>
      </c>
      <c r="G409" s="2271" t="s">
        <v>403</v>
      </c>
      <c r="H409" s="2247">
        <v>25</v>
      </c>
      <c r="I409" s="2247">
        <v>30</v>
      </c>
      <c r="J409" s="2274">
        <f>SUM(H409:I413)</f>
        <v>55</v>
      </c>
    </row>
    <row r="410" spans="2:10">
      <c r="B410" s="2381"/>
      <c r="C410" s="2385"/>
      <c r="D410" s="2263"/>
      <c r="E410" s="2257"/>
      <c r="F410" s="981" t="s">
        <v>402</v>
      </c>
      <c r="G410" s="2271"/>
      <c r="H410" s="2247"/>
      <c r="I410" s="2247"/>
      <c r="J410" s="2274"/>
    </row>
    <row r="411" spans="2:10">
      <c r="B411" s="2381"/>
      <c r="C411" s="2385"/>
      <c r="D411" s="2263"/>
      <c r="E411" s="2257"/>
      <c r="F411" s="981" t="s">
        <v>401</v>
      </c>
      <c r="G411" s="2271"/>
      <c r="H411" s="2247"/>
      <c r="I411" s="2247"/>
      <c r="J411" s="2274"/>
    </row>
    <row r="412" spans="2:10" ht="12.75" customHeight="1">
      <c r="B412" s="2381"/>
      <c r="C412" s="2385"/>
      <c r="D412" s="2263"/>
      <c r="E412" s="2257"/>
      <c r="F412" s="981" t="s">
        <v>400</v>
      </c>
      <c r="G412" s="2271"/>
      <c r="H412" s="2247"/>
      <c r="I412" s="2247"/>
      <c r="J412" s="2274"/>
    </row>
    <row r="413" spans="2:10">
      <c r="B413" s="2381"/>
      <c r="C413" s="2385"/>
      <c r="D413" s="2269"/>
      <c r="E413" s="2273"/>
      <c r="F413" s="980" t="s">
        <v>399</v>
      </c>
      <c r="G413" s="2272"/>
      <c r="H413" s="2248"/>
      <c r="I413" s="2248"/>
      <c r="J413" s="2275"/>
    </row>
    <row r="414" spans="2:10" s="976" customFormat="1" ht="18.75" customHeight="1">
      <c r="B414" s="2376">
        <v>1624</v>
      </c>
      <c r="C414" s="979" t="s">
        <v>47</v>
      </c>
      <c r="D414" s="978"/>
      <c r="E414" s="978"/>
      <c r="F414" s="978"/>
      <c r="G414" s="978"/>
      <c r="H414" s="978"/>
      <c r="I414" s="978"/>
      <c r="J414" s="977"/>
    </row>
    <row r="415" spans="2:10" ht="10.5" customHeight="1">
      <c r="B415" s="2376"/>
      <c r="C415" s="975"/>
      <c r="D415" s="974"/>
      <c r="E415" s="974"/>
      <c r="F415" s="974"/>
      <c r="G415" s="974"/>
      <c r="H415" s="973"/>
      <c r="I415" s="972"/>
      <c r="J415" s="971"/>
    </row>
    <row r="416" spans="2:10" ht="15.75">
      <c r="B416" s="970"/>
      <c r="C416" s="2377" t="s">
        <v>5</v>
      </c>
      <c r="D416" s="2378"/>
      <c r="E416" s="969"/>
      <c r="F416" s="969"/>
      <c r="G416" s="969"/>
      <c r="H416" s="968">
        <f>SUM(H10+H65+H182+H213+H264+H332+H372+H391)</f>
        <v>2884</v>
      </c>
      <c r="I416" s="968">
        <f>SUM(I10+I65+I182+I213+I264+I332+I372+I391)</f>
        <v>2923</v>
      </c>
      <c r="J416" s="968">
        <f>SUM(J10+J65+J182+J213+J264+J332+J372+J391)</f>
        <v>5807</v>
      </c>
    </row>
    <row r="417" spans="2:10" ht="15" customHeight="1">
      <c r="B417" s="961" t="s">
        <v>346</v>
      </c>
      <c r="D417" s="967"/>
      <c r="E417" s="967"/>
      <c r="F417" s="967"/>
      <c r="G417" s="967"/>
    </row>
    <row r="418" spans="2:10" ht="12.75" customHeight="1">
      <c r="B418" s="966"/>
      <c r="D418" s="965"/>
      <c r="E418" s="965"/>
      <c r="F418" s="965"/>
      <c r="G418" s="965"/>
    </row>
    <row r="419" spans="2:10">
      <c r="B419" s="964"/>
    </row>
    <row r="420" spans="2:10" ht="15.75" customHeight="1">
      <c r="B420" s="964"/>
    </row>
    <row r="421" spans="2:10" s="961" customFormat="1" ht="11.25" customHeight="1">
      <c r="B421" s="963"/>
      <c r="C421" s="959"/>
      <c r="D421" s="959"/>
      <c r="E421" s="959"/>
      <c r="F421" s="959"/>
      <c r="G421" s="959"/>
      <c r="H421" s="960"/>
      <c r="I421" s="960"/>
      <c r="J421" s="962"/>
    </row>
    <row r="422" spans="2:10" ht="9" customHeight="1"/>
  </sheetData>
  <mergeCells count="581">
    <mergeCell ref="I234:I240"/>
    <mergeCell ref="J234:J240"/>
    <mergeCell ref="E227:E233"/>
    <mergeCell ref="I224:I226"/>
    <mergeCell ref="E224:E226"/>
    <mergeCell ref="G224:G226"/>
    <mergeCell ref="J224:J226"/>
    <mergeCell ref="G204:G206"/>
    <mergeCell ref="H204:H206"/>
    <mergeCell ref="I204:I206"/>
    <mergeCell ref="J214:J218"/>
    <mergeCell ref="G227:G233"/>
    <mergeCell ref="H227:H233"/>
    <mergeCell ref="I227:I233"/>
    <mergeCell ref="J227:J233"/>
    <mergeCell ref="J196:J198"/>
    <mergeCell ref="E199:E203"/>
    <mergeCell ref="E204:E206"/>
    <mergeCell ref="G219:G223"/>
    <mergeCell ref="H219:H223"/>
    <mergeCell ref="I219:I223"/>
    <mergeCell ref="D214:D218"/>
    <mergeCell ref="G214:G218"/>
    <mergeCell ref="H214:H218"/>
    <mergeCell ref="I214:I218"/>
    <mergeCell ref="E214:E218"/>
    <mergeCell ref="D207:D212"/>
    <mergeCell ref="J219:J223"/>
    <mergeCell ref="E219:E223"/>
    <mergeCell ref="J204:J206"/>
    <mergeCell ref="E207:E212"/>
    <mergeCell ref="J207:J212"/>
    <mergeCell ref="C199:C212"/>
    <mergeCell ref="G207:G212"/>
    <mergeCell ref="H207:H212"/>
    <mergeCell ref="I207:I212"/>
    <mergeCell ref="D204:D206"/>
    <mergeCell ref="D199:D203"/>
    <mergeCell ref="G199:G203"/>
    <mergeCell ref="H199:H203"/>
    <mergeCell ref="I199:I203"/>
    <mergeCell ref="J199:J203"/>
    <mergeCell ref="E196:E198"/>
    <mergeCell ref="C183:C198"/>
    <mergeCell ref="G191:G195"/>
    <mergeCell ref="H191:H195"/>
    <mergeCell ref="I191:I195"/>
    <mergeCell ref="J191:J195"/>
    <mergeCell ref="D177:D181"/>
    <mergeCell ref="G177:G181"/>
    <mergeCell ref="H177:H181"/>
    <mergeCell ref="I177:I181"/>
    <mergeCell ref="J177:J181"/>
    <mergeCell ref="E177:E181"/>
    <mergeCell ref="D183:D190"/>
    <mergeCell ref="D196:D198"/>
    <mergeCell ref="E183:E190"/>
    <mergeCell ref="E191:E195"/>
    <mergeCell ref="G183:G190"/>
    <mergeCell ref="H183:H190"/>
    <mergeCell ref="I183:I190"/>
    <mergeCell ref="J183:J190"/>
    <mergeCell ref="D191:D195"/>
    <mergeCell ref="G196:G198"/>
    <mergeCell ref="H196:H198"/>
    <mergeCell ref="I196:I198"/>
    <mergeCell ref="E167:E171"/>
    <mergeCell ref="G172:G176"/>
    <mergeCell ref="H172:H176"/>
    <mergeCell ref="I172:I176"/>
    <mergeCell ref="E172:E176"/>
    <mergeCell ref="J172:J176"/>
    <mergeCell ref="C149:C166"/>
    <mergeCell ref="D167:D171"/>
    <mergeCell ref="G167:G171"/>
    <mergeCell ref="H167:H171"/>
    <mergeCell ref="I167:I171"/>
    <mergeCell ref="J167:J171"/>
    <mergeCell ref="C167:C171"/>
    <mergeCell ref="G149:G157"/>
    <mergeCell ref="H149:H157"/>
    <mergeCell ref="I149:I157"/>
    <mergeCell ref="C172:C181"/>
    <mergeCell ref="D172:D176"/>
    <mergeCell ref="G159:G166"/>
    <mergeCell ref="H159:H166"/>
    <mergeCell ref="I159:I166"/>
    <mergeCell ref="E159:E166"/>
    <mergeCell ref="J159:J166"/>
    <mergeCell ref="J149:J157"/>
    <mergeCell ref="E149:E157"/>
    <mergeCell ref="G139:G143"/>
    <mergeCell ref="H139:H143"/>
    <mergeCell ref="I139:I143"/>
    <mergeCell ref="G144:G148"/>
    <mergeCell ref="H144:H148"/>
    <mergeCell ref="I144:I148"/>
    <mergeCell ref="E139:E143"/>
    <mergeCell ref="D135:D138"/>
    <mergeCell ref="G135:G138"/>
    <mergeCell ref="H135:H138"/>
    <mergeCell ref="I135:I138"/>
    <mergeCell ref="J139:J143"/>
    <mergeCell ref="J144:J148"/>
    <mergeCell ref="E144:E148"/>
    <mergeCell ref="E130:E131"/>
    <mergeCell ref="J135:J138"/>
    <mergeCell ref="E135:E138"/>
    <mergeCell ref="J112:J117"/>
    <mergeCell ref="J118:J122"/>
    <mergeCell ref="E118:E122"/>
    <mergeCell ref="G132:G134"/>
    <mergeCell ref="H132:H134"/>
    <mergeCell ref="I132:I134"/>
    <mergeCell ref="E132:E134"/>
    <mergeCell ref="J132:J134"/>
    <mergeCell ref="G112:G117"/>
    <mergeCell ref="H112:H117"/>
    <mergeCell ref="I112:I117"/>
    <mergeCell ref="J123:J129"/>
    <mergeCell ref="J130:J131"/>
    <mergeCell ref="H38:H42"/>
    <mergeCell ref="I38:I42"/>
    <mergeCell ref="J25:J28"/>
    <mergeCell ref="J29:J33"/>
    <mergeCell ref="J34:J37"/>
    <mergeCell ref="J38:J42"/>
    <mergeCell ref="E25:E28"/>
    <mergeCell ref="E29:E33"/>
    <mergeCell ref="E34:E37"/>
    <mergeCell ref="E38:E42"/>
    <mergeCell ref="G25:G28"/>
    <mergeCell ref="G29:G33"/>
    <mergeCell ref="G34:G37"/>
    <mergeCell ref="G38:G42"/>
    <mergeCell ref="H34:H37"/>
    <mergeCell ref="I34:I37"/>
    <mergeCell ref="D34:D37"/>
    <mergeCell ref="B3:J3"/>
    <mergeCell ref="B10:B64"/>
    <mergeCell ref="D38:D42"/>
    <mergeCell ref="D25:D28"/>
    <mergeCell ref="D29:D33"/>
    <mergeCell ref="C11:C42"/>
    <mergeCell ref="E11:E15"/>
    <mergeCell ref="E16:E20"/>
    <mergeCell ref="E21:E24"/>
    <mergeCell ref="G11:G15"/>
    <mergeCell ref="G16:G20"/>
    <mergeCell ref="G21:G24"/>
    <mergeCell ref="J11:J15"/>
    <mergeCell ref="J16:J20"/>
    <mergeCell ref="J21:J24"/>
    <mergeCell ref="H43:H45"/>
    <mergeCell ref="I43:I45"/>
    <mergeCell ref="E43:E45"/>
    <mergeCell ref="G43:G45"/>
    <mergeCell ref="H25:H28"/>
    <mergeCell ref="I25:I28"/>
    <mergeCell ref="H29:H33"/>
    <mergeCell ref="I29:I33"/>
    <mergeCell ref="N3:AB3"/>
    <mergeCell ref="B4:J4"/>
    <mergeCell ref="B7:B9"/>
    <mergeCell ref="C7:C9"/>
    <mergeCell ref="D7:D9"/>
    <mergeCell ref="H7:J8"/>
    <mergeCell ref="D11:D15"/>
    <mergeCell ref="D16:D20"/>
    <mergeCell ref="D21:D24"/>
    <mergeCell ref="H11:H15"/>
    <mergeCell ref="I11:I15"/>
    <mergeCell ref="H16:H20"/>
    <mergeCell ref="I16:I20"/>
    <mergeCell ref="H21:H24"/>
    <mergeCell ref="I21:I24"/>
    <mergeCell ref="D66:D69"/>
    <mergeCell ref="D73:D79"/>
    <mergeCell ref="D87:D91"/>
    <mergeCell ref="D97:D101"/>
    <mergeCell ref="D107:D111"/>
    <mergeCell ref="D130:D131"/>
    <mergeCell ref="B182:B212"/>
    <mergeCell ref="B65:B181"/>
    <mergeCell ref="D102:D106"/>
    <mergeCell ref="C66:C111"/>
    <mergeCell ref="D123:D129"/>
    <mergeCell ref="D132:D134"/>
    <mergeCell ref="D139:D143"/>
    <mergeCell ref="C123:C148"/>
    <mergeCell ref="D149:D157"/>
    <mergeCell ref="D159:D166"/>
    <mergeCell ref="D70:D72"/>
    <mergeCell ref="D118:D122"/>
    <mergeCell ref="D112:D117"/>
    <mergeCell ref="D144:D148"/>
    <mergeCell ref="D359:D363"/>
    <mergeCell ref="B332:B371"/>
    <mergeCell ref="C370:C371"/>
    <mergeCell ref="C333:C350"/>
    <mergeCell ref="D283:D285"/>
    <mergeCell ref="D292:D296"/>
    <mergeCell ref="D302:D306"/>
    <mergeCell ref="D312:D315"/>
    <mergeCell ref="D320:D322"/>
    <mergeCell ref="D339:D340"/>
    <mergeCell ref="B414:B415"/>
    <mergeCell ref="C416:D416"/>
    <mergeCell ref="B372:B390"/>
    <mergeCell ref="B391:B413"/>
    <mergeCell ref="B264:B331"/>
    <mergeCell ref="C265:C277"/>
    <mergeCell ref="C278:C311"/>
    <mergeCell ref="D267:D269"/>
    <mergeCell ref="D274:D275"/>
    <mergeCell ref="D278:D279"/>
    <mergeCell ref="D276:D277"/>
    <mergeCell ref="D280:D282"/>
    <mergeCell ref="D286:D291"/>
    <mergeCell ref="D297:D301"/>
    <mergeCell ref="D353:D355"/>
    <mergeCell ref="D364:D369"/>
    <mergeCell ref="D370:D371"/>
    <mergeCell ref="C351:C369"/>
    <mergeCell ref="C409:C413"/>
    <mergeCell ref="C399:C408"/>
    <mergeCell ref="D346:D350"/>
    <mergeCell ref="C312:C331"/>
    <mergeCell ref="D333:D338"/>
    <mergeCell ref="D323:D327"/>
    <mergeCell ref="J43:J45"/>
    <mergeCell ref="C43:C45"/>
    <mergeCell ref="H46:H50"/>
    <mergeCell ref="I46:I50"/>
    <mergeCell ref="D46:D50"/>
    <mergeCell ref="E46:E50"/>
    <mergeCell ref="G46:G50"/>
    <mergeCell ref="J46:J50"/>
    <mergeCell ref="C46:C53"/>
    <mergeCell ref="D43:D45"/>
    <mergeCell ref="D51:D52"/>
    <mergeCell ref="G51:G52"/>
    <mergeCell ref="H51:H52"/>
    <mergeCell ref="I51:I52"/>
    <mergeCell ref="J51:J52"/>
    <mergeCell ref="E51:E52"/>
    <mergeCell ref="C54:C60"/>
    <mergeCell ref="J58:J60"/>
    <mergeCell ref="D61:D64"/>
    <mergeCell ref="G61:G64"/>
    <mergeCell ref="H61:H64"/>
    <mergeCell ref="I61:I64"/>
    <mergeCell ref="J61:J64"/>
    <mergeCell ref="E61:E64"/>
    <mergeCell ref="C61:C64"/>
    <mergeCell ref="I54:I57"/>
    <mergeCell ref="J54:J57"/>
    <mergeCell ref="D58:D60"/>
    <mergeCell ref="G58:G60"/>
    <mergeCell ref="H58:H60"/>
    <mergeCell ref="I58:I60"/>
    <mergeCell ref="E58:E60"/>
    <mergeCell ref="D54:D57"/>
    <mergeCell ref="E54:E57"/>
    <mergeCell ref="G54:G57"/>
    <mergeCell ref="H54:H57"/>
    <mergeCell ref="E70:E72"/>
    <mergeCell ref="G66:G69"/>
    <mergeCell ref="H66:H69"/>
    <mergeCell ref="I66:I69"/>
    <mergeCell ref="J66:J69"/>
    <mergeCell ref="E66:E69"/>
    <mergeCell ref="G73:G79"/>
    <mergeCell ref="H73:H79"/>
    <mergeCell ref="I73:I79"/>
    <mergeCell ref="J73:J79"/>
    <mergeCell ref="E73:E79"/>
    <mergeCell ref="G70:G72"/>
    <mergeCell ref="H70:H72"/>
    <mergeCell ref="I70:I72"/>
    <mergeCell ref="J70:J72"/>
    <mergeCell ref="J87:J91"/>
    <mergeCell ref="E87:E91"/>
    <mergeCell ref="D80:D86"/>
    <mergeCell ref="G80:G86"/>
    <mergeCell ref="H80:H86"/>
    <mergeCell ref="I80:I86"/>
    <mergeCell ref="J80:J86"/>
    <mergeCell ref="E80:E86"/>
    <mergeCell ref="E102:E106"/>
    <mergeCell ref="J102:J106"/>
    <mergeCell ref="I241:I245"/>
    <mergeCell ref="E241:E245"/>
    <mergeCell ref="I246:I247"/>
    <mergeCell ref="E107:E111"/>
    <mergeCell ref="E246:E247"/>
    <mergeCell ref="G87:G91"/>
    <mergeCell ref="H87:H91"/>
    <mergeCell ref="I87:I91"/>
    <mergeCell ref="G123:G129"/>
    <mergeCell ref="H123:H129"/>
    <mergeCell ref="I123:I129"/>
    <mergeCell ref="G130:G131"/>
    <mergeCell ref="H102:H106"/>
    <mergeCell ref="I102:I106"/>
    <mergeCell ref="G107:G111"/>
    <mergeCell ref="H107:H111"/>
    <mergeCell ref="I107:I111"/>
    <mergeCell ref="G118:G122"/>
    <mergeCell ref="H118:H122"/>
    <mergeCell ref="I118:I122"/>
    <mergeCell ref="E112:E117"/>
    <mergeCell ref="H130:H131"/>
    <mergeCell ref="I130:I131"/>
    <mergeCell ref="E123:E129"/>
    <mergeCell ref="I248:I253"/>
    <mergeCell ref="J248:J253"/>
    <mergeCell ref="E248:E253"/>
    <mergeCell ref="D261:D263"/>
    <mergeCell ref="J107:J111"/>
    <mergeCell ref="D92:D96"/>
    <mergeCell ref="G92:G96"/>
    <mergeCell ref="H92:H96"/>
    <mergeCell ref="I92:I96"/>
    <mergeCell ref="J92:J96"/>
    <mergeCell ref="E92:E96"/>
    <mergeCell ref="J241:J245"/>
    <mergeCell ref="D254:D257"/>
    <mergeCell ref="G97:G101"/>
    <mergeCell ref="H97:H101"/>
    <mergeCell ref="I97:I101"/>
    <mergeCell ref="J97:J101"/>
    <mergeCell ref="E97:E101"/>
    <mergeCell ref="D219:D223"/>
    <mergeCell ref="D227:D233"/>
    <mergeCell ref="G102:G106"/>
    <mergeCell ref="E234:E240"/>
    <mergeCell ref="D241:D245"/>
    <mergeCell ref="G241:G245"/>
    <mergeCell ref="B261:B263"/>
    <mergeCell ref="D246:D247"/>
    <mergeCell ref="G246:G247"/>
    <mergeCell ref="H246:H247"/>
    <mergeCell ref="C246:C257"/>
    <mergeCell ref="B213:B257"/>
    <mergeCell ref="D265:D266"/>
    <mergeCell ref="G265:G266"/>
    <mergeCell ref="H265:H266"/>
    <mergeCell ref="F246:F247"/>
    <mergeCell ref="D248:D253"/>
    <mergeCell ref="G248:G253"/>
    <mergeCell ref="H248:H253"/>
    <mergeCell ref="H241:H245"/>
    <mergeCell ref="D224:D226"/>
    <mergeCell ref="H224:H226"/>
    <mergeCell ref="D234:D240"/>
    <mergeCell ref="G234:G240"/>
    <mergeCell ref="H234:H240"/>
    <mergeCell ref="I265:I266"/>
    <mergeCell ref="E265:E266"/>
    <mergeCell ref="F265:F266"/>
    <mergeCell ref="C214:C245"/>
    <mergeCell ref="H261:J262"/>
    <mergeCell ref="J272:J273"/>
    <mergeCell ref="G254:G257"/>
    <mergeCell ref="H254:H257"/>
    <mergeCell ref="I254:I257"/>
    <mergeCell ref="E254:E257"/>
    <mergeCell ref="J254:J257"/>
    <mergeCell ref="J265:J266"/>
    <mergeCell ref="D270:D271"/>
    <mergeCell ref="G270:G271"/>
    <mergeCell ref="H270:H271"/>
    <mergeCell ref="I270:I271"/>
    <mergeCell ref="I272:I273"/>
    <mergeCell ref="D272:D273"/>
    <mergeCell ref="F272:F273"/>
    <mergeCell ref="G272:G273"/>
    <mergeCell ref="H272:H273"/>
    <mergeCell ref="E270:E271"/>
    <mergeCell ref="C261:C263"/>
    <mergeCell ref="J246:J247"/>
    <mergeCell ref="E276:E277"/>
    <mergeCell ref="E274:E275"/>
    <mergeCell ref="G267:G269"/>
    <mergeCell ref="H267:H269"/>
    <mergeCell ref="I267:I269"/>
    <mergeCell ref="J267:J269"/>
    <mergeCell ref="E267:E269"/>
    <mergeCell ref="F270:F271"/>
    <mergeCell ref="J270:J271"/>
    <mergeCell ref="E272:E273"/>
    <mergeCell ref="G274:G275"/>
    <mergeCell ref="H274:H275"/>
    <mergeCell ref="I274:I275"/>
    <mergeCell ref="F274:F275"/>
    <mergeCell ref="J274:J275"/>
    <mergeCell ref="G276:G277"/>
    <mergeCell ref="H276:H277"/>
    <mergeCell ref="I276:I277"/>
    <mergeCell ref="J276:J277"/>
    <mergeCell ref="G280:G282"/>
    <mergeCell ref="H280:H282"/>
    <mergeCell ref="I280:I282"/>
    <mergeCell ref="E280:E282"/>
    <mergeCell ref="J280:J282"/>
    <mergeCell ref="H278:H279"/>
    <mergeCell ref="I278:I279"/>
    <mergeCell ref="J278:J279"/>
    <mergeCell ref="E278:E279"/>
    <mergeCell ref="F278:F279"/>
    <mergeCell ref="G278:G279"/>
    <mergeCell ref="G286:G291"/>
    <mergeCell ref="H286:H291"/>
    <mergeCell ref="I286:I291"/>
    <mergeCell ref="E286:E291"/>
    <mergeCell ref="J286:J291"/>
    <mergeCell ref="E297:E301"/>
    <mergeCell ref="G283:G285"/>
    <mergeCell ref="H283:H285"/>
    <mergeCell ref="I283:I285"/>
    <mergeCell ref="J283:J285"/>
    <mergeCell ref="E283:E285"/>
    <mergeCell ref="G292:G296"/>
    <mergeCell ref="H292:H296"/>
    <mergeCell ref="I292:I296"/>
    <mergeCell ref="E292:E296"/>
    <mergeCell ref="J292:J296"/>
    <mergeCell ref="G297:G301"/>
    <mergeCell ref="H297:H301"/>
    <mergeCell ref="I297:I301"/>
    <mergeCell ref="J297:J301"/>
    <mergeCell ref="G302:G306"/>
    <mergeCell ref="H302:H306"/>
    <mergeCell ref="I302:I306"/>
    <mergeCell ref="E302:E306"/>
    <mergeCell ref="J302:J306"/>
    <mergeCell ref="D307:D311"/>
    <mergeCell ref="G307:G311"/>
    <mergeCell ref="H307:H311"/>
    <mergeCell ref="I307:I311"/>
    <mergeCell ref="J307:J311"/>
    <mergeCell ref="E307:E311"/>
    <mergeCell ref="E312:E315"/>
    <mergeCell ref="J312:J315"/>
    <mergeCell ref="D316:D319"/>
    <mergeCell ref="G316:G319"/>
    <mergeCell ref="H316:H319"/>
    <mergeCell ref="I316:I319"/>
    <mergeCell ref="G312:G315"/>
    <mergeCell ref="H312:H315"/>
    <mergeCell ref="I312:I315"/>
    <mergeCell ref="J316:J319"/>
    <mergeCell ref="J320:J322"/>
    <mergeCell ref="E316:E319"/>
    <mergeCell ref="E320:E322"/>
    <mergeCell ref="G323:G327"/>
    <mergeCell ref="H323:H327"/>
    <mergeCell ref="I323:I327"/>
    <mergeCell ref="J323:J327"/>
    <mergeCell ref="E323:E327"/>
    <mergeCell ref="H333:H338"/>
    <mergeCell ref="I333:I338"/>
    <mergeCell ref="E333:E338"/>
    <mergeCell ref="G320:G322"/>
    <mergeCell ref="H320:H322"/>
    <mergeCell ref="I320:I322"/>
    <mergeCell ref="J328:J331"/>
    <mergeCell ref="J333:J338"/>
    <mergeCell ref="E328:E331"/>
    <mergeCell ref="G339:G340"/>
    <mergeCell ref="H339:H340"/>
    <mergeCell ref="I339:I340"/>
    <mergeCell ref="D341:D345"/>
    <mergeCell ref="G341:G345"/>
    <mergeCell ref="H341:H345"/>
    <mergeCell ref="I341:I345"/>
    <mergeCell ref="E339:E340"/>
    <mergeCell ref="H328:H331"/>
    <mergeCell ref="I328:I331"/>
    <mergeCell ref="D328:D331"/>
    <mergeCell ref="G328:G331"/>
    <mergeCell ref="G333:G338"/>
    <mergeCell ref="D356:D358"/>
    <mergeCell ref="G356:G358"/>
    <mergeCell ref="H356:H358"/>
    <mergeCell ref="I356:I358"/>
    <mergeCell ref="E357:E358"/>
    <mergeCell ref="J339:J340"/>
    <mergeCell ref="J341:J345"/>
    <mergeCell ref="E341:E345"/>
    <mergeCell ref="G346:G350"/>
    <mergeCell ref="H346:H350"/>
    <mergeCell ref="I346:I350"/>
    <mergeCell ref="J346:J350"/>
    <mergeCell ref="D351:D352"/>
    <mergeCell ref="E346:E350"/>
    <mergeCell ref="I351:I352"/>
    <mergeCell ref="J351:J352"/>
    <mergeCell ref="J353:J355"/>
    <mergeCell ref="J356:J358"/>
    <mergeCell ref="E354:E355"/>
    <mergeCell ref="I359:I363"/>
    <mergeCell ref="E361:E362"/>
    <mergeCell ref="J359:J363"/>
    <mergeCell ref="G351:G352"/>
    <mergeCell ref="H351:H352"/>
    <mergeCell ref="G359:G363"/>
    <mergeCell ref="H359:H363"/>
    <mergeCell ref="G353:G355"/>
    <mergeCell ref="H353:H355"/>
    <mergeCell ref="I353:I355"/>
    <mergeCell ref="J373:J376"/>
    <mergeCell ref="E373:E376"/>
    <mergeCell ref="G364:G369"/>
    <mergeCell ref="H364:H369"/>
    <mergeCell ref="I364:I369"/>
    <mergeCell ref="E364:E365"/>
    <mergeCell ref="E366:E367"/>
    <mergeCell ref="J364:J369"/>
    <mergeCell ref="G370:G371"/>
    <mergeCell ref="H370:H371"/>
    <mergeCell ref="I370:I371"/>
    <mergeCell ref="E370:E371"/>
    <mergeCell ref="F370:F371"/>
    <mergeCell ref="J370:J371"/>
    <mergeCell ref="D409:D413"/>
    <mergeCell ref="G409:G413"/>
    <mergeCell ref="I377:I380"/>
    <mergeCell ref="C373:C380"/>
    <mergeCell ref="D373:D376"/>
    <mergeCell ref="G373:G376"/>
    <mergeCell ref="H373:H376"/>
    <mergeCell ref="D392:D394"/>
    <mergeCell ref="G392:G394"/>
    <mergeCell ref="H392:H394"/>
    <mergeCell ref="I392:I394"/>
    <mergeCell ref="E392:E394"/>
    <mergeCell ref="C392:C398"/>
    <mergeCell ref="D377:D380"/>
    <mergeCell ref="G377:G380"/>
    <mergeCell ref="H377:H380"/>
    <mergeCell ref="C381:C390"/>
    <mergeCell ref="E381:E385"/>
    <mergeCell ref="I373:I376"/>
    <mergeCell ref="E405:E408"/>
    <mergeCell ref="J399:J404"/>
    <mergeCell ref="D405:D408"/>
    <mergeCell ref="G405:G408"/>
    <mergeCell ref="H405:H408"/>
    <mergeCell ref="I405:I408"/>
    <mergeCell ref="J405:J408"/>
    <mergeCell ref="D399:D404"/>
    <mergeCell ref="G399:G404"/>
    <mergeCell ref="H399:H404"/>
    <mergeCell ref="I399:I404"/>
    <mergeCell ref="E399:E404"/>
    <mergeCell ref="H409:H413"/>
    <mergeCell ref="J377:J380"/>
    <mergeCell ref="D381:D385"/>
    <mergeCell ref="G381:G385"/>
    <mergeCell ref="H381:H385"/>
    <mergeCell ref="I381:I385"/>
    <mergeCell ref="E377:E380"/>
    <mergeCell ref="J392:J394"/>
    <mergeCell ref="D395:D398"/>
    <mergeCell ref="G395:G398"/>
    <mergeCell ref="H395:H398"/>
    <mergeCell ref="I395:I398"/>
    <mergeCell ref="E395:E398"/>
    <mergeCell ref="J395:J398"/>
    <mergeCell ref="J381:J385"/>
    <mergeCell ref="D386:D390"/>
    <mergeCell ref="G386:G390"/>
    <mergeCell ref="H386:H390"/>
    <mergeCell ref="I386:I390"/>
    <mergeCell ref="E386:E390"/>
    <mergeCell ref="J386:J390"/>
    <mergeCell ref="I409:I413"/>
    <mergeCell ref="J409:J413"/>
    <mergeCell ref="E409:E413"/>
  </mergeCells>
  <pageMargins left="0.7" right="0.7" top="0.75" bottom="0.75" header="0.3" footer="0.3"/>
  <pageSetup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1EB72-093A-4CC4-A7A6-CDC998D85B77}">
  <dimension ref="B1:J15"/>
  <sheetViews>
    <sheetView view="pageBreakPreview" zoomScaleNormal="100" zoomScaleSheetLayoutView="100" workbookViewId="0">
      <selection activeCell="M12" sqref="M12"/>
    </sheetView>
  </sheetViews>
  <sheetFormatPr baseColWidth="10" defaultRowHeight="15"/>
  <cols>
    <col min="1" max="1" width="6.28515625" style="938" customWidth="1"/>
    <col min="2" max="2" width="29.7109375" style="938" customWidth="1"/>
    <col min="3" max="3" width="4.42578125" style="938" customWidth="1"/>
    <col min="4" max="6" width="17.7109375" style="938" customWidth="1"/>
    <col min="7" max="7" width="11.42578125" style="938"/>
    <col min="8" max="8" width="11" style="939" customWidth="1"/>
    <col min="9" max="9" width="8.28515625" style="939" customWidth="1"/>
    <col min="10" max="10" width="11" style="939" customWidth="1"/>
    <col min="11" max="16384" width="11.42578125" style="938"/>
  </cols>
  <sheetData>
    <row r="1" spans="2:10" ht="15.75" thickBot="1">
      <c r="B1" s="958"/>
      <c r="C1" s="958"/>
      <c r="D1" s="958"/>
      <c r="E1" s="958"/>
      <c r="F1" s="958"/>
      <c r="H1" s="957"/>
      <c r="I1" s="957"/>
      <c r="J1" s="957"/>
    </row>
    <row r="2" spans="2:10" ht="19.5" customHeight="1">
      <c r="B2" s="2423" t="s">
        <v>398</v>
      </c>
      <c r="C2" s="2423"/>
      <c r="D2" s="2423"/>
      <c r="E2" s="2423"/>
      <c r="F2" s="2423"/>
    </row>
    <row r="3" spans="2:10">
      <c r="B3" s="2430" t="s">
        <v>63</v>
      </c>
      <c r="C3" s="2430"/>
      <c r="D3" s="2430"/>
      <c r="E3" s="2430"/>
      <c r="F3" s="2430"/>
      <c r="G3" s="956"/>
      <c r="H3" s="956"/>
      <c r="I3" s="956"/>
      <c r="J3" s="956"/>
    </row>
    <row r="4" spans="2:10">
      <c r="B4" s="2431"/>
      <c r="C4" s="2431"/>
      <c r="D4" s="2431"/>
      <c r="E4" s="2431"/>
      <c r="F4" s="2431"/>
      <c r="H4" s="955"/>
      <c r="I4" s="955"/>
      <c r="J4" s="955"/>
    </row>
    <row r="5" spans="2:10" ht="12" customHeight="1">
      <c r="B5" s="2428" t="s">
        <v>355</v>
      </c>
      <c r="C5" s="954"/>
      <c r="D5" s="2424" t="s">
        <v>397</v>
      </c>
      <c r="E5" s="2424" t="s">
        <v>396</v>
      </c>
      <c r="F5" s="2426" t="s">
        <v>5</v>
      </c>
    </row>
    <row r="6" spans="2:10" ht="12" customHeight="1">
      <c r="B6" s="2429"/>
      <c r="C6" s="953"/>
      <c r="D6" s="2425"/>
      <c r="E6" s="2425"/>
      <c r="F6" s="2427"/>
    </row>
    <row r="7" spans="2:10">
      <c r="B7" s="950" t="s">
        <v>395</v>
      </c>
      <c r="C7" s="949"/>
      <c r="D7" s="952">
        <v>175</v>
      </c>
      <c r="E7" s="952">
        <v>279</v>
      </c>
      <c r="F7" s="947">
        <f>SUM(D7:E7)</f>
        <v>454</v>
      </c>
    </row>
    <row r="8" spans="2:10">
      <c r="B8" s="950" t="s">
        <v>394</v>
      </c>
      <c r="C8" s="949"/>
      <c r="D8" s="951">
        <v>0</v>
      </c>
      <c r="E8" s="951">
        <v>0</v>
      </c>
      <c r="F8" s="947">
        <f>SUM(D8:E8)</f>
        <v>0</v>
      </c>
    </row>
    <row r="9" spans="2:10">
      <c r="B9" s="950" t="s">
        <v>393</v>
      </c>
      <c r="C9" s="949"/>
      <c r="D9" s="948">
        <v>35</v>
      </c>
      <c r="E9" s="948">
        <v>27</v>
      </c>
      <c r="F9" s="947">
        <f>SUM(D9:E9)</f>
        <v>62</v>
      </c>
    </row>
    <row r="10" spans="2:10">
      <c r="B10" s="950" t="s">
        <v>392</v>
      </c>
      <c r="C10" s="949"/>
      <c r="D10" s="948">
        <v>1</v>
      </c>
      <c r="E10" s="948">
        <v>5</v>
      </c>
      <c r="F10" s="947">
        <f>SUM(D10:E10)</f>
        <v>6</v>
      </c>
    </row>
    <row r="11" spans="2:10">
      <c r="B11" s="946" t="s">
        <v>5</v>
      </c>
      <c r="C11" s="945"/>
      <c r="D11" s="944">
        <f>SUM(D7+D8+D9+D10)</f>
        <v>211</v>
      </c>
      <c r="E11" s="944">
        <f>SUM(E7+E8+E9+E10)</f>
        <v>311</v>
      </c>
      <c r="F11" s="943">
        <f>SUM(F7+F8+F9+F10)</f>
        <v>522</v>
      </c>
    </row>
    <row r="12" spans="2:10" ht="12" customHeight="1">
      <c r="B12" s="942" t="s">
        <v>346</v>
      </c>
      <c r="C12" s="942"/>
      <c r="H12" s="941"/>
      <c r="I12" s="941"/>
      <c r="J12" s="941"/>
    </row>
    <row r="13" spans="2:10">
      <c r="H13" s="941"/>
      <c r="I13" s="941"/>
      <c r="J13" s="941"/>
    </row>
    <row r="15" spans="2:10">
      <c r="H15" s="940"/>
      <c r="I15" s="940"/>
    </row>
  </sheetData>
  <mergeCells count="7">
    <mergeCell ref="B2:F2"/>
    <mergeCell ref="D5:D6"/>
    <mergeCell ref="E5:E6"/>
    <mergeCell ref="F5:F6"/>
    <mergeCell ref="B5:B6"/>
    <mergeCell ref="B3:F3"/>
    <mergeCell ref="B4:F4"/>
  </mergeCells>
  <pageMargins left="0.7" right="0.7" top="0.75" bottom="0.75" header="0.3" footer="0.3"/>
  <pageSetup scale="69"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70458-59A4-4F82-A160-25BD6BCC5984}">
  <dimension ref="B1:J15"/>
  <sheetViews>
    <sheetView view="pageBreakPreview" zoomScaleNormal="100" zoomScaleSheetLayoutView="100" workbookViewId="0">
      <selection activeCell="F10" sqref="F10"/>
    </sheetView>
  </sheetViews>
  <sheetFormatPr baseColWidth="10" defaultRowHeight="15"/>
  <cols>
    <col min="1" max="1" width="6.28515625" style="938" customWidth="1"/>
    <col min="2" max="2" width="29.7109375" style="938" customWidth="1"/>
    <col min="3" max="3" width="4.42578125" style="938" customWidth="1"/>
    <col min="4" max="6" width="17.7109375" style="938" customWidth="1"/>
    <col min="7" max="7" width="11.42578125" style="938"/>
    <col min="8" max="8" width="11" style="939" customWidth="1"/>
    <col min="9" max="9" width="8.28515625" style="939" customWidth="1"/>
    <col min="10" max="10" width="11" style="939" customWidth="1"/>
    <col min="11" max="16384" width="11.42578125" style="938"/>
  </cols>
  <sheetData>
    <row r="1" spans="2:10" ht="15.75" thickBot="1">
      <c r="B1" s="958"/>
      <c r="C1" s="958"/>
      <c r="D1" s="958"/>
      <c r="E1" s="958"/>
      <c r="F1" s="958"/>
      <c r="H1" s="957"/>
      <c r="I1" s="957"/>
      <c r="J1" s="957"/>
    </row>
    <row r="2" spans="2:10" ht="19.5" customHeight="1">
      <c r="B2" s="2423" t="s">
        <v>398</v>
      </c>
      <c r="C2" s="2423"/>
      <c r="D2" s="2423"/>
      <c r="E2" s="2423"/>
      <c r="F2" s="2423"/>
    </row>
    <row r="3" spans="2:10">
      <c r="B3" s="2430" t="s">
        <v>74</v>
      </c>
      <c r="C3" s="2430"/>
      <c r="D3" s="2430"/>
      <c r="E3" s="2430"/>
      <c r="F3" s="2430"/>
      <c r="G3" s="956"/>
      <c r="H3" s="956"/>
      <c r="I3" s="956"/>
      <c r="J3" s="956"/>
    </row>
    <row r="4" spans="2:10">
      <c r="B4" s="2431"/>
      <c r="C4" s="2431"/>
      <c r="D4" s="2431"/>
      <c r="E4" s="2431"/>
      <c r="F4" s="2431"/>
      <c r="H4" s="955"/>
      <c r="I4" s="955"/>
      <c r="J4" s="955"/>
    </row>
    <row r="5" spans="2:10" ht="12" customHeight="1">
      <c r="B5" s="2428" t="s">
        <v>355</v>
      </c>
      <c r="C5" s="954"/>
      <c r="D5" s="2424" t="s">
        <v>397</v>
      </c>
      <c r="E5" s="2424" t="s">
        <v>396</v>
      </c>
      <c r="F5" s="2426" t="s">
        <v>5</v>
      </c>
    </row>
    <row r="6" spans="2:10" ht="12" customHeight="1">
      <c r="B6" s="2429"/>
      <c r="C6" s="953"/>
      <c r="D6" s="2425"/>
      <c r="E6" s="2425"/>
      <c r="F6" s="2427"/>
    </row>
    <row r="7" spans="2:10">
      <c r="B7" s="950" t="s">
        <v>395</v>
      </c>
      <c r="C7" s="949"/>
      <c r="D7" s="952">
        <v>113</v>
      </c>
      <c r="E7" s="952">
        <v>94</v>
      </c>
      <c r="F7" s="947">
        <f>SUM(D7:E7)</f>
        <v>207</v>
      </c>
    </row>
    <row r="8" spans="2:10">
      <c r="B8" s="950" t="s">
        <v>394</v>
      </c>
      <c r="C8" s="949"/>
      <c r="D8" s="951">
        <v>0</v>
      </c>
      <c r="E8" s="951">
        <v>1</v>
      </c>
      <c r="F8" s="947">
        <f>SUM(D8:E8)</f>
        <v>1</v>
      </c>
    </row>
    <row r="9" spans="2:10">
      <c r="B9" s="950" t="s">
        <v>393</v>
      </c>
      <c r="C9" s="949"/>
      <c r="D9" s="948">
        <v>6</v>
      </c>
      <c r="E9" s="948">
        <v>1</v>
      </c>
      <c r="F9" s="947">
        <f>SUM(D9:E9)</f>
        <v>7</v>
      </c>
    </row>
    <row r="10" spans="2:10">
      <c r="B10" s="950" t="s">
        <v>392</v>
      </c>
      <c r="C10" s="949"/>
      <c r="D10" s="948">
        <v>1</v>
      </c>
      <c r="E10" s="948">
        <v>0</v>
      </c>
      <c r="F10" s="947">
        <f>SUM(D10:E10)</f>
        <v>1</v>
      </c>
    </row>
    <row r="11" spans="2:10">
      <c r="B11" s="946" t="s">
        <v>5</v>
      </c>
      <c r="C11" s="945"/>
      <c r="D11" s="944">
        <f>SUM(D7+D8+D9+D10)</f>
        <v>120</v>
      </c>
      <c r="E11" s="944">
        <f>SUM(E7+E8+E9+E10)</f>
        <v>96</v>
      </c>
      <c r="F11" s="943">
        <f>SUM(F7+F8+F9+F10)</f>
        <v>216</v>
      </c>
    </row>
    <row r="12" spans="2:10" ht="12" customHeight="1">
      <c r="B12" s="942" t="s">
        <v>346</v>
      </c>
      <c r="C12" s="942"/>
      <c r="H12" s="941"/>
      <c r="I12" s="941"/>
      <c r="J12" s="941"/>
    </row>
    <row r="13" spans="2:10">
      <c r="H13" s="941"/>
      <c r="I13" s="941"/>
      <c r="J13" s="941"/>
    </row>
    <row r="15" spans="2:10">
      <c r="H15" s="940"/>
      <c r="I15" s="940"/>
    </row>
  </sheetData>
  <mergeCells count="7">
    <mergeCell ref="B2:F2"/>
    <mergeCell ref="D5:D6"/>
    <mergeCell ref="E5:E6"/>
    <mergeCell ref="F5:F6"/>
    <mergeCell ref="B5:B6"/>
    <mergeCell ref="B3:F3"/>
    <mergeCell ref="B4:F4"/>
  </mergeCells>
  <pageMargins left="0.7" right="0.7" top="0.75" bottom="0.75" header="0.3" footer="0.3"/>
  <pageSetup scale="69"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E6786-0191-4B6F-871C-05F959BABDEC}">
  <dimension ref="A1:AY65536"/>
  <sheetViews>
    <sheetView view="pageBreakPreview" zoomScaleNormal="115" zoomScaleSheetLayoutView="100" workbookViewId="0">
      <selection sqref="A1:AJ65536"/>
    </sheetView>
  </sheetViews>
  <sheetFormatPr baseColWidth="10" defaultRowHeight="12.75"/>
  <cols>
    <col min="1" max="1" width="0.85546875" style="97" customWidth="1"/>
    <col min="2" max="2" width="6.85546875" style="73" customWidth="1"/>
    <col min="3" max="3" width="1.5703125" style="73" customWidth="1"/>
    <col min="4" max="4" width="67.7109375" style="73" customWidth="1"/>
    <col min="5" max="7" width="4.5703125" style="214" customWidth="1"/>
    <col min="8" max="8" width="0.42578125" style="214" customWidth="1"/>
    <col min="9" max="11" width="4.5703125" style="214" customWidth="1"/>
    <col min="12" max="12" width="0.42578125" style="214" customWidth="1"/>
    <col min="13" max="15" width="4.5703125" style="214" customWidth="1"/>
    <col min="16" max="16" width="0.42578125" style="214" customWidth="1"/>
    <col min="17" max="19" width="4.5703125" style="214" customWidth="1"/>
    <col min="20" max="20" width="0.42578125" style="214" customWidth="1"/>
    <col min="21" max="23" width="4.5703125" style="214" customWidth="1"/>
    <col min="24" max="24" width="0.42578125" style="214" customWidth="1"/>
    <col min="25" max="27" width="4.5703125" style="214" customWidth="1"/>
    <col min="28" max="28" width="0.42578125" style="214" customWidth="1"/>
    <col min="29" max="31" width="4.5703125" style="214" customWidth="1"/>
    <col min="32" max="32" width="0.42578125" style="214" customWidth="1"/>
    <col min="33" max="34" width="4.5703125" style="214" customWidth="1"/>
    <col min="35" max="35" width="0.42578125" style="214" customWidth="1"/>
    <col min="36" max="36" width="5.28515625" style="214" customWidth="1"/>
    <col min="37" max="37" width="2.28515625" style="73" customWidth="1"/>
    <col min="38" max="38" width="1" style="73" customWidth="1"/>
    <col min="39" max="39" width="6.7109375" style="73" customWidth="1"/>
    <col min="40" max="40" width="1" style="73" customWidth="1"/>
    <col min="41" max="41" width="6.7109375" style="73" customWidth="1"/>
    <col min="42" max="42" width="1" style="73" customWidth="1"/>
    <col min="43" max="43" width="6.7109375" style="73" customWidth="1"/>
    <col min="44" max="44" width="1" style="73" customWidth="1"/>
    <col min="45" max="45" width="6.7109375" style="73" customWidth="1"/>
    <col min="46" max="46" width="1" style="73" customWidth="1"/>
    <col min="47" max="47" width="6.7109375" style="73" customWidth="1"/>
    <col min="48" max="48" width="1" style="73" customWidth="1"/>
    <col min="49" max="50" width="6.7109375" style="73" customWidth="1"/>
    <col min="51" max="16384" width="11.42578125" style="73"/>
  </cols>
  <sheetData>
    <row r="1" spans="1:51" ht="3.75" customHeight="1">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row>
    <row r="2" spans="1:51" ht="12.75" customHeight="1">
      <c r="B2" s="2173" t="s">
        <v>391</v>
      </c>
      <c r="C2" s="1983"/>
      <c r="D2" s="1983"/>
      <c r="E2" s="1983"/>
      <c r="F2" s="1983"/>
      <c r="G2" s="1983"/>
      <c r="H2" s="1983"/>
      <c r="I2" s="1983"/>
      <c r="J2" s="1983"/>
      <c r="K2" s="1983"/>
      <c r="L2" s="1983"/>
      <c r="M2" s="1983"/>
      <c r="N2" s="1983"/>
      <c r="O2" s="1983"/>
      <c r="P2" s="1983"/>
      <c r="Q2" s="1983"/>
      <c r="R2" s="1983"/>
      <c r="S2" s="1983"/>
      <c r="T2" s="1983"/>
      <c r="U2" s="1983"/>
      <c r="V2" s="1983"/>
      <c r="W2" s="1983"/>
      <c r="X2" s="1983"/>
      <c r="Y2" s="1983"/>
      <c r="Z2" s="1983"/>
      <c r="AA2" s="1983"/>
      <c r="AB2" s="1983"/>
      <c r="AC2" s="1983"/>
      <c r="AD2" s="1983"/>
      <c r="AE2" s="1983"/>
      <c r="AF2" s="1983"/>
      <c r="AG2" s="1983"/>
      <c r="AH2" s="1983"/>
      <c r="AI2" s="1983"/>
      <c r="AJ2" s="1983"/>
      <c r="AK2" s="1983"/>
      <c r="AL2" s="1983"/>
      <c r="AM2" s="1983"/>
      <c r="AN2" s="1983"/>
      <c r="AO2" s="1983"/>
      <c r="AP2" s="1983"/>
      <c r="AQ2" s="1983"/>
      <c r="AR2" s="1983"/>
      <c r="AS2" s="1983"/>
      <c r="AT2" s="1983"/>
      <c r="AU2" s="1983"/>
      <c r="AV2" s="1983"/>
    </row>
    <row r="3" spans="1:51" ht="12.75" customHeight="1">
      <c r="A3" s="831"/>
      <c r="B3" s="1983" t="s">
        <v>63</v>
      </c>
      <c r="C3" s="1983"/>
      <c r="D3" s="1983"/>
      <c r="E3" s="1983"/>
      <c r="F3" s="1983"/>
      <c r="G3" s="1983"/>
      <c r="H3" s="1983"/>
      <c r="I3" s="1983"/>
      <c r="J3" s="1983"/>
      <c r="K3" s="1983"/>
      <c r="L3" s="1983"/>
      <c r="M3" s="1983"/>
      <c r="N3" s="1983"/>
      <c r="O3" s="1983"/>
      <c r="P3" s="1983"/>
      <c r="Q3" s="1983"/>
      <c r="R3" s="1983"/>
      <c r="S3" s="1983"/>
      <c r="T3" s="1983"/>
      <c r="U3" s="1983"/>
      <c r="V3" s="1983"/>
      <c r="W3" s="1983"/>
      <c r="X3" s="1983"/>
      <c r="Y3" s="1983"/>
      <c r="Z3" s="1983"/>
      <c r="AA3" s="1983"/>
      <c r="AB3" s="1983"/>
      <c r="AC3" s="1983"/>
      <c r="AD3" s="1983"/>
      <c r="AE3" s="1983"/>
      <c r="AF3" s="1983"/>
      <c r="AG3" s="1983"/>
      <c r="AH3" s="1983"/>
      <c r="AI3" s="1983"/>
      <c r="AJ3" s="1983"/>
      <c r="AX3" s="104"/>
      <c r="AY3" s="104"/>
    </row>
    <row r="4" spans="1:51" ht="6" customHeight="1">
      <c r="A4" s="831"/>
      <c r="B4" s="937"/>
      <c r="C4" s="937"/>
      <c r="D4" s="937"/>
      <c r="E4" s="937"/>
      <c r="F4" s="937"/>
      <c r="G4" s="937"/>
      <c r="H4" s="937"/>
      <c r="I4" s="937"/>
      <c r="J4" s="937"/>
      <c r="K4" s="937"/>
      <c r="L4" s="937"/>
      <c r="M4" s="937"/>
      <c r="N4" s="937"/>
      <c r="O4" s="937"/>
      <c r="P4" s="937"/>
      <c r="Q4" s="937"/>
      <c r="R4" s="937"/>
      <c r="S4" s="937"/>
      <c r="T4" s="937"/>
      <c r="U4" s="937"/>
      <c r="V4" s="937"/>
      <c r="W4" s="937"/>
      <c r="X4" s="937"/>
      <c r="Y4" s="937"/>
      <c r="Z4" s="937"/>
      <c r="AA4" s="937"/>
      <c r="AB4" s="937"/>
      <c r="AC4" s="937"/>
      <c r="AD4" s="937"/>
      <c r="AE4" s="937"/>
      <c r="AF4" s="937"/>
      <c r="AG4" s="937"/>
      <c r="AH4" s="937"/>
      <c r="AI4" s="937"/>
      <c r="AJ4" s="937"/>
      <c r="AX4" s="104"/>
      <c r="AY4" s="104"/>
    </row>
    <row r="5" spans="1:51" ht="12" customHeight="1">
      <c r="B5" s="2435" t="s">
        <v>115</v>
      </c>
      <c r="C5" s="2199" t="s">
        <v>390</v>
      </c>
      <c r="D5" s="2199"/>
      <c r="E5" s="2439" t="s">
        <v>389</v>
      </c>
      <c r="F5" s="2439"/>
      <c r="G5" s="2439"/>
      <c r="H5" s="2439"/>
      <c r="I5" s="2439"/>
      <c r="J5" s="2439"/>
      <c r="K5" s="2439"/>
      <c r="L5" s="2439"/>
      <c r="M5" s="2439"/>
      <c r="N5" s="2439"/>
      <c r="O5" s="2439"/>
      <c r="P5" s="2439"/>
      <c r="Q5" s="2439"/>
      <c r="R5" s="2439"/>
      <c r="S5" s="2439"/>
      <c r="T5" s="2439"/>
      <c r="U5" s="2439"/>
      <c r="V5" s="2439"/>
      <c r="W5" s="2439"/>
      <c r="X5" s="2439"/>
      <c r="Y5" s="2439"/>
      <c r="Z5" s="2439"/>
      <c r="AA5" s="2439"/>
      <c r="AB5" s="2439"/>
      <c r="AC5" s="2439"/>
      <c r="AD5" s="2439"/>
      <c r="AE5" s="2439"/>
      <c r="AF5" s="2439"/>
      <c r="AG5" s="2439"/>
      <c r="AH5" s="2439"/>
      <c r="AI5" s="2439"/>
      <c r="AJ5" s="2439"/>
    </row>
    <row r="6" spans="1:51" ht="18.75" customHeight="1">
      <c r="B6" s="2436"/>
      <c r="C6" s="2200"/>
      <c r="D6" s="2200"/>
      <c r="E6" s="2438" t="s">
        <v>388</v>
      </c>
      <c r="F6" s="2438"/>
      <c r="G6" s="2438"/>
      <c r="H6" s="843"/>
      <c r="I6" s="2438" t="s">
        <v>387</v>
      </c>
      <c r="J6" s="2438"/>
      <c r="K6" s="2438"/>
      <c r="L6" s="843"/>
      <c r="M6" s="2438" t="s">
        <v>386</v>
      </c>
      <c r="N6" s="2438"/>
      <c r="O6" s="2438"/>
      <c r="P6" s="843"/>
      <c r="Q6" s="2438" t="s">
        <v>385</v>
      </c>
      <c r="R6" s="2438"/>
      <c r="S6" s="2438"/>
      <c r="T6" s="843"/>
      <c r="U6" s="2438" t="s">
        <v>384</v>
      </c>
      <c r="V6" s="2438"/>
      <c r="W6" s="2438"/>
      <c r="X6" s="843"/>
      <c r="Y6" s="2438" t="s">
        <v>383</v>
      </c>
      <c r="Z6" s="2438"/>
      <c r="AA6" s="2438"/>
      <c r="AB6" s="843"/>
      <c r="AC6" s="2438" t="s">
        <v>382</v>
      </c>
      <c r="AD6" s="2438"/>
      <c r="AE6" s="2438"/>
      <c r="AF6" s="843"/>
      <c r="AG6" s="2438" t="s">
        <v>93</v>
      </c>
      <c r="AH6" s="2438"/>
      <c r="AI6" s="843"/>
      <c r="AJ6" s="2433" t="s">
        <v>5</v>
      </c>
    </row>
    <row r="7" spans="1:51" ht="12.75" customHeight="1">
      <c r="B7" s="2437"/>
      <c r="C7" s="2201"/>
      <c r="D7" s="2201"/>
      <c r="E7" s="795" t="s">
        <v>26</v>
      </c>
      <c r="F7" s="795" t="s">
        <v>27</v>
      </c>
      <c r="G7" s="795" t="s">
        <v>5</v>
      </c>
      <c r="H7" s="795"/>
      <c r="I7" s="795" t="s">
        <v>26</v>
      </c>
      <c r="J7" s="795" t="s">
        <v>27</v>
      </c>
      <c r="K7" s="795" t="s">
        <v>5</v>
      </c>
      <c r="L7" s="795"/>
      <c r="M7" s="795" t="s">
        <v>26</v>
      </c>
      <c r="N7" s="795" t="s">
        <v>27</v>
      </c>
      <c r="O7" s="795" t="s">
        <v>5</v>
      </c>
      <c r="P7" s="795"/>
      <c r="Q7" s="795" t="s">
        <v>26</v>
      </c>
      <c r="R7" s="795" t="s">
        <v>27</v>
      </c>
      <c r="S7" s="795" t="s">
        <v>5</v>
      </c>
      <c r="T7" s="795"/>
      <c r="U7" s="795" t="s">
        <v>26</v>
      </c>
      <c r="V7" s="795" t="s">
        <v>27</v>
      </c>
      <c r="W7" s="795" t="s">
        <v>5</v>
      </c>
      <c r="X7" s="795"/>
      <c r="Y7" s="795" t="s">
        <v>26</v>
      </c>
      <c r="Z7" s="795" t="s">
        <v>27</v>
      </c>
      <c r="AA7" s="795" t="s">
        <v>5</v>
      </c>
      <c r="AB7" s="795"/>
      <c r="AC7" s="795" t="s">
        <v>26</v>
      </c>
      <c r="AD7" s="795" t="s">
        <v>27</v>
      </c>
      <c r="AE7" s="795" t="s">
        <v>5</v>
      </c>
      <c r="AF7" s="795"/>
      <c r="AG7" s="795" t="s">
        <v>26</v>
      </c>
      <c r="AH7" s="795" t="s">
        <v>27</v>
      </c>
      <c r="AI7" s="795"/>
      <c r="AJ7" s="2434"/>
    </row>
    <row r="8" spans="1:51" ht="12" customHeight="1">
      <c r="B8" s="2006">
        <v>1401</v>
      </c>
      <c r="C8" s="936" t="s">
        <v>9</v>
      </c>
      <c r="D8" s="935"/>
      <c r="E8" s="934">
        <f>SUM(E9:E14)</f>
        <v>45</v>
      </c>
      <c r="F8" s="934">
        <f>SUM(F9:F14)</f>
        <v>27</v>
      </c>
      <c r="G8" s="934">
        <f t="shared" ref="G8:G54" si="0">SUM(E8:F8)</f>
        <v>72</v>
      </c>
      <c r="H8" s="934"/>
      <c r="I8" s="934">
        <f>SUM(I9:I14)</f>
        <v>40</v>
      </c>
      <c r="J8" s="934">
        <f>SUM(J9:J14)</f>
        <v>14</v>
      </c>
      <c r="K8" s="934">
        <f t="shared" ref="K8:K54" si="1">SUM(I8:J8)</f>
        <v>54</v>
      </c>
      <c r="L8" s="934"/>
      <c r="M8" s="934">
        <f>SUM(M9:M14)</f>
        <v>36</v>
      </c>
      <c r="N8" s="934">
        <f>SUM(N9:N14)</f>
        <v>19</v>
      </c>
      <c r="O8" s="934">
        <f t="shared" ref="O8:O54" si="2">SUM(M8:N8)</f>
        <v>55</v>
      </c>
      <c r="P8" s="934"/>
      <c r="Q8" s="934">
        <f>SUM(Q9:Q14)</f>
        <v>72</v>
      </c>
      <c r="R8" s="934">
        <f>SUM(R9:R14)</f>
        <v>28</v>
      </c>
      <c r="S8" s="934">
        <f t="shared" ref="S8:S54" si="3">SUM(Q8:R8)</f>
        <v>100</v>
      </c>
      <c r="T8" s="934"/>
      <c r="U8" s="934">
        <f>SUM(U9:U14)</f>
        <v>0</v>
      </c>
      <c r="V8" s="934">
        <f>SUM(V9:V14)</f>
        <v>0</v>
      </c>
      <c r="W8" s="934">
        <f t="shared" ref="W8:W54" si="4">SUM(U8:V8)</f>
        <v>0</v>
      </c>
      <c r="X8" s="934"/>
      <c r="Y8" s="934">
        <f>SUM(Y9:Y14)</f>
        <v>40</v>
      </c>
      <c r="Z8" s="934">
        <f>SUM(Z9:Z14)</f>
        <v>18</v>
      </c>
      <c r="AA8" s="934">
        <f t="shared" ref="AA8:AA54" si="5">SUM(Y8:Z8)</f>
        <v>58</v>
      </c>
      <c r="AB8" s="934"/>
      <c r="AC8" s="934">
        <f>SUM(AC9:AC14)</f>
        <v>236</v>
      </c>
      <c r="AD8" s="934">
        <f>SUM(AD9:AD14)</f>
        <v>135</v>
      </c>
      <c r="AE8" s="934">
        <f t="shared" ref="AE8:AE54" si="6">SUM(AC8:AD8)</f>
        <v>371</v>
      </c>
      <c r="AF8" s="934"/>
      <c r="AG8" s="934">
        <f t="shared" ref="AG8:AG54" si="7">SUM(E8+I8+M8+Q8+U8+Y8+AC8)</f>
        <v>469</v>
      </c>
      <c r="AH8" s="934">
        <f t="shared" ref="AH8:AH54" si="8">SUM(F8+J8+N8+R8+V8+Z8+AD8)</f>
        <v>241</v>
      </c>
      <c r="AI8" s="934"/>
      <c r="AJ8" s="933">
        <f t="shared" ref="AJ8:AJ54" si="9">SUM(AG8:AH8)</f>
        <v>710</v>
      </c>
    </row>
    <row r="9" spans="1:51" ht="11.85" customHeight="1">
      <c r="B9" s="2007"/>
      <c r="C9" s="269" t="s">
        <v>10</v>
      </c>
      <c r="D9" s="782"/>
      <c r="E9" s="860">
        <v>45</v>
      </c>
      <c r="F9" s="860">
        <v>27</v>
      </c>
      <c r="G9" s="860">
        <f t="shared" si="0"/>
        <v>72</v>
      </c>
      <c r="H9" s="860"/>
      <c r="I9" s="860">
        <v>40</v>
      </c>
      <c r="J9" s="860">
        <v>14</v>
      </c>
      <c r="K9" s="860">
        <f t="shared" si="1"/>
        <v>54</v>
      </c>
      <c r="L9" s="860"/>
      <c r="M9" s="860">
        <v>36</v>
      </c>
      <c r="N9" s="860">
        <v>19</v>
      </c>
      <c r="O9" s="860">
        <f t="shared" si="2"/>
        <v>55</v>
      </c>
      <c r="P9" s="860"/>
      <c r="Q9" s="860">
        <v>72</v>
      </c>
      <c r="R9" s="860">
        <v>28</v>
      </c>
      <c r="S9" s="860">
        <f t="shared" si="3"/>
        <v>100</v>
      </c>
      <c r="T9" s="860"/>
      <c r="U9" s="860">
        <v>0</v>
      </c>
      <c r="V9" s="860">
        <v>0</v>
      </c>
      <c r="W9" s="860">
        <f t="shared" si="4"/>
        <v>0</v>
      </c>
      <c r="X9" s="860"/>
      <c r="Y9" s="860">
        <v>40</v>
      </c>
      <c r="Z9" s="242">
        <v>18</v>
      </c>
      <c r="AA9" s="242">
        <f t="shared" si="5"/>
        <v>58</v>
      </c>
      <c r="AB9" s="242"/>
      <c r="AC9" s="242">
        <v>236</v>
      </c>
      <c r="AD9" s="242">
        <v>135</v>
      </c>
      <c r="AE9" s="242">
        <f t="shared" si="6"/>
        <v>371</v>
      </c>
      <c r="AF9" s="242"/>
      <c r="AG9" s="242">
        <f t="shared" si="7"/>
        <v>469</v>
      </c>
      <c r="AH9" s="242">
        <f t="shared" si="8"/>
        <v>241</v>
      </c>
      <c r="AI9" s="242"/>
      <c r="AJ9" s="924">
        <f t="shared" si="9"/>
        <v>710</v>
      </c>
    </row>
    <row r="10" spans="1:51" ht="11.85" customHeight="1">
      <c r="B10" s="2007"/>
      <c r="C10" s="251" t="s">
        <v>11</v>
      </c>
      <c r="D10" s="261"/>
      <c r="E10" s="242">
        <v>0</v>
      </c>
      <c r="F10" s="242">
        <v>0</v>
      </c>
      <c r="G10" s="242">
        <f t="shared" si="0"/>
        <v>0</v>
      </c>
      <c r="H10" s="242"/>
      <c r="I10" s="242">
        <v>0</v>
      </c>
      <c r="J10" s="242">
        <v>0</v>
      </c>
      <c r="K10" s="242">
        <f t="shared" si="1"/>
        <v>0</v>
      </c>
      <c r="L10" s="242"/>
      <c r="M10" s="242">
        <v>0</v>
      </c>
      <c r="N10" s="242">
        <v>0</v>
      </c>
      <c r="O10" s="242">
        <f t="shared" si="2"/>
        <v>0</v>
      </c>
      <c r="P10" s="242"/>
      <c r="Q10" s="242">
        <v>0</v>
      </c>
      <c r="R10" s="242">
        <v>0</v>
      </c>
      <c r="S10" s="242">
        <f t="shared" si="3"/>
        <v>0</v>
      </c>
      <c r="T10" s="242"/>
      <c r="U10" s="242">
        <v>0</v>
      </c>
      <c r="V10" s="242">
        <v>0</v>
      </c>
      <c r="W10" s="242">
        <f t="shared" si="4"/>
        <v>0</v>
      </c>
      <c r="X10" s="242"/>
      <c r="Y10" s="242">
        <v>0</v>
      </c>
      <c r="Z10" s="242">
        <v>0</v>
      </c>
      <c r="AA10" s="242">
        <f t="shared" si="5"/>
        <v>0</v>
      </c>
      <c r="AB10" s="242"/>
      <c r="AC10" s="242">
        <v>0</v>
      </c>
      <c r="AD10" s="242">
        <v>0</v>
      </c>
      <c r="AE10" s="242">
        <f t="shared" si="6"/>
        <v>0</v>
      </c>
      <c r="AF10" s="242"/>
      <c r="AG10" s="242">
        <f t="shared" si="7"/>
        <v>0</v>
      </c>
      <c r="AH10" s="242">
        <f t="shared" si="8"/>
        <v>0</v>
      </c>
      <c r="AI10" s="242"/>
      <c r="AJ10" s="924">
        <f t="shared" si="9"/>
        <v>0</v>
      </c>
    </row>
    <row r="11" spans="1:51" ht="11.85" customHeight="1">
      <c r="B11" s="2007"/>
      <c r="C11" s="251" t="s">
        <v>12</v>
      </c>
      <c r="D11" s="261"/>
      <c r="E11" s="242">
        <v>0</v>
      </c>
      <c r="F11" s="242">
        <v>0</v>
      </c>
      <c r="G11" s="242">
        <f t="shared" si="0"/>
        <v>0</v>
      </c>
      <c r="H11" s="242"/>
      <c r="I11" s="242">
        <v>0</v>
      </c>
      <c r="J11" s="242">
        <v>0</v>
      </c>
      <c r="K11" s="242">
        <f t="shared" si="1"/>
        <v>0</v>
      </c>
      <c r="L11" s="242"/>
      <c r="M11" s="242">
        <v>0</v>
      </c>
      <c r="N11" s="242">
        <v>0</v>
      </c>
      <c r="O11" s="242">
        <f t="shared" si="2"/>
        <v>0</v>
      </c>
      <c r="P11" s="242"/>
      <c r="Q11" s="242">
        <v>0</v>
      </c>
      <c r="R11" s="242">
        <v>0</v>
      </c>
      <c r="S11" s="242">
        <f t="shared" si="3"/>
        <v>0</v>
      </c>
      <c r="T11" s="242"/>
      <c r="U11" s="242">
        <v>0</v>
      </c>
      <c r="V11" s="242">
        <v>0</v>
      </c>
      <c r="W11" s="242">
        <f t="shared" si="4"/>
        <v>0</v>
      </c>
      <c r="X11" s="242"/>
      <c r="Y11" s="242">
        <v>0</v>
      </c>
      <c r="Z11" s="242">
        <v>0</v>
      </c>
      <c r="AA11" s="242">
        <f t="shared" si="5"/>
        <v>0</v>
      </c>
      <c r="AB11" s="242"/>
      <c r="AC11" s="242">
        <v>0</v>
      </c>
      <c r="AD11" s="242">
        <v>0</v>
      </c>
      <c r="AE11" s="242">
        <f t="shared" si="6"/>
        <v>0</v>
      </c>
      <c r="AF11" s="242"/>
      <c r="AG11" s="242">
        <f t="shared" si="7"/>
        <v>0</v>
      </c>
      <c r="AH11" s="242">
        <f t="shared" si="8"/>
        <v>0</v>
      </c>
      <c r="AI11" s="242"/>
      <c r="AJ11" s="924">
        <f t="shared" si="9"/>
        <v>0</v>
      </c>
    </row>
    <row r="12" spans="1:51" ht="11.85" customHeight="1">
      <c r="B12" s="2007"/>
      <c r="C12" s="251" t="s">
        <v>30</v>
      </c>
      <c r="D12" s="261"/>
      <c r="E12" s="242">
        <v>0</v>
      </c>
      <c r="F12" s="242">
        <v>0</v>
      </c>
      <c r="G12" s="242">
        <f t="shared" si="0"/>
        <v>0</v>
      </c>
      <c r="H12" s="242"/>
      <c r="I12" s="242">
        <v>0</v>
      </c>
      <c r="J12" s="242">
        <v>0</v>
      </c>
      <c r="K12" s="242">
        <f t="shared" si="1"/>
        <v>0</v>
      </c>
      <c r="L12" s="242"/>
      <c r="M12" s="242">
        <v>0</v>
      </c>
      <c r="N12" s="242">
        <v>0</v>
      </c>
      <c r="O12" s="242">
        <f t="shared" si="2"/>
        <v>0</v>
      </c>
      <c r="P12" s="242"/>
      <c r="Q12" s="242">
        <v>0</v>
      </c>
      <c r="R12" s="242">
        <v>0</v>
      </c>
      <c r="S12" s="242">
        <f t="shared" si="3"/>
        <v>0</v>
      </c>
      <c r="T12" s="242"/>
      <c r="U12" s="242">
        <v>0</v>
      </c>
      <c r="V12" s="242">
        <v>0</v>
      </c>
      <c r="W12" s="242">
        <f t="shared" si="4"/>
        <v>0</v>
      </c>
      <c r="X12" s="242"/>
      <c r="Y12" s="242">
        <v>0</v>
      </c>
      <c r="Z12" s="242">
        <v>0</v>
      </c>
      <c r="AA12" s="242">
        <f t="shared" si="5"/>
        <v>0</v>
      </c>
      <c r="AB12" s="242"/>
      <c r="AC12" s="242">
        <v>0</v>
      </c>
      <c r="AD12" s="242">
        <v>0</v>
      </c>
      <c r="AE12" s="242">
        <f t="shared" si="6"/>
        <v>0</v>
      </c>
      <c r="AF12" s="242"/>
      <c r="AG12" s="242">
        <f t="shared" si="7"/>
        <v>0</v>
      </c>
      <c r="AH12" s="242">
        <f t="shared" si="8"/>
        <v>0</v>
      </c>
      <c r="AI12" s="242"/>
      <c r="AJ12" s="924">
        <f t="shared" si="9"/>
        <v>0</v>
      </c>
    </row>
    <row r="13" spans="1:51" ht="11.85" customHeight="1">
      <c r="B13" s="2007"/>
      <c r="C13" s="251" t="s">
        <v>31</v>
      </c>
      <c r="D13" s="261"/>
      <c r="E13" s="242">
        <v>0</v>
      </c>
      <c r="F13" s="242">
        <v>0</v>
      </c>
      <c r="G13" s="242">
        <f t="shared" si="0"/>
        <v>0</v>
      </c>
      <c r="H13" s="242"/>
      <c r="I13" s="242">
        <v>0</v>
      </c>
      <c r="J13" s="242">
        <v>0</v>
      </c>
      <c r="K13" s="242">
        <f t="shared" si="1"/>
        <v>0</v>
      </c>
      <c r="L13" s="242"/>
      <c r="M13" s="242">
        <v>0</v>
      </c>
      <c r="N13" s="242">
        <v>0</v>
      </c>
      <c r="O13" s="242">
        <f t="shared" si="2"/>
        <v>0</v>
      </c>
      <c r="P13" s="242"/>
      <c r="Q13" s="242">
        <v>0</v>
      </c>
      <c r="R13" s="242">
        <v>0</v>
      </c>
      <c r="S13" s="242">
        <f t="shared" si="3"/>
        <v>0</v>
      </c>
      <c r="T13" s="242"/>
      <c r="U13" s="242">
        <v>0</v>
      </c>
      <c r="V13" s="242">
        <v>0</v>
      </c>
      <c r="W13" s="242">
        <f t="shared" si="4"/>
        <v>0</v>
      </c>
      <c r="X13" s="242"/>
      <c r="Y13" s="242">
        <v>0</v>
      </c>
      <c r="Z13" s="242">
        <v>0</v>
      </c>
      <c r="AA13" s="242">
        <f t="shared" si="5"/>
        <v>0</v>
      </c>
      <c r="AB13" s="242"/>
      <c r="AC13" s="242">
        <v>0</v>
      </c>
      <c r="AD13" s="242">
        <v>0</v>
      </c>
      <c r="AE13" s="242">
        <f t="shared" si="6"/>
        <v>0</v>
      </c>
      <c r="AF13" s="242"/>
      <c r="AG13" s="242">
        <f t="shared" si="7"/>
        <v>0</v>
      </c>
      <c r="AH13" s="242">
        <f t="shared" si="8"/>
        <v>0</v>
      </c>
      <c r="AI13" s="242"/>
      <c r="AJ13" s="924">
        <f t="shared" si="9"/>
        <v>0</v>
      </c>
    </row>
    <row r="14" spans="1:51" ht="11.85" customHeight="1">
      <c r="B14" s="2007"/>
      <c r="C14" s="251" t="s">
        <v>58</v>
      </c>
      <c r="D14" s="261"/>
      <c r="E14" s="242">
        <v>0</v>
      </c>
      <c r="F14" s="242">
        <v>0</v>
      </c>
      <c r="G14" s="242">
        <f t="shared" si="0"/>
        <v>0</v>
      </c>
      <c r="H14" s="242"/>
      <c r="I14" s="242">
        <v>0</v>
      </c>
      <c r="J14" s="242">
        <v>0</v>
      </c>
      <c r="K14" s="242">
        <f t="shared" si="1"/>
        <v>0</v>
      </c>
      <c r="L14" s="242"/>
      <c r="M14" s="242">
        <v>0</v>
      </c>
      <c r="N14" s="242">
        <v>0</v>
      </c>
      <c r="O14" s="242">
        <f t="shared" si="2"/>
        <v>0</v>
      </c>
      <c r="P14" s="242"/>
      <c r="Q14" s="242">
        <v>0</v>
      </c>
      <c r="R14" s="242">
        <v>0</v>
      </c>
      <c r="S14" s="242">
        <f t="shared" si="3"/>
        <v>0</v>
      </c>
      <c r="T14" s="242"/>
      <c r="U14" s="242">
        <v>0</v>
      </c>
      <c r="V14" s="242">
        <v>0</v>
      </c>
      <c r="W14" s="242">
        <f t="shared" si="4"/>
        <v>0</v>
      </c>
      <c r="X14" s="242"/>
      <c r="Y14" s="242">
        <v>0</v>
      </c>
      <c r="Z14" s="242">
        <v>0</v>
      </c>
      <c r="AA14" s="242">
        <f t="shared" si="5"/>
        <v>0</v>
      </c>
      <c r="AB14" s="242"/>
      <c r="AC14" s="242">
        <v>0</v>
      </c>
      <c r="AD14" s="242">
        <v>0</v>
      </c>
      <c r="AE14" s="242">
        <f t="shared" si="6"/>
        <v>0</v>
      </c>
      <c r="AF14" s="242"/>
      <c r="AG14" s="242">
        <f t="shared" si="7"/>
        <v>0</v>
      </c>
      <c r="AH14" s="242">
        <f t="shared" si="8"/>
        <v>0</v>
      </c>
      <c r="AI14" s="242"/>
      <c r="AJ14" s="924">
        <f t="shared" si="9"/>
        <v>0</v>
      </c>
    </row>
    <row r="15" spans="1:51" ht="12" customHeight="1">
      <c r="B15" s="2006">
        <v>1402</v>
      </c>
      <c r="C15" s="929" t="s">
        <v>13</v>
      </c>
      <c r="D15" s="932"/>
      <c r="E15" s="927">
        <f>SUM(E16:E24)</f>
        <v>42</v>
      </c>
      <c r="F15" s="927">
        <f>SUM(F16:F24)</f>
        <v>8</v>
      </c>
      <c r="G15" s="927">
        <f t="shared" si="0"/>
        <v>50</v>
      </c>
      <c r="H15" s="927"/>
      <c r="I15" s="927">
        <f>SUM(I16:I24)</f>
        <v>70</v>
      </c>
      <c r="J15" s="927">
        <f>SUM(J16:J24)</f>
        <v>66</v>
      </c>
      <c r="K15" s="927">
        <f t="shared" si="1"/>
        <v>136</v>
      </c>
      <c r="L15" s="927"/>
      <c r="M15" s="927">
        <f>SUM(M16:M24)</f>
        <v>56</v>
      </c>
      <c r="N15" s="927">
        <f>SUM(N16:N24)</f>
        <v>53</v>
      </c>
      <c r="O15" s="927">
        <f t="shared" si="2"/>
        <v>109</v>
      </c>
      <c r="P15" s="927"/>
      <c r="Q15" s="927">
        <f>SUM(Q16:Q24)</f>
        <v>60</v>
      </c>
      <c r="R15" s="927">
        <f>SUM(R16:R24)</f>
        <v>63</v>
      </c>
      <c r="S15" s="927">
        <f t="shared" si="3"/>
        <v>123</v>
      </c>
      <c r="T15" s="927"/>
      <c r="U15" s="927">
        <f>SUM(U16:U24)</f>
        <v>0</v>
      </c>
      <c r="V15" s="927">
        <f>SUM(V16:V24)</f>
        <v>0</v>
      </c>
      <c r="W15" s="927">
        <f t="shared" si="4"/>
        <v>0</v>
      </c>
      <c r="X15" s="927"/>
      <c r="Y15" s="927">
        <f>SUM(Y16:Y24)</f>
        <v>29</v>
      </c>
      <c r="Z15" s="927">
        <f>SUM(Z16:Z24)</f>
        <v>46</v>
      </c>
      <c r="AA15" s="927">
        <f t="shared" si="5"/>
        <v>75</v>
      </c>
      <c r="AB15" s="927"/>
      <c r="AC15" s="927">
        <f>SUM(AC16:AC24)</f>
        <v>530</v>
      </c>
      <c r="AD15" s="927">
        <f>SUM(AD16:AD24)</f>
        <v>446</v>
      </c>
      <c r="AE15" s="927">
        <f t="shared" si="6"/>
        <v>976</v>
      </c>
      <c r="AF15" s="927"/>
      <c r="AG15" s="927">
        <f t="shared" si="7"/>
        <v>787</v>
      </c>
      <c r="AH15" s="927">
        <f t="shared" si="8"/>
        <v>682</v>
      </c>
      <c r="AI15" s="927"/>
      <c r="AJ15" s="926">
        <f t="shared" si="9"/>
        <v>1469</v>
      </c>
    </row>
    <row r="16" spans="1:51" ht="11.85" customHeight="1">
      <c r="B16" s="2007"/>
      <c r="C16" s="251" t="s">
        <v>92</v>
      </c>
      <c r="D16" s="261"/>
      <c r="E16" s="242">
        <v>42</v>
      </c>
      <c r="F16" s="242">
        <v>8</v>
      </c>
      <c r="G16" s="242">
        <f t="shared" si="0"/>
        <v>50</v>
      </c>
      <c r="H16" s="242"/>
      <c r="I16" s="242">
        <v>70</v>
      </c>
      <c r="J16" s="242">
        <v>66</v>
      </c>
      <c r="K16" s="242">
        <f t="shared" si="1"/>
        <v>136</v>
      </c>
      <c r="L16" s="242"/>
      <c r="M16" s="242">
        <v>56</v>
      </c>
      <c r="N16" s="242">
        <v>53</v>
      </c>
      <c r="O16" s="242">
        <f t="shared" si="2"/>
        <v>109</v>
      </c>
      <c r="P16" s="242"/>
      <c r="Q16" s="242">
        <v>60</v>
      </c>
      <c r="R16" s="242">
        <v>63</v>
      </c>
      <c r="S16" s="242">
        <f t="shared" si="3"/>
        <v>123</v>
      </c>
      <c r="T16" s="242"/>
      <c r="U16" s="242">
        <v>0</v>
      </c>
      <c r="V16" s="242">
        <v>0</v>
      </c>
      <c r="W16" s="242">
        <f t="shared" si="4"/>
        <v>0</v>
      </c>
      <c r="X16" s="242"/>
      <c r="Y16" s="242">
        <v>29</v>
      </c>
      <c r="Z16" s="242">
        <v>46</v>
      </c>
      <c r="AA16" s="242">
        <f t="shared" si="5"/>
        <v>75</v>
      </c>
      <c r="AB16" s="242"/>
      <c r="AC16" s="242">
        <v>530</v>
      </c>
      <c r="AD16" s="242">
        <v>446</v>
      </c>
      <c r="AE16" s="242">
        <f t="shared" si="6"/>
        <v>976</v>
      </c>
      <c r="AF16" s="242"/>
      <c r="AG16" s="242">
        <f t="shared" si="7"/>
        <v>787</v>
      </c>
      <c r="AH16" s="242">
        <f t="shared" si="8"/>
        <v>682</v>
      </c>
      <c r="AI16" s="242"/>
      <c r="AJ16" s="924">
        <f t="shared" si="9"/>
        <v>1469</v>
      </c>
    </row>
    <row r="17" spans="1:36" ht="11.85" customHeight="1">
      <c r="B17" s="2007"/>
      <c r="C17" s="251" t="s">
        <v>110</v>
      </c>
      <c r="D17" s="261"/>
      <c r="E17" s="242">
        <v>0</v>
      </c>
      <c r="F17" s="242">
        <v>0</v>
      </c>
      <c r="G17" s="242">
        <f t="shared" si="0"/>
        <v>0</v>
      </c>
      <c r="H17" s="242"/>
      <c r="I17" s="242">
        <v>0</v>
      </c>
      <c r="J17" s="242">
        <v>0</v>
      </c>
      <c r="K17" s="242">
        <f t="shared" si="1"/>
        <v>0</v>
      </c>
      <c r="L17" s="242"/>
      <c r="M17" s="242">
        <v>0</v>
      </c>
      <c r="N17" s="242">
        <v>0</v>
      </c>
      <c r="O17" s="242">
        <f t="shared" si="2"/>
        <v>0</v>
      </c>
      <c r="P17" s="242"/>
      <c r="Q17" s="242">
        <v>0</v>
      </c>
      <c r="R17" s="242">
        <v>0</v>
      </c>
      <c r="S17" s="242">
        <f t="shared" si="3"/>
        <v>0</v>
      </c>
      <c r="T17" s="242"/>
      <c r="U17" s="242">
        <v>0</v>
      </c>
      <c r="V17" s="242">
        <v>0</v>
      </c>
      <c r="W17" s="242">
        <f t="shared" si="4"/>
        <v>0</v>
      </c>
      <c r="X17" s="242"/>
      <c r="Y17" s="242">
        <v>0</v>
      </c>
      <c r="Z17" s="242">
        <v>0</v>
      </c>
      <c r="AA17" s="242">
        <f t="shared" si="5"/>
        <v>0</v>
      </c>
      <c r="AB17" s="242"/>
      <c r="AC17" s="242">
        <v>0</v>
      </c>
      <c r="AD17" s="242">
        <v>0</v>
      </c>
      <c r="AE17" s="242">
        <f t="shared" si="6"/>
        <v>0</v>
      </c>
      <c r="AF17" s="242"/>
      <c r="AG17" s="242">
        <f t="shared" si="7"/>
        <v>0</v>
      </c>
      <c r="AH17" s="242">
        <f t="shared" si="8"/>
        <v>0</v>
      </c>
      <c r="AI17" s="242"/>
      <c r="AJ17" s="924">
        <f t="shared" si="9"/>
        <v>0</v>
      </c>
    </row>
    <row r="18" spans="1:36" ht="11.85" customHeight="1">
      <c r="B18" s="2007"/>
      <c r="C18" s="251" t="s">
        <v>56</v>
      </c>
      <c r="D18" s="261"/>
      <c r="E18" s="242">
        <v>0</v>
      </c>
      <c r="F18" s="242">
        <v>0</v>
      </c>
      <c r="G18" s="242">
        <f t="shared" si="0"/>
        <v>0</v>
      </c>
      <c r="H18" s="242"/>
      <c r="I18" s="242">
        <v>0</v>
      </c>
      <c r="J18" s="242">
        <v>0</v>
      </c>
      <c r="K18" s="242">
        <f t="shared" si="1"/>
        <v>0</v>
      </c>
      <c r="L18" s="242"/>
      <c r="M18" s="242">
        <v>0</v>
      </c>
      <c r="N18" s="242">
        <v>0</v>
      </c>
      <c r="O18" s="242">
        <f t="shared" si="2"/>
        <v>0</v>
      </c>
      <c r="P18" s="242"/>
      <c r="Q18" s="242">
        <v>0</v>
      </c>
      <c r="R18" s="242">
        <v>0</v>
      </c>
      <c r="S18" s="242">
        <f t="shared" si="3"/>
        <v>0</v>
      </c>
      <c r="T18" s="242"/>
      <c r="U18" s="242">
        <v>0</v>
      </c>
      <c r="V18" s="242">
        <v>0</v>
      </c>
      <c r="W18" s="242">
        <f t="shared" si="4"/>
        <v>0</v>
      </c>
      <c r="X18" s="242"/>
      <c r="Y18" s="242">
        <v>0</v>
      </c>
      <c r="Z18" s="242">
        <v>0</v>
      </c>
      <c r="AA18" s="242">
        <f t="shared" si="5"/>
        <v>0</v>
      </c>
      <c r="AB18" s="242"/>
      <c r="AC18" s="242">
        <v>0</v>
      </c>
      <c r="AD18" s="242">
        <v>0</v>
      </c>
      <c r="AE18" s="242">
        <f t="shared" si="6"/>
        <v>0</v>
      </c>
      <c r="AF18" s="242"/>
      <c r="AG18" s="242">
        <f t="shared" si="7"/>
        <v>0</v>
      </c>
      <c r="AH18" s="242">
        <f t="shared" si="8"/>
        <v>0</v>
      </c>
      <c r="AI18" s="242"/>
      <c r="AJ18" s="924">
        <f t="shared" si="9"/>
        <v>0</v>
      </c>
    </row>
    <row r="19" spans="1:36" ht="11.85" customHeight="1">
      <c r="B19" s="2007"/>
      <c r="C19" s="251" t="s">
        <v>125</v>
      </c>
      <c r="D19" s="261"/>
      <c r="E19" s="242">
        <v>0</v>
      </c>
      <c r="F19" s="242">
        <v>0</v>
      </c>
      <c r="G19" s="242">
        <f t="shared" si="0"/>
        <v>0</v>
      </c>
      <c r="H19" s="242"/>
      <c r="I19" s="242">
        <v>0</v>
      </c>
      <c r="J19" s="242">
        <v>0</v>
      </c>
      <c r="K19" s="242">
        <f t="shared" si="1"/>
        <v>0</v>
      </c>
      <c r="L19" s="242"/>
      <c r="M19" s="242">
        <v>0</v>
      </c>
      <c r="N19" s="242">
        <v>0</v>
      </c>
      <c r="O19" s="242">
        <f t="shared" si="2"/>
        <v>0</v>
      </c>
      <c r="P19" s="242"/>
      <c r="Q19" s="242">
        <v>0</v>
      </c>
      <c r="R19" s="242">
        <v>0</v>
      </c>
      <c r="S19" s="242">
        <f t="shared" si="3"/>
        <v>0</v>
      </c>
      <c r="T19" s="242"/>
      <c r="U19" s="242">
        <v>0</v>
      </c>
      <c r="V19" s="242">
        <v>0</v>
      </c>
      <c r="W19" s="242">
        <f t="shared" si="4"/>
        <v>0</v>
      </c>
      <c r="X19" s="242"/>
      <c r="Y19" s="242">
        <v>0</v>
      </c>
      <c r="Z19" s="242">
        <v>0</v>
      </c>
      <c r="AA19" s="242">
        <f t="shared" si="5"/>
        <v>0</v>
      </c>
      <c r="AB19" s="242"/>
      <c r="AC19" s="242">
        <v>0</v>
      </c>
      <c r="AD19" s="242">
        <v>0</v>
      </c>
      <c r="AE19" s="242">
        <f t="shared" si="6"/>
        <v>0</v>
      </c>
      <c r="AF19" s="242"/>
      <c r="AG19" s="242">
        <f t="shared" si="7"/>
        <v>0</v>
      </c>
      <c r="AH19" s="242">
        <f t="shared" si="8"/>
        <v>0</v>
      </c>
      <c r="AI19" s="242"/>
      <c r="AJ19" s="924">
        <f t="shared" si="9"/>
        <v>0</v>
      </c>
    </row>
    <row r="20" spans="1:36" ht="11.85" customHeight="1">
      <c r="B20" s="2007"/>
      <c r="C20" s="251" t="s">
        <v>124</v>
      </c>
      <c r="D20" s="261"/>
      <c r="E20" s="242">
        <v>0</v>
      </c>
      <c r="F20" s="242">
        <v>0</v>
      </c>
      <c r="G20" s="242">
        <f t="shared" si="0"/>
        <v>0</v>
      </c>
      <c r="H20" s="242"/>
      <c r="I20" s="242">
        <v>0</v>
      </c>
      <c r="J20" s="242">
        <v>0</v>
      </c>
      <c r="K20" s="242">
        <f t="shared" si="1"/>
        <v>0</v>
      </c>
      <c r="L20" s="242"/>
      <c r="M20" s="242">
        <v>0</v>
      </c>
      <c r="N20" s="242">
        <v>0</v>
      </c>
      <c r="O20" s="242">
        <f t="shared" si="2"/>
        <v>0</v>
      </c>
      <c r="P20" s="242"/>
      <c r="Q20" s="242">
        <v>0</v>
      </c>
      <c r="R20" s="242">
        <v>0</v>
      </c>
      <c r="S20" s="242">
        <f t="shared" si="3"/>
        <v>0</v>
      </c>
      <c r="T20" s="242"/>
      <c r="U20" s="242">
        <v>0</v>
      </c>
      <c r="V20" s="242">
        <v>0</v>
      </c>
      <c r="W20" s="242">
        <f t="shared" si="4"/>
        <v>0</v>
      </c>
      <c r="X20" s="242"/>
      <c r="Y20" s="242">
        <v>0</v>
      </c>
      <c r="Z20" s="242">
        <v>0</v>
      </c>
      <c r="AA20" s="242">
        <f t="shared" si="5"/>
        <v>0</v>
      </c>
      <c r="AB20" s="242"/>
      <c r="AC20" s="242">
        <v>0</v>
      </c>
      <c r="AD20" s="242">
        <v>0</v>
      </c>
      <c r="AE20" s="242">
        <f t="shared" si="6"/>
        <v>0</v>
      </c>
      <c r="AF20" s="242"/>
      <c r="AG20" s="242">
        <f t="shared" si="7"/>
        <v>0</v>
      </c>
      <c r="AH20" s="242">
        <f t="shared" si="8"/>
        <v>0</v>
      </c>
      <c r="AI20" s="242"/>
      <c r="AJ20" s="924">
        <f t="shared" si="9"/>
        <v>0</v>
      </c>
    </row>
    <row r="21" spans="1:36" ht="11.85" customHeight="1">
      <c r="B21" s="2007"/>
      <c r="C21" s="251" t="s">
        <v>53</v>
      </c>
      <c r="D21" s="261"/>
      <c r="E21" s="242">
        <v>0</v>
      </c>
      <c r="F21" s="242">
        <v>0</v>
      </c>
      <c r="G21" s="242">
        <f t="shared" si="0"/>
        <v>0</v>
      </c>
      <c r="H21" s="242"/>
      <c r="I21" s="242">
        <v>0</v>
      </c>
      <c r="J21" s="242">
        <v>0</v>
      </c>
      <c r="K21" s="242">
        <f t="shared" si="1"/>
        <v>0</v>
      </c>
      <c r="L21" s="242"/>
      <c r="M21" s="242">
        <v>0</v>
      </c>
      <c r="N21" s="242">
        <v>0</v>
      </c>
      <c r="O21" s="242">
        <f t="shared" si="2"/>
        <v>0</v>
      </c>
      <c r="P21" s="242"/>
      <c r="Q21" s="242">
        <v>0</v>
      </c>
      <c r="R21" s="242">
        <v>0</v>
      </c>
      <c r="S21" s="242">
        <f t="shared" si="3"/>
        <v>0</v>
      </c>
      <c r="T21" s="242"/>
      <c r="U21" s="242">
        <v>0</v>
      </c>
      <c r="V21" s="242">
        <v>0</v>
      </c>
      <c r="W21" s="242">
        <f t="shared" si="4"/>
        <v>0</v>
      </c>
      <c r="X21" s="242"/>
      <c r="Y21" s="242">
        <v>0</v>
      </c>
      <c r="Z21" s="242">
        <v>0</v>
      </c>
      <c r="AA21" s="242">
        <f t="shared" si="5"/>
        <v>0</v>
      </c>
      <c r="AB21" s="242"/>
      <c r="AC21" s="242">
        <v>0</v>
      </c>
      <c r="AD21" s="242">
        <v>0</v>
      </c>
      <c r="AE21" s="242">
        <f t="shared" si="6"/>
        <v>0</v>
      </c>
      <c r="AF21" s="242"/>
      <c r="AG21" s="242">
        <f t="shared" si="7"/>
        <v>0</v>
      </c>
      <c r="AH21" s="242">
        <f t="shared" si="8"/>
        <v>0</v>
      </c>
      <c r="AI21" s="242"/>
      <c r="AJ21" s="924">
        <f t="shared" si="9"/>
        <v>0</v>
      </c>
    </row>
    <row r="22" spans="1:36" ht="11.85" customHeight="1">
      <c r="B22" s="2007"/>
      <c r="C22" s="251" t="s">
        <v>123</v>
      </c>
      <c r="D22" s="261"/>
      <c r="E22" s="242">
        <v>0</v>
      </c>
      <c r="F22" s="242">
        <v>0</v>
      </c>
      <c r="G22" s="242">
        <f t="shared" si="0"/>
        <v>0</v>
      </c>
      <c r="H22" s="242"/>
      <c r="I22" s="242">
        <v>0</v>
      </c>
      <c r="J22" s="242">
        <v>0</v>
      </c>
      <c r="K22" s="242">
        <f t="shared" si="1"/>
        <v>0</v>
      </c>
      <c r="L22" s="242"/>
      <c r="M22" s="242">
        <v>0</v>
      </c>
      <c r="N22" s="242">
        <v>0</v>
      </c>
      <c r="O22" s="242">
        <f t="shared" si="2"/>
        <v>0</v>
      </c>
      <c r="P22" s="242"/>
      <c r="Q22" s="242">
        <v>0</v>
      </c>
      <c r="R22" s="242">
        <v>0</v>
      </c>
      <c r="S22" s="242">
        <f t="shared" si="3"/>
        <v>0</v>
      </c>
      <c r="T22" s="242"/>
      <c r="U22" s="242">
        <v>0</v>
      </c>
      <c r="V22" s="242">
        <v>0</v>
      </c>
      <c r="W22" s="242">
        <f t="shared" si="4"/>
        <v>0</v>
      </c>
      <c r="X22" s="242"/>
      <c r="Y22" s="242">
        <v>0</v>
      </c>
      <c r="Z22" s="242">
        <v>0</v>
      </c>
      <c r="AA22" s="242">
        <f t="shared" si="5"/>
        <v>0</v>
      </c>
      <c r="AB22" s="242"/>
      <c r="AC22" s="242">
        <v>0</v>
      </c>
      <c r="AD22" s="242">
        <v>0</v>
      </c>
      <c r="AE22" s="242">
        <f t="shared" si="6"/>
        <v>0</v>
      </c>
      <c r="AF22" s="242"/>
      <c r="AG22" s="242">
        <f t="shared" si="7"/>
        <v>0</v>
      </c>
      <c r="AH22" s="242">
        <f t="shared" si="8"/>
        <v>0</v>
      </c>
      <c r="AI22" s="242"/>
      <c r="AJ22" s="924">
        <f t="shared" si="9"/>
        <v>0</v>
      </c>
    </row>
    <row r="23" spans="1:36" ht="11.85" customHeight="1">
      <c r="B23" s="2007"/>
      <c r="C23" s="251" t="s">
        <v>32</v>
      </c>
      <c r="D23" s="261"/>
      <c r="E23" s="242">
        <v>0</v>
      </c>
      <c r="F23" s="242">
        <v>0</v>
      </c>
      <c r="G23" s="242">
        <f t="shared" si="0"/>
        <v>0</v>
      </c>
      <c r="H23" s="242"/>
      <c r="I23" s="242">
        <v>0</v>
      </c>
      <c r="J23" s="242">
        <v>0</v>
      </c>
      <c r="K23" s="242">
        <f t="shared" si="1"/>
        <v>0</v>
      </c>
      <c r="L23" s="242"/>
      <c r="M23" s="242">
        <v>0</v>
      </c>
      <c r="N23" s="242">
        <v>0</v>
      </c>
      <c r="O23" s="242">
        <f t="shared" si="2"/>
        <v>0</v>
      </c>
      <c r="P23" s="242"/>
      <c r="Q23" s="242">
        <v>0</v>
      </c>
      <c r="R23" s="242">
        <v>0</v>
      </c>
      <c r="S23" s="242">
        <f t="shared" si="3"/>
        <v>0</v>
      </c>
      <c r="T23" s="242"/>
      <c r="U23" s="242">
        <v>0</v>
      </c>
      <c r="V23" s="242">
        <v>0</v>
      </c>
      <c r="W23" s="242">
        <f t="shared" si="4"/>
        <v>0</v>
      </c>
      <c r="X23" s="242"/>
      <c r="Y23" s="242">
        <v>0</v>
      </c>
      <c r="Z23" s="242">
        <v>0</v>
      </c>
      <c r="AA23" s="242">
        <f t="shared" si="5"/>
        <v>0</v>
      </c>
      <c r="AB23" s="242"/>
      <c r="AC23" s="242">
        <v>0</v>
      </c>
      <c r="AD23" s="242">
        <v>0</v>
      </c>
      <c r="AE23" s="242">
        <f t="shared" si="6"/>
        <v>0</v>
      </c>
      <c r="AF23" s="242"/>
      <c r="AG23" s="242">
        <f t="shared" si="7"/>
        <v>0</v>
      </c>
      <c r="AH23" s="242">
        <f t="shared" si="8"/>
        <v>0</v>
      </c>
      <c r="AI23" s="242"/>
      <c r="AJ23" s="924">
        <f t="shared" si="9"/>
        <v>0</v>
      </c>
    </row>
    <row r="24" spans="1:36" ht="11.85" customHeight="1">
      <c r="B24" s="2008"/>
      <c r="C24" s="261" t="s">
        <v>48</v>
      </c>
      <c r="D24" s="261"/>
      <c r="E24" s="242">
        <v>0</v>
      </c>
      <c r="F24" s="242">
        <v>0</v>
      </c>
      <c r="G24" s="242">
        <f t="shared" si="0"/>
        <v>0</v>
      </c>
      <c r="H24" s="242"/>
      <c r="I24" s="242">
        <v>0</v>
      </c>
      <c r="J24" s="242">
        <v>0</v>
      </c>
      <c r="K24" s="242">
        <f t="shared" si="1"/>
        <v>0</v>
      </c>
      <c r="L24" s="242"/>
      <c r="M24" s="242">
        <v>0</v>
      </c>
      <c r="N24" s="242">
        <v>0</v>
      </c>
      <c r="O24" s="242">
        <f t="shared" si="2"/>
        <v>0</v>
      </c>
      <c r="P24" s="242"/>
      <c r="Q24" s="242">
        <v>0</v>
      </c>
      <c r="R24" s="242">
        <v>0</v>
      </c>
      <c r="S24" s="242">
        <f t="shared" si="3"/>
        <v>0</v>
      </c>
      <c r="T24" s="242"/>
      <c r="U24" s="242">
        <v>0</v>
      </c>
      <c r="V24" s="242">
        <v>0</v>
      </c>
      <c r="W24" s="242">
        <f t="shared" si="4"/>
        <v>0</v>
      </c>
      <c r="X24" s="242"/>
      <c r="Y24" s="242">
        <v>0</v>
      </c>
      <c r="Z24" s="242">
        <v>0</v>
      </c>
      <c r="AA24" s="242">
        <f t="shared" si="5"/>
        <v>0</v>
      </c>
      <c r="AB24" s="242"/>
      <c r="AC24" s="242">
        <v>0</v>
      </c>
      <c r="AD24" s="242">
        <v>0</v>
      </c>
      <c r="AE24" s="242">
        <f t="shared" si="6"/>
        <v>0</v>
      </c>
      <c r="AF24" s="242"/>
      <c r="AG24" s="242">
        <f t="shared" si="7"/>
        <v>0</v>
      </c>
      <c r="AH24" s="242">
        <f t="shared" si="8"/>
        <v>0</v>
      </c>
      <c r="AI24" s="242"/>
      <c r="AJ24" s="923">
        <f t="shared" si="9"/>
        <v>0</v>
      </c>
    </row>
    <row r="25" spans="1:36" s="250" customFormat="1" ht="12" customHeight="1">
      <c r="A25" s="855"/>
      <c r="B25" s="2006">
        <v>1403</v>
      </c>
      <c r="C25" s="929" t="s">
        <v>14</v>
      </c>
      <c r="D25" s="928"/>
      <c r="E25" s="927">
        <f>SUM(E26:E28)</f>
        <v>37</v>
      </c>
      <c r="F25" s="927">
        <f>SUM(F26:F28)</f>
        <v>25</v>
      </c>
      <c r="G25" s="927">
        <f t="shared" si="0"/>
        <v>62</v>
      </c>
      <c r="H25" s="927"/>
      <c r="I25" s="927">
        <f>SUM(I26:I28)</f>
        <v>116</v>
      </c>
      <c r="J25" s="927">
        <f>SUM(J26:J28)</f>
        <v>65</v>
      </c>
      <c r="K25" s="927">
        <f t="shared" si="1"/>
        <v>181</v>
      </c>
      <c r="L25" s="927"/>
      <c r="M25" s="927">
        <f>SUM(M26:M28)</f>
        <v>89</v>
      </c>
      <c r="N25" s="927">
        <f>SUM(N26:N28)</f>
        <v>61</v>
      </c>
      <c r="O25" s="927">
        <f t="shared" si="2"/>
        <v>150</v>
      </c>
      <c r="P25" s="927"/>
      <c r="Q25" s="927">
        <f>SUM(Q26:Q28)</f>
        <v>10</v>
      </c>
      <c r="R25" s="927">
        <f>SUM(R26:R28)</f>
        <v>20</v>
      </c>
      <c r="S25" s="927">
        <f t="shared" si="3"/>
        <v>30</v>
      </c>
      <c r="T25" s="927"/>
      <c r="U25" s="927">
        <f>SUM(U26:U28)</f>
        <v>0</v>
      </c>
      <c r="V25" s="927">
        <f>SUM(V26:V28)</f>
        <v>0</v>
      </c>
      <c r="W25" s="927">
        <f t="shared" si="4"/>
        <v>0</v>
      </c>
      <c r="X25" s="927"/>
      <c r="Y25" s="927">
        <f>SUM(Y26:Y28)</f>
        <v>15</v>
      </c>
      <c r="Z25" s="927">
        <f>SUM(Z26:Z28)</f>
        <v>26</v>
      </c>
      <c r="AA25" s="927">
        <f t="shared" si="5"/>
        <v>41</v>
      </c>
      <c r="AB25" s="927"/>
      <c r="AC25" s="927">
        <f>SUM(AC26:AC28)</f>
        <v>300</v>
      </c>
      <c r="AD25" s="927">
        <f>SUM(AD26:AD28)</f>
        <v>215</v>
      </c>
      <c r="AE25" s="927">
        <f t="shared" si="6"/>
        <v>515</v>
      </c>
      <c r="AF25" s="927"/>
      <c r="AG25" s="927">
        <f t="shared" si="7"/>
        <v>567</v>
      </c>
      <c r="AH25" s="927">
        <f t="shared" si="8"/>
        <v>412</v>
      </c>
      <c r="AI25" s="927"/>
      <c r="AJ25" s="926">
        <f t="shared" si="9"/>
        <v>979</v>
      </c>
    </row>
    <row r="26" spans="1:36" ht="11.85" customHeight="1">
      <c r="B26" s="2007"/>
      <c r="C26" s="251" t="s">
        <v>33</v>
      </c>
      <c r="D26" s="261"/>
      <c r="E26" s="242">
        <v>37</v>
      </c>
      <c r="F26" s="242">
        <v>25</v>
      </c>
      <c r="G26" s="242">
        <f t="shared" si="0"/>
        <v>62</v>
      </c>
      <c r="H26" s="242"/>
      <c r="I26" s="242">
        <v>116</v>
      </c>
      <c r="J26" s="242">
        <v>65</v>
      </c>
      <c r="K26" s="242">
        <f t="shared" si="1"/>
        <v>181</v>
      </c>
      <c r="L26" s="242"/>
      <c r="M26" s="242">
        <v>89</v>
      </c>
      <c r="N26" s="242">
        <v>61</v>
      </c>
      <c r="O26" s="242">
        <f t="shared" si="2"/>
        <v>150</v>
      </c>
      <c r="P26" s="242"/>
      <c r="Q26" s="242">
        <v>10</v>
      </c>
      <c r="R26" s="242">
        <v>20</v>
      </c>
      <c r="S26" s="242">
        <f t="shared" si="3"/>
        <v>30</v>
      </c>
      <c r="T26" s="242"/>
      <c r="U26" s="242">
        <v>0</v>
      </c>
      <c r="V26" s="242">
        <v>0</v>
      </c>
      <c r="W26" s="242">
        <f t="shared" si="4"/>
        <v>0</v>
      </c>
      <c r="X26" s="242"/>
      <c r="Y26" s="242">
        <v>15</v>
      </c>
      <c r="Z26" s="242">
        <v>26</v>
      </c>
      <c r="AA26" s="242">
        <f t="shared" si="5"/>
        <v>41</v>
      </c>
      <c r="AB26" s="242"/>
      <c r="AC26" s="242">
        <v>300</v>
      </c>
      <c r="AD26" s="242">
        <v>215</v>
      </c>
      <c r="AE26" s="242">
        <f t="shared" si="6"/>
        <v>515</v>
      </c>
      <c r="AF26" s="242"/>
      <c r="AG26" s="242">
        <f t="shared" si="7"/>
        <v>567</v>
      </c>
      <c r="AH26" s="242">
        <f t="shared" si="8"/>
        <v>412</v>
      </c>
      <c r="AI26" s="242"/>
      <c r="AJ26" s="924">
        <f t="shared" si="9"/>
        <v>979</v>
      </c>
    </row>
    <row r="27" spans="1:36" ht="11.85" customHeight="1">
      <c r="B27" s="2007"/>
      <c r="C27" s="251" t="s">
        <v>15</v>
      </c>
      <c r="D27" s="261"/>
      <c r="E27" s="242">
        <v>0</v>
      </c>
      <c r="F27" s="242">
        <v>0</v>
      </c>
      <c r="G27" s="242">
        <f t="shared" si="0"/>
        <v>0</v>
      </c>
      <c r="H27" s="242"/>
      <c r="I27" s="242">
        <v>0</v>
      </c>
      <c r="J27" s="242">
        <v>0</v>
      </c>
      <c r="K27" s="242">
        <f t="shared" si="1"/>
        <v>0</v>
      </c>
      <c r="L27" s="242"/>
      <c r="M27" s="242">
        <v>0</v>
      </c>
      <c r="N27" s="242">
        <v>0</v>
      </c>
      <c r="O27" s="242">
        <f t="shared" si="2"/>
        <v>0</v>
      </c>
      <c r="P27" s="242"/>
      <c r="Q27" s="242">
        <v>0</v>
      </c>
      <c r="R27" s="242">
        <v>0</v>
      </c>
      <c r="S27" s="242">
        <f t="shared" si="3"/>
        <v>0</v>
      </c>
      <c r="T27" s="242"/>
      <c r="U27" s="242">
        <v>0</v>
      </c>
      <c r="V27" s="242">
        <v>0</v>
      </c>
      <c r="W27" s="242">
        <f t="shared" si="4"/>
        <v>0</v>
      </c>
      <c r="X27" s="242"/>
      <c r="Y27" s="242">
        <v>0</v>
      </c>
      <c r="Z27" s="242">
        <v>0</v>
      </c>
      <c r="AA27" s="242">
        <f t="shared" si="5"/>
        <v>0</v>
      </c>
      <c r="AB27" s="242"/>
      <c r="AC27" s="242">
        <v>0</v>
      </c>
      <c r="AD27" s="242">
        <v>0</v>
      </c>
      <c r="AE27" s="242">
        <f t="shared" si="6"/>
        <v>0</v>
      </c>
      <c r="AF27" s="242"/>
      <c r="AG27" s="242">
        <f t="shared" si="7"/>
        <v>0</v>
      </c>
      <c r="AH27" s="242">
        <f t="shared" si="8"/>
        <v>0</v>
      </c>
      <c r="AI27" s="242"/>
      <c r="AJ27" s="924">
        <f t="shared" si="9"/>
        <v>0</v>
      </c>
    </row>
    <row r="28" spans="1:36" ht="11.85" customHeight="1">
      <c r="B28" s="2007"/>
      <c r="C28" s="251" t="s">
        <v>16</v>
      </c>
      <c r="D28" s="261"/>
      <c r="E28" s="242">
        <v>0</v>
      </c>
      <c r="F28" s="242">
        <v>0</v>
      </c>
      <c r="G28" s="242">
        <f t="shared" si="0"/>
        <v>0</v>
      </c>
      <c r="H28" s="242"/>
      <c r="I28" s="242">
        <v>0</v>
      </c>
      <c r="J28" s="242">
        <v>0</v>
      </c>
      <c r="K28" s="242">
        <f t="shared" si="1"/>
        <v>0</v>
      </c>
      <c r="L28" s="242"/>
      <c r="M28" s="242">
        <v>0</v>
      </c>
      <c r="N28" s="242">
        <v>0</v>
      </c>
      <c r="O28" s="242">
        <f t="shared" si="2"/>
        <v>0</v>
      </c>
      <c r="P28" s="242"/>
      <c r="Q28" s="242">
        <v>0</v>
      </c>
      <c r="R28" s="242">
        <v>0</v>
      </c>
      <c r="S28" s="242">
        <f t="shared" si="3"/>
        <v>0</v>
      </c>
      <c r="T28" s="242"/>
      <c r="U28" s="242">
        <v>0</v>
      </c>
      <c r="V28" s="242">
        <v>0</v>
      </c>
      <c r="W28" s="242">
        <f t="shared" si="4"/>
        <v>0</v>
      </c>
      <c r="X28" s="242"/>
      <c r="Y28" s="242">
        <v>0</v>
      </c>
      <c r="Z28" s="242">
        <v>0</v>
      </c>
      <c r="AA28" s="242">
        <f t="shared" si="5"/>
        <v>0</v>
      </c>
      <c r="AB28" s="242"/>
      <c r="AC28" s="242">
        <v>0</v>
      </c>
      <c r="AD28" s="242">
        <v>0</v>
      </c>
      <c r="AE28" s="242">
        <f t="shared" si="6"/>
        <v>0</v>
      </c>
      <c r="AF28" s="242"/>
      <c r="AG28" s="242">
        <f t="shared" si="7"/>
        <v>0</v>
      </c>
      <c r="AH28" s="242">
        <f t="shared" si="8"/>
        <v>0</v>
      </c>
      <c r="AI28" s="242"/>
      <c r="AJ28" s="923">
        <f t="shared" si="9"/>
        <v>0</v>
      </c>
    </row>
    <row r="29" spans="1:36" s="250" customFormat="1" ht="12" customHeight="1">
      <c r="A29" s="855"/>
      <c r="B29" s="2010">
        <v>1404</v>
      </c>
      <c r="C29" s="929" t="s">
        <v>34</v>
      </c>
      <c r="D29" s="928"/>
      <c r="E29" s="927">
        <f>SUM(E30,E31)</f>
        <v>23</v>
      </c>
      <c r="F29" s="927">
        <f>SUM(F30,F31)</f>
        <v>25</v>
      </c>
      <c r="G29" s="927">
        <f t="shared" si="0"/>
        <v>48</v>
      </c>
      <c r="H29" s="927"/>
      <c r="I29" s="927">
        <f>SUM(I30:I31)</f>
        <v>77</v>
      </c>
      <c r="J29" s="927">
        <f>SUM(J30:J31)</f>
        <v>64</v>
      </c>
      <c r="K29" s="927">
        <f t="shared" si="1"/>
        <v>141</v>
      </c>
      <c r="L29" s="927"/>
      <c r="M29" s="927">
        <f>SUM(M30:M31)</f>
        <v>28</v>
      </c>
      <c r="N29" s="927">
        <f>SUM(N30:N31)</f>
        <v>42</v>
      </c>
      <c r="O29" s="927">
        <f t="shared" si="2"/>
        <v>70</v>
      </c>
      <c r="P29" s="927"/>
      <c r="Q29" s="927">
        <f>SUM(Q30:Q31)</f>
        <v>39</v>
      </c>
      <c r="R29" s="927">
        <f>SUM(R30:R31)</f>
        <v>48</v>
      </c>
      <c r="S29" s="927">
        <f t="shared" si="3"/>
        <v>87</v>
      </c>
      <c r="T29" s="927"/>
      <c r="U29" s="927">
        <f>SUM(U30:U31)</f>
        <v>0</v>
      </c>
      <c r="V29" s="927">
        <f>SUM(V30:V31)</f>
        <v>0</v>
      </c>
      <c r="W29" s="927">
        <f t="shared" si="4"/>
        <v>0</v>
      </c>
      <c r="X29" s="927"/>
      <c r="Y29" s="927">
        <f>SUM(Y30:Y31)</f>
        <v>40</v>
      </c>
      <c r="Z29" s="927">
        <f>SUM(Z30:Z31)</f>
        <v>41</v>
      </c>
      <c r="AA29" s="927">
        <f t="shared" si="5"/>
        <v>81</v>
      </c>
      <c r="AB29" s="927"/>
      <c r="AC29" s="927">
        <f>SUM(AC30:AC31)</f>
        <v>326</v>
      </c>
      <c r="AD29" s="927">
        <f>SUM(AD30:AD31)</f>
        <v>287</v>
      </c>
      <c r="AE29" s="927">
        <f t="shared" si="6"/>
        <v>613</v>
      </c>
      <c r="AF29" s="927"/>
      <c r="AG29" s="927">
        <f t="shared" si="7"/>
        <v>533</v>
      </c>
      <c r="AH29" s="927">
        <f t="shared" si="8"/>
        <v>507</v>
      </c>
      <c r="AI29" s="927"/>
      <c r="AJ29" s="926">
        <f t="shared" si="9"/>
        <v>1040</v>
      </c>
    </row>
    <row r="30" spans="1:36" ht="11.85" customHeight="1">
      <c r="B30" s="1981"/>
      <c r="C30" s="251" t="s">
        <v>109</v>
      </c>
      <c r="D30" s="261"/>
      <c r="E30" s="242">
        <v>0</v>
      </c>
      <c r="F30" s="242">
        <v>0</v>
      </c>
      <c r="G30" s="242">
        <f t="shared" si="0"/>
        <v>0</v>
      </c>
      <c r="H30" s="242"/>
      <c r="I30" s="242">
        <v>0</v>
      </c>
      <c r="J30" s="242">
        <v>0</v>
      </c>
      <c r="K30" s="242">
        <f t="shared" si="1"/>
        <v>0</v>
      </c>
      <c r="L30" s="242"/>
      <c r="M30" s="242">
        <v>0</v>
      </c>
      <c r="N30" s="242">
        <v>0</v>
      </c>
      <c r="O30" s="242">
        <f t="shared" si="2"/>
        <v>0</v>
      </c>
      <c r="P30" s="242"/>
      <c r="Q30" s="242">
        <v>0</v>
      </c>
      <c r="R30" s="242">
        <v>0</v>
      </c>
      <c r="S30" s="242">
        <f t="shared" si="3"/>
        <v>0</v>
      </c>
      <c r="T30" s="242"/>
      <c r="U30" s="242">
        <v>0</v>
      </c>
      <c r="V30" s="242">
        <v>0</v>
      </c>
      <c r="W30" s="242">
        <f t="shared" si="4"/>
        <v>0</v>
      </c>
      <c r="X30" s="242"/>
      <c r="Y30" s="242">
        <v>0</v>
      </c>
      <c r="Z30" s="242">
        <v>0</v>
      </c>
      <c r="AA30" s="242">
        <f t="shared" si="5"/>
        <v>0</v>
      </c>
      <c r="AB30" s="242"/>
      <c r="AC30" s="242">
        <v>92</v>
      </c>
      <c r="AD30" s="242">
        <v>47</v>
      </c>
      <c r="AE30" s="242">
        <f t="shared" si="6"/>
        <v>139</v>
      </c>
      <c r="AF30" s="242"/>
      <c r="AG30" s="242">
        <f t="shared" si="7"/>
        <v>92</v>
      </c>
      <c r="AH30" s="242">
        <f t="shared" si="8"/>
        <v>47</v>
      </c>
      <c r="AI30" s="242"/>
      <c r="AJ30" s="924">
        <f t="shared" si="9"/>
        <v>139</v>
      </c>
    </row>
    <row r="31" spans="1:36" ht="11.85" customHeight="1">
      <c r="B31" s="1981"/>
      <c r="C31" s="251" t="s">
        <v>17</v>
      </c>
      <c r="D31" s="261"/>
      <c r="E31" s="242">
        <v>23</v>
      </c>
      <c r="F31" s="242">
        <v>25</v>
      </c>
      <c r="G31" s="242">
        <f t="shared" si="0"/>
        <v>48</v>
      </c>
      <c r="H31" s="242"/>
      <c r="I31" s="242">
        <v>77</v>
      </c>
      <c r="J31" s="242">
        <v>64</v>
      </c>
      <c r="K31" s="242">
        <f t="shared" si="1"/>
        <v>141</v>
      </c>
      <c r="L31" s="242"/>
      <c r="M31" s="242">
        <v>28</v>
      </c>
      <c r="N31" s="242">
        <v>42</v>
      </c>
      <c r="O31" s="242">
        <f t="shared" si="2"/>
        <v>70</v>
      </c>
      <c r="P31" s="242"/>
      <c r="Q31" s="242">
        <v>39</v>
      </c>
      <c r="R31" s="242">
        <v>48</v>
      </c>
      <c r="S31" s="242">
        <f t="shared" si="3"/>
        <v>87</v>
      </c>
      <c r="T31" s="242"/>
      <c r="U31" s="242">
        <v>0</v>
      </c>
      <c r="V31" s="242">
        <v>0</v>
      </c>
      <c r="W31" s="242">
        <f t="shared" si="4"/>
        <v>0</v>
      </c>
      <c r="X31" s="242"/>
      <c r="Y31" s="242">
        <v>40</v>
      </c>
      <c r="Z31" s="242">
        <v>41</v>
      </c>
      <c r="AA31" s="242">
        <f t="shared" si="5"/>
        <v>81</v>
      </c>
      <c r="AB31" s="242"/>
      <c r="AC31" s="242">
        <v>234</v>
      </c>
      <c r="AD31" s="242">
        <v>240</v>
      </c>
      <c r="AE31" s="242">
        <f t="shared" si="6"/>
        <v>474</v>
      </c>
      <c r="AF31" s="242"/>
      <c r="AG31" s="242">
        <f t="shared" si="7"/>
        <v>441</v>
      </c>
      <c r="AH31" s="242">
        <f t="shared" si="8"/>
        <v>460</v>
      </c>
      <c r="AI31" s="242"/>
      <c r="AJ31" s="923">
        <f t="shared" si="9"/>
        <v>901</v>
      </c>
    </row>
    <row r="32" spans="1:36" s="250" customFormat="1" ht="12" customHeight="1">
      <c r="A32" s="855"/>
      <c r="B32" s="2006">
        <v>1405</v>
      </c>
      <c r="C32" s="929" t="s">
        <v>18</v>
      </c>
      <c r="D32" s="931"/>
      <c r="E32" s="927">
        <f>SUM(,E33,E34,E36)</f>
        <v>14</v>
      </c>
      <c r="F32" s="927">
        <f>SUM(,F33,F34,F36)</f>
        <v>21</v>
      </c>
      <c r="G32" s="927">
        <f t="shared" si="0"/>
        <v>35</v>
      </c>
      <c r="H32" s="927"/>
      <c r="I32" s="927">
        <f>SUM(I33:I36)</f>
        <v>25</v>
      </c>
      <c r="J32" s="927">
        <f>SUM(J33:J36)</f>
        <v>22</v>
      </c>
      <c r="K32" s="927">
        <f t="shared" si="1"/>
        <v>47</v>
      </c>
      <c r="L32" s="927"/>
      <c r="M32" s="927">
        <f>SUM(M33:M36)</f>
        <v>29</v>
      </c>
      <c r="N32" s="927">
        <f>SUM(N33:N36)</f>
        <v>34</v>
      </c>
      <c r="O32" s="927">
        <f t="shared" si="2"/>
        <v>63</v>
      </c>
      <c r="P32" s="927"/>
      <c r="Q32" s="927">
        <f>SUM(Q33:Q36)</f>
        <v>20</v>
      </c>
      <c r="R32" s="927">
        <f>SUM(R33:R36)</f>
        <v>33</v>
      </c>
      <c r="S32" s="927">
        <f t="shared" si="3"/>
        <v>53</v>
      </c>
      <c r="T32" s="927"/>
      <c r="U32" s="927">
        <f>SUM(U33:U36)</f>
        <v>0</v>
      </c>
      <c r="V32" s="927">
        <f>SUM(V33:V36)</f>
        <v>0</v>
      </c>
      <c r="W32" s="927">
        <f t="shared" si="4"/>
        <v>0</v>
      </c>
      <c r="X32" s="927"/>
      <c r="Y32" s="927">
        <f>SUM(Y33:Y36)</f>
        <v>59</v>
      </c>
      <c r="Z32" s="927">
        <f>SUM(Z33:Z36)</f>
        <v>61</v>
      </c>
      <c r="AA32" s="927">
        <f t="shared" si="5"/>
        <v>120</v>
      </c>
      <c r="AB32" s="927"/>
      <c r="AC32" s="927">
        <f>SUM(AC33:AC36)</f>
        <v>201</v>
      </c>
      <c r="AD32" s="927">
        <f>SUM(AD33:AD36)</f>
        <v>406</v>
      </c>
      <c r="AE32" s="927">
        <f t="shared" si="6"/>
        <v>607</v>
      </c>
      <c r="AF32" s="927"/>
      <c r="AG32" s="927">
        <f t="shared" si="7"/>
        <v>348</v>
      </c>
      <c r="AH32" s="927">
        <f t="shared" si="8"/>
        <v>577</v>
      </c>
      <c r="AI32" s="927"/>
      <c r="AJ32" s="926">
        <f t="shared" si="9"/>
        <v>925</v>
      </c>
    </row>
    <row r="33" spans="1:36" ht="11.85" customHeight="1">
      <c r="B33" s="2007"/>
      <c r="C33" s="251" t="s">
        <v>21</v>
      </c>
      <c r="D33" s="261"/>
      <c r="E33" s="242">
        <v>0</v>
      </c>
      <c r="F33" s="242">
        <v>0</v>
      </c>
      <c r="G33" s="242">
        <f t="shared" si="0"/>
        <v>0</v>
      </c>
      <c r="H33" s="242"/>
      <c r="I33" s="242">
        <v>0</v>
      </c>
      <c r="J33" s="242">
        <v>0</v>
      </c>
      <c r="K33" s="242">
        <f t="shared" si="1"/>
        <v>0</v>
      </c>
      <c r="L33" s="242"/>
      <c r="M33" s="242">
        <v>0</v>
      </c>
      <c r="N33" s="242">
        <v>0</v>
      </c>
      <c r="O33" s="242">
        <f t="shared" si="2"/>
        <v>0</v>
      </c>
      <c r="P33" s="242"/>
      <c r="Q33" s="242">
        <v>0</v>
      </c>
      <c r="R33" s="242">
        <v>0</v>
      </c>
      <c r="S33" s="242">
        <f t="shared" si="3"/>
        <v>0</v>
      </c>
      <c r="T33" s="242"/>
      <c r="U33" s="242">
        <v>0</v>
      </c>
      <c r="V33" s="242">
        <v>0</v>
      </c>
      <c r="W33" s="242">
        <f t="shared" si="4"/>
        <v>0</v>
      </c>
      <c r="X33" s="242"/>
      <c r="Y33" s="242">
        <v>0</v>
      </c>
      <c r="Z33" s="242">
        <v>0</v>
      </c>
      <c r="AA33" s="242">
        <f t="shared" si="5"/>
        <v>0</v>
      </c>
      <c r="AB33" s="242"/>
      <c r="AC33" s="242">
        <v>0</v>
      </c>
      <c r="AD33" s="242">
        <v>0</v>
      </c>
      <c r="AE33" s="242">
        <f t="shared" si="6"/>
        <v>0</v>
      </c>
      <c r="AF33" s="242"/>
      <c r="AG33" s="242">
        <f t="shared" si="7"/>
        <v>0</v>
      </c>
      <c r="AH33" s="242">
        <f t="shared" si="8"/>
        <v>0</v>
      </c>
      <c r="AI33" s="242"/>
      <c r="AJ33" s="924">
        <f t="shared" si="9"/>
        <v>0</v>
      </c>
    </row>
    <row r="34" spans="1:36" ht="11.85" customHeight="1">
      <c r="B34" s="2007"/>
      <c r="C34" s="251" t="s">
        <v>19</v>
      </c>
      <c r="D34" s="261"/>
      <c r="E34" s="242">
        <v>14</v>
      </c>
      <c r="F34" s="242">
        <v>21</v>
      </c>
      <c r="G34" s="242">
        <f t="shared" si="0"/>
        <v>35</v>
      </c>
      <c r="H34" s="242"/>
      <c r="I34" s="242">
        <v>25</v>
      </c>
      <c r="J34" s="242">
        <v>22</v>
      </c>
      <c r="K34" s="242">
        <f t="shared" si="1"/>
        <v>47</v>
      </c>
      <c r="L34" s="242"/>
      <c r="M34" s="242">
        <v>29</v>
      </c>
      <c r="N34" s="242">
        <v>34</v>
      </c>
      <c r="O34" s="242">
        <f t="shared" si="2"/>
        <v>63</v>
      </c>
      <c r="P34" s="242"/>
      <c r="Q34" s="242">
        <v>20</v>
      </c>
      <c r="R34" s="242">
        <v>33</v>
      </c>
      <c r="S34" s="242">
        <f t="shared" si="3"/>
        <v>53</v>
      </c>
      <c r="T34" s="242"/>
      <c r="U34" s="242">
        <v>0</v>
      </c>
      <c r="V34" s="242">
        <v>0</v>
      </c>
      <c r="W34" s="242">
        <f t="shared" si="4"/>
        <v>0</v>
      </c>
      <c r="X34" s="242"/>
      <c r="Y34" s="242">
        <v>59</v>
      </c>
      <c r="Z34" s="242">
        <v>61</v>
      </c>
      <c r="AA34" s="242">
        <f t="shared" si="5"/>
        <v>120</v>
      </c>
      <c r="AB34" s="242"/>
      <c r="AC34" s="242">
        <v>201</v>
      </c>
      <c r="AD34" s="242">
        <v>406</v>
      </c>
      <c r="AE34" s="242">
        <f t="shared" si="6"/>
        <v>607</v>
      </c>
      <c r="AF34" s="242"/>
      <c r="AG34" s="242">
        <f t="shared" si="7"/>
        <v>348</v>
      </c>
      <c r="AH34" s="242">
        <f t="shared" si="8"/>
        <v>577</v>
      </c>
      <c r="AI34" s="242"/>
      <c r="AJ34" s="924">
        <f t="shared" si="9"/>
        <v>925</v>
      </c>
    </row>
    <row r="35" spans="1:36" ht="11.85" customHeight="1">
      <c r="B35" s="2007"/>
      <c r="C35" s="254" t="s">
        <v>65</v>
      </c>
      <c r="D35" s="261"/>
      <c r="E35" s="242">
        <v>0</v>
      </c>
      <c r="F35" s="242">
        <v>0</v>
      </c>
      <c r="G35" s="242">
        <f t="shared" si="0"/>
        <v>0</v>
      </c>
      <c r="H35" s="242"/>
      <c r="I35" s="242">
        <v>0</v>
      </c>
      <c r="J35" s="242">
        <v>0</v>
      </c>
      <c r="K35" s="242">
        <f t="shared" si="1"/>
        <v>0</v>
      </c>
      <c r="L35" s="242"/>
      <c r="M35" s="242">
        <v>0</v>
      </c>
      <c r="N35" s="242">
        <v>0</v>
      </c>
      <c r="O35" s="242">
        <f t="shared" si="2"/>
        <v>0</v>
      </c>
      <c r="P35" s="242"/>
      <c r="Q35" s="242">
        <v>0</v>
      </c>
      <c r="R35" s="242">
        <v>0</v>
      </c>
      <c r="S35" s="242">
        <f t="shared" si="3"/>
        <v>0</v>
      </c>
      <c r="T35" s="242"/>
      <c r="U35" s="242">
        <v>0</v>
      </c>
      <c r="V35" s="242">
        <v>0</v>
      </c>
      <c r="W35" s="242">
        <f t="shared" si="4"/>
        <v>0</v>
      </c>
      <c r="X35" s="242"/>
      <c r="Y35" s="242">
        <v>0</v>
      </c>
      <c r="Z35" s="242">
        <v>0</v>
      </c>
      <c r="AA35" s="242">
        <f t="shared" si="5"/>
        <v>0</v>
      </c>
      <c r="AB35" s="242"/>
      <c r="AC35" s="242">
        <v>0</v>
      </c>
      <c r="AD35" s="242">
        <v>0</v>
      </c>
      <c r="AE35" s="242">
        <f t="shared" si="6"/>
        <v>0</v>
      </c>
      <c r="AF35" s="242"/>
      <c r="AG35" s="242">
        <f t="shared" si="7"/>
        <v>0</v>
      </c>
      <c r="AH35" s="242">
        <f t="shared" si="8"/>
        <v>0</v>
      </c>
      <c r="AI35" s="242"/>
      <c r="AJ35" s="924">
        <f t="shared" si="9"/>
        <v>0</v>
      </c>
    </row>
    <row r="36" spans="1:36" ht="11.85" customHeight="1">
      <c r="B36" s="2007"/>
      <c r="C36" s="251" t="s">
        <v>49</v>
      </c>
      <c r="D36" s="50"/>
      <c r="E36" s="242">
        <v>0</v>
      </c>
      <c r="F36" s="242">
        <v>0</v>
      </c>
      <c r="G36" s="242">
        <f t="shared" si="0"/>
        <v>0</v>
      </c>
      <c r="H36" s="242"/>
      <c r="I36" s="242">
        <v>0</v>
      </c>
      <c r="J36" s="242">
        <v>0</v>
      </c>
      <c r="K36" s="242">
        <f t="shared" si="1"/>
        <v>0</v>
      </c>
      <c r="L36" s="242"/>
      <c r="M36" s="242">
        <v>0</v>
      </c>
      <c r="N36" s="242">
        <v>0</v>
      </c>
      <c r="O36" s="242">
        <f t="shared" si="2"/>
        <v>0</v>
      </c>
      <c r="P36" s="242"/>
      <c r="Q36" s="242">
        <v>0</v>
      </c>
      <c r="R36" s="242">
        <v>0</v>
      </c>
      <c r="S36" s="242">
        <f t="shared" si="3"/>
        <v>0</v>
      </c>
      <c r="T36" s="242"/>
      <c r="U36" s="242">
        <v>0</v>
      </c>
      <c r="V36" s="242">
        <v>0</v>
      </c>
      <c r="W36" s="242">
        <f t="shared" si="4"/>
        <v>0</v>
      </c>
      <c r="X36" s="242"/>
      <c r="Y36" s="242">
        <v>0</v>
      </c>
      <c r="Z36" s="242">
        <v>0</v>
      </c>
      <c r="AA36" s="242">
        <f t="shared" si="5"/>
        <v>0</v>
      </c>
      <c r="AB36" s="242"/>
      <c r="AC36" s="242">
        <v>0</v>
      </c>
      <c r="AD36" s="242">
        <v>0</v>
      </c>
      <c r="AE36" s="242">
        <f t="shared" si="6"/>
        <v>0</v>
      </c>
      <c r="AF36" s="242"/>
      <c r="AG36" s="242">
        <f t="shared" si="7"/>
        <v>0</v>
      </c>
      <c r="AH36" s="242">
        <f t="shared" si="8"/>
        <v>0</v>
      </c>
      <c r="AI36" s="242"/>
      <c r="AJ36" s="923">
        <f t="shared" si="9"/>
        <v>0</v>
      </c>
    </row>
    <row r="37" spans="1:36" s="250" customFormat="1" ht="12" customHeight="1">
      <c r="A37" s="855"/>
      <c r="B37" s="2006">
        <v>1406</v>
      </c>
      <c r="C37" s="929" t="s">
        <v>22</v>
      </c>
      <c r="D37" s="928"/>
      <c r="E37" s="927">
        <f>SUM(E38:E42)</f>
        <v>0</v>
      </c>
      <c r="F37" s="927">
        <f>SUM(F38:F42)</f>
        <v>0</v>
      </c>
      <c r="G37" s="927">
        <f t="shared" si="0"/>
        <v>0</v>
      </c>
      <c r="H37" s="927"/>
      <c r="I37" s="927">
        <f>SUM(I38:I42)</f>
        <v>0</v>
      </c>
      <c r="J37" s="927">
        <f>SUM(J38:J42)</f>
        <v>0</v>
      </c>
      <c r="K37" s="927">
        <f t="shared" si="1"/>
        <v>0</v>
      </c>
      <c r="L37" s="927"/>
      <c r="M37" s="927">
        <f>SUM(M38:M42)</f>
        <v>0</v>
      </c>
      <c r="N37" s="927">
        <f>SUM(N38:N42)</f>
        <v>0</v>
      </c>
      <c r="O37" s="927">
        <f t="shared" si="2"/>
        <v>0</v>
      </c>
      <c r="P37" s="927"/>
      <c r="Q37" s="927">
        <f>SUM(Q38:Q42)</f>
        <v>0</v>
      </c>
      <c r="R37" s="927">
        <f>SUM(R38:R42)</f>
        <v>0</v>
      </c>
      <c r="S37" s="927">
        <f t="shared" si="3"/>
        <v>0</v>
      </c>
      <c r="T37" s="927"/>
      <c r="U37" s="927">
        <f>SUM(U38:U42)</f>
        <v>0</v>
      </c>
      <c r="V37" s="927">
        <f>SUM(V38:V42)</f>
        <v>0</v>
      </c>
      <c r="W37" s="927">
        <f t="shared" si="4"/>
        <v>0</v>
      </c>
      <c r="X37" s="927"/>
      <c r="Y37" s="927">
        <f>SUM(Y38:Y42)</f>
        <v>0</v>
      </c>
      <c r="Z37" s="927">
        <f>SUM(Z38:Z42)</f>
        <v>0</v>
      </c>
      <c r="AA37" s="927">
        <f t="shared" si="5"/>
        <v>0</v>
      </c>
      <c r="AB37" s="927"/>
      <c r="AC37" s="927">
        <f>SUM(AC38:AC42)</f>
        <v>12</v>
      </c>
      <c r="AD37" s="927">
        <f>SUM(AD38:AD42)</f>
        <v>5</v>
      </c>
      <c r="AE37" s="927">
        <f t="shared" si="6"/>
        <v>17</v>
      </c>
      <c r="AF37" s="927"/>
      <c r="AG37" s="927">
        <f t="shared" si="7"/>
        <v>12</v>
      </c>
      <c r="AH37" s="927">
        <f t="shared" si="8"/>
        <v>5</v>
      </c>
      <c r="AI37" s="927"/>
      <c r="AJ37" s="926">
        <f t="shared" si="9"/>
        <v>17</v>
      </c>
    </row>
    <row r="38" spans="1:36" ht="11.85" customHeight="1">
      <c r="B38" s="2007"/>
      <c r="C38" s="251" t="s">
        <v>68</v>
      </c>
      <c r="D38" s="261"/>
      <c r="E38" s="242">
        <v>0</v>
      </c>
      <c r="F38" s="242">
        <v>0</v>
      </c>
      <c r="G38" s="242">
        <f t="shared" si="0"/>
        <v>0</v>
      </c>
      <c r="H38" s="242"/>
      <c r="I38" s="242">
        <v>0</v>
      </c>
      <c r="J38" s="242">
        <v>0</v>
      </c>
      <c r="K38" s="242">
        <f t="shared" si="1"/>
        <v>0</v>
      </c>
      <c r="L38" s="242"/>
      <c r="M38" s="242">
        <v>0</v>
      </c>
      <c r="N38" s="242">
        <v>0</v>
      </c>
      <c r="O38" s="242">
        <f t="shared" si="2"/>
        <v>0</v>
      </c>
      <c r="P38" s="242"/>
      <c r="Q38" s="242">
        <v>0</v>
      </c>
      <c r="R38" s="242">
        <v>0</v>
      </c>
      <c r="S38" s="242">
        <f t="shared" si="3"/>
        <v>0</v>
      </c>
      <c r="T38" s="242"/>
      <c r="U38" s="242">
        <v>0</v>
      </c>
      <c r="V38" s="242">
        <v>0</v>
      </c>
      <c r="W38" s="242">
        <f t="shared" si="4"/>
        <v>0</v>
      </c>
      <c r="X38" s="242"/>
      <c r="Y38" s="242">
        <v>0</v>
      </c>
      <c r="Z38" s="242">
        <v>0</v>
      </c>
      <c r="AA38" s="242">
        <f t="shared" si="5"/>
        <v>0</v>
      </c>
      <c r="AB38" s="242"/>
      <c r="AC38" s="242">
        <v>0</v>
      </c>
      <c r="AD38" s="242">
        <v>0</v>
      </c>
      <c r="AE38" s="242">
        <f t="shared" si="6"/>
        <v>0</v>
      </c>
      <c r="AF38" s="242"/>
      <c r="AG38" s="242">
        <f t="shared" si="7"/>
        <v>0</v>
      </c>
      <c r="AH38" s="242">
        <f t="shared" si="8"/>
        <v>0</v>
      </c>
      <c r="AI38" s="242"/>
      <c r="AJ38" s="924">
        <f t="shared" si="9"/>
        <v>0</v>
      </c>
    </row>
    <row r="39" spans="1:36" ht="11.85" customHeight="1">
      <c r="B39" s="2007"/>
      <c r="C39" s="251" t="s">
        <v>23</v>
      </c>
      <c r="D39" s="261"/>
      <c r="E39" s="242">
        <v>0</v>
      </c>
      <c r="F39" s="242">
        <v>0</v>
      </c>
      <c r="G39" s="242">
        <f t="shared" si="0"/>
        <v>0</v>
      </c>
      <c r="H39" s="242"/>
      <c r="I39" s="242">
        <v>0</v>
      </c>
      <c r="J39" s="242">
        <v>0</v>
      </c>
      <c r="K39" s="242">
        <f t="shared" si="1"/>
        <v>0</v>
      </c>
      <c r="L39" s="242"/>
      <c r="M39" s="242">
        <v>0</v>
      </c>
      <c r="N39" s="242">
        <v>0</v>
      </c>
      <c r="O39" s="242">
        <f t="shared" si="2"/>
        <v>0</v>
      </c>
      <c r="P39" s="242"/>
      <c r="Q39" s="242">
        <v>0</v>
      </c>
      <c r="R39" s="242">
        <v>0</v>
      </c>
      <c r="S39" s="242">
        <f t="shared" si="3"/>
        <v>0</v>
      </c>
      <c r="T39" s="242"/>
      <c r="U39" s="242">
        <v>0</v>
      </c>
      <c r="V39" s="242">
        <v>0</v>
      </c>
      <c r="W39" s="242">
        <f t="shared" si="4"/>
        <v>0</v>
      </c>
      <c r="X39" s="242"/>
      <c r="Y39" s="242">
        <v>0</v>
      </c>
      <c r="Z39" s="242">
        <v>0</v>
      </c>
      <c r="AA39" s="242">
        <f t="shared" si="5"/>
        <v>0</v>
      </c>
      <c r="AB39" s="242"/>
      <c r="AC39" s="242">
        <v>12</v>
      </c>
      <c r="AD39" s="242">
        <v>5</v>
      </c>
      <c r="AE39" s="242">
        <f t="shared" si="6"/>
        <v>17</v>
      </c>
      <c r="AF39" s="242"/>
      <c r="AG39" s="242">
        <f t="shared" si="7"/>
        <v>12</v>
      </c>
      <c r="AH39" s="242">
        <f t="shared" si="8"/>
        <v>5</v>
      </c>
      <c r="AI39" s="242"/>
      <c r="AJ39" s="924">
        <f t="shared" si="9"/>
        <v>17</v>
      </c>
    </row>
    <row r="40" spans="1:36" ht="11.85" customHeight="1">
      <c r="B40" s="2007"/>
      <c r="C40" s="251" t="s">
        <v>66</v>
      </c>
      <c r="D40" s="261"/>
      <c r="E40" s="242">
        <v>0</v>
      </c>
      <c r="F40" s="242">
        <v>0</v>
      </c>
      <c r="G40" s="242">
        <f t="shared" si="0"/>
        <v>0</v>
      </c>
      <c r="H40" s="242"/>
      <c r="I40" s="242">
        <v>0</v>
      </c>
      <c r="J40" s="242">
        <v>0</v>
      </c>
      <c r="K40" s="242">
        <f t="shared" si="1"/>
        <v>0</v>
      </c>
      <c r="L40" s="242"/>
      <c r="M40" s="242">
        <v>0</v>
      </c>
      <c r="N40" s="242">
        <v>0</v>
      </c>
      <c r="O40" s="242">
        <f t="shared" si="2"/>
        <v>0</v>
      </c>
      <c r="P40" s="242"/>
      <c r="Q40" s="242">
        <v>0</v>
      </c>
      <c r="R40" s="242">
        <v>0</v>
      </c>
      <c r="S40" s="242">
        <f t="shared" si="3"/>
        <v>0</v>
      </c>
      <c r="T40" s="242"/>
      <c r="U40" s="242">
        <v>0</v>
      </c>
      <c r="V40" s="242">
        <v>0</v>
      </c>
      <c r="W40" s="242">
        <f t="shared" si="4"/>
        <v>0</v>
      </c>
      <c r="X40" s="242"/>
      <c r="Y40" s="242">
        <v>0</v>
      </c>
      <c r="Z40" s="242">
        <v>0</v>
      </c>
      <c r="AA40" s="242">
        <f t="shared" si="5"/>
        <v>0</v>
      </c>
      <c r="AB40" s="242"/>
      <c r="AC40" s="242">
        <v>0</v>
      </c>
      <c r="AD40" s="242">
        <v>0</v>
      </c>
      <c r="AE40" s="242">
        <f t="shared" si="6"/>
        <v>0</v>
      </c>
      <c r="AF40" s="242"/>
      <c r="AG40" s="242">
        <f t="shared" si="7"/>
        <v>0</v>
      </c>
      <c r="AH40" s="242">
        <f t="shared" si="8"/>
        <v>0</v>
      </c>
      <c r="AI40" s="242"/>
      <c r="AJ40" s="924">
        <f t="shared" si="9"/>
        <v>0</v>
      </c>
    </row>
    <row r="41" spans="1:36" ht="11.85" customHeight="1">
      <c r="B41" s="2007"/>
      <c r="C41" s="251" t="s">
        <v>36</v>
      </c>
      <c r="D41" s="261"/>
      <c r="E41" s="242">
        <v>0</v>
      </c>
      <c r="F41" s="242">
        <v>0</v>
      </c>
      <c r="G41" s="242">
        <f t="shared" si="0"/>
        <v>0</v>
      </c>
      <c r="H41" s="242"/>
      <c r="I41" s="242">
        <v>0</v>
      </c>
      <c r="J41" s="242">
        <v>0</v>
      </c>
      <c r="K41" s="242">
        <f t="shared" si="1"/>
        <v>0</v>
      </c>
      <c r="L41" s="242"/>
      <c r="M41" s="242">
        <v>0</v>
      </c>
      <c r="N41" s="242">
        <v>0</v>
      </c>
      <c r="O41" s="242">
        <f t="shared" si="2"/>
        <v>0</v>
      </c>
      <c r="P41" s="242"/>
      <c r="Q41" s="242">
        <v>0</v>
      </c>
      <c r="R41" s="242">
        <v>0</v>
      </c>
      <c r="S41" s="242">
        <f t="shared" si="3"/>
        <v>0</v>
      </c>
      <c r="T41" s="242"/>
      <c r="U41" s="242">
        <v>0</v>
      </c>
      <c r="V41" s="242">
        <v>0</v>
      </c>
      <c r="W41" s="242">
        <f t="shared" si="4"/>
        <v>0</v>
      </c>
      <c r="X41" s="242"/>
      <c r="Y41" s="242">
        <v>0</v>
      </c>
      <c r="Z41" s="242">
        <v>0</v>
      </c>
      <c r="AA41" s="242">
        <f t="shared" si="5"/>
        <v>0</v>
      </c>
      <c r="AB41" s="242"/>
      <c r="AC41" s="242">
        <v>0</v>
      </c>
      <c r="AD41" s="242">
        <v>0</v>
      </c>
      <c r="AE41" s="242">
        <f t="shared" si="6"/>
        <v>0</v>
      </c>
      <c r="AF41" s="242"/>
      <c r="AG41" s="242">
        <f t="shared" si="7"/>
        <v>0</v>
      </c>
      <c r="AH41" s="242">
        <f t="shared" si="8"/>
        <v>0</v>
      </c>
      <c r="AI41" s="242"/>
      <c r="AJ41" s="924">
        <f t="shared" si="9"/>
        <v>0</v>
      </c>
    </row>
    <row r="42" spans="1:36" ht="11.85" customHeight="1">
      <c r="B42" s="2007"/>
      <c r="C42" s="251" t="s">
        <v>37</v>
      </c>
      <c r="D42" s="261"/>
      <c r="E42" s="242">
        <v>0</v>
      </c>
      <c r="F42" s="242">
        <v>0</v>
      </c>
      <c r="G42" s="242">
        <f t="shared" si="0"/>
        <v>0</v>
      </c>
      <c r="H42" s="242"/>
      <c r="I42" s="242">
        <v>0</v>
      </c>
      <c r="J42" s="242">
        <v>0</v>
      </c>
      <c r="K42" s="242">
        <f t="shared" si="1"/>
        <v>0</v>
      </c>
      <c r="L42" s="242"/>
      <c r="M42" s="242">
        <v>0</v>
      </c>
      <c r="N42" s="242">
        <v>0</v>
      </c>
      <c r="O42" s="242">
        <f t="shared" si="2"/>
        <v>0</v>
      </c>
      <c r="P42" s="242"/>
      <c r="Q42" s="242">
        <v>0</v>
      </c>
      <c r="R42" s="242">
        <v>0</v>
      </c>
      <c r="S42" s="242">
        <f t="shared" si="3"/>
        <v>0</v>
      </c>
      <c r="T42" s="242"/>
      <c r="U42" s="242">
        <v>0</v>
      </c>
      <c r="V42" s="242">
        <v>0</v>
      </c>
      <c r="W42" s="242">
        <f t="shared" si="4"/>
        <v>0</v>
      </c>
      <c r="X42" s="242"/>
      <c r="Y42" s="242">
        <v>0</v>
      </c>
      <c r="Z42" s="242">
        <v>0</v>
      </c>
      <c r="AA42" s="242">
        <f t="shared" si="5"/>
        <v>0</v>
      </c>
      <c r="AB42" s="242"/>
      <c r="AC42" s="242">
        <v>0</v>
      </c>
      <c r="AD42" s="242">
        <v>0</v>
      </c>
      <c r="AE42" s="242">
        <f t="shared" si="6"/>
        <v>0</v>
      </c>
      <c r="AF42" s="242"/>
      <c r="AG42" s="242">
        <f t="shared" si="7"/>
        <v>0</v>
      </c>
      <c r="AH42" s="242">
        <f t="shared" si="8"/>
        <v>0</v>
      </c>
      <c r="AI42" s="242"/>
      <c r="AJ42" s="923">
        <f t="shared" si="9"/>
        <v>0</v>
      </c>
    </row>
    <row r="43" spans="1:36" s="250" customFormat="1" ht="12" customHeight="1">
      <c r="A43" s="855"/>
      <c r="B43" s="2010">
        <v>1407</v>
      </c>
      <c r="C43" s="35" t="s">
        <v>24</v>
      </c>
      <c r="D43" s="928"/>
      <c r="E43" s="927">
        <f>SUM(E44+E45)</f>
        <v>0</v>
      </c>
      <c r="F43" s="927">
        <f>SUM(F44+F45)</f>
        <v>0</v>
      </c>
      <c r="G43" s="927">
        <f t="shared" si="0"/>
        <v>0</v>
      </c>
      <c r="H43" s="927"/>
      <c r="I43" s="927">
        <f>SUM(I44:I45)</f>
        <v>0</v>
      </c>
      <c r="J43" s="927">
        <f>SUM(J44:J45)</f>
        <v>0</v>
      </c>
      <c r="K43" s="927">
        <f t="shared" si="1"/>
        <v>0</v>
      </c>
      <c r="L43" s="927"/>
      <c r="M43" s="927">
        <f>SUM(M44:M45)</f>
        <v>0</v>
      </c>
      <c r="N43" s="927">
        <f>SUM(N44:N45)</f>
        <v>0</v>
      </c>
      <c r="O43" s="927">
        <f t="shared" si="2"/>
        <v>0</v>
      </c>
      <c r="P43" s="927"/>
      <c r="Q43" s="927">
        <f>SUM(Q44:Q45)</f>
        <v>0</v>
      </c>
      <c r="R43" s="927">
        <f>SUM(R44:R45)</f>
        <v>0</v>
      </c>
      <c r="S43" s="927">
        <f t="shared" si="3"/>
        <v>0</v>
      </c>
      <c r="T43" s="927"/>
      <c r="U43" s="927">
        <f>SUM(U44:U45)</f>
        <v>0</v>
      </c>
      <c r="V43" s="927">
        <f>SUM(V44:V45)</f>
        <v>0</v>
      </c>
      <c r="W43" s="927">
        <f t="shared" si="4"/>
        <v>0</v>
      </c>
      <c r="X43" s="927"/>
      <c r="Y43" s="927">
        <f>SUM(Y44:Y45)</f>
        <v>0</v>
      </c>
      <c r="Z43" s="927">
        <f>SUM(Z44:Z45)</f>
        <v>0</v>
      </c>
      <c r="AA43" s="927">
        <f t="shared" si="5"/>
        <v>0</v>
      </c>
      <c r="AB43" s="927"/>
      <c r="AC43" s="927">
        <f>SUM(AC44:AC45)</f>
        <v>0</v>
      </c>
      <c r="AD43" s="927">
        <f>SUM(AD44:AD45)</f>
        <v>0</v>
      </c>
      <c r="AE43" s="927">
        <f t="shared" si="6"/>
        <v>0</v>
      </c>
      <c r="AF43" s="927"/>
      <c r="AG43" s="927">
        <f t="shared" si="7"/>
        <v>0</v>
      </c>
      <c r="AH43" s="927">
        <f t="shared" si="8"/>
        <v>0</v>
      </c>
      <c r="AI43" s="927"/>
      <c r="AJ43" s="926">
        <f t="shared" si="9"/>
        <v>0</v>
      </c>
    </row>
    <row r="44" spans="1:36" ht="11.85" customHeight="1">
      <c r="B44" s="1981"/>
      <c r="C44" s="251" t="s">
        <v>69</v>
      </c>
      <c r="D44" s="261"/>
      <c r="E44" s="242">
        <v>0</v>
      </c>
      <c r="F44" s="242">
        <v>0</v>
      </c>
      <c r="G44" s="242">
        <f t="shared" si="0"/>
        <v>0</v>
      </c>
      <c r="H44" s="242"/>
      <c r="I44" s="242">
        <v>0</v>
      </c>
      <c r="J44" s="242">
        <v>0</v>
      </c>
      <c r="K44" s="242">
        <f t="shared" si="1"/>
        <v>0</v>
      </c>
      <c r="L44" s="242"/>
      <c r="M44" s="242">
        <v>0</v>
      </c>
      <c r="N44" s="242">
        <v>0</v>
      </c>
      <c r="O44" s="242">
        <f t="shared" si="2"/>
        <v>0</v>
      </c>
      <c r="P44" s="242"/>
      <c r="Q44" s="242">
        <v>0</v>
      </c>
      <c r="R44" s="242">
        <v>0</v>
      </c>
      <c r="S44" s="242">
        <f t="shared" si="3"/>
        <v>0</v>
      </c>
      <c r="T44" s="242"/>
      <c r="U44" s="242">
        <v>0</v>
      </c>
      <c r="V44" s="242">
        <v>0</v>
      </c>
      <c r="W44" s="242">
        <f t="shared" si="4"/>
        <v>0</v>
      </c>
      <c r="X44" s="242"/>
      <c r="Y44" s="242">
        <v>0</v>
      </c>
      <c r="Z44" s="242">
        <v>0</v>
      </c>
      <c r="AA44" s="242">
        <f t="shared" si="5"/>
        <v>0</v>
      </c>
      <c r="AB44" s="242"/>
      <c r="AC44" s="242">
        <v>0</v>
      </c>
      <c r="AD44" s="242">
        <v>0</v>
      </c>
      <c r="AE44" s="242">
        <f t="shared" si="6"/>
        <v>0</v>
      </c>
      <c r="AF44" s="242"/>
      <c r="AG44" s="242">
        <f t="shared" si="7"/>
        <v>0</v>
      </c>
      <c r="AH44" s="242">
        <f t="shared" si="8"/>
        <v>0</v>
      </c>
      <c r="AI44" s="242"/>
      <c r="AJ44" s="924">
        <f t="shared" si="9"/>
        <v>0</v>
      </c>
    </row>
    <row r="45" spans="1:36" ht="11.85" customHeight="1">
      <c r="B45" s="1981"/>
      <c r="C45" s="251" t="s">
        <v>51</v>
      </c>
      <c r="D45" s="261"/>
      <c r="E45" s="242">
        <v>0</v>
      </c>
      <c r="F45" s="242">
        <v>0</v>
      </c>
      <c r="G45" s="242">
        <f t="shared" si="0"/>
        <v>0</v>
      </c>
      <c r="H45" s="242"/>
      <c r="I45" s="242">
        <v>0</v>
      </c>
      <c r="J45" s="242">
        <v>0</v>
      </c>
      <c r="K45" s="242">
        <f t="shared" si="1"/>
        <v>0</v>
      </c>
      <c r="L45" s="242"/>
      <c r="M45" s="242">
        <v>0</v>
      </c>
      <c r="N45" s="242">
        <v>0</v>
      </c>
      <c r="O45" s="242">
        <f t="shared" si="2"/>
        <v>0</v>
      </c>
      <c r="P45" s="242"/>
      <c r="Q45" s="242">
        <v>0</v>
      </c>
      <c r="R45" s="242">
        <v>0</v>
      </c>
      <c r="S45" s="242">
        <f t="shared" si="3"/>
        <v>0</v>
      </c>
      <c r="T45" s="242"/>
      <c r="U45" s="242">
        <v>0</v>
      </c>
      <c r="V45" s="242">
        <v>0</v>
      </c>
      <c r="W45" s="242">
        <f t="shared" si="4"/>
        <v>0</v>
      </c>
      <c r="X45" s="242"/>
      <c r="Y45" s="242">
        <v>0</v>
      </c>
      <c r="Z45" s="242">
        <v>0</v>
      </c>
      <c r="AA45" s="242">
        <f t="shared" si="5"/>
        <v>0</v>
      </c>
      <c r="AB45" s="242"/>
      <c r="AC45" s="242">
        <v>0</v>
      </c>
      <c r="AD45" s="242">
        <v>0</v>
      </c>
      <c r="AE45" s="242">
        <f t="shared" si="6"/>
        <v>0</v>
      </c>
      <c r="AF45" s="242"/>
      <c r="AG45" s="242">
        <f t="shared" si="7"/>
        <v>0</v>
      </c>
      <c r="AH45" s="242">
        <f t="shared" si="8"/>
        <v>0</v>
      </c>
      <c r="AI45" s="242"/>
      <c r="AJ45" s="923">
        <f t="shared" si="9"/>
        <v>0</v>
      </c>
    </row>
    <row r="46" spans="1:36" ht="12" customHeight="1">
      <c r="B46" s="2010">
        <v>1408</v>
      </c>
      <c r="C46" s="929" t="s">
        <v>25</v>
      </c>
      <c r="D46" s="930"/>
      <c r="E46" s="927">
        <f>SUM(E47,E48,E49,E50)</f>
        <v>0</v>
      </c>
      <c r="F46" s="927">
        <f>SUM(F47,F48,F49,F50)</f>
        <v>0</v>
      </c>
      <c r="G46" s="927">
        <f t="shared" si="0"/>
        <v>0</v>
      </c>
      <c r="H46" s="927"/>
      <c r="I46" s="927">
        <f>SUM(I47:I50)</f>
        <v>0</v>
      </c>
      <c r="J46" s="927">
        <f>SUM(J47:J50)</f>
        <v>0</v>
      </c>
      <c r="K46" s="927">
        <f t="shared" si="1"/>
        <v>0</v>
      </c>
      <c r="L46" s="927"/>
      <c r="M46" s="927">
        <f>SUM(M47:M50)</f>
        <v>0</v>
      </c>
      <c r="N46" s="927">
        <f>SUM(N47:N50)</f>
        <v>0</v>
      </c>
      <c r="O46" s="927">
        <f t="shared" si="2"/>
        <v>0</v>
      </c>
      <c r="P46" s="927"/>
      <c r="Q46" s="927">
        <f>SUM(Q47:Q50)</f>
        <v>0</v>
      </c>
      <c r="R46" s="927">
        <f>SUM(R47:R50)</f>
        <v>0</v>
      </c>
      <c r="S46" s="927">
        <f t="shared" si="3"/>
        <v>0</v>
      </c>
      <c r="T46" s="927"/>
      <c r="U46" s="927">
        <f>SUM(U47:U50)</f>
        <v>0</v>
      </c>
      <c r="V46" s="927">
        <f>SUM(V47:V50)</f>
        <v>0</v>
      </c>
      <c r="W46" s="927">
        <f t="shared" si="4"/>
        <v>0</v>
      </c>
      <c r="X46" s="927"/>
      <c r="Y46" s="927">
        <f>SUM(Y47:Y50)</f>
        <v>0</v>
      </c>
      <c r="Z46" s="927">
        <f>SUM(Z47:Z50)</f>
        <v>0</v>
      </c>
      <c r="AA46" s="927">
        <f t="shared" si="5"/>
        <v>0</v>
      </c>
      <c r="AB46" s="927"/>
      <c r="AC46" s="927">
        <f>SUM(AC47:AC50)</f>
        <v>0</v>
      </c>
      <c r="AD46" s="927">
        <f>SUM(AD47:AD50)</f>
        <v>0</v>
      </c>
      <c r="AE46" s="927">
        <f t="shared" si="6"/>
        <v>0</v>
      </c>
      <c r="AF46" s="927"/>
      <c r="AG46" s="927">
        <f t="shared" si="7"/>
        <v>0</v>
      </c>
      <c r="AH46" s="927">
        <f t="shared" si="8"/>
        <v>0</v>
      </c>
      <c r="AI46" s="927"/>
      <c r="AJ46" s="926">
        <f t="shared" si="9"/>
        <v>0</v>
      </c>
    </row>
    <row r="47" spans="1:36" ht="12" customHeight="1">
      <c r="B47" s="1981"/>
      <c r="C47" s="251" t="s">
        <v>20</v>
      </c>
      <c r="D47" s="250"/>
      <c r="E47" s="242">
        <v>0</v>
      </c>
      <c r="F47" s="242">
        <v>0</v>
      </c>
      <c r="G47" s="242">
        <f t="shared" si="0"/>
        <v>0</v>
      </c>
      <c r="H47" s="242"/>
      <c r="I47" s="242">
        <v>0</v>
      </c>
      <c r="J47" s="242">
        <v>0</v>
      </c>
      <c r="K47" s="242">
        <f t="shared" si="1"/>
        <v>0</v>
      </c>
      <c r="L47" s="242"/>
      <c r="M47" s="242">
        <v>0</v>
      </c>
      <c r="N47" s="242">
        <v>0</v>
      </c>
      <c r="O47" s="242">
        <f t="shared" si="2"/>
        <v>0</v>
      </c>
      <c r="P47" s="242"/>
      <c r="Q47" s="242">
        <v>0</v>
      </c>
      <c r="R47" s="242">
        <v>0</v>
      </c>
      <c r="S47" s="242">
        <f t="shared" si="3"/>
        <v>0</v>
      </c>
      <c r="T47" s="242"/>
      <c r="U47" s="242">
        <v>0</v>
      </c>
      <c r="V47" s="242">
        <v>0</v>
      </c>
      <c r="W47" s="242">
        <f t="shared" si="4"/>
        <v>0</v>
      </c>
      <c r="X47" s="242"/>
      <c r="Y47" s="242">
        <v>0</v>
      </c>
      <c r="Z47" s="242">
        <v>0</v>
      </c>
      <c r="AA47" s="242">
        <f t="shared" si="5"/>
        <v>0</v>
      </c>
      <c r="AB47" s="242"/>
      <c r="AC47" s="242">
        <v>0</v>
      </c>
      <c r="AD47" s="242">
        <v>0</v>
      </c>
      <c r="AE47" s="242">
        <f t="shared" si="6"/>
        <v>0</v>
      </c>
      <c r="AF47" s="242"/>
      <c r="AG47" s="242">
        <f t="shared" si="7"/>
        <v>0</v>
      </c>
      <c r="AH47" s="242">
        <f t="shared" si="8"/>
        <v>0</v>
      </c>
      <c r="AI47" s="242"/>
      <c r="AJ47" s="924">
        <f t="shared" si="9"/>
        <v>0</v>
      </c>
    </row>
    <row r="48" spans="1:36" ht="12" customHeight="1">
      <c r="B48" s="1981"/>
      <c r="C48" s="925" t="s">
        <v>131</v>
      </c>
      <c r="D48" s="250"/>
      <c r="E48" s="242">
        <v>0</v>
      </c>
      <c r="F48" s="242">
        <v>0</v>
      </c>
      <c r="G48" s="242">
        <f t="shared" si="0"/>
        <v>0</v>
      </c>
      <c r="H48" s="242"/>
      <c r="I48" s="242">
        <v>0</v>
      </c>
      <c r="J48" s="242">
        <v>0</v>
      </c>
      <c r="K48" s="242">
        <f t="shared" si="1"/>
        <v>0</v>
      </c>
      <c r="L48" s="242"/>
      <c r="M48" s="242">
        <v>0</v>
      </c>
      <c r="N48" s="242">
        <v>0</v>
      </c>
      <c r="O48" s="242">
        <f t="shared" si="2"/>
        <v>0</v>
      </c>
      <c r="P48" s="242"/>
      <c r="Q48" s="242">
        <v>0</v>
      </c>
      <c r="R48" s="242">
        <v>0</v>
      </c>
      <c r="S48" s="242">
        <f t="shared" si="3"/>
        <v>0</v>
      </c>
      <c r="T48" s="242"/>
      <c r="U48" s="242">
        <v>0</v>
      </c>
      <c r="V48" s="242">
        <v>0</v>
      </c>
      <c r="W48" s="242">
        <f t="shared" si="4"/>
        <v>0</v>
      </c>
      <c r="X48" s="242"/>
      <c r="Y48" s="242">
        <v>0</v>
      </c>
      <c r="Z48" s="242">
        <v>0</v>
      </c>
      <c r="AA48" s="242">
        <f t="shared" si="5"/>
        <v>0</v>
      </c>
      <c r="AB48" s="242"/>
      <c r="AC48" s="242">
        <v>0</v>
      </c>
      <c r="AD48" s="242">
        <v>0</v>
      </c>
      <c r="AE48" s="242">
        <f t="shared" si="6"/>
        <v>0</v>
      </c>
      <c r="AF48" s="242"/>
      <c r="AG48" s="242">
        <f t="shared" si="7"/>
        <v>0</v>
      </c>
      <c r="AH48" s="242">
        <f t="shared" si="8"/>
        <v>0</v>
      </c>
      <c r="AI48" s="242"/>
      <c r="AJ48" s="924">
        <f t="shared" si="9"/>
        <v>0</v>
      </c>
    </row>
    <row r="49" spans="1:36" ht="11.85" customHeight="1">
      <c r="B49" s="1981"/>
      <c r="C49" s="251" t="s">
        <v>38</v>
      </c>
      <c r="D49" s="261"/>
      <c r="E49" s="242">
        <v>0</v>
      </c>
      <c r="F49" s="242">
        <v>0</v>
      </c>
      <c r="G49" s="242">
        <f t="shared" si="0"/>
        <v>0</v>
      </c>
      <c r="H49" s="242"/>
      <c r="I49" s="242">
        <v>0</v>
      </c>
      <c r="J49" s="242">
        <v>0</v>
      </c>
      <c r="K49" s="242">
        <f t="shared" si="1"/>
        <v>0</v>
      </c>
      <c r="L49" s="242"/>
      <c r="M49" s="242">
        <v>0</v>
      </c>
      <c r="N49" s="242">
        <v>0</v>
      </c>
      <c r="O49" s="242">
        <f t="shared" si="2"/>
        <v>0</v>
      </c>
      <c r="P49" s="242"/>
      <c r="Q49" s="242">
        <v>0</v>
      </c>
      <c r="R49" s="242">
        <v>0</v>
      </c>
      <c r="S49" s="242">
        <f t="shared" si="3"/>
        <v>0</v>
      </c>
      <c r="T49" s="242"/>
      <c r="U49" s="242">
        <v>0</v>
      </c>
      <c r="V49" s="242">
        <v>0</v>
      </c>
      <c r="W49" s="242">
        <f t="shared" si="4"/>
        <v>0</v>
      </c>
      <c r="X49" s="242"/>
      <c r="Y49" s="242">
        <v>0</v>
      </c>
      <c r="Z49" s="242">
        <v>0</v>
      </c>
      <c r="AA49" s="242">
        <f t="shared" si="5"/>
        <v>0</v>
      </c>
      <c r="AB49" s="242"/>
      <c r="AC49" s="242">
        <v>0</v>
      </c>
      <c r="AD49" s="242">
        <v>0</v>
      </c>
      <c r="AE49" s="242">
        <f t="shared" si="6"/>
        <v>0</v>
      </c>
      <c r="AF49" s="242"/>
      <c r="AG49" s="242">
        <f t="shared" si="7"/>
        <v>0</v>
      </c>
      <c r="AH49" s="242">
        <f t="shared" si="8"/>
        <v>0</v>
      </c>
      <c r="AI49" s="242"/>
      <c r="AJ49" s="924">
        <f t="shared" si="9"/>
        <v>0</v>
      </c>
    </row>
    <row r="50" spans="1:36" ht="11.85" customHeight="1">
      <c r="B50" s="1981"/>
      <c r="C50" s="251" t="s">
        <v>39</v>
      </c>
      <c r="D50" s="261"/>
      <c r="E50" s="242">
        <v>0</v>
      </c>
      <c r="F50" s="242">
        <v>0</v>
      </c>
      <c r="G50" s="242">
        <f t="shared" si="0"/>
        <v>0</v>
      </c>
      <c r="H50" s="242"/>
      <c r="I50" s="242">
        <v>0</v>
      </c>
      <c r="J50" s="242">
        <v>0</v>
      </c>
      <c r="K50" s="242">
        <f t="shared" si="1"/>
        <v>0</v>
      </c>
      <c r="L50" s="242"/>
      <c r="M50" s="242">
        <v>0</v>
      </c>
      <c r="N50" s="242">
        <v>0</v>
      </c>
      <c r="O50" s="242">
        <f t="shared" si="2"/>
        <v>0</v>
      </c>
      <c r="P50" s="242"/>
      <c r="Q50" s="242">
        <v>0</v>
      </c>
      <c r="R50" s="242">
        <v>0</v>
      </c>
      <c r="S50" s="242">
        <f t="shared" si="3"/>
        <v>0</v>
      </c>
      <c r="T50" s="242"/>
      <c r="U50" s="242">
        <v>0</v>
      </c>
      <c r="V50" s="242">
        <v>0</v>
      </c>
      <c r="W50" s="242">
        <f t="shared" si="4"/>
        <v>0</v>
      </c>
      <c r="X50" s="242"/>
      <c r="Y50" s="242">
        <v>0</v>
      </c>
      <c r="Z50" s="242">
        <v>0</v>
      </c>
      <c r="AA50" s="242">
        <f t="shared" si="5"/>
        <v>0</v>
      </c>
      <c r="AB50" s="242"/>
      <c r="AC50" s="242">
        <v>0</v>
      </c>
      <c r="AD50" s="242">
        <v>0</v>
      </c>
      <c r="AE50" s="242">
        <f t="shared" si="6"/>
        <v>0</v>
      </c>
      <c r="AF50" s="242"/>
      <c r="AG50" s="242">
        <f t="shared" si="7"/>
        <v>0</v>
      </c>
      <c r="AH50" s="242">
        <f t="shared" si="8"/>
        <v>0</v>
      </c>
      <c r="AI50" s="242"/>
      <c r="AJ50" s="923">
        <f t="shared" si="9"/>
        <v>0</v>
      </c>
    </row>
    <row r="51" spans="1:36" s="250" customFormat="1" ht="12" customHeight="1">
      <c r="A51" s="855"/>
      <c r="B51" s="2010">
        <v>1624</v>
      </c>
      <c r="C51" s="929" t="s">
        <v>130</v>
      </c>
      <c r="D51" s="928"/>
      <c r="E51" s="927">
        <f>SUM(E52:E54)</f>
        <v>0</v>
      </c>
      <c r="F51" s="927">
        <f>SUM(F52:F54)</f>
        <v>0</v>
      </c>
      <c r="G51" s="927">
        <f t="shared" si="0"/>
        <v>0</v>
      </c>
      <c r="H51" s="927"/>
      <c r="I51" s="927">
        <f>SUM(I52:I54)</f>
        <v>0</v>
      </c>
      <c r="J51" s="927">
        <f>SUM(J52:J54)</f>
        <v>0</v>
      </c>
      <c r="K51" s="927">
        <f t="shared" si="1"/>
        <v>0</v>
      </c>
      <c r="L51" s="927"/>
      <c r="M51" s="927">
        <f>SUM(M52:M54)</f>
        <v>0</v>
      </c>
      <c r="N51" s="927">
        <f>SUM(N52:N54)</f>
        <v>0</v>
      </c>
      <c r="O51" s="927">
        <f t="shared" si="2"/>
        <v>0</v>
      </c>
      <c r="P51" s="927"/>
      <c r="Q51" s="927">
        <f>SUM(Q52:Q54)</f>
        <v>0</v>
      </c>
      <c r="R51" s="927">
        <f>SUM(R52:R54)</f>
        <v>0</v>
      </c>
      <c r="S51" s="927">
        <f t="shared" si="3"/>
        <v>0</v>
      </c>
      <c r="T51" s="927"/>
      <c r="U51" s="927">
        <f>SUM(U52:U54)</f>
        <v>0</v>
      </c>
      <c r="V51" s="927">
        <f>SUM(V52:V54)</f>
        <v>0</v>
      </c>
      <c r="W51" s="927">
        <f t="shared" si="4"/>
        <v>0</v>
      </c>
      <c r="X51" s="927"/>
      <c r="Y51" s="927">
        <f>SUM(Y52:Y54)</f>
        <v>0</v>
      </c>
      <c r="Z51" s="927">
        <f>SUM(Z52:Z54)</f>
        <v>0</v>
      </c>
      <c r="AA51" s="927">
        <f t="shared" si="5"/>
        <v>0</v>
      </c>
      <c r="AB51" s="927"/>
      <c r="AC51" s="927">
        <f>SUM(AC52:AC54)</f>
        <v>0</v>
      </c>
      <c r="AD51" s="927">
        <f>SUM(AD52:AD54)</f>
        <v>0</v>
      </c>
      <c r="AE51" s="927">
        <f t="shared" si="6"/>
        <v>0</v>
      </c>
      <c r="AF51" s="927"/>
      <c r="AG51" s="927">
        <f t="shared" si="7"/>
        <v>0</v>
      </c>
      <c r="AH51" s="927">
        <f t="shared" si="8"/>
        <v>0</v>
      </c>
      <c r="AI51" s="927"/>
      <c r="AJ51" s="926">
        <f t="shared" si="9"/>
        <v>0</v>
      </c>
    </row>
    <row r="52" spans="1:36" ht="12" customHeight="1">
      <c r="B52" s="1981"/>
      <c r="C52" s="254" t="s">
        <v>35</v>
      </c>
      <c r="D52" s="99"/>
      <c r="E52" s="242">
        <v>0</v>
      </c>
      <c r="F52" s="242">
        <v>0</v>
      </c>
      <c r="G52" s="242">
        <f t="shared" si="0"/>
        <v>0</v>
      </c>
      <c r="H52" s="242"/>
      <c r="I52" s="242">
        <v>0</v>
      </c>
      <c r="J52" s="242">
        <v>0</v>
      </c>
      <c r="K52" s="242">
        <f t="shared" si="1"/>
        <v>0</v>
      </c>
      <c r="L52" s="242"/>
      <c r="M52" s="242">
        <v>0</v>
      </c>
      <c r="N52" s="242">
        <v>0</v>
      </c>
      <c r="O52" s="242">
        <f t="shared" si="2"/>
        <v>0</v>
      </c>
      <c r="P52" s="242"/>
      <c r="Q52" s="242">
        <v>0</v>
      </c>
      <c r="R52" s="242">
        <v>0</v>
      </c>
      <c r="S52" s="242">
        <f t="shared" si="3"/>
        <v>0</v>
      </c>
      <c r="T52" s="242"/>
      <c r="U52" s="242">
        <v>0</v>
      </c>
      <c r="V52" s="242">
        <v>0</v>
      </c>
      <c r="W52" s="242">
        <f t="shared" si="4"/>
        <v>0</v>
      </c>
      <c r="X52" s="242"/>
      <c r="Y52" s="242">
        <v>0</v>
      </c>
      <c r="Z52" s="242">
        <v>0</v>
      </c>
      <c r="AA52" s="242">
        <f t="shared" si="5"/>
        <v>0</v>
      </c>
      <c r="AB52" s="242"/>
      <c r="AC52" s="242">
        <v>0</v>
      </c>
      <c r="AD52" s="242">
        <v>0</v>
      </c>
      <c r="AE52" s="242">
        <f t="shared" si="6"/>
        <v>0</v>
      </c>
      <c r="AF52" s="242"/>
      <c r="AG52" s="242">
        <f t="shared" si="7"/>
        <v>0</v>
      </c>
      <c r="AH52" s="242">
        <f t="shared" si="8"/>
        <v>0</v>
      </c>
      <c r="AI52" s="242"/>
      <c r="AJ52" s="924">
        <f t="shared" si="9"/>
        <v>0</v>
      </c>
    </row>
    <row r="53" spans="1:36" ht="11.85" customHeight="1">
      <c r="B53" s="1981"/>
      <c r="C53" s="925" t="s">
        <v>117</v>
      </c>
      <c r="D53" s="68"/>
      <c r="E53" s="242">
        <v>0</v>
      </c>
      <c r="F53" s="242">
        <v>0</v>
      </c>
      <c r="G53" s="242">
        <f t="shared" si="0"/>
        <v>0</v>
      </c>
      <c r="H53" s="242"/>
      <c r="I53" s="242">
        <v>0</v>
      </c>
      <c r="J53" s="242">
        <v>0</v>
      </c>
      <c r="K53" s="242">
        <f t="shared" si="1"/>
        <v>0</v>
      </c>
      <c r="L53" s="242"/>
      <c r="M53" s="242">
        <v>0</v>
      </c>
      <c r="N53" s="242">
        <v>0</v>
      </c>
      <c r="O53" s="242">
        <f t="shared" si="2"/>
        <v>0</v>
      </c>
      <c r="P53" s="242"/>
      <c r="Q53" s="242">
        <v>0</v>
      </c>
      <c r="R53" s="242">
        <v>0</v>
      </c>
      <c r="S53" s="242">
        <f t="shared" si="3"/>
        <v>0</v>
      </c>
      <c r="T53" s="242"/>
      <c r="U53" s="242">
        <v>0</v>
      </c>
      <c r="V53" s="242">
        <v>0</v>
      </c>
      <c r="W53" s="242">
        <f t="shared" si="4"/>
        <v>0</v>
      </c>
      <c r="X53" s="242"/>
      <c r="Y53" s="242">
        <v>0</v>
      </c>
      <c r="Z53" s="242">
        <v>0</v>
      </c>
      <c r="AA53" s="242">
        <f t="shared" si="5"/>
        <v>0</v>
      </c>
      <c r="AB53" s="242"/>
      <c r="AC53" s="242">
        <v>0</v>
      </c>
      <c r="AD53" s="242">
        <v>0</v>
      </c>
      <c r="AE53" s="242">
        <f t="shared" si="6"/>
        <v>0</v>
      </c>
      <c r="AF53" s="242"/>
      <c r="AG53" s="242">
        <f t="shared" si="7"/>
        <v>0</v>
      </c>
      <c r="AH53" s="242">
        <f t="shared" si="8"/>
        <v>0</v>
      </c>
      <c r="AI53" s="242"/>
      <c r="AJ53" s="924">
        <f t="shared" si="9"/>
        <v>0</v>
      </c>
    </row>
    <row r="54" spans="1:36" ht="11.85" customHeight="1">
      <c r="B54" s="1982"/>
      <c r="C54" s="251" t="s">
        <v>52</v>
      </c>
      <c r="D54" s="261"/>
      <c r="E54" s="242">
        <v>0</v>
      </c>
      <c r="F54" s="242">
        <v>0</v>
      </c>
      <c r="G54" s="242">
        <f t="shared" si="0"/>
        <v>0</v>
      </c>
      <c r="H54" s="242"/>
      <c r="I54" s="242">
        <v>0</v>
      </c>
      <c r="J54" s="242">
        <v>0</v>
      </c>
      <c r="K54" s="242">
        <f t="shared" si="1"/>
        <v>0</v>
      </c>
      <c r="L54" s="242"/>
      <c r="M54" s="242">
        <v>0</v>
      </c>
      <c r="N54" s="242">
        <v>0</v>
      </c>
      <c r="O54" s="242">
        <f t="shared" si="2"/>
        <v>0</v>
      </c>
      <c r="P54" s="242"/>
      <c r="Q54" s="242">
        <v>0</v>
      </c>
      <c r="R54" s="242">
        <v>0</v>
      </c>
      <c r="S54" s="242">
        <f t="shared" si="3"/>
        <v>0</v>
      </c>
      <c r="T54" s="242"/>
      <c r="U54" s="242">
        <v>0</v>
      </c>
      <c r="V54" s="242">
        <v>0</v>
      </c>
      <c r="W54" s="242">
        <f t="shared" si="4"/>
        <v>0</v>
      </c>
      <c r="X54" s="242"/>
      <c r="Y54" s="242">
        <v>0</v>
      </c>
      <c r="Z54" s="242">
        <v>0</v>
      </c>
      <c r="AA54" s="242">
        <f t="shared" si="5"/>
        <v>0</v>
      </c>
      <c r="AB54" s="242"/>
      <c r="AC54" s="242">
        <v>0</v>
      </c>
      <c r="AD54" s="242">
        <v>0</v>
      </c>
      <c r="AE54" s="242">
        <f t="shared" si="6"/>
        <v>0</v>
      </c>
      <c r="AF54" s="242"/>
      <c r="AG54" s="242">
        <f t="shared" si="7"/>
        <v>0</v>
      </c>
      <c r="AH54" s="242">
        <f t="shared" si="8"/>
        <v>0</v>
      </c>
      <c r="AI54" s="242"/>
      <c r="AJ54" s="923">
        <f t="shared" si="9"/>
        <v>0</v>
      </c>
    </row>
    <row r="55" spans="1:36" s="250" customFormat="1" ht="11.85" customHeight="1">
      <c r="A55" s="855"/>
      <c r="B55" s="922"/>
      <c r="C55" s="2432" t="s">
        <v>5</v>
      </c>
      <c r="D55" s="2432"/>
      <c r="E55" s="921">
        <f>SUM(E8+E15+E25+E29+E32+E37+E43+E46+E51)</f>
        <v>161</v>
      </c>
      <c r="F55" s="921">
        <f>SUM(F8+F15+F25+F29+F32+F37+F43+F46+F51)</f>
        <v>106</v>
      </c>
      <c r="G55" s="921">
        <f>SUM(G8+G15+G25+G29+G32+G37+G43+G46+G51)</f>
        <v>267</v>
      </c>
      <c r="H55" s="921"/>
      <c r="I55" s="921">
        <f>SUM(I8+I15+I25+I29+I32+I37+I43+I46+I51)</f>
        <v>328</v>
      </c>
      <c r="J55" s="921">
        <f>SUM(J8+J15+J25+J29+J32+J37+J43+J46+J51)</f>
        <v>231</v>
      </c>
      <c r="K55" s="921">
        <f>SUM(K8+K15+K25+K29+K32+K37+K43+K46+K51)</f>
        <v>559</v>
      </c>
      <c r="L55" s="921"/>
      <c r="M55" s="921">
        <f>SUM(M8+M15+M25+M29+M32+M37+M43+M46+M51)</f>
        <v>238</v>
      </c>
      <c r="N55" s="921">
        <f>SUM(N8+N15+N25+N29+N32+N37+N43+N46+N51)</f>
        <v>209</v>
      </c>
      <c r="O55" s="921">
        <f>SUM(O8+O15+O25+O29+O32+O37+O43+O46+O51)</f>
        <v>447</v>
      </c>
      <c r="P55" s="921"/>
      <c r="Q55" s="921">
        <f>SUM(Q8+Q15+Q25+Q29+Q32+Q37+Q43+Q46+Q51)</f>
        <v>201</v>
      </c>
      <c r="R55" s="921">
        <f>SUM(R8+R15+R25+R29+R32+R37+R43+R46+R51)</f>
        <v>192</v>
      </c>
      <c r="S55" s="921">
        <f>SUM(S8+S15+S25+S29+S32+S37+S43+S46+S51)</f>
        <v>393</v>
      </c>
      <c r="T55" s="921"/>
      <c r="U55" s="921">
        <f>SUM(U8+U15+U25+U29+U32+U37+U43+U46+U51)</f>
        <v>0</v>
      </c>
      <c r="V55" s="921">
        <f>SUM(V8+V15+V25+V29+V32+V37+V43+V46+V51)</f>
        <v>0</v>
      </c>
      <c r="W55" s="921">
        <f>SUM(W8+W15+W25+W29+W32+W37+W43+W46+W51)</f>
        <v>0</v>
      </c>
      <c r="X55" s="921"/>
      <c r="Y55" s="921">
        <f>SUM(Y8+Y15+Y25+Y29+Y32+Y37+Y43+Y46+Y51)</f>
        <v>183</v>
      </c>
      <c r="Z55" s="921">
        <f>SUM(Z8+Z15+Z25+Z29+Z32+Z37+Z43+Z46+Z51)</f>
        <v>192</v>
      </c>
      <c r="AA55" s="921">
        <f>SUM(AA8+AA15+AA25+AA29+AA32+AA37+AA43+AA46+AA51)</f>
        <v>375</v>
      </c>
      <c r="AB55" s="921"/>
      <c r="AC55" s="921">
        <f>SUM(AC8+AC15+AC25+AC29+AC32+AC37+AC43+AC46+AC51)</f>
        <v>1605</v>
      </c>
      <c r="AD55" s="921">
        <f>SUM(AD8+AD15+AD25+AD29+AD32+AD37+AD43+AD46+AD51)</f>
        <v>1494</v>
      </c>
      <c r="AE55" s="921">
        <f>SUM(AE8+AE15+AE25+AE29+AE32+AE37+AE43+AE46+AE51)</f>
        <v>3099</v>
      </c>
      <c r="AF55" s="921"/>
      <c r="AG55" s="921">
        <f>SUM(AG8+AG15+AG25+AG29+AG32+AG37+AG43+AG46+AG51)</f>
        <v>2716</v>
      </c>
      <c r="AH55" s="921">
        <f>SUM(AH8+AH15+AH25+AH29+AH32+AH37+AH43+AH46+AH51)</f>
        <v>2424</v>
      </c>
      <c r="AI55" s="921"/>
      <c r="AJ55" s="921">
        <f>SUM(AJ8+AJ15+AJ25+AJ29+AJ32+AJ37+AJ43+AJ46+AJ51)</f>
        <v>5140</v>
      </c>
    </row>
    <row r="56" spans="1:36" ht="12" customHeight="1">
      <c r="B56" s="754"/>
      <c r="C56" s="2020" t="s">
        <v>346</v>
      </c>
      <c r="D56" s="2020"/>
      <c r="E56" s="2020"/>
      <c r="F56" s="2020"/>
      <c r="G56" s="2020"/>
      <c r="H56" s="2020"/>
      <c r="I56" s="2020"/>
      <c r="J56" s="2020"/>
      <c r="K56" s="2020"/>
      <c r="L56" s="2020"/>
      <c r="M56" s="2020"/>
      <c r="N56" s="2020"/>
      <c r="O56" s="2020"/>
      <c r="P56" s="2020"/>
      <c r="Q56" s="2020"/>
      <c r="R56" s="2020"/>
      <c r="S56" s="2020"/>
      <c r="T56" s="2020"/>
      <c r="U56" s="2020"/>
      <c r="V56" s="2020"/>
      <c r="W56" s="2020"/>
      <c r="X56" s="2020"/>
      <c r="Y56" s="2020"/>
      <c r="Z56" s="2020"/>
      <c r="AA56" s="2020"/>
      <c r="AB56" s="2020"/>
      <c r="AC56" s="2020"/>
      <c r="AD56" s="2020"/>
      <c r="AE56" s="2020"/>
      <c r="AF56" s="2020"/>
      <c r="AG56" s="2020"/>
      <c r="AH56" s="2020"/>
      <c r="AI56" s="2020"/>
      <c r="AJ56" s="2020"/>
    </row>
    <row r="57" spans="1:36" ht="10.5" customHeight="1">
      <c r="B57" s="754"/>
      <c r="C57" s="2147"/>
      <c r="D57" s="2147"/>
      <c r="E57" s="2147"/>
      <c r="F57" s="2147"/>
      <c r="G57" s="2147"/>
      <c r="H57" s="2147"/>
      <c r="I57" s="2147"/>
      <c r="J57" s="2147"/>
      <c r="K57" s="2147"/>
      <c r="L57" s="2147"/>
      <c r="M57" s="2147"/>
      <c r="N57" s="2147"/>
      <c r="O57" s="2147"/>
      <c r="P57" s="2147"/>
      <c r="Q57" s="2147"/>
      <c r="R57" s="2147"/>
      <c r="S57" s="2147"/>
      <c r="T57" s="2147"/>
      <c r="U57" s="2147"/>
      <c r="V57" s="2147"/>
      <c r="W57" s="2147"/>
      <c r="X57" s="2147"/>
      <c r="Y57" s="2147"/>
      <c r="Z57" s="2147"/>
      <c r="AA57" s="2147"/>
      <c r="AB57" s="2147"/>
      <c r="AC57" s="2147"/>
      <c r="AD57" s="2147"/>
      <c r="AE57" s="2147"/>
      <c r="AF57" s="2147"/>
      <c r="AG57" s="2147"/>
      <c r="AH57" s="2147"/>
      <c r="AI57" s="2147"/>
      <c r="AJ57" s="2147"/>
    </row>
    <row r="58" spans="1:36" ht="9" customHeight="1"/>
    <row r="59" spans="1:36" ht="15.75" customHeight="1">
      <c r="B59" s="754"/>
      <c r="D59" s="99"/>
    </row>
    <row r="60" spans="1:36" ht="9" customHeight="1">
      <c r="B60" s="754"/>
    </row>
    <row r="61" spans="1:36" ht="9" customHeight="1"/>
    <row r="62" spans="1:36" ht="9" customHeight="1">
      <c r="B62" s="754"/>
    </row>
    <row r="63" spans="1:36" ht="9" customHeight="1">
      <c r="B63" s="754"/>
    </row>
    <row r="64" spans="1:36" ht="9" customHeight="1"/>
    <row r="65" spans="5:36" ht="9" customHeight="1"/>
    <row r="66" spans="5:36" ht="9" customHeight="1"/>
    <row r="67" spans="5:36" ht="9" customHeight="1"/>
    <row r="68" spans="5:36" ht="9" customHeight="1"/>
    <row r="69" spans="5:36" ht="9" customHeight="1"/>
    <row r="70" spans="5:36" ht="9" customHeight="1"/>
    <row r="71" spans="5:36" ht="9" customHeight="1"/>
    <row r="72" spans="5:36" ht="9" customHeight="1"/>
    <row r="73" spans="5:36" ht="9" customHeight="1"/>
    <row r="74" spans="5:36" ht="9" customHeight="1">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920"/>
    </row>
    <row r="75" spans="5:36" ht="9" customHeight="1">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242"/>
      <c r="AF75" s="242"/>
      <c r="AG75" s="242"/>
      <c r="AH75" s="242"/>
      <c r="AI75" s="242"/>
      <c r="AJ75" s="920"/>
    </row>
    <row r="76" spans="5:36" ht="9" customHeight="1">
      <c r="E76" s="242"/>
      <c r="F76" s="242"/>
      <c r="G76" s="242"/>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c r="AH76" s="242"/>
      <c r="AI76" s="242"/>
      <c r="AJ76" s="920"/>
    </row>
    <row r="77" spans="5:36" ht="9" customHeight="1">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2"/>
      <c r="AJ77" s="920"/>
    </row>
    <row r="78" spans="5:36" ht="9" customHeight="1">
      <c r="E78" s="242"/>
      <c r="F78" s="242"/>
      <c r="G78" s="242"/>
      <c r="H78" s="242"/>
      <c r="I78" s="242"/>
      <c r="J78" s="242"/>
      <c r="K78" s="242"/>
      <c r="L78" s="242"/>
      <c r="M78" s="242"/>
      <c r="N78" s="242"/>
      <c r="O78" s="242"/>
      <c r="P78" s="242"/>
      <c r="Q78" s="242"/>
      <c r="R78" s="242"/>
      <c r="S78" s="242"/>
      <c r="T78" s="242"/>
      <c r="U78" s="242"/>
      <c r="V78" s="242"/>
      <c r="W78" s="242"/>
      <c r="X78" s="242"/>
      <c r="Y78" s="242"/>
      <c r="Z78" s="242"/>
      <c r="AA78" s="242"/>
      <c r="AB78" s="242"/>
      <c r="AC78" s="242"/>
      <c r="AD78" s="242"/>
      <c r="AE78" s="242"/>
      <c r="AF78" s="242"/>
      <c r="AG78" s="242"/>
      <c r="AH78" s="242"/>
      <c r="AI78" s="242"/>
      <c r="AJ78" s="920"/>
    </row>
    <row r="79" spans="5:36" ht="9" customHeight="1">
      <c r="E79" s="242"/>
      <c r="F79" s="242"/>
      <c r="G79" s="242"/>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c r="AF79" s="242"/>
      <c r="AG79" s="242"/>
      <c r="AH79" s="242"/>
      <c r="AI79" s="242"/>
      <c r="AJ79" s="920"/>
    </row>
    <row r="80" spans="5:36"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3:4" ht="9" customHeight="1"/>
    <row r="146" spans="3:4" ht="9" customHeight="1"/>
    <row r="147" spans="3:4" ht="9" customHeight="1"/>
    <row r="148" spans="3:4" ht="9" customHeight="1">
      <c r="C148" s="99"/>
      <c r="D148" s="99"/>
    </row>
    <row r="149" spans="3:4" ht="9" customHeight="1"/>
    <row r="150" spans="3:4" ht="9" customHeight="1"/>
    <row r="151" spans="3:4" ht="9" customHeight="1"/>
    <row r="152" spans="3:4" ht="9" customHeight="1"/>
    <row r="153" spans="3:4" ht="9" customHeight="1"/>
    <row r="154" spans="3:4" ht="9" customHeight="1"/>
    <row r="155" spans="3:4" ht="9" customHeight="1"/>
    <row r="156" spans="3:4" ht="9" customHeight="1"/>
    <row r="157" spans="3:4" ht="9" customHeight="1"/>
    <row r="158" spans="3:4" ht="9" customHeight="1"/>
    <row r="159" spans="3:4" ht="9" customHeight="1"/>
    <row r="160" spans="3:4"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65536" spans="13:20">
      <c r="M65536" s="919">
        <f>SUM(M8:M65535)</f>
        <v>714</v>
      </c>
      <c r="N65536" s="919"/>
      <c r="O65536" s="919"/>
      <c r="P65536" s="919"/>
      <c r="Q65536" s="919">
        <f>SUM(Q8:Q65535)</f>
        <v>603</v>
      </c>
      <c r="R65536" s="919"/>
      <c r="S65536" s="919"/>
      <c r="T65536" s="919"/>
    </row>
  </sheetData>
  <mergeCells count="27">
    <mergeCell ref="AK2:AV2"/>
    <mergeCell ref="B25:B28"/>
    <mergeCell ref="B3:AJ3"/>
    <mergeCell ref="B2:AJ2"/>
    <mergeCell ref="E5:AJ5"/>
    <mergeCell ref="Y6:AA6"/>
    <mergeCell ref="AC6:AE6"/>
    <mergeCell ref="AG6:AH6"/>
    <mergeCell ref="B15:B24"/>
    <mergeCell ref="C5:D7"/>
    <mergeCell ref="E6:G6"/>
    <mergeCell ref="I6:K6"/>
    <mergeCell ref="Q6:S6"/>
    <mergeCell ref="U6:W6"/>
    <mergeCell ref="C57:AJ57"/>
    <mergeCell ref="B29:B31"/>
    <mergeCell ref="B32:B36"/>
    <mergeCell ref="C55:D55"/>
    <mergeCell ref="AJ6:AJ7"/>
    <mergeCell ref="B37:B42"/>
    <mergeCell ref="B46:B50"/>
    <mergeCell ref="B5:B7"/>
    <mergeCell ref="B8:B14"/>
    <mergeCell ref="M6:O6"/>
    <mergeCell ref="C56:AJ56"/>
    <mergeCell ref="B51:B54"/>
    <mergeCell ref="B43:B45"/>
  </mergeCells>
  <printOptions horizontalCentered="1"/>
  <pageMargins left="0.51" right="0.43" top="0.52" bottom="0.94488188976377963" header="0.51181102362204722" footer="0.51181102362204722"/>
  <pageSetup scale="49" orientation="portrait" r:id="rId1"/>
  <headerFooter alignWithMargins="0">
    <oddFooter>&amp;F</oddFooter>
  </headerFooter>
  <colBreaks count="1" manualBreakCount="1">
    <brk id="38" max="142"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F5CF6-58C7-4668-A316-6EEB7A95A1C5}">
  <dimension ref="A1:AY65536"/>
  <sheetViews>
    <sheetView view="pageBreakPreview" zoomScaleNormal="115" zoomScaleSheetLayoutView="100" workbookViewId="0">
      <selection activeCell="B2" sqref="B2:AJ2"/>
    </sheetView>
  </sheetViews>
  <sheetFormatPr baseColWidth="10" defaultRowHeight="12.75"/>
  <cols>
    <col min="1" max="1" width="0.85546875" style="97" customWidth="1"/>
    <col min="2" max="2" width="6.85546875" style="73" customWidth="1"/>
    <col min="3" max="3" width="1.5703125" style="73" customWidth="1"/>
    <col min="4" max="4" width="67.7109375" style="73" customWidth="1"/>
    <col min="5" max="7" width="4.5703125" style="214" customWidth="1"/>
    <col min="8" max="8" width="0.42578125" style="214" customWidth="1"/>
    <col min="9" max="11" width="4.5703125" style="214" customWidth="1"/>
    <col min="12" max="12" width="0.42578125" style="214" customWidth="1"/>
    <col min="13" max="15" width="4.5703125" style="214" customWidth="1"/>
    <col min="16" max="16" width="0.42578125" style="214" customWidth="1"/>
    <col min="17" max="19" width="4.5703125" style="214" customWidth="1"/>
    <col min="20" max="20" width="0.42578125" style="214" customWidth="1"/>
    <col min="21" max="22" width="4.5703125" style="214" customWidth="1"/>
    <col min="23" max="23" width="5.42578125" style="214" customWidth="1"/>
    <col min="24" max="24" width="0.42578125" style="214" customWidth="1"/>
    <col min="25" max="27" width="4.5703125" style="214" customWidth="1"/>
    <col min="28" max="28" width="0.42578125" style="214" customWidth="1"/>
    <col min="29" max="31" width="4.5703125" style="214" customWidth="1"/>
    <col min="32" max="32" width="0.42578125" style="214" customWidth="1"/>
    <col min="33" max="34" width="4.5703125" style="214" customWidth="1"/>
    <col min="35" max="35" width="0.42578125" style="214" customWidth="1"/>
    <col min="36" max="36" width="5.42578125" style="214" customWidth="1"/>
    <col min="37" max="37" width="2.28515625" style="73" customWidth="1"/>
    <col min="38" max="38" width="1" style="73" customWidth="1"/>
    <col min="39" max="39" width="6.7109375" style="73" customWidth="1"/>
    <col min="40" max="40" width="1" style="73" customWidth="1"/>
    <col min="41" max="41" width="6.7109375" style="73" customWidth="1"/>
    <col min="42" max="42" width="1" style="73" customWidth="1"/>
    <col min="43" max="43" width="6.7109375" style="73" customWidth="1"/>
    <col min="44" max="44" width="1" style="73" customWidth="1"/>
    <col min="45" max="45" width="6.7109375" style="73" customWidth="1"/>
    <col min="46" max="46" width="1" style="73" customWidth="1"/>
    <col min="47" max="47" width="6.7109375" style="73" customWidth="1"/>
    <col min="48" max="48" width="1" style="73" customWidth="1"/>
    <col min="49" max="50" width="6.7109375" style="73" customWidth="1"/>
    <col min="51" max="16384" width="11.42578125" style="73"/>
  </cols>
  <sheetData>
    <row r="1" spans="1:51" ht="3.75" customHeight="1">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row>
    <row r="2" spans="1:51" ht="12.75" customHeight="1">
      <c r="B2" s="2173" t="s">
        <v>391</v>
      </c>
      <c r="C2" s="1983"/>
      <c r="D2" s="1983"/>
      <c r="E2" s="1983"/>
      <c r="F2" s="1983"/>
      <c r="G2" s="1983"/>
      <c r="H2" s="1983"/>
      <c r="I2" s="1983"/>
      <c r="J2" s="1983"/>
      <c r="K2" s="1983"/>
      <c r="L2" s="1983"/>
      <c r="M2" s="1983"/>
      <c r="N2" s="1983"/>
      <c r="O2" s="1983"/>
      <c r="P2" s="1983"/>
      <c r="Q2" s="1983"/>
      <c r="R2" s="1983"/>
      <c r="S2" s="1983"/>
      <c r="T2" s="1983"/>
      <c r="U2" s="1983"/>
      <c r="V2" s="1983"/>
      <c r="W2" s="1983"/>
      <c r="X2" s="1983"/>
      <c r="Y2" s="1983"/>
      <c r="Z2" s="1983"/>
      <c r="AA2" s="1983"/>
      <c r="AB2" s="1983"/>
      <c r="AC2" s="1983"/>
      <c r="AD2" s="1983"/>
      <c r="AE2" s="1983"/>
      <c r="AF2" s="1983"/>
      <c r="AG2" s="1983"/>
      <c r="AH2" s="1983"/>
      <c r="AI2" s="1983"/>
      <c r="AJ2" s="1983"/>
      <c r="AK2" s="1983"/>
      <c r="AL2" s="1983"/>
      <c r="AM2" s="1983"/>
      <c r="AN2" s="1983"/>
      <c r="AO2" s="1983"/>
      <c r="AP2" s="1983"/>
      <c r="AQ2" s="1983"/>
      <c r="AR2" s="1983"/>
      <c r="AS2" s="1983"/>
      <c r="AT2" s="1983"/>
      <c r="AU2" s="1983"/>
      <c r="AV2" s="1983"/>
    </row>
    <row r="3" spans="1:51" ht="12.75" customHeight="1">
      <c r="A3" s="831"/>
      <c r="B3" s="1983" t="s">
        <v>74</v>
      </c>
      <c r="C3" s="1983"/>
      <c r="D3" s="1983"/>
      <c r="E3" s="1983"/>
      <c r="F3" s="1983"/>
      <c r="G3" s="1983"/>
      <c r="H3" s="1983"/>
      <c r="I3" s="1983"/>
      <c r="J3" s="1983"/>
      <c r="K3" s="1983"/>
      <c r="L3" s="1983"/>
      <c r="M3" s="1983"/>
      <c r="N3" s="1983"/>
      <c r="O3" s="1983"/>
      <c r="P3" s="1983"/>
      <c r="Q3" s="1983"/>
      <c r="R3" s="1983"/>
      <c r="S3" s="1983"/>
      <c r="T3" s="1983"/>
      <c r="U3" s="1983"/>
      <c r="V3" s="1983"/>
      <c r="W3" s="1983"/>
      <c r="X3" s="1983"/>
      <c r="Y3" s="1983"/>
      <c r="Z3" s="1983"/>
      <c r="AA3" s="1983"/>
      <c r="AB3" s="1983"/>
      <c r="AC3" s="1983"/>
      <c r="AD3" s="1983"/>
      <c r="AE3" s="1983"/>
      <c r="AF3" s="1983"/>
      <c r="AG3" s="1983"/>
      <c r="AH3" s="1983"/>
      <c r="AI3" s="1983"/>
      <c r="AJ3" s="1983"/>
      <c r="AX3" s="104"/>
      <c r="AY3" s="104"/>
    </row>
    <row r="4" spans="1:51" ht="6" customHeight="1">
      <c r="A4" s="831"/>
      <c r="B4" s="937"/>
      <c r="C4" s="937"/>
      <c r="D4" s="937"/>
      <c r="E4" s="937"/>
      <c r="F4" s="937"/>
      <c r="G4" s="937"/>
      <c r="H4" s="937"/>
      <c r="I4" s="937"/>
      <c r="J4" s="937"/>
      <c r="K4" s="937"/>
      <c r="L4" s="937"/>
      <c r="M4" s="937"/>
      <c r="N4" s="937"/>
      <c r="O4" s="937"/>
      <c r="P4" s="937"/>
      <c r="Q4" s="937"/>
      <c r="R4" s="937"/>
      <c r="S4" s="937"/>
      <c r="T4" s="937"/>
      <c r="U4" s="937"/>
      <c r="V4" s="937"/>
      <c r="W4" s="937"/>
      <c r="X4" s="937"/>
      <c r="Y4" s="937"/>
      <c r="Z4" s="937"/>
      <c r="AA4" s="937"/>
      <c r="AB4" s="937"/>
      <c r="AC4" s="937"/>
      <c r="AD4" s="937"/>
      <c r="AE4" s="937"/>
      <c r="AF4" s="937"/>
      <c r="AG4" s="937"/>
      <c r="AH4" s="937"/>
      <c r="AI4" s="937"/>
      <c r="AJ4" s="937"/>
      <c r="AX4" s="104"/>
      <c r="AY4" s="104"/>
    </row>
    <row r="5" spans="1:51" ht="12" customHeight="1">
      <c r="B5" s="2435" t="s">
        <v>115</v>
      </c>
      <c r="C5" s="2199" t="s">
        <v>390</v>
      </c>
      <c r="D5" s="2199"/>
      <c r="E5" s="2439" t="s">
        <v>389</v>
      </c>
      <c r="F5" s="2439"/>
      <c r="G5" s="2439"/>
      <c r="H5" s="2439"/>
      <c r="I5" s="2439"/>
      <c r="J5" s="2439"/>
      <c r="K5" s="2439"/>
      <c r="L5" s="2439"/>
      <c r="M5" s="2439"/>
      <c r="N5" s="2439"/>
      <c r="O5" s="2439"/>
      <c r="P5" s="2439"/>
      <c r="Q5" s="2439"/>
      <c r="R5" s="2439"/>
      <c r="S5" s="2439"/>
      <c r="T5" s="2439"/>
      <c r="U5" s="2439"/>
      <c r="V5" s="2439"/>
      <c r="W5" s="2439"/>
      <c r="X5" s="2439"/>
      <c r="Y5" s="2439"/>
      <c r="Z5" s="2439"/>
      <c r="AA5" s="2439"/>
      <c r="AB5" s="2439"/>
      <c r="AC5" s="2439"/>
      <c r="AD5" s="2439"/>
      <c r="AE5" s="2439"/>
      <c r="AF5" s="2439"/>
      <c r="AG5" s="2439"/>
      <c r="AH5" s="2439"/>
      <c r="AI5" s="2439"/>
      <c r="AJ5" s="2439"/>
    </row>
    <row r="6" spans="1:51" ht="18.75" customHeight="1">
      <c r="B6" s="2436"/>
      <c r="C6" s="2200"/>
      <c r="D6" s="2200"/>
      <c r="E6" s="2438" t="s">
        <v>388</v>
      </c>
      <c r="F6" s="2438"/>
      <c r="G6" s="2438"/>
      <c r="H6" s="843"/>
      <c r="I6" s="2438" t="s">
        <v>387</v>
      </c>
      <c r="J6" s="2438"/>
      <c r="K6" s="2438"/>
      <c r="L6" s="843"/>
      <c r="M6" s="2438" t="s">
        <v>386</v>
      </c>
      <c r="N6" s="2438"/>
      <c r="O6" s="2438"/>
      <c r="P6" s="843"/>
      <c r="Q6" s="2438" t="s">
        <v>385</v>
      </c>
      <c r="R6" s="2438"/>
      <c r="S6" s="2438"/>
      <c r="T6" s="843"/>
      <c r="U6" s="2438" t="s">
        <v>384</v>
      </c>
      <c r="V6" s="2438"/>
      <c r="W6" s="2438"/>
      <c r="X6" s="843"/>
      <c r="Y6" s="2438" t="s">
        <v>383</v>
      </c>
      <c r="Z6" s="2438"/>
      <c r="AA6" s="2438"/>
      <c r="AB6" s="843"/>
      <c r="AC6" s="2438" t="s">
        <v>382</v>
      </c>
      <c r="AD6" s="2438"/>
      <c r="AE6" s="2438"/>
      <c r="AF6" s="843"/>
      <c r="AG6" s="2438" t="s">
        <v>93</v>
      </c>
      <c r="AH6" s="2438"/>
      <c r="AI6" s="843"/>
      <c r="AJ6" s="2433" t="s">
        <v>5</v>
      </c>
    </row>
    <row r="7" spans="1:51" ht="12.75" customHeight="1">
      <c r="B7" s="2437"/>
      <c r="C7" s="2201"/>
      <c r="D7" s="2201"/>
      <c r="E7" s="795" t="s">
        <v>26</v>
      </c>
      <c r="F7" s="795" t="s">
        <v>27</v>
      </c>
      <c r="G7" s="795" t="s">
        <v>5</v>
      </c>
      <c r="H7" s="795"/>
      <c r="I7" s="795" t="s">
        <v>26</v>
      </c>
      <c r="J7" s="795" t="s">
        <v>27</v>
      </c>
      <c r="K7" s="795" t="s">
        <v>5</v>
      </c>
      <c r="L7" s="795"/>
      <c r="M7" s="795" t="s">
        <v>26</v>
      </c>
      <c r="N7" s="795" t="s">
        <v>27</v>
      </c>
      <c r="O7" s="795" t="s">
        <v>5</v>
      </c>
      <c r="P7" s="795"/>
      <c r="Q7" s="795" t="s">
        <v>26</v>
      </c>
      <c r="R7" s="795" t="s">
        <v>27</v>
      </c>
      <c r="S7" s="795" t="s">
        <v>5</v>
      </c>
      <c r="T7" s="795"/>
      <c r="U7" s="795" t="s">
        <v>26</v>
      </c>
      <c r="V7" s="795" t="s">
        <v>27</v>
      </c>
      <c r="W7" s="795" t="s">
        <v>5</v>
      </c>
      <c r="X7" s="795"/>
      <c r="Y7" s="795" t="s">
        <v>26</v>
      </c>
      <c r="Z7" s="795" t="s">
        <v>27</v>
      </c>
      <c r="AA7" s="795" t="s">
        <v>5</v>
      </c>
      <c r="AB7" s="795"/>
      <c r="AC7" s="795" t="s">
        <v>26</v>
      </c>
      <c r="AD7" s="795" t="s">
        <v>27</v>
      </c>
      <c r="AE7" s="795" t="s">
        <v>5</v>
      </c>
      <c r="AF7" s="795"/>
      <c r="AG7" s="795" t="s">
        <v>26</v>
      </c>
      <c r="AH7" s="795" t="s">
        <v>27</v>
      </c>
      <c r="AI7" s="795"/>
      <c r="AJ7" s="2434"/>
    </row>
    <row r="8" spans="1:51" ht="12" customHeight="1">
      <c r="B8" s="2006">
        <v>1401</v>
      </c>
      <c r="C8" s="936" t="s">
        <v>9</v>
      </c>
      <c r="D8" s="935"/>
      <c r="E8" s="934">
        <f>SUM(E9:E14)</f>
        <v>36</v>
      </c>
      <c r="F8" s="934">
        <f>SUM(F9:F14)</f>
        <v>34</v>
      </c>
      <c r="G8" s="934">
        <f t="shared" ref="G8:G54" si="0">SUM(E8:F8)</f>
        <v>70</v>
      </c>
      <c r="H8" s="934"/>
      <c r="I8" s="934">
        <f>SUM(I9:I14)</f>
        <v>26</v>
      </c>
      <c r="J8" s="934">
        <f>SUM(J9:J14)</f>
        <v>14</v>
      </c>
      <c r="K8" s="934">
        <f t="shared" ref="K8:K54" si="1">SUM(I8:J8)</f>
        <v>40</v>
      </c>
      <c r="L8" s="934"/>
      <c r="M8" s="934">
        <f>SUM(M9:M14)</f>
        <v>0</v>
      </c>
      <c r="N8" s="934">
        <f>SUM(N9:N14)</f>
        <v>0</v>
      </c>
      <c r="O8" s="934">
        <f t="shared" ref="O8:O54" si="2">SUM(M8:N8)</f>
        <v>0</v>
      </c>
      <c r="P8" s="934"/>
      <c r="Q8" s="934">
        <f>SUM(Q9:Q14)</f>
        <v>22</v>
      </c>
      <c r="R8" s="934">
        <f>SUM(R9:R14)</f>
        <v>10</v>
      </c>
      <c r="S8" s="934">
        <f t="shared" ref="S8:S54" si="3">SUM(Q8:R8)</f>
        <v>32</v>
      </c>
      <c r="T8" s="934"/>
      <c r="U8" s="934">
        <f>SUM(U9:U14)</f>
        <v>429</v>
      </c>
      <c r="V8" s="934">
        <f>SUM(V9:V14)</f>
        <v>161</v>
      </c>
      <c r="W8" s="934">
        <f t="shared" ref="W8:W54" si="4">SUM(U8:V8)</f>
        <v>590</v>
      </c>
      <c r="X8" s="934"/>
      <c r="Y8" s="934">
        <f>SUM(Y9:Y14)</f>
        <v>13</v>
      </c>
      <c r="Z8" s="934">
        <f>SUM(Z9:Z14)</f>
        <v>22</v>
      </c>
      <c r="AA8" s="934">
        <f t="shared" ref="AA8:AA54" si="5">SUM(Y8:Z8)</f>
        <v>35</v>
      </c>
      <c r="AB8" s="934"/>
      <c r="AC8" s="934">
        <f>SUM(AC9:AC14)</f>
        <v>211</v>
      </c>
      <c r="AD8" s="934">
        <f>SUM(AD9:AD14)</f>
        <v>161</v>
      </c>
      <c r="AE8" s="934">
        <f t="shared" ref="AE8:AE54" si="6">SUM(AC8:AD8)</f>
        <v>372</v>
      </c>
      <c r="AF8" s="934"/>
      <c r="AG8" s="934">
        <f t="shared" ref="AG8:AG54" si="7">SUM(E8+I8+M8+Q8+U8+Y8+AC8)</f>
        <v>737</v>
      </c>
      <c r="AH8" s="934">
        <f t="shared" ref="AH8:AH54" si="8">SUM(F8+J8+N8+R8+V8+Z8+AD8)</f>
        <v>402</v>
      </c>
      <c r="AI8" s="934"/>
      <c r="AJ8" s="933">
        <f t="shared" ref="AJ8:AJ54" si="9">SUM(AG8:AH8)</f>
        <v>1139</v>
      </c>
    </row>
    <row r="9" spans="1:51" ht="11.85" customHeight="1">
      <c r="B9" s="2007"/>
      <c r="C9" s="269" t="s">
        <v>10</v>
      </c>
      <c r="D9" s="782"/>
      <c r="E9" s="860">
        <v>36</v>
      </c>
      <c r="F9" s="860">
        <v>34</v>
      </c>
      <c r="G9" s="860">
        <f t="shared" si="0"/>
        <v>70</v>
      </c>
      <c r="H9" s="860"/>
      <c r="I9" s="860">
        <v>26</v>
      </c>
      <c r="J9" s="860">
        <v>14</v>
      </c>
      <c r="K9" s="860">
        <f t="shared" si="1"/>
        <v>40</v>
      </c>
      <c r="L9" s="860"/>
      <c r="M9" s="860">
        <v>0</v>
      </c>
      <c r="N9" s="860">
        <v>0</v>
      </c>
      <c r="O9" s="860">
        <f t="shared" si="2"/>
        <v>0</v>
      </c>
      <c r="P9" s="860"/>
      <c r="Q9" s="860">
        <v>22</v>
      </c>
      <c r="R9" s="860">
        <v>10</v>
      </c>
      <c r="S9" s="860">
        <f t="shared" si="3"/>
        <v>32</v>
      </c>
      <c r="T9" s="860"/>
      <c r="U9" s="860">
        <v>429</v>
      </c>
      <c r="V9" s="860">
        <v>161</v>
      </c>
      <c r="W9" s="860">
        <f t="shared" si="4"/>
        <v>590</v>
      </c>
      <c r="X9" s="860"/>
      <c r="Y9" s="860">
        <v>13</v>
      </c>
      <c r="Z9" s="242">
        <v>22</v>
      </c>
      <c r="AA9" s="242">
        <f t="shared" si="5"/>
        <v>35</v>
      </c>
      <c r="AB9" s="242"/>
      <c r="AC9" s="242">
        <v>101</v>
      </c>
      <c r="AD9" s="242">
        <v>84</v>
      </c>
      <c r="AE9" s="242">
        <f t="shared" si="6"/>
        <v>185</v>
      </c>
      <c r="AF9" s="242"/>
      <c r="AG9" s="242">
        <f t="shared" si="7"/>
        <v>627</v>
      </c>
      <c r="AH9" s="242">
        <f t="shared" si="8"/>
        <v>325</v>
      </c>
      <c r="AI9" s="242"/>
      <c r="AJ9" s="924">
        <f t="shared" si="9"/>
        <v>952</v>
      </c>
    </row>
    <row r="10" spans="1:51" ht="11.85" customHeight="1">
      <c r="B10" s="2007"/>
      <c r="C10" s="251" t="s">
        <v>11</v>
      </c>
      <c r="D10" s="261"/>
      <c r="E10" s="242">
        <v>0</v>
      </c>
      <c r="F10" s="242">
        <v>0</v>
      </c>
      <c r="G10" s="242">
        <f t="shared" si="0"/>
        <v>0</v>
      </c>
      <c r="H10" s="242"/>
      <c r="I10" s="242">
        <v>0</v>
      </c>
      <c r="J10" s="242">
        <v>0</v>
      </c>
      <c r="K10" s="242">
        <f t="shared" si="1"/>
        <v>0</v>
      </c>
      <c r="L10" s="242"/>
      <c r="M10" s="242">
        <v>0</v>
      </c>
      <c r="N10" s="242">
        <v>0</v>
      </c>
      <c r="O10" s="242">
        <f t="shared" si="2"/>
        <v>0</v>
      </c>
      <c r="P10" s="242"/>
      <c r="Q10" s="242">
        <v>0</v>
      </c>
      <c r="R10" s="242">
        <v>0</v>
      </c>
      <c r="S10" s="242">
        <f t="shared" si="3"/>
        <v>0</v>
      </c>
      <c r="T10" s="242"/>
      <c r="U10" s="242">
        <v>0</v>
      </c>
      <c r="V10" s="242">
        <v>0</v>
      </c>
      <c r="W10" s="242">
        <f t="shared" si="4"/>
        <v>0</v>
      </c>
      <c r="X10" s="242"/>
      <c r="Y10" s="242">
        <v>0</v>
      </c>
      <c r="Z10" s="242">
        <v>0</v>
      </c>
      <c r="AA10" s="242">
        <f t="shared" si="5"/>
        <v>0</v>
      </c>
      <c r="AB10" s="242"/>
      <c r="AC10" s="242">
        <v>0</v>
      </c>
      <c r="AD10" s="242">
        <v>0</v>
      </c>
      <c r="AE10" s="242">
        <f t="shared" si="6"/>
        <v>0</v>
      </c>
      <c r="AF10" s="242"/>
      <c r="AG10" s="242">
        <f t="shared" si="7"/>
        <v>0</v>
      </c>
      <c r="AH10" s="242">
        <f t="shared" si="8"/>
        <v>0</v>
      </c>
      <c r="AI10" s="242"/>
      <c r="AJ10" s="924">
        <f t="shared" si="9"/>
        <v>0</v>
      </c>
    </row>
    <row r="11" spans="1:51" ht="11.85" customHeight="1">
      <c r="B11" s="2007"/>
      <c r="C11" s="251" t="s">
        <v>12</v>
      </c>
      <c r="D11" s="261"/>
      <c r="E11" s="242">
        <v>0</v>
      </c>
      <c r="F11" s="242">
        <v>0</v>
      </c>
      <c r="G11" s="242">
        <f t="shared" si="0"/>
        <v>0</v>
      </c>
      <c r="H11" s="242"/>
      <c r="I11" s="242">
        <v>0</v>
      </c>
      <c r="J11" s="242">
        <v>0</v>
      </c>
      <c r="K11" s="242">
        <f t="shared" si="1"/>
        <v>0</v>
      </c>
      <c r="L11" s="242"/>
      <c r="M11" s="242">
        <v>0</v>
      </c>
      <c r="N11" s="242">
        <v>0</v>
      </c>
      <c r="O11" s="242">
        <f t="shared" si="2"/>
        <v>0</v>
      </c>
      <c r="P11" s="242"/>
      <c r="Q11" s="242">
        <v>0</v>
      </c>
      <c r="R11" s="242">
        <v>0</v>
      </c>
      <c r="S11" s="242">
        <f t="shared" si="3"/>
        <v>0</v>
      </c>
      <c r="T11" s="242"/>
      <c r="U11" s="242">
        <v>0</v>
      </c>
      <c r="V11" s="242">
        <v>0</v>
      </c>
      <c r="W11" s="242">
        <f t="shared" si="4"/>
        <v>0</v>
      </c>
      <c r="X11" s="242"/>
      <c r="Y11" s="242">
        <v>0</v>
      </c>
      <c r="Z11" s="242">
        <v>0</v>
      </c>
      <c r="AA11" s="242">
        <f t="shared" si="5"/>
        <v>0</v>
      </c>
      <c r="AB11" s="242"/>
      <c r="AC11" s="242">
        <v>0</v>
      </c>
      <c r="AD11" s="242">
        <v>0</v>
      </c>
      <c r="AE11" s="242">
        <f t="shared" si="6"/>
        <v>0</v>
      </c>
      <c r="AF11" s="242"/>
      <c r="AG11" s="242">
        <f t="shared" si="7"/>
        <v>0</v>
      </c>
      <c r="AH11" s="242">
        <f t="shared" si="8"/>
        <v>0</v>
      </c>
      <c r="AI11" s="242"/>
      <c r="AJ11" s="924">
        <f t="shared" si="9"/>
        <v>0</v>
      </c>
    </row>
    <row r="12" spans="1:51" ht="11.85" customHeight="1">
      <c r="B12" s="2007"/>
      <c r="C12" s="251" t="s">
        <v>30</v>
      </c>
      <c r="D12" s="261"/>
      <c r="E12" s="242">
        <v>0</v>
      </c>
      <c r="F12" s="242">
        <v>0</v>
      </c>
      <c r="G12" s="242">
        <f t="shared" si="0"/>
        <v>0</v>
      </c>
      <c r="H12" s="242"/>
      <c r="I12" s="242">
        <v>0</v>
      </c>
      <c r="J12" s="242">
        <v>0</v>
      </c>
      <c r="K12" s="242">
        <f t="shared" si="1"/>
        <v>0</v>
      </c>
      <c r="L12" s="242"/>
      <c r="M12" s="242">
        <v>0</v>
      </c>
      <c r="N12" s="242">
        <v>0</v>
      </c>
      <c r="O12" s="242">
        <f t="shared" si="2"/>
        <v>0</v>
      </c>
      <c r="P12" s="242"/>
      <c r="Q12" s="242">
        <v>0</v>
      </c>
      <c r="R12" s="242">
        <v>0</v>
      </c>
      <c r="S12" s="242">
        <f t="shared" si="3"/>
        <v>0</v>
      </c>
      <c r="T12" s="242"/>
      <c r="U12" s="242">
        <v>0</v>
      </c>
      <c r="V12" s="242">
        <v>0</v>
      </c>
      <c r="W12" s="242">
        <f t="shared" si="4"/>
        <v>0</v>
      </c>
      <c r="X12" s="242"/>
      <c r="Y12" s="242">
        <v>0</v>
      </c>
      <c r="Z12" s="242">
        <v>0</v>
      </c>
      <c r="AA12" s="242">
        <f t="shared" si="5"/>
        <v>0</v>
      </c>
      <c r="AB12" s="242"/>
      <c r="AC12" s="242">
        <v>0</v>
      </c>
      <c r="AD12" s="242">
        <v>0</v>
      </c>
      <c r="AE12" s="242">
        <f t="shared" si="6"/>
        <v>0</v>
      </c>
      <c r="AF12" s="242"/>
      <c r="AG12" s="242">
        <f t="shared" si="7"/>
        <v>0</v>
      </c>
      <c r="AH12" s="242">
        <f t="shared" si="8"/>
        <v>0</v>
      </c>
      <c r="AI12" s="242"/>
      <c r="AJ12" s="924">
        <f t="shared" si="9"/>
        <v>0</v>
      </c>
    </row>
    <row r="13" spans="1:51" ht="11.85" customHeight="1">
      <c r="B13" s="2007"/>
      <c r="C13" s="251" t="s">
        <v>31</v>
      </c>
      <c r="D13" s="261"/>
      <c r="E13" s="242">
        <v>0</v>
      </c>
      <c r="F13" s="242">
        <v>0</v>
      </c>
      <c r="G13" s="242">
        <f t="shared" si="0"/>
        <v>0</v>
      </c>
      <c r="H13" s="242"/>
      <c r="I13" s="242">
        <v>0</v>
      </c>
      <c r="J13" s="242">
        <v>0</v>
      </c>
      <c r="K13" s="242">
        <f t="shared" si="1"/>
        <v>0</v>
      </c>
      <c r="L13" s="242"/>
      <c r="M13" s="242">
        <v>0</v>
      </c>
      <c r="N13" s="242">
        <v>0</v>
      </c>
      <c r="O13" s="242">
        <f t="shared" si="2"/>
        <v>0</v>
      </c>
      <c r="P13" s="242"/>
      <c r="Q13" s="242">
        <v>0</v>
      </c>
      <c r="R13" s="242">
        <v>0</v>
      </c>
      <c r="S13" s="242">
        <f t="shared" si="3"/>
        <v>0</v>
      </c>
      <c r="T13" s="242"/>
      <c r="U13" s="242">
        <v>0</v>
      </c>
      <c r="V13" s="242">
        <v>0</v>
      </c>
      <c r="W13" s="242">
        <f t="shared" si="4"/>
        <v>0</v>
      </c>
      <c r="X13" s="242"/>
      <c r="Y13" s="242">
        <v>0</v>
      </c>
      <c r="Z13" s="242">
        <v>0</v>
      </c>
      <c r="AA13" s="242">
        <f t="shared" si="5"/>
        <v>0</v>
      </c>
      <c r="AB13" s="242"/>
      <c r="AC13" s="242">
        <v>0</v>
      </c>
      <c r="AD13" s="242">
        <v>0</v>
      </c>
      <c r="AE13" s="242">
        <f t="shared" si="6"/>
        <v>0</v>
      </c>
      <c r="AF13" s="242"/>
      <c r="AG13" s="242">
        <f t="shared" si="7"/>
        <v>0</v>
      </c>
      <c r="AH13" s="242">
        <f t="shared" si="8"/>
        <v>0</v>
      </c>
      <c r="AI13" s="242"/>
      <c r="AJ13" s="924">
        <f t="shared" si="9"/>
        <v>0</v>
      </c>
    </row>
    <row r="14" spans="1:51" ht="11.85" customHeight="1">
      <c r="B14" s="2007"/>
      <c r="C14" s="251" t="s">
        <v>58</v>
      </c>
      <c r="D14" s="261"/>
      <c r="E14" s="242">
        <v>0</v>
      </c>
      <c r="F14" s="242">
        <v>0</v>
      </c>
      <c r="G14" s="242">
        <f t="shared" si="0"/>
        <v>0</v>
      </c>
      <c r="H14" s="242"/>
      <c r="I14" s="242">
        <v>0</v>
      </c>
      <c r="J14" s="242">
        <v>0</v>
      </c>
      <c r="K14" s="242">
        <f t="shared" si="1"/>
        <v>0</v>
      </c>
      <c r="L14" s="242"/>
      <c r="M14" s="242">
        <v>0</v>
      </c>
      <c r="N14" s="242">
        <v>0</v>
      </c>
      <c r="O14" s="242">
        <f t="shared" si="2"/>
        <v>0</v>
      </c>
      <c r="P14" s="242"/>
      <c r="Q14" s="242">
        <v>0</v>
      </c>
      <c r="R14" s="242">
        <v>0</v>
      </c>
      <c r="S14" s="242">
        <f t="shared" si="3"/>
        <v>0</v>
      </c>
      <c r="T14" s="242"/>
      <c r="U14" s="242">
        <v>0</v>
      </c>
      <c r="V14" s="242">
        <v>0</v>
      </c>
      <c r="W14" s="242">
        <f t="shared" si="4"/>
        <v>0</v>
      </c>
      <c r="X14" s="242"/>
      <c r="Y14" s="242">
        <v>0</v>
      </c>
      <c r="Z14" s="242">
        <v>0</v>
      </c>
      <c r="AA14" s="242">
        <f t="shared" si="5"/>
        <v>0</v>
      </c>
      <c r="AB14" s="242"/>
      <c r="AC14" s="242">
        <v>110</v>
      </c>
      <c r="AD14" s="242">
        <v>77</v>
      </c>
      <c r="AE14" s="242">
        <f t="shared" si="6"/>
        <v>187</v>
      </c>
      <c r="AF14" s="242"/>
      <c r="AG14" s="242">
        <f t="shared" si="7"/>
        <v>110</v>
      </c>
      <c r="AH14" s="242">
        <f t="shared" si="8"/>
        <v>77</v>
      </c>
      <c r="AI14" s="242"/>
      <c r="AJ14" s="924">
        <f t="shared" si="9"/>
        <v>187</v>
      </c>
    </row>
    <row r="15" spans="1:51" ht="12" customHeight="1">
      <c r="B15" s="2006">
        <v>1402</v>
      </c>
      <c r="C15" s="929" t="s">
        <v>13</v>
      </c>
      <c r="D15" s="932"/>
      <c r="E15" s="927">
        <f>SUM(E16:E24)</f>
        <v>96</v>
      </c>
      <c r="F15" s="927">
        <f>SUM(F16:F24)</f>
        <v>118</v>
      </c>
      <c r="G15" s="927">
        <f t="shared" si="0"/>
        <v>214</v>
      </c>
      <c r="H15" s="927"/>
      <c r="I15" s="927">
        <f>SUM(I16:I24)</f>
        <v>0</v>
      </c>
      <c r="J15" s="927">
        <f>SUM(J16:J24)</f>
        <v>0</v>
      </c>
      <c r="K15" s="927">
        <f t="shared" si="1"/>
        <v>0</v>
      </c>
      <c r="L15" s="927"/>
      <c r="M15" s="927">
        <f>SUM(M16:M24)</f>
        <v>0</v>
      </c>
      <c r="N15" s="927">
        <f>SUM(N16:N24)</f>
        <v>0</v>
      </c>
      <c r="O15" s="927">
        <f t="shared" si="2"/>
        <v>0</v>
      </c>
      <c r="P15" s="927"/>
      <c r="Q15" s="927">
        <f>SUM(Q16:Q24)</f>
        <v>0</v>
      </c>
      <c r="R15" s="927">
        <f>SUM(R16:R24)</f>
        <v>0</v>
      </c>
      <c r="S15" s="927">
        <f t="shared" si="3"/>
        <v>0</v>
      </c>
      <c r="T15" s="927"/>
      <c r="U15" s="927">
        <f>SUM(U16:U24)</f>
        <v>1595</v>
      </c>
      <c r="V15" s="927">
        <f>SUM(V16:V24)</f>
        <v>1748</v>
      </c>
      <c r="W15" s="927">
        <f t="shared" si="4"/>
        <v>3343</v>
      </c>
      <c r="X15" s="927"/>
      <c r="Y15" s="927">
        <f>SUM(Y16:Y24)</f>
        <v>0</v>
      </c>
      <c r="Z15" s="927">
        <f>SUM(Z16:Z24)</f>
        <v>0</v>
      </c>
      <c r="AA15" s="927">
        <f t="shared" si="5"/>
        <v>0</v>
      </c>
      <c r="AB15" s="927"/>
      <c r="AC15" s="927">
        <f>SUM(AC16:AC24)</f>
        <v>302</v>
      </c>
      <c r="AD15" s="927">
        <f>SUM(AD16:AD24)</f>
        <v>619</v>
      </c>
      <c r="AE15" s="927">
        <f t="shared" si="6"/>
        <v>921</v>
      </c>
      <c r="AF15" s="927"/>
      <c r="AG15" s="927">
        <f t="shared" si="7"/>
        <v>1993</v>
      </c>
      <c r="AH15" s="927">
        <f t="shared" si="8"/>
        <v>2485</v>
      </c>
      <c r="AI15" s="927"/>
      <c r="AJ15" s="926">
        <f t="shared" si="9"/>
        <v>4478</v>
      </c>
    </row>
    <row r="16" spans="1:51" ht="11.85" customHeight="1">
      <c r="B16" s="2007"/>
      <c r="C16" s="251" t="s">
        <v>92</v>
      </c>
      <c r="D16" s="261"/>
      <c r="E16" s="242">
        <v>96</v>
      </c>
      <c r="F16" s="242">
        <v>74</v>
      </c>
      <c r="G16" s="242">
        <f t="shared" si="0"/>
        <v>170</v>
      </c>
      <c r="H16" s="242"/>
      <c r="I16" s="242">
        <v>0</v>
      </c>
      <c r="J16" s="242">
        <v>0</v>
      </c>
      <c r="K16" s="242">
        <f t="shared" si="1"/>
        <v>0</v>
      </c>
      <c r="L16" s="242"/>
      <c r="M16" s="242">
        <v>0</v>
      </c>
      <c r="N16" s="242">
        <v>0</v>
      </c>
      <c r="O16" s="242">
        <f t="shared" si="2"/>
        <v>0</v>
      </c>
      <c r="P16" s="242"/>
      <c r="Q16" s="242">
        <v>0</v>
      </c>
      <c r="R16" s="242">
        <v>0</v>
      </c>
      <c r="S16" s="242">
        <f t="shared" si="3"/>
        <v>0</v>
      </c>
      <c r="T16" s="242"/>
      <c r="U16" s="242">
        <v>1595</v>
      </c>
      <c r="V16" s="242">
        <v>1748</v>
      </c>
      <c r="W16" s="242">
        <f t="shared" si="4"/>
        <v>3343</v>
      </c>
      <c r="X16" s="242"/>
      <c r="Y16" s="242">
        <v>0</v>
      </c>
      <c r="Z16" s="242">
        <v>0</v>
      </c>
      <c r="AA16" s="242">
        <f t="shared" si="5"/>
        <v>0</v>
      </c>
      <c r="AB16" s="242"/>
      <c r="AC16" s="242">
        <v>0</v>
      </c>
      <c r="AD16" s="242">
        <v>0</v>
      </c>
      <c r="AE16" s="242">
        <f t="shared" si="6"/>
        <v>0</v>
      </c>
      <c r="AF16" s="242"/>
      <c r="AG16" s="242">
        <f t="shared" si="7"/>
        <v>1691</v>
      </c>
      <c r="AH16" s="242">
        <f t="shared" si="8"/>
        <v>1822</v>
      </c>
      <c r="AI16" s="242"/>
      <c r="AJ16" s="924">
        <f t="shared" si="9"/>
        <v>3513</v>
      </c>
    </row>
    <row r="17" spans="1:36" ht="11.85" customHeight="1">
      <c r="B17" s="2007"/>
      <c r="C17" s="251" t="s">
        <v>110</v>
      </c>
      <c r="D17" s="261"/>
      <c r="E17" s="242">
        <v>0</v>
      </c>
      <c r="F17" s="242">
        <v>0</v>
      </c>
      <c r="G17" s="242">
        <f t="shared" si="0"/>
        <v>0</v>
      </c>
      <c r="H17" s="242"/>
      <c r="I17" s="242">
        <v>0</v>
      </c>
      <c r="J17" s="242">
        <v>0</v>
      </c>
      <c r="K17" s="242">
        <f t="shared" si="1"/>
        <v>0</v>
      </c>
      <c r="L17" s="242"/>
      <c r="M17" s="242">
        <v>0</v>
      </c>
      <c r="N17" s="242">
        <v>0</v>
      </c>
      <c r="O17" s="242">
        <f t="shared" si="2"/>
        <v>0</v>
      </c>
      <c r="P17" s="242"/>
      <c r="Q17" s="242">
        <v>0</v>
      </c>
      <c r="R17" s="242">
        <v>0</v>
      </c>
      <c r="S17" s="242">
        <f t="shared" si="3"/>
        <v>0</v>
      </c>
      <c r="T17" s="242"/>
      <c r="U17" s="242">
        <v>0</v>
      </c>
      <c r="V17" s="242">
        <v>0</v>
      </c>
      <c r="W17" s="242">
        <f t="shared" si="4"/>
        <v>0</v>
      </c>
      <c r="X17" s="242"/>
      <c r="Y17" s="242">
        <v>0</v>
      </c>
      <c r="Z17" s="242">
        <v>0</v>
      </c>
      <c r="AA17" s="242">
        <f t="shared" si="5"/>
        <v>0</v>
      </c>
      <c r="AB17" s="242"/>
      <c r="AC17" s="242">
        <v>0</v>
      </c>
      <c r="AD17" s="242">
        <v>0</v>
      </c>
      <c r="AE17" s="242">
        <f t="shared" si="6"/>
        <v>0</v>
      </c>
      <c r="AF17" s="242"/>
      <c r="AG17" s="242">
        <f t="shared" si="7"/>
        <v>0</v>
      </c>
      <c r="AH17" s="242">
        <f t="shared" si="8"/>
        <v>0</v>
      </c>
      <c r="AI17" s="242"/>
      <c r="AJ17" s="924">
        <f t="shared" si="9"/>
        <v>0</v>
      </c>
    </row>
    <row r="18" spans="1:36" ht="11.85" customHeight="1">
      <c r="B18" s="2007"/>
      <c r="C18" s="251" t="s">
        <v>56</v>
      </c>
      <c r="D18" s="261"/>
      <c r="E18" s="242">
        <v>0</v>
      </c>
      <c r="F18" s="242">
        <v>0</v>
      </c>
      <c r="G18" s="242">
        <f t="shared" si="0"/>
        <v>0</v>
      </c>
      <c r="H18" s="242"/>
      <c r="I18" s="242">
        <v>0</v>
      </c>
      <c r="J18" s="242">
        <v>0</v>
      </c>
      <c r="K18" s="242">
        <f t="shared" si="1"/>
        <v>0</v>
      </c>
      <c r="L18" s="242"/>
      <c r="M18" s="242">
        <v>0</v>
      </c>
      <c r="N18" s="242">
        <v>0</v>
      </c>
      <c r="O18" s="242">
        <f t="shared" si="2"/>
        <v>0</v>
      </c>
      <c r="P18" s="242"/>
      <c r="Q18" s="242">
        <v>0</v>
      </c>
      <c r="R18" s="242">
        <v>0</v>
      </c>
      <c r="S18" s="242">
        <f t="shared" si="3"/>
        <v>0</v>
      </c>
      <c r="T18" s="242"/>
      <c r="U18" s="242">
        <v>0</v>
      </c>
      <c r="V18" s="242">
        <v>0</v>
      </c>
      <c r="W18" s="242">
        <f t="shared" si="4"/>
        <v>0</v>
      </c>
      <c r="X18" s="242"/>
      <c r="Y18" s="242">
        <v>0</v>
      </c>
      <c r="Z18" s="242">
        <v>0</v>
      </c>
      <c r="AA18" s="242">
        <f t="shared" si="5"/>
        <v>0</v>
      </c>
      <c r="AB18" s="242"/>
      <c r="AC18" s="242">
        <v>0</v>
      </c>
      <c r="AD18" s="242">
        <v>0</v>
      </c>
      <c r="AE18" s="242">
        <f t="shared" si="6"/>
        <v>0</v>
      </c>
      <c r="AF18" s="242"/>
      <c r="AG18" s="242">
        <f t="shared" si="7"/>
        <v>0</v>
      </c>
      <c r="AH18" s="242">
        <f t="shared" si="8"/>
        <v>0</v>
      </c>
      <c r="AI18" s="242"/>
      <c r="AJ18" s="924">
        <f t="shared" si="9"/>
        <v>0</v>
      </c>
    </row>
    <row r="19" spans="1:36" ht="11.85" customHeight="1">
      <c r="B19" s="2007"/>
      <c r="C19" s="251" t="s">
        <v>125</v>
      </c>
      <c r="D19" s="261"/>
      <c r="E19" s="242">
        <v>0</v>
      </c>
      <c r="F19" s="242">
        <v>0</v>
      </c>
      <c r="G19" s="242">
        <f t="shared" si="0"/>
        <v>0</v>
      </c>
      <c r="H19" s="242"/>
      <c r="I19" s="242">
        <v>0</v>
      </c>
      <c r="J19" s="242">
        <v>0</v>
      </c>
      <c r="K19" s="242">
        <f t="shared" si="1"/>
        <v>0</v>
      </c>
      <c r="L19" s="242"/>
      <c r="M19" s="242">
        <v>0</v>
      </c>
      <c r="N19" s="242">
        <v>0</v>
      </c>
      <c r="O19" s="242">
        <f t="shared" si="2"/>
        <v>0</v>
      </c>
      <c r="P19" s="242"/>
      <c r="Q19" s="242">
        <v>0</v>
      </c>
      <c r="R19" s="242">
        <v>0</v>
      </c>
      <c r="S19" s="242">
        <f t="shared" si="3"/>
        <v>0</v>
      </c>
      <c r="T19" s="242"/>
      <c r="U19" s="242">
        <v>0</v>
      </c>
      <c r="V19" s="242">
        <v>0</v>
      </c>
      <c r="W19" s="242">
        <f t="shared" si="4"/>
        <v>0</v>
      </c>
      <c r="X19" s="242"/>
      <c r="Y19" s="242">
        <v>0</v>
      </c>
      <c r="Z19" s="242">
        <v>0</v>
      </c>
      <c r="AA19" s="242">
        <f t="shared" si="5"/>
        <v>0</v>
      </c>
      <c r="AB19" s="242"/>
      <c r="AC19" s="242">
        <v>0</v>
      </c>
      <c r="AD19" s="242">
        <v>0</v>
      </c>
      <c r="AE19" s="242">
        <f t="shared" si="6"/>
        <v>0</v>
      </c>
      <c r="AF19" s="242"/>
      <c r="AG19" s="242">
        <f t="shared" si="7"/>
        <v>0</v>
      </c>
      <c r="AH19" s="242">
        <f t="shared" si="8"/>
        <v>0</v>
      </c>
      <c r="AI19" s="242"/>
      <c r="AJ19" s="924">
        <f t="shared" si="9"/>
        <v>0</v>
      </c>
    </row>
    <row r="20" spans="1:36" ht="11.85" customHeight="1">
      <c r="B20" s="2007"/>
      <c r="C20" s="251" t="s">
        <v>124</v>
      </c>
      <c r="D20" s="261"/>
      <c r="E20" s="242">
        <v>0</v>
      </c>
      <c r="F20" s="242">
        <v>44</v>
      </c>
      <c r="G20" s="242">
        <f t="shared" si="0"/>
        <v>44</v>
      </c>
      <c r="H20" s="242"/>
      <c r="I20" s="242">
        <v>0</v>
      </c>
      <c r="J20" s="242">
        <v>0</v>
      </c>
      <c r="K20" s="242">
        <f t="shared" si="1"/>
        <v>0</v>
      </c>
      <c r="L20" s="242"/>
      <c r="M20" s="242">
        <v>0</v>
      </c>
      <c r="N20" s="242">
        <v>0</v>
      </c>
      <c r="O20" s="242">
        <f t="shared" si="2"/>
        <v>0</v>
      </c>
      <c r="P20" s="242"/>
      <c r="Q20" s="242">
        <v>0</v>
      </c>
      <c r="R20" s="242">
        <v>0</v>
      </c>
      <c r="S20" s="242">
        <f t="shared" si="3"/>
        <v>0</v>
      </c>
      <c r="T20" s="242"/>
      <c r="U20" s="242">
        <v>0</v>
      </c>
      <c r="V20" s="242">
        <v>0</v>
      </c>
      <c r="W20" s="242">
        <f t="shared" si="4"/>
        <v>0</v>
      </c>
      <c r="X20" s="242"/>
      <c r="Y20" s="242">
        <v>0</v>
      </c>
      <c r="Z20" s="242">
        <v>0</v>
      </c>
      <c r="AA20" s="242">
        <f t="shared" si="5"/>
        <v>0</v>
      </c>
      <c r="AB20" s="242"/>
      <c r="AC20" s="242">
        <v>146</v>
      </c>
      <c r="AD20" s="242">
        <v>210</v>
      </c>
      <c r="AE20" s="242">
        <f t="shared" si="6"/>
        <v>356</v>
      </c>
      <c r="AF20" s="242"/>
      <c r="AG20" s="242">
        <f t="shared" si="7"/>
        <v>146</v>
      </c>
      <c r="AH20" s="242">
        <f t="shared" si="8"/>
        <v>254</v>
      </c>
      <c r="AI20" s="242"/>
      <c r="AJ20" s="924">
        <f t="shared" si="9"/>
        <v>400</v>
      </c>
    </row>
    <row r="21" spans="1:36" ht="11.85" customHeight="1">
      <c r="B21" s="2007"/>
      <c r="C21" s="251" t="s">
        <v>53</v>
      </c>
      <c r="D21" s="261"/>
      <c r="E21" s="242">
        <v>0</v>
      </c>
      <c r="F21" s="242">
        <v>0</v>
      </c>
      <c r="G21" s="242">
        <f t="shared" si="0"/>
        <v>0</v>
      </c>
      <c r="H21" s="242"/>
      <c r="I21" s="242">
        <v>0</v>
      </c>
      <c r="J21" s="242">
        <v>0</v>
      </c>
      <c r="K21" s="242">
        <f t="shared" si="1"/>
        <v>0</v>
      </c>
      <c r="L21" s="242"/>
      <c r="M21" s="242">
        <v>0</v>
      </c>
      <c r="N21" s="242">
        <v>0</v>
      </c>
      <c r="O21" s="242">
        <f t="shared" si="2"/>
        <v>0</v>
      </c>
      <c r="P21" s="242"/>
      <c r="Q21" s="242">
        <v>0</v>
      </c>
      <c r="R21" s="242">
        <v>0</v>
      </c>
      <c r="S21" s="242">
        <f t="shared" si="3"/>
        <v>0</v>
      </c>
      <c r="T21" s="242"/>
      <c r="U21" s="242">
        <v>0</v>
      </c>
      <c r="V21" s="242">
        <v>0</v>
      </c>
      <c r="W21" s="242">
        <f t="shared" si="4"/>
        <v>0</v>
      </c>
      <c r="X21" s="242"/>
      <c r="Y21" s="242">
        <v>0</v>
      </c>
      <c r="Z21" s="242">
        <v>0</v>
      </c>
      <c r="AA21" s="242">
        <f t="shared" si="5"/>
        <v>0</v>
      </c>
      <c r="AB21" s="242"/>
      <c r="AC21" s="242">
        <v>0</v>
      </c>
      <c r="AD21" s="242">
        <v>281</v>
      </c>
      <c r="AE21" s="242">
        <f t="shared" si="6"/>
        <v>281</v>
      </c>
      <c r="AF21" s="242"/>
      <c r="AG21" s="242">
        <f t="shared" si="7"/>
        <v>0</v>
      </c>
      <c r="AH21" s="242">
        <f t="shared" si="8"/>
        <v>281</v>
      </c>
      <c r="AI21" s="242"/>
      <c r="AJ21" s="924">
        <f t="shared" si="9"/>
        <v>281</v>
      </c>
    </row>
    <row r="22" spans="1:36" ht="11.85" customHeight="1">
      <c r="B22" s="2007"/>
      <c r="C22" s="251" t="s">
        <v>123</v>
      </c>
      <c r="D22" s="261"/>
      <c r="E22" s="242">
        <v>0</v>
      </c>
      <c r="F22" s="242">
        <v>0</v>
      </c>
      <c r="G22" s="242">
        <f t="shared" si="0"/>
        <v>0</v>
      </c>
      <c r="H22" s="242"/>
      <c r="I22" s="242">
        <v>0</v>
      </c>
      <c r="J22" s="242">
        <v>0</v>
      </c>
      <c r="K22" s="242">
        <f t="shared" si="1"/>
        <v>0</v>
      </c>
      <c r="L22" s="242"/>
      <c r="M22" s="242">
        <v>0</v>
      </c>
      <c r="N22" s="242">
        <v>0</v>
      </c>
      <c r="O22" s="242">
        <f t="shared" si="2"/>
        <v>0</v>
      </c>
      <c r="P22" s="242"/>
      <c r="Q22" s="242">
        <v>0</v>
      </c>
      <c r="R22" s="242">
        <v>0</v>
      </c>
      <c r="S22" s="242">
        <f t="shared" si="3"/>
        <v>0</v>
      </c>
      <c r="T22" s="242"/>
      <c r="U22" s="242">
        <v>0</v>
      </c>
      <c r="V22" s="242">
        <v>0</v>
      </c>
      <c r="W22" s="242">
        <f t="shared" si="4"/>
        <v>0</v>
      </c>
      <c r="X22" s="242"/>
      <c r="Y22" s="242">
        <v>0</v>
      </c>
      <c r="Z22" s="242">
        <v>0</v>
      </c>
      <c r="AA22" s="242">
        <f t="shared" si="5"/>
        <v>0</v>
      </c>
      <c r="AB22" s="242"/>
      <c r="AC22" s="242">
        <v>156</v>
      </c>
      <c r="AD22" s="242">
        <v>128</v>
      </c>
      <c r="AE22" s="242">
        <f t="shared" si="6"/>
        <v>284</v>
      </c>
      <c r="AF22" s="242"/>
      <c r="AG22" s="242">
        <f t="shared" si="7"/>
        <v>156</v>
      </c>
      <c r="AH22" s="242">
        <f t="shared" si="8"/>
        <v>128</v>
      </c>
      <c r="AI22" s="242"/>
      <c r="AJ22" s="924">
        <f t="shared" si="9"/>
        <v>284</v>
      </c>
    </row>
    <row r="23" spans="1:36" ht="11.85" customHeight="1">
      <c r="B23" s="2007"/>
      <c r="C23" s="251" t="s">
        <v>32</v>
      </c>
      <c r="D23" s="261"/>
      <c r="E23" s="242">
        <v>0</v>
      </c>
      <c r="F23" s="242">
        <v>0</v>
      </c>
      <c r="G23" s="242">
        <f t="shared" si="0"/>
        <v>0</v>
      </c>
      <c r="H23" s="242"/>
      <c r="I23" s="242">
        <v>0</v>
      </c>
      <c r="J23" s="242">
        <v>0</v>
      </c>
      <c r="K23" s="242">
        <f t="shared" si="1"/>
        <v>0</v>
      </c>
      <c r="L23" s="242"/>
      <c r="M23" s="242">
        <v>0</v>
      </c>
      <c r="N23" s="242">
        <v>0</v>
      </c>
      <c r="O23" s="242">
        <f t="shared" si="2"/>
        <v>0</v>
      </c>
      <c r="P23" s="242"/>
      <c r="Q23" s="242">
        <v>0</v>
      </c>
      <c r="R23" s="242">
        <v>0</v>
      </c>
      <c r="S23" s="242">
        <f t="shared" si="3"/>
        <v>0</v>
      </c>
      <c r="T23" s="242"/>
      <c r="U23" s="242">
        <v>0</v>
      </c>
      <c r="V23" s="242">
        <v>0</v>
      </c>
      <c r="W23" s="242">
        <f t="shared" si="4"/>
        <v>0</v>
      </c>
      <c r="X23" s="242"/>
      <c r="Y23" s="242">
        <v>0</v>
      </c>
      <c r="Z23" s="242">
        <v>0</v>
      </c>
      <c r="AA23" s="242">
        <f t="shared" si="5"/>
        <v>0</v>
      </c>
      <c r="AB23" s="242"/>
      <c r="AC23" s="242">
        <v>0</v>
      </c>
      <c r="AD23" s="242">
        <v>0</v>
      </c>
      <c r="AE23" s="242">
        <f t="shared" si="6"/>
        <v>0</v>
      </c>
      <c r="AF23" s="242"/>
      <c r="AG23" s="242">
        <f t="shared" si="7"/>
        <v>0</v>
      </c>
      <c r="AH23" s="242">
        <f t="shared" si="8"/>
        <v>0</v>
      </c>
      <c r="AI23" s="242"/>
      <c r="AJ23" s="924">
        <f t="shared" si="9"/>
        <v>0</v>
      </c>
    </row>
    <row r="24" spans="1:36" ht="11.85" customHeight="1">
      <c r="B24" s="2008"/>
      <c r="C24" s="261" t="s">
        <v>48</v>
      </c>
      <c r="D24" s="261"/>
      <c r="E24" s="242">
        <v>0</v>
      </c>
      <c r="F24" s="242">
        <v>0</v>
      </c>
      <c r="G24" s="242">
        <f t="shared" si="0"/>
        <v>0</v>
      </c>
      <c r="H24" s="242"/>
      <c r="I24" s="242">
        <v>0</v>
      </c>
      <c r="J24" s="242">
        <v>0</v>
      </c>
      <c r="K24" s="242">
        <f t="shared" si="1"/>
        <v>0</v>
      </c>
      <c r="L24" s="242"/>
      <c r="M24" s="242">
        <v>0</v>
      </c>
      <c r="N24" s="242">
        <v>0</v>
      </c>
      <c r="O24" s="242">
        <f t="shared" si="2"/>
        <v>0</v>
      </c>
      <c r="P24" s="242"/>
      <c r="Q24" s="242">
        <v>0</v>
      </c>
      <c r="R24" s="242">
        <v>0</v>
      </c>
      <c r="S24" s="242">
        <f t="shared" si="3"/>
        <v>0</v>
      </c>
      <c r="T24" s="242"/>
      <c r="U24" s="242">
        <v>0</v>
      </c>
      <c r="V24" s="242">
        <v>0</v>
      </c>
      <c r="W24" s="242">
        <f t="shared" si="4"/>
        <v>0</v>
      </c>
      <c r="X24" s="242"/>
      <c r="Y24" s="242">
        <v>0</v>
      </c>
      <c r="Z24" s="242">
        <v>0</v>
      </c>
      <c r="AA24" s="242">
        <f t="shared" si="5"/>
        <v>0</v>
      </c>
      <c r="AB24" s="242"/>
      <c r="AC24" s="242">
        <v>0</v>
      </c>
      <c r="AD24" s="242">
        <v>0</v>
      </c>
      <c r="AE24" s="242">
        <f t="shared" si="6"/>
        <v>0</v>
      </c>
      <c r="AF24" s="242"/>
      <c r="AG24" s="242">
        <f t="shared" si="7"/>
        <v>0</v>
      </c>
      <c r="AH24" s="242">
        <f t="shared" si="8"/>
        <v>0</v>
      </c>
      <c r="AI24" s="242"/>
      <c r="AJ24" s="923">
        <f t="shared" si="9"/>
        <v>0</v>
      </c>
    </row>
    <row r="25" spans="1:36" s="250" customFormat="1" ht="12" customHeight="1">
      <c r="A25" s="855"/>
      <c r="B25" s="2006">
        <v>1403</v>
      </c>
      <c r="C25" s="929" t="s">
        <v>14</v>
      </c>
      <c r="D25" s="928"/>
      <c r="E25" s="927">
        <f>SUM(E26:E28)</f>
        <v>16</v>
      </c>
      <c r="F25" s="927">
        <f>SUM(F26:F28)</f>
        <v>28</v>
      </c>
      <c r="G25" s="927">
        <f t="shared" si="0"/>
        <v>44</v>
      </c>
      <c r="H25" s="927"/>
      <c r="I25" s="927">
        <f>SUM(I26:I28)</f>
        <v>0</v>
      </c>
      <c r="J25" s="927">
        <f>SUM(J26:J28)</f>
        <v>0</v>
      </c>
      <c r="K25" s="927">
        <f t="shared" si="1"/>
        <v>0</v>
      </c>
      <c r="L25" s="927"/>
      <c r="M25" s="927">
        <f>SUM(M26:M28)</f>
        <v>0</v>
      </c>
      <c r="N25" s="927">
        <f>SUM(N26:N28)</f>
        <v>0</v>
      </c>
      <c r="O25" s="927">
        <f t="shared" si="2"/>
        <v>0</v>
      </c>
      <c r="P25" s="927"/>
      <c r="Q25" s="927">
        <f>SUM(Q26:Q28)</f>
        <v>0</v>
      </c>
      <c r="R25" s="927">
        <f>SUM(R26:R28)</f>
        <v>0</v>
      </c>
      <c r="S25" s="927">
        <f t="shared" si="3"/>
        <v>0</v>
      </c>
      <c r="T25" s="927"/>
      <c r="U25" s="927">
        <f>SUM(U26:U28)</f>
        <v>123</v>
      </c>
      <c r="V25" s="927">
        <f>SUM(V26:V28)</f>
        <v>149</v>
      </c>
      <c r="W25" s="927">
        <f t="shared" si="4"/>
        <v>272</v>
      </c>
      <c r="X25" s="927"/>
      <c r="Y25" s="927">
        <f>SUM(Y26:Y28)</f>
        <v>0</v>
      </c>
      <c r="Z25" s="927">
        <f>SUM(Z26:Z28)</f>
        <v>0</v>
      </c>
      <c r="AA25" s="927">
        <f t="shared" si="5"/>
        <v>0</v>
      </c>
      <c r="AB25" s="927"/>
      <c r="AC25" s="927">
        <f>SUM(AC26:AC28)</f>
        <v>67</v>
      </c>
      <c r="AD25" s="927">
        <f>SUM(AD26:AD28)</f>
        <v>102</v>
      </c>
      <c r="AE25" s="927">
        <f t="shared" si="6"/>
        <v>169</v>
      </c>
      <c r="AF25" s="927"/>
      <c r="AG25" s="927">
        <f t="shared" si="7"/>
        <v>206</v>
      </c>
      <c r="AH25" s="927">
        <f t="shared" si="8"/>
        <v>279</v>
      </c>
      <c r="AI25" s="927"/>
      <c r="AJ25" s="926">
        <f t="shared" si="9"/>
        <v>485</v>
      </c>
    </row>
    <row r="26" spans="1:36" ht="11.85" customHeight="1">
      <c r="B26" s="2007"/>
      <c r="C26" s="251" t="s">
        <v>33</v>
      </c>
      <c r="D26" s="261"/>
      <c r="E26" s="242">
        <v>16</v>
      </c>
      <c r="F26" s="242">
        <v>28</v>
      </c>
      <c r="G26" s="242">
        <f t="shared" si="0"/>
        <v>44</v>
      </c>
      <c r="H26" s="242"/>
      <c r="I26" s="242">
        <v>0</v>
      </c>
      <c r="J26" s="242">
        <v>0</v>
      </c>
      <c r="K26" s="242">
        <f t="shared" si="1"/>
        <v>0</v>
      </c>
      <c r="L26" s="242"/>
      <c r="M26" s="242">
        <v>0</v>
      </c>
      <c r="N26" s="242">
        <v>0</v>
      </c>
      <c r="O26" s="242">
        <f t="shared" si="2"/>
        <v>0</v>
      </c>
      <c r="P26" s="242"/>
      <c r="Q26" s="242">
        <v>0</v>
      </c>
      <c r="R26" s="242">
        <v>0</v>
      </c>
      <c r="S26" s="242">
        <f t="shared" si="3"/>
        <v>0</v>
      </c>
      <c r="T26" s="242"/>
      <c r="U26" s="242">
        <v>123</v>
      </c>
      <c r="V26" s="242">
        <v>149</v>
      </c>
      <c r="W26" s="242">
        <f t="shared" si="4"/>
        <v>272</v>
      </c>
      <c r="X26" s="242"/>
      <c r="Y26" s="242">
        <v>0</v>
      </c>
      <c r="Z26" s="242">
        <v>0</v>
      </c>
      <c r="AA26" s="242">
        <f t="shared" si="5"/>
        <v>0</v>
      </c>
      <c r="AB26" s="242"/>
      <c r="AC26" s="242">
        <v>0</v>
      </c>
      <c r="AD26" s="242">
        <v>0</v>
      </c>
      <c r="AE26" s="242">
        <f t="shared" si="6"/>
        <v>0</v>
      </c>
      <c r="AF26" s="242"/>
      <c r="AG26" s="242">
        <f t="shared" si="7"/>
        <v>139</v>
      </c>
      <c r="AH26" s="242">
        <f t="shared" si="8"/>
        <v>177</v>
      </c>
      <c r="AI26" s="242"/>
      <c r="AJ26" s="924">
        <f t="shared" si="9"/>
        <v>316</v>
      </c>
    </row>
    <row r="27" spans="1:36" ht="11.85" customHeight="1">
      <c r="B27" s="2007"/>
      <c r="C27" s="251" t="s">
        <v>15</v>
      </c>
      <c r="D27" s="261"/>
      <c r="E27" s="242">
        <v>0</v>
      </c>
      <c r="F27" s="242">
        <v>0</v>
      </c>
      <c r="G27" s="242">
        <f t="shared" si="0"/>
        <v>0</v>
      </c>
      <c r="H27" s="242"/>
      <c r="I27" s="242">
        <v>0</v>
      </c>
      <c r="J27" s="242">
        <v>0</v>
      </c>
      <c r="K27" s="242">
        <f t="shared" si="1"/>
        <v>0</v>
      </c>
      <c r="L27" s="242"/>
      <c r="M27" s="242">
        <v>0</v>
      </c>
      <c r="N27" s="242">
        <v>0</v>
      </c>
      <c r="O27" s="242">
        <f t="shared" si="2"/>
        <v>0</v>
      </c>
      <c r="P27" s="242"/>
      <c r="Q27" s="242">
        <v>0</v>
      </c>
      <c r="R27" s="242">
        <v>0</v>
      </c>
      <c r="S27" s="242">
        <f t="shared" si="3"/>
        <v>0</v>
      </c>
      <c r="T27" s="242"/>
      <c r="U27" s="242">
        <v>0</v>
      </c>
      <c r="V27" s="242">
        <v>0</v>
      </c>
      <c r="W27" s="242">
        <f t="shared" si="4"/>
        <v>0</v>
      </c>
      <c r="X27" s="242"/>
      <c r="Y27" s="242">
        <v>0</v>
      </c>
      <c r="Z27" s="242">
        <v>0</v>
      </c>
      <c r="AA27" s="242">
        <f t="shared" si="5"/>
        <v>0</v>
      </c>
      <c r="AB27" s="242"/>
      <c r="AC27" s="242">
        <v>67</v>
      </c>
      <c r="AD27" s="242">
        <v>102</v>
      </c>
      <c r="AE27" s="242">
        <f t="shared" si="6"/>
        <v>169</v>
      </c>
      <c r="AF27" s="242"/>
      <c r="AG27" s="242">
        <f t="shared" si="7"/>
        <v>67</v>
      </c>
      <c r="AH27" s="242">
        <f t="shared" si="8"/>
        <v>102</v>
      </c>
      <c r="AI27" s="242"/>
      <c r="AJ27" s="924">
        <f t="shared" si="9"/>
        <v>169</v>
      </c>
    </row>
    <row r="28" spans="1:36" ht="11.85" customHeight="1">
      <c r="B28" s="2007"/>
      <c r="C28" s="251" t="s">
        <v>16</v>
      </c>
      <c r="D28" s="261"/>
      <c r="E28" s="242">
        <v>0</v>
      </c>
      <c r="F28" s="242">
        <v>0</v>
      </c>
      <c r="G28" s="242">
        <f t="shared" si="0"/>
        <v>0</v>
      </c>
      <c r="H28" s="242"/>
      <c r="I28" s="242">
        <v>0</v>
      </c>
      <c r="J28" s="242">
        <v>0</v>
      </c>
      <c r="K28" s="242">
        <f t="shared" si="1"/>
        <v>0</v>
      </c>
      <c r="L28" s="242"/>
      <c r="M28" s="242">
        <v>0</v>
      </c>
      <c r="N28" s="242">
        <v>0</v>
      </c>
      <c r="O28" s="242">
        <f t="shared" si="2"/>
        <v>0</v>
      </c>
      <c r="P28" s="242"/>
      <c r="Q28" s="242">
        <v>0</v>
      </c>
      <c r="R28" s="242">
        <v>0</v>
      </c>
      <c r="S28" s="242">
        <f t="shared" si="3"/>
        <v>0</v>
      </c>
      <c r="T28" s="242"/>
      <c r="U28" s="242">
        <v>0</v>
      </c>
      <c r="V28" s="242">
        <v>0</v>
      </c>
      <c r="W28" s="242">
        <f t="shared" si="4"/>
        <v>0</v>
      </c>
      <c r="X28" s="242"/>
      <c r="Y28" s="242">
        <v>0</v>
      </c>
      <c r="Z28" s="242">
        <v>0</v>
      </c>
      <c r="AA28" s="242">
        <f t="shared" si="5"/>
        <v>0</v>
      </c>
      <c r="AB28" s="242"/>
      <c r="AC28" s="242">
        <v>0</v>
      </c>
      <c r="AD28" s="242">
        <v>0</v>
      </c>
      <c r="AE28" s="242">
        <f t="shared" si="6"/>
        <v>0</v>
      </c>
      <c r="AF28" s="242"/>
      <c r="AG28" s="242">
        <f t="shared" si="7"/>
        <v>0</v>
      </c>
      <c r="AH28" s="242">
        <f t="shared" si="8"/>
        <v>0</v>
      </c>
      <c r="AI28" s="242"/>
      <c r="AJ28" s="923">
        <f t="shared" si="9"/>
        <v>0</v>
      </c>
    </row>
    <row r="29" spans="1:36" s="250" customFormat="1" ht="12" customHeight="1">
      <c r="A29" s="855"/>
      <c r="B29" s="2010">
        <v>1404</v>
      </c>
      <c r="C29" s="929" t="s">
        <v>34</v>
      </c>
      <c r="D29" s="928"/>
      <c r="E29" s="927">
        <f>SUM(E30,E31)</f>
        <v>87</v>
      </c>
      <c r="F29" s="927">
        <f>SUM(F30,F31)</f>
        <v>106</v>
      </c>
      <c r="G29" s="927">
        <f t="shared" si="0"/>
        <v>193</v>
      </c>
      <c r="H29" s="927"/>
      <c r="I29" s="927">
        <f>SUM(I30:I31)</f>
        <v>34</v>
      </c>
      <c r="J29" s="927">
        <f>SUM(J30:J31)</f>
        <v>33</v>
      </c>
      <c r="K29" s="927">
        <f t="shared" si="1"/>
        <v>67</v>
      </c>
      <c r="L29" s="927"/>
      <c r="M29" s="927">
        <f>SUM(M30:M31)</f>
        <v>40</v>
      </c>
      <c r="N29" s="927">
        <f>SUM(N30:N31)</f>
        <v>19</v>
      </c>
      <c r="O29" s="927">
        <f t="shared" si="2"/>
        <v>59</v>
      </c>
      <c r="P29" s="927"/>
      <c r="Q29" s="927">
        <f>SUM(Q30:Q31)</f>
        <v>90</v>
      </c>
      <c r="R29" s="927">
        <f>SUM(R30:R31)</f>
        <v>104</v>
      </c>
      <c r="S29" s="927">
        <f t="shared" si="3"/>
        <v>194</v>
      </c>
      <c r="T29" s="927"/>
      <c r="U29" s="927">
        <f>SUM(U30:U31)</f>
        <v>1687</v>
      </c>
      <c r="V29" s="927">
        <f>SUM(V30:V31)</f>
        <v>793</v>
      </c>
      <c r="W29" s="927">
        <f t="shared" si="4"/>
        <v>2480</v>
      </c>
      <c r="X29" s="927"/>
      <c r="Y29" s="927">
        <f>SUM(Y30:Y31)</f>
        <v>40</v>
      </c>
      <c r="Z29" s="927">
        <f>SUM(Z30:Z31)</f>
        <v>26</v>
      </c>
      <c r="AA29" s="927">
        <f t="shared" si="5"/>
        <v>66</v>
      </c>
      <c r="AB29" s="927"/>
      <c r="AC29" s="927">
        <f>SUM(AC30:AC31)</f>
        <v>246</v>
      </c>
      <c r="AD29" s="927">
        <f>SUM(AD30:AD31)</f>
        <v>246</v>
      </c>
      <c r="AE29" s="927">
        <f t="shared" si="6"/>
        <v>492</v>
      </c>
      <c r="AF29" s="927"/>
      <c r="AG29" s="927">
        <f t="shared" si="7"/>
        <v>2224</v>
      </c>
      <c r="AH29" s="927">
        <f t="shared" si="8"/>
        <v>1327</v>
      </c>
      <c r="AI29" s="927"/>
      <c r="AJ29" s="926">
        <f t="shared" si="9"/>
        <v>3551</v>
      </c>
    </row>
    <row r="30" spans="1:36" ht="11.85" customHeight="1">
      <c r="B30" s="1981"/>
      <c r="C30" s="251" t="s">
        <v>109</v>
      </c>
      <c r="D30" s="261"/>
      <c r="E30" s="242">
        <v>42</v>
      </c>
      <c r="F30" s="242">
        <v>28</v>
      </c>
      <c r="G30" s="242">
        <f t="shared" si="0"/>
        <v>70</v>
      </c>
      <c r="H30" s="242"/>
      <c r="I30" s="242">
        <v>0</v>
      </c>
      <c r="J30" s="242">
        <v>0</v>
      </c>
      <c r="K30" s="242">
        <f t="shared" si="1"/>
        <v>0</v>
      </c>
      <c r="L30" s="242"/>
      <c r="M30" s="242">
        <v>0</v>
      </c>
      <c r="N30" s="242">
        <v>0</v>
      </c>
      <c r="O30" s="242">
        <f t="shared" si="2"/>
        <v>0</v>
      </c>
      <c r="P30" s="242"/>
      <c r="Q30" s="242">
        <v>0</v>
      </c>
      <c r="R30" s="242">
        <v>0</v>
      </c>
      <c r="S30" s="242">
        <f t="shared" si="3"/>
        <v>0</v>
      </c>
      <c r="T30" s="242"/>
      <c r="U30" s="242">
        <v>1100</v>
      </c>
      <c r="V30" s="242">
        <v>300</v>
      </c>
      <c r="W30" s="242">
        <f t="shared" si="4"/>
        <v>1400</v>
      </c>
      <c r="X30" s="242"/>
      <c r="Y30" s="242">
        <v>0</v>
      </c>
      <c r="Z30" s="242">
        <v>0</v>
      </c>
      <c r="AA30" s="242">
        <f t="shared" si="5"/>
        <v>0</v>
      </c>
      <c r="AB30" s="242"/>
      <c r="AC30" s="242">
        <v>0</v>
      </c>
      <c r="AD30" s="242">
        <v>0</v>
      </c>
      <c r="AE30" s="242">
        <f t="shared" si="6"/>
        <v>0</v>
      </c>
      <c r="AF30" s="242"/>
      <c r="AG30" s="242">
        <f t="shared" si="7"/>
        <v>1142</v>
      </c>
      <c r="AH30" s="242">
        <f t="shared" si="8"/>
        <v>328</v>
      </c>
      <c r="AI30" s="242"/>
      <c r="AJ30" s="924">
        <f t="shared" si="9"/>
        <v>1470</v>
      </c>
    </row>
    <row r="31" spans="1:36" ht="11.85" customHeight="1">
      <c r="B31" s="1981"/>
      <c r="C31" s="251" t="s">
        <v>17</v>
      </c>
      <c r="D31" s="261"/>
      <c r="E31" s="242">
        <v>45</v>
      </c>
      <c r="F31" s="242">
        <v>78</v>
      </c>
      <c r="G31" s="242">
        <f t="shared" si="0"/>
        <v>123</v>
      </c>
      <c r="H31" s="242"/>
      <c r="I31" s="242">
        <v>34</v>
      </c>
      <c r="J31" s="242">
        <v>33</v>
      </c>
      <c r="K31" s="242">
        <f t="shared" si="1"/>
        <v>67</v>
      </c>
      <c r="L31" s="242"/>
      <c r="M31" s="242">
        <v>40</v>
      </c>
      <c r="N31" s="242">
        <v>19</v>
      </c>
      <c r="O31" s="242">
        <f t="shared" si="2"/>
        <v>59</v>
      </c>
      <c r="P31" s="242"/>
      <c r="Q31" s="242">
        <v>90</v>
      </c>
      <c r="R31" s="242">
        <v>104</v>
      </c>
      <c r="S31" s="242">
        <f t="shared" si="3"/>
        <v>194</v>
      </c>
      <c r="T31" s="242"/>
      <c r="U31" s="242">
        <v>587</v>
      </c>
      <c r="V31" s="242">
        <v>493</v>
      </c>
      <c r="W31" s="242">
        <f t="shared" si="4"/>
        <v>1080</v>
      </c>
      <c r="X31" s="242"/>
      <c r="Y31" s="242">
        <v>40</v>
      </c>
      <c r="Z31" s="242">
        <v>26</v>
      </c>
      <c r="AA31" s="242">
        <f t="shared" si="5"/>
        <v>66</v>
      </c>
      <c r="AB31" s="242"/>
      <c r="AC31" s="242">
        <v>246</v>
      </c>
      <c r="AD31" s="242">
        <v>246</v>
      </c>
      <c r="AE31" s="242">
        <f t="shared" si="6"/>
        <v>492</v>
      </c>
      <c r="AF31" s="242"/>
      <c r="AG31" s="242">
        <f t="shared" si="7"/>
        <v>1082</v>
      </c>
      <c r="AH31" s="242">
        <f t="shared" si="8"/>
        <v>999</v>
      </c>
      <c r="AI31" s="242"/>
      <c r="AJ31" s="923">
        <f t="shared" si="9"/>
        <v>2081</v>
      </c>
    </row>
    <row r="32" spans="1:36" s="250" customFormat="1" ht="12" customHeight="1">
      <c r="A32" s="855"/>
      <c r="B32" s="2006">
        <v>1405</v>
      </c>
      <c r="C32" s="929" t="s">
        <v>18</v>
      </c>
      <c r="D32" s="931"/>
      <c r="E32" s="927">
        <f>SUM(,E33,E34,E36)</f>
        <v>47</v>
      </c>
      <c r="F32" s="927">
        <f>SUM(,F33,F34,F36)</f>
        <v>118</v>
      </c>
      <c r="G32" s="927">
        <f t="shared" si="0"/>
        <v>165</v>
      </c>
      <c r="H32" s="927"/>
      <c r="I32" s="927">
        <f>SUM(I33:I36)</f>
        <v>15</v>
      </c>
      <c r="J32" s="927">
        <f>SUM(J33:J36)</f>
        <v>45</v>
      </c>
      <c r="K32" s="927">
        <f t="shared" si="1"/>
        <v>60</v>
      </c>
      <c r="L32" s="927"/>
      <c r="M32" s="927">
        <f>SUM(M33:M36)</f>
        <v>19</v>
      </c>
      <c r="N32" s="927">
        <f>SUM(N33:N36)</f>
        <v>43</v>
      </c>
      <c r="O32" s="927">
        <f t="shared" si="2"/>
        <v>62</v>
      </c>
      <c r="P32" s="927"/>
      <c r="Q32" s="927">
        <f>SUM(Q33:Q36)</f>
        <v>10</v>
      </c>
      <c r="R32" s="927">
        <f>SUM(R33:R36)</f>
        <v>23</v>
      </c>
      <c r="S32" s="927">
        <f t="shared" si="3"/>
        <v>33</v>
      </c>
      <c r="T32" s="927"/>
      <c r="U32" s="927">
        <f>SUM(U33:U36)</f>
        <v>909</v>
      </c>
      <c r="V32" s="927">
        <f>SUM(V33:V36)</f>
        <v>1352</v>
      </c>
      <c r="W32" s="927">
        <f t="shared" si="4"/>
        <v>2261</v>
      </c>
      <c r="X32" s="927"/>
      <c r="Y32" s="927">
        <f>SUM(Y33:Y36)</f>
        <v>20</v>
      </c>
      <c r="Z32" s="927">
        <f>SUM(Z33:Z36)</f>
        <v>34</v>
      </c>
      <c r="AA32" s="927">
        <f t="shared" si="5"/>
        <v>54</v>
      </c>
      <c r="AB32" s="927"/>
      <c r="AC32" s="927">
        <f>SUM(AC33:AC36)</f>
        <v>398</v>
      </c>
      <c r="AD32" s="927">
        <f>SUM(AD33:AD36)</f>
        <v>464</v>
      </c>
      <c r="AE32" s="927">
        <f t="shared" si="6"/>
        <v>862</v>
      </c>
      <c r="AF32" s="927"/>
      <c r="AG32" s="927">
        <f t="shared" si="7"/>
        <v>1418</v>
      </c>
      <c r="AH32" s="927">
        <f t="shared" si="8"/>
        <v>2079</v>
      </c>
      <c r="AI32" s="927"/>
      <c r="AJ32" s="926">
        <f t="shared" si="9"/>
        <v>3497</v>
      </c>
    </row>
    <row r="33" spans="1:36" ht="11.85" customHeight="1">
      <c r="B33" s="2007"/>
      <c r="C33" s="251" t="s">
        <v>21</v>
      </c>
      <c r="D33" s="261"/>
      <c r="E33" s="242">
        <v>0</v>
      </c>
      <c r="F33" s="242">
        <v>0</v>
      </c>
      <c r="G33" s="242">
        <f t="shared" si="0"/>
        <v>0</v>
      </c>
      <c r="H33" s="242"/>
      <c r="I33" s="242">
        <v>0</v>
      </c>
      <c r="J33" s="242">
        <v>0</v>
      </c>
      <c r="K33" s="242">
        <f t="shared" si="1"/>
        <v>0</v>
      </c>
      <c r="L33" s="242"/>
      <c r="M33" s="242">
        <v>0</v>
      </c>
      <c r="N33" s="242">
        <v>0</v>
      </c>
      <c r="O33" s="242">
        <f t="shared" si="2"/>
        <v>0</v>
      </c>
      <c r="P33" s="242"/>
      <c r="Q33" s="242">
        <v>0</v>
      </c>
      <c r="R33" s="242">
        <v>0</v>
      </c>
      <c r="S33" s="242">
        <f t="shared" si="3"/>
        <v>0</v>
      </c>
      <c r="T33" s="242"/>
      <c r="U33" s="242">
        <v>0</v>
      </c>
      <c r="V33" s="242">
        <v>0</v>
      </c>
      <c r="W33" s="242">
        <f t="shared" si="4"/>
        <v>0</v>
      </c>
      <c r="X33" s="242"/>
      <c r="Y33" s="242">
        <v>0</v>
      </c>
      <c r="Z33" s="242">
        <v>0</v>
      </c>
      <c r="AA33" s="242">
        <f t="shared" si="5"/>
        <v>0</v>
      </c>
      <c r="AB33" s="242"/>
      <c r="AC33" s="242">
        <v>319</v>
      </c>
      <c r="AD33" s="242">
        <v>289</v>
      </c>
      <c r="AE33" s="242">
        <f t="shared" si="6"/>
        <v>608</v>
      </c>
      <c r="AF33" s="242"/>
      <c r="AG33" s="242">
        <f t="shared" si="7"/>
        <v>319</v>
      </c>
      <c r="AH33" s="242">
        <f t="shared" si="8"/>
        <v>289</v>
      </c>
      <c r="AI33" s="242"/>
      <c r="AJ33" s="924">
        <f t="shared" si="9"/>
        <v>608</v>
      </c>
    </row>
    <row r="34" spans="1:36" ht="11.85" customHeight="1">
      <c r="B34" s="2007"/>
      <c r="C34" s="251" t="s">
        <v>19</v>
      </c>
      <c r="D34" s="261"/>
      <c r="E34" s="242">
        <v>47</v>
      </c>
      <c r="F34" s="242">
        <v>118</v>
      </c>
      <c r="G34" s="242">
        <f t="shared" si="0"/>
        <v>165</v>
      </c>
      <c r="H34" s="242"/>
      <c r="I34" s="242">
        <v>15</v>
      </c>
      <c r="J34" s="242">
        <v>45</v>
      </c>
      <c r="K34" s="242">
        <f t="shared" si="1"/>
        <v>60</v>
      </c>
      <c r="L34" s="242"/>
      <c r="M34" s="242">
        <v>19</v>
      </c>
      <c r="N34" s="242">
        <v>43</v>
      </c>
      <c r="O34" s="242">
        <f t="shared" si="2"/>
        <v>62</v>
      </c>
      <c r="P34" s="242"/>
      <c r="Q34" s="242">
        <v>10</v>
      </c>
      <c r="R34" s="242">
        <v>23</v>
      </c>
      <c r="S34" s="242">
        <f t="shared" si="3"/>
        <v>33</v>
      </c>
      <c r="T34" s="242"/>
      <c r="U34" s="242">
        <v>909</v>
      </c>
      <c r="V34" s="242">
        <v>1352</v>
      </c>
      <c r="W34" s="242">
        <f t="shared" si="4"/>
        <v>2261</v>
      </c>
      <c r="X34" s="242"/>
      <c r="Y34" s="242">
        <v>20</v>
      </c>
      <c r="Z34" s="242">
        <v>34</v>
      </c>
      <c r="AA34" s="242">
        <f t="shared" si="5"/>
        <v>54</v>
      </c>
      <c r="AB34" s="242"/>
      <c r="AC34" s="242">
        <v>79</v>
      </c>
      <c r="AD34" s="242">
        <v>175</v>
      </c>
      <c r="AE34" s="242">
        <f t="shared" si="6"/>
        <v>254</v>
      </c>
      <c r="AF34" s="242"/>
      <c r="AG34" s="242">
        <f t="shared" si="7"/>
        <v>1099</v>
      </c>
      <c r="AH34" s="242">
        <f t="shared" si="8"/>
        <v>1790</v>
      </c>
      <c r="AI34" s="242"/>
      <c r="AJ34" s="924">
        <f t="shared" si="9"/>
        <v>2889</v>
      </c>
    </row>
    <row r="35" spans="1:36" ht="11.85" customHeight="1">
      <c r="B35" s="2007"/>
      <c r="C35" s="254" t="s">
        <v>65</v>
      </c>
      <c r="D35" s="261"/>
      <c r="E35" s="242">
        <v>0</v>
      </c>
      <c r="F35" s="242">
        <v>0</v>
      </c>
      <c r="G35" s="242">
        <f t="shared" si="0"/>
        <v>0</v>
      </c>
      <c r="H35" s="242"/>
      <c r="I35" s="242">
        <v>0</v>
      </c>
      <c r="J35" s="242">
        <v>0</v>
      </c>
      <c r="K35" s="242">
        <f t="shared" si="1"/>
        <v>0</v>
      </c>
      <c r="L35" s="242"/>
      <c r="M35" s="242">
        <v>0</v>
      </c>
      <c r="N35" s="242">
        <v>0</v>
      </c>
      <c r="O35" s="242">
        <f t="shared" si="2"/>
        <v>0</v>
      </c>
      <c r="P35" s="242"/>
      <c r="Q35" s="242">
        <v>0</v>
      </c>
      <c r="R35" s="242">
        <v>0</v>
      </c>
      <c r="S35" s="242">
        <f t="shared" si="3"/>
        <v>0</v>
      </c>
      <c r="T35" s="242"/>
      <c r="U35" s="242">
        <v>0</v>
      </c>
      <c r="V35" s="242">
        <v>0</v>
      </c>
      <c r="W35" s="242">
        <f t="shared" si="4"/>
        <v>0</v>
      </c>
      <c r="X35" s="242"/>
      <c r="Y35" s="242">
        <v>0</v>
      </c>
      <c r="Z35" s="242">
        <v>0</v>
      </c>
      <c r="AA35" s="242">
        <f t="shared" si="5"/>
        <v>0</v>
      </c>
      <c r="AB35" s="242"/>
      <c r="AC35" s="242">
        <v>0</v>
      </c>
      <c r="AD35" s="242">
        <v>0</v>
      </c>
      <c r="AE35" s="242">
        <f t="shared" si="6"/>
        <v>0</v>
      </c>
      <c r="AF35" s="242"/>
      <c r="AG35" s="242">
        <f t="shared" si="7"/>
        <v>0</v>
      </c>
      <c r="AH35" s="242">
        <f t="shared" si="8"/>
        <v>0</v>
      </c>
      <c r="AI35" s="242"/>
      <c r="AJ35" s="924">
        <f t="shared" si="9"/>
        <v>0</v>
      </c>
    </row>
    <row r="36" spans="1:36" ht="11.85" customHeight="1">
      <c r="B36" s="2007"/>
      <c r="C36" s="251" t="s">
        <v>49</v>
      </c>
      <c r="D36" s="50"/>
      <c r="E36" s="242">
        <v>0</v>
      </c>
      <c r="F36" s="242">
        <v>0</v>
      </c>
      <c r="G36" s="242">
        <f t="shared" si="0"/>
        <v>0</v>
      </c>
      <c r="H36" s="242"/>
      <c r="I36" s="242">
        <v>0</v>
      </c>
      <c r="J36" s="242">
        <v>0</v>
      </c>
      <c r="K36" s="242">
        <f t="shared" si="1"/>
        <v>0</v>
      </c>
      <c r="L36" s="242"/>
      <c r="M36" s="242">
        <v>0</v>
      </c>
      <c r="N36" s="242">
        <v>0</v>
      </c>
      <c r="O36" s="242">
        <f t="shared" si="2"/>
        <v>0</v>
      </c>
      <c r="P36" s="242"/>
      <c r="Q36" s="242">
        <v>0</v>
      </c>
      <c r="R36" s="242">
        <v>0</v>
      </c>
      <c r="S36" s="242">
        <f t="shared" si="3"/>
        <v>0</v>
      </c>
      <c r="T36" s="242"/>
      <c r="U36" s="242">
        <v>0</v>
      </c>
      <c r="V36" s="242">
        <v>0</v>
      </c>
      <c r="W36" s="242">
        <f t="shared" si="4"/>
        <v>0</v>
      </c>
      <c r="X36" s="242"/>
      <c r="Y36" s="242">
        <v>0</v>
      </c>
      <c r="Z36" s="242">
        <v>0</v>
      </c>
      <c r="AA36" s="242">
        <f t="shared" si="5"/>
        <v>0</v>
      </c>
      <c r="AB36" s="242"/>
      <c r="AC36" s="242">
        <v>0</v>
      </c>
      <c r="AD36" s="242">
        <v>0</v>
      </c>
      <c r="AE36" s="242">
        <f t="shared" si="6"/>
        <v>0</v>
      </c>
      <c r="AF36" s="242"/>
      <c r="AG36" s="242">
        <f t="shared" si="7"/>
        <v>0</v>
      </c>
      <c r="AH36" s="242">
        <f t="shared" si="8"/>
        <v>0</v>
      </c>
      <c r="AI36" s="242"/>
      <c r="AJ36" s="923">
        <f t="shared" si="9"/>
        <v>0</v>
      </c>
    </row>
    <row r="37" spans="1:36" s="250" customFormat="1" ht="12" customHeight="1">
      <c r="A37" s="855"/>
      <c r="B37" s="2006">
        <v>1406</v>
      </c>
      <c r="C37" s="929" t="s">
        <v>22</v>
      </c>
      <c r="D37" s="928"/>
      <c r="E37" s="927">
        <f>SUM(E38:E42)</f>
        <v>0</v>
      </c>
      <c r="F37" s="927">
        <f>SUM(F38:F42)</f>
        <v>0</v>
      </c>
      <c r="G37" s="927">
        <f t="shared" si="0"/>
        <v>0</v>
      </c>
      <c r="H37" s="927"/>
      <c r="I37" s="927">
        <f>SUM(I38:I42)</f>
        <v>0</v>
      </c>
      <c r="J37" s="927">
        <f>SUM(J38:J42)</f>
        <v>0</v>
      </c>
      <c r="K37" s="927">
        <f t="shared" si="1"/>
        <v>0</v>
      </c>
      <c r="L37" s="927"/>
      <c r="M37" s="927">
        <f>SUM(M38:M42)</f>
        <v>0</v>
      </c>
      <c r="N37" s="927">
        <f>SUM(N38:N42)</f>
        <v>0</v>
      </c>
      <c r="O37" s="927">
        <f t="shared" si="2"/>
        <v>0</v>
      </c>
      <c r="P37" s="927"/>
      <c r="Q37" s="927">
        <f>SUM(Q38:Q42)</f>
        <v>0</v>
      </c>
      <c r="R37" s="927">
        <f>SUM(R38:R42)</f>
        <v>0</v>
      </c>
      <c r="S37" s="927">
        <f t="shared" si="3"/>
        <v>0</v>
      </c>
      <c r="T37" s="927"/>
      <c r="U37" s="927">
        <f>SUM(U38:U42)</f>
        <v>908</v>
      </c>
      <c r="V37" s="927">
        <f>SUM(V38:V42)</f>
        <v>903</v>
      </c>
      <c r="W37" s="927">
        <f t="shared" si="4"/>
        <v>1811</v>
      </c>
      <c r="X37" s="927"/>
      <c r="Y37" s="927">
        <f>SUM(Y38:Y42)</f>
        <v>0</v>
      </c>
      <c r="Z37" s="927">
        <f>SUM(Z38:Z42)</f>
        <v>0</v>
      </c>
      <c r="AA37" s="927">
        <f t="shared" si="5"/>
        <v>0</v>
      </c>
      <c r="AB37" s="927"/>
      <c r="AC37" s="927">
        <f>SUM(AC38:AC42)</f>
        <v>0</v>
      </c>
      <c r="AD37" s="927">
        <f>SUM(AD38:AD42)</f>
        <v>0</v>
      </c>
      <c r="AE37" s="927">
        <f t="shared" si="6"/>
        <v>0</v>
      </c>
      <c r="AF37" s="927"/>
      <c r="AG37" s="927">
        <f t="shared" si="7"/>
        <v>908</v>
      </c>
      <c r="AH37" s="927">
        <f t="shared" si="8"/>
        <v>903</v>
      </c>
      <c r="AI37" s="927"/>
      <c r="AJ37" s="926">
        <f t="shared" si="9"/>
        <v>1811</v>
      </c>
    </row>
    <row r="38" spans="1:36" ht="11.85" customHeight="1">
      <c r="B38" s="2007"/>
      <c r="C38" s="251" t="s">
        <v>68</v>
      </c>
      <c r="D38" s="261"/>
      <c r="E38" s="242">
        <v>0</v>
      </c>
      <c r="F38" s="242">
        <v>0</v>
      </c>
      <c r="G38" s="242">
        <f t="shared" si="0"/>
        <v>0</v>
      </c>
      <c r="H38" s="242"/>
      <c r="I38" s="242">
        <v>0</v>
      </c>
      <c r="J38" s="242">
        <v>0</v>
      </c>
      <c r="K38" s="242">
        <f t="shared" si="1"/>
        <v>0</v>
      </c>
      <c r="L38" s="242"/>
      <c r="M38" s="242">
        <v>0</v>
      </c>
      <c r="N38" s="242">
        <v>0</v>
      </c>
      <c r="O38" s="242">
        <f t="shared" si="2"/>
        <v>0</v>
      </c>
      <c r="P38" s="242"/>
      <c r="Q38" s="242">
        <v>0</v>
      </c>
      <c r="R38" s="242">
        <v>0</v>
      </c>
      <c r="S38" s="242">
        <f t="shared" si="3"/>
        <v>0</v>
      </c>
      <c r="T38" s="242"/>
      <c r="U38" s="242">
        <v>908</v>
      </c>
      <c r="V38" s="242">
        <v>903</v>
      </c>
      <c r="W38" s="242">
        <f t="shared" si="4"/>
        <v>1811</v>
      </c>
      <c r="X38" s="242"/>
      <c r="Y38" s="242">
        <v>0</v>
      </c>
      <c r="Z38" s="242">
        <v>0</v>
      </c>
      <c r="AA38" s="242">
        <f t="shared" si="5"/>
        <v>0</v>
      </c>
      <c r="AB38" s="242"/>
      <c r="AC38" s="242">
        <v>0</v>
      </c>
      <c r="AD38" s="242">
        <v>0</v>
      </c>
      <c r="AE38" s="242">
        <f t="shared" si="6"/>
        <v>0</v>
      </c>
      <c r="AF38" s="242"/>
      <c r="AG38" s="242">
        <f t="shared" si="7"/>
        <v>908</v>
      </c>
      <c r="AH38" s="242">
        <f t="shared" si="8"/>
        <v>903</v>
      </c>
      <c r="AI38" s="242"/>
      <c r="AJ38" s="924">
        <f t="shared" si="9"/>
        <v>1811</v>
      </c>
    </row>
    <row r="39" spans="1:36" ht="11.85" customHeight="1">
      <c r="B39" s="2007"/>
      <c r="C39" s="251" t="s">
        <v>23</v>
      </c>
      <c r="D39" s="261"/>
      <c r="E39" s="242">
        <v>0</v>
      </c>
      <c r="F39" s="242">
        <v>0</v>
      </c>
      <c r="G39" s="242">
        <f t="shared" si="0"/>
        <v>0</v>
      </c>
      <c r="H39" s="242"/>
      <c r="I39" s="242">
        <v>0</v>
      </c>
      <c r="J39" s="242">
        <v>0</v>
      </c>
      <c r="K39" s="242">
        <f t="shared" si="1"/>
        <v>0</v>
      </c>
      <c r="L39" s="242"/>
      <c r="M39" s="242">
        <v>0</v>
      </c>
      <c r="N39" s="242">
        <v>0</v>
      </c>
      <c r="O39" s="242">
        <f t="shared" si="2"/>
        <v>0</v>
      </c>
      <c r="P39" s="242"/>
      <c r="Q39" s="242">
        <v>0</v>
      </c>
      <c r="R39" s="242">
        <v>0</v>
      </c>
      <c r="S39" s="242">
        <f t="shared" si="3"/>
        <v>0</v>
      </c>
      <c r="T39" s="242"/>
      <c r="U39" s="242">
        <v>0</v>
      </c>
      <c r="V39" s="242">
        <v>0</v>
      </c>
      <c r="W39" s="242">
        <f t="shared" si="4"/>
        <v>0</v>
      </c>
      <c r="X39" s="242"/>
      <c r="Y39" s="242">
        <v>0</v>
      </c>
      <c r="Z39" s="242">
        <v>0</v>
      </c>
      <c r="AA39" s="242">
        <f t="shared" si="5"/>
        <v>0</v>
      </c>
      <c r="AB39" s="242"/>
      <c r="AC39" s="242">
        <v>0</v>
      </c>
      <c r="AD39" s="242">
        <v>0</v>
      </c>
      <c r="AE39" s="242">
        <f t="shared" si="6"/>
        <v>0</v>
      </c>
      <c r="AF39" s="242"/>
      <c r="AG39" s="242">
        <f t="shared" si="7"/>
        <v>0</v>
      </c>
      <c r="AH39" s="242">
        <f t="shared" si="8"/>
        <v>0</v>
      </c>
      <c r="AI39" s="242"/>
      <c r="AJ39" s="924">
        <f t="shared" si="9"/>
        <v>0</v>
      </c>
    </row>
    <row r="40" spans="1:36" ht="11.85" customHeight="1">
      <c r="B40" s="2007"/>
      <c r="C40" s="251" t="s">
        <v>66</v>
      </c>
      <c r="D40" s="261"/>
      <c r="E40" s="242">
        <v>0</v>
      </c>
      <c r="F40" s="242">
        <v>0</v>
      </c>
      <c r="G40" s="242">
        <f t="shared" si="0"/>
        <v>0</v>
      </c>
      <c r="H40" s="242"/>
      <c r="I40" s="242">
        <v>0</v>
      </c>
      <c r="J40" s="242">
        <v>0</v>
      </c>
      <c r="K40" s="242">
        <f t="shared" si="1"/>
        <v>0</v>
      </c>
      <c r="L40" s="242"/>
      <c r="M40" s="242">
        <v>0</v>
      </c>
      <c r="N40" s="242">
        <v>0</v>
      </c>
      <c r="O40" s="242">
        <f t="shared" si="2"/>
        <v>0</v>
      </c>
      <c r="P40" s="242"/>
      <c r="Q40" s="242">
        <v>0</v>
      </c>
      <c r="R40" s="242">
        <v>0</v>
      </c>
      <c r="S40" s="242">
        <f t="shared" si="3"/>
        <v>0</v>
      </c>
      <c r="T40" s="242"/>
      <c r="U40" s="242">
        <v>0</v>
      </c>
      <c r="V40" s="242">
        <v>0</v>
      </c>
      <c r="W40" s="242">
        <f t="shared" si="4"/>
        <v>0</v>
      </c>
      <c r="X40" s="242"/>
      <c r="Y40" s="242">
        <v>0</v>
      </c>
      <c r="Z40" s="242">
        <v>0</v>
      </c>
      <c r="AA40" s="242">
        <f t="shared" si="5"/>
        <v>0</v>
      </c>
      <c r="AB40" s="242"/>
      <c r="AC40" s="242">
        <v>0</v>
      </c>
      <c r="AD40" s="242">
        <v>0</v>
      </c>
      <c r="AE40" s="242">
        <f t="shared" si="6"/>
        <v>0</v>
      </c>
      <c r="AF40" s="242"/>
      <c r="AG40" s="242">
        <f t="shared" si="7"/>
        <v>0</v>
      </c>
      <c r="AH40" s="242">
        <f t="shared" si="8"/>
        <v>0</v>
      </c>
      <c r="AI40" s="242"/>
      <c r="AJ40" s="924">
        <f t="shared" si="9"/>
        <v>0</v>
      </c>
    </row>
    <row r="41" spans="1:36" ht="11.85" customHeight="1">
      <c r="B41" s="2007"/>
      <c r="C41" s="251" t="s">
        <v>36</v>
      </c>
      <c r="D41" s="261"/>
      <c r="E41" s="242">
        <v>0</v>
      </c>
      <c r="F41" s="242">
        <v>0</v>
      </c>
      <c r="G41" s="242">
        <f t="shared" si="0"/>
        <v>0</v>
      </c>
      <c r="H41" s="242"/>
      <c r="I41" s="242">
        <v>0</v>
      </c>
      <c r="J41" s="242">
        <v>0</v>
      </c>
      <c r="K41" s="242">
        <f t="shared" si="1"/>
        <v>0</v>
      </c>
      <c r="L41" s="242"/>
      <c r="M41" s="242">
        <v>0</v>
      </c>
      <c r="N41" s="242">
        <v>0</v>
      </c>
      <c r="O41" s="242">
        <f t="shared" si="2"/>
        <v>0</v>
      </c>
      <c r="P41" s="242"/>
      <c r="Q41" s="242">
        <v>0</v>
      </c>
      <c r="R41" s="242">
        <v>0</v>
      </c>
      <c r="S41" s="242">
        <f t="shared" si="3"/>
        <v>0</v>
      </c>
      <c r="T41" s="242"/>
      <c r="U41" s="242">
        <v>0</v>
      </c>
      <c r="V41" s="242">
        <v>0</v>
      </c>
      <c r="W41" s="242">
        <f t="shared" si="4"/>
        <v>0</v>
      </c>
      <c r="X41" s="242"/>
      <c r="Y41" s="242">
        <v>0</v>
      </c>
      <c r="Z41" s="242">
        <v>0</v>
      </c>
      <c r="AA41" s="242">
        <f t="shared" si="5"/>
        <v>0</v>
      </c>
      <c r="AB41" s="242"/>
      <c r="AC41" s="242">
        <v>0</v>
      </c>
      <c r="AD41" s="242">
        <v>0</v>
      </c>
      <c r="AE41" s="242">
        <f t="shared" si="6"/>
        <v>0</v>
      </c>
      <c r="AF41" s="242"/>
      <c r="AG41" s="242">
        <f t="shared" si="7"/>
        <v>0</v>
      </c>
      <c r="AH41" s="242">
        <f t="shared" si="8"/>
        <v>0</v>
      </c>
      <c r="AI41" s="242"/>
      <c r="AJ41" s="924">
        <f t="shared" si="9"/>
        <v>0</v>
      </c>
    </row>
    <row r="42" spans="1:36" ht="11.85" customHeight="1">
      <c r="B42" s="2007"/>
      <c r="C42" s="251" t="s">
        <v>37</v>
      </c>
      <c r="D42" s="261"/>
      <c r="E42" s="242">
        <v>0</v>
      </c>
      <c r="F42" s="242">
        <v>0</v>
      </c>
      <c r="G42" s="242">
        <f t="shared" si="0"/>
        <v>0</v>
      </c>
      <c r="H42" s="242"/>
      <c r="I42" s="242">
        <v>0</v>
      </c>
      <c r="J42" s="242">
        <v>0</v>
      </c>
      <c r="K42" s="242">
        <f t="shared" si="1"/>
        <v>0</v>
      </c>
      <c r="L42" s="242"/>
      <c r="M42" s="242">
        <v>0</v>
      </c>
      <c r="N42" s="242">
        <v>0</v>
      </c>
      <c r="O42" s="242">
        <f t="shared" si="2"/>
        <v>0</v>
      </c>
      <c r="P42" s="242"/>
      <c r="Q42" s="242">
        <v>0</v>
      </c>
      <c r="R42" s="242">
        <v>0</v>
      </c>
      <c r="S42" s="242">
        <f t="shared" si="3"/>
        <v>0</v>
      </c>
      <c r="T42" s="242"/>
      <c r="U42" s="242">
        <v>0</v>
      </c>
      <c r="V42" s="242">
        <v>0</v>
      </c>
      <c r="W42" s="242">
        <f t="shared" si="4"/>
        <v>0</v>
      </c>
      <c r="X42" s="242"/>
      <c r="Y42" s="242">
        <v>0</v>
      </c>
      <c r="Z42" s="242">
        <v>0</v>
      </c>
      <c r="AA42" s="242">
        <f t="shared" si="5"/>
        <v>0</v>
      </c>
      <c r="AB42" s="242"/>
      <c r="AC42" s="242">
        <v>0</v>
      </c>
      <c r="AD42" s="242">
        <v>0</v>
      </c>
      <c r="AE42" s="242">
        <f t="shared" si="6"/>
        <v>0</v>
      </c>
      <c r="AF42" s="242"/>
      <c r="AG42" s="242">
        <f t="shared" si="7"/>
        <v>0</v>
      </c>
      <c r="AH42" s="242">
        <f t="shared" si="8"/>
        <v>0</v>
      </c>
      <c r="AI42" s="242"/>
      <c r="AJ42" s="923">
        <f t="shared" si="9"/>
        <v>0</v>
      </c>
    </row>
    <row r="43" spans="1:36" s="250" customFormat="1" ht="12" customHeight="1">
      <c r="A43" s="855"/>
      <c r="B43" s="2010">
        <v>1407</v>
      </c>
      <c r="C43" s="35" t="s">
        <v>24</v>
      </c>
      <c r="D43" s="928"/>
      <c r="E43" s="927">
        <f>SUM(E44+E45)</f>
        <v>0</v>
      </c>
      <c r="F43" s="927">
        <f>SUM(F44+F45)</f>
        <v>0</v>
      </c>
      <c r="G43" s="927">
        <f t="shared" si="0"/>
        <v>0</v>
      </c>
      <c r="H43" s="927"/>
      <c r="I43" s="927">
        <f>SUM(I44:I45)</f>
        <v>0</v>
      </c>
      <c r="J43" s="927">
        <f>SUM(J44:J45)</f>
        <v>0</v>
      </c>
      <c r="K43" s="927">
        <f t="shared" si="1"/>
        <v>0</v>
      </c>
      <c r="L43" s="927"/>
      <c r="M43" s="927">
        <f>SUM(M44:M45)</f>
        <v>0</v>
      </c>
      <c r="N43" s="927">
        <f>SUM(N44:N45)</f>
        <v>0</v>
      </c>
      <c r="O43" s="927">
        <f t="shared" si="2"/>
        <v>0</v>
      </c>
      <c r="P43" s="927"/>
      <c r="Q43" s="927">
        <f>SUM(Q44:Q45)</f>
        <v>0</v>
      </c>
      <c r="R43" s="927">
        <f>SUM(R44:R45)</f>
        <v>0</v>
      </c>
      <c r="S43" s="927">
        <f t="shared" si="3"/>
        <v>0</v>
      </c>
      <c r="T43" s="927"/>
      <c r="U43" s="927">
        <f>SUM(U44:U45)</f>
        <v>0</v>
      </c>
      <c r="V43" s="927">
        <f>SUM(V44:V45)</f>
        <v>0</v>
      </c>
      <c r="W43" s="927">
        <f t="shared" si="4"/>
        <v>0</v>
      </c>
      <c r="X43" s="927"/>
      <c r="Y43" s="927">
        <f>SUM(Y44:Y45)</f>
        <v>0</v>
      </c>
      <c r="Z43" s="927">
        <f>SUM(Z44:Z45)</f>
        <v>0</v>
      </c>
      <c r="AA43" s="927">
        <f t="shared" si="5"/>
        <v>0</v>
      </c>
      <c r="AB43" s="927"/>
      <c r="AC43" s="927">
        <f>SUM(AC44:AC45)</f>
        <v>0</v>
      </c>
      <c r="AD43" s="927">
        <f>SUM(AD44:AD45)</f>
        <v>0</v>
      </c>
      <c r="AE43" s="927">
        <f t="shared" si="6"/>
        <v>0</v>
      </c>
      <c r="AF43" s="927"/>
      <c r="AG43" s="927">
        <f t="shared" si="7"/>
        <v>0</v>
      </c>
      <c r="AH43" s="927">
        <f t="shared" si="8"/>
        <v>0</v>
      </c>
      <c r="AI43" s="927"/>
      <c r="AJ43" s="926">
        <f t="shared" si="9"/>
        <v>0</v>
      </c>
    </row>
    <row r="44" spans="1:36" ht="11.85" customHeight="1">
      <c r="B44" s="1981"/>
      <c r="C44" s="251" t="s">
        <v>69</v>
      </c>
      <c r="D44" s="261"/>
      <c r="E44" s="242">
        <v>0</v>
      </c>
      <c r="F44" s="242">
        <v>0</v>
      </c>
      <c r="G44" s="242">
        <f t="shared" si="0"/>
        <v>0</v>
      </c>
      <c r="H44" s="242"/>
      <c r="I44" s="242">
        <v>0</v>
      </c>
      <c r="J44" s="242">
        <v>0</v>
      </c>
      <c r="K44" s="242">
        <f t="shared" si="1"/>
        <v>0</v>
      </c>
      <c r="L44" s="242"/>
      <c r="M44" s="242">
        <v>0</v>
      </c>
      <c r="N44" s="242">
        <v>0</v>
      </c>
      <c r="O44" s="242">
        <f t="shared" si="2"/>
        <v>0</v>
      </c>
      <c r="P44" s="242"/>
      <c r="Q44" s="242">
        <v>0</v>
      </c>
      <c r="R44" s="242">
        <v>0</v>
      </c>
      <c r="S44" s="242">
        <f t="shared" si="3"/>
        <v>0</v>
      </c>
      <c r="T44" s="242"/>
      <c r="U44" s="242">
        <v>0</v>
      </c>
      <c r="V44" s="242">
        <v>0</v>
      </c>
      <c r="W44" s="242">
        <f t="shared" si="4"/>
        <v>0</v>
      </c>
      <c r="X44" s="242"/>
      <c r="Y44" s="242">
        <v>0</v>
      </c>
      <c r="Z44" s="242">
        <v>0</v>
      </c>
      <c r="AA44" s="242">
        <f t="shared" si="5"/>
        <v>0</v>
      </c>
      <c r="AB44" s="242"/>
      <c r="AC44" s="242">
        <v>0</v>
      </c>
      <c r="AD44" s="242">
        <v>0</v>
      </c>
      <c r="AE44" s="242">
        <f t="shared" si="6"/>
        <v>0</v>
      </c>
      <c r="AF44" s="242"/>
      <c r="AG44" s="242">
        <f t="shared" si="7"/>
        <v>0</v>
      </c>
      <c r="AH44" s="242">
        <f t="shared" si="8"/>
        <v>0</v>
      </c>
      <c r="AI44" s="242"/>
      <c r="AJ44" s="924">
        <f t="shared" si="9"/>
        <v>0</v>
      </c>
    </row>
    <row r="45" spans="1:36" ht="11.85" customHeight="1">
      <c r="B45" s="1981"/>
      <c r="C45" s="251" t="s">
        <v>51</v>
      </c>
      <c r="D45" s="261"/>
      <c r="E45" s="242">
        <v>0</v>
      </c>
      <c r="F45" s="242">
        <v>0</v>
      </c>
      <c r="G45" s="242">
        <f t="shared" si="0"/>
        <v>0</v>
      </c>
      <c r="H45" s="242"/>
      <c r="I45" s="242">
        <v>0</v>
      </c>
      <c r="J45" s="242">
        <v>0</v>
      </c>
      <c r="K45" s="242">
        <f t="shared" si="1"/>
        <v>0</v>
      </c>
      <c r="L45" s="242"/>
      <c r="M45" s="242">
        <v>0</v>
      </c>
      <c r="N45" s="242">
        <v>0</v>
      </c>
      <c r="O45" s="242">
        <f t="shared" si="2"/>
        <v>0</v>
      </c>
      <c r="P45" s="242"/>
      <c r="Q45" s="242">
        <v>0</v>
      </c>
      <c r="R45" s="242">
        <v>0</v>
      </c>
      <c r="S45" s="242">
        <f t="shared" si="3"/>
        <v>0</v>
      </c>
      <c r="T45" s="242"/>
      <c r="U45" s="242">
        <v>0</v>
      </c>
      <c r="V45" s="242">
        <v>0</v>
      </c>
      <c r="W45" s="242">
        <f t="shared" si="4"/>
        <v>0</v>
      </c>
      <c r="X45" s="242"/>
      <c r="Y45" s="242">
        <v>0</v>
      </c>
      <c r="Z45" s="242">
        <v>0</v>
      </c>
      <c r="AA45" s="242">
        <f t="shared" si="5"/>
        <v>0</v>
      </c>
      <c r="AB45" s="242"/>
      <c r="AC45" s="242">
        <v>0</v>
      </c>
      <c r="AD45" s="242">
        <v>0</v>
      </c>
      <c r="AE45" s="242">
        <f t="shared" si="6"/>
        <v>0</v>
      </c>
      <c r="AF45" s="242"/>
      <c r="AG45" s="242">
        <f t="shared" si="7"/>
        <v>0</v>
      </c>
      <c r="AH45" s="242">
        <f t="shared" si="8"/>
        <v>0</v>
      </c>
      <c r="AI45" s="242"/>
      <c r="AJ45" s="923">
        <f t="shared" si="9"/>
        <v>0</v>
      </c>
    </row>
    <row r="46" spans="1:36" ht="12" customHeight="1">
      <c r="B46" s="2010">
        <v>1408</v>
      </c>
      <c r="C46" s="929" t="s">
        <v>25</v>
      </c>
      <c r="D46" s="930"/>
      <c r="E46" s="927">
        <f>SUM(E47,E48,E49,E50)</f>
        <v>0</v>
      </c>
      <c r="F46" s="927">
        <f>SUM(F47,F48,F49,F50)</f>
        <v>0</v>
      </c>
      <c r="G46" s="927">
        <f t="shared" si="0"/>
        <v>0</v>
      </c>
      <c r="H46" s="927"/>
      <c r="I46" s="927">
        <f>SUM(I47:I50)</f>
        <v>0</v>
      </c>
      <c r="J46" s="927">
        <f>SUM(J47:J50)</f>
        <v>0</v>
      </c>
      <c r="K46" s="927">
        <f t="shared" si="1"/>
        <v>0</v>
      </c>
      <c r="L46" s="927"/>
      <c r="M46" s="927">
        <f>SUM(M47:M50)</f>
        <v>0</v>
      </c>
      <c r="N46" s="927">
        <f>SUM(N47:N50)</f>
        <v>0</v>
      </c>
      <c r="O46" s="927">
        <f t="shared" si="2"/>
        <v>0</v>
      </c>
      <c r="P46" s="927"/>
      <c r="Q46" s="927">
        <f>SUM(Q47:Q50)</f>
        <v>0</v>
      </c>
      <c r="R46" s="927">
        <f>SUM(R47:R50)</f>
        <v>0</v>
      </c>
      <c r="S46" s="927">
        <f t="shared" si="3"/>
        <v>0</v>
      </c>
      <c r="T46" s="927"/>
      <c r="U46" s="927">
        <f>SUM(U47:U50)</f>
        <v>0</v>
      </c>
      <c r="V46" s="927">
        <f>SUM(V47:V50)</f>
        <v>0</v>
      </c>
      <c r="W46" s="927">
        <f t="shared" si="4"/>
        <v>0</v>
      </c>
      <c r="X46" s="927"/>
      <c r="Y46" s="927">
        <f>SUM(Y47:Y50)</f>
        <v>0</v>
      </c>
      <c r="Z46" s="927">
        <f>SUM(Z47:Z50)</f>
        <v>0</v>
      </c>
      <c r="AA46" s="927">
        <f t="shared" si="5"/>
        <v>0</v>
      </c>
      <c r="AB46" s="927"/>
      <c r="AC46" s="927">
        <f>SUM(AC47:AC50)</f>
        <v>566</v>
      </c>
      <c r="AD46" s="927">
        <f>SUM(AD47:AD50)</f>
        <v>639</v>
      </c>
      <c r="AE46" s="927">
        <f t="shared" si="6"/>
        <v>1205</v>
      </c>
      <c r="AF46" s="927"/>
      <c r="AG46" s="927">
        <f t="shared" si="7"/>
        <v>566</v>
      </c>
      <c r="AH46" s="927">
        <f t="shared" si="8"/>
        <v>639</v>
      </c>
      <c r="AI46" s="927"/>
      <c r="AJ46" s="926">
        <f t="shared" si="9"/>
        <v>1205</v>
      </c>
    </row>
    <row r="47" spans="1:36" ht="12" customHeight="1">
      <c r="B47" s="1981"/>
      <c r="C47" s="251" t="s">
        <v>20</v>
      </c>
      <c r="D47" s="250"/>
      <c r="E47" s="242">
        <v>0</v>
      </c>
      <c r="F47" s="242">
        <v>0</v>
      </c>
      <c r="G47" s="242">
        <f t="shared" si="0"/>
        <v>0</v>
      </c>
      <c r="H47" s="242"/>
      <c r="I47" s="242">
        <v>0</v>
      </c>
      <c r="J47" s="242">
        <v>0</v>
      </c>
      <c r="K47" s="242">
        <f t="shared" si="1"/>
        <v>0</v>
      </c>
      <c r="L47" s="242"/>
      <c r="M47" s="242">
        <v>0</v>
      </c>
      <c r="N47" s="242">
        <v>0</v>
      </c>
      <c r="O47" s="242">
        <f t="shared" si="2"/>
        <v>0</v>
      </c>
      <c r="P47" s="242"/>
      <c r="Q47" s="242">
        <v>0</v>
      </c>
      <c r="R47" s="242">
        <v>0</v>
      </c>
      <c r="S47" s="242">
        <f t="shared" si="3"/>
        <v>0</v>
      </c>
      <c r="T47" s="242"/>
      <c r="U47" s="242">
        <v>0</v>
      </c>
      <c r="V47" s="242">
        <v>0</v>
      </c>
      <c r="W47" s="242">
        <f t="shared" si="4"/>
        <v>0</v>
      </c>
      <c r="X47" s="242"/>
      <c r="Y47" s="242">
        <v>0</v>
      </c>
      <c r="Z47" s="242">
        <v>0</v>
      </c>
      <c r="AA47" s="242">
        <f t="shared" si="5"/>
        <v>0</v>
      </c>
      <c r="AB47" s="242"/>
      <c r="AC47" s="242">
        <v>566</v>
      </c>
      <c r="AD47" s="242">
        <v>639</v>
      </c>
      <c r="AE47" s="242">
        <f t="shared" si="6"/>
        <v>1205</v>
      </c>
      <c r="AF47" s="242"/>
      <c r="AG47" s="242">
        <f t="shared" si="7"/>
        <v>566</v>
      </c>
      <c r="AH47" s="242">
        <f t="shared" si="8"/>
        <v>639</v>
      </c>
      <c r="AI47" s="242"/>
      <c r="AJ47" s="924">
        <f t="shared" si="9"/>
        <v>1205</v>
      </c>
    </row>
    <row r="48" spans="1:36" ht="12" customHeight="1">
      <c r="B48" s="1981"/>
      <c r="C48" s="925" t="s">
        <v>131</v>
      </c>
      <c r="D48" s="250"/>
      <c r="E48" s="242">
        <v>0</v>
      </c>
      <c r="F48" s="242">
        <v>0</v>
      </c>
      <c r="G48" s="242">
        <f t="shared" si="0"/>
        <v>0</v>
      </c>
      <c r="H48" s="242"/>
      <c r="I48" s="242">
        <v>0</v>
      </c>
      <c r="J48" s="242">
        <v>0</v>
      </c>
      <c r="K48" s="242">
        <f t="shared" si="1"/>
        <v>0</v>
      </c>
      <c r="L48" s="242"/>
      <c r="M48" s="242">
        <v>0</v>
      </c>
      <c r="N48" s="242">
        <v>0</v>
      </c>
      <c r="O48" s="242">
        <f t="shared" si="2"/>
        <v>0</v>
      </c>
      <c r="P48" s="242"/>
      <c r="Q48" s="242">
        <v>0</v>
      </c>
      <c r="R48" s="242">
        <v>0</v>
      </c>
      <c r="S48" s="242">
        <f t="shared" si="3"/>
        <v>0</v>
      </c>
      <c r="T48" s="242"/>
      <c r="U48" s="242">
        <v>0</v>
      </c>
      <c r="V48" s="242">
        <v>0</v>
      </c>
      <c r="W48" s="242">
        <f t="shared" si="4"/>
        <v>0</v>
      </c>
      <c r="X48" s="242"/>
      <c r="Y48" s="242">
        <v>0</v>
      </c>
      <c r="Z48" s="242">
        <v>0</v>
      </c>
      <c r="AA48" s="242">
        <f t="shared" si="5"/>
        <v>0</v>
      </c>
      <c r="AB48" s="242"/>
      <c r="AC48" s="242">
        <v>0</v>
      </c>
      <c r="AD48" s="242">
        <v>0</v>
      </c>
      <c r="AE48" s="242">
        <f t="shared" si="6"/>
        <v>0</v>
      </c>
      <c r="AF48" s="242"/>
      <c r="AG48" s="242">
        <f t="shared" si="7"/>
        <v>0</v>
      </c>
      <c r="AH48" s="242">
        <f t="shared" si="8"/>
        <v>0</v>
      </c>
      <c r="AI48" s="242"/>
      <c r="AJ48" s="924">
        <f t="shared" si="9"/>
        <v>0</v>
      </c>
    </row>
    <row r="49" spans="1:36" ht="11.85" customHeight="1">
      <c r="B49" s="1981"/>
      <c r="C49" s="251" t="s">
        <v>38</v>
      </c>
      <c r="D49" s="261"/>
      <c r="E49" s="242">
        <v>0</v>
      </c>
      <c r="F49" s="242">
        <v>0</v>
      </c>
      <c r="G49" s="242">
        <f t="shared" si="0"/>
        <v>0</v>
      </c>
      <c r="H49" s="242"/>
      <c r="I49" s="242">
        <v>0</v>
      </c>
      <c r="J49" s="242">
        <v>0</v>
      </c>
      <c r="K49" s="242">
        <f t="shared" si="1"/>
        <v>0</v>
      </c>
      <c r="L49" s="242"/>
      <c r="M49" s="242">
        <v>0</v>
      </c>
      <c r="N49" s="242">
        <v>0</v>
      </c>
      <c r="O49" s="242">
        <f t="shared" si="2"/>
        <v>0</v>
      </c>
      <c r="P49" s="242"/>
      <c r="Q49" s="242">
        <v>0</v>
      </c>
      <c r="R49" s="242">
        <v>0</v>
      </c>
      <c r="S49" s="242">
        <f t="shared" si="3"/>
        <v>0</v>
      </c>
      <c r="T49" s="242"/>
      <c r="U49" s="242">
        <v>0</v>
      </c>
      <c r="V49" s="242">
        <v>0</v>
      </c>
      <c r="W49" s="242">
        <f t="shared" si="4"/>
        <v>0</v>
      </c>
      <c r="X49" s="242"/>
      <c r="Y49" s="242">
        <v>0</v>
      </c>
      <c r="Z49" s="242">
        <v>0</v>
      </c>
      <c r="AA49" s="242">
        <f t="shared" si="5"/>
        <v>0</v>
      </c>
      <c r="AB49" s="242"/>
      <c r="AC49" s="242">
        <v>0</v>
      </c>
      <c r="AD49" s="242">
        <v>0</v>
      </c>
      <c r="AE49" s="242">
        <f t="shared" si="6"/>
        <v>0</v>
      </c>
      <c r="AF49" s="242"/>
      <c r="AG49" s="242">
        <f t="shared" si="7"/>
        <v>0</v>
      </c>
      <c r="AH49" s="242">
        <f t="shared" si="8"/>
        <v>0</v>
      </c>
      <c r="AI49" s="242"/>
      <c r="AJ49" s="924">
        <f t="shared" si="9"/>
        <v>0</v>
      </c>
    </row>
    <row r="50" spans="1:36" ht="11.85" customHeight="1">
      <c r="B50" s="1981"/>
      <c r="C50" s="251" t="s">
        <v>39</v>
      </c>
      <c r="D50" s="261"/>
      <c r="E50" s="242">
        <v>0</v>
      </c>
      <c r="F50" s="242">
        <v>0</v>
      </c>
      <c r="G50" s="242">
        <f t="shared" si="0"/>
        <v>0</v>
      </c>
      <c r="H50" s="242"/>
      <c r="I50" s="242">
        <v>0</v>
      </c>
      <c r="J50" s="242">
        <v>0</v>
      </c>
      <c r="K50" s="242">
        <f t="shared" si="1"/>
        <v>0</v>
      </c>
      <c r="L50" s="242"/>
      <c r="M50" s="242">
        <v>0</v>
      </c>
      <c r="N50" s="242">
        <v>0</v>
      </c>
      <c r="O50" s="242">
        <f t="shared" si="2"/>
        <v>0</v>
      </c>
      <c r="P50" s="242"/>
      <c r="Q50" s="242">
        <v>0</v>
      </c>
      <c r="R50" s="242">
        <v>0</v>
      </c>
      <c r="S50" s="242">
        <f t="shared" si="3"/>
        <v>0</v>
      </c>
      <c r="T50" s="242"/>
      <c r="U50" s="242">
        <v>0</v>
      </c>
      <c r="V50" s="242">
        <v>0</v>
      </c>
      <c r="W50" s="242">
        <f t="shared" si="4"/>
        <v>0</v>
      </c>
      <c r="X50" s="242"/>
      <c r="Y50" s="242">
        <v>0</v>
      </c>
      <c r="Z50" s="242">
        <v>0</v>
      </c>
      <c r="AA50" s="242">
        <f t="shared" si="5"/>
        <v>0</v>
      </c>
      <c r="AB50" s="242"/>
      <c r="AC50" s="242">
        <v>0</v>
      </c>
      <c r="AD50" s="242">
        <v>0</v>
      </c>
      <c r="AE50" s="242">
        <f t="shared" si="6"/>
        <v>0</v>
      </c>
      <c r="AF50" s="242"/>
      <c r="AG50" s="242">
        <f t="shared" si="7"/>
        <v>0</v>
      </c>
      <c r="AH50" s="242">
        <f t="shared" si="8"/>
        <v>0</v>
      </c>
      <c r="AI50" s="242"/>
      <c r="AJ50" s="923">
        <f t="shared" si="9"/>
        <v>0</v>
      </c>
    </row>
    <row r="51" spans="1:36" s="250" customFormat="1" ht="12" customHeight="1">
      <c r="A51" s="855"/>
      <c r="B51" s="2010">
        <v>1624</v>
      </c>
      <c r="C51" s="929" t="s">
        <v>130</v>
      </c>
      <c r="D51" s="928"/>
      <c r="E51" s="927">
        <f>SUM(E52:E54)</f>
        <v>0</v>
      </c>
      <c r="F51" s="927">
        <f>SUM(F52:F54)</f>
        <v>0</v>
      </c>
      <c r="G51" s="927">
        <f t="shared" si="0"/>
        <v>0</v>
      </c>
      <c r="H51" s="927"/>
      <c r="I51" s="927">
        <f>SUM(I52:I54)</f>
        <v>0</v>
      </c>
      <c r="J51" s="927">
        <f>SUM(J52:J54)</f>
        <v>0</v>
      </c>
      <c r="K51" s="927">
        <f t="shared" si="1"/>
        <v>0</v>
      </c>
      <c r="L51" s="927"/>
      <c r="M51" s="927">
        <f>SUM(M52:M54)</f>
        <v>0</v>
      </c>
      <c r="N51" s="927">
        <f>SUM(N52:N54)</f>
        <v>0</v>
      </c>
      <c r="O51" s="927">
        <f t="shared" si="2"/>
        <v>0</v>
      </c>
      <c r="P51" s="927"/>
      <c r="Q51" s="927">
        <f>SUM(Q52:Q54)</f>
        <v>0</v>
      </c>
      <c r="R51" s="927">
        <f>SUM(R52:R54)</f>
        <v>0</v>
      </c>
      <c r="S51" s="927">
        <f t="shared" si="3"/>
        <v>0</v>
      </c>
      <c r="T51" s="927"/>
      <c r="U51" s="927">
        <f>SUM(U52:U54)</f>
        <v>0</v>
      </c>
      <c r="V51" s="927">
        <f>SUM(V52:V54)</f>
        <v>0</v>
      </c>
      <c r="W51" s="927">
        <f t="shared" si="4"/>
        <v>0</v>
      </c>
      <c r="X51" s="927"/>
      <c r="Y51" s="927">
        <f>SUM(Y52:Y54)</f>
        <v>0</v>
      </c>
      <c r="Z51" s="927">
        <f>SUM(Z52:Z54)</f>
        <v>0</v>
      </c>
      <c r="AA51" s="927">
        <f t="shared" si="5"/>
        <v>0</v>
      </c>
      <c r="AB51" s="927"/>
      <c r="AC51" s="927">
        <f>SUM(AC52:AC54)</f>
        <v>17</v>
      </c>
      <c r="AD51" s="927">
        <f>SUM(AD52:AD54)</f>
        <v>21</v>
      </c>
      <c r="AE51" s="927">
        <f t="shared" si="6"/>
        <v>38</v>
      </c>
      <c r="AF51" s="927"/>
      <c r="AG51" s="927">
        <f t="shared" si="7"/>
        <v>17</v>
      </c>
      <c r="AH51" s="927">
        <f t="shared" si="8"/>
        <v>21</v>
      </c>
      <c r="AI51" s="927"/>
      <c r="AJ51" s="926">
        <f t="shared" si="9"/>
        <v>38</v>
      </c>
    </row>
    <row r="52" spans="1:36" ht="12" customHeight="1">
      <c r="B52" s="1981"/>
      <c r="C52" s="254" t="s">
        <v>35</v>
      </c>
      <c r="D52" s="99"/>
      <c r="E52" s="242">
        <v>0</v>
      </c>
      <c r="F52" s="242">
        <v>0</v>
      </c>
      <c r="G52" s="242">
        <f t="shared" si="0"/>
        <v>0</v>
      </c>
      <c r="H52" s="242"/>
      <c r="I52" s="242">
        <v>0</v>
      </c>
      <c r="J52" s="242">
        <v>0</v>
      </c>
      <c r="K52" s="242">
        <f t="shared" si="1"/>
        <v>0</v>
      </c>
      <c r="L52" s="242"/>
      <c r="M52" s="242">
        <v>0</v>
      </c>
      <c r="N52" s="242">
        <v>0</v>
      </c>
      <c r="O52" s="242">
        <f t="shared" si="2"/>
        <v>0</v>
      </c>
      <c r="P52" s="242"/>
      <c r="Q52" s="242">
        <v>0</v>
      </c>
      <c r="R52" s="242">
        <v>0</v>
      </c>
      <c r="S52" s="242">
        <f t="shared" si="3"/>
        <v>0</v>
      </c>
      <c r="T52" s="242"/>
      <c r="U52" s="242">
        <v>0</v>
      </c>
      <c r="V52" s="242">
        <v>0</v>
      </c>
      <c r="W52" s="242">
        <f t="shared" si="4"/>
        <v>0</v>
      </c>
      <c r="X52" s="242"/>
      <c r="Y52" s="242">
        <v>0</v>
      </c>
      <c r="Z52" s="242">
        <v>0</v>
      </c>
      <c r="AA52" s="242">
        <f t="shared" si="5"/>
        <v>0</v>
      </c>
      <c r="AB52" s="242"/>
      <c r="AC52" s="242">
        <v>0</v>
      </c>
      <c r="AD52" s="242">
        <v>0</v>
      </c>
      <c r="AE52" s="242">
        <f t="shared" si="6"/>
        <v>0</v>
      </c>
      <c r="AF52" s="242"/>
      <c r="AG52" s="242">
        <f t="shared" si="7"/>
        <v>0</v>
      </c>
      <c r="AH52" s="242">
        <f t="shared" si="8"/>
        <v>0</v>
      </c>
      <c r="AI52" s="242"/>
      <c r="AJ52" s="924">
        <f t="shared" si="9"/>
        <v>0</v>
      </c>
    </row>
    <row r="53" spans="1:36" ht="11.85" customHeight="1">
      <c r="B53" s="1981"/>
      <c r="C53" s="925" t="s">
        <v>117</v>
      </c>
      <c r="D53" s="68"/>
      <c r="E53" s="242">
        <v>0</v>
      </c>
      <c r="F53" s="242">
        <v>0</v>
      </c>
      <c r="G53" s="242">
        <f t="shared" si="0"/>
        <v>0</v>
      </c>
      <c r="H53" s="242"/>
      <c r="I53" s="242">
        <v>0</v>
      </c>
      <c r="J53" s="242">
        <v>0</v>
      </c>
      <c r="K53" s="242">
        <f t="shared" si="1"/>
        <v>0</v>
      </c>
      <c r="L53" s="242"/>
      <c r="M53" s="242">
        <v>0</v>
      </c>
      <c r="N53" s="242">
        <v>0</v>
      </c>
      <c r="O53" s="242">
        <f t="shared" si="2"/>
        <v>0</v>
      </c>
      <c r="P53" s="242"/>
      <c r="Q53" s="242">
        <v>0</v>
      </c>
      <c r="R53" s="242">
        <v>0</v>
      </c>
      <c r="S53" s="242">
        <f t="shared" si="3"/>
        <v>0</v>
      </c>
      <c r="T53" s="242"/>
      <c r="U53" s="242">
        <v>0</v>
      </c>
      <c r="V53" s="242">
        <v>0</v>
      </c>
      <c r="W53" s="242">
        <f t="shared" si="4"/>
        <v>0</v>
      </c>
      <c r="X53" s="242"/>
      <c r="Y53" s="242">
        <v>0</v>
      </c>
      <c r="Z53" s="242">
        <v>0</v>
      </c>
      <c r="AA53" s="242">
        <f t="shared" si="5"/>
        <v>0</v>
      </c>
      <c r="AB53" s="242"/>
      <c r="AC53" s="242">
        <v>17</v>
      </c>
      <c r="AD53" s="242">
        <v>21</v>
      </c>
      <c r="AE53" s="242">
        <f t="shared" si="6"/>
        <v>38</v>
      </c>
      <c r="AF53" s="242"/>
      <c r="AG53" s="242">
        <f t="shared" si="7"/>
        <v>17</v>
      </c>
      <c r="AH53" s="242">
        <f t="shared" si="8"/>
        <v>21</v>
      </c>
      <c r="AI53" s="242"/>
      <c r="AJ53" s="924">
        <f t="shared" si="9"/>
        <v>38</v>
      </c>
    </row>
    <row r="54" spans="1:36" ht="11.85" customHeight="1">
      <c r="B54" s="1982"/>
      <c r="C54" s="251" t="s">
        <v>52</v>
      </c>
      <c r="D54" s="261"/>
      <c r="E54" s="242">
        <v>0</v>
      </c>
      <c r="F54" s="242">
        <v>0</v>
      </c>
      <c r="G54" s="242">
        <f t="shared" si="0"/>
        <v>0</v>
      </c>
      <c r="H54" s="242"/>
      <c r="I54" s="242">
        <v>0</v>
      </c>
      <c r="J54" s="242">
        <v>0</v>
      </c>
      <c r="K54" s="242">
        <f t="shared" si="1"/>
        <v>0</v>
      </c>
      <c r="L54" s="242"/>
      <c r="M54" s="242">
        <v>0</v>
      </c>
      <c r="N54" s="242">
        <v>0</v>
      </c>
      <c r="O54" s="242">
        <f t="shared" si="2"/>
        <v>0</v>
      </c>
      <c r="P54" s="242"/>
      <c r="Q54" s="242">
        <v>0</v>
      </c>
      <c r="R54" s="242">
        <v>0</v>
      </c>
      <c r="S54" s="242">
        <f t="shared" si="3"/>
        <v>0</v>
      </c>
      <c r="T54" s="242"/>
      <c r="U54" s="242">
        <v>0</v>
      </c>
      <c r="V54" s="242">
        <v>0</v>
      </c>
      <c r="W54" s="242">
        <f t="shared" si="4"/>
        <v>0</v>
      </c>
      <c r="X54" s="242"/>
      <c r="Y54" s="242">
        <v>0</v>
      </c>
      <c r="Z54" s="242">
        <v>0</v>
      </c>
      <c r="AA54" s="242">
        <f t="shared" si="5"/>
        <v>0</v>
      </c>
      <c r="AB54" s="242"/>
      <c r="AC54" s="242">
        <v>0</v>
      </c>
      <c r="AD54" s="242">
        <v>0</v>
      </c>
      <c r="AE54" s="242">
        <f t="shared" si="6"/>
        <v>0</v>
      </c>
      <c r="AF54" s="242"/>
      <c r="AG54" s="242">
        <f t="shared" si="7"/>
        <v>0</v>
      </c>
      <c r="AH54" s="242">
        <f t="shared" si="8"/>
        <v>0</v>
      </c>
      <c r="AI54" s="242"/>
      <c r="AJ54" s="923">
        <f t="shared" si="9"/>
        <v>0</v>
      </c>
    </row>
    <row r="55" spans="1:36" s="250" customFormat="1" ht="11.85" customHeight="1">
      <c r="A55" s="855"/>
      <c r="B55" s="922"/>
      <c r="C55" s="2432" t="s">
        <v>5</v>
      </c>
      <c r="D55" s="2432"/>
      <c r="E55" s="921">
        <f>SUM(E8+E15+E25+E29+E32+E37+E43+E46+E51)</f>
        <v>282</v>
      </c>
      <c r="F55" s="921">
        <f>SUM(F8+F15+F25+F29+F32+F37+F43+F46+F51)</f>
        <v>404</v>
      </c>
      <c r="G55" s="921">
        <f>SUM(G8+G15+G25+G29+G32+G37+G43+G46+G51)</f>
        <v>686</v>
      </c>
      <c r="H55" s="921"/>
      <c r="I55" s="921">
        <f>SUM(I8+I15+I25+I29+I32+I37+I43+I46+I51)</f>
        <v>75</v>
      </c>
      <c r="J55" s="921">
        <f>SUM(J8+J15+J25+J29+J32+J37+J43+J46+J51)</f>
        <v>92</v>
      </c>
      <c r="K55" s="921">
        <f>SUM(K8+K15+K25+K29+K32+K37+K43+K46+K51)</f>
        <v>167</v>
      </c>
      <c r="L55" s="921"/>
      <c r="M55" s="921">
        <f>SUM(M8+M15+M25+M29+M32+M37+M43+M46+M51)</f>
        <v>59</v>
      </c>
      <c r="N55" s="921">
        <f>SUM(N8+N15+N25+N29+N32+N37+N43+N46+N51)</f>
        <v>62</v>
      </c>
      <c r="O55" s="921">
        <f>SUM(O8+O15+O25+O29+O32+O37+O43+O46+O51)</f>
        <v>121</v>
      </c>
      <c r="P55" s="921"/>
      <c r="Q55" s="921">
        <f>SUM(Q8+Q15+Q25+Q29+Q32+Q37+Q43+Q46+Q51)</f>
        <v>122</v>
      </c>
      <c r="R55" s="921">
        <f>SUM(R8+R15+R25+R29+R32+R37+R43+R46+R51)</f>
        <v>137</v>
      </c>
      <c r="S55" s="921">
        <f>SUM(S8+S15+S25+S29+S32+S37+S43+S46+S51)</f>
        <v>259</v>
      </c>
      <c r="T55" s="921"/>
      <c r="U55" s="921">
        <f>SUM(U8+U15+U25+U29+U32+U37+U43+U46+U51)</f>
        <v>5651</v>
      </c>
      <c r="V55" s="921">
        <f>SUM(V8+V15+V25+V29+V32+V37+V43+V46+V51)</f>
        <v>5106</v>
      </c>
      <c r="W55" s="921">
        <f>SUM(W8+W15+W25+W29+W32+W37+W43+W46+W51)</f>
        <v>10757</v>
      </c>
      <c r="X55" s="921"/>
      <c r="Y55" s="921">
        <f>SUM(Y8+Y15+Y25+Y29+Y32+Y37+Y43+Y46+Y51)</f>
        <v>73</v>
      </c>
      <c r="Z55" s="921">
        <f>SUM(Z8+Z15+Z25+Z29+Z32+Z37+Z43+Z46+Z51)</f>
        <v>82</v>
      </c>
      <c r="AA55" s="921">
        <f>SUM(AA8+AA15+AA25+AA29+AA32+AA37+AA43+AA46+AA51)</f>
        <v>155</v>
      </c>
      <c r="AB55" s="921"/>
      <c r="AC55" s="921">
        <f>SUM(AC8+AC15+AC25+AC29+AC32+AC37+AC43+AC46+AC51)</f>
        <v>1807</v>
      </c>
      <c r="AD55" s="921">
        <f>SUM(AD8+AD15+AD25+AD29+AD32+AD37+AD43+AD46+AD51)</f>
        <v>2252</v>
      </c>
      <c r="AE55" s="921">
        <f>SUM(AE8+AE15+AE25+AE29+AE32+AE37+AE43+AE46+AE51)</f>
        <v>4059</v>
      </c>
      <c r="AF55" s="921"/>
      <c r="AG55" s="921">
        <f>SUM(AG8+AG15+AG25+AG29+AG32+AG37+AG43+AG46+AG51)</f>
        <v>8069</v>
      </c>
      <c r="AH55" s="921">
        <f>SUM(AH8+AH15+AH25+AH29+AH32+AH37+AH43+AH46+AH51)</f>
        <v>8135</v>
      </c>
      <c r="AI55" s="921"/>
      <c r="AJ55" s="921">
        <f>SUM(AJ8+AJ15+AJ25+AJ29+AJ32+AJ37+AJ43+AJ46+AJ51)</f>
        <v>16204</v>
      </c>
    </row>
    <row r="56" spans="1:36" ht="12" customHeight="1">
      <c r="B56" s="754"/>
      <c r="C56" s="2020" t="s">
        <v>346</v>
      </c>
      <c r="D56" s="2020"/>
      <c r="E56" s="2020"/>
      <c r="F56" s="2020"/>
      <c r="G56" s="2020"/>
      <c r="H56" s="2020"/>
      <c r="I56" s="2020"/>
      <c r="J56" s="2020"/>
      <c r="K56" s="2020"/>
      <c r="L56" s="2020"/>
      <c r="M56" s="2020"/>
      <c r="N56" s="2020"/>
      <c r="O56" s="2020"/>
      <c r="P56" s="2020"/>
      <c r="Q56" s="2020"/>
      <c r="R56" s="2020"/>
      <c r="S56" s="2020"/>
      <c r="T56" s="2020"/>
      <c r="U56" s="2020"/>
      <c r="V56" s="2020"/>
      <c r="W56" s="2020"/>
      <c r="X56" s="2020"/>
      <c r="Y56" s="2020"/>
      <c r="Z56" s="2020"/>
      <c r="AA56" s="2020"/>
      <c r="AB56" s="2020"/>
      <c r="AC56" s="2020"/>
      <c r="AD56" s="2020"/>
      <c r="AE56" s="2020"/>
      <c r="AF56" s="2020"/>
      <c r="AG56" s="2020"/>
      <c r="AH56" s="2020"/>
      <c r="AI56" s="2020"/>
      <c r="AJ56" s="2020"/>
    </row>
    <row r="57" spans="1:36" ht="10.5" customHeight="1">
      <c r="B57" s="754"/>
      <c r="C57" s="2147"/>
      <c r="D57" s="2147"/>
      <c r="E57" s="2147"/>
      <c r="F57" s="2147"/>
      <c r="G57" s="2147"/>
      <c r="H57" s="2147"/>
      <c r="I57" s="2147"/>
      <c r="J57" s="2147"/>
      <c r="K57" s="2147"/>
      <c r="L57" s="2147"/>
      <c r="M57" s="2147"/>
      <c r="N57" s="2147"/>
      <c r="O57" s="2147"/>
      <c r="P57" s="2147"/>
      <c r="Q57" s="2147"/>
      <c r="R57" s="2147"/>
      <c r="S57" s="2147"/>
      <c r="T57" s="2147"/>
      <c r="U57" s="2147"/>
      <c r="V57" s="2147"/>
      <c r="W57" s="2147"/>
      <c r="X57" s="2147"/>
      <c r="Y57" s="2147"/>
      <c r="Z57" s="2147"/>
      <c r="AA57" s="2147"/>
      <c r="AB57" s="2147"/>
      <c r="AC57" s="2147"/>
      <c r="AD57" s="2147"/>
      <c r="AE57" s="2147"/>
      <c r="AF57" s="2147"/>
      <c r="AG57" s="2147"/>
      <c r="AH57" s="2147"/>
      <c r="AI57" s="2147"/>
      <c r="AJ57" s="2147"/>
    </row>
    <row r="58" spans="1:36" ht="9" customHeight="1"/>
    <row r="59" spans="1:36" ht="15.75" customHeight="1">
      <c r="B59" s="754"/>
      <c r="D59" s="99"/>
    </row>
    <row r="60" spans="1:36" ht="9" customHeight="1">
      <c r="B60" s="754"/>
    </row>
    <row r="61" spans="1:36" ht="9" customHeight="1"/>
    <row r="62" spans="1:36" ht="9" customHeight="1">
      <c r="B62" s="754"/>
    </row>
    <row r="63" spans="1:36" ht="9" customHeight="1">
      <c r="B63" s="754"/>
    </row>
    <row r="64" spans="1:36" ht="9" customHeight="1"/>
    <row r="65" spans="5:36" ht="9" customHeight="1"/>
    <row r="66" spans="5:36" ht="9" customHeight="1"/>
    <row r="67" spans="5:36" ht="9" customHeight="1"/>
    <row r="68" spans="5:36" ht="9" customHeight="1"/>
    <row r="69" spans="5:36" ht="9" customHeight="1"/>
    <row r="70" spans="5:36" ht="9" customHeight="1"/>
    <row r="71" spans="5:36" ht="9" customHeight="1"/>
    <row r="72" spans="5:36" ht="9" customHeight="1"/>
    <row r="73" spans="5:36" ht="9" customHeight="1"/>
    <row r="74" spans="5:36" ht="9" customHeight="1">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920"/>
    </row>
    <row r="75" spans="5:36" ht="9" customHeight="1">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242"/>
      <c r="AF75" s="242"/>
      <c r="AG75" s="242"/>
      <c r="AH75" s="242"/>
      <c r="AI75" s="242"/>
      <c r="AJ75" s="920"/>
    </row>
    <row r="76" spans="5:36" ht="9" customHeight="1">
      <c r="E76" s="242"/>
      <c r="F76" s="242"/>
      <c r="G76" s="242"/>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c r="AH76" s="242"/>
      <c r="AI76" s="242"/>
      <c r="AJ76" s="920"/>
    </row>
    <row r="77" spans="5:36" ht="9" customHeight="1">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2"/>
      <c r="AJ77" s="920"/>
    </row>
    <row r="78" spans="5:36" ht="9" customHeight="1">
      <c r="E78" s="242"/>
      <c r="F78" s="242"/>
      <c r="G78" s="242"/>
      <c r="H78" s="242"/>
      <c r="I78" s="242"/>
      <c r="J78" s="242"/>
      <c r="K78" s="242"/>
      <c r="L78" s="242"/>
      <c r="M78" s="242"/>
      <c r="N78" s="242"/>
      <c r="O78" s="242"/>
      <c r="P78" s="242"/>
      <c r="Q78" s="242"/>
      <c r="R78" s="242"/>
      <c r="S78" s="242"/>
      <c r="T78" s="242"/>
      <c r="U78" s="242"/>
      <c r="V78" s="242"/>
      <c r="W78" s="242"/>
      <c r="X78" s="242"/>
      <c r="Y78" s="242"/>
      <c r="Z78" s="242"/>
      <c r="AA78" s="242"/>
      <c r="AB78" s="242"/>
      <c r="AC78" s="242"/>
      <c r="AD78" s="242"/>
      <c r="AE78" s="242"/>
      <c r="AF78" s="242"/>
      <c r="AG78" s="242"/>
      <c r="AH78" s="242"/>
      <c r="AI78" s="242"/>
      <c r="AJ78" s="920"/>
    </row>
    <row r="79" spans="5:36" ht="9" customHeight="1">
      <c r="E79" s="242"/>
      <c r="F79" s="242"/>
      <c r="G79" s="242"/>
      <c r="H79" s="242"/>
      <c r="I79" s="242"/>
      <c r="J79" s="242"/>
      <c r="K79" s="242"/>
      <c r="L79" s="242"/>
      <c r="M79" s="242"/>
      <c r="N79" s="242"/>
      <c r="O79" s="242"/>
      <c r="P79" s="242"/>
      <c r="Q79" s="242"/>
      <c r="R79" s="242"/>
      <c r="S79" s="242"/>
      <c r="T79" s="242"/>
      <c r="U79" s="242"/>
      <c r="V79" s="242"/>
      <c r="W79" s="242"/>
      <c r="X79" s="242"/>
      <c r="Y79" s="242"/>
      <c r="Z79" s="242"/>
      <c r="AA79" s="242"/>
      <c r="AB79" s="242"/>
      <c r="AC79" s="242"/>
      <c r="AD79" s="242"/>
      <c r="AE79" s="242"/>
      <c r="AF79" s="242"/>
      <c r="AG79" s="242"/>
      <c r="AH79" s="242"/>
      <c r="AI79" s="242"/>
      <c r="AJ79" s="920"/>
    </row>
    <row r="80" spans="5:36"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3:4" ht="9" customHeight="1"/>
    <row r="146" spans="3:4" ht="9" customHeight="1"/>
    <row r="147" spans="3:4" ht="9" customHeight="1"/>
    <row r="148" spans="3:4" ht="9" customHeight="1">
      <c r="C148" s="99"/>
      <c r="D148" s="99"/>
    </row>
    <row r="149" spans="3:4" ht="9" customHeight="1"/>
    <row r="150" spans="3:4" ht="9" customHeight="1"/>
    <row r="151" spans="3:4" ht="9" customHeight="1"/>
    <row r="152" spans="3:4" ht="9" customHeight="1"/>
    <row r="153" spans="3:4" ht="9" customHeight="1"/>
    <row r="154" spans="3:4" ht="9" customHeight="1"/>
    <row r="155" spans="3:4" ht="9" customHeight="1"/>
    <row r="156" spans="3:4" ht="9" customHeight="1"/>
    <row r="157" spans="3:4" ht="9" customHeight="1"/>
    <row r="158" spans="3:4" ht="9" customHeight="1"/>
    <row r="159" spans="3:4" ht="9" customHeight="1"/>
    <row r="160" spans="3:4"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65536" spans="13:20">
      <c r="M65536" s="919">
        <f>SUM(M8:M65535)</f>
        <v>177</v>
      </c>
      <c r="N65536" s="919"/>
      <c r="O65536" s="919"/>
      <c r="P65536" s="919"/>
      <c r="Q65536" s="919">
        <f>SUM(Q8:Q65535)</f>
        <v>366</v>
      </c>
      <c r="R65536" s="919"/>
      <c r="S65536" s="919"/>
      <c r="T65536" s="919"/>
    </row>
  </sheetData>
  <mergeCells count="27">
    <mergeCell ref="C56:AJ56"/>
    <mergeCell ref="C57:AJ57"/>
    <mergeCell ref="B29:B31"/>
    <mergeCell ref="B32:B36"/>
    <mergeCell ref="B2:AJ2"/>
    <mergeCell ref="C55:D55"/>
    <mergeCell ref="B37:B42"/>
    <mergeCell ref="B46:B50"/>
    <mergeCell ref="B8:B14"/>
    <mergeCell ref="B25:B28"/>
    <mergeCell ref="B51:B54"/>
    <mergeCell ref="B15:B24"/>
    <mergeCell ref="B43:B45"/>
    <mergeCell ref="AK2:AV2"/>
    <mergeCell ref="B3:AJ3"/>
    <mergeCell ref="E5:AJ5"/>
    <mergeCell ref="I6:K6"/>
    <mergeCell ref="M6:O6"/>
    <mergeCell ref="U6:W6"/>
    <mergeCell ref="B5:B7"/>
    <mergeCell ref="Y6:AA6"/>
    <mergeCell ref="Q6:S6"/>
    <mergeCell ref="AJ6:AJ7"/>
    <mergeCell ref="AC6:AE6"/>
    <mergeCell ref="AG6:AH6"/>
    <mergeCell ref="C5:D7"/>
    <mergeCell ref="E6:G6"/>
  </mergeCells>
  <printOptions horizontalCentered="1"/>
  <pageMargins left="0.51" right="0.43" top="0.52" bottom="0.94488188976377963" header="0.51181102362204722" footer="0.51181102362204722"/>
  <pageSetup scale="49" orientation="portrait" r:id="rId1"/>
  <headerFooter alignWithMargins="0">
    <oddFooter>&amp;F</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37038-E1D7-4B1D-8B9B-31B70D97D9A2}">
  <dimension ref="A1:AG475"/>
  <sheetViews>
    <sheetView view="pageBreakPreview" zoomScaleNormal="115" zoomScaleSheetLayoutView="100" workbookViewId="0">
      <selection activeCell="D39" sqref="D39"/>
    </sheetView>
  </sheetViews>
  <sheetFormatPr baseColWidth="10" defaultRowHeight="12.75"/>
  <cols>
    <col min="1" max="1" width="0.85546875" style="97" customWidth="1"/>
    <col min="2" max="2" width="7.5703125" style="73" customWidth="1"/>
    <col min="3" max="3" width="1.5703125" style="73" customWidth="1"/>
    <col min="4" max="4" width="63.7109375" style="73" customWidth="1"/>
    <col min="5" max="5" width="9.7109375" style="73" customWidth="1"/>
    <col min="6" max="6" width="1" style="73" customWidth="1"/>
    <col min="7" max="7" width="6.140625" style="73" customWidth="1"/>
    <col min="8" max="8" width="8.5703125" style="73" customWidth="1"/>
    <col min="9" max="9" width="9.28515625" style="73" customWidth="1"/>
    <col min="10" max="10" width="7.85546875" style="73" bestFit="1" customWidth="1"/>
    <col min="11" max="11" width="6.7109375" style="73" bestFit="1" customWidth="1"/>
    <col min="12" max="12" width="7" style="73" customWidth="1"/>
    <col min="13" max="14" width="11.42578125" style="73"/>
    <col min="15" max="15" width="4.7109375" style="73" customWidth="1"/>
    <col min="16" max="16" width="5" style="73" customWidth="1"/>
    <col min="17" max="17" width="2.28515625" style="73" customWidth="1"/>
    <col min="18" max="18" width="26" style="73" customWidth="1"/>
    <col min="19" max="19" width="8"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7" width="6.7109375" style="73" customWidth="1"/>
    <col min="28" max="28" width="1" style="73" customWidth="1"/>
    <col min="29" max="29" width="6.7109375" style="73" customWidth="1"/>
    <col min="30" max="30" width="1" style="73" customWidth="1"/>
    <col min="31" max="32" width="6.7109375" style="73" customWidth="1"/>
    <col min="33" max="16384" width="11.42578125" style="73"/>
  </cols>
  <sheetData>
    <row r="1" spans="1:33" ht="9" customHeight="1">
      <c r="E1" s="92"/>
      <c r="F1" s="92"/>
      <c r="G1" s="92"/>
      <c r="H1" s="92"/>
      <c r="I1" s="92"/>
      <c r="J1" s="92"/>
      <c r="K1" s="92"/>
      <c r="L1" s="92"/>
      <c r="M1" s="92"/>
      <c r="N1" s="92"/>
    </row>
    <row r="2" spans="1:33" ht="12.75" customHeight="1">
      <c r="B2" s="1983" t="s">
        <v>381</v>
      </c>
      <c r="C2" s="1983"/>
      <c r="D2" s="1983"/>
      <c r="E2" s="1983"/>
      <c r="F2" s="1983"/>
      <c r="G2" s="1983"/>
      <c r="H2" s="1983"/>
      <c r="I2" s="1983"/>
      <c r="J2" s="1983"/>
      <c r="K2" s="1983"/>
      <c r="L2" s="1983"/>
      <c r="M2" s="92"/>
      <c r="P2" s="1983"/>
      <c r="Q2" s="1983"/>
      <c r="R2" s="1983"/>
      <c r="S2" s="1983"/>
      <c r="T2" s="1983"/>
      <c r="U2" s="1983"/>
      <c r="V2" s="1983"/>
      <c r="W2" s="1983"/>
      <c r="X2" s="1983"/>
      <c r="Y2" s="1983"/>
      <c r="Z2" s="1983"/>
      <c r="AA2" s="1983"/>
      <c r="AB2" s="1983"/>
      <c r="AC2" s="1983"/>
      <c r="AD2" s="1983"/>
    </row>
    <row r="3" spans="1:33" ht="12.75" customHeight="1">
      <c r="A3" s="831"/>
      <c r="B3" s="1983" t="s">
        <v>63</v>
      </c>
      <c r="C3" s="1983"/>
      <c r="D3" s="1983"/>
      <c r="E3" s="1983"/>
      <c r="F3" s="1983"/>
      <c r="G3" s="1983"/>
      <c r="H3" s="1983"/>
      <c r="I3" s="1983"/>
      <c r="J3" s="1983"/>
      <c r="K3" s="1983"/>
      <c r="L3" s="1983"/>
      <c r="M3" s="92"/>
      <c r="N3" s="106"/>
      <c r="O3" s="106"/>
      <c r="P3" s="105"/>
      <c r="AF3" s="104"/>
      <c r="AG3" s="104"/>
    </row>
    <row r="4" spans="1:33" ht="3" customHeight="1">
      <c r="C4" s="99"/>
      <c r="D4" s="99"/>
      <c r="E4" s="99"/>
      <c r="F4" s="99"/>
      <c r="G4" s="907"/>
      <c r="H4" s="907"/>
      <c r="I4" s="211"/>
      <c r="J4" s="211"/>
      <c r="K4" s="211"/>
      <c r="L4" s="211"/>
      <c r="M4" s="92"/>
      <c r="P4" s="99"/>
    </row>
    <row r="5" spans="1:33" ht="9.75" customHeight="1">
      <c r="B5" s="2206" t="s">
        <v>29</v>
      </c>
      <c r="C5" s="2199" t="s">
        <v>336</v>
      </c>
      <c r="D5" s="2199"/>
      <c r="E5" s="508"/>
      <c r="F5" s="508"/>
      <c r="G5" s="508"/>
      <c r="H5" s="905"/>
      <c r="I5" s="904"/>
      <c r="J5" s="904"/>
      <c r="K5" s="904"/>
      <c r="L5" s="918"/>
    </row>
    <row r="6" spans="1:33" ht="11.25" customHeight="1">
      <c r="B6" s="2207"/>
      <c r="C6" s="2200"/>
      <c r="D6" s="2200"/>
      <c r="E6" s="98" t="s">
        <v>286</v>
      </c>
      <c r="F6" s="174"/>
      <c r="G6" s="2440" t="s">
        <v>280</v>
      </c>
      <c r="H6" s="2440"/>
      <c r="I6" s="2440"/>
      <c r="J6" s="2440"/>
      <c r="K6" s="2440"/>
      <c r="L6" s="2239"/>
    </row>
    <row r="7" spans="1:33" ht="22.5" customHeight="1">
      <c r="B7" s="2208"/>
      <c r="C7" s="2201"/>
      <c r="D7" s="2201"/>
      <c r="E7" s="112" t="s">
        <v>378</v>
      </c>
      <c r="F7" s="174"/>
      <c r="G7" s="901" t="s">
        <v>377</v>
      </c>
      <c r="H7" s="901" t="s">
        <v>376</v>
      </c>
      <c r="I7" s="902" t="s">
        <v>375</v>
      </c>
      <c r="J7" s="901" t="s">
        <v>374</v>
      </c>
      <c r="K7" s="901" t="s">
        <v>93</v>
      </c>
      <c r="L7" s="900" t="s">
        <v>5</v>
      </c>
    </row>
    <row r="8" spans="1:33">
      <c r="B8" s="2006">
        <v>1401</v>
      </c>
      <c r="C8" s="859" t="s">
        <v>9</v>
      </c>
      <c r="D8" s="432"/>
      <c r="E8" s="899">
        <f>SUM(E9,E12,E15,E17,E24,E27)</f>
        <v>70</v>
      </c>
      <c r="F8" s="883"/>
      <c r="G8" s="899">
        <f>SUM(G9,G12,G15,G17,G24,G27)</f>
        <v>66</v>
      </c>
      <c r="H8" s="899">
        <f>SUM(H9,H12,H15,H17,H24,H27)</f>
        <v>29</v>
      </c>
      <c r="I8" s="917">
        <f>SUM(I9,I12,I15,I17,I24,I27)</f>
        <v>9</v>
      </c>
      <c r="J8" s="899">
        <f>SUM(J9,J12,J15,J17,J24,J27)</f>
        <v>8</v>
      </c>
      <c r="K8" s="899">
        <f t="shared" ref="K8:K39" si="0">SUM(G8:J8)</f>
        <v>112</v>
      </c>
      <c r="L8" s="898">
        <f t="shared" ref="L8:L39" si="1">SUM(E8,K8)</f>
        <v>182</v>
      </c>
      <c r="M8" s="92"/>
    </row>
    <row r="9" spans="1:33" ht="12" customHeight="1">
      <c r="B9" s="2007"/>
      <c r="C9" s="525" t="s">
        <v>10</v>
      </c>
      <c r="D9" s="481"/>
      <c r="E9" s="897">
        <f>SUM(E10:E11)</f>
        <v>7</v>
      </c>
      <c r="F9" s="897"/>
      <c r="G9" s="897">
        <f>SUM(G10:G11)</f>
        <v>8</v>
      </c>
      <c r="H9" s="897">
        <f>SUM(H10:H11)</f>
        <v>11</v>
      </c>
      <c r="I9" s="897">
        <f>SUM(I10:I11)</f>
        <v>4</v>
      </c>
      <c r="J9" s="897">
        <f>SUM(J10:J11)</f>
        <v>8</v>
      </c>
      <c r="K9" s="879">
        <f t="shared" si="0"/>
        <v>31</v>
      </c>
      <c r="L9" s="916">
        <f t="shared" si="1"/>
        <v>38</v>
      </c>
      <c r="M9" s="92"/>
      <c r="N9" s="92"/>
    </row>
    <row r="10" spans="1:33" ht="12" customHeight="1">
      <c r="B10" s="2014"/>
      <c r="C10" s="487"/>
      <c r="D10" s="285" t="s">
        <v>237</v>
      </c>
      <c r="E10" s="871">
        <v>7</v>
      </c>
      <c r="F10" s="871"/>
      <c r="G10" s="871">
        <v>8</v>
      </c>
      <c r="H10" s="871">
        <v>11</v>
      </c>
      <c r="I10" s="871">
        <v>4</v>
      </c>
      <c r="J10" s="871">
        <v>8</v>
      </c>
      <c r="K10" s="870">
        <f t="shared" si="0"/>
        <v>31</v>
      </c>
      <c r="L10" s="550">
        <f t="shared" si="1"/>
        <v>38</v>
      </c>
      <c r="M10" s="92"/>
      <c r="N10" s="92"/>
    </row>
    <row r="11" spans="1:33" ht="12" customHeight="1">
      <c r="B11" s="2007"/>
      <c r="C11" s="487"/>
      <c r="D11" s="285" t="s">
        <v>249</v>
      </c>
      <c r="E11" s="871">
        <v>0</v>
      </c>
      <c r="F11" s="871"/>
      <c r="G11" s="871">
        <v>0</v>
      </c>
      <c r="H11" s="871">
        <v>0</v>
      </c>
      <c r="I11" s="871">
        <v>0</v>
      </c>
      <c r="J11" s="871">
        <v>0</v>
      </c>
      <c r="K11" s="870">
        <f t="shared" si="0"/>
        <v>0</v>
      </c>
      <c r="L11" s="550">
        <f t="shared" si="1"/>
        <v>0</v>
      </c>
      <c r="M11" s="92"/>
      <c r="N11" s="92"/>
    </row>
    <row r="12" spans="1:33" ht="12" customHeight="1">
      <c r="B12" s="2007"/>
      <c r="C12" s="488" t="s">
        <v>11</v>
      </c>
      <c r="D12" s="47"/>
      <c r="E12" s="874">
        <f>SUM(E13:E14)</f>
        <v>53</v>
      </c>
      <c r="F12" s="874"/>
      <c r="G12" s="874">
        <f>SUM(G13:G14)</f>
        <v>2</v>
      </c>
      <c r="H12" s="874">
        <f>SUM(H13:H14)</f>
        <v>5</v>
      </c>
      <c r="I12" s="874">
        <f>SUM(I13:I14)</f>
        <v>0</v>
      </c>
      <c r="J12" s="874">
        <f>SUM(J13:J14)</f>
        <v>0</v>
      </c>
      <c r="K12" s="879">
        <f t="shared" si="0"/>
        <v>7</v>
      </c>
      <c r="L12" s="916">
        <f t="shared" si="1"/>
        <v>60</v>
      </c>
      <c r="M12" s="92"/>
      <c r="N12" s="92"/>
    </row>
    <row r="13" spans="1:33" ht="12" customHeight="1">
      <c r="B13" s="2007"/>
      <c r="C13" s="487"/>
      <c r="D13" s="285" t="s">
        <v>248</v>
      </c>
      <c r="E13" s="871">
        <v>46</v>
      </c>
      <c r="F13" s="871"/>
      <c r="G13" s="871">
        <v>0</v>
      </c>
      <c r="H13" s="871">
        <v>0</v>
      </c>
      <c r="I13" s="871">
        <v>0</v>
      </c>
      <c r="J13" s="871">
        <v>0</v>
      </c>
      <c r="K13" s="870">
        <f t="shared" si="0"/>
        <v>0</v>
      </c>
      <c r="L13" s="550">
        <f t="shared" si="1"/>
        <v>46</v>
      </c>
      <c r="M13" s="92"/>
      <c r="N13" s="92"/>
    </row>
    <row r="14" spans="1:33" ht="12" customHeight="1">
      <c r="B14" s="2007"/>
      <c r="C14" s="487"/>
      <c r="D14" s="285" t="s">
        <v>247</v>
      </c>
      <c r="E14" s="871">
        <v>7</v>
      </c>
      <c r="F14" s="871"/>
      <c r="G14" s="871">
        <v>2</v>
      </c>
      <c r="H14" s="871">
        <v>5</v>
      </c>
      <c r="I14" s="871">
        <v>0</v>
      </c>
      <c r="J14" s="871">
        <v>0</v>
      </c>
      <c r="K14" s="870">
        <f t="shared" si="0"/>
        <v>7</v>
      </c>
      <c r="L14" s="550">
        <f t="shared" si="1"/>
        <v>14</v>
      </c>
      <c r="M14" s="92"/>
      <c r="N14" s="92"/>
    </row>
    <row r="15" spans="1:33" ht="12" customHeight="1">
      <c r="B15" s="2007"/>
      <c r="C15" s="488" t="s">
        <v>12</v>
      </c>
      <c r="D15" s="47"/>
      <c r="E15" s="889">
        <f>SUM(E16:E16)</f>
        <v>6</v>
      </c>
      <c r="F15" s="889"/>
      <c r="G15" s="889">
        <f>SUM(G16:G16)</f>
        <v>41</v>
      </c>
      <c r="H15" s="889">
        <f>SUM(H16:H16)</f>
        <v>2</v>
      </c>
      <c r="I15" s="889">
        <f>SUM(I16:I16)</f>
        <v>5</v>
      </c>
      <c r="J15" s="889">
        <f>SUM(J16:J16)</f>
        <v>0</v>
      </c>
      <c r="K15" s="879">
        <f t="shared" si="0"/>
        <v>48</v>
      </c>
      <c r="L15" s="916">
        <f t="shared" si="1"/>
        <v>54</v>
      </c>
      <c r="M15" s="92"/>
      <c r="N15" s="92"/>
    </row>
    <row r="16" spans="1:33" ht="12" customHeight="1">
      <c r="B16" s="2007"/>
      <c r="C16" s="488"/>
      <c r="D16" s="285" t="s">
        <v>380</v>
      </c>
      <c r="E16" s="871">
        <v>6</v>
      </c>
      <c r="F16" s="871"/>
      <c r="G16" s="871">
        <v>41</v>
      </c>
      <c r="H16" s="888">
        <v>2</v>
      </c>
      <c r="I16" s="871">
        <v>5</v>
      </c>
      <c r="J16" s="871">
        <v>0</v>
      </c>
      <c r="K16" s="870">
        <f t="shared" si="0"/>
        <v>48</v>
      </c>
      <c r="L16" s="550">
        <f t="shared" si="1"/>
        <v>54</v>
      </c>
      <c r="M16" s="92"/>
      <c r="N16" s="92"/>
    </row>
    <row r="17" spans="2:14" ht="12" customHeight="1">
      <c r="B17" s="2007"/>
      <c r="C17" s="524" t="s">
        <v>30</v>
      </c>
      <c r="D17" s="47"/>
      <c r="E17" s="889">
        <f>SUM(E18:E23)</f>
        <v>1</v>
      </c>
      <c r="F17" s="889"/>
      <c r="G17" s="889">
        <f>SUM(G18:G23)</f>
        <v>0</v>
      </c>
      <c r="H17" s="889">
        <f>SUM(H18:H23)</f>
        <v>0</v>
      </c>
      <c r="I17" s="889">
        <f>SUM(I18:I23)</f>
        <v>0</v>
      </c>
      <c r="J17" s="889">
        <f>SUM(J18:J23)</f>
        <v>0</v>
      </c>
      <c r="K17" s="879">
        <f t="shared" si="0"/>
        <v>0</v>
      </c>
      <c r="L17" s="916">
        <f t="shared" si="1"/>
        <v>1</v>
      </c>
      <c r="M17" s="92"/>
      <c r="N17" s="92"/>
    </row>
    <row r="18" spans="2:14" ht="12" customHeight="1">
      <c r="B18" s="2007"/>
      <c r="C18" s="487"/>
      <c r="D18" s="285" t="s">
        <v>238</v>
      </c>
      <c r="E18" s="888">
        <v>0</v>
      </c>
      <c r="F18" s="888"/>
      <c r="G18" s="888">
        <v>0</v>
      </c>
      <c r="H18" s="888">
        <v>0</v>
      </c>
      <c r="I18" s="888">
        <v>0</v>
      </c>
      <c r="J18" s="888">
        <v>0</v>
      </c>
      <c r="K18" s="870">
        <f t="shared" si="0"/>
        <v>0</v>
      </c>
      <c r="L18" s="550">
        <f t="shared" si="1"/>
        <v>0</v>
      </c>
      <c r="M18" s="92"/>
      <c r="N18" s="92"/>
    </row>
    <row r="19" spans="2:14" ht="12" customHeight="1">
      <c r="B19" s="2007"/>
      <c r="C19" s="487"/>
      <c r="D19" s="285" t="s">
        <v>243</v>
      </c>
      <c r="E19" s="888">
        <v>0</v>
      </c>
      <c r="F19" s="888"/>
      <c r="G19" s="888">
        <v>0</v>
      </c>
      <c r="H19" s="888">
        <v>0</v>
      </c>
      <c r="I19" s="888">
        <v>0</v>
      </c>
      <c r="J19" s="888">
        <v>0</v>
      </c>
      <c r="K19" s="870">
        <f t="shared" si="0"/>
        <v>0</v>
      </c>
      <c r="L19" s="550">
        <f t="shared" si="1"/>
        <v>0</v>
      </c>
      <c r="M19" s="92"/>
      <c r="N19" s="92"/>
    </row>
    <row r="20" spans="2:14" ht="12" customHeight="1">
      <c r="B20" s="2007"/>
      <c r="C20" s="487"/>
      <c r="D20" s="285" t="s">
        <v>242</v>
      </c>
      <c r="E20" s="888">
        <v>1</v>
      </c>
      <c r="F20" s="888"/>
      <c r="G20" s="888">
        <v>0</v>
      </c>
      <c r="H20" s="888">
        <v>0</v>
      </c>
      <c r="I20" s="888">
        <v>0</v>
      </c>
      <c r="J20" s="888">
        <v>0</v>
      </c>
      <c r="K20" s="870">
        <f t="shared" si="0"/>
        <v>0</v>
      </c>
      <c r="L20" s="550">
        <f t="shared" si="1"/>
        <v>1</v>
      </c>
      <c r="M20" s="92"/>
      <c r="N20" s="92"/>
    </row>
    <row r="21" spans="2:14" ht="12" customHeight="1">
      <c r="B21" s="2007"/>
      <c r="C21" s="487"/>
      <c r="D21" s="285" t="s">
        <v>241</v>
      </c>
      <c r="E21" s="888">
        <v>0</v>
      </c>
      <c r="F21" s="888"/>
      <c r="G21" s="888">
        <v>0</v>
      </c>
      <c r="H21" s="888">
        <v>0</v>
      </c>
      <c r="I21" s="888">
        <v>0</v>
      </c>
      <c r="J21" s="888">
        <v>0</v>
      </c>
      <c r="K21" s="870">
        <f t="shared" si="0"/>
        <v>0</v>
      </c>
      <c r="L21" s="550">
        <f t="shared" si="1"/>
        <v>0</v>
      </c>
      <c r="M21" s="92"/>
      <c r="N21" s="92"/>
    </row>
    <row r="22" spans="2:14" ht="12" customHeight="1">
      <c r="B22" s="2007"/>
      <c r="C22" s="487"/>
      <c r="D22" s="285" t="s">
        <v>240</v>
      </c>
      <c r="E22" s="888">
        <v>0</v>
      </c>
      <c r="F22" s="888"/>
      <c r="G22" s="888">
        <v>0</v>
      </c>
      <c r="H22" s="888">
        <v>0</v>
      </c>
      <c r="I22" s="888">
        <v>0</v>
      </c>
      <c r="J22" s="888">
        <v>0</v>
      </c>
      <c r="K22" s="870">
        <f t="shared" si="0"/>
        <v>0</v>
      </c>
      <c r="L22" s="550">
        <f t="shared" si="1"/>
        <v>0</v>
      </c>
      <c r="M22" s="92"/>
      <c r="N22" s="92"/>
    </row>
    <row r="23" spans="2:14" ht="12" customHeight="1">
      <c r="B23" s="2007"/>
      <c r="C23" s="487"/>
      <c r="D23" s="285" t="s">
        <v>239</v>
      </c>
      <c r="E23" s="888">
        <v>0</v>
      </c>
      <c r="F23" s="888"/>
      <c r="G23" s="888">
        <v>0</v>
      </c>
      <c r="H23" s="888">
        <v>0</v>
      </c>
      <c r="I23" s="888">
        <v>0</v>
      </c>
      <c r="J23" s="888">
        <v>0</v>
      </c>
      <c r="K23" s="870">
        <f t="shared" si="0"/>
        <v>0</v>
      </c>
      <c r="L23" s="550">
        <f t="shared" si="1"/>
        <v>0</v>
      </c>
      <c r="M23" s="92"/>
      <c r="N23" s="92"/>
    </row>
    <row r="24" spans="2:14" ht="12" customHeight="1">
      <c r="B24" s="2007"/>
      <c r="C24" s="524" t="s">
        <v>31</v>
      </c>
      <c r="D24" s="47"/>
      <c r="E24" s="874">
        <f>SUM(E25:E26)</f>
        <v>0</v>
      </c>
      <c r="F24" s="874"/>
      <c r="G24" s="874">
        <f>SUM(G25:G26)</f>
        <v>0</v>
      </c>
      <c r="H24" s="874">
        <f>SUM(H25:H26)</f>
        <v>0</v>
      </c>
      <c r="I24" s="874">
        <f>SUM(I25:I26)</f>
        <v>0</v>
      </c>
      <c r="J24" s="874">
        <f>SUM(J25:J26)</f>
        <v>0</v>
      </c>
      <c r="K24" s="870">
        <f t="shared" si="0"/>
        <v>0</v>
      </c>
      <c r="L24" s="550">
        <f t="shared" si="1"/>
        <v>0</v>
      </c>
      <c r="M24" s="92"/>
      <c r="N24" s="92"/>
    </row>
    <row r="25" spans="2:14" ht="12" customHeight="1">
      <c r="B25" s="2007"/>
      <c r="C25" s="487"/>
      <c r="D25" s="77" t="s">
        <v>238</v>
      </c>
      <c r="E25" s="888">
        <v>0</v>
      </c>
      <c r="F25" s="888"/>
      <c r="G25" s="888">
        <v>0</v>
      </c>
      <c r="H25" s="888">
        <v>0</v>
      </c>
      <c r="I25" s="888">
        <v>0</v>
      </c>
      <c r="J25" s="888">
        <v>0</v>
      </c>
      <c r="K25" s="870">
        <f t="shared" si="0"/>
        <v>0</v>
      </c>
      <c r="L25" s="550">
        <f t="shared" si="1"/>
        <v>0</v>
      </c>
      <c r="M25" s="92"/>
      <c r="N25" s="92"/>
    </row>
    <row r="26" spans="2:14" ht="12" customHeight="1">
      <c r="B26" s="2007"/>
      <c r="C26" s="487"/>
      <c r="D26" s="77" t="s">
        <v>237</v>
      </c>
      <c r="E26" s="888">
        <v>0</v>
      </c>
      <c r="F26" s="888"/>
      <c r="G26" s="888">
        <v>0</v>
      </c>
      <c r="H26" s="888">
        <v>0</v>
      </c>
      <c r="I26" s="888">
        <v>0</v>
      </c>
      <c r="J26" s="888">
        <v>0</v>
      </c>
      <c r="K26" s="870">
        <f t="shared" si="0"/>
        <v>0</v>
      </c>
      <c r="L26" s="550">
        <f t="shared" si="1"/>
        <v>0</v>
      </c>
      <c r="M26" s="92"/>
      <c r="N26" s="92"/>
    </row>
    <row r="27" spans="2:14" ht="12" customHeight="1">
      <c r="B27" s="2007"/>
      <c r="C27" s="488" t="s">
        <v>58</v>
      </c>
      <c r="D27" s="77"/>
      <c r="E27" s="889">
        <f>SUM(E28)</f>
        <v>3</v>
      </c>
      <c r="F27" s="889"/>
      <c r="G27" s="889">
        <f>SUM(G28)</f>
        <v>15</v>
      </c>
      <c r="H27" s="889">
        <f>SUM(H28)</f>
        <v>11</v>
      </c>
      <c r="I27" s="889">
        <f>SUM(I28)</f>
        <v>0</v>
      </c>
      <c r="J27" s="889">
        <f>SUM(J28)</f>
        <v>0</v>
      </c>
      <c r="K27" s="879">
        <f t="shared" si="0"/>
        <v>26</v>
      </c>
      <c r="L27" s="916">
        <f t="shared" si="1"/>
        <v>29</v>
      </c>
      <c r="M27" s="92"/>
      <c r="N27" s="92"/>
    </row>
    <row r="28" spans="2:14" ht="12" customHeight="1">
      <c r="B28" s="2007"/>
      <c r="C28" s="487"/>
      <c r="D28" s="77" t="s">
        <v>236</v>
      </c>
      <c r="E28" s="871">
        <v>3</v>
      </c>
      <c r="F28" s="871"/>
      <c r="G28" s="871">
        <v>15</v>
      </c>
      <c r="H28" s="871">
        <v>11</v>
      </c>
      <c r="I28" s="871">
        <v>0</v>
      </c>
      <c r="J28" s="871">
        <v>0</v>
      </c>
      <c r="K28" s="870">
        <f t="shared" si="0"/>
        <v>26</v>
      </c>
      <c r="L28" s="550">
        <f t="shared" si="1"/>
        <v>29</v>
      </c>
      <c r="M28" s="92"/>
      <c r="N28" s="92"/>
    </row>
    <row r="29" spans="2:14">
      <c r="B29" s="2006">
        <v>1402</v>
      </c>
      <c r="C29" s="35" t="s">
        <v>13</v>
      </c>
      <c r="D29" s="111"/>
      <c r="E29" s="894">
        <f>SUM(E30+E35+E38+E43+E46+E50+E53+E56)</f>
        <v>192</v>
      </c>
      <c r="F29" s="894"/>
      <c r="G29" s="894">
        <f>SUM(G30+G35+G38+G43+G46+G50+G53+G56)</f>
        <v>268</v>
      </c>
      <c r="H29" s="894">
        <f>SUM(H30+H35+H38+H43+H46+H50+H53+H56)</f>
        <v>82</v>
      </c>
      <c r="I29" s="894">
        <f>SUM(I30+I35+I38+I43+I46+I50+I53+I56)</f>
        <v>4</v>
      </c>
      <c r="J29" s="894">
        <f>SUM(J30+J35+J38+J43+J46+J50+J53+J56)</f>
        <v>26</v>
      </c>
      <c r="K29" s="894">
        <f t="shared" si="0"/>
        <v>380</v>
      </c>
      <c r="L29" s="915">
        <f t="shared" si="1"/>
        <v>572</v>
      </c>
      <c r="M29" s="92"/>
      <c r="N29" s="92"/>
    </row>
    <row r="30" spans="2:14" ht="12" customHeight="1">
      <c r="B30" s="2007"/>
      <c r="C30" s="488" t="s">
        <v>92</v>
      </c>
      <c r="D30" s="77"/>
      <c r="E30" s="889">
        <f>SUM(E31:E34)</f>
        <v>84</v>
      </c>
      <c r="F30" s="889"/>
      <c r="G30" s="914">
        <f>SUM(G31:G34)</f>
        <v>173</v>
      </c>
      <c r="H30" s="874">
        <f>SUM(H31:H34)</f>
        <v>51</v>
      </c>
      <c r="I30" s="889">
        <f>SUM(I31:I34)</f>
        <v>4</v>
      </c>
      <c r="J30" s="889">
        <f>SUM(J31:J34)</f>
        <v>18</v>
      </c>
      <c r="K30" s="911">
        <f t="shared" si="0"/>
        <v>246</v>
      </c>
      <c r="L30" s="913">
        <f t="shared" si="1"/>
        <v>330</v>
      </c>
      <c r="M30" s="92"/>
      <c r="N30" s="92"/>
    </row>
    <row r="31" spans="2:14" ht="12" customHeight="1">
      <c r="B31" s="2007"/>
      <c r="C31" s="487"/>
      <c r="D31" s="77" t="s">
        <v>228</v>
      </c>
      <c r="E31" s="888">
        <v>32</v>
      </c>
      <c r="F31" s="888"/>
      <c r="G31" s="888">
        <v>70</v>
      </c>
      <c r="H31" s="871">
        <v>7</v>
      </c>
      <c r="I31" s="888">
        <v>0</v>
      </c>
      <c r="J31" s="888">
        <v>4</v>
      </c>
      <c r="K31" s="870">
        <f t="shared" si="0"/>
        <v>81</v>
      </c>
      <c r="L31" s="912">
        <f t="shared" si="1"/>
        <v>113</v>
      </c>
      <c r="M31" s="92"/>
      <c r="N31" s="92"/>
    </row>
    <row r="32" spans="2:14" ht="12" customHeight="1">
      <c r="B32" s="2007"/>
      <c r="C32" s="487"/>
      <c r="D32" s="77" t="s">
        <v>227</v>
      </c>
      <c r="E32" s="888">
        <v>18</v>
      </c>
      <c r="F32" s="888"/>
      <c r="G32" s="888">
        <v>60</v>
      </c>
      <c r="H32" s="871">
        <v>28</v>
      </c>
      <c r="I32" s="888">
        <v>1</v>
      </c>
      <c r="J32" s="888">
        <v>2</v>
      </c>
      <c r="K32" s="870">
        <f t="shared" si="0"/>
        <v>91</v>
      </c>
      <c r="L32" s="912">
        <f t="shared" si="1"/>
        <v>109</v>
      </c>
      <c r="M32" s="92"/>
      <c r="N32" s="92"/>
    </row>
    <row r="33" spans="2:14" ht="12" customHeight="1">
      <c r="B33" s="2007"/>
      <c r="C33" s="487"/>
      <c r="D33" s="77" t="s">
        <v>234</v>
      </c>
      <c r="E33" s="871">
        <v>19</v>
      </c>
      <c r="F33" s="871"/>
      <c r="G33" s="878">
        <v>25</v>
      </c>
      <c r="H33" s="878">
        <v>13</v>
      </c>
      <c r="I33" s="878">
        <v>1</v>
      </c>
      <c r="J33" s="878">
        <v>5</v>
      </c>
      <c r="K33" s="870">
        <f t="shared" si="0"/>
        <v>44</v>
      </c>
      <c r="L33" s="550">
        <f t="shared" si="1"/>
        <v>63</v>
      </c>
      <c r="M33" s="92"/>
      <c r="N33" s="92"/>
    </row>
    <row r="34" spans="2:14" ht="12" customHeight="1">
      <c r="B34" s="2007"/>
      <c r="C34" s="487"/>
      <c r="D34" s="77" t="s">
        <v>232</v>
      </c>
      <c r="E34" s="871">
        <v>15</v>
      </c>
      <c r="F34" s="871"/>
      <c r="G34" s="878">
        <v>18</v>
      </c>
      <c r="H34" s="878">
        <v>3</v>
      </c>
      <c r="I34" s="878">
        <v>2</v>
      </c>
      <c r="J34" s="878">
        <v>7</v>
      </c>
      <c r="K34" s="870">
        <f t="shared" si="0"/>
        <v>30</v>
      </c>
      <c r="L34" s="550">
        <f t="shared" si="1"/>
        <v>45</v>
      </c>
      <c r="M34" s="92"/>
      <c r="N34" s="92"/>
    </row>
    <row r="35" spans="2:14" ht="12" customHeight="1">
      <c r="B35" s="2007"/>
      <c r="C35" s="488" t="s">
        <v>110</v>
      </c>
      <c r="D35" s="47"/>
      <c r="E35" s="874">
        <f>SUM(E36:E37)</f>
        <v>19</v>
      </c>
      <c r="F35" s="874"/>
      <c r="G35" s="874">
        <f>SUM(G36:G37)</f>
        <v>18</v>
      </c>
      <c r="H35" s="874">
        <f>SUM(H36:H37)</f>
        <v>9</v>
      </c>
      <c r="I35" s="874">
        <f>SUM(I36:I37)</f>
        <v>0</v>
      </c>
      <c r="J35" s="874">
        <f>SUM(J36:J37)</f>
        <v>0</v>
      </c>
      <c r="K35" s="911">
        <f t="shared" si="0"/>
        <v>27</v>
      </c>
      <c r="L35" s="910">
        <f t="shared" si="1"/>
        <v>46</v>
      </c>
      <c r="M35" s="92"/>
      <c r="N35" s="92"/>
    </row>
    <row r="36" spans="2:14" ht="12" customHeight="1">
      <c r="B36" s="2007"/>
      <c r="C36" s="487"/>
      <c r="D36" s="77" t="s">
        <v>227</v>
      </c>
      <c r="E36" s="888">
        <v>15</v>
      </c>
      <c r="F36" s="888"/>
      <c r="G36" s="888">
        <v>17</v>
      </c>
      <c r="H36" s="871">
        <v>9</v>
      </c>
      <c r="I36" s="888">
        <v>0</v>
      </c>
      <c r="J36" s="888">
        <v>0</v>
      </c>
      <c r="K36" s="870">
        <f t="shared" si="0"/>
        <v>26</v>
      </c>
      <c r="L36" s="550">
        <f t="shared" si="1"/>
        <v>41</v>
      </c>
      <c r="M36" s="92"/>
      <c r="N36" s="92"/>
    </row>
    <row r="37" spans="2:14" ht="12" customHeight="1">
      <c r="B37" s="2007"/>
      <c r="C37" s="487"/>
      <c r="D37" s="77" t="s">
        <v>232</v>
      </c>
      <c r="E37" s="888">
        <v>4</v>
      </c>
      <c r="F37" s="888"/>
      <c r="G37" s="888">
        <v>1</v>
      </c>
      <c r="H37" s="871">
        <v>0</v>
      </c>
      <c r="I37" s="888">
        <v>0</v>
      </c>
      <c r="J37" s="888">
        <v>0</v>
      </c>
      <c r="K37" s="870">
        <f t="shared" si="0"/>
        <v>1</v>
      </c>
      <c r="L37" s="550">
        <f t="shared" si="1"/>
        <v>5</v>
      </c>
      <c r="M37" s="92"/>
      <c r="N37" s="92"/>
    </row>
    <row r="38" spans="2:14" ht="12" customHeight="1">
      <c r="B38" s="2007"/>
      <c r="C38" s="488" t="s">
        <v>56</v>
      </c>
      <c r="D38" s="77"/>
      <c r="E38" s="874">
        <f>SUM(E39:E42)</f>
        <v>67</v>
      </c>
      <c r="F38" s="874"/>
      <c r="G38" s="874">
        <f>SUM(G39:G42)</f>
        <v>35</v>
      </c>
      <c r="H38" s="874">
        <f>SUM(H39:H42)</f>
        <v>8</v>
      </c>
      <c r="I38" s="874">
        <f>SUM(I39:I42)</f>
        <v>0</v>
      </c>
      <c r="J38" s="874">
        <f>SUM(J39:J42)</f>
        <v>8</v>
      </c>
      <c r="K38" s="911">
        <f t="shared" si="0"/>
        <v>51</v>
      </c>
      <c r="L38" s="910">
        <f t="shared" si="1"/>
        <v>118</v>
      </c>
      <c r="M38" s="92"/>
      <c r="N38" s="92"/>
    </row>
    <row r="39" spans="2:14" ht="12" customHeight="1">
      <c r="B39" s="2007"/>
      <c r="C39" s="487"/>
      <c r="D39" s="77" t="s">
        <v>228</v>
      </c>
      <c r="E39" s="871">
        <v>28</v>
      </c>
      <c r="F39" s="871"/>
      <c r="G39" s="871">
        <v>14</v>
      </c>
      <c r="H39" s="871">
        <v>4</v>
      </c>
      <c r="I39" s="871">
        <v>0</v>
      </c>
      <c r="J39" s="871">
        <v>2</v>
      </c>
      <c r="K39" s="870">
        <f t="shared" si="0"/>
        <v>20</v>
      </c>
      <c r="L39" s="550">
        <f t="shared" si="1"/>
        <v>48</v>
      </c>
      <c r="M39" s="92"/>
      <c r="N39" s="92"/>
    </row>
    <row r="40" spans="2:14" ht="12" customHeight="1">
      <c r="B40" s="2007"/>
      <c r="C40" s="487"/>
      <c r="D40" s="77" t="s">
        <v>231</v>
      </c>
      <c r="E40" s="871">
        <v>1</v>
      </c>
      <c r="F40" s="871"/>
      <c r="G40" s="871">
        <v>1</v>
      </c>
      <c r="H40" s="871">
        <v>0</v>
      </c>
      <c r="I40" s="871">
        <v>0</v>
      </c>
      <c r="J40" s="871">
        <v>1</v>
      </c>
      <c r="K40" s="870">
        <f t="shared" ref="K40:K65" si="2">SUM(G40:J40)</f>
        <v>2</v>
      </c>
      <c r="L40" s="550">
        <f t="shared" ref="L40:L65" si="3">SUM(E40,K40)</f>
        <v>3</v>
      </c>
      <c r="M40" s="92"/>
      <c r="N40" s="92"/>
    </row>
    <row r="41" spans="2:14" ht="12" customHeight="1">
      <c r="B41" s="2007"/>
      <c r="C41" s="487"/>
      <c r="D41" s="77" t="s">
        <v>230</v>
      </c>
      <c r="E41" s="888">
        <v>6</v>
      </c>
      <c r="F41" s="888"/>
      <c r="G41" s="888">
        <v>8</v>
      </c>
      <c r="H41" s="871">
        <v>0</v>
      </c>
      <c r="I41" s="888">
        <v>0</v>
      </c>
      <c r="J41" s="888">
        <v>5</v>
      </c>
      <c r="K41" s="870">
        <f t="shared" si="2"/>
        <v>13</v>
      </c>
      <c r="L41" s="550">
        <f t="shared" si="3"/>
        <v>19</v>
      </c>
      <c r="M41" s="92"/>
      <c r="N41" s="92"/>
    </row>
    <row r="42" spans="2:14" ht="12" customHeight="1">
      <c r="B42" s="2007"/>
      <c r="C42" s="487"/>
      <c r="D42" s="77" t="s">
        <v>226</v>
      </c>
      <c r="E42" s="888">
        <v>32</v>
      </c>
      <c r="F42" s="888"/>
      <c r="G42" s="888">
        <v>12</v>
      </c>
      <c r="H42" s="871">
        <v>4</v>
      </c>
      <c r="I42" s="871">
        <v>0</v>
      </c>
      <c r="J42" s="871">
        <v>0</v>
      </c>
      <c r="K42" s="870">
        <f t="shared" si="2"/>
        <v>16</v>
      </c>
      <c r="L42" s="550">
        <f t="shared" si="3"/>
        <v>48</v>
      </c>
      <c r="M42" s="92"/>
      <c r="N42" s="92"/>
    </row>
    <row r="43" spans="2:14" ht="12" customHeight="1">
      <c r="B43" s="2007"/>
      <c r="C43" s="488" t="s">
        <v>125</v>
      </c>
      <c r="D43" s="77"/>
      <c r="E43" s="889">
        <f>SUM(E44:E45)</f>
        <v>13</v>
      </c>
      <c r="F43" s="889"/>
      <c r="G43" s="889">
        <f>SUM(G44:G45)</f>
        <v>35</v>
      </c>
      <c r="H43" s="874">
        <f>SUM(H44:H45)</f>
        <v>14</v>
      </c>
      <c r="I43" s="874">
        <f>SUM(I44:I45)</f>
        <v>0</v>
      </c>
      <c r="J43" s="874">
        <f>SUM(J44:J45)</f>
        <v>0</v>
      </c>
      <c r="K43" s="911">
        <f t="shared" si="2"/>
        <v>49</v>
      </c>
      <c r="L43" s="910">
        <f t="shared" si="3"/>
        <v>62</v>
      </c>
      <c r="M43" s="92"/>
      <c r="N43" s="92"/>
    </row>
    <row r="44" spans="2:14" ht="12" customHeight="1">
      <c r="B44" s="2007"/>
      <c r="C44" s="487"/>
      <c r="D44" s="285" t="s">
        <v>228</v>
      </c>
      <c r="E44" s="888">
        <v>11</v>
      </c>
      <c r="F44" s="888"/>
      <c r="G44" s="888">
        <v>14</v>
      </c>
      <c r="H44" s="871">
        <v>1</v>
      </c>
      <c r="I44" s="888">
        <v>0</v>
      </c>
      <c r="J44" s="888">
        <v>0</v>
      </c>
      <c r="K44" s="870">
        <f t="shared" si="2"/>
        <v>15</v>
      </c>
      <c r="L44" s="550">
        <f t="shared" si="3"/>
        <v>26</v>
      </c>
      <c r="M44" s="92"/>
      <c r="N44" s="92"/>
    </row>
    <row r="45" spans="2:14" ht="12" customHeight="1">
      <c r="B45" s="2007"/>
      <c r="C45" s="487"/>
      <c r="D45" s="285" t="s">
        <v>227</v>
      </c>
      <c r="E45" s="871">
        <v>2</v>
      </c>
      <c r="F45" s="871"/>
      <c r="G45" s="871">
        <v>21</v>
      </c>
      <c r="H45" s="871">
        <v>13</v>
      </c>
      <c r="I45" s="871">
        <v>0</v>
      </c>
      <c r="J45" s="871">
        <v>0</v>
      </c>
      <c r="K45" s="870">
        <f t="shared" si="2"/>
        <v>34</v>
      </c>
      <c r="L45" s="550">
        <f t="shared" si="3"/>
        <v>36</v>
      </c>
      <c r="M45" s="92"/>
      <c r="N45" s="92"/>
    </row>
    <row r="46" spans="2:14" ht="12" customHeight="1">
      <c r="B46" s="2007"/>
      <c r="C46" s="488" t="s">
        <v>124</v>
      </c>
      <c r="D46" s="77"/>
      <c r="E46" s="874">
        <f>SUM(E47:E49)</f>
        <v>0</v>
      </c>
      <c r="F46" s="874"/>
      <c r="G46" s="874">
        <f>SUM(G47:G49)</f>
        <v>0</v>
      </c>
      <c r="H46" s="874">
        <f>SUM(H47:H49)</f>
        <v>0</v>
      </c>
      <c r="I46" s="874">
        <f>SUM(I47:I49)</f>
        <v>0</v>
      </c>
      <c r="J46" s="874">
        <f>SUM(J47:J49)</f>
        <v>0</v>
      </c>
      <c r="K46" s="911">
        <f t="shared" si="2"/>
        <v>0</v>
      </c>
      <c r="L46" s="910">
        <f t="shared" si="3"/>
        <v>0</v>
      </c>
      <c r="M46" s="92"/>
      <c r="N46" s="92"/>
    </row>
    <row r="47" spans="2:14" ht="12" customHeight="1">
      <c r="B47" s="2007"/>
      <c r="C47" s="487"/>
      <c r="D47" s="77" t="s">
        <v>228</v>
      </c>
      <c r="E47" s="888">
        <v>0</v>
      </c>
      <c r="F47" s="888"/>
      <c r="G47" s="888">
        <v>0</v>
      </c>
      <c r="H47" s="871">
        <v>0</v>
      </c>
      <c r="I47" s="888">
        <v>0</v>
      </c>
      <c r="J47" s="888">
        <v>0</v>
      </c>
      <c r="K47" s="870">
        <f t="shared" si="2"/>
        <v>0</v>
      </c>
      <c r="L47" s="550">
        <f t="shared" si="3"/>
        <v>0</v>
      </c>
      <c r="M47" s="92"/>
      <c r="N47" s="92"/>
    </row>
    <row r="48" spans="2:14" ht="12" customHeight="1">
      <c r="B48" s="2007"/>
      <c r="C48" s="487"/>
      <c r="D48" s="77" t="s">
        <v>229</v>
      </c>
      <c r="E48" s="888">
        <v>0</v>
      </c>
      <c r="F48" s="888"/>
      <c r="G48" s="888">
        <v>0</v>
      </c>
      <c r="H48" s="888">
        <v>0</v>
      </c>
      <c r="I48" s="888">
        <v>0</v>
      </c>
      <c r="J48" s="888">
        <v>0</v>
      </c>
      <c r="K48" s="870">
        <f t="shared" si="2"/>
        <v>0</v>
      </c>
      <c r="L48" s="550">
        <f t="shared" si="3"/>
        <v>0</v>
      </c>
      <c r="M48" s="92"/>
      <c r="N48" s="92"/>
    </row>
    <row r="49" spans="2:14" ht="12" customHeight="1">
      <c r="B49" s="2007"/>
      <c r="C49" s="487"/>
      <c r="D49" s="77" t="s">
        <v>227</v>
      </c>
      <c r="E49" s="888">
        <v>0</v>
      </c>
      <c r="F49" s="888"/>
      <c r="G49" s="888">
        <v>0</v>
      </c>
      <c r="H49" s="888">
        <v>0</v>
      </c>
      <c r="I49" s="888">
        <v>0</v>
      </c>
      <c r="J49" s="888">
        <v>0</v>
      </c>
      <c r="K49" s="870">
        <f t="shared" si="2"/>
        <v>0</v>
      </c>
      <c r="L49" s="550">
        <f t="shared" si="3"/>
        <v>0</v>
      </c>
      <c r="M49" s="92"/>
      <c r="N49" s="92"/>
    </row>
    <row r="50" spans="2:14" ht="12" customHeight="1">
      <c r="B50" s="2007"/>
      <c r="C50" s="488" t="s">
        <v>53</v>
      </c>
      <c r="D50" s="77"/>
      <c r="E50" s="889">
        <f>SUM(E51:E52)</f>
        <v>0</v>
      </c>
      <c r="F50" s="889"/>
      <c r="G50" s="889">
        <f>SUM(G51:G52)</f>
        <v>0</v>
      </c>
      <c r="H50" s="874">
        <f>SUM(H51:H52)</f>
        <v>0</v>
      </c>
      <c r="I50" s="889">
        <f>SUM(I51:I52)</f>
        <v>0</v>
      </c>
      <c r="J50" s="889">
        <f>SUM(J51:J52)</f>
        <v>0</v>
      </c>
      <c r="K50" s="911">
        <f t="shared" si="2"/>
        <v>0</v>
      </c>
      <c r="L50" s="910">
        <f t="shared" si="3"/>
        <v>0</v>
      </c>
      <c r="M50" s="92"/>
      <c r="N50" s="92"/>
    </row>
    <row r="51" spans="2:14" ht="12" customHeight="1">
      <c r="B51" s="2007"/>
      <c r="C51" s="487"/>
      <c r="D51" s="77" t="s">
        <v>228</v>
      </c>
      <c r="E51" s="888">
        <v>0</v>
      </c>
      <c r="F51" s="888"/>
      <c r="G51" s="888">
        <v>0</v>
      </c>
      <c r="H51" s="888">
        <v>0</v>
      </c>
      <c r="I51" s="888">
        <v>0</v>
      </c>
      <c r="J51" s="888">
        <v>0</v>
      </c>
      <c r="K51" s="870">
        <f t="shared" si="2"/>
        <v>0</v>
      </c>
      <c r="L51" s="550">
        <f t="shared" si="3"/>
        <v>0</v>
      </c>
      <c r="M51" s="92"/>
      <c r="N51" s="92"/>
    </row>
    <row r="52" spans="2:14" ht="12" customHeight="1">
      <c r="B52" s="2007"/>
      <c r="C52" s="487"/>
      <c r="D52" s="77" t="s">
        <v>227</v>
      </c>
      <c r="E52" s="888">
        <v>0</v>
      </c>
      <c r="F52" s="888"/>
      <c r="G52" s="888">
        <v>0</v>
      </c>
      <c r="H52" s="888">
        <v>0</v>
      </c>
      <c r="I52" s="888">
        <v>0</v>
      </c>
      <c r="J52" s="888">
        <v>0</v>
      </c>
      <c r="K52" s="870">
        <f t="shared" si="2"/>
        <v>0</v>
      </c>
      <c r="L52" s="550">
        <f t="shared" si="3"/>
        <v>0</v>
      </c>
      <c r="M52" s="92"/>
      <c r="N52" s="92"/>
    </row>
    <row r="53" spans="2:14" ht="12" customHeight="1">
      <c r="B53" s="2007"/>
      <c r="C53" s="488" t="s">
        <v>123</v>
      </c>
      <c r="D53" s="77"/>
      <c r="E53" s="890">
        <f>SUM(E54:E55)</f>
        <v>2</v>
      </c>
      <c r="F53" s="890"/>
      <c r="G53" s="890">
        <f>SUM(G54:G55)</f>
        <v>2</v>
      </c>
      <c r="H53" s="880">
        <f>SUM(H54:H55)</f>
        <v>0</v>
      </c>
      <c r="I53" s="890">
        <f>SUM(I54:I55)</f>
        <v>0</v>
      </c>
      <c r="J53" s="890">
        <f>SUM(J54:J55)</f>
        <v>0</v>
      </c>
      <c r="K53" s="911">
        <f t="shared" si="2"/>
        <v>2</v>
      </c>
      <c r="L53" s="910">
        <f t="shared" si="3"/>
        <v>4</v>
      </c>
      <c r="M53" s="92"/>
      <c r="N53" s="92"/>
    </row>
    <row r="54" spans="2:14" ht="12" customHeight="1">
      <c r="B54" s="2007"/>
      <c r="C54" s="244"/>
      <c r="D54" s="77" t="s">
        <v>228</v>
      </c>
      <c r="E54" s="878">
        <v>2</v>
      </c>
      <c r="F54" s="878"/>
      <c r="G54" s="878">
        <v>2</v>
      </c>
      <c r="H54" s="878">
        <v>0</v>
      </c>
      <c r="I54" s="878">
        <v>0</v>
      </c>
      <c r="J54" s="878">
        <v>0</v>
      </c>
      <c r="K54" s="870">
        <f t="shared" si="2"/>
        <v>2</v>
      </c>
      <c r="L54" s="550">
        <f t="shared" si="3"/>
        <v>4</v>
      </c>
      <c r="M54" s="92"/>
      <c r="N54" s="92"/>
    </row>
    <row r="55" spans="2:14" ht="12" customHeight="1">
      <c r="B55" s="2007"/>
      <c r="C55" s="244"/>
      <c r="D55" s="77" t="s">
        <v>227</v>
      </c>
      <c r="E55" s="878">
        <v>0</v>
      </c>
      <c r="F55" s="878"/>
      <c r="G55" s="891">
        <v>0</v>
      </c>
      <c r="H55" s="891">
        <v>0</v>
      </c>
      <c r="I55" s="878">
        <v>0</v>
      </c>
      <c r="J55" s="878">
        <v>0</v>
      </c>
      <c r="K55" s="870">
        <f t="shared" si="2"/>
        <v>0</v>
      </c>
      <c r="L55" s="550">
        <f t="shared" si="3"/>
        <v>0</v>
      </c>
      <c r="M55" s="92"/>
      <c r="N55" s="92"/>
    </row>
    <row r="56" spans="2:14" ht="12" customHeight="1">
      <c r="B56" s="2007"/>
      <c r="C56" s="488" t="s">
        <v>32</v>
      </c>
      <c r="D56" s="47"/>
      <c r="E56" s="889">
        <f>SUM(E57)</f>
        <v>7</v>
      </c>
      <c r="F56" s="889"/>
      <c r="G56" s="889">
        <f>SUM(G57)</f>
        <v>5</v>
      </c>
      <c r="H56" s="889">
        <f>SUM(H57)</f>
        <v>0</v>
      </c>
      <c r="I56" s="889">
        <f>SUM(I57)</f>
        <v>0</v>
      </c>
      <c r="J56" s="889">
        <f>SUM(J57)</f>
        <v>0</v>
      </c>
      <c r="K56" s="911">
        <f t="shared" si="2"/>
        <v>5</v>
      </c>
      <c r="L56" s="910">
        <f t="shared" si="3"/>
        <v>12</v>
      </c>
      <c r="M56" s="92"/>
      <c r="N56" s="92"/>
    </row>
    <row r="57" spans="2:14" ht="12" customHeight="1">
      <c r="B57" s="2008"/>
      <c r="C57" s="487"/>
      <c r="D57" s="77" t="s">
        <v>225</v>
      </c>
      <c r="E57" s="888">
        <v>7</v>
      </c>
      <c r="F57" s="888"/>
      <c r="G57" s="888">
        <v>5</v>
      </c>
      <c r="H57" s="888">
        <v>0</v>
      </c>
      <c r="I57" s="871">
        <v>0</v>
      </c>
      <c r="J57" s="871">
        <v>0</v>
      </c>
      <c r="K57" s="870">
        <f t="shared" si="2"/>
        <v>5</v>
      </c>
      <c r="L57" s="550">
        <f t="shared" si="3"/>
        <v>12</v>
      </c>
      <c r="M57" s="92"/>
      <c r="N57" s="92"/>
    </row>
    <row r="58" spans="2:14">
      <c r="B58" s="2006">
        <v>1403</v>
      </c>
      <c r="C58" s="35" t="s">
        <v>14</v>
      </c>
      <c r="D58" s="111"/>
      <c r="E58" s="894">
        <f>SUM(E59+E61+E63)</f>
        <v>54</v>
      </c>
      <c r="F58" s="894"/>
      <c r="G58" s="894">
        <f>SUM(G59+G61+G63)</f>
        <v>15</v>
      </c>
      <c r="H58" s="894">
        <f>SUM(H59+H61+H63)</f>
        <v>3</v>
      </c>
      <c r="I58" s="894">
        <f>SUM(I59+I61+I63)</f>
        <v>0</v>
      </c>
      <c r="J58" s="894">
        <f>SUM(J59+J61+J63)</f>
        <v>1</v>
      </c>
      <c r="K58" s="883">
        <f t="shared" si="2"/>
        <v>19</v>
      </c>
      <c r="L58" s="558">
        <f t="shared" si="3"/>
        <v>73</v>
      </c>
      <c r="M58" s="92"/>
      <c r="N58" s="92"/>
    </row>
    <row r="59" spans="2:14" ht="12" customHeight="1">
      <c r="B59" s="2007"/>
      <c r="C59" s="488" t="s">
        <v>33</v>
      </c>
      <c r="D59" s="77"/>
      <c r="E59" s="874">
        <f>SUM(E60:E60)</f>
        <v>17</v>
      </c>
      <c r="F59" s="874"/>
      <c r="G59" s="874">
        <f>SUM(G60:G60)</f>
        <v>0</v>
      </c>
      <c r="H59" s="889">
        <f>SUM(H60:H60)</f>
        <v>1</v>
      </c>
      <c r="I59" s="874">
        <f>SUM(I60:I60)</f>
        <v>0</v>
      </c>
      <c r="J59" s="874">
        <f>SUM(J60:J60)</f>
        <v>0</v>
      </c>
      <c r="K59" s="911">
        <f t="shared" si="2"/>
        <v>1</v>
      </c>
      <c r="L59" s="910">
        <f t="shared" si="3"/>
        <v>18</v>
      </c>
      <c r="M59" s="92"/>
      <c r="N59" s="92"/>
    </row>
    <row r="60" spans="2:14" ht="12" customHeight="1">
      <c r="B60" s="2007"/>
      <c r="C60" s="487"/>
      <c r="D60" s="77" t="s">
        <v>224</v>
      </c>
      <c r="E60" s="888">
        <v>17</v>
      </c>
      <c r="F60" s="888"/>
      <c r="G60" s="888">
        <v>0</v>
      </c>
      <c r="H60" s="888">
        <v>1</v>
      </c>
      <c r="I60" s="888">
        <v>0</v>
      </c>
      <c r="J60" s="888">
        <v>0</v>
      </c>
      <c r="K60" s="870">
        <f t="shared" si="2"/>
        <v>1</v>
      </c>
      <c r="L60" s="550">
        <f t="shared" si="3"/>
        <v>18</v>
      </c>
      <c r="M60" s="92"/>
      <c r="N60" s="92"/>
    </row>
    <row r="61" spans="2:14" ht="12" customHeight="1">
      <c r="B61" s="2007"/>
      <c r="C61" s="488" t="s">
        <v>15</v>
      </c>
      <c r="D61" s="77"/>
      <c r="E61" s="889">
        <f>SUM(E62)</f>
        <v>6</v>
      </c>
      <c r="F61" s="889"/>
      <c r="G61" s="889">
        <f>SUM(G62)</f>
        <v>15</v>
      </c>
      <c r="H61" s="889">
        <f>SUM(H62)</f>
        <v>2</v>
      </c>
      <c r="I61" s="874">
        <f>SUM(I62)</f>
        <v>0</v>
      </c>
      <c r="J61" s="874">
        <f>SUM(J62)</f>
        <v>0</v>
      </c>
      <c r="K61" s="911">
        <f t="shared" si="2"/>
        <v>17</v>
      </c>
      <c r="L61" s="910">
        <f t="shared" si="3"/>
        <v>23</v>
      </c>
      <c r="M61" s="92"/>
      <c r="N61" s="92"/>
    </row>
    <row r="62" spans="2:14" ht="12" customHeight="1">
      <c r="B62" s="2007"/>
      <c r="C62" s="487"/>
      <c r="D62" s="77" t="s">
        <v>224</v>
      </c>
      <c r="E62" s="888">
        <v>6</v>
      </c>
      <c r="F62" s="888"/>
      <c r="G62" s="888">
        <v>15</v>
      </c>
      <c r="H62" s="888">
        <v>2</v>
      </c>
      <c r="I62" s="888">
        <v>0</v>
      </c>
      <c r="J62" s="888">
        <v>0</v>
      </c>
      <c r="K62" s="870">
        <f t="shared" si="2"/>
        <v>17</v>
      </c>
      <c r="L62" s="550">
        <f t="shared" si="3"/>
        <v>23</v>
      </c>
      <c r="M62" s="92"/>
      <c r="N62" s="92"/>
    </row>
    <row r="63" spans="2:14" ht="12" customHeight="1">
      <c r="B63" s="2007"/>
      <c r="C63" s="488" t="s">
        <v>16</v>
      </c>
      <c r="D63" s="77"/>
      <c r="E63" s="874">
        <f>SUM(E64:E65)</f>
        <v>31</v>
      </c>
      <c r="F63" s="874"/>
      <c r="G63" s="874">
        <f>SUM(G64:G65)</f>
        <v>0</v>
      </c>
      <c r="H63" s="874">
        <f>SUM(H64:H65)</f>
        <v>0</v>
      </c>
      <c r="I63" s="874">
        <f>SUM(I64:I65)</f>
        <v>0</v>
      </c>
      <c r="J63" s="874">
        <f>SUM(J64:J65)</f>
        <v>1</v>
      </c>
      <c r="K63" s="911">
        <f t="shared" si="2"/>
        <v>1</v>
      </c>
      <c r="L63" s="910">
        <f t="shared" si="3"/>
        <v>32</v>
      </c>
      <c r="M63" s="92"/>
      <c r="N63" s="92"/>
    </row>
    <row r="64" spans="2:14" ht="12" customHeight="1">
      <c r="B64" s="2014"/>
      <c r="C64" s="487"/>
      <c r="D64" s="77" t="s">
        <v>224</v>
      </c>
      <c r="E64" s="888">
        <v>26</v>
      </c>
      <c r="F64" s="888"/>
      <c r="G64" s="888">
        <v>0</v>
      </c>
      <c r="H64" s="871">
        <v>0</v>
      </c>
      <c r="I64" s="871">
        <v>0</v>
      </c>
      <c r="J64" s="871">
        <v>1</v>
      </c>
      <c r="K64" s="870">
        <f t="shared" si="2"/>
        <v>1</v>
      </c>
      <c r="L64" s="550">
        <f t="shared" si="3"/>
        <v>27</v>
      </c>
      <c r="M64" s="92"/>
      <c r="N64" s="92"/>
    </row>
    <row r="65" spans="1:14" ht="12" customHeight="1">
      <c r="B65" s="2015"/>
      <c r="C65" s="518"/>
      <c r="D65" s="274" t="s">
        <v>223</v>
      </c>
      <c r="E65" s="871">
        <v>5</v>
      </c>
      <c r="F65" s="871"/>
      <c r="G65" s="871">
        <v>0</v>
      </c>
      <c r="H65" s="871">
        <v>0</v>
      </c>
      <c r="I65" s="871">
        <v>0</v>
      </c>
      <c r="J65" s="871">
        <v>0</v>
      </c>
      <c r="K65" s="909">
        <f t="shared" si="2"/>
        <v>0</v>
      </c>
      <c r="L65" s="542">
        <f t="shared" si="3"/>
        <v>5</v>
      </c>
      <c r="M65" s="92"/>
      <c r="N65" s="92"/>
    </row>
    <row r="66" spans="1:14" ht="12" customHeight="1">
      <c r="B66" s="754"/>
      <c r="C66" s="481"/>
      <c r="D66" s="481"/>
      <c r="E66" s="481"/>
      <c r="F66" s="481"/>
      <c r="G66" s="481"/>
      <c r="H66" s="908"/>
      <c r="I66" s="908"/>
      <c r="J66" s="481"/>
      <c r="K66" s="99"/>
      <c r="L66" s="104" t="s">
        <v>222</v>
      </c>
      <c r="M66" s="92"/>
      <c r="N66" s="92"/>
    </row>
    <row r="67" spans="1:14" ht="12" customHeight="1">
      <c r="B67" s="754"/>
      <c r="C67" s="99"/>
      <c r="D67" s="99"/>
      <c r="E67" s="99"/>
      <c r="F67" s="99"/>
      <c r="G67" s="907"/>
      <c r="H67" s="211"/>
      <c r="I67" s="211"/>
      <c r="J67" s="211"/>
      <c r="K67" s="906" t="s">
        <v>379</v>
      </c>
      <c r="L67" s="799"/>
    </row>
    <row r="68" spans="1:14" ht="9.75" customHeight="1">
      <c r="B68" s="2206" t="s">
        <v>29</v>
      </c>
      <c r="C68" s="2199" t="s">
        <v>336</v>
      </c>
      <c r="D68" s="2199"/>
      <c r="E68" s="508"/>
      <c r="F68" s="508"/>
      <c r="G68" s="508"/>
      <c r="H68" s="905"/>
      <c r="I68" s="904"/>
      <c r="J68" s="904"/>
      <c r="K68" s="904"/>
      <c r="L68" s="903"/>
    </row>
    <row r="69" spans="1:14" ht="11.25" customHeight="1">
      <c r="B69" s="2207"/>
      <c r="C69" s="2200"/>
      <c r="D69" s="2200"/>
      <c r="E69" s="98" t="s">
        <v>286</v>
      </c>
      <c r="F69" s="174"/>
      <c r="G69" s="2440" t="s">
        <v>280</v>
      </c>
      <c r="H69" s="2440"/>
      <c r="I69" s="2440"/>
      <c r="J69" s="2440"/>
      <c r="K69" s="2440"/>
      <c r="L69" s="2239"/>
    </row>
    <row r="70" spans="1:14" ht="22.5" customHeight="1">
      <c r="B70" s="2208"/>
      <c r="C70" s="2201"/>
      <c r="D70" s="2201"/>
      <c r="E70" s="174" t="s">
        <v>378</v>
      </c>
      <c r="F70" s="174"/>
      <c r="G70" s="901" t="s">
        <v>377</v>
      </c>
      <c r="H70" s="901" t="s">
        <v>376</v>
      </c>
      <c r="I70" s="902" t="s">
        <v>375</v>
      </c>
      <c r="J70" s="901" t="s">
        <v>374</v>
      </c>
      <c r="K70" s="901" t="s">
        <v>93</v>
      </c>
      <c r="L70" s="900" t="s">
        <v>5</v>
      </c>
    </row>
    <row r="71" spans="1:14">
      <c r="A71" s="881"/>
      <c r="B71" s="2010">
        <v>1404</v>
      </c>
      <c r="C71" s="35" t="s">
        <v>34</v>
      </c>
      <c r="D71" s="111"/>
      <c r="E71" s="883">
        <f>SUM(E72,E74)</f>
        <v>55</v>
      </c>
      <c r="F71" s="883"/>
      <c r="G71" s="899">
        <f>SUM(G72,G74)</f>
        <v>13</v>
      </c>
      <c r="H71" s="899">
        <f>SUM(H72,H74)</f>
        <v>39</v>
      </c>
      <c r="I71" s="899">
        <f>SUM(I72,I74)</f>
        <v>13</v>
      </c>
      <c r="J71" s="899">
        <f>SUM(J72,J74)</f>
        <v>14</v>
      </c>
      <c r="K71" s="899">
        <f t="shared" ref="K71:K102" si="4">SUM(G71:J71)</f>
        <v>79</v>
      </c>
      <c r="L71" s="898">
        <f t="shared" ref="L71:L102" si="5">SUM(E71,K71)</f>
        <v>134</v>
      </c>
    </row>
    <row r="72" spans="1:14" ht="12" customHeight="1">
      <c r="A72" s="881"/>
      <c r="B72" s="1981"/>
      <c r="C72" s="488" t="s">
        <v>109</v>
      </c>
      <c r="D72" s="99"/>
      <c r="E72" s="897">
        <f>SUM(E73)</f>
        <v>38</v>
      </c>
      <c r="F72" s="897"/>
      <c r="G72" s="897">
        <f>SUM(G73)</f>
        <v>10</v>
      </c>
      <c r="H72" s="897">
        <f>SUM(H73)</f>
        <v>29</v>
      </c>
      <c r="I72" s="897">
        <f>SUM(I73)</f>
        <v>8</v>
      </c>
      <c r="J72" s="897">
        <f>SUM(J73)</f>
        <v>8</v>
      </c>
      <c r="K72" s="896">
        <f t="shared" si="4"/>
        <v>55</v>
      </c>
      <c r="L72" s="895">
        <f t="shared" si="5"/>
        <v>93</v>
      </c>
    </row>
    <row r="73" spans="1:14" ht="12" customHeight="1">
      <c r="A73" s="881"/>
      <c r="B73" s="1995"/>
      <c r="C73" s="487"/>
      <c r="D73" s="77" t="s">
        <v>212</v>
      </c>
      <c r="E73" s="888">
        <v>38</v>
      </c>
      <c r="F73" s="888"/>
      <c r="G73" s="888">
        <v>10</v>
      </c>
      <c r="H73" s="888">
        <v>29</v>
      </c>
      <c r="I73" s="888">
        <v>8</v>
      </c>
      <c r="J73" s="888">
        <v>8</v>
      </c>
      <c r="K73" s="870">
        <f t="shared" si="4"/>
        <v>55</v>
      </c>
      <c r="L73" s="869">
        <f t="shared" si="5"/>
        <v>93</v>
      </c>
    </row>
    <row r="74" spans="1:14" ht="12" customHeight="1">
      <c r="A74" s="881"/>
      <c r="B74" s="1981"/>
      <c r="C74" s="488" t="s">
        <v>17</v>
      </c>
      <c r="D74" s="77"/>
      <c r="E74" s="889">
        <f>SUM(E75)</f>
        <v>17</v>
      </c>
      <c r="F74" s="889"/>
      <c r="G74" s="889">
        <f>SUM(G75)</f>
        <v>3</v>
      </c>
      <c r="H74" s="889">
        <f>SUM(H75)</f>
        <v>10</v>
      </c>
      <c r="I74" s="889">
        <f>SUM(I75)</f>
        <v>5</v>
      </c>
      <c r="J74" s="889">
        <f>SUM(J75)</f>
        <v>6</v>
      </c>
      <c r="K74" s="873">
        <f t="shared" si="4"/>
        <v>24</v>
      </c>
      <c r="L74" s="872">
        <f t="shared" si="5"/>
        <v>41</v>
      </c>
    </row>
    <row r="75" spans="1:14" ht="12" customHeight="1">
      <c r="A75" s="881"/>
      <c r="B75" s="1995"/>
      <c r="C75" s="487"/>
      <c r="D75" s="77" t="s">
        <v>209</v>
      </c>
      <c r="E75" s="888">
        <v>17</v>
      </c>
      <c r="F75" s="888"/>
      <c r="G75" s="888">
        <v>3</v>
      </c>
      <c r="H75" s="888">
        <v>10</v>
      </c>
      <c r="I75" s="888">
        <v>5</v>
      </c>
      <c r="J75" s="888">
        <v>6</v>
      </c>
      <c r="K75" s="870">
        <f t="shared" si="4"/>
        <v>24</v>
      </c>
      <c r="L75" s="869">
        <f t="shared" si="5"/>
        <v>41</v>
      </c>
    </row>
    <row r="76" spans="1:14">
      <c r="A76" s="881"/>
      <c r="B76" s="2006">
        <v>1405</v>
      </c>
      <c r="C76" s="35" t="s">
        <v>18</v>
      </c>
      <c r="D76" s="36"/>
      <c r="E76" s="894">
        <f>SUM(E77,E82,E89,E91)</f>
        <v>133</v>
      </c>
      <c r="F76" s="894"/>
      <c r="G76" s="894">
        <f>SUM(G77,G82,G89,G91)</f>
        <v>82</v>
      </c>
      <c r="H76" s="894">
        <f>SUM(H77,H82,H89,H91)</f>
        <v>18</v>
      </c>
      <c r="I76" s="894">
        <f>SUM(I77,I82,I89,I91)</f>
        <v>35</v>
      </c>
      <c r="J76" s="894">
        <f>SUM(J77,J82,J89,J91)</f>
        <v>47</v>
      </c>
      <c r="K76" s="883">
        <f t="shared" si="4"/>
        <v>182</v>
      </c>
      <c r="L76" s="882">
        <f t="shared" si="5"/>
        <v>315</v>
      </c>
    </row>
    <row r="77" spans="1:14" ht="12" customHeight="1">
      <c r="A77" s="881"/>
      <c r="B77" s="2007"/>
      <c r="C77" s="488" t="s">
        <v>21</v>
      </c>
      <c r="D77" s="99"/>
      <c r="E77" s="874">
        <f t="shared" ref="E77:J77" si="6">SUM(E78:E81)</f>
        <v>12</v>
      </c>
      <c r="F77" s="874">
        <f t="shared" si="6"/>
        <v>0</v>
      </c>
      <c r="G77" s="874">
        <f t="shared" si="6"/>
        <v>16</v>
      </c>
      <c r="H77" s="874">
        <f t="shared" si="6"/>
        <v>3</v>
      </c>
      <c r="I77" s="874">
        <f t="shared" si="6"/>
        <v>2</v>
      </c>
      <c r="J77" s="874">
        <f t="shared" si="6"/>
        <v>1</v>
      </c>
      <c r="K77" s="873">
        <f t="shared" si="4"/>
        <v>22</v>
      </c>
      <c r="L77" s="872">
        <f t="shared" si="5"/>
        <v>34</v>
      </c>
    </row>
    <row r="78" spans="1:14" ht="12" customHeight="1">
      <c r="A78" s="881"/>
      <c r="B78" s="2007"/>
      <c r="C78" s="487"/>
      <c r="D78" s="99" t="s">
        <v>208</v>
      </c>
      <c r="E78" s="888">
        <v>2</v>
      </c>
      <c r="F78" s="888"/>
      <c r="G78" s="888">
        <v>1</v>
      </c>
      <c r="H78" s="888">
        <v>2</v>
      </c>
      <c r="I78" s="888">
        <v>0</v>
      </c>
      <c r="J78" s="888">
        <v>0</v>
      </c>
      <c r="K78" s="870">
        <f t="shared" si="4"/>
        <v>3</v>
      </c>
      <c r="L78" s="869">
        <f t="shared" si="5"/>
        <v>5</v>
      </c>
    </row>
    <row r="79" spans="1:14" ht="12" customHeight="1">
      <c r="A79" s="881"/>
      <c r="B79" s="2007"/>
      <c r="C79" s="487"/>
      <c r="D79" s="99" t="s">
        <v>207</v>
      </c>
      <c r="E79" s="891">
        <v>4</v>
      </c>
      <c r="F79" s="891"/>
      <c r="G79" s="891">
        <v>6</v>
      </c>
      <c r="H79" s="891">
        <v>1</v>
      </c>
      <c r="I79" s="891">
        <v>2</v>
      </c>
      <c r="J79" s="891">
        <v>1</v>
      </c>
      <c r="K79" s="870">
        <f t="shared" si="4"/>
        <v>10</v>
      </c>
      <c r="L79" s="869">
        <f t="shared" si="5"/>
        <v>14</v>
      </c>
    </row>
    <row r="80" spans="1:14" ht="12" customHeight="1">
      <c r="A80" s="881"/>
      <c r="B80" s="2007"/>
      <c r="C80" s="487"/>
      <c r="D80" s="99" t="s">
        <v>206</v>
      </c>
      <c r="E80" s="888">
        <v>5</v>
      </c>
      <c r="F80" s="888"/>
      <c r="G80" s="888">
        <v>5</v>
      </c>
      <c r="H80" s="888">
        <v>0</v>
      </c>
      <c r="I80" s="888">
        <v>0</v>
      </c>
      <c r="J80" s="888">
        <v>0</v>
      </c>
      <c r="K80" s="870">
        <f t="shared" si="4"/>
        <v>5</v>
      </c>
      <c r="L80" s="869">
        <f t="shared" si="5"/>
        <v>10</v>
      </c>
    </row>
    <row r="81" spans="1:12" ht="12" customHeight="1">
      <c r="A81" s="881"/>
      <c r="B81" s="2007"/>
      <c r="C81" s="487"/>
      <c r="D81" s="99" t="s">
        <v>205</v>
      </c>
      <c r="E81" s="888">
        <v>1</v>
      </c>
      <c r="F81" s="888"/>
      <c r="G81" s="888">
        <v>4</v>
      </c>
      <c r="H81" s="888">
        <v>0</v>
      </c>
      <c r="I81" s="888">
        <v>0</v>
      </c>
      <c r="J81" s="888">
        <v>0</v>
      </c>
      <c r="K81" s="870">
        <f t="shared" si="4"/>
        <v>4</v>
      </c>
      <c r="L81" s="869">
        <f t="shared" si="5"/>
        <v>5</v>
      </c>
    </row>
    <row r="82" spans="1:12" ht="12" customHeight="1">
      <c r="A82" s="881"/>
      <c r="B82" s="2007"/>
      <c r="C82" s="488" t="s">
        <v>19</v>
      </c>
      <c r="D82" s="99"/>
      <c r="E82" s="880">
        <f>SUM(E83:F88)</f>
        <v>86</v>
      </c>
      <c r="F82" s="880"/>
      <c r="G82" s="880">
        <f>SUM(G83:G88)</f>
        <v>43</v>
      </c>
      <c r="H82" s="880">
        <f>SUM(H83:H88)</f>
        <v>9</v>
      </c>
      <c r="I82" s="880">
        <f>SUM(I83:I88)</f>
        <v>33</v>
      </c>
      <c r="J82" s="880">
        <f>SUM(J83:J88)</f>
        <v>21</v>
      </c>
      <c r="K82" s="893">
        <f t="shared" si="4"/>
        <v>106</v>
      </c>
      <c r="L82" s="892">
        <f t="shared" si="5"/>
        <v>192</v>
      </c>
    </row>
    <row r="83" spans="1:12" ht="12" customHeight="1">
      <c r="A83" s="881"/>
      <c r="B83" s="2007"/>
      <c r="C83" s="487"/>
      <c r="D83" s="99" t="s">
        <v>204</v>
      </c>
      <c r="E83" s="888">
        <v>2</v>
      </c>
      <c r="F83" s="888"/>
      <c r="G83" s="888">
        <v>1</v>
      </c>
      <c r="H83" s="888">
        <v>0</v>
      </c>
      <c r="I83" s="888">
        <v>1</v>
      </c>
      <c r="J83" s="888">
        <v>1</v>
      </c>
      <c r="K83" s="870">
        <f t="shared" si="4"/>
        <v>3</v>
      </c>
      <c r="L83" s="869">
        <f t="shared" si="5"/>
        <v>5</v>
      </c>
    </row>
    <row r="84" spans="1:12" ht="12" customHeight="1">
      <c r="A84" s="881"/>
      <c r="B84" s="2007"/>
      <c r="C84" s="487"/>
      <c r="D84" s="99" t="s">
        <v>203</v>
      </c>
      <c r="E84" s="891">
        <v>17</v>
      </c>
      <c r="F84" s="891"/>
      <c r="G84" s="891">
        <v>10</v>
      </c>
      <c r="H84" s="891">
        <v>5</v>
      </c>
      <c r="I84" s="891">
        <v>13</v>
      </c>
      <c r="J84" s="891">
        <v>7</v>
      </c>
      <c r="K84" s="870">
        <f t="shared" si="4"/>
        <v>35</v>
      </c>
      <c r="L84" s="869">
        <f t="shared" si="5"/>
        <v>52</v>
      </c>
    </row>
    <row r="85" spans="1:12" ht="12" customHeight="1">
      <c r="A85" s="881"/>
      <c r="B85" s="2007"/>
      <c r="C85" s="487"/>
      <c r="D85" s="99" t="s">
        <v>202</v>
      </c>
      <c r="E85" s="888">
        <v>0</v>
      </c>
      <c r="F85" s="888"/>
      <c r="G85" s="888">
        <v>0</v>
      </c>
      <c r="H85" s="888">
        <v>0</v>
      </c>
      <c r="I85" s="888">
        <v>0</v>
      </c>
      <c r="J85" s="888">
        <v>0</v>
      </c>
      <c r="K85" s="870">
        <f t="shared" si="4"/>
        <v>0</v>
      </c>
      <c r="L85" s="869">
        <f t="shared" si="5"/>
        <v>0</v>
      </c>
    </row>
    <row r="86" spans="1:12" ht="12" customHeight="1">
      <c r="A86" s="881"/>
      <c r="B86" s="2007"/>
      <c r="C86" s="487"/>
      <c r="D86" s="99" t="s">
        <v>201</v>
      </c>
      <c r="E86" s="888">
        <v>8</v>
      </c>
      <c r="F86" s="888"/>
      <c r="G86" s="888">
        <v>12</v>
      </c>
      <c r="H86" s="888">
        <v>1</v>
      </c>
      <c r="I86" s="888">
        <v>1</v>
      </c>
      <c r="J86" s="888">
        <v>3</v>
      </c>
      <c r="K86" s="870">
        <f t="shared" si="4"/>
        <v>17</v>
      </c>
      <c r="L86" s="869">
        <f t="shared" si="5"/>
        <v>25</v>
      </c>
    </row>
    <row r="87" spans="1:12" ht="12" customHeight="1">
      <c r="A87" s="881"/>
      <c r="B87" s="2007"/>
      <c r="C87" s="487"/>
      <c r="D87" s="99" t="s">
        <v>319</v>
      </c>
      <c r="E87" s="888">
        <v>59</v>
      </c>
      <c r="F87" s="888"/>
      <c r="G87" s="888">
        <v>18</v>
      </c>
      <c r="H87" s="888">
        <v>3</v>
      </c>
      <c r="I87" s="888">
        <v>18</v>
      </c>
      <c r="J87" s="888">
        <v>10</v>
      </c>
      <c r="K87" s="870">
        <f t="shared" si="4"/>
        <v>49</v>
      </c>
      <c r="L87" s="869">
        <f t="shared" si="5"/>
        <v>108</v>
      </c>
    </row>
    <row r="88" spans="1:12" ht="12" customHeight="1">
      <c r="A88" s="881"/>
      <c r="B88" s="2007"/>
      <c r="C88" s="487"/>
      <c r="D88" s="10" t="s">
        <v>200</v>
      </c>
      <c r="E88" s="871">
        <v>0</v>
      </c>
      <c r="F88" s="871"/>
      <c r="G88" s="871">
        <v>2</v>
      </c>
      <c r="H88" s="871">
        <v>0</v>
      </c>
      <c r="I88" s="871">
        <v>0</v>
      </c>
      <c r="J88" s="871">
        <v>0</v>
      </c>
      <c r="K88" s="870">
        <f t="shared" si="4"/>
        <v>2</v>
      </c>
      <c r="L88" s="869">
        <f t="shared" si="5"/>
        <v>2</v>
      </c>
    </row>
    <row r="89" spans="1:12" ht="12" customHeight="1">
      <c r="A89" s="881"/>
      <c r="B89" s="2007"/>
      <c r="C89" s="3" t="s">
        <v>65</v>
      </c>
      <c r="D89" s="9"/>
      <c r="E89" s="890">
        <f>SUM(E90)</f>
        <v>33</v>
      </c>
      <c r="F89" s="890"/>
      <c r="G89" s="890">
        <f>SUM(G90)</f>
        <v>7</v>
      </c>
      <c r="H89" s="890">
        <f>SUM(H90)</f>
        <v>6</v>
      </c>
      <c r="I89" s="890">
        <f>SUM(I90)</f>
        <v>0</v>
      </c>
      <c r="J89" s="890">
        <f>SUM(J90)</f>
        <v>21</v>
      </c>
      <c r="K89" s="873">
        <f t="shared" si="4"/>
        <v>34</v>
      </c>
      <c r="L89" s="872">
        <f t="shared" si="5"/>
        <v>67</v>
      </c>
    </row>
    <row r="90" spans="1:12" ht="12" customHeight="1">
      <c r="A90" s="881"/>
      <c r="B90" s="2007"/>
      <c r="C90" s="99"/>
      <c r="D90" s="99" t="s">
        <v>306</v>
      </c>
      <c r="E90" s="871">
        <v>33</v>
      </c>
      <c r="F90" s="871"/>
      <c r="G90" s="871">
        <v>7</v>
      </c>
      <c r="H90" s="871">
        <v>6</v>
      </c>
      <c r="I90" s="871">
        <v>0</v>
      </c>
      <c r="J90" s="871">
        <v>21</v>
      </c>
      <c r="K90" s="870">
        <f t="shared" si="4"/>
        <v>34</v>
      </c>
      <c r="L90" s="869">
        <f t="shared" si="5"/>
        <v>67</v>
      </c>
    </row>
    <row r="91" spans="1:12" ht="12" customHeight="1">
      <c r="A91" s="881"/>
      <c r="B91" s="2007"/>
      <c r="C91" s="488" t="s">
        <v>49</v>
      </c>
      <c r="D91" s="47"/>
      <c r="E91" s="880">
        <f>SUM(E92)</f>
        <v>2</v>
      </c>
      <c r="F91" s="880"/>
      <c r="G91" s="880">
        <f>SUM(G92)</f>
        <v>16</v>
      </c>
      <c r="H91" s="880">
        <f>SUM(H92)</f>
        <v>0</v>
      </c>
      <c r="I91" s="880">
        <f>SUM(I92)</f>
        <v>0</v>
      </c>
      <c r="J91" s="880">
        <f>SUM(J92)</f>
        <v>4</v>
      </c>
      <c r="K91" s="873">
        <f t="shared" si="4"/>
        <v>20</v>
      </c>
      <c r="L91" s="872">
        <f t="shared" si="5"/>
        <v>22</v>
      </c>
    </row>
    <row r="92" spans="1:12" ht="12" customHeight="1">
      <c r="A92" s="881"/>
      <c r="B92" s="2008"/>
      <c r="C92" s="487"/>
      <c r="D92" s="99" t="s">
        <v>199</v>
      </c>
      <c r="E92" s="871">
        <v>2</v>
      </c>
      <c r="F92" s="871"/>
      <c r="G92" s="871">
        <v>16</v>
      </c>
      <c r="H92" s="871">
        <v>0</v>
      </c>
      <c r="I92" s="871">
        <v>0</v>
      </c>
      <c r="J92" s="871">
        <v>4</v>
      </c>
      <c r="K92" s="870">
        <f t="shared" si="4"/>
        <v>20</v>
      </c>
      <c r="L92" s="869">
        <f t="shared" si="5"/>
        <v>22</v>
      </c>
    </row>
    <row r="93" spans="1:12">
      <c r="A93" s="881"/>
      <c r="B93" s="2006">
        <v>1406</v>
      </c>
      <c r="C93" s="35" t="s">
        <v>22</v>
      </c>
      <c r="D93" s="111"/>
      <c r="E93" s="885">
        <f>SUM(E94,E97,E100,E102)</f>
        <v>22</v>
      </c>
      <c r="F93" s="885"/>
      <c r="G93" s="885">
        <f>SUM(G94,G97,G100,G102)</f>
        <v>45</v>
      </c>
      <c r="H93" s="885">
        <f>SUM(H94,H97,H100,H102)</f>
        <v>10</v>
      </c>
      <c r="I93" s="885">
        <f>SUM(I94,I97,I100,I102)</f>
        <v>4</v>
      </c>
      <c r="J93" s="885">
        <f>SUM(J94,J97,J100,J102)</f>
        <v>4</v>
      </c>
      <c r="K93" s="883">
        <f t="shared" si="4"/>
        <v>63</v>
      </c>
      <c r="L93" s="882">
        <f t="shared" si="5"/>
        <v>85</v>
      </c>
    </row>
    <row r="94" spans="1:12" ht="12" customHeight="1">
      <c r="A94" s="881"/>
      <c r="B94" s="2007"/>
      <c r="C94" s="488" t="s">
        <v>68</v>
      </c>
      <c r="D94" s="77"/>
      <c r="E94" s="889">
        <f>SUM(E95:E96)</f>
        <v>4</v>
      </c>
      <c r="F94" s="889"/>
      <c r="G94" s="889">
        <f>SUM(G95:G96)</f>
        <v>7</v>
      </c>
      <c r="H94" s="889">
        <f>SUM(H95:H96)</f>
        <v>0</v>
      </c>
      <c r="I94" s="889">
        <f>SUM(I95:I96)</f>
        <v>4</v>
      </c>
      <c r="J94" s="889">
        <f>SUM(J95:J96)</f>
        <v>4</v>
      </c>
      <c r="K94" s="873">
        <f t="shared" si="4"/>
        <v>15</v>
      </c>
      <c r="L94" s="872">
        <f t="shared" si="5"/>
        <v>19</v>
      </c>
    </row>
    <row r="95" spans="1:12" ht="12" customHeight="1">
      <c r="A95" s="881"/>
      <c r="B95" s="2007"/>
      <c r="C95" s="497"/>
      <c r="D95" s="77" t="s">
        <v>197</v>
      </c>
      <c r="E95" s="888">
        <v>4</v>
      </c>
      <c r="F95" s="888"/>
      <c r="G95" s="888">
        <v>7</v>
      </c>
      <c r="H95" s="888">
        <v>0</v>
      </c>
      <c r="I95" s="888">
        <v>4</v>
      </c>
      <c r="J95" s="888">
        <v>4</v>
      </c>
      <c r="K95" s="870">
        <f t="shared" si="4"/>
        <v>15</v>
      </c>
      <c r="L95" s="869">
        <f t="shared" si="5"/>
        <v>19</v>
      </c>
    </row>
    <row r="96" spans="1:12" ht="12" customHeight="1">
      <c r="A96" s="881"/>
      <c r="B96" s="2007"/>
      <c r="C96" s="497"/>
      <c r="D96" s="77" t="s">
        <v>196</v>
      </c>
      <c r="E96" s="871">
        <v>0</v>
      </c>
      <c r="F96" s="871"/>
      <c r="G96" s="871">
        <v>0</v>
      </c>
      <c r="H96" s="871">
        <v>0</v>
      </c>
      <c r="I96" s="871">
        <v>0</v>
      </c>
      <c r="J96" s="871">
        <v>0</v>
      </c>
      <c r="K96" s="870">
        <f t="shared" si="4"/>
        <v>0</v>
      </c>
      <c r="L96" s="869">
        <f t="shared" si="5"/>
        <v>0</v>
      </c>
    </row>
    <row r="97" spans="1:12" ht="12" customHeight="1">
      <c r="A97" s="881"/>
      <c r="B97" s="2007"/>
      <c r="C97" s="488" t="s">
        <v>23</v>
      </c>
      <c r="D97" s="77"/>
      <c r="E97" s="874">
        <f>SUM(E98:E99)</f>
        <v>17</v>
      </c>
      <c r="F97" s="874"/>
      <c r="G97" s="874">
        <f>SUM(G98:G99)</f>
        <v>33</v>
      </c>
      <c r="H97" s="874">
        <f>SUM(H98:H99)</f>
        <v>10</v>
      </c>
      <c r="I97" s="874">
        <f>SUM(I98:I99)</f>
        <v>0</v>
      </c>
      <c r="J97" s="874">
        <f>SUM(J98:J99)</f>
        <v>0</v>
      </c>
      <c r="K97" s="873">
        <f t="shared" si="4"/>
        <v>43</v>
      </c>
      <c r="L97" s="872">
        <f t="shared" si="5"/>
        <v>60</v>
      </c>
    </row>
    <row r="98" spans="1:12" ht="12" customHeight="1">
      <c r="A98" s="881"/>
      <c r="B98" s="2007"/>
      <c r="C98" s="487"/>
      <c r="D98" s="77" t="s">
        <v>195</v>
      </c>
      <c r="E98" s="887">
        <v>12</v>
      </c>
      <c r="F98" s="887"/>
      <c r="G98" s="887">
        <v>23</v>
      </c>
      <c r="H98" s="887">
        <v>5</v>
      </c>
      <c r="I98" s="887">
        <v>0</v>
      </c>
      <c r="J98" s="887">
        <v>0</v>
      </c>
      <c r="K98" s="870">
        <f t="shared" si="4"/>
        <v>28</v>
      </c>
      <c r="L98" s="869">
        <f t="shared" si="5"/>
        <v>40</v>
      </c>
    </row>
    <row r="99" spans="1:12" ht="12" customHeight="1">
      <c r="A99" s="881"/>
      <c r="B99" s="2007"/>
      <c r="C99" s="487"/>
      <c r="D99" s="77" t="s">
        <v>194</v>
      </c>
      <c r="E99" s="871">
        <v>5</v>
      </c>
      <c r="F99" s="871"/>
      <c r="G99" s="871">
        <v>10</v>
      </c>
      <c r="H99" s="871">
        <v>5</v>
      </c>
      <c r="I99" s="871">
        <v>0</v>
      </c>
      <c r="J99" s="871">
        <v>0</v>
      </c>
      <c r="K99" s="870">
        <f t="shared" si="4"/>
        <v>15</v>
      </c>
      <c r="L99" s="869">
        <f t="shared" si="5"/>
        <v>20</v>
      </c>
    </row>
    <row r="100" spans="1:12" ht="12" customHeight="1">
      <c r="A100" s="881"/>
      <c r="B100" s="2007"/>
      <c r="C100" s="488" t="s">
        <v>36</v>
      </c>
      <c r="D100" s="77"/>
      <c r="E100" s="874">
        <f>SUM(E101)</f>
        <v>0</v>
      </c>
      <c r="F100" s="874"/>
      <c r="G100" s="874">
        <f>SUM(G101)</f>
        <v>0</v>
      </c>
      <c r="H100" s="874">
        <f>SUM(H101)</f>
        <v>0</v>
      </c>
      <c r="I100" s="874">
        <f>SUM(I101)</f>
        <v>0</v>
      </c>
      <c r="J100" s="874">
        <f>SUM(J101)</f>
        <v>0</v>
      </c>
      <c r="K100" s="873">
        <f t="shared" si="4"/>
        <v>0</v>
      </c>
      <c r="L100" s="872">
        <f t="shared" si="5"/>
        <v>0</v>
      </c>
    </row>
    <row r="101" spans="1:12" ht="12" customHeight="1">
      <c r="A101" s="881"/>
      <c r="B101" s="2007"/>
      <c r="C101" s="497"/>
      <c r="D101" s="77" t="s">
        <v>193</v>
      </c>
      <c r="E101" s="871">
        <v>0</v>
      </c>
      <c r="F101" s="871"/>
      <c r="G101" s="871">
        <v>0</v>
      </c>
      <c r="H101" s="871">
        <v>0</v>
      </c>
      <c r="I101" s="871">
        <v>0</v>
      </c>
      <c r="J101" s="871">
        <v>0</v>
      </c>
      <c r="K101" s="870">
        <f t="shared" si="4"/>
        <v>0</v>
      </c>
      <c r="L101" s="869">
        <f t="shared" si="5"/>
        <v>0</v>
      </c>
    </row>
    <row r="102" spans="1:12" ht="12" customHeight="1">
      <c r="A102" s="881"/>
      <c r="B102" s="2007"/>
      <c r="C102" s="488" t="s">
        <v>37</v>
      </c>
      <c r="D102" s="77"/>
      <c r="E102" s="886">
        <f>SUM(E103)</f>
        <v>1</v>
      </c>
      <c r="F102" s="886"/>
      <c r="G102" s="886">
        <f>SUM(G103)</f>
        <v>5</v>
      </c>
      <c r="H102" s="886">
        <f>SUM(H103)</f>
        <v>0</v>
      </c>
      <c r="I102" s="886">
        <f>SUM(I103)</f>
        <v>0</v>
      </c>
      <c r="J102" s="886">
        <f>SUM(J103)</f>
        <v>0</v>
      </c>
      <c r="K102" s="873">
        <f t="shared" si="4"/>
        <v>5</v>
      </c>
      <c r="L102" s="872">
        <f t="shared" si="5"/>
        <v>6</v>
      </c>
    </row>
    <row r="103" spans="1:12" ht="12" customHeight="1">
      <c r="A103" s="881"/>
      <c r="B103" s="2008"/>
      <c r="C103" s="487"/>
      <c r="D103" s="77" t="s">
        <v>192</v>
      </c>
      <c r="E103" s="871">
        <v>1</v>
      </c>
      <c r="F103" s="871"/>
      <c r="G103" s="871">
        <v>5</v>
      </c>
      <c r="H103" s="878">
        <v>0</v>
      </c>
      <c r="I103" s="878">
        <v>0</v>
      </c>
      <c r="J103" s="878">
        <v>0</v>
      </c>
      <c r="K103" s="870">
        <f t="shared" ref="K103:K127" si="7">SUM(G103:J103)</f>
        <v>5</v>
      </c>
      <c r="L103" s="869">
        <f t="shared" ref="L103:L127" si="8">SUM(E103,K103)</f>
        <v>6</v>
      </c>
    </row>
    <row r="104" spans="1:12">
      <c r="A104" s="881"/>
      <c r="B104" s="2010">
        <v>1407</v>
      </c>
      <c r="C104" s="35" t="s">
        <v>24</v>
      </c>
      <c r="D104" s="111"/>
      <c r="E104" s="885">
        <f>SUM(E105+E108)</f>
        <v>13</v>
      </c>
      <c r="F104" s="885"/>
      <c r="G104" s="885">
        <f>SUM(G105+G108)</f>
        <v>7</v>
      </c>
      <c r="H104" s="885">
        <f>SUM(H105+H108)</f>
        <v>8</v>
      </c>
      <c r="I104" s="885">
        <f>SUM(I105+I108)</f>
        <v>0</v>
      </c>
      <c r="J104" s="885">
        <f>SUM(J105+J108)</f>
        <v>0</v>
      </c>
      <c r="K104" s="883">
        <f t="shared" si="7"/>
        <v>15</v>
      </c>
      <c r="L104" s="882">
        <f t="shared" si="8"/>
        <v>28</v>
      </c>
    </row>
    <row r="105" spans="1:12" ht="12" customHeight="1">
      <c r="A105" s="881"/>
      <c r="B105" s="1981"/>
      <c r="C105" s="488" t="s">
        <v>69</v>
      </c>
      <c r="D105" s="77"/>
      <c r="E105" s="874">
        <f>SUM(E106:E107)</f>
        <v>2</v>
      </c>
      <c r="F105" s="874"/>
      <c r="G105" s="874">
        <f>SUM(G106:G107)</f>
        <v>6</v>
      </c>
      <c r="H105" s="874">
        <f>SUM(H106:H107)</f>
        <v>0</v>
      </c>
      <c r="I105" s="874">
        <f>SUM(I106:I107)</f>
        <v>0</v>
      </c>
      <c r="J105" s="874">
        <f>SUM(J106:J107)</f>
        <v>0</v>
      </c>
      <c r="K105" s="873">
        <f t="shared" si="7"/>
        <v>6</v>
      </c>
      <c r="L105" s="872">
        <f t="shared" si="8"/>
        <v>8</v>
      </c>
    </row>
    <row r="106" spans="1:12" ht="12" customHeight="1">
      <c r="A106" s="881"/>
      <c r="B106" s="1981"/>
      <c r="C106" s="488"/>
      <c r="D106" s="77" t="s">
        <v>190</v>
      </c>
      <c r="E106" s="871">
        <v>0</v>
      </c>
      <c r="F106" s="871"/>
      <c r="G106" s="871">
        <v>3</v>
      </c>
      <c r="H106" s="871">
        <v>0</v>
      </c>
      <c r="I106" s="871">
        <v>0</v>
      </c>
      <c r="J106" s="871">
        <v>0</v>
      </c>
      <c r="K106" s="870">
        <f t="shared" si="7"/>
        <v>3</v>
      </c>
      <c r="L106" s="869">
        <f t="shared" si="8"/>
        <v>3</v>
      </c>
    </row>
    <row r="107" spans="1:12" ht="12" customHeight="1">
      <c r="A107" s="881"/>
      <c r="B107" s="1981"/>
      <c r="C107" s="487"/>
      <c r="D107" s="77" t="s">
        <v>256</v>
      </c>
      <c r="E107" s="871">
        <v>2</v>
      </c>
      <c r="F107" s="871"/>
      <c r="G107" s="871">
        <v>3</v>
      </c>
      <c r="H107" s="871">
        <v>0</v>
      </c>
      <c r="I107" s="871">
        <v>0</v>
      </c>
      <c r="J107" s="871">
        <v>0</v>
      </c>
      <c r="K107" s="870">
        <f t="shared" si="7"/>
        <v>3</v>
      </c>
      <c r="L107" s="869">
        <f t="shared" si="8"/>
        <v>5</v>
      </c>
    </row>
    <row r="108" spans="1:12" ht="12" customHeight="1">
      <c r="A108" s="881"/>
      <c r="B108" s="1981"/>
      <c r="C108" s="488" t="s">
        <v>51</v>
      </c>
      <c r="D108" s="47"/>
      <c r="E108" s="874">
        <f>SUM(E109:E110)</f>
        <v>11</v>
      </c>
      <c r="F108" s="874"/>
      <c r="G108" s="874">
        <f>SUM(G109:G110)</f>
        <v>1</v>
      </c>
      <c r="H108" s="874">
        <f>SUM(H109:H110)</f>
        <v>8</v>
      </c>
      <c r="I108" s="874">
        <f>SUM(I109:I110)</f>
        <v>0</v>
      </c>
      <c r="J108" s="874">
        <f>SUM(J109:J110)</f>
        <v>0</v>
      </c>
      <c r="K108" s="873">
        <f t="shared" si="7"/>
        <v>9</v>
      </c>
      <c r="L108" s="872">
        <f t="shared" si="8"/>
        <v>20</v>
      </c>
    </row>
    <row r="109" spans="1:12" ht="12" customHeight="1">
      <c r="A109" s="881"/>
      <c r="B109" s="1981"/>
      <c r="C109" s="487"/>
      <c r="D109" s="77" t="s">
        <v>186</v>
      </c>
      <c r="E109" s="871">
        <v>7</v>
      </c>
      <c r="F109" s="871"/>
      <c r="G109" s="871">
        <v>1</v>
      </c>
      <c r="H109" s="871">
        <v>7</v>
      </c>
      <c r="I109" s="871">
        <v>0</v>
      </c>
      <c r="J109" s="871">
        <v>0</v>
      </c>
      <c r="K109" s="870">
        <f t="shared" si="7"/>
        <v>8</v>
      </c>
      <c r="L109" s="869">
        <f t="shared" si="8"/>
        <v>15</v>
      </c>
    </row>
    <row r="110" spans="1:12" ht="12" customHeight="1">
      <c r="A110" s="881"/>
      <c r="B110" s="1981"/>
      <c r="C110" s="487"/>
      <c r="D110" s="77" t="s">
        <v>185</v>
      </c>
      <c r="E110" s="871">
        <v>4</v>
      </c>
      <c r="F110" s="871"/>
      <c r="G110" s="871">
        <v>0</v>
      </c>
      <c r="H110" s="871">
        <v>1</v>
      </c>
      <c r="I110" s="871">
        <v>0</v>
      </c>
      <c r="J110" s="871">
        <v>0</v>
      </c>
      <c r="K110" s="870">
        <f t="shared" si="7"/>
        <v>1</v>
      </c>
      <c r="L110" s="869">
        <f t="shared" si="8"/>
        <v>5</v>
      </c>
    </row>
    <row r="111" spans="1:12">
      <c r="A111" s="881"/>
      <c r="B111" s="2010">
        <v>1408</v>
      </c>
      <c r="C111" s="35" t="s">
        <v>25</v>
      </c>
      <c r="D111" s="41"/>
      <c r="E111" s="884">
        <f>SUM(E112,E116,E120,E114)</f>
        <v>35</v>
      </c>
      <c r="F111" s="884"/>
      <c r="G111" s="884">
        <f>SUM(G112,G116,G120,G114)</f>
        <v>102</v>
      </c>
      <c r="H111" s="884">
        <f>SUM(H112,H116,H120,H114)</f>
        <v>12</v>
      </c>
      <c r="I111" s="884">
        <f>SUM(I112,I116,I120,I114)</f>
        <v>0</v>
      </c>
      <c r="J111" s="884">
        <f>SUM(J112,J116,J120,J114)</f>
        <v>3</v>
      </c>
      <c r="K111" s="883">
        <f t="shared" si="7"/>
        <v>117</v>
      </c>
      <c r="L111" s="882">
        <f t="shared" si="8"/>
        <v>152</v>
      </c>
    </row>
    <row r="112" spans="1:12" ht="12" customHeight="1">
      <c r="A112" s="881"/>
      <c r="B112" s="1981"/>
      <c r="C112" s="488" t="s">
        <v>20</v>
      </c>
      <c r="D112" s="99"/>
      <c r="E112" s="874">
        <f t="shared" ref="E112:J112" si="9">SUM(E113)</f>
        <v>26</v>
      </c>
      <c r="F112" s="874">
        <f t="shared" si="9"/>
        <v>0</v>
      </c>
      <c r="G112" s="874">
        <f t="shared" si="9"/>
        <v>90</v>
      </c>
      <c r="H112" s="874">
        <f t="shared" si="9"/>
        <v>7</v>
      </c>
      <c r="I112" s="874">
        <f t="shared" si="9"/>
        <v>0</v>
      </c>
      <c r="J112" s="874">
        <f t="shared" si="9"/>
        <v>3</v>
      </c>
      <c r="K112" s="873">
        <f t="shared" si="7"/>
        <v>100</v>
      </c>
      <c r="L112" s="872">
        <f t="shared" si="8"/>
        <v>126</v>
      </c>
    </row>
    <row r="113" spans="2:15" ht="12" customHeight="1">
      <c r="B113" s="1981"/>
      <c r="C113" s="487"/>
      <c r="D113" s="99" t="s">
        <v>183</v>
      </c>
      <c r="E113" s="871">
        <v>26</v>
      </c>
      <c r="F113" s="871"/>
      <c r="G113" s="871">
        <v>90</v>
      </c>
      <c r="H113" s="871">
        <v>7</v>
      </c>
      <c r="I113" s="871">
        <v>0</v>
      </c>
      <c r="J113" s="871">
        <v>3</v>
      </c>
      <c r="K113" s="870">
        <f t="shared" si="7"/>
        <v>100</v>
      </c>
      <c r="L113" s="869">
        <f t="shared" si="8"/>
        <v>126</v>
      </c>
    </row>
    <row r="114" spans="2:15" ht="12" customHeight="1">
      <c r="B114" s="1981"/>
      <c r="C114" s="488" t="s">
        <v>50</v>
      </c>
      <c r="D114" s="99"/>
      <c r="E114" s="874">
        <f t="shared" ref="E114:J114" si="10">SUM(E115)</f>
        <v>0</v>
      </c>
      <c r="F114" s="874">
        <f t="shared" si="10"/>
        <v>0</v>
      </c>
      <c r="G114" s="874">
        <f t="shared" si="10"/>
        <v>0</v>
      </c>
      <c r="H114" s="874">
        <f t="shared" si="10"/>
        <v>0</v>
      </c>
      <c r="I114" s="874">
        <f t="shared" si="10"/>
        <v>0</v>
      </c>
      <c r="J114" s="874">
        <f t="shared" si="10"/>
        <v>0</v>
      </c>
      <c r="K114" s="873">
        <f t="shared" si="7"/>
        <v>0</v>
      </c>
      <c r="L114" s="872">
        <f t="shared" si="8"/>
        <v>0</v>
      </c>
    </row>
    <row r="115" spans="2:15" ht="12" customHeight="1">
      <c r="B115" s="1981"/>
      <c r="C115" s="487"/>
      <c r="D115" s="99" t="s">
        <v>314</v>
      </c>
      <c r="E115" s="871">
        <v>0</v>
      </c>
      <c r="F115" s="871"/>
      <c r="G115" s="871">
        <v>0</v>
      </c>
      <c r="H115" s="871">
        <v>0</v>
      </c>
      <c r="I115" s="871">
        <v>0</v>
      </c>
      <c r="J115" s="871">
        <v>0</v>
      </c>
      <c r="K115" s="870">
        <f t="shared" si="7"/>
        <v>0</v>
      </c>
      <c r="L115" s="869">
        <f t="shared" si="8"/>
        <v>0</v>
      </c>
    </row>
    <row r="116" spans="2:15" ht="12" customHeight="1">
      <c r="B116" s="1995"/>
      <c r="C116" s="488" t="s">
        <v>38</v>
      </c>
      <c r="D116" s="99"/>
      <c r="E116" s="880">
        <f>SUM(E117:E119)</f>
        <v>8</v>
      </c>
      <c r="F116" s="880"/>
      <c r="G116" s="880">
        <f>SUM(G117:G119)</f>
        <v>3</v>
      </c>
      <c r="H116" s="880">
        <f>SUM(H117:H119)</f>
        <v>0</v>
      </c>
      <c r="I116" s="880">
        <f>SUM(I117:I119)</f>
        <v>0</v>
      </c>
      <c r="J116" s="880">
        <f>SUM(J117:J119)</f>
        <v>0</v>
      </c>
      <c r="K116" s="879">
        <f t="shared" si="7"/>
        <v>3</v>
      </c>
      <c r="L116" s="872">
        <f t="shared" si="8"/>
        <v>11</v>
      </c>
    </row>
    <row r="117" spans="2:15" ht="12" customHeight="1">
      <c r="B117" s="1981"/>
      <c r="C117" s="488"/>
      <c r="D117" s="99" t="s">
        <v>180</v>
      </c>
      <c r="E117" s="871">
        <v>2</v>
      </c>
      <c r="F117" s="871"/>
      <c r="G117" s="871">
        <v>1</v>
      </c>
      <c r="H117" s="871">
        <v>0</v>
      </c>
      <c r="I117" s="871">
        <v>0</v>
      </c>
      <c r="J117" s="871">
        <v>0</v>
      </c>
      <c r="K117" s="870">
        <f t="shared" si="7"/>
        <v>1</v>
      </c>
      <c r="L117" s="869">
        <f t="shared" si="8"/>
        <v>3</v>
      </c>
    </row>
    <row r="118" spans="2:15" ht="12" customHeight="1">
      <c r="B118" s="1981"/>
      <c r="C118" s="488"/>
      <c r="D118" s="99" t="s">
        <v>179</v>
      </c>
      <c r="E118" s="878">
        <v>3</v>
      </c>
      <c r="F118" s="878"/>
      <c r="G118" s="878">
        <v>2</v>
      </c>
      <c r="H118" s="878">
        <v>0</v>
      </c>
      <c r="I118" s="878">
        <v>0</v>
      </c>
      <c r="J118" s="878">
        <v>0</v>
      </c>
      <c r="K118" s="870">
        <f t="shared" si="7"/>
        <v>2</v>
      </c>
      <c r="L118" s="869">
        <f t="shared" si="8"/>
        <v>5</v>
      </c>
      <c r="O118" s="877"/>
    </row>
    <row r="119" spans="2:15" ht="12" customHeight="1">
      <c r="B119" s="1981"/>
      <c r="C119" s="488"/>
      <c r="D119" s="99" t="s">
        <v>178</v>
      </c>
      <c r="E119" s="871">
        <v>3</v>
      </c>
      <c r="F119" s="871"/>
      <c r="G119" s="871">
        <v>0</v>
      </c>
      <c r="H119" s="871">
        <v>0</v>
      </c>
      <c r="I119" s="871">
        <v>0</v>
      </c>
      <c r="J119" s="871">
        <v>0</v>
      </c>
      <c r="K119" s="870">
        <f t="shared" si="7"/>
        <v>0</v>
      </c>
      <c r="L119" s="869">
        <f t="shared" si="8"/>
        <v>3</v>
      </c>
    </row>
    <row r="120" spans="2:15" ht="12" customHeight="1">
      <c r="B120" s="1981"/>
      <c r="C120" s="488" t="s">
        <v>39</v>
      </c>
      <c r="D120" s="47"/>
      <c r="E120" s="874">
        <f>SUM(E121)</f>
        <v>1</v>
      </c>
      <c r="F120" s="874"/>
      <c r="G120" s="874">
        <f>SUM(G121)</f>
        <v>9</v>
      </c>
      <c r="H120" s="874">
        <f>SUM(H121)</f>
        <v>5</v>
      </c>
      <c r="I120" s="874">
        <f>SUM(I121)</f>
        <v>0</v>
      </c>
      <c r="J120" s="874">
        <f>SUM(J121)</f>
        <v>0</v>
      </c>
      <c r="K120" s="873">
        <f t="shared" si="7"/>
        <v>14</v>
      </c>
      <c r="L120" s="872">
        <f t="shared" si="8"/>
        <v>15</v>
      </c>
    </row>
    <row r="121" spans="2:15" ht="12" customHeight="1">
      <c r="B121" s="1981"/>
      <c r="C121" s="487"/>
      <c r="D121" s="99" t="s">
        <v>177</v>
      </c>
      <c r="E121" s="871">
        <v>1</v>
      </c>
      <c r="F121" s="871"/>
      <c r="G121" s="871">
        <v>9</v>
      </c>
      <c r="H121" s="871">
        <v>5</v>
      </c>
      <c r="I121" s="871">
        <v>0</v>
      </c>
      <c r="J121" s="871">
        <v>0</v>
      </c>
      <c r="K121" s="870">
        <f t="shared" si="7"/>
        <v>14</v>
      </c>
      <c r="L121" s="869">
        <f t="shared" si="8"/>
        <v>15</v>
      </c>
    </row>
    <row r="122" spans="2:15" ht="12.75" customHeight="1">
      <c r="B122" s="2010">
        <v>1624</v>
      </c>
      <c r="C122" s="35" t="s">
        <v>47</v>
      </c>
      <c r="D122" s="111"/>
      <c r="E122" s="553">
        <f>SUM(E123,E125)</f>
        <v>6</v>
      </c>
      <c r="F122" s="553"/>
      <c r="G122" s="553">
        <f>SUM(G123,G125)</f>
        <v>2</v>
      </c>
      <c r="H122" s="553">
        <f>SUM(H123,H125)</f>
        <v>6</v>
      </c>
      <c r="I122" s="553">
        <f>SUM(I123,I125)</f>
        <v>0</v>
      </c>
      <c r="J122" s="553">
        <f>SUM(J123,J125)</f>
        <v>5</v>
      </c>
      <c r="K122" s="876">
        <f t="shared" si="7"/>
        <v>13</v>
      </c>
      <c r="L122" s="875">
        <f t="shared" si="8"/>
        <v>19</v>
      </c>
    </row>
    <row r="123" spans="2:15" ht="12" customHeight="1">
      <c r="B123" s="1981"/>
      <c r="C123" s="499" t="s">
        <v>35</v>
      </c>
      <c r="D123" s="10"/>
      <c r="E123" s="874">
        <f>SUM(E124)</f>
        <v>0</v>
      </c>
      <c r="F123" s="874"/>
      <c r="G123" s="874">
        <f>SUM(G124)</f>
        <v>2</v>
      </c>
      <c r="H123" s="874">
        <f>SUM(H124)</f>
        <v>5</v>
      </c>
      <c r="I123" s="874">
        <f>SUM(I124)</f>
        <v>0</v>
      </c>
      <c r="J123" s="874">
        <f>SUM(J124)</f>
        <v>0</v>
      </c>
      <c r="K123" s="873">
        <f t="shared" si="7"/>
        <v>7</v>
      </c>
      <c r="L123" s="872">
        <f t="shared" si="8"/>
        <v>7</v>
      </c>
    </row>
    <row r="124" spans="2:15" ht="12" customHeight="1">
      <c r="B124" s="1981"/>
      <c r="C124" s="487"/>
      <c r="D124" s="99" t="s">
        <v>175</v>
      </c>
      <c r="E124" s="871">
        <v>0</v>
      </c>
      <c r="F124" s="871"/>
      <c r="G124" s="871">
        <v>2</v>
      </c>
      <c r="H124" s="871">
        <v>5</v>
      </c>
      <c r="I124" s="871">
        <v>0</v>
      </c>
      <c r="J124" s="871">
        <v>0</v>
      </c>
      <c r="K124" s="870">
        <f t="shared" si="7"/>
        <v>7</v>
      </c>
      <c r="L124" s="869">
        <f t="shared" si="8"/>
        <v>7</v>
      </c>
    </row>
    <row r="125" spans="2:15" ht="12" customHeight="1">
      <c r="B125" s="1981"/>
      <c r="C125" s="488" t="s">
        <v>52</v>
      </c>
      <c r="D125" s="99"/>
      <c r="E125" s="874">
        <f>SUM(E126)</f>
        <v>6</v>
      </c>
      <c r="F125" s="874"/>
      <c r="G125" s="874">
        <f>SUM(G126)</f>
        <v>0</v>
      </c>
      <c r="H125" s="874">
        <f>SUM(H126)</f>
        <v>1</v>
      </c>
      <c r="I125" s="874">
        <f>SUM(I126)</f>
        <v>0</v>
      </c>
      <c r="J125" s="874">
        <f>SUM(J126)</f>
        <v>5</v>
      </c>
      <c r="K125" s="873">
        <f t="shared" si="7"/>
        <v>6</v>
      </c>
      <c r="L125" s="872">
        <f t="shared" si="8"/>
        <v>12</v>
      </c>
    </row>
    <row r="126" spans="2:15" ht="12" customHeight="1">
      <c r="B126" s="1982"/>
      <c r="C126" s="518"/>
      <c r="D126" s="274" t="s">
        <v>174</v>
      </c>
      <c r="E126" s="871">
        <v>6</v>
      </c>
      <c r="F126" s="871"/>
      <c r="G126" s="871">
        <v>0</v>
      </c>
      <c r="H126" s="871">
        <v>1</v>
      </c>
      <c r="I126" s="871">
        <v>0</v>
      </c>
      <c r="J126" s="871">
        <v>5</v>
      </c>
      <c r="K126" s="870">
        <f t="shared" si="7"/>
        <v>6</v>
      </c>
      <c r="L126" s="869">
        <f t="shared" si="8"/>
        <v>12</v>
      </c>
    </row>
    <row r="127" spans="2:15">
      <c r="C127" s="2148" t="s">
        <v>5</v>
      </c>
      <c r="D127" s="2149"/>
      <c r="E127" s="868">
        <f>SUM(E8+E29+E58+E71+E76+E93+E104+E111+E122)</f>
        <v>580</v>
      </c>
      <c r="F127" s="868"/>
      <c r="G127" s="868">
        <f>SUM(G8+G29+G58+G71+G76+G93+G104+G111+G122)</f>
        <v>600</v>
      </c>
      <c r="H127" s="868">
        <f>SUM(H8+H29+H58+H71+H76+H93+H104+H111+H122)</f>
        <v>207</v>
      </c>
      <c r="I127" s="868">
        <f>SUM(I8+I29+I58+I71+I76+I93+I104+I111+I122)</f>
        <v>65</v>
      </c>
      <c r="J127" s="868">
        <f>SUM(J8+J29+J58+J71+J76+J93+J104+J111+J122)</f>
        <v>108</v>
      </c>
      <c r="K127" s="868">
        <f t="shared" si="7"/>
        <v>980</v>
      </c>
      <c r="L127" s="867">
        <f t="shared" si="8"/>
        <v>1560</v>
      </c>
    </row>
    <row r="128" spans="2:15" ht="10.5" customHeight="1">
      <c r="C128" s="99" t="s">
        <v>346</v>
      </c>
      <c r="E128" s="99"/>
      <c r="F128" s="99"/>
      <c r="G128" s="99"/>
      <c r="H128" s="99"/>
      <c r="I128" s="99"/>
      <c r="J128" s="99"/>
      <c r="K128" s="99"/>
      <c r="L128" s="99"/>
    </row>
    <row r="129" spans="3:3" ht="10.5" customHeight="1">
      <c r="C129" s="99"/>
    </row>
    <row r="130" spans="3:3" ht="9" customHeight="1"/>
    <row r="131" spans="3:3" ht="9" customHeight="1"/>
    <row r="132" spans="3:3" ht="9" customHeight="1"/>
    <row r="133" spans="3:3" ht="9" customHeight="1"/>
    <row r="134" spans="3:3" ht="9" customHeight="1"/>
    <row r="135" spans="3:3" ht="9" customHeight="1"/>
    <row r="136" spans="3:3" ht="9" customHeight="1"/>
    <row r="137" spans="3:3" ht="9" customHeight="1"/>
    <row r="138" spans="3:3" ht="9" customHeight="1"/>
    <row r="139" spans="3:3" ht="9" customHeight="1"/>
    <row r="140" spans="3:3" ht="9" customHeight="1"/>
    <row r="141" spans="3:3" ht="9" customHeight="1"/>
    <row r="142" spans="3:3" ht="9" customHeight="1"/>
    <row r="143" spans="3:3" ht="9" customHeight="1"/>
    <row r="144" spans="3: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3:12" ht="9" customHeight="1"/>
    <row r="210" spans="3:12" ht="9" customHeight="1">
      <c r="C210" s="99"/>
      <c r="D210" s="99"/>
      <c r="E210" s="764"/>
      <c r="F210" s="764"/>
      <c r="G210" s="764"/>
      <c r="H210" s="765"/>
      <c r="I210" s="764"/>
      <c r="J210" s="764"/>
      <c r="K210" s="764"/>
      <c r="L210" s="764"/>
    </row>
    <row r="211" spans="3:12" ht="9" customHeight="1"/>
    <row r="212" spans="3:12" ht="9" customHeight="1"/>
    <row r="213" spans="3:12" ht="9" customHeight="1"/>
    <row r="214" spans="3:12" ht="9" customHeight="1"/>
    <row r="215" spans="3:12" ht="9" customHeight="1"/>
    <row r="216" spans="3:12" ht="9" customHeight="1"/>
    <row r="217" spans="3:12" ht="9" customHeight="1"/>
    <row r="218" spans="3:12" ht="9" customHeight="1"/>
    <row r="219" spans="3:12" ht="9" customHeight="1"/>
    <row r="220" spans="3:12" ht="9" customHeight="1"/>
    <row r="221" spans="3:12" ht="9" customHeight="1"/>
    <row r="222" spans="3:12" ht="9" customHeight="1"/>
    <row r="223" spans="3:12" ht="9" customHeight="1"/>
    <row r="224" spans="3:12"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sheetData>
  <mergeCells count="19">
    <mergeCell ref="B76:B92"/>
    <mergeCell ref="C127:D127"/>
    <mergeCell ref="B71:B75"/>
    <mergeCell ref="B93:B103"/>
    <mergeCell ref="B104:B110"/>
    <mergeCell ref="B111:B121"/>
    <mergeCell ref="B122:B126"/>
    <mergeCell ref="P2:AD2"/>
    <mergeCell ref="G6:L6"/>
    <mergeCell ref="G69:L69"/>
    <mergeCell ref="B8:B28"/>
    <mergeCell ref="B29:B57"/>
    <mergeCell ref="B58:B65"/>
    <mergeCell ref="B5:B7"/>
    <mergeCell ref="B68:B70"/>
    <mergeCell ref="B3:L3"/>
    <mergeCell ref="B2:L2"/>
    <mergeCell ref="C5:D7"/>
    <mergeCell ref="C68:D70"/>
  </mergeCells>
  <printOptions horizontalCentered="1"/>
  <pageMargins left="0.51" right="0.43" top="0.52" bottom="0.94488188976377963" header="0.51181102362204722" footer="0.51181102362204722"/>
  <pageSetup scale="71" orientation="portrait" r:id="rId1"/>
  <headerFooter alignWithMargins="0">
    <oddFooter>&amp;F</oddFooter>
  </headerFooter>
  <rowBreaks count="1" manualBreakCount="1">
    <brk id="66" max="11"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09F26-94AA-4102-8829-300BE460DC6A}">
  <dimension ref="A1:AG475"/>
  <sheetViews>
    <sheetView view="pageBreakPreview" zoomScaleNormal="115" zoomScaleSheetLayoutView="100" workbookViewId="0">
      <selection activeCell="B2" sqref="B2:L2"/>
    </sheetView>
  </sheetViews>
  <sheetFormatPr baseColWidth="10" defaultRowHeight="12.75"/>
  <cols>
    <col min="1" max="1" width="0.85546875" style="97" customWidth="1"/>
    <col min="2" max="2" width="7.5703125" style="73" customWidth="1"/>
    <col min="3" max="3" width="1.5703125" style="73" customWidth="1"/>
    <col min="4" max="4" width="63.5703125" style="73" customWidth="1"/>
    <col min="5" max="5" width="9.7109375" style="73" customWidth="1"/>
    <col min="6" max="6" width="1" style="73" customWidth="1"/>
    <col min="7" max="7" width="6.140625" style="73" customWidth="1"/>
    <col min="8" max="8" width="8.5703125" style="73" customWidth="1"/>
    <col min="9" max="9" width="9.28515625" style="73" customWidth="1"/>
    <col min="10" max="10" width="7.85546875" style="73" bestFit="1" customWidth="1"/>
    <col min="11" max="11" width="6.7109375" style="73" bestFit="1" customWidth="1"/>
    <col min="12" max="12" width="7" style="73" customWidth="1"/>
    <col min="13" max="14" width="11.42578125" style="73"/>
    <col min="15" max="15" width="4.7109375" style="73" customWidth="1"/>
    <col min="16" max="16" width="5" style="73" customWidth="1"/>
    <col min="17" max="17" width="2.28515625" style="73" customWidth="1"/>
    <col min="18" max="18" width="26" style="73" customWidth="1"/>
    <col min="19" max="19" width="8"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7" width="6.7109375" style="73" customWidth="1"/>
    <col min="28" max="28" width="1" style="73" customWidth="1"/>
    <col min="29" max="29" width="6.7109375" style="73" customWidth="1"/>
    <col min="30" max="30" width="1" style="73" customWidth="1"/>
    <col min="31" max="32" width="6.7109375" style="73" customWidth="1"/>
    <col min="33" max="16384" width="11.42578125" style="73"/>
  </cols>
  <sheetData>
    <row r="1" spans="1:33" ht="9" customHeight="1">
      <c r="E1" s="92"/>
      <c r="F1" s="92"/>
      <c r="G1" s="92"/>
      <c r="H1" s="92"/>
      <c r="I1" s="92"/>
      <c r="J1" s="92"/>
      <c r="K1" s="92"/>
      <c r="L1" s="92"/>
      <c r="M1" s="92"/>
      <c r="N1" s="92"/>
    </row>
    <row r="2" spans="1:33" ht="12.75" customHeight="1">
      <c r="B2" s="2016" t="s">
        <v>381</v>
      </c>
      <c r="C2" s="2016"/>
      <c r="D2" s="2016"/>
      <c r="E2" s="2016"/>
      <c r="F2" s="2016"/>
      <c r="G2" s="2016"/>
      <c r="H2" s="2016"/>
      <c r="I2" s="2016"/>
      <c r="J2" s="2016"/>
      <c r="K2" s="2016"/>
      <c r="L2" s="2016"/>
      <c r="M2" s="92"/>
      <c r="P2" s="1983"/>
      <c r="Q2" s="1983"/>
      <c r="R2" s="1983"/>
      <c r="S2" s="1983"/>
      <c r="T2" s="1983"/>
      <c r="U2" s="1983"/>
      <c r="V2" s="1983"/>
      <c r="W2" s="1983"/>
      <c r="X2" s="1983"/>
      <c r="Y2" s="1983"/>
      <c r="Z2" s="1983"/>
      <c r="AA2" s="1983"/>
      <c r="AB2" s="1983"/>
      <c r="AC2" s="1983"/>
      <c r="AD2" s="1983"/>
    </row>
    <row r="3" spans="1:33" ht="12.75" customHeight="1">
      <c r="A3" s="831"/>
      <c r="B3" s="1983" t="s">
        <v>74</v>
      </c>
      <c r="C3" s="1983"/>
      <c r="D3" s="1983"/>
      <c r="E3" s="1983"/>
      <c r="F3" s="1983"/>
      <c r="G3" s="1983"/>
      <c r="H3" s="1983"/>
      <c r="I3" s="1983"/>
      <c r="J3" s="1983"/>
      <c r="K3" s="1983"/>
      <c r="L3" s="1983"/>
      <c r="M3" s="92"/>
      <c r="N3" s="106"/>
      <c r="O3" s="106"/>
      <c r="P3" s="105"/>
      <c r="AF3" s="104"/>
      <c r="AG3" s="104"/>
    </row>
    <row r="4" spans="1:33" ht="3" customHeight="1">
      <c r="C4" s="99"/>
      <c r="D4" s="99"/>
      <c r="E4" s="99"/>
      <c r="F4" s="99"/>
      <c r="G4" s="907"/>
      <c r="H4" s="907"/>
      <c r="I4" s="211"/>
      <c r="J4" s="211"/>
      <c r="K4" s="211"/>
      <c r="L4" s="211"/>
      <c r="M4" s="92"/>
      <c r="P4" s="99"/>
    </row>
    <row r="5" spans="1:33" ht="9.75" customHeight="1">
      <c r="B5" s="2206" t="s">
        <v>29</v>
      </c>
      <c r="C5" s="2199" t="s">
        <v>336</v>
      </c>
      <c r="D5" s="2199"/>
      <c r="E5" s="508"/>
      <c r="F5" s="508"/>
      <c r="G5" s="508"/>
      <c r="H5" s="905"/>
      <c r="I5" s="904"/>
      <c r="J5" s="904"/>
      <c r="K5" s="904"/>
      <c r="L5" s="918"/>
    </row>
    <row r="6" spans="1:33" ht="11.25" customHeight="1">
      <c r="B6" s="2207"/>
      <c r="C6" s="2200"/>
      <c r="D6" s="2200"/>
      <c r="E6" s="98" t="s">
        <v>286</v>
      </c>
      <c r="F6" s="174"/>
      <c r="G6" s="2440" t="s">
        <v>280</v>
      </c>
      <c r="H6" s="2440"/>
      <c r="I6" s="2440"/>
      <c r="J6" s="2440"/>
      <c r="K6" s="2440"/>
      <c r="L6" s="2239"/>
    </row>
    <row r="7" spans="1:33" ht="22.5" customHeight="1">
      <c r="B7" s="2208"/>
      <c r="C7" s="2201"/>
      <c r="D7" s="2201"/>
      <c r="E7" s="112" t="s">
        <v>378</v>
      </c>
      <c r="F7" s="174"/>
      <c r="G7" s="901" t="s">
        <v>377</v>
      </c>
      <c r="H7" s="901" t="s">
        <v>376</v>
      </c>
      <c r="I7" s="902" t="s">
        <v>375</v>
      </c>
      <c r="J7" s="901" t="s">
        <v>374</v>
      </c>
      <c r="K7" s="901" t="s">
        <v>93</v>
      </c>
      <c r="L7" s="900" t="s">
        <v>5</v>
      </c>
    </row>
    <row r="8" spans="1:33">
      <c r="B8" s="2006">
        <v>1401</v>
      </c>
      <c r="C8" s="859" t="s">
        <v>9</v>
      </c>
      <c r="D8" s="432"/>
      <c r="E8" s="899">
        <f>SUM(E9,E12,E15,E17,E24,E27)</f>
        <v>89</v>
      </c>
      <c r="F8" s="883"/>
      <c r="G8" s="899">
        <f>SUM(G9,G12,G15,G17,G24,G27)</f>
        <v>47</v>
      </c>
      <c r="H8" s="899">
        <f>SUM(H9,H12,H15,H17,H24,H27)</f>
        <v>48</v>
      </c>
      <c r="I8" s="917">
        <f>SUM(I9,I12,I15,I17,I24,I27)</f>
        <v>1</v>
      </c>
      <c r="J8" s="899">
        <f>SUM(J9,J12,J15,J17,J24,J27)</f>
        <v>18</v>
      </c>
      <c r="K8" s="899">
        <f t="shared" ref="K8:K39" si="0">SUM(G8:J8)</f>
        <v>114</v>
      </c>
      <c r="L8" s="898">
        <f t="shared" ref="L8:L39" si="1">SUM(E8,K8)</f>
        <v>203</v>
      </c>
      <c r="M8" s="92"/>
    </row>
    <row r="9" spans="1:33" ht="12" customHeight="1">
      <c r="B9" s="2007"/>
      <c r="C9" s="525" t="s">
        <v>10</v>
      </c>
      <c r="D9" s="481"/>
      <c r="E9" s="897">
        <f>SUM(E10:E11)</f>
        <v>15</v>
      </c>
      <c r="F9" s="897"/>
      <c r="G9" s="897">
        <f>SUM(G10:G11)</f>
        <v>16</v>
      </c>
      <c r="H9" s="897">
        <f>SUM(H10:H11)</f>
        <v>9</v>
      </c>
      <c r="I9" s="897">
        <f>SUM(I10:I11)</f>
        <v>0</v>
      </c>
      <c r="J9" s="897">
        <f>SUM(J10:J11)</f>
        <v>2</v>
      </c>
      <c r="K9" s="879">
        <f t="shared" si="0"/>
        <v>27</v>
      </c>
      <c r="L9" s="916">
        <f t="shared" si="1"/>
        <v>42</v>
      </c>
      <c r="M9" s="92"/>
      <c r="N9" s="92"/>
    </row>
    <row r="10" spans="1:33" ht="12" customHeight="1">
      <c r="B10" s="2014"/>
      <c r="C10" s="487"/>
      <c r="D10" s="285" t="s">
        <v>237</v>
      </c>
      <c r="E10" s="871">
        <v>15</v>
      </c>
      <c r="F10" s="871"/>
      <c r="G10" s="871">
        <v>16</v>
      </c>
      <c r="H10" s="871">
        <v>9</v>
      </c>
      <c r="I10" s="871">
        <v>0</v>
      </c>
      <c r="J10" s="871">
        <v>2</v>
      </c>
      <c r="K10" s="870">
        <f t="shared" si="0"/>
        <v>27</v>
      </c>
      <c r="L10" s="550">
        <f t="shared" si="1"/>
        <v>42</v>
      </c>
      <c r="M10" s="92"/>
      <c r="N10" s="92"/>
    </row>
    <row r="11" spans="1:33" ht="12" customHeight="1">
      <c r="B11" s="2007"/>
      <c r="C11" s="487"/>
      <c r="D11" s="285" t="s">
        <v>249</v>
      </c>
      <c r="E11" s="871">
        <v>0</v>
      </c>
      <c r="F11" s="871"/>
      <c r="G11" s="871">
        <v>0</v>
      </c>
      <c r="H11" s="871">
        <v>0</v>
      </c>
      <c r="I11" s="871">
        <v>0</v>
      </c>
      <c r="J11" s="871">
        <v>0</v>
      </c>
      <c r="K11" s="870">
        <f t="shared" si="0"/>
        <v>0</v>
      </c>
      <c r="L11" s="550">
        <f t="shared" si="1"/>
        <v>0</v>
      </c>
      <c r="M11" s="92"/>
      <c r="N11" s="92"/>
    </row>
    <row r="12" spans="1:33" ht="12" customHeight="1">
      <c r="B12" s="2007"/>
      <c r="C12" s="488" t="s">
        <v>11</v>
      </c>
      <c r="D12" s="47"/>
      <c r="E12" s="874">
        <f>SUM(E13:E14)</f>
        <v>23</v>
      </c>
      <c r="F12" s="874"/>
      <c r="G12" s="874">
        <f>SUM(G13:G14)</f>
        <v>4</v>
      </c>
      <c r="H12" s="874">
        <f>SUM(H13:H14)</f>
        <v>7</v>
      </c>
      <c r="I12" s="874">
        <f>SUM(I13:I14)</f>
        <v>0</v>
      </c>
      <c r="J12" s="874">
        <f>SUM(J13:J14)</f>
        <v>0</v>
      </c>
      <c r="K12" s="879">
        <f t="shared" si="0"/>
        <v>11</v>
      </c>
      <c r="L12" s="916">
        <f t="shared" si="1"/>
        <v>34</v>
      </c>
      <c r="M12" s="92"/>
      <c r="N12" s="92"/>
    </row>
    <row r="13" spans="1:33" ht="12" customHeight="1">
      <c r="B13" s="2007"/>
      <c r="C13" s="487"/>
      <c r="D13" s="285" t="s">
        <v>248</v>
      </c>
      <c r="E13" s="871">
        <v>23</v>
      </c>
      <c r="F13" s="871"/>
      <c r="G13" s="871">
        <v>4</v>
      </c>
      <c r="H13" s="871">
        <v>7</v>
      </c>
      <c r="I13" s="871">
        <v>0</v>
      </c>
      <c r="J13" s="871">
        <v>0</v>
      </c>
      <c r="K13" s="870">
        <f t="shared" si="0"/>
        <v>11</v>
      </c>
      <c r="L13" s="550">
        <f t="shared" si="1"/>
        <v>34</v>
      </c>
      <c r="M13" s="92"/>
      <c r="N13" s="92"/>
    </row>
    <row r="14" spans="1:33" ht="12" customHeight="1">
      <c r="B14" s="2007"/>
      <c r="C14" s="487"/>
      <c r="D14" s="285" t="s">
        <v>247</v>
      </c>
      <c r="E14" s="871">
        <v>0</v>
      </c>
      <c r="F14" s="871"/>
      <c r="G14" s="871">
        <v>0</v>
      </c>
      <c r="H14" s="871">
        <v>0</v>
      </c>
      <c r="I14" s="871">
        <v>0</v>
      </c>
      <c r="J14" s="871">
        <v>0</v>
      </c>
      <c r="K14" s="870">
        <f t="shared" si="0"/>
        <v>0</v>
      </c>
      <c r="L14" s="550">
        <f t="shared" si="1"/>
        <v>0</v>
      </c>
      <c r="M14" s="92"/>
      <c r="N14" s="92"/>
    </row>
    <row r="15" spans="1:33" ht="12" customHeight="1">
      <c r="B15" s="2007"/>
      <c r="C15" s="488" t="s">
        <v>12</v>
      </c>
      <c r="D15" s="47"/>
      <c r="E15" s="889">
        <f>SUM(E16:E16)</f>
        <v>7</v>
      </c>
      <c r="F15" s="889"/>
      <c r="G15" s="889">
        <f>SUM(G16:G16)</f>
        <v>0</v>
      </c>
      <c r="H15" s="889">
        <f>SUM(H16:H16)</f>
        <v>0</v>
      </c>
      <c r="I15" s="889">
        <f>SUM(I16:I16)</f>
        <v>1</v>
      </c>
      <c r="J15" s="889">
        <f>SUM(J16:J16)</f>
        <v>0</v>
      </c>
      <c r="K15" s="879">
        <f t="shared" si="0"/>
        <v>1</v>
      </c>
      <c r="L15" s="916">
        <f t="shared" si="1"/>
        <v>8</v>
      </c>
      <c r="M15" s="92"/>
      <c r="N15" s="92"/>
    </row>
    <row r="16" spans="1:33" ht="12" customHeight="1">
      <c r="B16" s="2007"/>
      <c r="C16" s="488"/>
      <c r="D16" s="285" t="s">
        <v>380</v>
      </c>
      <c r="E16" s="871">
        <v>7</v>
      </c>
      <c r="F16" s="871"/>
      <c r="G16" s="871">
        <v>0</v>
      </c>
      <c r="H16" s="888">
        <v>0</v>
      </c>
      <c r="I16" s="871">
        <v>1</v>
      </c>
      <c r="J16" s="871">
        <v>0</v>
      </c>
      <c r="K16" s="870">
        <f t="shared" si="0"/>
        <v>1</v>
      </c>
      <c r="L16" s="550">
        <f t="shared" si="1"/>
        <v>8</v>
      </c>
      <c r="M16" s="92"/>
      <c r="N16" s="92"/>
    </row>
    <row r="17" spans="2:14" ht="12" customHeight="1">
      <c r="B17" s="2007"/>
      <c r="C17" s="524" t="s">
        <v>30</v>
      </c>
      <c r="D17" s="47"/>
      <c r="E17" s="889">
        <f>SUM(E18:E23)</f>
        <v>33</v>
      </c>
      <c r="F17" s="889"/>
      <c r="G17" s="889">
        <f>SUM(G18:G23)</f>
        <v>21</v>
      </c>
      <c r="H17" s="889">
        <f>SUM(H18:H23)</f>
        <v>13</v>
      </c>
      <c r="I17" s="889">
        <f>SUM(I18:I23)</f>
        <v>0</v>
      </c>
      <c r="J17" s="889">
        <f>SUM(J18:J23)</f>
        <v>16</v>
      </c>
      <c r="K17" s="879">
        <f t="shared" si="0"/>
        <v>50</v>
      </c>
      <c r="L17" s="916">
        <f t="shared" si="1"/>
        <v>83</v>
      </c>
      <c r="M17" s="92"/>
      <c r="N17" s="92"/>
    </row>
    <row r="18" spans="2:14" ht="12" customHeight="1">
      <c r="B18" s="2007"/>
      <c r="C18" s="487"/>
      <c r="D18" s="285" t="s">
        <v>238</v>
      </c>
      <c r="E18" s="888">
        <v>9</v>
      </c>
      <c r="F18" s="888"/>
      <c r="G18" s="888">
        <v>6</v>
      </c>
      <c r="H18" s="888">
        <v>3</v>
      </c>
      <c r="I18" s="888">
        <v>0</v>
      </c>
      <c r="J18" s="888">
        <v>0</v>
      </c>
      <c r="K18" s="870">
        <f t="shared" si="0"/>
        <v>9</v>
      </c>
      <c r="L18" s="550">
        <f t="shared" si="1"/>
        <v>18</v>
      </c>
      <c r="M18" s="92"/>
      <c r="N18" s="92"/>
    </row>
    <row r="19" spans="2:14" ht="12" customHeight="1">
      <c r="B19" s="2007"/>
      <c r="C19" s="487"/>
      <c r="D19" s="285" t="s">
        <v>243</v>
      </c>
      <c r="E19" s="888">
        <v>3</v>
      </c>
      <c r="F19" s="888"/>
      <c r="G19" s="888">
        <v>1</v>
      </c>
      <c r="H19" s="888">
        <v>4</v>
      </c>
      <c r="I19" s="888">
        <v>0</v>
      </c>
      <c r="J19" s="888">
        <v>0</v>
      </c>
      <c r="K19" s="870">
        <f t="shared" si="0"/>
        <v>5</v>
      </c>
      <c r="L19" s="550">
        <f t="shared" si="1"/>
        <v>8</v>
      </c>
      <c r="M19" s="92"/>
      <c r="N19" s="92"/>
    </row>
    <row r="20" spans="2:14" ht="12" customHeight="1">
      <c r="B20" s="2007"/>
      <c r="C20" s="487"/>
      <c r="D20" s="285" t="s">
        <v>242</v>
      </c>
      <c r="E20" s="888">
        <v>3</v>
      </c>
      <c r="F20" s="888"/>
      <c r="G20" s="888">
        <v>3</v>
      </c>
      <c r="H20" s="888">
        <v>0</v>
      </c>
      <c r="I20" s="888">
        <v>0</v>
      </c>
      <c r="J20" s="888">
        <v>0</v>
      </c>
      <c r="K20" s="870">
        <f t="shared" si="0"/>
        <v>3</v>
      </c>
      <c r="L20" s="550">
        <f t="shared" si="1"/>
        <v>6</v>
      </c>
      <c r="M20" s="92"/>
      <c r="N20" s="92"/>
    </row>
    <row r="21" spans="2:14" ht="12" customHeight="1">
      <c r="B21" s="2007"/>
      <c r="C21" s="487"/>
      <c r="D21" s="285" t="s">
        <v>241</v>
      </c>
      <c r="E21" s="888">
        <v>5</v>
      </c>
      <c r="F21" s="888"/>
      <c r="G21" s="888">
        <v>0</v>
      </c>
      <c r="H21" s="888">
        <v>2</v>
      </c>
      <c r="I21" s="888">
        <v>0</v>
      </c>
      <c r="J21" s="888">
        <v>2</v>
      </c>
      <c r="K21" s="870">
        <f t="shared" si="0"/>
        <v>4</v>
      </c>
      <c r="L21" s="550">
        <f t="shared" si="1"/>
        <v>9</v>
      </c>
      <c r="M21" s="92"/>
      <c r="N21" s="92"/>
    </row>
    <row r="22" spans="2:14" ht="12" customHeight="1">
      <c r="B22" s="2007"/>
      <c r="C22" s="487"/>
      <c r="D22" s="285" t="s">
        <v>240</v>
      </c>
      <c r="E22" s="888">
        <v>6</v>
      </c>
      <c r="F22" s="888"/>
      <c r="G22" s="888">
        <v>11</v>
      </c>
      <c r="H22" s="888">
        <v>4</v>
      </c>
      <c r="I22" s="888">
        <v>0</v>
      </c>
      <c r="J22" s="888">
        <v>14</v>
      </c>
      <c r="K22" s="870">
        <f t="shared" si="0"/>
        <v>29</v>
      </c>
      <c r="L22" s="550">
        <f t="shared" si="1"/>
        <v>35</v>
      </c>
      <c r="M22" s="92"/>
      <c r="N22" s="92"/>
    </row>
    <row r="23" spans="2:14" ht="12" customHeight="1">
      <c r="B23" s="2007"/>
      <c r="C23" s="487"/>
      <c r="D23" s="285" t="s">
        <v>239</v>
      </c>
      <c r="E23" s="888">
        <v>7</v>
      </c>
      <c r="F23" s="888"/>
      <c r="G23" s="888">
        <v>0</v>
      </c>
      <c r="H23" s="888">
        <v>0</v>
      </c>
      <c r="I23" s="888">
        <v>0</v>
      </c>
      <c r="J23" s="888">
        <v>0</v>
      </c>
      <c r="K23" s="870">
        <f t="shared" si="0"/>
        <v>0</v>
      </c>
      <c r="L23" s="550">
        <f t="shared" si="1"/>
        <v>7</v>
      </c>
      <c r="M23" s="92"/>
      <c r="N23" s="92"/>
    </row>
    <row r="24" spans="2:14" ht="12" customHeight="1">
      <c r="B24" s="2007"/>
      <c r="C24" s="524" t="s">
        <v>31</v>
      </c>
      <c r="D24" s="47"/>
      <c r="E24" s="874">
        <f>SUM(E25:E26)</f>
        <v>9</v>
      </c>
      <c r="F24" s="874"/>
      <c r="G24" s="874">
        <f>SUM(G25:G26)</f>
        <v>4</v>
      </c>
      <c r="H24" s="874">
        <f>SUM(H25:H26)</f>
        <v>19</v>
      </c>
      <c r="I24" s="874">
        <f>SUM(I25:I26)</f>
        <v>0</v>
      </c>
      <c r="J24" s="874">
        <f>SUM(J25:J26)</f>
        <v>0</v>
      </c>
      <c r="K24" s="870">
        <f t="shared" si="0"/>
        <v>23</v>
      </c>
      <c r="L24" s="550">
        <f t="shared" si="1"/>
        <v>32</v>
      </c>
      <c r="M24" s="92"/>
      <c r="N24" s="92"/>
    </row>
    <row r="25" spans="2:14" ht="12" customHeight="1">
      <c r="B25" s="2007"/>
      <c r="C25" s="487"/>
      <c r="D25" s="77" t="s">
        <v>238</v>
      </c>
      <c r="E25" s="888">
        <v>2</v>
      </c>
      <c r="F25" s="888"/>
      <c r="G25" s="888">
        <v>1</v>
      </c>
      <c r="H25" s="888">
        <v>13</v>
      </c>
      <c r="I25" s="888">
        <v>0</v>
      </c>
      <c r="J25" s="888">
        <v>0</v>
      </c>
      <c r="K25" s="870">
        <f t="shared" si="0"/>
        <v>14</v>
      </c>
      <c r="L25" s="550">
        <f t="shared" si="1"/>
        <v>16</v>
      </c>
      <c r="M25" s="92"/>
      <c r="N25" s="92"/>
    </row>
    <row r="26" spans="2:14" ht="12" customHeight="1">
      <c r="B26" s="2007"/>
      <c r="C26" s="487"/>
      <c r="D26" s="77" t="s">
        <v>237</v>
      </c>
      <c r="E26" s="888">
        <v>7</v>
      </c>
      <c r="F26" s="888"/>
      <c r="G26" s="888">
        <v>3</v>
      </c>
      <c r="H26" s="888">
        <v>6</v>
      </c>
      <c r="I26" s="888">
        <v>0</v>
      </c>
      <c r="J26" s="888">
        <v>0</v>
      </c>
      <c r="K26" s="870">
        <f t="shared" si="0"/>
        <v>9</v>
      </c>
      <c r="L26" s="550">
        <f t="shared" si="1"/>
        <v>16</v>
      </c>
      <c r="M26" s="92"/>
      <c r="N26" s="92"/>
    </row>
    <row r="27" spans="2:14" ht="12" customHeight="1">
      <c r="B27" s="2007"/>
      <c r="C27" s="488" t="s">
        <v>58</v>
      </c>
      <c r="D27" s="77"/>
      <c r="E27" s="889">
        <f>SUM(E28)</f>
        <v>2</v>
      </c>
      <c r="F27" s="889"/>
      <c r="G27" s="889">
        <f>SUM(G28)</f>
        <v>2</v>
      </c>
      <c r="H27" s="889">
        <f>SUM(H28)</f>
        <v>0</v>
      </c>
      <c r="I27" s="889">
        <f>SUM(I28)</f>
        <v>0</v>
      </c>
      <c r="J27" s="889">
        <f>SUM(J28)</f>
        <v>0</v>
      </c>
      <c r="K27" s="879">
        <f t="shared" si="0"/>
        <v>2</v>
      </c>
      <c r="L27" s="916">
        <f t="shared" si="1"/>
        <v>4</v>
      </c>
      <c r="M27" s="92"/>
      <c r="N27" s="92"/>
    </row>
    <row r="28" spans="2:14" ht="12" customHeight="1">
      <c r="B28" s="2007"/>
      <c r="C28" s="487"/>
      <c r="D28" s="77" t="s">
        <v>236</v>
      </c>
      <c r="E28" s="871">
        <v>2</v>
      </c>
      <c r="F28" s="871"/>
      <c r="G28" s="871">
        <v>2</v>
      </c>
      <c r="H28" s="871">
        <v>0</v>
      </c>
      <c r="I28" s="871">
        <v>0</v>
      </c>
      <c r="J28" s="871">
        <v>0</v>
      </c>
      <c r="K28" s="870">
        <f t="shared" si="0"/>
        <v>2</v>
      </c>
      <c r="L28" s="550">
        <f t="shared" si="1"/>
        <v>4</v>
      </c>
      <c r="M28" s="92"/>
      <c r="N28" s="92"/>
    </row>
    <row r="29" spans="2:14">
      <c r="B29" s="2006">
        <v>1402</v>
      </c>
      <c r="C29" s="35" t="s">
        <v>13</v>
      </c>
      <c r="D29" s="111"/>
      <c r="E29" s="894">
        <f>SUM(E30+E35+E38+E43+E46+E50+E53+E56)</f>
        <v>245</v>
      </c>
      <c r="F29" s="894"/>
      <c r="G29" s="894">
        <f>SUM(G30+G35+G38+G43+G46+G50+G53+G56)</f>
        <v>432</v>
      </c>
      <c r="H29" s="894">
        <f>SUM(H30+H35+H38+H43+H46+H50+H53+H56)</f>
        <v>141</v>
      </c>
      <c r="I29" s="894">
        <f>SUM(I30+I35+I38+I43+I46+I50+I53+I56)</f>
        <v>15</v>
      </c>
      <c r="J29" s="894">
        <f>SUM(J30+J35+J38+J43+J46+J50+J53+J56)</f>
        <v>31</v>
      </c>
      <c r="K29" s="894">
        <f t="shared" si="0"/>
        <v>619</v>
      </c>
      <c r="L29" s="915">
        <f t="shared" si="1"/>
        <v>864</v>
      </c>
      <c r="M29" s="92"/>
      <c r="N29" s="92"/>
    </row>
    <row r="30" spans="2:14" ht="12" customHeight="1">
      <c r="B30" s="2007"/>
      <c r="C30" s="488" t="s">
        <v>92</v>
      </c>
      <c r="D30" s="77"/>
      <c r="E30" s="889">
        <f>SUM(E31:E34)</f>
        <v>126</v>
      </c>
      <c r="F30" s="889"/>
      <c r="G30" s="914">
        <f>SUM(G31:G34)</f>
        <v>194</v>
      </c>
      <c r="H30" s="874">
        <f>SUM(H31:H34)</f>
        <v>55</v>
      </c>
      <c r="I30" s="889">
        <f>SUM(I31:I34)</f>
        <v>0</v>
      </c>
      <c r="J30" s="889">
        <f>SUM(J31:J34)</f>
        <v>5</v>
      </c>
      <c r="K30" s="911">
        <f t="shared" si="0"/>
        <v>254</v>
      </c>
      <c r="L30" s="913">
        <f t="shared" si="1"/>
        <v>380</v>
      </c>
      <c r="M30" s="92"/>
      <c r="N30" s="92"/>
    </row>
    <row r="31" spans="2:14" ht="12" customHeight="1">
      <c r="B31" s="2007"/>
      <c r="C31" s="487"/>
      <c r="D31" s="77" t="s">
        <v>228</v>
      </c>
      <c r="E31" s="888">
        <v>46</v>
      </c>
      <c r="F31" s="888"/>
      <c r="G31" s="888">
        <v>68</v>
      </c>
      <c r="H31" s="871">
        <v>11</v>
      </c>
      <c r="I31" s="888">
        <v>0</v>
      </c>
      <c r="J31" s="888">
        <v>5</v>
      </c>
      <c r="K31" s="870">
        <f t="shared" si="0"/>
        <v>84</v>
      </c>
      <c r="L31" s="912">
        <f t="shared" si="1"/>
        <v>130</v>
      </c>
      <c r="M31" s="92"/>
      <c r="N31" s="92"/>
    </row>
    <row r="32" spans="2:14" ht="12" customHeight="1">
      <c r="B32" s="2007"/>
      <c r="C32" s="487"/>
      <c r="D32" s="77" t="s">
        <v>227</v>
      </c>
      <c r="E32" s="888">
        <v>26</v>
      </c>
      <c r="F32" s="888"/>
      <c r="G32" s="888">
        <v>60</v>
      </c>
      <c r="H32" s="871">
        <v>20</v>
      </c>
      <c r="I32" s="888">
        <v>0</v>
      </c>
      <c r="J32" s="888">
        <v>0</v>
      </c>
      <c r="K32" s="870">
        <f t="shared" si="0"/>
        <v>80</v>
      </c>
      <c r="L32" s="912">
        <f t="shared" si="1"/>
        <v>106</v>
      </c>
      <c r="M32" s="92"/>
      <c r="N32" s="92"/>
    </row>
    <row r="33" spans="2:14" ht="12" customHeight="1">
      <c r="B33" s="2007"/>
      <c r="C33" s="487"/>
      <c r="D33" s="77" t="s">
        <v>234</v>
      </c>
      <c r="E33" s="871">
        <v>24</v>
      </c>
      <c r="F33" s="871"/>
      <c r="G33" s="878">
        <v>51</v>
      </c>
      <c r="H33" s="878">
        <v>19</v>
      </c>
      <c r="I33" s="878">
        <v>0</v>
      </c>
      <c r="J33" s="878">
        <v>0</v>
      </c>
      <c r="K33" s="870">
        <f t="shared" si="0"/>
        <v>70</v>
      </c>
      <c r="L33" s="550">
        <f t="shared" si="1"/>
        <v>94</v>
      </c>
      <c r="M33" s="92"/>
      <c r="N33" s="92"/>
    </row>
    <row r="34" spans="2:14" ht="12" customHeight="1">
      <c r="B34" s="2007"/>
      <c r="C34" s="487"/>
      <c r="D34" s="77" t="s">
        <v>232</v>
      </c>
      <c r="E34" s="871">
        <v>30</v>
      </c>
      <c r="F34" s="871"/>
      <c r="G34" s="878">
        <v>15</v>
      </c>
      <c r="H34" s="878">
        <v>5</v>
      </c>
      <c r="I34" s="878">
        <v>0</v>
      </c>
      <c r="J34" s="878">
        <v>0</v>
      </c>
      <c r="K34" s="870">
        <f t="shared" si="0"/>
        <v>20</v>
      </c>
      <c r="L34" s="550">
        <f t="shared" si="1"/>
        <v>50</v>
      </c>
      <c r="M34" s="92"/>
      <c r="N34" s="92"/>
    </row>
    <row r="35" spans="2:14" ht="12" customHeight="1">
      <c r="B35" s="2007"/>
      <c r="C35" s="488" t="s">
        <v>110</v>
      </c>
      <c r="D35" s="47"/>
      <c r="E35" s="874">
        <f>SUM(E36:E37)</f>
        <v>24</v>
      </c>
      <c r="F35" s="874"/>
      <c r="G35" s="874">
        <f>SUM(G36:G37)</f>
        <v>37</v>
      </c>
      <c r="H35" s="874">
        <f>SUM(H36:H37)</f>
        <v>27</v>
      </c>
      <c r="I35" s="874">
        <f>SUM(I36:I37)</f>
        <v>0</v>
      </c>
      <c r="J35" s="874">
        <f>SUM(J36:J37)</f>
        <v>0</v>
      </c>
      <c r="K35" s="911">
        <f t="shared" si="0"/>
        <v>64</v>
      </c>
      <c r="L35" s="910">
        <f t="shared" si="1"/>
        <v>88</v>
      </c>
      <c r="M35" s="92"/>
      <c r="N35" s="92"/>
    </row>
    <row r="36" spans="2:14" ht="12" customHeight="1">
      <c r="B36" s="2007"/>
      <c r="C36" s="487"/>
      <c r="D36" s="77" t="s">
        <v>227</v>
      </c>
      <c r="E36" s="888">
        <v>6</v>
      </c>
      <c r="F36" s="888"/>
      <c r="G36" s="888">
        <v>30</v>
      </c>
      <c r="H36" s="871">
        <v>22</v>
      </c>
      <c r="I36" s="888">
        <v>0</v>
      </c>
      <c r="J36" s="888">
        <v>0</v>
      </c>
      <c r="K36" s="870">
        <f t="shared" si="0"/>
        <v>52</v>
      </c>
      <c r="L36" s="550">
        <f t="shared" si="1"/>
        <v>58</v>
      </c>
      <c r="M36" s="92"/>
      <c r="N36" s="92"/>
    </row>
    <row r="37" spans="2:14" ht="12" customHeight="1">
      <c r="B37" s="2007"/>
      <c r="C37" s="487"/>
      <c r="D37" s="77" t="s">
        <v>232</v>
      </c>
      <c r="E37" s="888">
        <v>18</v>
      </c>
      <c r="F37" s="888"/>
      <c r="G37" s="888">
        <v>7</v>
      </c>
      <c r="H37" s="871">
        <v>5</v>
      </c>
      <c r="I37" s="888">
        <v>0</v>
      </c>
      <c r="J37" s="888">
        <v>0</v>
      </c>
      <c r="K37" s="870">
        <f t="shared" si="0"/>
        <v>12</v>
      </c>
      <c r="L37" s="550">
        <f t="shared" si="1"/>
        <v>30</v>
      </c>
      <c r="M37" s="92"/>
      <c r="N37" s="92"/>
    </row>
    <row r="38" spans="2:14" ht="12" customHeight="1">
      <c r="B38" s="2007"/>
      <c r="C38" s="488" t="s">
        <v>56</v>
      </c>
      <c r="D38" s="77"/>
      <c r="E38" s="874">
        <f>SUM(E39:E42)</f>
        <v>42</v>
      </c>
      <c r="F38" s="874"/>
      <c r="G38" s="874">
        <f>SUM(G39:G42)</f>
        <v>25</v>
      </c>
      <c r="H38" s="874">
        <f>SUM(H39:H42)</f>
        <v>14</v>
      </c>
      <c r="I38" s="874">
        <f>SUM(I39:I42)</f>
        <v>0</v>
      </c>
      <c r="J38" s="874">
        <f>SUM(J39:J42)</f>
        <v>2</v>
      </c>
      <c r="K38" s="911">
        <f t="shared" si="0"/>
        <v>41</v>
      </c>
      <c r="L38" s="910">
        <f t="shared" si="1"/>
        <v>83</v>
      </c>
      <c r="M38" s="92"/>
      <c r="N38" s="92"/>
    </row>
    <row r="39" spans="2:14" ht="12" customHeight="1">
      <c r="B39" s="2007"/>
      <c r="C39" s="487"/>
      <c r="D39" s="77" t="s">
        <v>228</v>
      </c>
      <c r="E39" s="871">
        <v>32</v>
      </c>
      <c r="F39" s="871"/>
      <c r="G39" s="871">
        <v>13</v>
      </c>
      <c r="H39" s="871">
        <v>7</v>
      </c>
      <c r="I39" s="871">
        <v>0</v>
      </c>
      <c r="J39" s="871">
        <v>0</v>
      </c>
      <c r="K39" s="870">
        <f t="shared" si="0"/>
        <v>20</v>
      </c>
      <c r="L39" s="550">
        <f t="shared" si="1"/>
        <v>52</v>
      </c>
      <c r="M39" s="92"/>
      <c r="N39" s="92"/>
    </row>
    <row r="40" spans="2:14" ht="12" customHeight="1">
      <c r="B40" s="2007"/>
      <c r="C40" s="487"/>
      <c r="D40" s="77" t="s">
        <v>231</v>
      </c>
      <c r="E40" s="871">
        <v>2</v>
      </c>
      <c r="F40" s="871"/>
      <c r="G40" s="871">
        <v>4</v>
      </c>
      <c r="H40" s="871">
        <v>0</v>
      </c>
      <c r="I40" s="871">
        <v>0</v>
      </c>
      <c r="J40" s="871">
        <v>0</v>
      </c>
      <c r="K40" s="870">
        <f t="shared" ref="K40:K65" si="2">SUM(G40:J40)</f>
        <v>4</v>
      </c>
      <c r="L40" s="550">
        <f t="shared" ref="L40:L65" si="3">SUM(E40,K40)</f>
        <v>6</v>
      </c>
      <c r="M40" s="92"/>
      <c r="N40" s="92"/>
    </row>
    <row r="41" spans="2:14" ht="12" customHeight="1">
      <c r="B41" s="2007"/>
      <c r="C41" s="487"/>
      <c r="D41" s="77" t="s">
        <v>230</v>
      </c>
      <c r="E41" s="888">
        <v>1</v>
      </c>
      <c r="F41" s="888"/>
      <c r="G41" s="888">
        <v>1</v>
      </c>
      <c r="H41" s="871">
        <v>7</v>
      </c>
      <c r="I41" s="888">
        <v>0</v>
      </c>
      <c r="J41" s="888">
        <v>0</v>
      </c>
      <c r="K41" s="870">
        <f t="shared" si="2"/>
        <v>8</v>
      </c>
      <c r="L41" s="550">
        <f t="shared" si="3"/>
        <v>9</v>
      </c>
      <c r="M41" s="92"/>
      <c r="N41" s="92"/>
    </row>
    <row r="42" spans="2:14" ht="12" customHeight="1">
      <c r="B42" s="2007"/>
      <c r="C42" s="487"/>
      <c r="D42" s="77" t="s">
        <v>226</v>
      </c>
      <c r="E42" s="888">
        <v>7</v>
      </c>
      <c r="F42" s="888"/>
      <c r="G42" s="888">
        <v>7</v>
      </c>
      <c r="H42" s="871">
        <v>0</v>
      </c>
      <c r="I42" s="871">
        <v>0</v>
      </c>
      <c r="J42" s="871">
        <v>2</v>
      </c>
      <c r="K42" s="870">
        <f t="shared" si="2"/>
        <v>9</v>
      </c>
      <c r="L42" s="550">
        <f t="shared" si="3"/>
        <v>16</v>
      </c>
      <c r="M42" s="92"/>
      <c r="N42" s="92"/>
    </row>
    <row r="43" spans="2:14" ht="12" customHeight="1">
      <c r="B43" s="2007"/>
      <c r="C43" s="488" t="s">
        <v>125</v>
      </c>
      <c r="D43" s="77"/>
      <c r="E43" s="889">
        <f>SUM(E44:E45)</f>
        <v>24</v>
      </c>
      <c r="F43" s="889"/>
      <c r="G43" s="889">
        <f>SUM(G44:G45)</f>
        <v>71</v>
      </c>
      <c r="H43" s="874">
        <f>SUM(H44:H45)</f>
        <v>33</v>
      </c>
      <c r="I43" s="874">
        <f>SUM(I44:I45)</f>
        <v>2</v>
      </c>
      <c r="J43" s="874">
        <f>SUM(J44:J45)</f>
        <v>7</v>
      </c>
      <c r="K43" s="911">
        <f t="shared" si="2"/>
        <v>113</v>
      </c>
      <c r="L43" s="910">
        <f t="shared" si="3"/>
        <v>137</v>
      </c>
      <c r="M43" s="92"/>
      <c r="N43" s="92"/>
    </row>
    <row r="44" spans="2:14" ht="12" customHeight="1">
      <c r="B44" s="2007"/>
      <c r="C44" s="487"/>
      <c r="D44" s="285" t="s">
        <v>228</v>
      </c>
      <c r="E44" s="888">
        <v>14</v>
      </c>
      <c r="F44" s="888"/>
      <c r="G44" s="888">
        <v>42</v>
      </c>
      <c r="H44" s="871">
        <v>3</v>
      </c>
      <c r="I44" s="888">
        <v>0</v>
      </c>
      <c r="J44" s="888">
        <v>3</v>
      </c>
      <c r="K44" s="870">
        <f t="shared" si="2"/>
        <v>48</v>
      </c>
      <c r="L44" s="550">
        <f t="shared" si="3"/>
        <v>62</v>
      </c>
      <c r="M44" s="92"/>
      <c r="N44" s="92"/>
    </row>
    <row r="45" spans="2:14" ht="12" customHeight="1">
      <c r="B45" s="2007"/>
      <c r="C45" s="487"/>
      <c r="D45" s="285" t="s">
        <v>227</v>
      </c>
      <c r="E45" s="871">
        <v>10</v>
      </c>
      <c r="F45" s="871"/>
      <c r="G45" s="871">
        <v>29</v>
      </c>
      <c r="H45" s="871">
        <v>30</v>
      </c>
      <c r="I45" s="871">
        <v>2</v>
      </c>
      <c r="J45" s="871">
        <v>4</v>
      </c>
      <c r="K45" s="870">
        <f t="shared" si="2"/>
        <v>65</v>
      </c>
      <c r="L45" s="550">
        <f t="shared" si="3"/>
        <v>75</v>
      </c>
      <c r="M45" s="92"/>
      <c r="N45" s="92"/>
    </row>
    <row r="46" spans="2:14" ht="12" customHeight="1">
      <c r="B46" s="2007"/>
      <c r="C46" s="488" t="s">
        <v>124</v>
      </c>
      <c r="D46" s="77"/>
      <c r="E46" s="874">
        <f>SUM(E47:E49)</f>
        <v>8</v>
      </c>
      <c r="F46" s="874"/>
      <c r="G46" s="874">
        <f>SUM(G47:G49)</f>
        <v>38</v>
      </c>
      <c r="H46" s="874">
        <f>SUM(H47:H49)</f>
        <v>4</v>
      </c>
      <c r="I46" s="874">
        <f>SUM(I47:I49)</f>
        <v>4</v>
      </c>
      <c r="J46" s="874">
        <f>SUM(J47:J49)</f>
        <v>9</v>
      </c>
      <c r="K46" s="911">
        <f t="shared" si="2"/>
        <v>55</v>
      </c>
      <c r="L46" s="910">
        <f t="shared" si="3"/>
        <v>63</v>
      </c>
      <c r="M46" s="92"/>
      <c r="N46" s="92"/>
    </row>
    <row r="47" spans="2:14" ht="12" customHeight="1">
      <c r="B47" s="2007"/>
      <c r="C47" s="487"/>
      <c r="D47" s="77" t="s">
        <v>228</v>
      </c>
      <c r="E47" s="888">
        <v>4</v>
      </c>
      <c r="F47" s="888"/>
      <c r="G47" s="888">
        <v>15</v>
      </c>
      <c r="H47" s="871">
        <v>1</v>
      </c>
      <c r="I47" s="888">
        <v>0</v>
      </c>
      <c r="J47" s="888">
        <v>5</v>
      </c>
      <c r="K47" s="870">
        <f t="shared" si="2"/>
        <v>21</v>
      </c>
      <c r="L47" s="550">
        <f t="shared" si="3"/>
        <v>25</v>
      </c>
      <c r="M47" s="92"/>
      <c r="N47" s="92"/>
    </row>
    <row r="48" spans="2:14" ht="12" customHeight="1">
      <c r="B48" s="2007"/>
      <c r="C48" s="487"/>
      <c r="D48" s="77" t="s">
        <v>229</v>
      </c>
      <c r="E48" s="871">
        <v>1</v>
      </c>
      <c r="F48" s="871"/>
      <c r="G48" s="871">
        <v>2</v>
      </c>
      <c r="H48" s="871">
        <v>2</v>
      </c>
      <c r="I48" s="871">
        <v>0</v>
      </c>
      <c r="J48" s="871">
        <v>0</v>
      </c>
      <c r="K48" s="870">
        <f t="shared" si="2"/>
        <v>4</v>
      </c>
      <c r="L48" s="550">
        <f t="shared" si="3"/>
        <v>5</v>
      </c>
      <c r="M48" s="92"/>
      <c r="N48" s="92"/>
    </row>
    <row r="49" spans="2:14" ht="12" customHeight="1">
      <c r="B49" s="2007"/>
      <c r="C49" s="487"/>
      <c r="D49" s="77" t="s">
        <v>227</v>
      </c>
      <c r="E49" s="871">
        <v>3</v>
      </c>
      <c r="F49" s="871"/>
      <c r="G49" s="871">
        <v>21</v>
      </c>
      <c r="H49" s="871">
        <v>1</v>
      </c>
      <c r="I49" s="871">
        <v>4</v>
      </c>
      <c r="J49" s="871">
        <v>4</v>
      </c>
      <c r="K49" s="870">
        <f t="shared" si="2"/>
        <v>30</v>
      </c>
      <c r="L49" s="550">
        <f t="shared" si="3"/>
        <v>33</v>
      </c>
      <c r="M49" s="92"/>
      <c r="N49" s="92"/>
    </row>
    <row r="50" spans="2:14" ht="12" customHeight="1">
      <c r="B50" s="2007"/>
      <c r="C50" s="488" t="s">
        <v>53</v>
      </c>
      <c r="D50" s="77"/>
      <c r="E50" s="889">
        <f>SUM(E51:E52)</f>
        <v>10</v>
      </c>
      <c r="F50" s="889"/>
      <c r="G50" s="889">
        <f>SUM(G51:G52)</f>
        <v>23</v>
      </c>
      <c r="H50" s="874">
        <f>SUM(H51:H52)</f>
        <v>2</v>
      </c>
      <c r="I50" s="889">
        <f>SUM(I51:I52)</f>
        <v>9</v>
      </c>
      <c r="J50" s="889">
        <f>SUM(J51:J52)</f>
        <v>0</v>
      </c>
      <c r="K50" s="911">
        <f t="shared" si="2"/>
        <v>34</v>
      </c>
      <c r="L50" s="910">
        <f t="shared" si="3"/>
        <v>44</v>
      </c>
      <c r="M50" s="92"/>
      <c r="N50" s="92"/>
    </row>
    <row r="51" spans="2:14" ht="12" customHeight="1">
      <c r="B51" s="2007"/>
      <c r="C51" s="487"/>
      <c r="D51" s="77" t="s">
        <v>228</v>
      </c>
      <c r="E51" s="871">
        <v>4</v>
      </c>
      <c r="F51" s="871"/>
      <c r="G51" s="871">
        <v>13</v>
      </c>
      <c r="H51" s="871">
        <v>0</v>
      </c>
      <c r="I51" s="871">
        <v>4</v>
      </c>
      <c r="J51" s="871">
        <v>0</v>
      </c>
      <c r="K51" s="870">
        <f t="shared" si="2"/>
        <v>17</v>
      </c>
      <c r="L51" s="550">
        <f t="shared" si="3"/>
        <v>21</v>
      </c>
      <c r="M51" s="92"/>
      <c r="N51" s="92"/>
    </row>
    <row r="52" spans="2:14" ht="12" customHeight="1">
      <c r="B52" s="2007"/>
      <c r="C52" s="487"/>
      <c r="D52" s="77" t="s">
        <v>227</v>
      </c>
      <c r="E52" s="871">
        <v>6</v>
      </c>
      <c r="F52" s="871"/>
      <c r="G52" s="871">
        <v>10</v>
      </c>
      <c r="H52" s="871">
        <v>2</v>
      </c>
      <c r="I52" s="871">
        <v>5</v>
      </c>
      <c r="J52" s="871">
        <v>0</v>
      </c>
      <c r="K52" s="870">
        <f t="shared" si="2"/>
        <v>17</v>
      </c>
      <c r="L52" s="550">
        <f t="shared" si="3"/>
        <v>23</v>
      </c>
      <c r="M52" s="92"/>
      <c r="N52" s="92"/>
    </row>
    <row r="53" spans="2:14" ht="12" customHeight="1">
      <c r="B53" s="2007"/>
      <c r="C53" s="488" t="s">
        <v>123</v>
      </c>
      <c r="D53" s="77"/>
      <c r="E53" s="890">
        <f>SUM(E54:E55)</f>
        <v>7</v>
      </c>
      <c r="F53" s="890"/>
      <c r="G53" s="890">
        <f>SUM(G54:G55)</f>
        <v>37</v>
      </c>
      <c r="H53" s="880">
        <f>SUM(H54:H55)</f>
        <v>2</v>
      </c>
      <c r="I53" s="890">
        <f>SUM(I54:I55)</f>
        <v>0</v>
      </c>
      <c r="J53" s="890">
        <f>SUM(J54:J55)</f>
        <v>7</v>
      </c>
      <c r="K53" s="911">
        <f t="shared" si="2"/>
        <v>46</v>
      </c>
      <c r="L53" s="910">
        <f t="shared" si="3"/>
        <v>53</v>
      </c>
      <c r="M53" s="92"/>
      <c r="N53" s="92"/>
    </row>
    <row r="54" spans="2:14" ht="12" customHeight="1">
      <c r="B54" s="2007"/>
      <c r="C54" s="244"/>
      <c r="D54" s="77" t="s">
        <v>228</v>
      </c>
      <c r="E54" s="878">
        <v>4</v>
      </c>
      <c r="F54" s="878"/>
      <c r="G54" s="878">
        <v>28</v>
      </c>
      <c r="H54" s="878">
        <v>0</v>
      </c>
      <c r="I54" s="878">
        <v>0</v>
      </c>
      <c r="J54" s="878">
        <v>3</v>
      </c>
      <c r="K54" s="870">
        <f t="shared" si="2"/>
        <v>31</v>
      </c>
      <c r="L54" s="550">
        <f t="shared" si="3"/>
        <v>35</v>
      </c>
      <c r="M54" s="92"/>
      <c r="N54" s="92"/>
    </row>
    <row r="55" spans="2:14" ht="12" customHeight="1">
      <c r="B55" s="2007"/>
      <c r="C55" s="244"/>
      <c r="D55" s="77" t="s">
        <v>227</v>
      </c>
      <c r="E55" s="878">
        <v>3</v>
      </c>
      <c r="F55" s="878"/>
      <c r="G55" s="891">
        <v>9</v>
      </c>
      <c r="H55" s="891">
        <v>2</v>
      </c>
      <c r="I55" s="878">
        <v>0</v>
      </c>
      <c r="J55" s="878">
        <v>4</v>
      </c>
      <c r="K55" s="870">
        <f t="shared" si="2"/>
        <v>15</v>
      </c>
      <c r="L55" s="550">
        <f t="shared" si="3"/>
        <v>18</v>
      </c>
      <c r="M55" s="92"/>
      <c r="N55" s="92"/>
    </row>
    <row r="56" spans="2:14" ht="12" customHeight="1">
      <c r="B56" s="2007"/>
      <c r="C56" s="488" t="s">
        <v>32</v>
      </c>
      <c r="D56" s="47"/>
      <c r="E56" s="889">
        <f>SUM(E57)</f>
        <v>4</v>
      </c>
      <c r="F56" s="889"/>
      <c r="G56" s="889">
        <f>SUM(G57)</f>
        <v>7</v>
      </c>
      <c r="H56" s="889">
        <f>SUM(H57)</f>
        <v>4</v>
      </c>
      <c r="I56" s="889">
        <f>SUM(I57)</f>
        <v>0</v>
      </c>
      <c r="J56" s="889">
        <f>SUM(J57)</f>
        <v>1</v>
      </c>
      <c r="K56" s="911">
        <f t="shared" si="2"/>
        <v>12</v>
      </c>
      <c r="L56" s="910">
        <f t="shared" si="3"/>
        <v>16</v>
      </c>
      <c r="M56" s="92"/>
      <c r="N56" s="92"/>
    </row>
    <row r="57" spans="2:14" ht="12" customHeight="1">
      <c r="B57" s="2008"/>
      <c r="C57" s="487"/>
      <c r="D57" s="77" t="s">
        <v>225</v>
      </c>
      <c r="E57" s="888">
        <v>4</v>
      </c>
      <c r="F57" s="888"/>
      <c r="G57" s="888">
        <v>7</v>
      </c>
      <c r="H57" s="888">
        <v>4</v>
      </c>
      <c r="I57" s="871">
        <v>0</v>
      </c>
      <c r="J57" s="871">
        <v>1</v>
      </c>
      <c r="K57" s="870">
        <f t="shared" si="2"/>
        <v>12</v>
      </c>
      <c r="L57" s="550">
        <f t="shared" si="3"/>
        <v>16</v>
      </c>
      <c r="M57" s="92"/>
      <c r="N57" s="92"/>
    </row>
    <row r="58" spans="2:14">
      <c r="B58" s="2006">
        <v>1403</v>
      </c>
      <c r="C58" s="35" t="s">
        <v>14</v>
      </c>
      <c r="D58" s="111"/>
      <c r="E58" s="894">
        <f>SUM(E59+E61+E63)</f>
        <v>27</v>
      </c>
      <c r="F58" s="894"/>
      <c r="G58" s="894">
        <f>SUM(G59+G61+G63)</f>
        <v>12</v>
      </c>
      <c r="H58" s="894">
        <f>SUM(H59+H61+H63)</f>
        <v>2</v>
      </c>
      <c r="I58" s="894">
        <f>SUM(I59+I61+I63)</f>
        <v>0</v>
      </c>
      <c r="J58" s="894">
        <f>SUM(J59+J61+J63)</f>
        <v>3</v>
      </c>
      <c r="K58" s="883">
        <f t="shared" si="2"/>
        <v>17</v>
      </c>
      <c r="L58" s="558">
        <f t="shared" si="3"/>
        <v>44</v>
      </c>
      <c r="M58" s="92"/>
      <c r="N58" s="92"/>
    </row>
    <row r="59" spans="2:14" ht="12" customHeight="1">
      <c r="B59" s="2007"/>
      <c r="C59" s="488" t="s">
        <v>33</v>
      </c>
      <c r="D59" s="77"/>
      <c r="E59" s="874">
        <f>SUM(E60:E60)</f>
        <v>20</v>
      </c>
      <c r="F59" s="874"/>
      <c r="G59" s="874">
        <f>SUM(G60:G60)</f>
        <v>1</v>
      </c>
      <c r="H59" s="889">
        <f>SUM(H60:H60)</f>
        <v>1</v>
      </c>
      <c r="I59" s="874">
        <f>SUM(I60:I60)</f>
        <v>0</v>
      </c>
      <c r="J59" s="874">
        <f>SUM(J60:J60)</f>
        <v>0</v>
      </c>
      <c r="K59" s="911">
        <f t="shared" si="2"/>
        <v>2</v>
      </c>
      <c r="L59" s="910">
        <f t="shared" si="3"/>
        <v>22</v>
      </c>
      <c r="M59" s="92"/>
      <c r="N59" s="92"/>
    </row>
    <row r="60" spans="2:14" ht="12" customHeight="1">
      <c r="B60" s="2007"/>
      <c r="C60" s="487"/>
      <c r="D60" s="77" t="s">
        <v>224</v>
      </c>
      <c r="E60" s="888">
        <v>20</v>
      </c>
      <c r="F60" s="888"/>
      <c r="G60" s="888">
        <v>1</v>
      </c>
      <c r="H60" s="888">
        <v>1</v>
      </c>
      <c r="I60" s="888">
        <v>0</v>
      </c>
      <c r="J60" s="888">
        <v>0</v>
      </c>
      <c r="K60" s="870">
        <f t="shared" si="2"/>
        <v>2</v>
      </c>
      <c r="L60" s="550">
        <f t="shared" si="3"/>
        <v>22</v>
      </c>
      <c r="M60" s="92"/>
      <c r="N60" s="92"/>
    </row>
    <row r="61" spans="2:14" ht="12" customHeight="1">
      <c r="B61" s="2007"/>
      <c r="C61" s="488" t="s">
        <v>15</v>
      </c>
      <c r="D61" s="77"/>
      <c r="E61" s="889">
        <f>SUM(E62)</f>
        <v>0</v>
      </c>
      <c r="F61" s="889"/>
      <c r="G61" s="889">
        <f>SUM(G62)</f>
        <v>5</v>
      </c>
      <c r="H61" s="889">
        <f>SUM(H62)</f>
        <v>0</v>
      </c>
      <c r="I61" s="874">
        <f>SUM(I62)</f>
        <v>0</v>
      </c>
      <c r="J61" s="874">
        <f>SUM(J62)</f>
        <v>0</v>
      </c>
      <c r="K61" s="911">
        <f t="shared" si="2"/>
        <v>5</v>
      </c>
      <c r="L61" s="910">
        <f t="shared" si="3"/>
        <v>5</v>
      </c>
      <c r="M61" s="92"/>
      <c r="N61" s="92"/>
    </row>
    <row r="62" spans="2:14" ht="12" customHeight="1">
      <c r="B62" s="2007"/>
      <c r="C62" s="487"/>
      <c r="D62" s="77" t="s">
        <v>224</v>
      </c>
      <c r="E62" s="888">
        <v>0</v>
      </c>
      <c r="F62" s="888"/>
      <c r="G62" s="888">
        <v>5</v>
      </c>
      <c r="H62" s="888">
        <v>0</v>
      </c>
      <c r="I62" s="888">
        <v>0</v>
      </c>
      <c r="J62" s="888">
        <v>0</v>
      </c>
      <c r="K62" s="870">
        <f t="shared" si="2"/>
        <v>5</v>
      </c>
      <c r="L62" s="550">
        <f t="shared" si="3"/>
        <v>5</v>
      </c>
      <c r="M62" s="92"/>
      <c r="N62" s="92"/>
    </row>
    <row r="63" spans="2:14" ht="12" customHeight="1">
      <c r="B63" s="2007"/>
      <c r="C63" s="488" t="s">
        <v>16</v>
      </c>
      <c r="D63" s="77"/>
      <c r="E63" s="874">
        <f>SUM(E64:E65)</f>
        <v>7</v>
      </c>
      <c r="F63" s="874"/>
      <c r="G63" s="874">
        <f>SUM(G64:G65)</f>
        <v>6</v>
      </c>
      <c r="H63" s="874">
        <f>SUM(H64:H65)</f>
        <v>1</v>
      </c>
      <c r="I63" s="874">
        <f>SUM(I64:I65)</f>
        <v>0</v>
      </c>
      <c r="J63" s="874">
        <f>SUM(J64:J65)</f>
        <v>3</v>
      </c>
      <c r="K63" s="911">
        <f t="shared" si="2"/>
        <v>10</v>
      </c>
      <c r="L63" s="910">
        <f t="shared" si="3"/>
        <v>17</v>
      </c>
      <c r="M63" s="92"/>
      <c r="N63" s="92"/>
    </row>
    <row r="64" spans="2:14" ht="12" customHeight="1">
      <c r="B64" s="2014"/>
      <c r="C64" s="487"/>
      <c r="D64" s="77" t="s">
        <v>224</v>
      </c>
      <c r="E64" s="888">
        <v>3</v>
      </c>
      <c r="F64" s="888"/>
      <c r="G64" s="888">
        <v>6</v>
      </c>
      <c r="H64" s="871">
        <v>1</v>
      </c>
      <c r="I64" s="871">
        <v>0</v>
      </c>
      <c r="J64" s="871">
        <v>3</v>
      </c>
      <c r="K64" s="870">
        <f t="shared" si="2"/>
        <v>10</v>
      </c>
      <c r="L64" s="550">
        <f t="shared" si="3"/>
        <v>13</v>
      </c>
      <c r="M64" s="92"/>
      <c r="N64" s="92"/>
    </row>
    <row r="65" spans="1:14" ht="12" customHeight="1">
      <c r="B65" s="2015"/>
      <c r="C65" s="518"/>
      <c r="D65" s="274" t="s">
        <v>223</v>
      </c>
      <c r="E65" s="871">
        <v>4</v>
      </c>
      <c r="F65" s="871"/>
      <c r="G65" s="871">
        <v>0</v>
      </c>
      <c r="H65" s="871">
        <v>0</v>
      </c>
      <c r="I65" s="871">
        <v>0</v>
      </c>
      <c r="J65" s="871">
        <v>0</v>
      </c>
      <c r="K65" s="909">
        <f t="shared" si="2"/>
        <v>0</v>
      </c>
      <c r="L65" s="542">
        <f t="shared" si="3"/>
        <v>4</v>
      </c>
      <c r="M65" s="92"/>
      <c r="N65" s="92"/>
    </row>
    <row r="66" spans="1:14" ht="12" customHeight="1">
      <c r="B66" s="754"/>
      <c r="C66" s="481"/>
      <c r="D66" s="481"/>
      <c r="E66" s="481"/>
      <c r="F66" s="481"/>
      <c r="G66" s="481"/>
      <c r="H66" s="908"/>
      <c r="I66" s="908"/>
      <c r="J66" s="481"/>
      <c r="K66" s="99"/>
      <c r="L66" s="104" t="s">
        <v>222</v>
      </c>
      <c r="M66" s="92"/>
      <c r="N66" s="92"/>
    </row>
    <row r="67" spans="1:14" ht="12" customHeight="1">
      <c r="B67" s="754"/>
      <c r="C67" s="99"/>
      <c r="D67" s="99"/>
      <c r="E67" s="99"/>
      <c r="F67" s="99"/>
      <c r="G67" s="907"/>
      <c r="H67" s="211"/>
      <c r="I67" s="211"/>
      <c r="J67" s="211"/>
      <c r="K67" s="906" t="s">
        <v>379</v>
      </c>
      <c r="L67" s="799"/>
    </row>
    <row r="68" spans="1:14" ht="9.75" customHeight="1">
      <c r="B68" s="2206" t="s">
        <v>29</v>
      </c>
      <c r="C68" s="2199" t="s">
        <v>336</v>
      </c>
      <c r="D68" s="2199"/>
      <c r="E68" s="508"/>
      <c r="F68" s="508"/>
      <c r="G68" s="508"/>
      <c r="H68" s="905"/>
      <c r="I68" s="904"/>
      <c r="J68" s="904"/>
      <c r="K68" s="904"/>
      <c r="L68" s="903"/>
    </row>
    <row r="69" spans="1:14" ht="11.25" customHeight="1">
      <c r="B69" s="2207"/>
      <c r="C69" s="2200"/>
      <c r="D69" s="2200"/>
      <c r="E69" s="98" t="s">
        <v>286</v>
      </c>
      <c r="F69" s="174"/>
      <c r="G69" s="2440" t="s">
        <v>280</v>
      </c>
      <c r="H69" s="2440"/>
      <c r="I69" s="2440"/>
      <c r="J69" s="2440"/>
      <c r="K69" s="2440"/>
      <c r="L69" s="2239"/>
    </row>
    <row r="70" spans="1:14" ht="22.5" customHeight="1">
      <c r="B70" s="2208"/>
      <c r="C70" s="2201"/>
      <c r="D70" s="2201"/>
      <c r="E70" s="174" t="s">
        <v>378</v>
      </c>
      <c r="F70" s="174"/>
      <c r="G70" s="901" t="s">
        <v>377</v>
      </c>
      <c r="H70" s="901" t="s">
        <v>376</v>
      </c>
      <c r="I70" s="902" t="s">
        <v>375</v>
      </c>
      <c r="J70" s="901" t="s">
        <v>374</v>
      </c>
      <c r="K70" s="901" t="s">
        <v>93</v>
      </c>
      <c r="L70" s="900" t="s">
        <v>5</v>
      </c>
    </row>
    <row r="71" spans="1:14">
      <c r="A71" s="881"/>
      <c r="B71" s="2010">
        <v>1404</v>
      </c>
      <c r="C71" s="35" t="s">
        <v>34</v>
      </c>
      <c r="D71" s="111"/>
      <c r="E71" s="883">
        <f>SUM(E72,E74)</f>
        <v>94</v>
      </c>
      <c r="F71" s="883"/>
      <c r="G71" s="899">
        <f>SUM(G72,G74)</f>
        <v>48</v>
      </c>
      <c r="H71" s="899">
        <f>SUM(H72,H74)</f>
        <v>60</v>
      </c>
      <c r="I71" s="899">
        <f>SUM(I72,I74)</f>
        <v>6</v>
      </c>
      <c r="J71" s="899">
        <f>SUM(J72,J74)</f>
        <v>13</v>
      </c>
      <c r="K71" s="899">
        <f t="shared" ref="K71:K102" si="4">SUM(G71:J71)</f>
        <v>127</v>
      </c>
      <c r="L71" s="898">
        <f t="shared" ref="L71:L102" si="5">SUM(E71,K71)</f>
        <v>221</v>
      </c>
    </row>
    <row r="72" spans="1:14" ht="12" customHeight="1">
      <c r="A72" s="881"/>
      <c r="B72" s="1981"/>
      <c r="C72" s="488" t="s">
        <v>109</v>
      </c>
      <c r="D72" s="99"/>
      <c r="E72" s="897">
        <f>SUM(E73)</f>
        <v>53</v>
      </c>
      <c r="F72" s="897"/>
      <c r="G72" s="897">
        <f>SUM(G73)</f>
        <v>21</v>
      </c>
      <c r="H72" s="897">
        <f>SUM(H73)</f>
        <v>29</v>
      </c>
      <c r="I72" s="897">
        <f>SUM(I73)</f>
        <v>0</v>
      </c>
      <c r="J72" s="897">
        <f>SUM(J73)</f>
        <v>6</v>
      </c>
      <c r="K72" s="896">
        <f t="shared" si="4"/>
        <v>56</v>
      </c>
      <c r="L72" s="895">
        <f t="shared" si="5"/>
        <v>109</v>
      </c>
    </row>
    <row r="73" spans="1:14" ht="12" customHeight="1">
      <c r="A73" s="881"/>
      <c r="B73" s="1995"/>
      <c r="C73" s="487"/>
      <c r="D73" s="77" t="s">
        <v>212</v>
      </c>
      <c r="E73" s="888">
        <v>53</v>
      </c>
      <c r="F73" s="888"/>
      <c r="G73" s="888">
        <v>21</v>
      </c>
      <c r="H73" s="888">
        <v>29</v>
      </c>
      <c r="I73" s="888">
        <v>0</v>
      </c>
      <c r="J73" s="888">
        <v>6</v>
      </c>
      <c r="K73" s="870">
        <f t="shared" si="4"/>
        <v>56</v>
      </c>
      <c r="L73" s="869">
        <f t="shared" si="5"/>
        <v>109</v>
      </c>
    </row>
    <row r="74" spans="1:14" ht="12" customHeight="1">
      <c r="A74" s="881"/>
      <c r="B74" s="1981"/>
      <c r="C74" s="488" t="s">
        <v>17</v>
      </c>
      <c r="D74" s="77"/>
      <c r="E74" s="889">
        <f>SUM(E75)</f>
        <v>41</v>
      </c>
      <c r="F74" s="889"/>
      <c r="G74" s="889">
        <f>SUM(G75)</f>
        <v>27</v>
      </c>
      <c r="H74" s="889">
        <f>SUM(H75)</f>
        <v>31</v>
      </c>
      <c r="I74" s="889">
        <f>SUM(I75)</f>
        <v>6</v>
      </c>
      <c r="J74" s="889">
        <f>SUM(J75)</f>
        <v>7</v>
      </c>
      <c r="K74" s="873">
        <f t="shared" si="4"/>
        <v>71</v>
      </c>
      <c r="L74" s="872">
        <f t="shared" si="5"/>
        <v>112</v>
      </c>
    </row>
    <row r="75" spans="1:14" ht="12" customHeight="1">
      <c r="A75" s="881"/>
      <c r="B75" s="1995"/>
      <c r="C75" s="487"/>
      <c r="D75" s="77" t="s">
        <v>209</v>
      </c>
      <c r="E75" s="888">
        <v>41</v>
      </c>
      <c r="F75" s="888"/>
      <c r="G75" s="888">
        <v>27</v>
      </c>
      <c r="H75" s="888">
        <v>31</v>
      </c>
      <c r="I75" s="888">
        <v>6</v>
      </c>
      <c r="J75" s="888">
        <v>7</v>
      </c>
      <c r="K75" s="870">
        <f t="shared" si="4"/>
        <v>71</v>
      </c>
      <c r="L75" s="869">
        <f t="shared" si="5"/>
        <v>112</v>
      </c>
    </row>
    <row r="76" spans="1:14">
      <c r="A76" s="881"/>
      <c r="B76" s="2006">
        <v>1405</v>
      </c>
      <c r="C76" s="35" t="s">
        <v>18</v>
      </c>
      <c r="D76" s="36"/>
      <c r="E76" s="894">
        <f>SUM(E77,E82,E89,E91)</f>
        <v>170</v>
      </c>
      <c r="F76" s="894"/>
      <c r="G76" s="894">
        <f>SUM(G77,G82,G89,G91)</f>
        <v>107</v>
      </c>
      <c r="H76" s="894">
        <f>SUM(H77,H82,H89,H91)</f>
        <v>48</v>
      </c>
      <c r="I76" s="894">
        <f>SUM(I77,I82,I89,I91)</f>
        <v>1</v>
      </c>
      <c r="J76" s="894">
        <f>SUM(J77,J82,J89,J91)</f>
        <v>10</v>
      </c>
      <c r="K76" s="883">
        <f t="shared" si="4"/>
        <v>166</v>
      </c>
      <c r="L76" s="882">
        <f t="shared" si="5"/>
        <v>336</v>
      </c>
    </row>
    <row r="77" spans="1:14" ht="12" customHeight="1">
      <c r="A77" s="881"/>
      <c r="B77" s="2007"/>
      <c r="C77" s="488" t="s">
        <v>21</v>
      </c>
      <c r="D77" s="99"/>
      <c r="E77" s="874">
        <f t="shared" ref="E77:J77" si="6">SUM(E78:E81)</f>
        <v>17</v>
      </c>
      <c r="F77" s="874">
        <f t="shared" si="6"/>
        <v>0</v>
      </c>
      <c r="G77" s="874">
        <f t="shared" si="6"/>
        <v>18</v>
      </c>
      <c r="H77" s="874">
        <f t="shared" si="6"/>
        <v>24</v>
      </c>
      <c r="I77" s="874">
        <f t="shared" si="6"/>
        <v>1</v>
      </c>
      <c r="J77" s="874">
        <f t="shared" si="6"/>
        <v>0</v>
      </c>
      <c r="K77" s="873">
        <f t="shared" si="4"/>
        <v>43</v>
      </c>
      <c r="L77" s="872">
        <f t="shared" si="5"/>
        <v>60</v>
      </c>
    </row>
    <row r="78" spans="1:14" ht="12" customHeight="1">
      <c r="A78" s="881"/>
      <c r="B78" s="2007"/>
      <c r="C78" s="487"/>
      <c r="D78" s="99" t="s">
        <v>208</v>
      </c>
      <c r="E78" s="888">
        <v>1</v>
      </c>
      <c r="F78" s="888"/>
      <c r="G78" s="888">
        <v>2</v>
      </c>
      <c r="H78" s="888">
        <v>1</v>
      </c>
      <c r="I78" s="888">
        <v>0</v>
      </c>
      <c r="J78" s="888">
        <v>0</v>
      </c>
      <c r="K78" s="870">
        <f t="shared" si="4"/>
        <v>3</v>
      </c>
      <c r="L78" s="869">
        <f t="shared" si="5"/>
        <v>4</v>
      </c>
    </row>
    <row r="79" spans="1:14" ht="12" customHeight="1">
      <c r="A79" s="881"/>
      <c r="B79" s="2007"/>
      <c r="C79" s="487"/>
      <c r="D79" s="99" t="s">
        <v>207</v>
      </c>
      <c r="E79" s="891">
        <v>14</v>
      </c>
      <c r="F79" s="891"/>
      <c r="G79" s="891">
        <v>8</v>
      </c>
      <c r="H79" s="891">
        <v>15</v>
      </c>
      <c r="I79" s="891">
        <v>1</v>
      </c>
      <c r="J79" s="891">
        <v>0</v>
      </c>
      <c r="K79" s="870">
        <f t="shared" si="4"/>
        <v>24</v>
      </c>
      <c r="L79" s="869">
        <f t="shared" si="5"/>
        <v>38</v>
      </c>
    </row>
    <row r="80" spans="1:14" ht="12" customHeight="1">
      <c r="A80" s="881"/>
      <c r="B80" s="2007"/>
      <c r="C80" s="487"/>
      <c r="D80" s="99" t="s">
        <v>206</v>
      </c>
      <c r="E80" s="888">
        <v>1</v>
      </c>
      <c r="F80" s="888"/>
      <c r="G80" s="888">
        <v>3</v>
      </c>
      <c r="H80" s="888">
        <v>2</v>
      </c>
      <c r="I80" s="888">
        <v>0</v>
      </c>
      <c r="J80" s="888">
        <v>0</v>
      </c>
      <c r="K80" s="870">
        <f t="shared" si="4"/>
        <v>5</v>
      </c>
      <c r="L80" s="869">
        <f t="shared" si="5"/>
        <v>6</v>
      </c>
    </row>
    <row r="81" spans="1:12" ht="12" customHeight="1">
      <c r="A81" s="881"/>
      <c r="B81" s="2007"/>
      <c r="C81" s="487"/>
      <c r="D81" s="99" t="s">
        <v>205</v>
      </c>
      <c r="E81" s="888">
        <v>1</v>
      </c>
      <c r="F81" s="888"/>
      <c r="G81" s="888">
        <v>5</v>
      </c>
      <c r="H81" s="888">
        <v>6</v>
      </c>
      <c r="I81" s="888">
        <v>0</v>
      </c>
      <c r="J81" s="888">
        <v>0</v>
      </c>
      <c r="K81" s="870">
        <f t="shared" si="4"/>
        <v>11</v>
      </c>
      <c r="L81" s="869">
        <f t="shared" si="5"/>
        <v>12</v>
      </c>
    </row>
    <row r="82" spans="1:12" ht="12" customHeight="1">
      <c r="A82" s="881"/>
      <c r="B82" s="2007"/>
      <c r="C82" s="488" t="s">
        <v>19</v>
      </c>
      <c r="D82" s="99"/>
      <c r="E82" s="880">
        <f>SUM(E83:F88)</f>
        <v>110</v>
      </c>
      <c r="F82" s="880"/>
      <c r="G82" s="880">
        <f>SUM(G83:G88)</f>
        <v>64</v>
      </c>
      <c r="H82" s="880">
        <f>SUM(H83:H88)</f>
        <v>17</v>
      </c>
      <c r="I82" s="880">
        <f>SUM(I83:I88)</f>
        <v>0</v>
      </c>
      <c r="J82" s="880">
        <f>SUM(J83:J88)</f>
        <v>0</v>
      </c>
      <c r="K82" s="893">
        <f t="shared" si="4"/>
        <v>81</v>
      </c>
      <c r="L82" s="892">
        <f t="shared" si="5"/>
        <v>191</v>
      </c>
    </row>
    <row r="83" spans="1:12" ht="12" customHeight="1">
      <c r="A83" s="881"/>
      <c r="B83" s="2007"/>
      <c r="C83" s="487"/>
      <c r="D83" s="99" t="s">
        <v>204</v>
      </c>
      <c r="E83" s="888">
        <v>4</v>
      </c>
      <c r="F83" s="888"/>
      <c r="G83" s="888">
        <v>0</v>
      </c>
      <c r="H83" s="888">
        <v>0</v>
      </c>
      <c r="I83" s="888">
        <v>0</v>
      </c>
      <c r="J83" s="888">
        <v>0</v>
      </c>
      <c r="K83" s="870">
        <f t="shared" si="4"/>
        <v>0</v>
      </c>
      <c r="L83" s="869">
        <f t="shared" si="5"/>
        <v>4</v>
      </c>
    </row>
    <row r="84" spans="1:12" ht="12" customHeight="1">
      <c r="A84" s="881"/>
      <c r="B84" s="2007"/>
      <c r="C84" s="487"/>
      <c r="D84" s="99" t="s">
        <v>203</v>
      </c>
      <c r="E84" s="891">
        <v>41</v>
      </c>
      <c r="F84" s="891"/>
      <c r="G84" s="891">
        <v>22</v>
      </c>
      <c r="H84" s="891">
        <v>10</v>
      </c>
      <c r="I84" s="891">
        <v>0</v>
      </c>
      <c r="J84" s="891">
        <v>0</v>
      </c>
      <c r="K84" s="870">
        <f t="shared" si="4"/>
        <v>32</v>
      </c>
      <c r="L84" s="869">
        <f t="shared" si="5"/>
        <v>73</v>
      </c>
    </row>
    <row r="85" spans="1:12" ht="12" customHeight="1">
      <c r="A85" s="881"/>
      <c r="B85" s="2007"/>
      <c r="C85" s="487"/>
      <c r="D85" s="99" t="s">
        <v>202</v>
      </c>
      <c r="E85" s="888">
        <v>11</v>
      </c>
      <c r="F85" s="888"/>
      <c r="G85" s="888">
        <v>2</v>
      </c>
      <c r="H85" s="888">
        <v>0</v>
      </c>
      <c r="I85" s="888">
        <v>0</v>
      </c>
      <c r="J85" s="888">
        <v>0</v>
      </c>
      <c r="K85" s="870">
        <f t="shared" si="4"/>
        <v>2</v>
      </c>
      <c r="L85" s="869">
        <f t="shared" si="5"/>
        <v>13</v>
      </c>
    </row>
    <row r="86" spans="1:12" ht="12" customHeight="1">
      <c r="A86" s="881"/>
      <c r="B86" s="2007"/>
      <c r="C86" s="487"/>
      <c r="D86" s="99" t="s">
        <v>201</v>
      </c>
      <c r="E86" s="888">
        <v>5</v>
      </c>
      <c r="F86" s="888"/>
      <c r="G86" s="888">
        <v>2</v>
      </c>
      <c r="H86" s="888">
        <v>1</v>
      </c>
      <c r="I86" s="888">
        <v>0</v>
      </c>
      <c r="J86" s="888">
        <v>0</v>
      </c>
      <c r="K86" s="870">
        <f t="shared" si="4"/>
        <v>3</v>
      </c>
      <c r="L86" s="869">
        <f t="shared" si="5"/>
        <v>8</v>
      </c>
    </row>
    <row r="87" spans="1:12" ht="12" customHeight="1">
      <c r="A87" s="881"/>
      <c r="B87" s="2007"/>
      <c r="C87" s="487"/>
      <c r="D87" s="99" t="s">
        <v>319</v>
      </c>
      <c r="E87" s="888">
        <v>45</v>
      </c>
      <c r="F87" s="888"/>
      <c r="G87" s="888">
        <v>35</v>
      </c>
      <c r="H87" s="888">
        <v>6</v>
      </c>
      <c r="I87" s="888">
        <v>0</v>
      </c>
      <c r="J87" s="888">
        <v>0</v>
      </c>
      <c r="K87" s="870">
        <f t="shared" si="4"/>
        <v>41</v>
      </c>
      <c r="L87" s="869">
        <f t="shared" si="5"/>
        <v>86</v>
      </c>
    </row>
    <row r="88" spans="1:12" ht="12" customHeight="1">
      <c r="A88" s="881"/>
      <c r="B88" s="2007"/>
      <c r="C88" s="487"/>
      <c r="D88" s="10" t="s">
        <v>200</v>
      </c>
      <c r="E88" s="871">
        <v>4</v>
      </c>
      <c r="F88" s="871"/>
      <c r="G88" s="871">
        <v>3</v>
      </c>
      <c r="H88" s="871">
        <v>0</v>
      </c>
      <c r="I88" s="871">
        <v>0</v>
      </c>
      <c r="J88" s="871">
        <v>0</v>
      </c>
      <c r="K88" s="870">
        <f t="shared" si="4"/>
        <v>3</v>
      </c>
      <c r="L88" s="869">
        <f t="shared" si="5"/>
        <v>7</v>
      </c>
    </row>
    <row r="89" spans="1:12" ht="12" customHeight="1">
      <c r="A89" s="881"/>
      <c r="B89" s="2007"/>
      <c r="C89" s="3" t="s">
        <v>65</v>
      </c>
      <c r="D89" s="9"/>
      <c r="E89" s="890">
        <f>SUM(E90)</f>
        <v>39</v>
      </c>
      <c r="F89" s="890"/>
      <c r="G89" s="890">
        <f>SUM(G90)</f>
        <v>8</v>
      </c>
      <c r="H89" s="890">
        <f>SUM(H90)</f>
        <v>7</v>
      </c>
      <c r="I89" s="890">
        <f>SUM(I90)</f>
        <v>0</v>
      </c>
      <c r="J89" s="890">
        <f>SUM(J90)</f>
        <v>10</v>
      </c>
      <c r="K89" s="873">
        <f t="shared" si="4"/>
        <v>25</v>
      </c>
      <c r="L89" s="872">
        <f t="shared" si="5"/>
        <v>64</v>
      </c>
    </row>
    <row r="90" spans="1:12" ht="12" customHeight="1">
      <c r="A90" s="881"/>
      <c r="B90" s="2007"/>
      <c r="C90" s="99"/>
      <c r="D90" s="99" t="s">
        <v>306</v>
      </c>
      <c r="E90" s="871">
        <v>39</v>
      </c>
      <c r="F90" s="871"/>
      <c r="G90" s="871">
        <v>8</v>
      </c>
      <c r="H90" s="871">
        <v>7</v>
      </c>
      <c r="I90" s="871">
        <v>0</v>
      </c>
      <c r="J90" s="871">
        <v>10</v>
      </c>
      <c r="K90" s="870">
        <f t="shared" si="4"/>
        <v>25</v>
      </c>
      <c r="L90" s="869">
        <f t="shared" si="5"/>
        <v>64</v>
      </c>
    </row>
    <row r="91" spans="1:12" ht="12" customHeight="1">
      <c r="A91" s="881"/>
      <c r="B91" s="2007"/>
      <c r="C91" s="488" t="s">
        <v>49</v>
      </c>
      <c r="D91" s="47"/>
      <c r="E91" s="880">
        <f>SUM(E92)</f>
        <v>4</v>
      </c>
      <c r="F91" s="880"/>
      <c r="G91" s="880">
        <f>SUM(G92)</f>
        <v>17</v>
      </c>
      <c r="H91" s="880">
        <f>SUM(H92)</f>
        <v>0</v>
      </c>
      <c r="I91" s="880">
        <f>SUM(I92)</f>
        <v>0</v>
      </c>
      <c r="J91" s="880">
        <f>SUM(J92)</f>
        <v>0</v>
      </c>
      <c r="K91" s="873">
        <f t="shared" si="4"/>
        <v>17</v>
      </c>
      <c r="L91" s="872">
        <f t="shared" si="5"/>
        <v>21</v>
      </c>
    </row>
    <row r="92" spans="1:12" ht="12" customHeight="1">
      <c r="A92" s="881"/>
      <c r="B92" s="2008"/>
      <c r="C92" s="487"/>
      <c r="D92" s="99" t="s">
        <v>199</v>
      </c>
      <c r="E92" s="871">
        <v>4</v>
      </c>
      <c r="F92" s="871"/>
      <c r="G92" s="871">
        <v>17</v>
      </c>
      <c r="H92" s="871">
        <v>0</v>
      </c>
      <c r="I92" s="871">
        <v>0</v>
      </c>
      <c r="J92" s="871">
        <v>0</v>
      </c>
      <c r="K92" s="870">
        <f t="shared" si="4"/>
        <v>17</v>
      </c>
      <c r="L92" s="869">
        <f t="shared" si="5"/>
        <v>21</v>
      </c>
    </row>
    <row r="93" spans="1:12">
      <c r="A93" s="881"/>
      <c r="B93" s="2006">
        <v>1406</v>
      </c>
      <c r="C93" s="35" t="s">
        <v>22</v>
      </c>
      <c r="D93" s="111"/>
      <c r="E93" s="885">
        <f>SUM(E94,E97,E100,E102)</f>
        <v>40</v>
      </c>
      <c r="F93" s="885"/>
      <c r="G93" s="885">
        <f>SUM(G94,G97,G100,G102)</f>
        <v>62</v>
      </c>
      <c r="H93" s="885">
        <f>SUM(H94,H97,H100,H102)</f>
        <v>9</v>
      </c>
      <c r="I93" s="885">
        <f>SUM(I94,I97,I100,I102)</f>
        <v>0</v>
      </c>
      <c r="J93" s="885">
        <f>SUM(J94,J97,J100,J102)</f>
        <v>1</v>
      </c>
      <c r="K93" s="883">
        <f t="shared" si="4"/>
        <v>72</v>
      </c>
      <c r="L93" s="882">
        <f t="shared" si="5"/>
        <v>112</v>
      </c>
    </row>
    <row r="94" spans="1:12" ht="12" customHeight="1">
      <c r="A94" s="881"/>
      <c r="B94" s="2007"/>
      <c r="C94" s="488" t="s">
        <v>68</v>
      </c>
      <c r="D94" s="77"/>
      <c r="E94" s="889">
        <f>SUM(E95:E96)</f>
        <v>0</v>
      </c>
      <c r="F94" s="889"/>
      <c r="G94" s="889">
        <f>SUM(G95:G96)</f>
        <v>7</v>
      </c>
      <c r="H94" s="889">
        <f>SUM(H95:H96)</f>
        <v>0</v>
      </c>
      <c r="I94" s="889">
        <f>SUM(I95:I96)</f>
        <v>0</v>
      </c>
      <c r="J94" s="889">
        <f>SUM(J95:J96)</f>
        <v>0</v>
      </c>
      <c r="K94" s="873">
        <f t="shared" si="4"/>
        <v>7</v>
      </c>
      <c r="L94" s="872">
        <f t="shared" si="5"/>
        <v>7</v>
      </c>
    </row>
    <row r="95" spans="1:12" ht="12" customHeight="1">
      <c r="A95" s="881"/>
      <c r="B95" s="2007"/>
      <c r="C95" s="497"/>
      <c r="D95" s="77" t="s">
        <v>197</v>
      </c>
      <c r="E95" s="888">
        <v>0</v>
      </c>
      <c r="F95" s="888"/>
      <c r="G95" s="888">
        <v>7</v>
      </c>
      <c r="H95" s="888">
        <v>0</v>
      </c>
      <c r="I95" s="888">
        <v>0</v>
      </c>
      <c r="J95" s="888">
        <v>0</v>
      </c>
      <c r="K95" s="870">
        <f t="shared" si="4"/>
        <v>7</v>
      </c>
      <c r="L95" s="869">
        <f t="shared" si="5"/>
        <v>7</v>
      </c>
    </row>
    <row r="96" spans="1:12" ht="12" customHeight="1">
      <c r="A96" s="881"/>
      <c r="B96" s="2007"/>
      <c r="C96" s="497"/>
      <c r="D96" s="77" t="s">
        <v>196</v>
      </c>
      <c r="E96" s="871">
        <v>0</v>
      </c>
      <c r="F96" s="871"/>
      <c r="G96" s="871">
        <v>0</v>
      </c>
      <c r="H96" s="871">
        <v>0</v>
      </c>
      <c r="I96" s="871">
        <v>0</v>
      </c>
      <c r="J96" s="871">
        <v>0</v>
      </c>
      <c r="K96" s="870">
        <f t="shared" si="4"/>
        <v>0</v>
      </c>
      <c r="L96" s="869">
        <f t="shared" si="5"/>
        <v>0</v>
      </c>
    </row>
    <row r="97" spans="1:12" ht="12" customHeight="1">
      <c r="A97" s="881"/>
      <c r="B97" s="2007"/>
      <c r="C97" s="488" t="s">
        <v>23</v>
      </c>
      <c r="D97" s="77"/>
      <c r="E97" s="874">
        <f>SUM(E98:E99)</f>
        <v>40</v>
      </c>
      <c r="F97" s="874"/>
      <c r="G97" s="874">
        <f>SUM(G98:G99)</f>
        <v>52</v>
      </c>
      <c r="H97" s="874">
        <f>SUM(H98:H99)</f>
        <v>9</v>
      </c>
      <c r="I97" s="874">
        <f>SUM(I98:I99)</f>
        <v>0</v>
      </c>
      <c r="J97" s="874">
        <f>SUM(J98:J99)</f>
        <v>0</v>
      </c>
      <c r="K97" s="873">
        <f t="shared" si="4"/>
        <v>61</v>
      </c>
      <c r="L97" s="872">
        <f t="shared" si="5"/>
        <v>101</v>
      </c>
    </row>
    <row r="98" spans="1:12" ht="12" customHeight="1">
      <c r="A98" s="881"/>
      <c r="B98" s="2007"/>
      <c r="C98" s="487"/>
      <c r="D98" s="77" t="s">
        <v>195</v>
      </c>
      <c r="E98" s="887">
        <v>38</v>
      </c>
      <c r="F98" s="887"/>
      <c r="G98" s="887">
        <v>32</v>
      </c>
      <c r="H98" s="887">
        <v>4</v>
      </c>
      <c r="I98" s="887">
        <v>0</v>
      </c>
      <c r="J98" s="887">
        <v>0</v>
      </c>
      <c r="K98" s="870">
        <f t="shared" si="4"/>
        <v>36</v>
      </c>
      <c r="L98" s="869">
        <f t="shared" si="5"/>
        <v>74</v>
      </c>
    </row>
    <row r="99" spans="1:12" ht="12" customHeight="1">
      <c r="A99" s="881"/>
      <c r="B99" s="2007"/>
      <c r="C99" s="487"/>
      <c r="D99" s="77" t="s">
        <v>194</v>
      </c>
      <c r="E99" s="871">
        <v>2</v>
      </c>
      <c r="F99" s="871"/>
      <c r="G99" s="871">
        <v>20</v>
      </c>
      <c r="H99" s="871">
        <v>5</v>
      </c>
      <c r="I99" s="871">
        <v>0</v>
      </c>
      <c r="J99" s="871">
        <v>0</v>
      </c>
      <c r="K99" s="870">
        <f t="shared" si="4"/>
        <v>25</v>
      </c>
      <c r="L99" s="869">
        <f t="shared" si="5"/>
        <v>27</v>
      </c>
    </row>
    <row r="100" spans="1:12" ht="12" customHeight="1">
      <c r="A100" s="881"/>
      <c r="B100" s="2007"/>
      <c r="C100" s="488" t="s">
        <v>36</v>
      </c>
      <c r="D100" s="77"/>
      <c r="E100" s="874">
        <f>SUM(E101)</f>
        <v>0</v>
      </c>
      <c r="F100" s="874"/>
      <c r="G100" s="874">
        <f>SUM(G101)</f>
        <v>0</v>
      </c>
      <c r="H100" s="874">
        <f>SUM(H101)</f>
        <v>0</v>
      </c>
      <c r="I100" s="874">
        <f>SUM(I101)</f>
        <v>0</v>
      </c>
      <c r="J100" s="874">
        <f>SUM(J101)</f>
        <v>0</v>
      </c>
      <c r="K100" s="873">
        <f t="shared" si="4"/>
        <v>0</v>
      </c>
      <c r="L100" s="872">
        <f t="shared" si="5"/>
        <v>0</v>
      </c>
    </row>
    <row r="101" spans="1:12" ht="12" customHeight="1">
      <c r="A101" s="881"/>
      <c r="B101" s="2007"/>
      <c r="C101" s="497"/>
      <c r="D101" s="77" t="s">
        <v>193</v>
      </c>
      <c r="E101" s="871">
        <v>0</v>
      </c>
      <c r="F101" s="871"/>
      <c r="G101" s="871">
        <v>0</v>
      </c>
      <c r="H101" s="871">
        <v>0</v>
      </c>
      <c r="I101" s="871">
        <v>0</v>
      </c>
      <c r="J101" s="871">
        <v>0</v>
      </c>
      <c r="K101" s="870">
        <f t="shared" si="4"/>
        <v>0</v>
      </c>
      <c r="L101" s="869">
        <f t="shared" si="5"/>
        <v>0</v>
      </c>
    </row>
    <row r="102" spans="1:12" ht="12" customHeight="1">
      <c r="A102" s="881"/>
      <c r="B102" s="2007"/>
      <c r="C102" s="488" t="s">
        <v>37</v>
      </c>
      <c r="D102" s="77"/>
      <c r="E102" s="886">
        <f>SUM(E103)</f>
        <v>0</v>
      </c>
      <c r="F102" s="886"/>
      <c r="G102" s="886">
        <f>SUM(G103)</f>
        <v>3</v>
      </c>
      <c r="H102" s="886">
        <f>SUM(H103)</f>
        <v>0</v>
      </c>
      <c r="I102" s="886">
        <f>SUM(I103)</f>
        <v>0</v>
      </c>
      <c r="J102" s="886">
        <f>SUM(J103)</f>
        <v>1</v>
      </c>
      <c r="K102" s="873">
        <f t="shared" si="4"/>
        <v>4</v>
      </c>
      <c r="L102" s="872">
        <f t="shared" si="5"/>
        <v>4</v>
      </c>
    </row>
    <row r="103" spans="1:12" ht="12" customHeight="1">
      <c r="A103" s="881"/>
      <c r="B103" s="2008"/>
      <c r="C103" s="487"/>
      <c r="D103" s="77" t="s">
        <v>192</v>
      </c>
      <c r="E103" s="878">
        <v>0</v>
      </c>
      <c r="F103" s="878"/>
      <c r="G103" s="878">
        <v>3</v>
      </c>
      <c r="H103" s="878">
        <v>0</v>
      </c>
      <c r="I103" s="878">
        <v>0</v>
      </c>
      <c r="J103" s="878">
        <v>1</v>
      </c>
      <c r="K103" s="870">
        <f t="shared" ref="K103:K127" si="7">SUM(G103:J103)</f>
        <v>4</v>
      </c>
      <c r="L103" s="869">
        <f t="shared" ref="L103:L127" si="8">SUM(E103,K103)</f>
        <v>4</v>
      </c>
    </row>
    <row r="104" spans="1:12">
      <c r="A104" s="881"/>
      <c r="B104" s="2010">
        <v>1407</v>
      </c>
      <c r="C104" s="35" t="s">
        <v>24</v>
      </c>
      <c r="D104" s="111"/>
      <c r="E104" s="885">
        <f>SUM(E105+E108)</f>
        <v>17</v>
      </c>
      <c r="F104" s="885"/>
      <c r="G104" s="885">
        <f>SUM(G105+G108)</f>
        <v>14</v>
      </c>
      <c r="H104" s="885">
        <f>SUM(H105+H108)</f>
        <v>9</v>
      </c>
      <c r="I104" s="885">
        <f>SUM(I105+I108)</f>
        <v>0</v>
      </c>
      <c r="J104" s="885">
        <f>SUM(J105+J108)</f>
        <v>0</v>
      </c>
      <c r="K104" s="883">
        <f t="shared" si="7"/>
        <v>23</v>
      </c>
      <c r="L104" s="882">
        <f t="shared" si="8"/>
        <v>40</v>
      </c>
    </row>
    <row r="105" spans="1:12" ht="12" customHeight="1">
      <c r="A105" s="881"/>
      <c r="B105" s="1981"/>
      <c r="C105" s="488" t="s">
        <v>69</v>
      </c>
      <c r="D105" s="77"/>
      <c r="E105" s="874">
        <f>SUM(E106:E107)</f>
        <v>6</v>
      </c>
      <c r="F105" s="874"/>
      <c r="G105" s="874">
        <f>SUM(G106:G107)</f>
        <v>13</v>
      </c>
      <c r="H105" s="874">
        <f>SUM(H106:H107)</f>
        <v>0</v>
      </c>
      <c r="I105" s="874">
        <f>SUM(I106:I107)</f>
        <v>0</v>
      </c>
      <c r="J105" s="874">
        <f>SUM(J106:J107)</f>
        <v>0</v>
      </c>
      <c r="K105" s="873">
        <f t="shared" si="7"/>
        <v>13</v>
      </c>
      <c r="L105" s="872">
        <f t="shared" si="8"/>
        <v>19</v>
      </c>
    </row>
    <row r="106" spans="1:12" ht="12" customHeight="1">
      <c r="A106" s="881"/>
      <c r="B106" s="1981"/>
      <c r="C106" s="488"/>
      <c r="D106" s="77" t="s">
        <v>190</v>
      </c>
      <c r="E106" s="871">
        <v>4</v>
      </c>
      <c r="F106" s="871"/>
      <c r="G106" s="871">
        <v>9</v>
      </c>
      <c r="H106" s="871">
        <v>0</v>
      </c>
      <c r="I106" s="871">
        <v>0</v>
      </c>
      <c r="J106" s="871">
        <v>0</v>
      </c>
      <c r="K106" s="870">
        <f t="shared" si="7"/>
        <v>9</v>
      </c>
      <c r="L106" s="869">
        <f t="shared" si="8"/>
        <v>13</v>
      </c>
    </row>
    <row r="107" spans="1:12" ht="12" customHeight="1">
      <c r="A107" s="881"/>
      <c r="B107" s="1981"/>
      <c r="C107" s="487"/>
      <c r="D107" s="77" t="s">
        <v>256</v>
      </c>
      <c r="E107" s="871">
        <v>2</v>
      </c>
      <c r="F107" s="871"/>
      <c r="G107" s="871">
        <v>4</v>
      </c>
      <c r="H107" s="871">
        <v>0</v>
      </c>
      <c r="I107" s="871">
        <v>0</v>
      </c>
      <c r="J107" s="871">
        <v>0</v>
      </c>
      <c r="K107" s="870">
        <f t="shared" si="7"/>
        <v>4</v>
      </c>
      <c r="L107" s="869">
        <f t="shared" si="8"/>
        <v>6</v>
      </c>
    </row>
    <row r="108" spans="1:12" ht="12" customHeight="1">
      <c r="A108" s="881"/>
      <c r="B108" s="1981"/>
      <c r="C108" s="488" t="s">
        <v>51</v>
      </c>
      <c r="D108" s="47"/>
      <c r="E108" s="874">
        <f>SUM(E109:E110)</f>
        <v>11</v>
      </c>
      <c r="F108" s="874"/>
      <c r="G108" s="874">
        <f>SUM(G109:G110)</f>
        <v>1</v>
      </c>
      <c r="H108" s="874">
        <f>SUM(H109:H110)</f>
        <v>9</v>
      </c>
      <c r="I108" s="874">
        <f>SUM(I109:I110)</f>
        <v>0</v>
      </c>
      <c r="J108" s="874">
        <f>SUM(J109:J110)</f>
        <v>0</v>
      </c>
      <c r="K108" s="873">
        <f t="shared" si="7"/>
        <v>10</v>
      </c>
      <c r="L108" s="872">
        <f t="shared" si="8"/>
        <v>21</v>
      </c>
    </row>
    <row r="109" spans="1:12" ht="12" customHeight="1">
      <c r="A109" s="881"/>
      <c r="B109" s="1981"/>
      <c r="C109" s="487"/>
      <c r="D109" s="77" t="s">
        <v>186</v>
      </c>
      <c r="E109" s="871">
        <v>11</v>
      </c>
      <c r="F109" s="871"/>
      <c r="G109" s="871">
        <v>1</v>
      </c>
      <c r="H109" s="871">
        <v>9</v>
      </c>
      <c r="I109" s="871">
        <v>0</v>
      </c>
      <c r="J109" s="871">
        <v>0</v>
      </c>
      <c r="K109" s="870">
        <f t="shared" si="7"/>
        <v>10</v>
      </c>
      <c r="L109" s="869">
        <f t="shared" si="8"/>
        <v>21</v>
      </c>
    </row>
    <row r="110" spans="1:12" ht="12" customHeight="1">
      <c r="A110" s="881"/>
      <c r="B110" s="1981"/>
      <c r="C110" s="487"/>
      <c r="D110" s="77" t="s">
        <v>185</v>
      </c>
      <c r="E110" s="871">
        <v>0</v>
      </c>
      <c r="F110" s="871"/>
      <c r="G110" s="871">
        <v>0</v>
      </c>
      <c r="H110" s="871">
        <v>0</v>
      </c>
      <c r="I110" s="871">
        <v>0</v>
      </c>
      <c r="J110" s="871">
        <v>0</v>
      </c>
      <c r="K110" s="870">
        <f t="shared" si="7"/>
        <v>0</v>
      </c>
      <c r="L110" s="869">
        <f t="shared" si="8"/>
        <v>0</v>
      </c>
    </row>
    <row r="111" spans="1:12">
      <c r="A111" s="881"/>
      <c r="B111" s="2010">
        <v>1408</v>
      </c>
      <c r="C111" s="35" t="s">
        <v>25</v>
      </c>
      <c r="D111" s="41"/>
      <c r="E111" s="884">
        <f>SUM(E112,E116,E120,E114)</f>
        <v>21</v>
      </c>
      <c r="F111" s="884"/>
      <c r="G111" s="884">
        <f>SUM(G112,G116,G120,G114)</f>
        <v>87</v>
      </c>
      <c r="H111" s="884">
        <f>SUM(H112,H116,H120,H114)</f>
        <v>12</v>
      </c>
      <c r="I111" s="884">
        <f>SUM(I112,I116,I120,I114)</f>
        <v>0</v>
      </c>
      <c r="J111" s="884">
        <f>SUM(J112,J116,J120,J114)</f>
        <v>3</v>
      </c>
      <c r="K111" s="883">
        <f t="shared" si="7"/>
        <v>102</v>
      </c>
      <c r="L111" s="882">
        <f t="shared" si="8"/>
        <v>123</v>
      </c>
    </row>
    <row r="112" spans="1:12" ht="12" customHeight="1">
      <c r="A112" s="881"/>
      <c r="B112" s="1981"/>
      <c r="C112" s="488" t="s">
        <v>20</v>
      </c>
      <c r="D112" s="99"/>
      <c r="E112" s="874">
        <f t="shared" ref="E112:J112" si="9">SUM(E113)</f>
        <v>16</v>
      </c>
      <c r="F112" s="874">
        <f t="shared" si="9"/>
        <v>0</v>
      </c>
      <c r="G112" s="874">
        <f t="shared" si="9"/>
        <v>71</v>
      </c>
      <c r="H112" s="874">
        <f t="shared" si="9"/>
        <v>11</v>
      </c>
      <c r="I112" s="874">
        <f t="shared" si="9"/>
        <v>0</v>
      </c>
      <c r="J112" s="874">
        <f t="shared" si="9"/>
        <v>0</v>
      </c>
      <c r="K112" s="873">
        <f t="shared" si="7"/>
        <v>82</v>
      </c>
      <c r="L112" s="872">
        <f t="shared" si="8"/>
        <v>98</v>
      </c>
    </row>
    <row r="113" spans="2:12" ht="12" customHeight="1">
      <c r="B113" s="1981"/>
      <c r="C113" s="487"/>
      <c r="D113" s="99" t="s">
        <v>183</v>
      </c>
      <c r="E113" s="871">
        <v>16</v>
      </c>
      <c r="F113" s="871"/>
      <c r="G113" s="871">
        <v>71</v>
      </c>
      <c r="H113" s="871">
        <v>11</v>
      </c>
      <c r="I113" s="871">
        <v>0</v>
      </c>
      <c r="J113" s="871">
        <v>0</v>
      </c>
      <c r="K113" s="870">
        <f t="shared" si="7"/>
        <v>82</v>
      </c>
      <c r="L113" s="869">
        <f t="shared" si="8"/>
        <v>98</v>
      </c>
    </row>
    <row r="114" spans="2:12" ht="12" customHeight="1">
      <c r="B114" s="1981"/>
      <c r="C114" s="488" t="s">
        <v>50</v>
      </c>
      <c r="D114" s="99"/>
      <c r="E114" s="874">
        <f t="shared" ref="E114:J114" si="10">SUM(E115)</f>
        <v>0</v>
      </c>
      <c r="F114" s="874">
        <f t="shared" si="10"/>
        <v>0</v>
      </c>
      <c r="G114" s="874">
        <f t="shared" si="10"/>
        <v>0</v>
      </c>
      <c r="H114" s="874">
        <f t="shared" si="10"/>
        <v>0</v>
      </c>
      <c r="I114" s="874">
        <f t="shared" si="10"/>
        <v>0</v>
      </c>
      <c r="J114" s="874">
        <f t="shared" si="10"/>
        <v>0</v>
      </c>
      <c r="K114" s="873">
        <f t="shared" si="7"/>
        <v>0</v>
      </c>
      <c r="L114" s="872">
        <f t="shared" si="8"/>
        <v>0</v>
      </c>
    </row>
    <row r="115" spans="2:12" ht="12" customHeight="1">
      <c r="B115" s="1981"/>
      <c r="C115" s="487"/>
      <c r="D115" s="99" t="s">
        <v>314</v>
      </c>
      <c r="E115" s="871">
        <v>0</v>
      </c>
      <c r="F115" s="871"/>
      <c r="G115" s="871">
        <v>0</v>
      </c>
      <c r="H115" s="871">
        <v>0</v>
      </c>
      <c r="I115" s="871">
        <v>0</v>
      </c>
      <c r="J115" s="871">
        <v>0</v>
      </c>
      <c r="K115" s="870">
        <f t="shared" si="7"/>
        <v>0</v>
      </c>
      <c r="L115" s="869">
        <f t="shared" si="8"/>
        <v>0</v>
      </c>
    </row>
    <row r="116" spans="2:12" ht="12" customHeight="1">
      <c r="B116" s="1995"/>
      <c r="C116" s="488" t="s">
        <v>38</v>
      </c>
      <c r="D116" s="99"/>
      <c r="E116" s="880">
        <f>SUM(E117:E119)</f>
        <v>4</v>
      </c>
      <c r="F116" s="880"/>
      <c r="G116" s="880">
        <f>SUM(G117:G119)</f>
        <v>3</v>
      </c>
      <c r="H116" s="880">
        <f>SUM(H117:H119)</f>
        <v>1</v>
      </c>
      <c r="I116" s="880">
        <f>SUM(I117:I119)</f>
        <v>0</v>
      </c>
      <c r="J116" s="880">
        <f>SUM(J117:J119)</f>
        <v>3</v>
      </c>
      <c r="K116" s="879">
        <f t="shared" si="7"/>
        <v>7</v>
      </c>
      <c r="L116" s="872">
        <f t="shared" si="8"/>
        <v>11</v>
      </c>
    </row>
    <row r="117" spans="2:12" ht="12" customHeight="1">
      <c r="B117" s="1981"/>
      <c r="C117" s="488"/>
      <c r="D117" s="99" t="s">
        <v>180</v>
      </c>
      <c r="E117" s="871">
        <v>1</v>
      </c>
      <c r="F117" s="871"/>
      <c r="G117" s="871">
        <v>1</v>
      </c>
      <c r="H117" s="871">
        <v>1</v>
      </c>
      <c r="I117" s="871">
        <v>0</v>
      </c>
      <c r="J117" s="871">
        <v>1</v>
      </c>
      <c r="K117" s="870">
        <f t="shared" si="7"/>
        <v>3</v>
      </c>
      <c r="L117" s="869">
        <f t="shared" si="8"/>
        <v>4</v>
      </c>
    </row>
    <row r="118" spans="2:12" ht="12" customHeight="1">
      <c r="B118" s="1981"/>
      <c r="C118" s="488"/>
      <c r="D118" s="99" t="s">
        <v>179</v>
      </c>
      <c r="E118" s="878">
        <v>0</v>
      </c>
      <c r="F118" s="878"/>
      <c r="G118" s="878">
        <v>0</v>
      </c>
      <c r="H118" s="878">
        <v>0</v>
      </c>
      <c r="I118" s="878">
        <v>0</v>
      </c>
      <c r="J118" s="878">
        <v>1</v>
      </c>
      <c r="K118" s="870">
        <f t="shared" si="7"/>
        <v>1</v>
      </c>
      <c r="L118" s="869">
        <f t="shared" si="8"/>
        <v>1</v>
      </c>
    </row>
    <row r="119" spans="2:12" ht="12" customHeight="1">
      <c r="B119" s="1981"/>
      <c r="C119" s="488"/>
      <c r="D119" s="99" t="s">
        <v>178</v>
      </c>
      <c r="E119" s="871">
        <v>3</v>
      </c>
      <c r="F119" s="871"/>
      <c r="G119" s="871">
        <v>2</v>
      </c>
      <c r="H119" s="871">
        <v>0</v>
      </c>
      <c r="I119" s="871">
        <v>0</v>
      </c>
      <c r="J119" s="871">
        <v>1</v>
      </c>
      <c r="K119" s="870">
        <f t="shared" si="7"/>
        <v>3</v>
      </c>
      <c r="L119" s="869">
        <f t="shared" si="8"/>
        <v>6</v>
      </c>
    </row>
    <row r="120" spans="2:12" ht="12" customHeight="1">
      <c r="B120" s="1981"/>
      <c r="C120" s="488" t="s">
        <v>39</v>
      </c>
      <c r="D120" s="47"/>
      <c r="E120" s="874">
        <f>SUM(E121)</f>
        <v>1</v>
      </c>
      <c r="F120" s="874"/>
      <c r="G120" s="874">
        <f>SUM(G121)</f>
        <v>13</v>
      </c>
      <c r="H120" s="874">
        <f>SUM(H121)</f>
        <v>0</v>
      </c>
      <c r="I120" s="874">
        <f>SUM(I121)</f>
        <v>0</v>
      </c>
      <c r="J120" s="874">
        <f>SUM(J121)</f>
        <v>0</v>
      </c>
      <c r="K120" s="873">
        <f t="shared" si="7"/>
        <v>13</v>
      </c>
      <c r="L120" s="872">
        <f t="shared" si="8"/>
        <v>14</v>
      </c>
    </row>
    <row r="121" spans="2:12" ht="12" customHeight="1">
      <c r="B121" s="1981"/>
      <c r="C121" s="487"/>
      <c r="D121" s="99" t="s">
        <v>177</v>
      </c>
      <c r="E121" s="871">
        <v>1</v>
      </c>
      <c r="F121" s="871"/>
      <c r="G121" s="871">
        <v>13</v>
      </c>
      <c r="H121" s="871">
        <v>0</v>
      </c>
      <c r="I121" s="871">
        <v>0</v>
      </c>
      <c r="J121" s="871">
        <v>0</v>
      </c>
      <c r="K121" s="870">
        <f t="shared" si="7"/>
        <v>13</v>
      </c>
      <c r="L121" s="869">
        <f t="shared" si="8"/>
        <v>14</v>
      </c>
    </row>
    <row r="122" spans="2:12" ht="12.75" customHeight="1">
      <c r="B122" s="2010">
        <v>1624</v>
      </c>
      <c r="C122" s="35" t="s">
        <v>47</v>
      </c>
      <c r="D122" s="111"/>
      <c r="E122" s="553">
        <f>SUM(E123,E125)</f>
        <v>1</v>
      </c>
      <c r="F122" s="553"/>
      <c r="G122" s="553">
        <f>SUM(G123,G125)</f>
        <v>1</v>
      </c>
      <c r="H122" s="553">
        <f>SUM(H123,H125)</f>
        <v>1</v>
      </c>
      <c r="I122" s="553">
        <f>SUM(I123,I125)</f>
        <v>0</v>
      </c>
      <c r="J122" s="553">
        <f>SUM(J123,J125)</f>
        <v>0</v>
      </c>
      <c r="K122" s="876">
        <f t="shared" si="7"/>
        <v>2</v>
      </c>
      <c r="L122" s="875">
        <f t="shared" si="8"/>
        <v>3</v>
      </c>
    </row>
    <row r="123" spans="2:12" ht="12" customHeight="1">
      <c r="B123" s="1981"/>
      <c r="C123" s="499" t="s">
        <v>35</v>
      </c>
      <c r="D123" s="10"/>
      <c r="E123" s="874">
        <f>SUM(E124)</f>
        <v>1</v>
      </c>
      <c r="F123" s="874"/>
      <c r="G123" s="874">
        <f>SUM(G124)</f>
        <v>1</v>
      </c>
      <c r="H123" s="874">
        <f>SUM(H124)</f>
        <v>1</v>
      </c>
      <c r="I123" s="874">
        <f>SUM(I124)</f>
        <v>0</v>
      </c>
      <c r="J123" s="874">
        <f>SUM(J124)</f>
        <v>0</v>
      </c>
      <c r="K123" s="873">
        <f t="shared" si="7"/>
        <v>2</v>
      </c>
      <c r="L123" s="872">
        <f t="shared" si="8"/>
        <v>3</v>
      </c>
    </row>
    <row r="124" spans="2:12" ht="12" customHeight="1">
      <c r="B124" s="1981"/>
      <c r="C124" s="487"/>
      <c r="D124" s="99" t="s">
        <v>175</v>
      </c>
      <c r="E124" s="871">
        <v>1</v>
      </c>
      <c r="F124" s="871"/>
      <c r="G124" s="871">
        <v>1</v>
      </c>
      <c r="H124" s="871">
        <v>1</v>
      </c>
      <c r="I124" s="871">
        <v>0</v>
      </c>
      <c r="J124" s="871">
        <v>0</v>
      </c>
      <c r="K124" s="870">
        <f t="shared" si="7"/>
        <v>2</v>
      </c>
      <c r="L124" s="869">
        <f t="shared" si="8"/>
        <v>3</v>
      </c>
    </row>
    <row r="125" spans="2:12" ht="12" customHeight="1">
      <c r="B125" s="1981"/>
      <c r="C125" s="488" t="s">
        <v>52</v>
      </c>
      <c r="D125" s="99"/>
      <c r="E125" s="874">
        <f>SUM(E126)</f>
        <v>0</v>
      </c>
      <c r="F125" s="874"/>
      <c r="G125" s="874">
        <f>SUM(G126)</f>
        <v>0</v>
      </c>
      <c r="H125" s="874">
        <f>SUM(H126)</f>
        <v>0</v>
      </c>
      <c r="I125" s="874">
        <f>SUM(I126)</f>
        <v>0</v>
      </c>
      <c r="J125" s="874">
        <f>SUM(J126)</f>
        <v>0</v>
      </c>
      <c r="K125" s="873">
        <f t="shared" si="7"/>
        <v>0</v>
      </c>
      <c r="L125" s="872">
        <f t="shared" si="8"/>
        <v>0</v>
      </c>
    </row>
    <row r="126" spans="2:12" ht="12" customHeight="1">
      <c r="B126" s="1982"/>
      <c r="C126" s="518"/>
      <c r="D126" s="274" t="s">
        <v>174</v>
      </c>
      <c r="E126" s="871">
        <v>0</v>
      </c>
      <c r="F126" s="871"/>
      <c r="G126" s="871">
        <v>0</v>
      </c>
      <c r="H126" s="871">
        <v>0</v>
      </c>
      <c r="I126" s="871">
        <v>0</v>
      </c>
      <c r="J126" s="871">
        <v>0</v>
      </c>
      <c r="K126" s="870">
        <f t="shared" si="7"/>
        <v>0</v>
      </c>
      <c r="L126" s="869">
        <f t="shared" si="8"/>
        <v>0</v>
      </c>
    </row>
    <row r="127" spans="2:12">
      <c r="C127" s="2148" t="s">
        <v>5</v>
      </c>
      <c r="D127" s="2149"/>
      <c r="E127" s="868">
        <f>SUM(E8+E29+E58+E71+E76+E93+E104+E111+E122)</f>
        <v>704</v>
      </c>
      <c r="F127" s="868"/>
      <c r="G127" s="868">
        <f>SUM(G8+G29+G58+G71+G76+G93+G104+G111+G122)</f>
        <v>810</v>
      </c>
      <c r="H127" s="868">
        <f>SUM(H8+H29+H58+H71+H76+H93+H104+H111+H122)</f>
        <v>330</v>
      </c>
      <c r="I127" s="868">
        <f>SUM(I8+I29+I58+I71+I76+I93+I104+I111+I122)</f>
        <v>23</v>
      </c>
      <c r="J127" s="868">
        <f>SUM(J8+J29+J58+J71+J76+J93+J104+J111+J122)</f>
        <v>79</v>
      </c>
      <c r="K127" s="868">
        <f t="shared" si="7"/>
        <v>1242</v>
      </c>
      <c r="L127" s="867">
        <f t="shared" si="8"/>
        <v>1946</v>
      </c>
    </row>
    <row r="128" spans="2:12" ht="12" customHeight="1">
      <c r="C128" s="99" t="s">
        <v>346</v>
      </c>
      <c r="E128" s="99"/>
      <c r="F128" s="99"/>
      <c r="G128" s="99"/>
      <c r="H128" s="99"/>
      <c r="I128" s="99"/>
      <c r="J128" s="99"/>
      <c r="K128" s="99"/>
      <c r="L128" s="99"/>
    </row>
    <row r="129" spans="3:3" ht="9.75" customHeight="1">
      <c r="C129" s="99"/>
    </row>
    <row r="130" spans="3:3" ht="9" customHeight="1"/>
    <row r="131" spans="3:3" ht="9" customHeight="1"/>
    <row r="132" spans="3:3" ht="9" customHeight="1"/>
    <row r="133" spans="3:3" ht="9" customHeight="1"/>
    <row r="134" spans="3:3" ht="9" customHeight="1"/>
    <row r="135" spans="3:3" ht="9" customHeight="1"/>
    <row r="136" spans="3:3" ht="9" customHeight="1"/>
    <row r="137" spans="3:3" ht="9" customHeight="1"/>
    <row r="138" spans="3:3" ht="9" customHeight="1"/>
    <row r="139" spans="3:3" ht="9" customHeight="1"/>
    <row r="140" spans="3:3" ht="9" customHeight="1"/>
    <row r="141" spans="3:3" ht="9" customHeight="1"/>
    <row r="142" spans="3:3" ht="9" customHeight="1"/>
    <row r="143" spans="3:3" ht="9" customHeight="1"/>
    <row r="144" spans="3: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3:12" ht="9" customHeight="1"/>
    <row r="210" spans="3:12" ht="9" customHeight="1">
      <c r="C210" s="99"/>
      <c r="D210" s="99"/>
      <c r="E210" s="764"/>
      <c r="F210" s="764"/>
      <c r="G210" s="764"/>
      <c r="H210" s="765"/>
      <c r="I210" s="764"/>
      <c r="J210" s="764"/>
      <c r="K210" s="764"/>
      <c r="L210" s="764"/>
    </row>
    <row r="211" spans="3:12" ht="9" customHeight="1"/>
    <row r="212" spans="3:12" ht="9" customHeight="1"/>
    <row r="213" spans="3:12" ht="9" customHeight="1"/>
    <row r="214" spans="3:12" ht="9" customHeight="1"/>
    <row r="215" spans="3:12" ht="9" customHeight="1"/>
    <row r="216" spans="3:12" ht="9" customHeight="1"/>
    <row r="217" spans="3:12" ht="9" customHeight="1"/>
    <row r="218" spans="3:12" ht="9" customHeight="1"/>
    <row r="219" spans="3:12" ht="9" customHeight="1"/>
    <row r="220" spans="3:12" ht="9" customHeight="1"/>
    <row r="221" spans="3:12" ht="9" customHeight="1"/>
    <row r="222" spans="3:12" ht="9" customHeight="1"/>
    <row r="223" spans="3:12" ht="9" customHeight="1"/>
    <row r="224" spans="3:12"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sheetData>
  <mergeCells count="19">
    <mergeCell ref="P2:AD2"/>
    <mergeCell ref="G6:L6"/>
    <mergeCell ref="B5:B7"/>
    <mergeCell ref="B3:L3"/>
    <mergeCell ref="B76:B92"/>
    <mergeCell ref="C5:D7"/>
    <mergeCell ref="C68:D70"/>
    <mergeCell ref="B2:L2"/>
    <mergeCell ref="G69:L69"/>
    <mergeCell ref="C127:D127"/>
    <mergeCell ref="B8:B28"/>
    <mergeCell ref="B29:B57"/>
    <mergeCell ref="B58:B65"/>
    <mergeCell ref="B68:B70"/>
    <mergeCell ref="B71:B75"/>
    <mergeCell ref="B93:B103"/>
    <mergeCell ref="B104:B110"/>
    <mergeCell ref="B111:B121"/>
    <mergeCell ref="B122:B126"/>
  </mergeCells>
  <printOptions horizontalCentered="1"/>
  <pageMargins left="0.51" right="0.43" top="0.52" bottom="0.94488188976377963" header="0.51181102362204722" footer="0.51181102362204722"/>
  <pageSetup scale="71" orientation="portrait" r:id="rId1"/>
  <headerFooter alignWithMargins="0">
    <oddFooter>&amp;F</oddFooter>
  </headerFooter>
  <rowBreaks count="1" manualBreakCount="1">
    <brk id="66"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D9D8C-D7A2-431E-9A5B-5AD3F96A7E25}">
  <dimension ref="A1:AB508"/>
  <sheetViews>
    <sheetView view="pageBreakPreview" zoomScaleNormal="115" zoomScaleSheetLayoutView="100" workbookViewId="0">
      <selection activeCell="C1" sqref="A1:C1048576"/>
    </sheetView>
  </sheetViews>
  <sheetFormatPr baseColWidth="10" defaultRowHeight="12.75"/>
  <cols>
    <col min="1" max="1" width="7.85546875" style="73" customWidth="1"/>
    <col min="2" max="2" width="2" style="73" customWidth="1"/>
    <col min="3" max="3" width="1.5703125" style="73" customWidth="1"/>
    <col min="4" max="4" width="61.28515625" style="73" customWidth="1"/>
    <col min="5" max="5" width="5.42578125" style="73" bestFit="1" customWidth="1"/>
    <col min="6" max="6" width="5.42578125" style="73" customWidth="1"/>
    <col min="7" max="7" width="6.140625" style="73" customWidth="1"/>
    <col min="8" max="9" width="11.42578125" style="73"/>
    <col min="10" max="10" width="4.7109375" style="73" customWidth="1"/>
    <col min="11" max="11" width="5" style="73" customWidth="1"/>
    <col min="12" max="12" width="2.28515625" style="73" customWidth="1"/>
    <col min="13" max="13" width="26" style="73" customWidth="1"/>
    <col min="14" max="14" width="8" style="73" customWidth="1"/>
    <col min="15" max="15" width="1" style="73" customWidth="1"/>
    <col min="16" max="16" width="6.7109375" style="73" customWidth="1"/>
    <col min="17" max="17" width="1" style="73" customWidth="1"/>
    <col min="18" max="18" width="6.7109375" style="73" customWidth="1"/>
    <col min="19" max="19" width="1" style="73" customWidth="1"/>
    <col min="20" max="20" width="6.7109375" style="73" customWidth="1"/>
    <col min="21" max="21" width="1" style="73" customWidth="1"/>
    <col min="22" max="22" width="6.7109375" style="73" customWidth="1"/>
    <col min="23" max="23" width="1" style="73" customWidth="1"/>
    <col min="24" max="24" width="6.7109375" style="73" customWidth="1"/>
    <col min="25" max="25" width="1" style="73" customWidth="1"/>
    <col min="26" max="27" width="6.7109375" style="73" customWidth="1"/>
    <col min="28" max="16384" width="11.42578125" style="73"/>
  </cols>
  <sheetData>
    <row r="1" spans="1:28" ht="11.25" customHeight="1">
      <c r="E1" s="92"/>
      <c r="F1" s="92"/>
      <c r="G1" s="92"/>
      <c r="H1" s="92"/>
      <c r="I1" s="92"/>
    </row>
    <row r="2" spans="1:28">
      <c r="A2" s="1983" t="s">
        <v>1661</v>
      </c>
      <c r="B2" s="1983"/>
      <c r="C2" s="1983"/>
      <c r="D2" s="1983"/>
      <c r="E2" s="1983"/>
      <c r="F2" s="1983"/>
      <c r="G2" s="1983"/>
      <c r="H2" s="92"/>
      <c r="K2" s="1983"/>
      <c r="L2" s="1983"/>
      <c r="M2" s="1983"/>
      <c r="N2" s="1983"/>
      <c r="O2" s="1983"/>
      <c r="P2" s="1983"/>
      <c r="Q2" s="1983"/>
      <c r="R2" s="1983"/>
      <c r="S2" s="1983"/>
      <c r="T2" s="1983"/>
      <c r="U2" s="1983"/>
      <c r="V2" s="1983"/>
      <c r="W2" s="1983"/>
      <c r="X2" s="1983"/>
      <c r="Y2" s="1983"/>
    </row>
    <row r="3" spans="1:28" ht="15.75">
      <c r="A3" s="1983" t="s">
        <v>63</v>
      </c>
      <c r="B3" s="1983"/>
      <c r="C3" s="1983"/>
      <c r="D3" s="1983"/>
      <c r="E3" s="1983"/>
      <c r="F3" s="1983"/>
      <c r="G3" s="1983"/>
      <c r="H3" s="92"/>
      <c r="I3" s="106"/>
      <c r="J3" s="106"/>
      <c r="K3" s="105"/>
      <c r="AA3" s="104"/>
      <c r="AB3" s="104"/>
    </row>
    <row r="4" spans="1:28" ht="3" customHeight="1">
      <c r="C4" s="274"/>
      <c r="D4" s="274"/>
      <c r="E4" s="99"/>
      <c r="F4" s="907"/>
      <c r="G4" s="907"/>
      <c r="H4" s="92"/>
      <c r="K4" s="99"/>
    </row>
    <row r="5" spans="1:28" ht="10.5" customHeight="1">
      <c r="A5" s="1989" t="s">
        <v>29</v>
      </c>
      <c r="B5" s="1971" t="s">
        <v>336</v>
      </c>
      <c r="C5" s="1971"/>
      <c r="D5" s="1971"/>
      <c r="E5" s="1974" t="s">
        <v>26</v>
      </c>
      <c r="F5" s="1974" t="s">
        <v>27</v>
      </c>
      <c r="G5" s="1977" t="s">
        <v>5</v>
      </c>
      <c r="H5" s="92"/>
      <c r="K5" s="99"/>
    </row>
    <row r="6" spans="1:28" ht="10.5" customHeight="1">
      <c r="A6" s="1990"/>
      <c r="B6" s="1972"/>
      <c r="C6" s="1972"/>
      <c r="D6" s="1972"/>
      <c r="E6" s="1975"/>
      <c r="F6" s="1975"/>
      <c r="G6" s="1978"/>
      <c r="H6" s="92"/>
      <c r="I6" s="97"/>
    </row>
    <row r="7" spans="1:28" ht="10.5" customHeight="1">
      <c r="A7" s="1991"/>
      <c r="B7" s="1973"/>
      <c r="C7" s="1973"/>
      <c r="D7" s="1973"/>
      <c r="E7" s="1976"/>
      <c r="F7" s="1976"/>
      <c r="G7" s="1979"/>
      <c r="H7" s="92"/>
    </row>
    <row r="8" spans="1:28" ht="11.25" customHeight="1">
      <c r="A8" s="1984">
        <v>1401</v>
      </c>
      <c r="B8" s="1949" t="s">
        <v>9</v>
      </c>
      <c r="C8" s="1831"/>
      <c r="D8" s="1836"/>
      <c r="E8" s="219">
        <f>SUM(E9,E14,E21)</f>
        <v>12</v>
      </c>
      <c r="F8" s="219">
        <f>SUM(F9,F14,F21)</f>
        <v>5</v>
      </c>
      <c r="G8" s="229">
        <f>SUM(E8:F8)</f>
        <v>17</v>
      </c>
      <c r="H8" s="92"/>
    </row>
    <row r="9" spans="1:28" ht="11.25" customHeight="1">
      <c r="A9" s="1985"/>
      <c r="B9" s="488" t="s">
        <v>10</v>
      </c>
      <c r="C9" s="99"/>
      <c r="D9" s="99"/>
      <c r="E9" s="1945">
        <f>SUM(E10,E12)</f>
        <v>3</v>
      </c>
      <c r="F9" s="1945">
        <f>SUM(F10,F12)</f>
        <v>4</v>
      </c>
      <c r="G9" s="1935">
        <f>SUM(E9:F9)</f>
        <v>7</v>
      </c>
      <c r="H9" s="92"/>
      <c r="I9" s="92"/>
    </row>
    <row r="10" spans="1:28" ht="10.5" customHeight="1">
      <c r="A10" s="1985"/>
      <c r="B10" s="99"/>
      <c r="C10" s="99" t="s">
        <v>1256</v>
      </c>
      <c r="D10" s="99"/>
      <c r="E10" s="140">
        <f>SUM(E11)</f>
        <v>3</v>
      </c>
      <c r="F10" s="140">
        <f>SUM(F11)</f>
        <v>4</v>
      </c>
      <c r="G10" s="141">
        <f>SUM(E10:F10)</f>
        <v>7</v>
      </c>
      <c r="H10" s="92"/>
      <c r="I10" s="92"/>
    </row>
    <row r="11" spans="1:28" ht="10.5" customHeight="1">
      <c r="A11" s="1985"/>
      <c r="B11" s="99"/>
      <c r="D11" s="99" t="s">
        <v>1253</v>
      </c>
      <c r="E11" s="140">
        <v>3</v>
      </c>
      <c r="F11" s="140">
        <v>4</v>
      </c>
      <c r="G11" s="1954">
        <f>SUM(E11:F11)</f>
        <v>7</v>
      </c>
      <c r="H11" s="92"/>
      <c r="I11" s="92"/>
    </row>
    <row r="12" spans="1:28" ht="10.5" customHeight="1">
      <c r="A12" s="1985"/>
      <c r="B12" s="99"/>
      <c r="C12" s="99" t="s">
        <v>1261</v>
      </c>
      <c r="D12" s="99"/>
      <c r="E12" s="140">
        <f>SUM(E13)</f>
        <v>0</v>
      </c>
      <c r="F12" s="140">
        <f>SUM(F13)</f>
        <v>0</v>
      </c>
      <c r="G12" s="1954">
        <f>SUM(E12:F12)</f>
        <v>0</v>
      </c>
      <c r="H12" s="92"/>
      <c r="I12" s="92"/>
    </row>
    <row r="13" spans="1:28" ht="10.5" customHeight="1">
      <c r="A13" s="1985"/>
      <c r="B13" s="99"/>
      <c r="D13" s="99" t="s">
        <v>1326</v>
      </c>
      <c r="E13" s="140">
        <v>0</v>
      </c>
      <c r="F13" s="140">
        <v>0</v>
      </c>
      <c r="G13" s="1954">
        <f>SUM(E13:F13)</f>
        <v>0</v>
      </c>
      <c r="H13" s="92"/>
      <c r="I13" s="92"/>
    </row>
    <row r="14" spans="1:28" ht="11.25" customHeight="1">
      <c r="A14" s="1985"/>
      <c r="B14" s="138" t="s">
        <v>11</v>
      </c>
      <c r="C14" s="99"/>
      <c r="D14" s="99"/>
      <c r="E14" s="1238">
        <f>SUM(E15+E17+E19)</f>
        <v>5</v>
      </c>
      <c r="F14" s="1238">
        <f>SUM(F15+F17+F19)</f>
        <v>1</v>
      </c>
      <c r="G14" s="1935">
        <f>SUM(E14:F14)</f>
        <v>6</v>
      </c>
      <c r="H14" s="92"/>
      <c r="I14" s="92"/>
    </row>
    <row r="15" spans="1:28" ht="10.5" customHeight="1">
      <c r="A15" s="1985"/>
      <c r="B15" s="138"/>
      <c r="C15" s="99" t="s">
        <v>1258</v>
      </c>
      <c r="D15" s="99"/>
      <c r="E15" s="140">
        <f>SUM(E16)</f>
        <v>0</v>
      </c>
      <c r="F15" s="149">
        <f>SUM(F16)</f>
        <v>0</v>
      </c>
      <c r="G15" s="1954">
        <f>SUM(E15:F15)</f>
        <v>0</v>
      </c>
      <c r="H15" s="92"/>
      <c r="I15" s="92"/>
    </row>
    <row r="16" spans="1:28" ht="10.5" customHeight="1">
      <c r="A16" s="1985"/>
      <c r="B16" s="138"/>
      <c r="C16" s="99"/>
      <c r="D16" s="99" t="s">
        <v>1659</v>
      </c>
      <c r="E16" s="1308">
        <v>0</v>
      </c>
      <c r="F16" s="1308">
        <v>0</v>
      </c>
      <c r="G16" s="1954">
        <f>SUM(E16:F16)</f>
        <v>0</v>
      </c>
      <c r="H16" s="92"/>
      <c r="I16" s="92"/>
    </row>
    <row r="17" spans="1:9" ht="10.5" customHeight="1">
      <c r="A17" s="1985"/>
      <c r="B17" s="99"/>
      <c r="C17" s="99" t="s">
        <v>1256</v>
      </c>
      <c r="D17" s="99"/>
      <c r="E17" s="1308">
        <f>SUM(E18)</f>
        <v>5</v>
      </c>
      <c r="F17" s="1308">
        <f>SUM(F18)</f>
        <v>1</v>
      </c>
      <c r="G17" s="1954">
        <f>SUM(E17:F17)</f>
        <v>6</v>
      </c>
      <c r="H17" s="92"/>
      <c r="I17" s="92"/>
    </row>
    <row r="18" spans="1:9" ht="10.5" customHeight="1">
      <c r="A18" s="1985"/>
      <c r="B18" s="99"/>
      <c r="C18" s="99"/>
      <c r="D18" s="99" t="s">
        <v>1253</v>
      </c>
      <c r="E18" s="1308">
        <v>5</v>
      </c>
      <c r="F18" s="1308">
        <v>1</v>
      </c>
      <c r="G18" s="1954">
        <f>SUM(E18:F18)</f>
        <v>6</v>
      </c>
      <c r="H18" s="92"/>
      <c r="I18" s="92"/>
    </row>
    <row r="19" spans="1:9" ht="10.5" customHeight="1">
      <c r="A19" s="1985"/>
      <c r="B19" s="99"/>
      <c r="C19" s="99" t="s">
        <v>1261</v>
      </c>
      <c r="D19" s="99"/>
      <c r="E19" s="1308">
        <f>SUM(E20)</f>
        <v>0</v>
      </c>
      <c r="F19" s="1308">
        <f>SUM(F20)</f>
        <v>0</v>
      </c>
      <c r="G19" s="1954">
        <f>SUM(E19:F19)</f>
        <v>0</v>
      </c>
      <c r="H19" s="92"/>
      <c r="I19" s="92"/>
    </row>
    <row r="20" spans="1:9" ht="10.5" customHeight="1">
      <c r="A20" s="1985"/>
      <c r="B20" s="99"/>
      <c r="C20" s="99"/>
      <c r="D20" s="99" t="s">
        <v>1324</v>
      </c>
      <c r="E20" s="1308">
        <v>0</v>
      </c>
      <c r="F20" s="1308">
        <v>0</v>
      </c>
      <c r="G20" s="1954">
        <f>SUM(E20:F20)</f>
        <v>0</v>
      </c>
      <c r="H20" s="92"/>
      <c r="I20" s="92"/>
    </row>
    <row r="21" spans="1:9" ht="11.25" customHeight="1">
      <c r="A21" s="1985"/>
      <c r="B21" s="138" t="s">
        <v>12</v>
      </c>
      <c r="C21" s="99"/>
      <c r="D21" s="99"/>
      <c r="E21" s="1955">
        <f>SUM(E22+E24)</f>
        <v>4</v>
      </c>
      <c r="F21" s="1955">
        <f>SUM(F22+F24)</f>
        <v>0</v>
      </c>
      <c r="G21" s="1935">
        <f>SUM(E21:F21)</f>
        <v>4</v>
      </c>
      <c r="H21" s="92"/>
      <c r="I21" s="92"/>
    </row>
    <row r="22" spans="1:9" ht="11.25" customHeight="1">
      <c r="A22" s="1985"/>
      <c r="B22" s="138"/>
      <c r="C22" s="99" t="s">
        <v>1258</v>
      </c>
      <c r="D22" s="99"/>
      <c r="E22" s="152">
        <f>SUM(E23)</f>
        <v>0</v>
      </c>
      <c r="F22" s="152">
        <f>SUM(F23)</f>
        <v>0</v>
      </c>
      <c r="G22" s="141">
        <f>SUM(E22:F22)</f>
        <v>0</v>
      </c>
      <c r="H22" s="92"/>
      <c r="I22" s="92"/>
    </row>
    <row r="23" spans="1:9" ht="11.25" customHeight="1">
      <c r="A23" s="1985"/>
      <c r="B23" s="138"/>
      <c r="C23" s="99"/>
      <c r="D23" s="99" t="s">
        <v>1257</v>
      </c>
      <c r="E23" s="152">
        <v>0</v>
      </c>
      <c r="F23" s="152">
        <v>0</v>
      </c>
      <c r="G23" s="141">
        <f>SUM(E23:F23)</f>
        <v>0</v>
      </c>
      <c r="H23" s="92"/>
      <c r="I23" s="92"/>
    </row>
    <row r="24" spans="1:9" ht="10.5" customHeight="1">
      <c r="A24" s="1985"/>
      <c r="B24" s="99"/>
      <c r="C24" s="99" t="s">
        <v>1256</v>
      </c>
      <c r="D24" s="99"/>
      <c r="E24" s="1308">
        <f>SUM(E25)</f>
        <v>4</v>
      </c>
      <c r="F24" s="1308">
        <f>SUM(F25)</f>
        <v>0</v>
      </c>
      <c r="G24" s="1954">
        <f>SUM(E24:F24)</f>
        <v>4</v>
      </c>
      <c r="H24" s="92"/>
      <c r="I24" s="92"/>
    </row>
    <row r="25" spans="1:9" ht="10.5" customHeight="1">
      <c r="A25" s="1996"/>
      <c r="B25" s="99"/>
      <c r="C25" s="99"/>
      <c r="D25" s="99" t="s">
        <v>1253</v>
      </c>
      <c r="E25" s="152">
        <v>4</v>
      </c>
      <c r="F25" s="152">
        <v>0</v>
      </c>
      <c r="G25" s="1954">
        <f>SUM(E25:F25)</f>
        <v>4</v>
      </c>
      <c r="H25" s="92"/>
      <c r="I25" s="92"/>
    </row>
    <row r="26" spans="1:9" ht="11.25" customHeight="1">
      <c r="A26" s="1984">
        <v>1402</v>
      </c>
      <c r="B26" s="1832" t="s">
        <v>13</v>
      </c>
      <c r="C26" s="1831"/>
      <c r="D26" s="1831"/>
      <c r="E26" s="1966">
        <f>SUM(E27,E43,E51,E58+E61)</f>
        <v>15</v>
      </c>
      <c r="F26" s="1966">
        <f>SUM(F27,F43,F51,F58+F61)</f>
        <v>14</v>
      </c>
      <c r="G26" s="1940">
        <f>SUM(E26:F26)</f>
        <v>29</v>
      </c>
      <c r="H26" s="92"/>
      <c r="I26" s="92"/>
    </row>
    <row r="27" spans="1:9" ht="11.25" customHeight="1">
      <c r="A27" s="1985"/>
      <c r="B27" s="138" t="s">
        <v>92</v>
      </c>
      <c r="C27" s="99"/>
      <c r="D27" s="99"/>
      <c r="E27" s="1955">
        <f>SUM(E28,E30)</f>
        <v>13</v>
      </c>
      <c r="F27" s="1955">
        <f>SUM(F28,F30)</f>
        <v>8</v>
      </c>
      <c r="G27" s="1935">
        <f>SUM(E27:F27)</f>
        <v>21</v>
      </c>
      <c r="H27" s="92"/>
      <c r="I27" s="92"/>
    </row>
    <row r="28" spans="1:9" ht="10.5" customHeight="1">
      <c r="A28" s="1985"/>
      <c r="B28" s="261"/>
      <c r="C28" s="99" t="s">
        <v>84</v>
      </c>
      <c r="D28" s="99"/>
      <c r="E28" s="1308">
        <f>SUM(E29)</f>
        <v>0</v>
      </c>
      <c r="F28" s="1308">
        <f>SUM(F29)</f>
        <v>0</v>
      </c>
      <c r="G28" s="1954">
        <f>SUM(E28:F28)</f>
        <v>0</v>
      </c>
      <c r="H28" s="92"/>
      <c r="I28" s="92"/>
    </row>
    <row r="29" spans="1:9" ht="10.5" customHeight="1">
      <c r="A29" s="1985"/>
      <c r="B29" s="138"/>
      <c r="C29" s="99"/>
      <c r="D29" s="99" t="s">
        <v>1323</v>
      </c>
      <c r="E29" s="1308">
        <v>0</v>
      </c>
      <c r="F29" s="1308">
        <v>0</v>
      </c>
      <c r="G29" s="1954">
        <f>SUM(E29:F29)</f>
        <v>0</v>
      </c>
      <c r="H29" s="92"/>
      <c r="I29" s="92"/>
    </row>
    <row r="30" spans="1:9" ht="10.5" customHeight="1">
      <c r="A30" s="1985"/>
      <c r="B30" s="99"/>
      <c r="C30" s="99" t="s">
        <v>1256</v>
      </c>
      <c r="D30" s="99"/>
      <c r="E30" s="1308">
        <f>SUM(E31+E32+E33+E35+E36+E37+E38+E39+E40+E41+E42)</f>
        <v>13</v>
      </c>
      <c r="F30" s="1308">
        <f>SUM(F31+F32+F33+F35+F36+F37+F38+F39+F40+F41+F42)</f>
        <v>8</v>
      </c>
      <c r="G30" s="1954">
        <f>SUM(E30:F30)</f>
        <v>21</v>
      </c>
      <c r="H30" s="92"/>
      <c r="I30" s="92"/>
    </row>
    <row r="31" spans="1:9" ht="10.5" customHeight="1">
      <c r="A31" s="1985"/>
      <c r="B31" s="99"/>
      <c r="C31" s="99"/>
      <c r="D31" s="99" t="s">
        <v>1313</v>
      </c>
      <c r="E31" s="1308">
        <v>1</v>
      </c>
      <c r="F31" s="1308">
        <v>1</v>
      </c>
      <c r="G31" s="1954">
        <f>SUM(E31:F31)</f>
        <v>2</v>
      </c>
      <c r="H31" s="92"/>
      <c r="I31" s="92"/>
    </row>
    <row r="32" spans="1:9" ht="10.5" customHeight="1">
      <c r="A32" s="1985"/>
      <c r="B32" s="99"/>
      <c r="C32" s="99"/>
      <c r="D32" s="99" t="s">
        <v>1322</v>
      </c>
      <c r="E32" s="1308">
        <v>0</v>
      </c>
      <c r="F32" s="1308">
        <v>0</v>
      </c>
      <c r="G32" s="1954">
        <f>SUM(E32:F32)</f>
        <v>0</v>
      </c>
      <c r="H32" s="92"/>
      <c r="I32" s="92"/>
    </row>
    <row r="33" spans="1:9" ht="10.5" customHeight="1">
      <c r="A33" s="1985"/>
      <c r="B33" s="99"/>
      <c r="C33" s="99"/>
      <c r="D33" s="99" t="s">
        <v>1312</v>
      </c>
      <c r="E33" s="1308">
        <v>0</v>
      </c>
      <c r="F33" s="1308">
        <v>0</v>
      </c>
      <c r="G33" s="1954">
        <f>SUM(E33:F33)</f>
        <v>0</v>
      </c>
      <c r="H33" s="92"/>
      <c r="I33" s="92"/>
    </row>
    <row r="34" spans="1:9" ht="10.5" customHeight="1">
      <c r="A34" s="1985"/>
      <c r="B34" s="99"/>
      <c r="C34" s="99"/>
      <c r="D34" s="99" t="s">
        <v>1308</v>
      </c>
      <c r="E34" s="1308"/>
      <c r="F34" s="1308"/>
      <c r="G34" s="1965"/>
      <c r="H34" s="92"/>
      <c r="I34" s="92"/>
    </row>
    <row r="35" spans="1:9" ht="10.5" customHeight="1">
      <c r="A35" s="1985"/>
      <c r="B35" s="99"/>
      <c r="C35" s="99"/>
      <c r="D35" s="99" t="s">
        <v>1321</v>
      </c>
      <c r="E35" s="1308">
        <v>1</v>
      </c>
      <c r="F35" s="1308">
        <v>4</v>
      </c>
      <c r="G35" s="1954">
        <f>SUM(E35:F35)</f>
        <v>5</v>
      </c>
      <c r="H35" s="92"/>
      <c r="I35" s="92"/>
    </row>
    <row r="36" spans="1:9" ht="10.5" customHeight="1">
      <c r="A36" s="1985"/>
      <c r="B36" s="99"/>
      <c r="C36" s="99"/>
      <c r="D36" s="99" t="s">
        <v>1320</v>
      </c>
      <c r="E36" s="1308">
        <v>7</v>
      </c>
      <c r="F36" s="1308">
        <v>3</v>
      </c>
      <c r="G36" s="1954">
        <f>SUM(E36:F36)</f>
        <v>10</v>
      </c>
      <c r="H36" s="92"/>
      <c r="I36" s="92"/>
    </row>
    <row r="37" spans="1:9" ht="10.5" customHeight="1">
      <c r="A37" s="1985"/>
      <c r="B37" s="99"/>
      <c r="C37" s="99"/>
      <c r="D37" s="99" t="s">
        <v>1310</v>
      </c>
      <c r="E37" s="1308">
        <v>0</v>
      </c>
      <c r="F37" s="1308">
        <v>0</v>
      </c>
      <c r="G37" s="1954">
        <f>SUM(E37:F37)</f>
        <v>0</v>
      </c>
      <c r="H37" s="92"/>
      <c r="I37" s="92"/>
    </row>
    <row r="38" spans="1:9" ht="10.5" customHeight="1">
      <c r="A38" s="1985"/>
      <c r="B38" s="99"/>
      <c r="C38" s="99"/>
      <c r="D38" s="99" t="s">
        <v>1318</v>
      </c>
      <c r="E38" s="1308">
        <v>0</v>
      </c>
      <c r="F38" s="1308">
        <v>0</v>
      </c>
      <c r="G38" s="1954">
        <f>SUM(E38:F38)</f>
        <v>0</v>
      </c>
      <c r="H38" s="92"/>
      <c r="I38" s="92"/>
    </row>
    <row r="39" spans="1:9" ht="10.5" customHeight="1">
      <c r="A39" s="1985"/>
      <c r="B39" s="99"/>
      <c r="C39" s="99"/>
      <c r="D39" s="99" t="s">
        <v>1317</v>
      </c>
      <c r="E39" s="1308">
        <v>1</v>
      </c>
      <c r="F39" s="1308">
        <v>0</v>
      </c>
      <c r="G39" s="1954">
        <f>SUM(E39:F39)</f>
        <v>1</v>
      </c>
      <c r="H39" s="92"/>
      <c r="I39" s="92"/>
    </row>
    <row r="40" spans="1:9" ht="10.5" customHeight="1">
      <c r="A40" s="1985"/>
      <c r="B40" s="99"/>
      <c r="C40" s="99"/>
      <c r="D40" s="99" t="s">
        <v>1316</v>
      </c>
      <c r="E40" s="1308">
        <v>2</v>
      </c>
      <c r="F40" s="1308">
        <v>0</v>
      </c>
      <c r="G40" s="1954">
        <f>SUM(E40:F40)</f>
        <v>2</v>
      </c>
      <c r="H40" s="92"/>
      <c r="I40" s="92"/>
    </row>
    <row r="41" spans="1:9" ht="10.5" customHeight="1">
      <c r="A41" s="1985"/>
      <c r="B41" s="99"/>
      <c r="C41" s="99"/>
      <c r="D41" s="99" t="s">
        <v>1315</v>
      </c>
      <c r="E41" s="1308">
        <v>1</v>
      </c>
      <c r="F41" s="1308">
        <v>0</v>
      </c>
      <c r="G41" s="1954">
        <f>SUM(E41:F41)</f>
        <v>1</v>
      </c>
      <c r="H41" s="92"/>
      <c r="I41" s="92"/>
    </row>
    <row r="42" spans="1:9" ht="10.5" customHeight="1">
      <c r="A42" s="1985"/>
      <c r="B42" s="99"/>
      <c r="C42" s="99"/>
      <c r="D42" s="99" t="s">
        <v>1314</v>
      </c>
      <c r="E42" s="1308">
        <v>0</v>
      </c>
      <c r="F42" s="1308">
        <v>0</v>
      </c>
      <c r="G42" s="1954">
        <f>SUM(E42:F42)</f>
        <v>0</v>
      </c>
      <c r="H42" s="92"/>
      <c r="I42" s="92"/>
    </row>
    <row r="43" spans="1:9" ht="11.25" customHeight="1">
      <c r="A43" s="1985"/>
      <c r="B43" s="138" t="s">
        <v>110</v>
      </c>
      <c r="C43" s="99"/>
      <c r="D43" s="99"/>
      <c r="E43" s="1955">
        <f>SUM(E44+E46)</f>
        <v>1</v>
      </c>
      <c r="F43" s="1955">
        <f>SUM(F44+F46)</f>
        <v>3</v>
      </c>
      <c r="G43" s="1935">
        <f>SUM(E43:F43)</f>
        <v>4</v>
      </c>
      <c r="H43" s="92"/>
      <c r="I43" s="92"/>
    </row>
    <row r="44" spans="1:9" ht="11.25" customHeight="1">
      <c r="A44" s="1985"/>
      <c r="B44" s="138"/>
      <c r="C44" s="99" t="s">
        <v>1258</v>
      </c>
      <c r="D44" s="99"/>
      <c r="E44" s="152">
        <f>SUM(E45)</f>
        <v>0</v>
      </c>
      <c r="F44" s="152">
        <f>SUM(F45)</f>
        <v>0</v>
      </c>
      <c r="G44" s="141">
        <f>SUM(E44:F44)</f>
        <v>0</v>
      </c>
      <c r="H44" s="92"/>
      <c r="I44" s="92"/>
    </row>
    <row r="45" spans="1:9" ht="11.25" customHeight="1">
      <c r="A45" s="1985"/>
      <c r="B45" s="138"/>
      <c r="C45" s="99"/>
      <c r="D45" s="99" t="s">
        <v>1313</v>
      </c>
      <c r="E45" s="152">
        <v>0</v>
      </c>
      <c r="F45" s="152">
        <v>0</v>
      </c>
      <c r="G45" s="141">
        <f>SUM(E45:F45)</f>
        <v>0</v>
      </c>
      <c r="H45" s="92"/>
      <c r="I45" s="92"/>
    </row>
    <row r="46" spans="1:9" ht="10.5" customHeight="1">
      <c r="A46" s="1985"/>
      <c r="B46" s="99"/>
      <c r="C46" s="99" t="s">
        <v>1256</v>
      </c>
      <c r="E46" s="1308">
        <f>SUM(E47+E49+E50)</f>
        <v>1</v>
      </c>
      <c r="F46" s="1308">
        <f>SUM(F47+F49+F50)</f>
        <v>3</v>
      </c>
      <c r="G46" s="1954">
        <f>SUM(E46:F46)</f>
        <v>4</v>
      </c>
      <c r="H46" s="92"/>
      <c r="I46" s="92"/>
    </row>
    <row r="47" spans="1:9" ht="10.5" customHeight="1">
      <c r="A47" s="1985"/>
      <c r="B47" s="99"/>
      <c r="D47" s="10" t="s">
        <v>1312</v>
      </c>
      <c r="E47" s="1308">
        <v>0</v>
      </c>
      <c r="F47" s="1308">
        <v>0</v>
      </c>
      <c r="G47" s="1954">
        <f>SUM(E47:F47)</f>
        <v>0</v>
      </c>
      <c r="H47" s="92"/>
      <c r="I47" s="92"/>
    </row>
    <row r="48" spans="1:9" ht="10.5" customHeight="1">
      <c r="A48" s="1985"/>
      <c r="B48" s="99"/>
      <c r="C48" s="99"/>
      <c r="D48" s="99" t="s">
        <v>1308</v>
      </c>
      <c r="E48" s="1308"/>
      <c r="F48" s="1308"/>
      <c r="G48" s="1954"/>
      <c r="H48" s="92"/>
      <c r="I48" s="92"/>
    </row>
    <row r="49" spans="1:9" ht="10.5" customHeight="1">
      <c r="A49" s="1985"/>
      <c r="B49" s="99"/>
      <c r="C49" s="99"/>
      <c r="D49" s="99" t="s">
        <v>1310</v>
      </c>
      <c r="E49" s="1308">
        <v>0</v>
      </c>
      <c r="F49" s="1308">
        <v>3</v>
      </c>
      <c r="G49" s="1954">
        <f>SUM(E49:F49)</f>
        <v>3</v>
      </c>
      <c r="H49" s="92"/>
      <c r="I49" s="92"/>
    </row>
    <row r="50" spans="1:9" ht="10.5" customHeight="1">
      <c r="A50" s="1985"/>
      <c r="B50" s="99"/>
      <c r="C50" s="99"/>
      <c r="D50" s="99" t="s">
        <v>1309</v>
      </c>
      <c r="E50" s="1308">
        <v>1</v>
      </c>
      <c r="F50" s="1308">
        <v>0</v>
      </c>
      <c r="G50" s="1954">
        <f>SUM(E50:F50)</f>
        <v>1</v>
      </c>
      <c r="H50" s="92"/>
      <c r="I50" s="92"/>
    </row>
    <row r="51" spans="1:9" ht="11.25" customHeight="1">
      <c r="A51" s="1985"/>
      <c r="B51" s="138" t="s">
        <v>56</v>
      </c>
      <c r="C51" s="99"/>
      <c r="D51" s="99"/>
      <c r="E51" s="1955">
        <f>SUM(E52)</f>
        <v>0</v>
      </c>
      <c r="F51" s="1955">
        <f>SUM(F52)</f>
        <v>2</v>
      </c>
      <c r="G51" s="1935">
        <f>SUM(E51:F51)</f>
        <v>2</v>
      </c>
      <c r="H51" s="92"/>
      <c r="I51" s="92"/>
    </row>
    <row r="52" spans="1:9" ht="10.5" customHeight="1">
      <c r="A52" s="1985"/>
      <c r="B52" s="99"/>
      <c r="C52" s="99" t="s">
        <v>1256</v>
      </c>
      <c r="D52" s="99"/>
      <c r="E52" s="1308">
        <f>SUM(E54:E57)</f>
        <v>0</v>
      </c>
      <c r="F52" s="1308">
        <f>SUM(F54:F57)</f>
        <v>2</v>
      </c>
      <c r="G52" s="1954">
        <f>SUM(E52:F52)</f>
        <v>2</v>
      </c>
      <c r="H52" s="92"/>
      <c r="I52" s="92"/>
    </row>
    <row r="53" spans="1:9" ht="10.5" customHeight="1">
      <c r="A53" s="1985"/>
      <c r="B53" s="99"/>
      <c r="C53" s="99"/>
      <c r="D53" s="99" t="s">
        <v>1308</v>
      </c>
      <c r="E53" s="1308"/>
      <c r="F53" s="1308"/>
      <c r="G53" s="1954"/>
      <c r="H53" s="92"/>
      <c r="I53" s="92"/>
    </row>
    <row r="54" spans="1:9" ht="10.5" customHeight="1">
      <c r="A54" s="1985"/>
      <c r="B54" s="99"/>
      <c r="C54" s="99"/>
      <c r="D54" s="99" t="s">
        <v>1307</v>
      </c>
      <c r="E54" s="1308">
        <v>0</v>
      </c>
      <c r="F54" s="1308">
        <v>0</v>
      </c>
      <c r="G54" s="1954">
        <f>SUM(E54:F54)</f>
        <v>0</v>
      </c>
      <c r="H54" s="92"/>
      <c r="I54" s="92"/>
    </row>
    <row r="55" spans="1:9" ht="10.5" customHeight="1">
      <c r="A55" s="1985"/>
      <c r="B55" s="99"/>
      <c r="C55" s="99"/>
      <c r="D55" s="99" t="s">
        <v>1317</v>
      </c>
      <c r="E55" s="1308">
        <v>0</v>
      </c>
      <c r="F55" s="1308">
        <v>1</v>
      </c>
      <c r="G55" s="1954">
        <f>SUM(E55:F55)</f>
        <v>1</v>
      </c>
      <c r="H55" s="92"/>
      <c r="I55" s="92"/>
    </row>
    <row r="56" spans="1:9" ht="10.5" customHeight="1">
      <c r="A56" s="1985"/>
      <c r="B56" s="99"/>
      <c r="C56" s="99"/>
      <c r="D56" s="99" t="s">
        <v>1316</v>
      </c>
      <c r="E56" s="1308">
        <v>0</v>
      </c>
      <c r="F56" s="1308">
        <v>0</v>
      </c>
      <c r="G56" s="1954">
        <f>SUM(E56:F56)</f>
        <v>0</v>
      </c>
      <c r="H56" s="92"/>
      <c r="I56" s="92"/>
    </row>
    <row r="57" spans="1:9" ht="10.5" customHeight="1">
      <c r="A57" s="1985"/>
      <c r="B57" s="99"/>
      <c r="C57" s="99"/>
      <c r="D57" s="99" t="s">
        <v>1304</v>
      </c>
      <c r="E57" s="1308">
        <v>0</v>
      </c>
      <c r="F57" s="1308">
        <v>1</v>
      </c>
      <c r="G57" s="1954">
        <f>SUM(E57:F57)</f>
        <v>1</v>
      </c>
      <c r="H57" s="92"/>
      <c r="I57" s="92"/>
    </row>
    <row r="58" spans="1:9" ht="11.25" customHeight="1">
      <c r="A58" s="1985"/>
      <c r="B58" s="138" t="s">
        <v>43</v>
      </c>
      <c r="C58" s="99"/>
      <c r="D58" s="99"/>
      <c r="E58" s="1955">
        <f>SUM(E59)</f>
        <v>1</v>
      </c>
      <c r="F58" s="1955">
        <f>SUM(F59)</f>
        <v>1</v>
      </c>
      <c r="G58" s="1935">
        <f>SUM(E58:F58)</f>
        <v>2</v>
      </c>
      <c r="H58" s="92"/>
      <c r="I58" s="92"/>
    </row>
    <row r="59" spans="1:9" ht="10.5" customHeight="1">
      <c r="A59" s="1985"/>
      <c r="B59" s="99"/>
      <c r="C59" s="99" t="s">
        <v>1256</v>
      </c>
      <c r="D59" s="99"/>
      <c r="E59" s="1308">
        <f>SUM(E60)</f>
        <v>1</v>
      </c>
      <c r="F59" s="1308">
        <f>SUM(F60)</f>
        <v>1</v>
      </c>
      <c r="G59" s="1954">
        <f>SUM(E59:F59)</f>
        <v>2</v>
      </c>
      <c r="H59" s="92"/>
      <c r="I59" s="92"/>
    </row>
    <row r="60" spans="1:9" ht="10.5" customHeight="1">
      <c r="A60" s="1985"/>
      <c r="B60" s="99"/>
      <c r="C60" s="99"/>
      <c r="D60" s="99" t="s">
        <v>1303</v>
      </c>
      <c r="E60" s="1308">
        <v>1</v>
      </c>
      <c r="F60" s="1308">
        <v>1</v>
      </c>
      <c r="G60" s="1954">
        <f>SUM(E60:F60)</f>
        <v>2</v>
      </c>
      <c r="H60" s="92"/>
      <c r="I60" s="92"/>
    </row>
    <row r="61" spans="1:9" ht="10.5" customHeight="1">
      <c r="A61" s="1914"/>
      <c r="B61" s="488" t="s">
        <v>1658</v>
      </c>
      <c r="C61" s="138"/>
      <c r="D61" s="138"/>
      <c r="E61" s="1238">
        <f>SUM(E62)</f>
        <v>0</v>
      </c>
      <c r="F61" s="1238">
        <f>SUM(F62)</f>
        <v>0</v>
      </c>
      <c r="G61" s="1935">
        <f>SUM(E61:F61)</f>
        <v>0</v>
      </c>
      <c r="H61" s="92"/>
      <c r="I61" s="92"/>
    </row>
    <row r="62" spans="1:9" ht="10.5" customHeight="1">
      <c r="A62" s="1914"/>
      <c r="B62" s="487"/>
      <c r="C62" s="99" t="s">
        <v>1261</v>
      </c>
      <c r="D62" s="99"/>
      <c r="E62" s="140">
        <f>SUM(E63)</f>
        <v>0</v>
      </c>
      <c r="F62" s="140">
        <f>SUM(F63)</f>
        <v>0</v>
      </c>
      <c r="G62" s="141">
        <f>SUM(E62:F62)</f>
        <v>0</v>
      </c>
      <c r="H62" s="92"/>
      <c r="I62" s="92"/>
    </row>
    <row r="63" spans="1:9" ht="10.5" customHeight="1">
      <c r="A63" s="1914"/>
      <c r="B63" s="518"/>
      <c r="C63" s="274"/>
      <c r="D63" s="274" t="s">
        <v>1302</v>
      </c>
      <c r="E63" s="1964">
        <v>0</v>
      </c>
      <c r="F63" s="1964">
        <v>0</v>
      </c>
      <c r="G63" s="1963">
        <f>SUM(E63:F63)</f>
        <v>0</v>
      </c>
      <c r="H63" s="92"/>
      <c r="I63" s="92"/>
    </row>
    <row r="64" spans="1:9" ht="11.25" customHeight="1">
      <c r="A64" s="1986">
        <v>1403</v>
      </c>
      <c r="B64" s="1832" t="s">
        <v>14</v>
      </c>
      <c r="C64" s="1831"/>
      <c r="D64" s="1831"/>
      <c r="E64" s="1956">
        <f>SUM(E65)</f>
        <v>0</v>
      </c>
      <c r="F64" s="1956">
        <f>SUM(F65)</f>
        <v>0</v>
      </c>
      <c r="G64" s="1937">
        <f>SUM(E64:F64)</f>
        <v>0</v>
      </c>
      <c r="H64" s="92"/>
      <c r="I64" s="92"/>
    </row>
    <row r="65" spans="1:9" ht="11.25" customHeight="1">
      <c r="A65" s="1987"/>
      <c r="B65" s="1947" t="s">
        <v>33</v>
      </c>
      <c r="C65" s="1962"/>
      <c r="D65" s="1962"/>
      <c r="E65" s="138">
        <f>SUM(E66)</f>
        <v>0</v>
      </c>
      <c r="F65" s="138">
        <f>SUM(F66)</f>
        <v>0</v>
      </c>
      <c r="G65" s="1961">
        <f>SUM(E65:F65)</f>
        <v>0</v>
      </c>
      <c r="H65" s="92"/>
      <c r="I65" s="92"/>
    </row>
    <row r="66" spans="1:9" ht="10.5" customHeight="1">
      <c r="A66" s="1987"/>
      <c r="B66" s="488"/>
      <c r="C66" s="261" t="s">
        <v>1256</v>
      </c>
      <c r="D66" s="261"/>
      <c r="E66" s="99">
        <f>SUM(E67)</f>
        <v>0</v>
      </c>
      <c r="F66" s="99">
        <f>SUM(F67)</f>
        <v>0</v>
      </c>
      <c r="G66" s="1959">
        <f>SUM(E66:F66)</f>
        <v>0</v>
      </c>
      <c r="H66" s="92"/>
      <c r="I66" s="92"/>
    </row>
    <row r="67" spans="1:9" ht="10.5" customHeight="1">
      <c r="A67" s="1988"/>
      <c r="B67" s="1960"/>
      <c r="C67" s="789"/>
      <c r="D67" s="789" t="s">
        <v>1299</v>
      </c>
      <c r="E67" s="99">
        <v>0</v>
      </c>
      <c r="F67" s="99">
        <v>0</v>
      </c>
      <c r="G67" s="1959">
        <f>SUM(E67:F67)</f>
        <v>0</v>
      </c>
      <c r="H67" s="92"/>
      <c r="I67" s="92"/>
    </row>
    <row r="68" spans="1:9" ht="11.25" customHeight="1">
      <c r="A68" s="1986">
        <v>1404</v>
      </c>
      <c r="B68" s="1958" t="s">
        <v>34</v>
      </c>
      <c r="C68" s="1957"/>
      <c r="D68" s="1831"/>
      <c r="E68" s="1938">
        <f>SUM(E69,E80)</f>
        <v>3</v>
      </c>
      <c r="F68" s="1956">
        <f>SUM(F69,F80)</f>
        <v>2</v>
      </c>
      <c r="G68" s="1940">
        <f>SUM(E68:F68)</f>
        <v>5</v>
      </c>
      <c r="H68" s="92"/>
      <c r="I68" s="92"/>
    </row>
    <row r="69" spans="1:9" ht="11.25" customHeight="1">
      <c r="A69" s="1987"/>
      <c r="B69" s="138" t="s">
        <v>109</v>
      </c>
      <c r="C69" s="99"/>
      <c r="D69" s="99"/>
      <c r="E69" s="1955">
        <f>SUM(E70+E72+E78)</f>
        <v>3</v>
      </c>
      <c r="F69" s="1955">
        <f>SUM(F70+F72+F78)</f>
        <v>2</v>
      </c>
      <c r="G69" s="1935">
        <f>SUM(E69:F69)</f>
        <v>5</v>
      </c>
      <c r="H69" s="92"/>
      <c r="I69" s="92"/>
    </row>
    <row r="70" spans="1:9" ht="10.5" customHeight="1">
      <c r="A70" s="1987"/>
      <c r="B70" s="138"/>
      <c r="C70" s="99" t="s">
        <v>1258</v>
      </c>
      <c r="D70" s="99"/>
      <c r="E70" s="1308">
        <f>SUM(E71)</f>
        <v>0</v>
      </c>
      <c r="F70" s="1308">
        <f>SUM(F71)</f>
        <v>0</v>
      </c>
      <c r="G70" s="1954">
        <f>SUM(E70:F70)</f>
        <v>0</v>
      </c>
      <c r="H70" s="92"/>
      <c r="I70" s="92"/>
    </row>
    <row r="71" spans="1:9" ht="10.5" customHeight="1">
      <c r="A71" s="1987"/>
      <c r="B71" s="138"/>
      <c r="C71" s="99"/>
      <c r="D71" s="99" t="s">
        <v>1298</v>
      </c>
      <c r="E71" s="1308">
        <v>0</v>
      </c>
      <c r="F71" s="1308">
        <v>0</v>
      </c>
      <c r="G71" s="1954">
        <f>SUM(E71:F71)</f>
        <v>0</v>
      </c>
      <c r="H71" s="92"/>
      <c r="I71" s="92"/>
    </row>
    <row r="72" spans="1:9" ht="10.5" customHeight="1">
      <c r="A72" s="1987"/>
      <c r="B72" s="99"/>
      <c r="C72" s="99" t="s">
        <v>1256</v>
      </c>
      <c r="D72" s="99"/>
      <c r="E72" s="1308">
        <f>SUM(E73:E77)</f>
        <v>2</v>
      </c>
      <c r="F72" s="1308">
        <f>SUM(F73:F77)</f>
        <v>2</v>
      </c>
      <c r="G72" s="1954">
        <f>SUM(E72:F72)</f>
        <v>4</v>
      </c>
      <c r="H72" s="92"/>
      <c r="I72" s="92"/>
    </row>
    <row r="73" spans="1:9" ht="10.5" customHeight="1">
      <c r="A73" s="1987"/>
      <c r="B73" s="99"/>
      <c r="C73" s="99"/>
      <c r="D73" s="99" t="s">
        <v>1297</v>
      </c>
      <c r="E73" s="1308">
        <v>1</v>
      </c>
      <c r="F73" s="1308">
        <v>0</v>
      </c>
      <c r="G73" s="1954">
        <f>SUM(E73:F73)</f>
        <v>1</v>
      </c>
      <c r="H73" s="92"/>
      <c r="I73" s="92"/>
    </row>
    <row r="74" spans="1:9" ht="10.5" customHeight="1">
      <c r="A74" s="1987"/>
      <c r="B74" s="99"/>
      <c r="C74" s="99"/>
      <c r="D74" s="99" t="s">
        <v>1296</v>
      </c>
      <c r="E74" s="1308"/>
      <c r="F74" s="1308"/>
      <c r="G74" s="1954"/>
      <c r="H74" s="92"/>
      <c r="I74" s="92"/>
    </row>
    <row r="75" spans="1:9" ht="10.5" customHeight="1">
      <c r="A75" s="1987"/>
      <c r="B75" s="99"/>
      <c r="C75" s="99"/>
      <c r="D75" s="99" t="s">
        <v>1295</v>
      </c>
      <c r="E75" s="1308">
        <v>1</v>
      </c>
      <c r="F75" s="1308">
        <v>1</v>
      </c>
      <c r="G75" s="1954">
        <f>SUM(E75:F75)</f>
        <v>2</v>
      </c>
      <c r="H75" s="92"/>
      <c r="I75" s="92"/>
    </row>
    <row r="76" spans="1:9" ht="10.5" customHeight="1">
      <c r="A76" s="1987"/>
      <c r="B76" s="99"/>
      <c r="C76" s="99"/>
      <c r="D76" s="99" t="s">
        <v>1294</v>
      </c>
      <c r="E76" s="1308">
        <v>0</v>
      </c>
      <c r="F76" s="1308">
        <v>1</v>
      </c>
      <c r="G76" s="1954">
        <f>SUM(E76:F76)</f>
        <v>1</v>
      </c>
      <c r="H76" s="92"/>
      <c r="I76" s="92"/>
    </row>
    <row r="77" spans="1:9" ht="10.5" customHeight="1">
      <c r="A77" s="1987"/>
      <c r="B77" s="99"/>
      <c r="C77" s="99"/>
      <c r="D77" s="99" t="s">
        <v>1293</v>
      </c>
      <c r="E77" s="1308">
        <v>0</v>
      </c>
      <c r="F77" s="1308">
        <v>0</v>
      </c>
      <c r="G77" s="1954">
        <f>SUM(E77:F77)</f>
        <v>0</v>
      </c>
      <c r="H77" s="92"/>
      <c r="I77" s="92"/>
    </row>
    <row r="78" spans="1:9" ht="10.5" customHeight="1">
      <c r="A78" s="1987"/>
      <c r="B78" s="1254"/>
      <c r="C78" s="77" t="s">
        <v>1261</v>
      </c>
      <c r="D78" s="99"/>
      <c r="E78" s="140">
        <f>SUM(E79)</f>
        <v>1</v>
      </c>
      <c r="F78" s="140">
        <f>SUM(F79)</f>
        <v>0</v>
      </c>
      <c r="G78" s="141">
        <f>SUM(E78:F78)</f>
        <v>1</v>
      </c>
      <c r="H78" s="92"/>
      <c r="I78" s="92"/>
    </row>
    <row r="79" spans="1:9" ht="10.5" customHeight="1">
      <c r="A79" s="1987"/>
      <c r="B79" s="99"/>
      <c r="C79" s="99"/>
      <c r="D79" s="99" t="s">
        <v>1292</v>
      </c>
      <c r="E79" s="140">
        <v>1</v>
      </c>
      <c r="F79" s="140">
        <v>0</v>
      </c>
      <c r="G79" s="141">
        <f>SUM(E79:F79)</f>
        <v>1</v>
      </c>
      <c r="H79" s="92"/>
      <c r="I79" s="92"/>
    </row>
    <row r="80" spans="1:9" ht="11.25" customHeight="1">
      <c r="A80" s="1987"/>
      <c r="B80" s="138" t="s">
        <v>17</v>
      </c>
      <c r="C80" s="99"/>
      <c r="D80" s="99"/>
      <c r="E80" s="1955">
        <f>SUM(E81,E83)</f>
        <v>0</v>
      </c>
      <c r="F80" s="1955">
        <f>SUM(F81,F83)</f>
        <v>0</v>
      </c>
      <c r="G80" s="1935">
        <f>SUM(E80:F80)</f>
        <v>0</v>
      </c>
      <c r="H80" s="92"/>
      <c r="I80" s="92"/>
    </row>
    <row r="81" spans="1:11" ht="10.5" customHeight="1">
      <c r="A81" s="1987"/>
      <c r="B81" s="99"/>
      <c r="C81" s="99" t="s">
        <v>1256</v>
      </c>
      <c r="D81" s="99"/>
      <c r="E81" s="1308">
        <f>SUM(E82)</f>
        <v>0</v>
      </c>
      <c r="F81" s="1308">
        <f>SUM(F82)</f>
        <v>0</v>
      </c>
      <c r="G81" s="1954">
        <f>SUM(E81:F81)</f>
        <v>0</v>
      </c>
      <c r="H81" s="92"/>
      <c r="I81" s="92"/>
    </row>
    <row r="82" spans="1:11" ht="10.5" customHeight="1">
      <c r="A82" s="1987"/>
      <c r="B82" s="99"/>
      <c r="C82" s="99"/>
      <c r="D82" s="99" t="s">
        <v>1291</v>
      </c>
      <c r="E82" s="1308">
        <v>0</v>
      </c>
      <c r="F82" s="1308">
        <v>0</v>
      </c>
      <c r="G82" s="1954">
        <f>SUM(E82:F82)</f>
        <v>0</v>
      </c>
      <c r="H82" s="92"/>
      <c r="I82" s="92"/>
    </row>
    <row r="83" spans="1:11" ht="10.5" customHeight="1">
      <c r="A83" s="1987"/>
      <c r="B83" s="99"/>
      <c r="C83" s="99" t="s">
        <v>1261</v>
      </c>
      <c r="D83" s="99"/>
      <c r="E83" s="1308">
        <f>SUM(E84)</f>
        <v>0</v>
      </c>
      <c r="F83" s="1308">
        <f>SUM(F84)</f>
        <v>0</v>
      </c>
      <c r="G83" s="1954">
        <f>SUM(E83:F83)</f>
        <v>0</v>
      </c>
      <c r="H83" s="92"/>
      <c r="I83" s="92"/>
    </row>
    <row r="84" spans="1:11" ht="10.5" customHeight="1">
      <c r="A84" s="1988"/>
      <c r="B84" s="274"/>
      <c r="C84" s="274"/>
      <c r="D84" s="274" t="s">
        <v>1290</v>
      </c>
      <c r="E84" s="1953">
        <v>0</v>
      </c>
      <c r="F84" s="1953">
        <v>0</v>
      </c>
      <c r="G84" s="1952">
        <f>SUM(E84:F84)</f>
        <v>0</v>
      </c>
      <c r="H84" s="92"/>
      <c r="I84" s="92"/>
    </row>
    <row r="85" spans="1:11" ht="12" customHeight="1">
      <c r="A85" s="754"/>
      <c r="B85" s="754"/>
      <c r="C85" s="1946"/>
      <c r="D85" s="1946"/>
      <c r="E85" s="1946"/>
      <c r="F85" s="1951" t="s">
        <v>1657</v>
      </c>
      <c r="G85" s="1951"/>
      <c r="H85" s="92"/>
      <c r="I85" s="92"/>
    </row>
    <row r="86" spans="1:11" ht="12" customHeight="1">
      <c r="A86" s="754"/>
      <c r="B86" s="754"/>
      <c r="C86" s="99"/>
      <c r="D86" s="99"/>
      <c r="E86" s="99"/>
      <c r="F86" s="471" t="s">
        <v>261</v>
      </c>
      <c r="G86" s="471"/>
    </row>
    <row r="87" spans="1:11" ht="10.5" customHeight="1">
      <c r="A87" s="1989" t="s">
        <v>29</v>
      </c>
      <c r="B87" s="1971" t="s">
        <v>336</v>
      </c>
      <c r="C87" s="1971"/>
      <c r="D87" s="1971"/>
      <c r="E87" s="1974" t="s">
        <v>26</v>
      </c>
      <c r="F87" s="1974" t="s">
        <v>27</v>
      </c>
      <c r="G87" s="1977" t="s">
        <v>5</v>
      </c>
      <c r="H87" s="92"/>
      <c r="K87" s="99"/>
    </row>
    <row r="88" spans="1:11" ht="10.5" customHeight="1">
      <c r="A88" s="1990"/>
      <c r="B88" s="1972"/>
      <c r="C88" s="1972"/>
      <c r="D88" s="1972"/>
      <c r="E88" s="1975"/>
      <c r="F88" s="1975"/>
      <c r="G88" s="1978"/>
      <c r="H88" s="92"/>
      <c r="I88" s="97"/>
    </row>
    <row r="89" spans="1:11" ht="10.5" customHeight="1">
      <c r="A89" s="1991"/>
      <c r="B89" s="1973"/>
      <c r="C89" s="1973"/>
      <c r="D89" s="1973"/>
      <c r="E89" s="1976"/>
      <c r="F89" s="1976"/>
      <c r="G89" s="1979"/>
      <c r="H89" s="92"/>
    </row>
    <row r="90" spans="1:11" ht="11.25" customHeight="1">
      <c r="A90" s="1980">
        <v>1405</v>
      </c>
      <c r="B90" s="1949" t="s">
        <v>18</v>
      </c>
      <c r="C90" s="1948"/>
      <c r="D90" s="1836"/>
      <c r="E90" s="1942">
        <f>SUM(E91+E95)</f>
        <v>16</v>
      </c>
      <c r="F90" s="1942">
        <f>SUM(F91+F95)</f>
        <v>16</v>
      </c>
      <c r="G90" s="1941">
        <f>SUM(E90:F90)</f>
        <v>32</v>
      </c>
    </row>
    <row r="91" spans="1:11" ht="11.25" customHeight="1">
      <c r="A91" s="1981"/>
      <c r="B91" s="1947" t="s">
        <v>21</v>
      </c>
      <c r="C91" s="1946"/>
      <c r="D91" s="1946"/>
      <c r="E91" s="1945">
        <f>SUM(E92)</f>
        <v>1</v>
      </c>
      <c r="F91" s="1945">
        <f>SUM(F92)</f>
        <v>1</v>
      </c>
      <c r="G91" s="1944">
        <f>SUM(E91:F91)</f>
        <v>2</v>
      </c>
    </row>
    <row r="92" spans="1:11" ht="10.5" customHeight="1">
      <c r="A92" s="1981"/>
      <c r="B92" s="487"/>
      <c r="C92" s="99" t="s">
        <v>1256</v>
      </c>
      <c r="D92" s="99"/>
      <c r="E92" s="140">
        <f>SUM(E93:E94)</f>
        <v>1</v>
      </c>
      <c r="F92" s="140">
        <f>SUM(F93:F94)</f>
        <v>1</v>
      </c>
      <c r="G92" s="141">
        <f>SUM(E92:F92)</f>
        <v>2</v>
      </c>
    </row>
    <row r="93" spans="1:11" ht="10.5" customHeight="1">
      <c r="A93" s="1981"/>
      <c r="B93" s="487"/>
      <c r="D93" s="99" t="s">
        <v>1288</v>
      </c>
      <c r="E93" s="140">
        <v>0</v>
      </c>
      <c r="F93" s="140">
        <v>0</v>
      </c>
      <c r="G93" s="141">
        <f>SUM(E93:F93)</f>
        <v>0</v>
      </c>
    </row>
    <row r="94" spans="1:11" ht="10.5" customHeight="1">
      <c r="A94" s="1981"/>
      <c r="B94" s="487"/>
      <c r="C94" s="99"/>
      <c r="D94" s="99" t="s">
        <v>206</v>
      </c>
      <c r="E94" s="1943">
        <v>1</v>
      </c>
      <c r="F94" s="1943">
        <v>1</v>
      </c>
      <c r="G94" s="141">
        <f>SUM(E94:F94)</f>
        <v>2</v>
      </c>
    </row>
    <row r="95" spans="1:11" ht="11.25" customHeight="1">
      <c r="A95" s="1981"/>
      <c r="B95" s="488" t="s">
        <v>19</v>
      </c>
      <c r="C95" s="99"/>
      <c r="E95" s="1238">
        <f>SUM(E96,E98,E103)</f>
        <v>15</v>
      </c>
      <c r="F95" s="1238">
        <f>SUM(F96,F98,F103)</f>
        <v>15</v>
      </c>
      <c r="G95" s="1935">
        <f>SUM(E95:F95)</f>
        <v>30</v>
      </c>
    </row>
    <row r="96" spans="1:11" ht="10.5" customHeight="1">
      <c r="A96" s="1981"/>
      <c r="B96" s="488"/>
      <c r="C96" s="99" t="s">
        <v>1258</v>
      </c>
      <c r="E96" s="149">
        <f>SUM(E97)</f>
        <v>8</v>
      </c>
      <c r="F96" s="149">
        <f>SUM(F97)</f>
        <v>6</v>
      </c>
      <c r="G96" s="141">
        <f>SUM(E96:F96)</f>
        <v>14</v>
      </c>
    </row>
    <row r="97" spans="1:7" ht="10.5" customHeight="1">
      <c r="A97" s="1981"/>
      <c r="B97" s="488"/>
      <c r="C97" s="99"/>
      <c r="D97" s="99" t="s">
        <v>1287</v>
      </c>
      <c r="E97" s="140">
        <v>8</v>
      </c>
      <c r="F97" s="140">
        <v>6</v>
      </c>
      <c r="G97" s="141">
        <f>SUM(E97:F97)</f>
        <v>14</v>
      </c>
    </row>
    <row r="98" spans="1:7" ht="10.5" customHeight="1">
      <c r="A98" s="1981"/>
      <c r="B98" s="487"/>
      <c r="C98" s="99" t="s">
        <v>1256</v>
      </c>
      <c r="E98" s="149">
        <f>SUM(E99:E102)</f>
        <v>5</v>
      </c>
      <c r="F98" s="149">
        <f>SUM(F99:F102)</f>
        <v>6</v>
      </c>
      <c r="G98" s="141">
        <f>SUM(E98:F98)</f>
        <v>11</v>
      </c>
    </row>
    <row r="99" spans="1:7" ht="10.5" customHeight="1">
      <c r="A99" s="1981"/>
      <c r="B99" s="487"/>
      <c r="D99" s="99" t="s">
        <v>1286</v>
      </c>
      <c r="E99" s="149">
        <v>0</v>
      </c>
      <c r="F99" s="149">
        <v>0</v>
      </c>
      <c r="G99" s="141">
        <f>SUM(E99:F99)</f>
        <v>0</v>
      </c>
    </row>
    <row r="100" spans="1:7" ht="10.5" customHeight="1">
      <c r="A100" s="1981"/>
      <c r="B100" s="487"/>
      <c r="D100" s="10" t="s">
        <v>1656</v>
      </c>
      <c r="E100" s="149">
        <v>5</v>
      </c>
      <c r="F100" s="149">
        <v>6</v>
      </c>
      <c r="G100" s="141">
        <f>SUM(E100:F100)</f>
        <v>11</v>
      </c>
    </row>
    <row r="101" spans="1:7" ht="10.5" customHeight="1">
      <c r="A101" s="1981"/>
      <c r="B101" s="487"/>
      <c r="D101" s="99" t="s">
        <v>1284</v>
      </c>
      <c r="E101" s="1943">
        <v>0</v>
      </c>
      <c r="F101" s="1943">
        <v>0</v>
      </c>
      <c r="G101" s="141">
        <f>SUM(E101:F101)</f>
        <v>0</v>
      </c>
    </row>
    <row r="102" spans="1:7" ht="10.5" customHeight="1">
      <c r="A102" s="1981"/>
      <c r="B102" s="487"/>
      <c r="D102" s="99" t="s">
        <v>1283</v>
      </c>
      <c r="E102" s="140">
        <v>0</v>
      </c>
      <c r="F102" s="140">
        <v>0</v>
      </c>
      <c r="G102" s="141">
        <f>SUM(E102:F102)</f>
        <v>0</v>
      </c>
    </row>
    <row r="103" spans="1:7" ht="10.5" customHeight="1">
      <c r="A103" s="1981"/>
      <c r="B103" s="487"/>
      <c r="C103" s="99" t="s">
        <v>1261</v>
      </c>
      <c r="E103" s="149">
        <f>SUM(E104)</f>
        <v>2</v>
      </c>
      <c r="F103" s="149">
        <f>SUM(F104)</f>
        <v>3</v>
      </c>
      <c r="G103" s="141">
        <f>SUM(E103:F103)</f>
        <v>5</v>
      </c>
    </row>
    <row r="104" spans="1:7" ht="10.5" customHeight="1">
      <c r="A104" s="1981"/>
      <c r="B104" s="487"/>
      <c r="C104" s="99"/>
      <c r="D104" s="99" t="s">
        <v>1282</v>
      </c>
      <c r="E104" s="140">
        <v>2</v>
      </c>
      <c r="F104" s="140">
        <v>3</v>
      </c>
      <c r="G104" s="141">
        <f>SUM(E104:F104)</f>
        <v>5</v>
      </c>
    </row>
    <row r="105" spans="1:7" ht="11.25" customHeight="1">
      <c r="A105" s="1997">
        <v>1406</v>
      </c>
      <c r="B105" s="1832" t="s">
        <v>22</v>
      </c>
      <c r="C105" s="1831"/>
      <c r="D105" s="1831"/>
      <c r="E105" s="1942">
        <f>SUM(E106,E120,E123)</f>
        <v>15</v>
      </c>
      <c r="F105" s="1942">
        <f>SUM(F106,F120,F123)</f>
        <v>15</v>
      </c>
      <c r="G105" s="1941">
        <f>SUM(E105:F105)</f>
        <v>30</v>
      </c>
    </row>
    <row r="106" spans="1:7" ht="11.25" customHeight="1">
      <c r="A106" s="1997"/>
      <c r="B106" s="138" t="s">
        <v>68</v>
      </c>
      <c r="C106" s="99"/>
      <c r="D106" s="99"/>
      <c r="E106" s="1238">
        <f>SUM(E107,E109)</f>
        <v>14</v>
      </c>
      <c r="F106" s="1238">
        <f>SUM(F107,F109)</f>
        <v>14</v>
      </c>
      <c r="G106" s="1935">
        <f>SUM(E106:F106)</f>
        <v>28</v>
      </c>
    </row>
    <row r="107" spans="1:7" ht="10.5" customHeight="1">
      <c r="A107" s="1997"/>
      <c r="B107" s="99"/>
      <c r="C107" s="99" t="s">
        <v>1256</v>
      </c>
      <c r="D107" s="99"/>
      <c r="E107" s="140">
        <f>SUM(E108:E108)</f>
        <v>2</v>
      </c>
      <c r="F107" s="140">
        <f>SUM(F108:F108)</f>
        <v>1</v>
      </c>
      <c r="G107" s="141">
        <f>SUM(E107:F107)</f>
        <v>3</v>
      </c>
    </row>
    <row r="108" spans="1:7" ht="10.5" customHeight="1">
      <c r="A108" s="1997"/>
      <c r="B108" s="99"/>
      <c r="C108" s="99"/>
      <c r="D108" s="99" t="s">
        <v>1280</v>
      </c>
      <c r="E108" s="140">
        <v>2</v>
      </c>
      <c r="F108" s="140">
        <v>1</v>
      </c>
      <c r="G108" s="141">
        <f>SUM(E108:F108)</f>
        <v>3</v>
      </c>
    </row>
    <row r="109" spans="1:7" ht="10.5" customHeight="1">
      <c r="A109" s="1997"/>
      <c r="B109" s="99"/>
      <c r="C109" s="99" t="s">
        <v>1279</v>
      </c>
      <c r="D109" s="99"/>
      <c r="E109" s="140">
        <f>SUM(E110:E119)</f>
        <v>12</v>
      </c>
      <c r="F109" s="140">
        <f>SUM(F110:F119)</f>
        <v>13</v>
      </c>
      <c r="G109" s="141">
        <f>SUM(E109:F109)</f>
        <v>25</v>
      </c>
    </row>
    <row r="110" spans="1:7" ht="10.5" customHeight="1">
      <c r="A110" s="1997"/>
      <c r="B110" s="99"/>
      <c r="C110" s="99"/>
      <c r="D110" s="99" t="s">
        <v>1278</v>
      </c>
      <c r="E110" s="140">
        <v>0</v>
      </c>
      <c r="F110" s="140">
        <v>4</v>
      </c>
      <c r="G110" s="141">
        <f>SUM(E110:F110)</f>
        <v>4</v>
      </c>
    </row>
    <row r="111" spans="1:7" ht="10.5" customHeight="1">
      <c r="A111" s="1997"/>
      <c r="B111" s="99"/>
      <c r="C111" s="99"/>
      <c r="D111" s="99" t="s">
        <v>1277</v>
      </c>
      <c r="E111" s="140">
        <v>0</v>
      </c>
      <c r="F111" s="140">
        <v>0</v>
      </c>
      <c r="G111" s="141">
        <f>SUM(E111:F111)</f>
        <v>0</v>
      </c>
    </row>
    <row r="112" spans="1:7" ht="10.5" customHeight="1">
      <c r="A112" s="1997"/>
      <c r="B112" s="99"/>
      <c r="C112" s="99"/>
      <c r="D112" s="99" t="s">
        <v>1276</v>
      </c>
      <c r="E112" s="140">
        <v>1</v>
      </c>
      <c r="F112" s="140">
        <v>1</v>
      </c>
      <c r="G112" s="141">
        <f>SUM(E112:F112)</f>
        <v>2</v>
      </c>
    </row>
    <row r="113" spans="1:7" ht="10.5" customHeight="1">
      <c r="A113" s="1997"/>
      <c r="B113" s="99"/>
      <c r="C113" s="99"/>
      <c r="D113" s="99" t="s">
        <v>1275</v>
      </c>
      <c r="E113" s="140">
        <v>0</v>
      </c>
      <c r="F113" s="140">
        <v>0</v>
      </c>
      <c r="G113" s="141">
        <f>SUM(E113:F113)</f>
        <v>0</v>
      </c>
    </row>
    <row r="114" spans="1:7" ht="10.5" customHeight="1">
      <c r="A114" s="1997"/>
      <c r="B114" s="99"/>
      <c r="C114" s="99"/>
      <c r="D114" s="99" t="s">
        <v>1274</v>
      </c>
      <c r="E114" s="140">
        <v>1</v>
      </c>
      <c r="F114" s="140">
        <v>3</v>
      </c>
      <c r="G114" s="141">
        <f>SUM(E114:F114)</f>
        <v>4</v>
      </c>
    </row>
    <row r="115" spans="1:7" ht="10.5" customHeight="1">
      <c r="A115" s="1997"/>
      <c r="B115" s="99"/>
      <c r="C115" s="99"/>
      <c r="D115" s="99" t="s">
        <v>1273</v>
      </c>
      <c r="E115" s="140">
        <v>1</v>
      </c>
      <c r="F115" s="140">
        <v>0</v>
      </c>
      <c r="G115" s="141">
        <f>SUM(E115:F115)</f>
        <v>1</v>
      </c>
    </row>
    <row r="116" spans="1:7" ht="10.5" customHeight="1">
      <c r="A116" s="1997"/>
      <c r="B116" s="99"/>
      <c r="C116" s="99"/>
      <c r="D116" s="99" t="s">
        <v>1272</v>
      </c>
      <c r="E116" s="140">
        <v>5</v>
      </c>
      <c r="F116" s="140">
        <v>2</v>
      </c>
      <c r="G116" s="141">
        <f>SUM(E116:F116)</f>
        <v>7</v>
      </c>
    </row>
    <row r="117" spans="1:7" ht="10.5" customHeight="1">
      <c r="A117" s="1997"/>
      <c r="B117" s="99"/>
      <c r="C117" s="99"/>
      <c r="D117" s="99" t="s">
        <v>1271</v>
      </c>
      <c r="E117" s="140">
        <v>1</v>
      </c>
      <c r="F117" s="140">
        <v>0</v>
      </c>
      <c r="G117" s="141">
        <f>SUM(E117:F117)</f>
        <v>1</v>
      </c>
    </row>
    <row r="118" spans="1:7" ht="10.5" customHeight="1">
      <c r="A118" s="1997"/>
      <c r="B118" s="99"/>
      <c r="C118" s="99"/>
      <c r="D118" s="99" t="s">
        <v>1270</v>
      </c>
      <c r="E118" s="140">
        <v>1</v>
      </c>
      <c r="F118" s="140">
        <v>2</v>
      </c>
      <c r="G118" s="141">
        <f>SUM(E118:F118)</f>
        <v>3</v>
      </c>
    </row>
    <row r="119" spans="1:7" ht="10.5" customHeight="1">
      <c r="A119" s="1997"/>
      <c r="B119" s="99"/>
      <c r="C119" s="99"/>
      <c r="D119" s="99" t="s">
        <v>1269</v>
      </c>
      <c r="E119" s="140">
        <v>2</v>
      </c>
      <c r="F119" s="140">
        <v>1</v>
      </c>
      <c r="G119" s="141">
        <f>SUM(E119:F119)</f>
        <v>3</v>
      </c>
    </row>
    <row r="120" spans="1:7" ht="11.25" customHeight="1">
      <c r="A120" s="1997"/>
      <c r="B120" s="138" t="s">
        <v>23</v>
      </c>
      <c r="C120" s="99"/>
      <c r="D120" s="99"/>
      <c r="E120" s="1238">
        <f>SUM(E121)</f>
        <v>1</v>
      </c>
      <c r="F120" s="1238">
        <f>SUM(F121)</f>
        <v>0</v>
      </c>
      <c r="G120" s="1935">
        <f>SUM(E120:F120)</f>
        <v>1</v>
      </c>
    </row>
    <row r="121" spans="1:7" ht="10.5" customHeight="1">
      <c r="A121" s="1997"/>
      <c r="B121" s="99"/>
      <c r="C121" s="99" t="s">
        <v>1256</v>
      </c>
      <c r="D121" s="99"/>
      <c r="E121" s="140">
        <f>SUM(E122:E122)</f>
        <v>1</v>
      </c>
      <c r="F121" s="140">
        <f>SUM(F122:F122)</f>
        <v>0</v>
      </c>
      <c r="G121" s="141">
        <f>SUM(E121:F121)</f>
        <v>1</v>
      </c>
    </row>
    <row r="122" spans="1:7" ht="10.5" customHeight="1">
      <c r="A122" s="1997"/>
      <c r="B122" s="99"/>
      <c r="C122" s="99"/>
      <c r="D122" s="99" t="s">
        <v>1268</v>
      </c>
      <c r="E122" s="140">
        <v>1</v>
      </c>
      <c r="F122" s="140">
        <v>0</v>
      </c>
      <c r="G122" s="141">
        <f>SUM(E122:F122)</f>
        <v>1</v>
      </c>
    </row>
    <row r="123" spans="1:7" ht="11.25" customHeight="1">
      <c r="A123" s="1997"/>
      <c r="B123" s="138" t="s">
        <v>37</v>
      </c>
      <c r="C123" s="99"/>
      <c r="D123" s="99"/>
      <c r="E123" s="1238">
        <f>SUM(E124+E126)</f>
        <v>0</v>
      </c>
      <c r="F123" s="1238">
        <f>SUM(F124+F126)</f>
        <v>1</v>
      </c>
      <c r="G123" s="1935">
        <f>SUM(E123:F123)</f>
        <v>1</v>
      </c>
    </row>
    <row r="124" spans="1:7" ht="10.5" customHeight="1">
      <c r="A124" s="1997"/>
      <c r="B124" s="138"/>
      <c r="C124" s="99" t="s">
        <v>1258</v>
      </c>
      <c r="D124" s="99"/>
      <c r="E124" s="140">
        <f>SUM(E125)</f>
        <v>0</v>
      </c>
      <c r="F124" s="140">
        <f>SUM(F125)</f>
        <v>0</v>
      </c>
      <c r="G124" s="141">
        <f>SUM(E124:F124)</f>
        <v>0</v>
      </c>
    </row>
    <row r="125" spans="1:7" ht="10.5" customHeight="1">
      <c r="A125" s="1997"/>
      <c r="B125" s="99"/>
      <c r="C125" s="99"/>
      <c r="D125" s="99" t="s">
        <v>22</v>
      </c>
      <c r="E125" s="140">
        <v>0</v>
      </c>
      <c r="F125" s="140">
        <v>0</v>
      </c>
      <c r="G125" s="141">
        <f>SUM(E125:F125)</f>
        <v>0</v>
      </c>
    </row>
    <row r="126" spans="1:7" ht="10.5" customHeight="1">
      <c r="A126" s="1997"/>
      <c r="B126" s="99"/>
      <c r="C126" s="99" t="s">
        <v>1256</v>
      </c>
      <c r="D126" s="99"/>
      <c r="E126" s="140">
        <f>SUM(E127)</f>
        <v>0</v>
      </c>
      <c r="F126" s="140">
        <f>SUM(F127)</f>
        <v>1</v>
      </c>
      <c r="G126" s="141">
        <f>SUM(E126:F126)</f>
        <v>1</v>
      </c>
    </row>
    <row r="127" spans="1:7" ht="10.5" customHeight="1">
      <c r="A127" s="1997"/>
      <c r="B127" s="99"/>
      <c r="C127" s="99"/>
      <c r="D127" s="99" t="s">
        <v>1267</v>
      </c>
      <c r="E127" s="140">
        <v>0</v>
      </c>
      <c r="F127" s="140">
        <v>1</v>
      </c>
      <c r="G127" s="141">
        <f>SUM(E127:F127)</f>
        <v>1</v>
      </c>
    </row>
    <row r="128" spans="1:7" ht="11.25" customHeight="1">
      <c r="A128" s="1998">
        <v>1407</v>
      </c>
      <c r="B128" s="1832" t="s">
        <v>24</v>
      </c>
      <c r="C128" s="1831"/>
      <c r="D128" s="1831"/>
      <c r="E128" s="1938">
        <f>SUM(E129,E133)</f>
        <v>2</v>
      </c>
      <c r="F128" s="1938">
        <f>SUM(F129,F133)</f>
        <v>2</v>
      </c>
      <c r="G128" s="1940">
        <f>SUM(E128:F128)</f>
        <v>4</v>
      </c>
    </row>
    <row r="129" spans="1:7" ht="11.25" customHeight="1">
      <c r="A129" s="1998"/>
      <c r="B129" s="138" t="s">
        <v>69</v>
      </c>
      <c r="C129" s="1939"/>
      <c r="D129" s="1939"/>
      <c r="E129" s="1238">
        <f>SUM(E130)</f>
        <v>1</v>
      </c>
      <c r="F129" s="1238">
        <f>SUM(F130)</f>
        <v>1</v>
      </c>
      <c r="G129" s="1935">
        <f>SUM(E129:F129)</f>
        <v>2</v>
      </c>
    </row>
    <row r="130" spans="1:7" ht="10.5" customHeight="1">
      <c r="A130" s="1998"/>
      <c r="B130" s="1254"/>
      <c r="C130" s="77" t="s">
        <v>1256</v>
      </c>
      <c r="D130" s="99"/>
      <c r="E130" s="140">
        <f>SUM(E131:E132)</f>
        <v>1</v>
      </c>
      <c r="F130" s="140">
        <f>SUM(F131:F132)</f>
        <v>1</v>
      </c>
      <c r="G130" s="141">
        <f>SUM(E130:F130)</f>
        <v>2</v>
      </c>
    </row>
    <row r="131" spans="1:7" ht="10.5" customHeight="1">
      <c r="A131" s="1998"/>
      <c r="B131" s="1254"/>
      <c r="C131" s="77"/>
      <c r="D131" s="99" t="s">
        <v>1266</v>
      </c>
      <c r="E131" s="140">
        <v>1</v>
      </c>
      <c r="F131" s="140">
        <v>0</v>
      </c>
      <c r="G131" s="141">
        <f>SUM(E131:F131)</f>
        <v>1</v>
      </c>
    </row>
    <row r="132" spans="1:7" ht="10.5" customHeight="1">
      <c r="A132" s="1998"/>
      <c r="B132" s="1254"/>
      <c r="C132" s="77"/>
      <c r="D132" s="99" t="s">
        <v>1265</v>
      </c>
      <c r="E132" s="140">
        <v>0</v>
      </c>
      <c r="F132" s="140">
        <v>1</v>
      </c>
      <c r="G132" s="141">
        <f>SUM(E132:F132)</f>
        <v>1</v>
      </c>
    </row>
    <row r="133" spans="1:7" ht="11.25" customHeight="1">
      <c r="A133" s="1998"/>
      <c r="B133" s="138" t="s">
        <v>51</v>
      </c>
      <c r="C133" s="138"/>
      <c r="D133" s="250"/>
      <c r="E133" s="1238">
        <f>SUM(E134)</f>
        <v>1</v>
      </c>
      <c r="F133" s="1238">
        <f>SUM(F134)</f>
        <v>1</v>
      </c>
      <c r="G133" s="1935">
        <f>SUM(E133:F133)</f>
        <v>2</v>
      </c>
    </row>
    <row r="134" spans="1:7" ht="10.5" customHeight="1">
      <c r="A134" s="1998"/>
      <c r="B134" s="99"/>
      <c r="C134" s="99" t="s">
        <v>1256</v>
      </c>
      <c r="E134" s="140">
        <f>SUM(E135)</f>
        <v>1</v>
      </c>
      <c r="F134" s="140">
        <f>SUM(F135)</f>
        <v>1</v>
      </c>
      <c r="G134" s="141">
        <f>SUM(E134:F134)</f>
        <v>2</v>
      </c>
    </row>
    <row r="135" spans="1:7" ht="10.5" customHeight="1">
      <c r="A135" s="1998"/>
      <c r="B135" s="99"/>
      <c r="C135" s="99"/>
      <c r="D135" s="99" t="s">
        <v>1264</v>
      </c>
      <c r="E135" s="140">
        <v>1</v>
      </c>
      <c r="F135" s="140">
        <v>1</v>
      </c>
      <c r="G135" s="141">
        <f>SUM(E135:F135)</f>
        <v>2</v>
      </c>
    </row>
    <row r="136" spans="1:7" ht="11.25" customHeight="1">
      <c r="A136" s="1994">
        <v>1408</v>
      </c>
      <c r="B136" s="1832" t="s">
        <v>25</v>
      </c>
      <c r="C136" s="1831"/>
      <c r="D136" s="1831"/>
      <c r="E136" s="1938">
        <f>SUM(E137+E144+E149)</f>
        <v>14</v>
      </c>
      <c r="F136" s="1938">
        <f>SUM(F137+F144+F149)</f>
        <v>11</v>
      </c>
      <c r="G136" s="1937">
        <f>SUM(E136:F136)</f>
        <v>25</v>
      </c>
    </row>
    <row r="137" spans="1:7" ht="11.25" customHeight="1">
      <c r="A137" s="1995"/>
      <c r="B137" s="488" t="s">
        <v>20</v>
      </c>
      <c r="C137" s="99"/>
      <c r="D137" s="99"/>
      <c r="E137" s="1458">
        <f>SUM(E138,E140,E142)</f>
        <v>5</v>
      </c>
      <c r="F137" s="1458">
        <f>SUM(F138,F140,F142)</f>
        <v>3</v>
      </c>
      <c r="G137" s="1936">
        <f>SUM(E137:F137)</f>
        <v>8</v>
      </c>
    </row>
    <row r="138" spans="1:7" ht="11.25" customHeight="1">
      <c r="A138" s="1995"/>
      <c r="B138" s="488"/>
      <c r="C138" s="99" t="s">
        <v>1258</v>
      </c>
      <c r="D138" s="99"/>
      <c r="E138" s="149">
        <f>SUM(E139)</f>
        <v>1</v>
      </c>
      <c r="F138" s="149">
        <f>SUM(F139)</f>
        <v>0</v>
      </c>
      <c r="G138" s="141">
        <f>SUM(E138:F138)</f>
        <v>1</v>
      </c>
    </row>
    <row r="139" spans="1:7" ht="11.25" customHeight="1">
      <c r="A139" s="1995"/>
      <c r="B139" s="488"/>
      <c r="C139" s="99"/>
      <c r="D139" s="1108" t="s">
        <v>1263</v>
      </c>
      <c r="E139" s="149">
        <v>1</v>
      </c>
      <c r="F139" s="149">
        <v>0</v>
      </c>
      <c r="G139" s="141">
        <f>SUM(E139:F139)</f>
        <v>1</v>
      </c>
    </row>
    <row r="140" spans="1:7" ht="11.25" customHeight="1">
      <c r="A140" s="1995"/>
      <c r="B140" s="487"/>
      <c r="C140" s="99" t="s">
        <v>1256</v>
      </c>
      <c r="D140" s="99"/>
      <c r="E140" s="140">
        <f>SUM(E141)</f>
        <v>4</v>
      </c>
      <c r="F140" s="140">
        <f>SUM(F141)</f>
        <v>3</v>
      </c>
      <c r="G140" s="141">
        <f>SUM(E140:F140)</f>
        <v>7</v>
      </c>
    </row>
    <row r="141" spans="1:7" ht="11.25" customHeight="1">
      <c r="A141" s="1995"/>
      <c r="B141" s="487"/>
      <c r="C141" s="99"/>
      <c r="D141" s="1108" t="s">
        <v>1262</v>
      </c>
      <c r="E141" s="140">
        <v>4</v>
      </c>
      <c r="F141" s="140">
        <v>3</v>
      </c>
      <c r="G141" s="141">
        <f>SUM(E141:F141)</f>
        <v>7</v>
      </c>
    </row>
    <row r="142" spans="1:7" ht="11.25" customHeight="1">
      <c r="A142" s="1995"/>
      <c r="B142" s="487"/>
      <c r="C142" s="99" t="s">
        <v>1261</v>
      </c>
      <c r="D142" s="1108"/>
      <c r="E142" s="140">
        <f>SUM(E143)</f>
        <v>0</v>
      </c>
      <c r="F142" s="140">
        <f>SUM(F143)</f>
        <v>0</v>
      </c>
      <c r="G142" s="141">
        <f>SUM(E142:F142)</f>
        <v>0</v>
      </c>
    </row>
    <row r="143" spans="1:7" ht="11.25" customHeight="1">
      <c r="A143" s="1995"/>
      <c r="B143" s="487"/>
      <c r="C143" s="99"/>
      <c r="D143" s="1108" t="s">
        <v>1260</v>
      </c>
      <c r="E143" s="140">
        <v>0</v>
      </c>
      <c r="F143" s="140">
        <v>0</v>
      </c>
      <c r="G143" s="141">
        <f>SUM(E143:F143)</f>
        <v>0</v>
      </c>
    </row>
    <row r="144" spans="1:7" ht="11.25" customHeight="1">
      <c r="A144" s="1995"/>
      <c r="B144" s="488" t="s">
        <v>50</v>
      </c>
      <c r="C144" s="99"/>
      <c r="D144" s="99"/>
      <c r="E144" s="1238">
        <f>SUM(E145+E147)</f>
        <v>8</v>
      </c>
      <c r="F144" s="1238">
        <f>SUM(F145+F147)</f>
        <v>5</v>
      </c>
      <c r="G144" s="1935">
        <f>SUM(E144:F144)</f>
        <v>13</v>
      </c>
    </row>
    <row r="145" spans="1:7" ht="11.25" customHeight="1">
      <c r="A145" s="1995"/>
      <c r="B145" s="1252"/>
      <c r="C145" s="99" t="s">
        <v>1258</v>
      </c>
      <c r="D145" s="99"/>
      <c r="E145" s="140">
        <f>SUM(E146)</f>
        <v>5</v>
      </c>
      <c r="F145" s="140">
        <f>SUM(F146)</f>
        <v>1</v>
      </c>
      <c r="G145" s="141">
        <f>SUM(E145:F145)</f>
        <v>6</v>
      </c>
    </row>
    <row r="146" spans="1:7" ht="11.25" customHeight="1">
      <c r="A146" s="1995"/>
      <c r="B146" s="1252"/>
      <c r="C146" s="99"/>
      <c r="D146" s="99" t="s">
        <v>183</v>
      </c>
      <c r="E146" s="140">
        <v>5</v>
      </c>
      <c r="F146" s="140">
        <v>1</v>
      </c>
      <c r="G146" s="141">
        <f>SUM(E146:F146)</f>
        <v>6</v>
      </c>
    </row>
    <row r="147" spans="1:7" ht="11.25" customHeight="1">
      <c r="A147" s="1995"/>
      <c r="B147" s="1252"/>
      <c r="C147" s="99" t="s">
        <v>1256</v>
      </c>
      <c r="D147" s="99"/>
      <c r="E147" s="140">
        <f>SUM(E148)</f>
        <v>3</v>
      </c>
      <c r="F147" s="140">
        <f>SUM(F148)</f>
        <v>4</v>
      </c>
      <c r="G147" s="141">
        <f>SUM(E147:F147)</f>
        <v>7</v>
      </c>
    </row>
    <row r="148" spans="1:7" ht="11.25" customHeight="1">
      <c r="A148" s="1995"/>
      <c r="B148" s="1252"/>
      <c r="C148" s="99"/>
      <c r="D148" s="99" t="s">
        <v>183</v>
      </c>
      <c r="E148" s="140">
        <v>3</v>
      </c>
      <c r="F148" s="140">
        <v>4</v>
      </c>
      <c r="G148" s="141">
        <f>SUM(E148:F148)</f>
        <v>7</v>
      </c>
    </row>
    <row r="149" spans="1:7" ht="11.25" customHeight="1">
      <c r="A149" s="1995"/>
      <c r="B149" s="488" t="s">
        <v>39</v>
      </c>
      <c r="C149" s="99"/>
      <c r="D149" s="99"/>
      <c r="E149" s="1238">
        <f>SUM(E150)</f>
        <v>1</v>
      </c>
      <c r="F149" s="1238">
        <f>SUM(F150)</f>
        <v>3</v>
      </c>
      <c r="G149" s="1935">
        <f>SUM(E149:F149)</f>
        <v>4</v>
      </c>
    </row>
    <row r="150" spans="1:7" ht="11.25" customHeight="1">
      <c r="A150" s="1995"/>
      <c r="B150" s="244"/>
      <c r="C150" s="99" t="s">
        <v>1256</v>
      </c>
      <c r="E150" s="140">
        <f>SUM(E151)</f>
        <v>1</v>
      </c>
      <c r="F150" s="140">
        <f>SUM(F151)</f>
        <v>3</v>
      </c>
      <c r="G150" s="141">
        <f>SUM(E150:F150)</f>
        <v>4</v>
      </c>
    </row>
    <row r="151" spans="1:7" ht="10.5" customHeight="1">
      <c r="A151" s="1995"/>
      <c r="B151" s="244"/>
      <c r="D151" s="99" t="s">
        <v>1259</v>
      </c>
      <c r="E151" s="140">
        <v>1</v>
      </c>
      <c r="F151" s="140">
        <v>3</v>
      </c>
      <c r="G151" s="141">
        <f>SUM(E151:F151)</f>
        <v>4</v>
      </c>
    </row>
    <row r="152" spans="1:7" ht="11.25" customHeight="1">
      <c r="A152" s="1980">
        <v>1624</v>
      </c>
      <c r="B152" s="1970" t="s">
        <v>47</v>
      </c>
      <c r="C152" s="1969"/>
      <c r="D152" s="1969"/>
      <c r="E152" s="1968">
        <f>SUM(E153)</f>
        <v>0</v>
      </c>
      <c r="F152" s="1968">
        <f>SUM(F153)</f>
        <v>5</v>
      </c>
      <c r="G152" s="1967">
        <f>SUM(E152:F152)</f>
        <v>5</v>
      </c>
    </row>
    <row r="153" spans="1:7" ht="11.25" customHeight="1">
      <c r="A153" s="1995"/>
      <c r="B153" s="2523" t="s">
        <v>46</v>
      </c>
      <c r="C153" s="2522"/>
      <c r="D153" s="2522"/>
      <c r="E153" s="2521">
        <f>SUM(E154+E156)</f>
        <v>0</v>
      </c>
      <c r="F153" s="2521">
        <f>SUM(F154+F156)</f>
        <v>5</v>
      </c>
      <c r="G153" s="2520">
        <f>SUM(E153:F153)</f>
        <v>5</v>
      </c>
    </row>
    <row r="154" spans="1:7" ht="11.25" customHeight="1">
      <c r="A154" s="1995"/>
      <c r="B154" s="499"/>
      <c r="C154" s="452" t="s">
        <v>1258</v>
      </c>
      <c r="D154" s="452"/>
      <c r="E154" s="2519">
        <f>SUM(E155)</f>
        <v>0</v>
      </c>
      <c r="F154" s="2519">
        <f>SUM(F155)</f>
        <v>0</v>
      </c>
      <c r="G154" s="2518">
        <f>SUM(E154:F154)</f>
        <v>0</v>
      </c>
    </row>
    <row r="155" spans="1:7" ht="11.25" customHeight="1">
      <c r="A155" s="1995"/>
      <c r="B155" s="499"/>
      <c r="C155" s="452"/>
      <c r="D155" s="452" t="s">
        <v>1257</v>
      </c>
      <c r="E155" s="2519">
        <v>0</v>
      </c>
      <c r="F155" s="2519">
        <v>0</v>
      </c>
      <c r="G155" s="2518">
        <f>SUM(E155:F155)</f>
        <v>0</v>
      </c>
    </row>
    <row r="156" spans="1:7" ht="11.25" customHeight="1">
      <c r="A156" s="1995"/>
      <c r="B156" s="499"/>
      <c r="C156" s="452" t="s">
        <v>1256</v>
      </c>
      <c r="D156" s="452"/>
      <c r="E156" s="2519">
        <f>SUM(E157:E158)</f>
        <v>0</v>
      </c>
      <c r="F156" s="2519">
        <f>SUM(F157:F158)</f>
        <v>5</v>
      </c>
      <c r="G156" s="2518">
        <f>SUM(E156:F156)</f>
        <v>5</v>
      </c>
    </row>
    <row r="157" spans="1:7" ht="11.25" customHeight="1">
      <c r="A157" s="1995"/>
      <c r="B157" s="499"/>
      <c r="C157" s="452"/>
      <c r="D157" s="452" t="s">
        <v>1255</v>
      </c>
      <c r="E157" s="2519">
        <v>0</v>
      </c>
      <c r="F157" s="2519">
        <v>3</v>
      </c>
      <c r="G157" s="2518">
        <f>SUM(E157:F157)</f>
        <v>3</v>
      </c>
    </row>
    <row r="158" spans="1:7" ht="11.25" customHeight="1">
      <c r="A158" s="1982"/>
      <c r="B158" s="1923"/>
      <c r="C158" s="1922"/>
      <c r="D158" s="1922" t="s">
        <v>1253</v>
      </c>
      <c r="E158" s="1921">
        <v>0</v>
      </c>
      <c r="F158" s="1921">
        <v>2</v>
      </c>
      <c r="G158" s="2518">
        <f>SUM(E158:F158)</f>
        <v>2</v>
      </c>
    </row>
    <row r="159" spans="1:7" ht="12.75" customHeight="1">
      <c r="A159" s="1138"/>
      <c r="B159" s="1999" t="s">
        <v>5</v>
      </c>
      <c r="C159" s="2000"/>
      <c r="D159" s="2000"/>
      <c r="E159" s="1919">
        <f>SUM(E8+E26+E64+E68+E90+E105+E128+E136+E152)</f>
        <v>77</v>
      </c>
      <c r="F159" s="1919">
        <f>SUM(F8+F26+F64+F68+F90+F105+F128+F136+F152)</f>
        <v>70</v>
      </c>
      <c r="G159" s="1918">
        <f>SUM(G8+G26+G64+G68+G90+G105+G128+G136+G152)</f>
        <v>147</v>
      </c>
    </row>
    <row r="160" spans="1:7" s="261" customFormat="1" ht="11.1" customHeight="1">
      <c r="B160" s="261" t="s">
        <v>1329</v>
      </c>
      <c r="D160" s="138"/>
    </row>
    <row r="161" s="261" customFormat="1" ht="11.1" customHeight="1"/>
    <row r="162" s="261" customFormat="1" ht="11.1" customHeight="1"/>
    <row r="163" s="261" customFormat="1" ht="11.1" customHeight="1"/>
    <row r="164" s="261" customFormat="1" ht="11.1"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3:7" ht="9" customHeight="1"/>
    <row r="242" spans="3:7" ht="9" customHeight="1"/>
    <row r="243" spans="3:7" ht="9" customHeight="1">
      <c r="C243" s="99"/>
      <c r="D243" s="99"/>
      <c r="E243" s="764"/>
      <c r="F243" s="764"/>
      <c r="G243" s="765"/>
    </row>
    <row r="244" spans="3:7" ht="9" customHeight="1"/>
    <row r="245" spans="3:7" ht="9" customHeight="1"/>
    <row r="246" spans="3:7" ht="9" customHeight="1"/>
    <row r="247" spans="3:7" ht="9" customHeight="1"/>
    <row r="248" spans="3:7" ht="9" customHeight="1"/>
    <row r="249" spans="3:7" ht="9" customHeight="1"/>
    <row r="250" spans="3:7" ht="9" customHeight="1"/>
    <row r="251" spans="3:7" ht="9" customHeight="1"/>
    <row r="252" spans="3:7" ht="9" customHeight="1"/>
    <row r="253" spans="3:7" ht="9" customHeight="1"/>
    <row r="254" spans="3:7" ht="9" customHeight="1"/>
    <row r="255" spans="3:7" ht="9" customHeight="1"/>
    <row r="256" spans="3:7"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sheetData>
  <mergeCells count="23">
    <mergeCell ref="A152:A158"/>
    <mergeCell ref="K2:Y2"/>
    <mergeCell ref="A26:A60"/>
    <mergeCell ref="A64:A67"/>
    <mergeCell ref="A68:A84"/>
    <mergeCell ref="A2:G2"/>
    <mergeCell ref="A3:G3"/>
    <mergeCell ref="A5:A7"/>
    <mergeCell ref="B5:D7"/>
    <mergeCell ref="E5:E7"/>
    <mergeCell ref="A136:A151"/>
    <mergeCell ref="A8:A25"/>
    <mergeCell ref="A105:A127"/>
    <mergeCell ref="A128:A135"/>
    <mergeCell ref="A87:A89"/>
    <mergeCell ref="A90:A104"/>
    <mergeCell ref="G5:G7"/>
    <mergeCell ref="B87:D89"/>
    <mergeCell ref="E87:E89"/>
    <mergeCell ref="F87:F89"/>
    <mergeCell ref="G87:G89"/>
    <mergeCell ref="B159:D159"/>
    <mergeCell ref="F5:F7"/>
  </mergeCells>
  <printOptions horizontalCentered="1"/>
  <pageMargins left="0.23622047244094491" right="0.23622047244094491" top="0.74803149606299213" bottom="0.74803149606299213" header="0.31496062992125984" footer="0.31496062992125984"/>
  <pageSetup scale="73" orientation="portrait" r:id="rId1"/>
  <headerFooter alignWithMargins="0">
    <oddFooter>&amp;F</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A2E45-1988-4EC3-8B0A-4F4C8D77E0EE}">
  <dimension ref="A1:AC411"/>
  <sheetViews>
    <sheetView view="pageBreakPreview" topLeftCell="D1" zoomScaleNormal="115" zoomScaleSheetLayoutView="100" workbookViewId="0">
      <selection activeCell="I53" sqref="I53"/>
    </sheetView>
  </sheetViews>
  <sheetFormatPr baseColWidth="10" defaultRowHeight="12.75"/>
  <cols>
    <col min="1" max="2" width="1.85546875" style="97" hidden="1" customWidth="1"/>
    <col min="3" max="3" width="3" style="97" hidden="1" customWidth="1"/>
    <col min="4" max="4" width="3" style="97" customWidth="1"/>
    <col min="5" max="5" width="5.85546875" style="73" customWidth="1"/>
    <col min="6" max="6" width="1.5703125" style="73" customWidth="1"/>
    <col min="7" max="7" width="67.7109375" style="73" customWidth="1"/>
    <col min="8" max="10" width="8.7109375" style="240" customWidth="1"/>
    <col min="11" max="11" width="1.5703125" style="73" customWidth="1"/>
    <col min="12" max="12" width="5" style="73" customWidth="1"/>
    <col min="13" max="13" width="2.28515625"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866"/>
      <c r="I1" s="866"/>
      <c r="J1" s="866"/>
    </row>
    <row r="2" spans="1:29" ht="12.75" customHeight="1">
      <c r="E2" s="1983" t="s">
        <v>373</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t="s">
        <v>63</v>
      </c>
      <c r="F3" s="1983"/>
      <c r="G3" s="1983"/>
      <c r="H3" s="1983"/>
      <c r="I3" s="1983"/>
      <c r="J3" s="1983"/>
      <c r="K3" s="106"/>
      <c r="L3" s="105"/>
      <c r="AB3" s="104"/>
      <c r="AC3" s="104"/>
    </row>
    <row r="4" spans="1:29" ht="3" customHeight="1">
      <c r="F4" s="274"/>
      <c r="G4" s="274"/>
      <c r="H4" s="866"/>
      <c r="I4" s="866"/>
      <c r="L4" s="99"/>
    </row>
    <row r="5" spans="1:29" ht="8.25" customHeight="1">
      <c r="E5" s="2206" t="s">
        <v>29</v>
      </c>
      <c r="F5" s="2196" t="s">
        <v>372</v>
      </c>
      <c r="G5" s="2196"/>
      <c r="H5" s="865"/>
      <c r="I5" s="864"/>
      <c r="J5" s="863"/>
      <c r="L5" s="99"/>
    </row>
    <row r="6" spans="1:29" ht="12" customHeight="1">
      <c r="A6" s="97" t="s">
        <v>134</v>
      </c>
      <c r="B6" s="97" t="s">
        <v>1</v>
      </c>
      <c r="C6" s="97" t="s">
        <v>133</v>
      </c>
      <c r="E6" s="2207"/>
      <c r="F6" s="2197"/>
      <c r="G6" s="2197"/>
      <c r="H6" s="2441" t="s">
        <v>371</v>
      </c>
      <c r="I6" s="2441"/>
      <c r="J6" s="839"/>
    </row>
    <row r="7" spans="1:29">
      <c r="E7" s="2208"/>
      <c r="F7" s="2198"/>
      <c r="G7" s="2198"/>
      <c r="H7" s="837" t="s">
        <v>26</v>
      </c>
      <c r="I7" s="837" t="s">
        <v>27</v>
      </c>
      <c r="J7" s="836" t="s">
        <v>5</v>
      </c>
    </row>
    <row r="8" spans="1:29" ht="12.75" customHeight="1">
      <c r="E8" s="2006">
        <v>1401</v>
      </c>
      <c r="F8" s="271" t="s">
        <v>9</v>
      </c>
      <c r="G8" s="432"/>
      <c r="H8" s="862">
        <f>SUM(H9,H10,H11,H12,H13,H14,H15)</f>
        <v>1348</v>
      </c>
      <c r="I8" s="862">
        <f>SUM(I9,I10,I11,I12,I13,I14,I15)</f>
        <v>468</v>
      </c>
      <c r="J8" s="861">
        <f t="shared" ref="J8:J30" si="0">SUM(H8:I8)</f>
        <v>1816</v>
      </c>
    </row>
    <row r="9" spans="1:29" ht="12" customHeight="1">
      <c r="A9" s="97">
        <v>1</v>
      </c>
      <c r="B9" s="97">
        <v>1</v>
      </c>
      <c r="C9" s="97">
        <v>11</v>
      </c>
      <c r="E9" s="2007"/>
      <c r="F9" s="269" t="s">
        <v>10</v>
      </c>
      <c r="G9" s="782"/>
      <c r="H9" s="860">
        <v>429</v>
      </c>
      <c r="I9" s="860">
        <v>161</v>
      </c>
      <c r="J9" s="814">
        <f t="shared" si="0"/>
        <v>590</v>
      </c>
    </row>
    <row r="10" spans="1:29" ht="12" customHeight="1">
      <c r="A10" s="97">
        <v>1</v>
      </c>
      <c r="B10" s="97">
        <v>1</v>
      </c>
      <c r="C10" s="97">
        <v>5</v>
      </c>
      <c r="E10" s="2007"/>
      <c r="F10" s="251" t="s">
        <v>11</v>
      </c>
      <c r="G10" s="261"/>
      <c r="H10" s="242">
        <v>496</v>
      </c>
      <c r="I10" s="242">
        <v>84</v>
      </c>
      <c r="J10" s="248">
        <f t="shared" si="0"/>
        <v>580</v>
      </c>
    </row>
    <row r="11" spans="1:29" ht="12" customHeight="1">
      <c r="A11" s="97">
        <v>1</v>
      </c>
      <c r="B11" s="97">
        <v>1</v>
      </c>
      <c r="C11" s="97">
        <v>12</v>
      </c>
      <c r="E11" s="2007"/>
      <c r="F11" s="251" t="s">
        <v>12</v>
      </c>
      <c r="G11" s="261"/>
      <c r="H11" s="242">
        <v>0</v>
      </c>
      <c r="I11" s="242">
        <v>0</v>
      </c>
      <c r="J11" s="248">
        <f t="shared" si="0"/>
        <v>0</v>
      </c>
    </row>
    <row r="12" spans="1:29" ht="12" customHeight="1">
      <c r="A12" s="97">
        <v>1</v>
      </c>
      <c r="B12" s="97">
        <v>1</v>
      </c>
      <c r="C12" s="97">
        <v>2</v>
      </c>
      <c r="E12" s="2007"/>
      <c r="F12" s="251" t="s">
        <v>30</v>
      </c>
      <c r="G12" s="261"/>
      <c r="H12" s="242">
        <v>222</v>
      </c>
      <c r="I12" s="242">
        <v>108</v>
      </c>
      <c r="J12" s="248">
        <f t="shared" si="0"/>
        <v>330</v>
      </c>
    </row>
    <row r="13" spans="1:29" ht="12" customHeight="1">
      <c r="A13" s="97">
        <v>1</v>
      </c>
      <c r="B13" s="97">
        <v>1</v>
      </c>
      <c r="C13" s="97">
        <v>4</v>
      </c>
      <c r="E13" s="2007"/>
      <c r="F13" s="251" t="s">
        <v>31</v>
      </c>
      <c r="G13" s="261"/>
      <c r="H13" s="242">
        <v>91</v>
      </c>
      <c r="I13" s="242">
        <v>38</v>
      </c>
      <c r="J13" s="248">
        <f t="shared" si="0"/>
        <v>129</v>
      </c>
    </row>
    <row r="14" spans="1:29" ht="12" customHeight="1">
      <c r="A14" s="97">
        <v>1</v>
      </c>
      <c r="B14" s="97">
        <v>1</v>
      </c>
      <c r="C14" s="97">
        <v>1</v>
      </c>
      <c r="E14" s="2007"/>
      <c r="F14" s="251" t="s">
        <v>58</v>
      </c>
      <c r="G14" s="261"/>
      <c r="H14" s="242">
        <v>110</v>
      </c>
      <c r="I14" s="242">
        <v>77</v>
      </c>
      <c r="J14" s="248">
        <f t="shared" si="0"/>
        <v>187</v>
      </c>
    </row>
    <row r="15" spans="1:29" ht="12" customHeight="1">
      <c r="E15" s="57"/>
      <c r="F15" s="251" t="s">
        <v>370</v>
      </c>
      <c r="G15" s="261"/>
      <c r="H15" s="242">
        <v>0</v>
      </c>
      <c r="I15" s="242">
        <v>0</v>
      </c>
      <c r="J15" s="248">
        <f t="shared" si="0"/>
        <v>0</v>
      </c>
    </row>
    <row r="16" spans="1:29" ht="12.75" customHeight="1">
      <c r="E16" s="2006">
        <v>1402</v>
      </c>
      <c r="F16" s="35" t="s">
        <v>13</v>
      </c>
      <c r="G16" s="111"/>
      <c r="H16" s="246">
        <f>SUM(H17,H18,H19,H20,H21,H22,H23,H24)</f>
        <v>3597</v>
      </c>
      <c r="I16" s="246">
        <f>SUM(I17,I18,I19,I20,I21,I22,I23,I24)</f>
        <v>3684</v>
      </c>
      <c r="J16" s="245">
        <f t="shared" si="0"/>
        <v>7281</v>
      </c>
    </row>
    <row r="17" spans="1:10" ht="12" customHeight="1">
      <c r="A17" s="97">
        <v>2</v>
      </c>
      <c r="B17" s="97">
        <v>4</v>
      </c>
      <c r="C17" s="97">
        <v>11</v>
      </c>
      <c r="E17" s="2007"/>
      <c r="F17" s="251" t="s">
        <v>92</v>
      </c>
      <c r="G17" s="261"/>
      <c r="H17" s="242">
        <v>1595</v>
      </c>
      <c r="I17" s="242">
        <v>1748</v>
      </c>
      <c r="J17" s="248">
        <f t="shared" si="0"/>
        <v>3343</v>
      </c>
    </row>
    <row r="18" spans="1:10" ht="12" customHeight="1">
      <c r="A18" s="97">
        <v>2</v>
      </c>
      <c r="B18" s="97">
        <v>4</v>
      </c>
      <c r="C18" s="97">
        <v>10</v>
      </c>
      <c r="E18" s="2007"/>
      <c r="F18" s="251" t="s">
        <v>110</v>
      </c>
      <c r="G18" s="261"/>
      <c r="H18" s="242">
        <v>998</v>
      </c>
      <c r="I18" s="242">
        <v>812</v>
      </c>
      <c r="J18" s="248">
        <f t="shared" si="0"/>
        <v>1810</v>
      </c>
    </row>
    <row r="19" spans="1:10" ht="12" customHeight="1">
      <c r="A19" s="97">
        <v>2</v>
      </c>
      <c r="B19" s="97">
        <v>4</v>
      </c>
      <c r="C19" s="97">
        <v>10</v>
      </c>
      <c r="E19" s="2007"/>
      <c r="F19" s="251" t="s">
        <v>56</v>
      </c>
      <c r="G19" s="261"/>
      <c r="H19" s="242">
        <v>543</v>
      </c>
      <c r="I19" s="242">
        <v>577</v>
      </c>
      <c r="J19" s="248">
        <f t="shared" si="0"/>
        <v>1120</v>
      </c>
    </row>
    <row r="20" spans="1:10" ht="12" customHeight="1">
      <c r="A20" s="97">
        <v>2</v>
      </c>
      <c r="B20" s="97">
        <v>4</v>
      </c>
      <c r="C20" s="97">
        <v>3</v>
      </c>
      <c r="E20" s="2007"/>
      <c r="F20" s="251" t="s">
        <v>125</v>
      </c>
      <c r="G20" s="261"/>
      <c r="H20" s="242">
        <v>0</v>
      </c>
      <c r="I20" s="242">
        <v>0</v>
      </c>
      <c r="J20" s="248">
        <f t="shared" si="0"/>
        <v>0</v>
      </c>
    </row>
    <row r="21" spans="1:10" ht="12" customHeight="1">
      <c r="A21" s="97">
        <v>2</v>
      </c>
      <c r="B21" s="97">
        <v>4</v>
      </c>
      <c r="C21" s="97">
        <v>7</v>
      </c>
      <c r="E21" s="2007"/>
      <c r="F21" s="251" t="s">
        <v>124</v>
      </c>
      <c r="G21" s="261"/>
      <c r="H21" s="242">
        <v>146</v>
      </c>
      <c r="I21" s="242">
        <v>210</v>
      </c>
      <c r="J21" s="248">
        <f t="shared" si="0"/>
        <v>356</v>
      </c>
    </row>
    <row r="22" spans="1:10" ht="12" customHeight="1">
      <c r="A22" s="97">
        <v>2</v>
      </c>
      <c r="B22" s="97">
        <v>4</v>
      </c>
      <c r="C22" s="97">
        <v>1</v>
      </c>
      <c r="E22" s="2007"/>
      <c r="F22" s="251" t="s">
        <v>53</v>
      </c>
      <c r="G22" s="261"/>
      <c r="H22" s="242">
        <v>251</v>
      </c>
      <c r="I22" s="242">
        <v>281</v>
      </c>
      <c r="J22" s="248">
        <f t="shared" si="0"/>
        <v>532</v>
      </c>
    </row>
    <row r="23" spans="1:10" ht="12" customHeight="1">
      <c r="A23" s="97">
        <v>2</v>
      </c>
      <c r="B23" s="97">
        <v>4</v>
      </c>
      <c r="C23" s="97">
        <v>9</v>
      </c>
      <c r="E23" s="2007"/>
      <c r="F23" s="251" t="s">
        <v>123</v>
      </c>
      <c r="G23" s="261"/>
      <c r="H23" s="242">
        <v>0</v>
      </c>
      <c r="I23" s="242">
        <v>0</v>
      </c>
      <c r="J23" s="248">
        <f t="shared" si="0"/>
        <v>0</v>
      </c>
    </row>
    <row r="24" spans="1:10" ht="12" customHeight="1">
      <c r="A24" s="97">
        <v>2</v>
      </c>
      <c r="B24" s="97">
        <v>4</v>
      </c>
      <c r="C24" s="97">
        <v>11</v>
      </c>
      <c r="E24" s="2007"/>
      <c r="F24" s="251" t="s">
        <v>32</v>
      </c>
      <c r="G24" s="261"/>
      <c r="H24" s="242">
        <v>64</v>
      </c>
      <c r="I24" s="242">
        <v>56</v>
      </c>
      <c r="J24" s="248">
        <f t="shared" si="0"/>
        <v>120</v>
      </c>
    </row>
    <row r="25" spans="1:10" ht="12.75" customHeight="1">
      <c r="E25" s="2006">
        <v>1403</v>
      </c>
      <c r="F25" s="35" t="s">
        <v>14</v>
      </c>
      <c r="G25" s="111"/>
      <c r="H25" s="246">
        <f>SUM(H26+H27+H28)</f>
        <v>240</v>
      </c>
      <c r="I25" s="246">
        <f>SUM(I26+I27+I28)</f>
        <v>325</v>
      </c>
      <c r="J25" s="245">
        <f t="shared" si="0"/>
        <v>565</v>
      </c>
    </row>
    <row r="26" spans="1:10" ht="12" customHeight="1">
      <c r="A26" s="97">
        <v>3</v>
      </c>
      <c r="B26" s="97">
        <v>5</v>
      </c>
      <c r="C26" s="97">
        <v>11</v>
      </c>
      <c r="E26" s="2007"/>
      <c r="F26" s="251" t="s">
        <v>33</v>
      </c>
      <c r="G26" s="261"/>
      <c r="H26" s="242">
        <v>123</v>
      </c>
      <c r="I26" s="242">
        <v>149</v>
      </c>
      <c r="J26" s="248">
        <f t="shared" si="0"/>
        <v>272</v>
      </c>
    </row>
    <row r="27" spans="1:10" ht="12" customHeight="1">
      <c r="A27" s="97">
        <v>3</v>
      </c>
      <c r="B27" s="97">
        <v>5</v>
      </c>
      <c r="C27" s="97">
        <v>8</v>
      </c>
      <c r="E27" s="2007"/>
      <c r="F27" s="251" t="s">
        <v>15</v>
      </c>
      <c r="G27" s="261"/>
      <c r="H27" s="242">
        <v>0</v>
      </c>
      <c r="I27" s="242">
        <v>0</v>
      </c>
      <c r="J27" s="248">
        <f t="shared" si="0"/>
        <v>0</v>
      </c>
    </row>
    <row r="28" spans="1:10" ht="12" customHeight="1">
      <c r="A28" s="97">
        <v>3</v>
      </c>
      <c r="B28" s="97">
        <v>5</v>
      </c>
      <c r="C28" s="97">
        <v>10</v>
      </c>
      <c r="E28" s="2007"/>
      <c r="F28" s="251" t="s">
        <v>16</v>
      </c>
      <c r="G28" s="261"/>
      <c r="H28" s="242">
        <v>117</v>
      </c>
      <c r="I28" s="242">
        <v>176</v>
      </c>
      <c r="J28" s="248">
        <f t="shared" si="0"/>
        <v>293</v>
      </c>
    </row>
    <row r="29" spans="1:10" ht="12.75" customHeight="1">
      <c r="E29" s="2010">
        <v>1404</v>
      </c>
      <c r="F29" s="35" t="s">
        <v>34</v>
      </c>
      <c r="G29" s="111"/>
      <c r="H29" s="246">
        <f>SUM(H30,H31)</f>
        <v>1687</v>
      </c>
      <c r="I29" s="246">
        <f>SUM(I30,I31)</f>
        <v>793</v>
      </c>
      <c r="J29" s="245">
        <f t="shared" si="0"/>
        <v>2480</v>
      </c>
    </row>
    <row r="30" spans="1:10" ht="12" customHeight="1">
      <c r="A30" s="97">
        <v>4</v>
      </c>
      <c r="B30" s="97">
        <v>6</v>
      </c>
      <c r="C30" s="97">
        <v>11</v>
      </c>
      <c r="E30" s="1981"/>
      <c r="F30" s="251" t="s">
        <v>109</v>
      </c>
      <c r="G30" s="261"/>
      <c r="H30" s="242">
        <v>1100</v>
      </c>
      <c r="I30" s="242">
        <v>300</v>
      </c>
      <c r="J30" s="248">
        <f t="shared" si="0"/>
        <v>1400</v>
      </c>
    </row>
    <row r="31" spans="1:10" ht="12" customHeight="1">
      <c r="A31" s="97">
        <v>4</v>
      </c>
      <c r="B31" s="97">
        <v>6</v>
      </c>
      <c r="C31" s="97">
        <v>11</v>
      </c>
      <c r="E31" s="1981"/>
      <c r="F31" s="251" t="s">
        <v>17</v>
      </c>
      <c r="G31" s="261"/>
      <c r="H31" s="242">
        <v>587</v>
      </c>
      <c r="I31" s="242">
        <v>493</v>
      </c>
      <c r="J31" s="248">
        <f t="shared" ref="J31:J52" si="1">H31+I31</f>
        <v>1080</v>
      </c>
    </row>
    <row r="32" spans="1:10" ht="12.75" customHeight="1">
      <c r="E32" s="2006">
        <v>1405</v>
      </c>
      <c r="F32" s="35" t="s">
        <v>18</v>
      </c>
      <c r="G32" s="36"/>
      <c r="H32" s="246">
        <f>SUM(H33:H36)</f>
        <v>194</v>
      </c>
      <c r="I32" s="246">
        <f>SUM(I33:I36)</f>
        <v>630</v>
      </c>
      <c r="J32" s="245">
        <f t="shared" si="1"/>
        <v>824</v>
      </c>
    </row>
    <row r="33" spans="1:10" ht="12" customHeight="1">
      <c r="A33" s="97">
        <v>5</v>
      </c>
      <c r="B33" s="97">
        <v>4</v>
      </c>
      <c r="C33" s="97">
        <v>8</v>
      </c>
      <c r="E33" s="2007"/>
      <c r="F33" s="251" t="s">
        <v>21</v>
      </c>
      <c r="G33" s="261"/>
      <c r="H33" s="242">
        <v>0</v>
      </c>
      <c r="I33" s="242">
        <v>0</v>
      </c>
      <c r="J33" s="248">
        <f t="shared" si="1"/>
        <v>0</v>
      </c>
    </row>
    <row r="34" spans="1:10" ht="12" customHeight="1">
      <c r="A34" s="97">
        <v>5</v>
      </c>
      <c r="B34" s="97">
        <v>4</v>
      </c>
      <c r="C34" s="97">
        <v>8</v>
      </c>
      <c r="E34" s="2007"/>
      <c r="F34" s="251" t="s">
        <v>19</v>
      </c>
      <c r="G34" s="261"/>
      <c r="H34" s="242">
        <v>0</v>
      </c>
      <c r="I34" s="242">
        <v>0</v>
      </c>
      <c r="J34" s="248">
        <f t="shared" si="1"/>
        <v>0</v>
      </c>
    </row>
    <row r="35" spans="1:10" ht="12" customHeight="1">
      <c r="A35" s="97">
        <v>5</v>
      </c>
      <c r="B35" s="97">
        <v>5</v>
      </c>
      <c r="C35" s="97">
        <v>11</v>
      </c>
      <c r="E35" s="2007"/>
      <c r="F35" s="50" t="s">
        <v>65</v>
      </c>
      <c r="G35" s="68"/>
      <c r="H35" s="242">
        <v>83</v>
      </c>
      <c r="I35" s="242">
        <v>315</v>
      </c>
      <c r="J35" s="248">
        <f t="shared" si="1"/>
        <v>398</v>
      </c>
    </row>
    <row r="36" spans="1:10" ht="12" customHeight="1">
      <c r="A36" s="97">
        <v>5</v>
      </c>
      <c r="B36" s="97">
        <v>4</v>
      </c>
      <c r="C36" s="97">
        <v>8</v>
      </c>
      <c r="E36" s="2007"/>
      <c r="F36" s="261" t="s">
        <v>49</v>
      </c>
      <c r="G36" s="261"/>
      <c r="H36" s="242">
        <v>111</v>
      </c>
      <c r="I36" s="242">
        <v>315</v>
      </c>
      <c r="J36" s="248">
        <f t="shared" si="1"/>
        <v>426</v>
      </c>
    </row>
    <row r="37" spans="1:10" ht="12.75" customHeight="1">
      <c r="E37" s="2006">
        <v>1406</v>
      </c>
      <c r="F37" s="35" t="s">
        <v>22</v>
      </c>
      <c r="G37" s="111"/>
      <c r="H37" s="246">
        <f>SUM(H38,H39,H40,H41)</f>
        <v>1377</v>
      </c>
      <c r="I37" s="246">
        <f>SUM(I38,I39,I40,I41)</f>
        <v>1136</v>
      </c>
      <c r="J37" s="245">
        <f t="shared" si="1"/>
        <v>2513</v>
      </c>
    </row>
    <row r="38" spans="1:10" ht="12" customHeight="1">
      <c r="A38" s="97">
        <v>6</v>
      </c>
      <c r="B38" s="97">
        <v>2</v>
      </c>
      <c r="C38" s="97">
        <v>11</v>
      </c>
      <c r="E38" s="2007"/>
      <c r="F38" s="251" t="s">
        <v>68</v>
      </c>
      <c r="G38" s="261"/>
      <c r="H38" s="242">
        <v>765</v>
      </c>
      <c r="I38" s="242">
        <v>451</v>
      </c>
      <c r="J38" s="248">
        <f t="shared" si="1"/>
        <v>1216</v>
      </c>
    </row>
    <row r="39" spans="1:10" ht="12" customHeight="1">
      <c r="A39" s="97">
        <v>6</v>
      </c>
      <c r="B39" s="97">
        <v>2</v>
      </c>
      <c r="C39" s="97">
        <v>10</v>
      </c>
      <c r="E39" s="2007"/>
      <c r="F39" s="251" t="s">
        <v>23</v>
      </c>
      <c r="G39" s="261"/>
      <c r="H39" s="242">
        <v>355</v>
      </c>
      <c r="I39" s="242">
        <v>445</v>
      </c>
      <c r="J39" s="248">
        <f t="shared" si="1"/>
        <v>800</v>
      </c>
    </row>
    <row r="40" spans="1:10" ht="12" customHeight="1">
      <c r="A40" s="97">
        <v>6</v>
      </c>
      <c r="B40" s="97">
        <v>2</v>
      </c>
      <c r="C40" s="97">
        <v>10</v>
      </c>
      <c r="E40" s="2007"/>
      <c r="F40" s="251" t="s">
        <v>36</v>
      </c>
      <c r="G40" s="261"/>
      <c r="H40" s="242">
        <v>249</v>
      </c>
      <c r="I40" s="242">
        <v>234</v>
      </c>
      <c r="J40" s="248">
        <f t="shared" si="1"/>
        <v>483</v>
      </c>
    </row>
    <row r="41" spans="1:10" ht="12" customHeight="1">
      <c r="A41" s="97">
        <v>6</v>
      </c>
      <c r="B41" s="97">
        <v>4</v>
      </c>
      <c r="C41" s="97">
        <v>11</v>
      </c>
      <c r="E41" s="2007"/>
      <c r="F41" s="251" t="s">
        <v>37</v>
      </c>
      <c r="G41" s="261"/>
      <c r="H41" s="242">
        <v>8</v>
      </c>
      <c r="I41" s="242">
        <v>6</v>
      </c>
      <c r="J41" s="248">
        <f t="shared" si="1"/>
        <v>14</v>
      </c>
    </row>
    <row r="42" spans="1:10" ht="12.75" customHeight="1">
      <c r="E42" s="2010">
        <v>1407</v>
      </c>
      <c r="F42" s="35" t="s">
        <v>24</v>
      </c>
      <c r="G42" s="111"/>
      <c r="H42" s="246">
        <f>SUM(H43+H44)</f>
        <v>77</v>
      </c>
      <c r="I42" s="246">
        <f>SUM(I43+I44)</f>
        <v>50</v>
      </c>
      <c r="J42" s="245">
        <f t="shared" si="1"/>
        <v>127</v>
      </c>
    </row>
    <row r="43" spans="1:10" ht="12" customHeight="1">
      <c r="A43" s="97">
        <v>7</v>
      </c>
      <c r="B43" s="97">
        <v>3</v>
      </c>
      <c r="C43" s="97">
        <v>11</v>
      </c>
      <c r="E43" s="1981"/>
      <c r="F43" s="251" t="s">
        <v>69</v>
      </c>
      <c r="G43" s="261"/>
      <c r="H43" s="242">
        <v>77</v>
      </c>
      <c r="I43" s="242">
        <v>50</v>
      </c>
      <c r="J43" s="248">
        <f t="shared" si="1"/>
        <v>127</v>
      </c>
    </row>
    <row r="44" spans="1:10" ht="12" customHeight="1">
      <c r="A44" s="97">
        <v>7</v>
      </c>
      <c r="B44" s="97">
        <v>6</v>
      </c>
      <c r="C44" s="97">
        <v>10</v>
      </c>
      <c r="E44" s="1981"/>
      <c r="F44" s="251" t="s">
        <v>51</v>
      </c>
      <c r="G44" s="261"/>
      <c r="H44" s="242">
        <v>0</v>
      </c>
      <c r="I44" s="242">
        <v>0</v>
      </c>
      <c r="J44" s="248">
        <f t="shared" si="1"/>
        <v>0</v>
      </c>
    </row>
    <row r="45" spans="1:10" ht="12.75" customHeight="1">
      <c r="E45" s="2010">
        <v>1408</v>
      </c>
      <c r="F45" s="35" t="s">
        <v>25</v>
      </c>
      <c r="G45" s="41"/>
      <c r="H45" s="246">
        <f>SUM(H46:H49)</f>
        <v>100</v>
      </c>
      <c r="I45" s="246">
        <f>SUM(I46:I49)</f>
        <v>132</v>
      </c>
      <c r="J45" s="245">
        <f t="shared" si="1"/>
        <v>232</v>
      </c>
    </row>
    <row r="46" spans="1:10" ht="12.75" customHeight="1">
      <c r="E46" s="1981"/>
      <c r="F46" s="251" t="s">
        <v>20</v>
      </c>
      <c r="G46" s="261"/>
      <c r="H46" s="815">
        <v>0</v>
      </c>
      <c r="I46" s="815">
        <v>0</v>
      </c>
      <c r="J46" s="248">
        <f t="shared" si="1"/>
        <v>0</v>
      </c>
    </row>
    <row r="47" spans="1:10" ht="12.75" customHeight="1">
      <c r="E47" s="1981"/>
      <c r="F47" s="251" t="s">
        <v>50</v>
      </c>
      <c r="G47" s="261"/>
      <c r="H47" s="242">
        <v>0</v>
      </c>
      <c r="I47" s="242">
        <v>0</v>
      </c>
      <c r="J47" s="248">
        <f t="shared" si="1"/>
        <v>0</v>
      </c>
    </row>
    <row r="48" spans="1:10" ht="12" customHeight="1">
      <c r="A48" s="97">
        <v>8</v>
      </c>
      <c r="B48" s="97">
        <v>4</v>
      </c>
      <c r="C48" s="97">
        <v>11</v>
      </c>
      <c r="E48" s="1981"/>
      <c r="F48" s="251" t="s">
        <v>38</v>
      </c>
      <c r="G48" s="261"/>
      <c r="H48" s="242">
        <v>80</v>
      </c>
      <c r="I48" s="242">
        <v>47</v>
      </c>
      <c r="J48" s="248">
        <f t="shared" si="1"/>
        <v>127</v>
      </c>
    </row>
    <row r="49" spans="1:10" ht="12" customHeight="1">
      <c r="A49" s="97">
        <v>8</v>
      </c>
      <c r="B49" s="97">
        <v>4</v>
      </c>
      <c r="C49" s="97">
        <v>11</v>
      </c>
      <c r="E49" s="1981"/>
      <c r="F49" s="251" t="s">
        <v>39</v>
      </c>
      <c r="G49" s="261"/>
      <c r="H49" s="242">
        <v>20</v>
      </c>
      <c r="I49" s="242">
        <v>85</v>
      </c>
      <c r="J49" s="248">
        <f t="shared" si="1"/>
        <v>105</v>
      </c>
    </row>
    <row r="50" spans="1:10" ht="12.75" customHeight="1">
      <c r="E50" s="2010">
        <v>1624</v>
      </c>
      <c r="F50" s="41" t="s">
        <v>47</v>
      </c>
      <c r="G50" s="111"/>
      <c r="H50" s="246">
        <f>SUM(H51:H52)</f>
        <v>23</v>
      </c>
      <c r="I50" s="246">
        <f>SUM(I51:I52)</f>
        <v>44</v>
      </c>
      <c r="J50" s="245">
        <f t="shared" si="1"/>
        <v>67</v>
      </c>
    </row>
    <row r="51" spans="1:10" ht="12.75" customHeight="1">
      <c r="E51" s="1981"/>
      <c r="F51" s="254" t="s">
        <v>35</v>
      </c>
      <c r="G51" s="50"/>
      <c r="H51" s="242">
        <v>0</v>
      </c>
      <c r="I51" s="242">
        <v>0</v>
      </c>
      <c r="J51" s="248">
        <f t="shared" si="1"/>
        <v>0</v>
      </c>
    </row>
    <row r="52" spans="1:10" ht="12.75" customHeight="1">
      <c r="E52" s="1982"/>
      <c r="F52" s="251" t="s">
        <v>52</v>
      </c>
      <c r="G52" s="261"/>
      <c r="H52" s="242">
        <v>23</v>
      </c>
      <c r="I52" s="242">
        <v>44</v>
      </c>
      <c r="J52" s="248">
        <f t="shared" si="1"/>
        <v>67</v>
      </c>
    </row>
    <row r="53" spans="1:10" ht="12" customHeight="1">
      <c r="E53" s="832"/>
      <c r="F53" s="2148" t="s">
        <v>5</v>
      </c>
      <c r="G53" s="2149"/>
      <c r="H53" s="246">
        <f>SUM(H8,H16,H29,H32,H37,H42,H45,H50,H25,)</f>
        <v>8643</v>
      </c>
      <c r="I53" s="246">
        <f>SUM(I8,I16,I29,I32,I37,I42,I45,I50,I25,)</f>
        <v>7262</v>
      </c>
      <c r="J53" s="245">
        <f>SUM(J8,J16,J29,J32,J37,J42,J45,J50,J25,)</f>
        <v>15905</v>
      </c>
    </row>
    <row r="54" spans="1:10" ht="10.5" customHeight="1">
      <c r="E54" s="754"/>
      <c r="F54" s="2020" t="s">
        <v>346</v>
      </c>
      <c r="G54" s="2020"/>
      <c r="H54" s="2020"/>
      <c r="I54" s="2020"/>
      <c r="J54" s="2020"/>
    </row>
    <row r="55" spans="1:10" ht="10.5" customHeight="1">
      <c r="E55" s="754"/>
      <c r="F55" s="2147"/>
      <c r="G55" s="2147"/>
      <c r="H55" s="2147"/>
      <c r="I55" s="2147"/>
      <c r="J55" s="2147"/>
    </row>
    <row r="56" spans="1:10" ht="9" customHeight="1"/>
    <row r="57" spans="1:10" ht="15.75" customHeight="1">
      <c r="E57" s="754"/>
      <c r="G57" s="99"/>
    </row>
    <row r="58" spans="1:10" ht="9" customHeight="1">
      <c r="E58" s="754"/>
    </row>
    <row r="59" spans="1:10" ht="9" customHeight="1"/>
    <row r="60" spans="1:10" ht="9" customHeight="1">
      <c r="E60" s="754"/>
    </row>
    <row r="61" spans="1:10" ht="9" customHeight="1">
      <c r="E61" s="754"/>
    </row>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row r="146" spans="6:7" ht="9" customHeight="1">
      <c r="F146" s="99"/>
      <c r="G146" s="99"/>
    </row>
    <row r="147" spans="6:7" ht="9" customHeight="1"/>
    <row r="148" spans="6:7" ht="9" customHeight="1"/>
    <row r="149" spans="6:7" ht="9" customHeight="1"/>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8">
    <mergeCell ref="E45:E49"/>
    <mergeCell ref="E29:E31"/>
    <mergeCell ref="E32:E36"/>
    <mergeCell ref="F54:J54"/>
    <mergeCell ref="F55:J55"/>
    <mergeCell ref="F53:G53"/>
    <mergeCell ref="E37:E41"/>
    <mergeCell ref="E42:E44"/>
    <mergeCell ref="E50:E52"/>
    <mergeCell ref="L2:Z2"/>
    <mergeCell ref="E16:E24"/>
    <mergeCell ref="E25:E28"/>
    <mergeCell ref="E3:J3"/>
    <mergeCell ref="E2:J2"/>
    <mergeCell ref="E5:E7"/>
    <mergeCell ref="E8:E14"/>
    <mergeCell ref="H6:I6"/>
    <mergeCell ref="F5:G7"/>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90E91-29C8-412F-B7DC-17160A8CA144}">
  <dimension ref="A1:AC411"/>
  <sheetViews>
    <sheetView view="pageBreakPreview" topLeftCell="D1" zoomScaleNormal="115" zoomScaleSheetLayoutView="100" workbookViewId="0">
      <selection activeCell="I53" sqref="I53"/>
    </sheetView>
  </sheetViews>
  <sheetFormatPr baseColWidth="10" defaultRowHeight="12.75"/>
  <cols>
    <col min="1" max="2" width="1.85546875" style="97" hidden="1" customWidth="1"/>
    <col min="3" max="3" width="3" style="97" hidden="1" customWidth="1"/>
    <col min="4" max="4" width="3" style="97" customWidth="1"/>
    <col min="5" max="5" width="5.85546875" style="73" customWidth="1"/>
    <col min="6" max="6" width="1.5703125" style="73" customWidth="1"/>
    <col min="7" max="7" width="67.7109375" style="73" customWidth="1"/>
    <col min="8" max="10" width="8.7109375" style="240" customWidth="1"/>
    <col min="11" max="11" width="1.5703125" style="73" customWidth="1"/>
    <col min="12" max="12" width="5" style="73" customWidth="1"/>
    <col min="13" max="13" width="2.28515625"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866"/>
      <c r="I1" s="866"/>
      <c r="J1" s="866"/>
    </row>
    <row r="2" spans="1:29" ht="12.75" customHeight="1">
      <c r="E2" s="1983" t="s">
        <v>373</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t="s">
        <v>74</v>
      </c>
      <c r="F3" s="1983"/>
      <c r="G3" s="1983"/>
      <c r="H3" s="1983"/>
      <c r="I3" s="1983"/>
      <c r="J3" s="1983"/>
      <c r="K3" s="106"/>
      <c r="L3" s="105"/>
      <c r="AB3" s="104"/>
      <c r="AC3" s="104"/>
    </row>
    <row r="4" spans="1:29" ht="3" customHeight="1">
      <c r="F4" s="274"/>
      <c r="G4" s="274"/>
      <c r="H4" s="866"/>
      <c r="I4" s="866"/>
      <c r="L4" s="99"/>
    </row>
    <row r="5" spans="1:29" ht="8.25" customHeight="1">
      <c r="E5" s="2206" t="s">
        <v>29</v>
      </c>
      <c r="F5" s="2196" t="s">
        <v>372</v>
      </c>
      <c r="G5" s="2196"/>
      <c r="H5" s="865"/>
      <c r="I5" s="864"/>
      <c r="J5" s="863"/>
      <c r="L5" s="99"/>
    </row>
    <row r="6" spans="1:29" ht="12" customHeight="1">
      <c r="A6" s="97" t="s">
        <v>134</v>
      </c>
      <c r="B6" s="97" t="s">
        <v>1</v>
      </c>
      <c r="C6" s="97" t="s">
        <v>133</v>
      </c>
      <c r="E6" s="2207"/>
      <c r="F6" s="2197"/>
      <c r="G6" s="2197"/>
      <c r="H6" s="2441" t="s">
        <v>371</v>
      </c>
      <c r="I6" s="2441"/>
      <c r="J6" s="839"/>
    </row>
    <row r="7" spans="1:29">
      <c r="E7" s="2208"/>
      <c r="F7" s="2198"/>
      <c r="G7" s="2198"/>
      <c r="H7" s="837" t="s">
        <v>26</v>
      </c>
      <c r="I7" s="837" t="s">
        <v>27</v>
      </c>
      <c r="J7" s="836" t="s">
        <v>5</v>
      </c>
    </row>
    <row r="8" spans="1:29" ht="12.75" customHeight="1">
      <c r="E8" s="2006">
        <v>1401</v>
      </c>
      <c r="F8" s="271" t="s">
        <v>9</v>
      </c>
      <c r="G8" s="432"/>
      <c r="H8" s="862">
        <f>SUM(H9,H10,H11,H12,H13,H14,H15)</f>
        <v>1837</v>
      </c>
      <c r="I8" s="862">
        <f>SUM(I9,I10,I11,I12,I13,I14,I15)</f>
        <v>584</v>
      </c>
      <c r="J8" s="861">
        <f t="shared" ref="J8:J30" si="0">SUM(H8:I8)</f>
        <v>2421</v>
      </c>
    </row>
    <row r="9" spans="1:29" ht="12" customHeight="1">
      <c r="A9" s="97">
        <v>1</v>
      </c>
      <c r="B9" s="97">
        <v>1</v>
      </c>
      <c r="C9" s="97">
        <v>11</v>
      </c>
      <c r="E9" s="2007"/>
      <c r="F9" s="269" t="s">
        <v>10</v>
      </c>
      <c r="G9" s="782"/>
      <c r="H9" s="860">
        <v>525</v>
      </c>
      <c r="I9" s="860">
        <v>148</v>
      </c>
      <c r="J9" s="814">
        <f t="shared" si="0"/>
        <v>673</v>
      </c>
    </row>
    <row r="10" spans="1:29" ht="12" customHeight="1">
      <c r="A10" s="97">
        <v>1</v>
      </c>
      <c r="B10" s="97">
        <v>1</v>
      </c>
      <c r="C10" s="97">
        <v>5</v>
      </c>
      <c r="E10" s="2007"/>
      <c r="F10" s="251" t="s">
        <v>11</v>
      </c>
      <c r="G10" s="261"/>
      <c r="H10" s="242">
        <v>487</v>
      </c>
      <c r="I10" s="242">
        <v>140</v>
      </c>
      <c r="J10" s="248">
        <f t="shared" si="0"/>
        <v>627</v>
      </c>
    </row>
    <row r="11" spans="1:29" ht="12" customHeight="1">
      <c r="A11" s="97">
        <v>1</v>
      </c>
      <c r="B11" s="97">
        <v>1</v>
      </c>
      <c r="C11" s="97">
        <v>12</v>
      </c>
      <c r="E11" s="2007"/>
      <c r="F11" s="251" t="s">
        <v>12</v>
      </c>
      <c r="G11" s="261"/>
      <c r="H11" s="242">
        <v>373</v>
      </c>
      <c r="I11" s="242">
        <v>72</v>
      </c>
      <c r="J11" s="248">
        <f t="shared" si="0"/>
        <v>445</v>
      </c>
    </row>
    <row r="12" spans="1:29" ht="12" customHeight="1">
      <c r="A12" s="97">
        <v>1</v>
      </c>
      <c r="B12" s="97">
        <v>1</v>
      </c>
      <c r="C12" s="97">
        <v>2</v>
      </c>
      <c r="E12" s="2007"/>
      <c r="F12" s="251" t="s">
        <v>30</v>
      </c>
      <c r="G12" s="261"/>
      <c r="H12" s="242">
        <v>269</v>
      </c>
      <c r="I12" s="242">
        <v>111</v>
      </c>
      <c r="J12" s="248">
        <f t="shared" si="0"/>
        <v>380</v>
      </c>
    </row>
    <row r="13" spans="1:29" ht="12" customHeight="1">
      <c r="A13" s="97">
        <v>1</v>
      </c>
      <c r="B13" s="97">
        <v>1</v>
      </c>
      <c r="C13" s="97">
        <v>4</v>
      </c>
      <c r="E13" s="2007"/>
      <c r="F13" s="251" t="s">
        <v>31</v>
      </c>
      <c r="G13" s="261"/>
      <c r="H13" s="242">
        <v>101</v>
      </c>
      <c r="I13" s="242">
        <v>62</v>
      </c>
      <c r="J13" s="248">
        <f t="shared" si="0"/>
        <v>163</v>
      </c>
    </row>
    <row r="14" spans="1:29" ht="12" customHeight="1">
      <c r="A14" s="97">
        <v>1</v>
      </c>
      <c r="B14" s="97">
        <v>1</v>
      </c>
      <c r="C14" s="97">
        <v>1</v>
      </c>
      <c r="E14" s="2007"/>
      <c r="F14" s="251" t="s">
        <v>58</v>
      </c>
      <c r="G14" s="261"/>
      <c r="H14" s="242">
        <v>82</v>
      </c>
      <c r="I14" s="242">
        <v>51</v>
      </c>
      <c r="J14" s="248">
        <f t="shared" si="0"/>
        <v>133</v>
      </c>
    </row>
    <row r="15" spans="1:29" ht="12" customHeight="1">
      <c r="E15" s="57"/>
      <c r="F15" s="251" t="s">
        <v>370</v>
      </c>
      <c r="G15" s="261"/>
      <c r="H15" s="242">
        <v>0</v>
      </c>
      <c r="I15" s="242">
        <v>0</v>
      </c>
      <c r="J15" s="248">
        <f t="shared" si="0"/>
        <v>0</v>
      </c>
    </row>
    <row r="16" spans="1:29" ht="12.75" customHeight="1">
      <c r="E16" s="2006">
        <v>1402</v>
      </c>
      <c r="F16" s="35" t="s">
        <v>13</v>
      </c>
      <c r="G16" s="111"/>
      <c r="H16" s="246">
        <f>SUM(H17,H18,H19,H20,H21,H22,H23,H24)</f>
        <v>3287</v>
      </c>
      <c r="I16" s="246">
        <f>SUM(I17,I18,I19,I20,I21,I22,I23,I24)</f>
        <v>3389</v>
      </c>
      <c r="J16" s="245">
        <f t="shared" si="0"/>
        <v>6676</v>
      </c>
    </row>
    <row r="17" spans="1:10" ht="12" customHeight="1">
      <c r="A17" s="97">
        <v>2</v>
      </c>
      <c r="B17" s="97">
        <v>4</v>
      </c>
      <c r="C17" s="97">
        <v>11</v>
      </c>
      <c r="E17" s="2007"/>
      <c r="F17" s="251" t="s">
        <v>92</v>
      </c>
      <c r="G17" s="261"/>
      <c r="H17" s="242">
        <v>1507</v>
      </c>
      <c r="I17" s="242">
        <v>1623</v>
      </c>
      <c r="J17" s="248">
        <f t="shared" si="0"/>
        <v>3130</v>
      </c>
    </row>
    <row r="18" spans="1:10" ht="12" customHeight="1">
      <c r="A18" s="97">
        <v>2</v>
      </c>
      <c r="B18" s="97">
        <v>4</v>
      </c>
      <c r="C18" s="97">
        <v>10</v>
      </c>
      <c r="E18" s="2007"/>
      <c r="F18" s="251" t="s">
        <v>110</v>
      </c>
      <c r="G18" s="261"/>
      <c r="H18" s="242">
        <v>525</v>
      </c>
      <c r="I18" s="242">
        <v>425</v>
      </c>
      <c r="J18" s="248">
        <f t="shared" si="0"/>
        <v>950</v>
      </c>
    </row>
    <row r="19" spans="1:10" ht="12" customHeight="1">
      <c r="A19" s="97">
        <v>2</v>
      </c>
      <c r="B19" s="97">
        <v>4</v>
      </c>
      <c r="C19" s="97">
        <v>10</v>
      </c>
      <c r="E19" s="2007"/>
      <c r="F19" s="251" t="s">
        <v>56</v>
      </c>
      <c r="G19" s="261"/>
      <c r="H19" s="242">
        <v>344</v>
      </c>
      <c r="I19" s="242">
        <v>364</v>
      </c>
      <c r="J19" s="248">
        <f t="shared" si="0"/>
        <v>708</v>
      </c>
    </row>
    <row r="20" spans="1:10" ht="12" customHeight="1">
      <c r="A20" s="97">
        <v>2</v>
      </c>
      <c r="B20" s="97">
        <v>4</v>
      </c>
      <c r="C20" s="97">
        <v>3</v>
      </c>
      <c r="E20" s="2007"/>
      <c r="F20" s="251" t="s">
        <v>125</v>
      </c>
      <c r="G20" s="261"/>
      <c r="H20" s="242">
        <v>402</v>
      </c>
      <c r="I20" s="242">
        <v>449</v>
      </c>
      <c r="J20" s="248">
        <f t="shared" si="0"/>
        <v>851</v>
      </c>
    </row>
    <row r="21" spans="1:10" ht="12" customHeight="1">
      <c r="A21" s="97">
        <v>2</v>
      </c>
      <c r="B21" s="97">
        <v>4</v>
      </c>
      <c r="C21" s="97">
        <v>7</v>
      </c>
      <c r="E21" s="2007"/>
      <c r="F21" s="251" t="s">
        <v>124</v>
      </c>
      <c r="G21" s="261"/>
      <c r="H21" s="242">
        <v>152</v>
      </c>
      <c r="I21" s="242">
        <v>183</v>
      </c>
      <c r="J21" s="248">
        <f t="shared" si="0"/>
        <v>335</v>
      </c>
    </row>
    <row r="22" spans="1:10" ht="12" customHeight="1">
      <c r="A22" s="97">
        <v>2</v>
      </c>
      <c r="B22" s="97">
        <v>4</v>
      </c>
      <c r="C22" s="97">
        <v>1</v>
      </c>
      <c r="E22" s="2007"/>
      <c r="F22" s="251" t="s">
        <v>53</v>
      </c>
      <c r="G22" s="261"/>
      <c r="H22" s="242">
        <v>123</v>
      </c>
      <c r="I22" s="242">
        <v>139</v>
      </c>
      <c r="J22" s="248">
        <f t="shared" si="0"/>
        <v>262</v>
      </c>
    </row>
    <row r="23" spans="1:10" ht="12" customHeight="1">
      <c r="A23" s="97">
        <v>2</v>
      </c>
      <c r="B23" s="97">
        <v>4</v>
      </c>
      <c r="C23" s="97">
        <v>9</v>
      </c>
      <c r="E23" s="2007"/>
      <c r="F23" s="251" t="s">
        <v>123</v>
      </c>
      <c r="G23" s="261"/>
      <c r="H23" s="242">
        <v>147</v>
      </c>
      <c r="I23" s="242">
        <v>125</v>
      </c>
      <c r="J23" s="248">
        <f t="shared" si="0"/>
        <v>272</v>
      </c>
    </row>
    <row r="24" spans="1:10" ht="12" customHeight="1">
      <c r="A24" s="97">
        <v>2</v>
      </c>
      <c r="B24" s="97">
        <v>4</v>
      </c>
      <c r="C24" s="97">
        <v>11</v>
      </c>
      <c r="E24" s="2007"/>
      <c r="F24" s="251" t="s">
        <v>32</v>
      </c>
      <c r="G24" s="261"/>
      <c r="H24" s="242">
        <v>87</v>
      </c>
      <c r="I24" s="242">
        <v>81</v>
      </c>
      <c r="J24" s="248">
        <f t="shared" si="0"/>
        <v>168</v>
      </c>
    </row>
    <row r="25" spans="1:10" ht="12.75" customHeight="1">
      <c r="E25" s="2006">
        <v>1403</v>
      </c>
      <c r="F25" s="35" t="s">
        <v>14</v>
      </c>
      <c r="G25" s="111"/>
      <c r="H25" s="246">
        <f>SUM(H26+H27+H28)</f>
        <v>318</v>
      </c>
      <c r="I25" s="246">
        <f>SUM(I26+I27+I28)</f>
        <v>444</v>
      </c>
      <c r="J25" s="245">
        <f t="shared" si="0"/>
        <v>762</v>
      </c>
    </row>
    <row r="26" spans="1:10" ht="12" customHeight="1">
      <c r="A26" s="97">
        <v>3</v>
      </c>
      <c r="B26" s="97">
        <v>5</v>
      </c>
      <c r="C26" s="97">
        <v>11</v>
      </c>
      <c r="E26" s="2007"/>
      <c r="F26" s="251" t="s">
        <v>33</v>
      </c>
      <c r="G26" s="261"/>
      <c r="H26" s="242">
        <v>105</v>
      </c>
      <c r="I26" s="242">
        <v>161</v>
      </c>
      <c r="J26" s="248">
        <f t="shared" si="0"/>
        <v>266</v>
      </c>
    </row>
    <row r="27" spans="1:10" ht="12" customHeight="1">
      <c r="A27" s="97">
        <v>3</v>
      </c>
      <c r="B27" s="97">
        <v>5</v>
      </c>
      <c r="C27" s="97">
        <v>8</v>
      </c>
      <c r="E27" s="2007"/>
      <c r="F27" s="251" t="s">
        <v>15</v>
      </c>
      <c r="G27" s="261"/>
      <c r="H27" s="242">
        <v>83</v>
      </c>
      <c r="I27" s="242">
        <v>101</v>
      </c>
      <c r="J27" s="248">
        <f t="shared" si="0"/>
        <v>184</v>
      </c>
    </row>
    <row r="28" spans="1:10" ht="12" customHeight="1">
      <c r="A28" s="97">
        <v>3</v>
      </c>
      <c r="B28" s="97">
        <v>5</v>
      </c>
      <c r="C28" s="97">
        <v>10</v>
      </c>
      <c r="E28" s="2007"/>
      <c r="F28" s="251" t="s">
        <v>16</v>
      </c>
      <c r="G28" s="261"/>
      <c r="H28" s="242">
        <v>130</v>
      </c>
      <c r="I28" s="242">
        <v>182</v>
      </c>
      <c r="J28" s="248">
        <f t="shared" si="0"/>
        <v>312</v>
      </c>
    </row>
    <row r="29" spans="1:10" ht="12.75" customHeight="1">
      <c r="E29" s="2010">
        <v>1404</v>
      </c>
      <c r="F29" s="35" t="s">
        <v>34</v>
      </c>
      <c r="G29" s="111"/>
      <c r="H29" s="246">
        <f>SUM(H30,H31)</f>
        <v>1553</v>
      </c>
      <c r="I29" s="246">
        <f>SUM(I30,I31)</f>
        <v>641</v>
      </c>
      <c r="J29" s="245">
        <f t="shared" si="0"/>
        <v>2194</v>
      </c>
    </row>
    <row r="30" spans="1:10" ht="12" customHeight="1">
      <c r="A30" s="97">
        <v>4</v>
      </c>
      <c r="B30" s="97">
        <v>6</v>
      </c>
      <c r="C30" s="97">
        <v>11</v>
      </c>
      <c r="E30" s="1981"/>
      <c r="F30" s="251" t="s">
        <v>109</v>
      </c>
      <c r="G30" s="261"/>
      <c r="H30" s="242">
        <v>958</v>
      </c>
      <c r="I30" s="242">
        <v>265</v>
      </c>
      <c r="J30" s="248">
        <f t="shared" si="0"/>
        <v>1223</v>
      </c>
    </row>
    <row r="31" spans="1:10" ht="12" customHeight="1">
      <c r="A31" s="97">
        <v>4</v>
      </c>
      <c r="B31" s="97">
        <v>6</v>
      </c>
      <c r="C31" s="97">
        <v>11</v>
      </c>
      <c r="E31" s="1981"/>
      <c r="F31" s="251" t="s">
        <v>17</v>
      </c>
      <c r="G31" s="261"/>
      <c r="H31" s="242">
        <v>595</v>
      </c>
      <c r="I31" s="242">
        <v>376</v>
      </c>
      <c r="J31" s="248">
        <f t="shared" ref="J31:J52" si="1">H31+I31</f>
        <v>971</v>
      </c>
    </row>
    <row r="32" spans="1:10" ht="12.75" customHeight="1">
      <c r="E32" s="2006">
        <v>1405</v>
      </c>
      <c r="F32" s="35" t="s">
        <v>18</v>
      </c>
      <c r="G32" s="36"/>
      <c r="H32" s="246">
        <f>SUM(H33:H36)</f>
        <v>1251</v>
      </c>
      <c r="I32" s="246">
        <f>SUM(I33:I36)</f>
        <v>1913</v>
      </c>
      <c r="J32" s="245">
        <f t="shared" si="1"/>
        <v>3164</v>
      </c>
    </row>
    <row r="33" spans="1:10" ht="12" customHeight="1">
      <c r="A33" s="97">
        <v>5</v>
      </c>
      <c r="B33" s="97">
        <v>4</v>
      </c>
      <c r="C33" s="97">
        <v>8</v>
      </c>
      <c r="E33" s="2007"/>
      <c r="F33" s="251" t="s">
        <v>21</v>
      </c>
      <c r="G33" s="261"/>
      <c r="H33" s="242">
        <v>160</v>
      </c>
      <c r="I33" s="242">
        <v>136</v>
      </c>
      <c r="J33" s="248">
        <f t="shared" si="1"/>
        <v>296</v>
      </c>
    </row>
    <row r="34" spans="1:10" ht="12" customHeight="1">
      <c r="A34" s="97">
        <v>5</v>
      </c>
      <c r="B34" s="97">
        <v>4</v>
      </c>
      <c r="C34" s="97">
        <v>8</v>
      </c>
      <c r="E34" s="2007"/>
      <c r="F34" s="251" t="s">
        <v>19</v>
      </c>
      <c r="G34" s="261"/>
      <c r="H34" s="242">
        <v>924</v>
      </c>
      <c r="I34" s="242">
        <v>1364</v>
      </c>
      <c r="J34" s="248">
        <f t="shared" si="1"/>
        <v>2288</v>
      </c>
    </row>
    <row r="35" spans="1:10" ht="12" customHeight="1">
      <c r="A35" s="97">
        <v>5</v>
      </c>
      <c r="B35" s="97">
        <v>5</v>
      </c>
      <c r="C35" s="97">
        <v>11</v>
      </c>
      <c r="E35" s="2007"/>
      <c r="F35" s="50" t="s">
        <v>65</v>
      </c>
      <c r="G35" s="68"/>
      <c r="H35" s="242">
        <v>122</v>
      </c>
      <c r="I35" s="242">
        <v>319</v>
      </c>
      <c r="J35" s="248">
        <f t="shared" si="1"/>
        <v>441</v>
      </c>
    </row>
    <row r="36" spans="1:10" ht="12" customHeight="1">
      <c r="A36" s="97">
        <v>5</v>
      </c>
      <c r="B36" s="97">
        <v>4</v>
      </c>
      <c r="C36" s="97">
        <v>8</v>
      </c>
      <c r="E36" s="2007"/>
      <c r="F36" s="261" t="s">
        <v>49</v>
      </c>
      <c r="G36" s="261"/>
      <c r="H36" s="242">
        <v>45</v>
      </c>
      <c r="I36" s="242">
        <v>94</v>
      </c>
      <c r="J36" s="248">
        <f t="shared" si="1"/>
        <v>139</v>
      </c>
    </row>
    <row r="37" spans="1:10" ht="12.75" customHeight="1">
      <c r="E37" s="2006">
        <v>1406</v>
      </c>
      <c r="F37" s="35" t="s">
        <v>22</v>
      </c>
      <c r="G37" s="111"/>
      <c r="H37" s="246">
        <f>SUM(H38,H39,H40,H41)</f>
        <v>1292</v>
      </c>
      <c r="I37" s="246">
        <f>SUM(I38,I39,I40,I41)</f>
        <v>969</v>
      </c>
      <c r="J37" s="245">
        <f t="shared" si="1"/>
        <v>2261</v>
      </c>
    </row>
    <row r="38" spans="1:10" ht="12" customHeight="1">
      <c r="A38" s="97">
        <v>6</v>
      </c>
      <c r="B38" s="97">
        <v>2</v>
      </c>
      <c r="C38" s="97">
        <v>11</v>
      </c>
      <c r="E38" s="2007"/>
      <c r="F38" s="251" t="s">
        <v>68</v>
      </c>
      <c r="G38" s="261"/>
      <c r="H38" s="242">
        <v>763</v>
      </c>
      <c r="I38" s="242">
        <v>453</v>
      </c>
      <c r="J38" s="248">
        <f t="shared" si="1"/>
        <v>1216</v>
      </c>
    </row>
    <row r="39" spans="1:10" ht="12" customHeight="1">
      <c r="A39" s="97">
        <v>6</v>
      </c>
      <c r="B39" s="97">
        <v>2</v>
      </c>
      <c r="C39" s="97">
        <v>10</v>
      </c>
      <c r="E39" s="2007"/>
      <c r="F39" s="251" t="s">
        <v>23</v>
      </c>
      <c r="G39" s="261"/>
      <c r="H39" s="242">
        <v>347</v>
      </c>
      <c r="I39" s="242">
        <v>359</v>
      </c>
      <c r="J39" s="248">
        <f t="shared" si="1"/>
        <v>706</v>
      </c>
    </row>
    <row r="40" spans="1:10" ht="12" customHeight="1">
      <c r="A40" s="97">
        <v>6</v>
      </c>
      <c r="B40" s="97">
        <v>2</v>
      </c>
      <c r="C40" s="97">
        <v>10</v>
      </c>
      <c r="E40" s="2007"/>
      <c r="F40" s="251" t="s">
        <v>36</v>
      </c>
      <c r="G40" s="261"/>
      <c r="H40" s="242">
        <v>176</v>
      </c>
      <c r="I40" s="242">
        <v>155</v>
      </c>
      <c r="J40" s="248">
        <f t="shared" si="1"/>
        <v>331</v>
      </c>
    </row>
    <row r="41" spans="1:10" ht="12" customHeight="1">
      <c r="A41" s="97">
        <v>6</v>
      </c>
      <c r="B41" s="97">
        <v>4</v>
      </c>
      <c r="C41" s="97">
        <v>11</v>
      </c>
      <c r="E41" s="2007"/>
      <c r="F41" s="251" t="s">
        <v>37</v>
      </c>
      <c r="G41" s="261"/>
      <c r="H41" s="242">
        <v>6</v>
      </c>
      <c r="I41" s="242">
        <v>2</v>
      </c>
      <c r="J41" s="248">
        <f t="shared" si="1"/>
        <v>8</v>
      </c>
    </row>
    <row r="42" spans="1:10" ht="12.75" customHeight="1">
      <c r="E42" s="2010">
        <v>1407</v>
      </c>
      <c r="F42" s="35" t="s">
        <v>24</v>
      </c>
      <c r="G42" s="111"/>
      <c r="H42" s="246">
        <f>SUM(H43+H44)</f>
        <v>245</v>
      </c>
      <c r="I42" s="246">
        <f>SUM(I43+I44)</f>
        <v>175</v>
      </c>
      <c r="J42" s="245">
        <f t="shared" si="1"/>
        <v>420</v>
      </c>
    </row>
    <row r="43" spans="1:10" ht="12" customHeight="1">
      <c r="A43" s="97">
        <v>7</v>
      </c>
      <c r="B43" s="97">
        <v>3</v>
      </c>
      <c r="C43" s="97">
        <v>11</v>
      </c>
      <c r="E43" s="1981"/>
      <c r="F43" s="251" t="s">
        <v>69</v>
      </c>
      <c r="G43" s="261"/>
      <c r="H43" s="242">
        <v>115</v>
      </c>
      <c r="I43" s="242">
        <v>55</v>
      </c>
      <c r="J43" s="248">
        <f t="shared" si="1"/>
        <v>170</v>
      </c>
    </row>
    <row r="44" spans="1:10" ht="12" customHeight="1">
      <c r="A44" s="97">
        <v>7</v>
      </c>
      <c r="B44" s="97">
        <v>6</v>
      </c>
      <c r="C44" s="97">
        <v>10</v>
      </c>
      <c r="E44" s="1981"/>
      <c r="F44" s="251" t="s">
        <v>51</v>
      </c>
      <c r="G44" s="261"/>
      <c r="H44" s="242">
        <v>130</v>
      </c>
      <c r="I44" s="242">
        <v>120</v>
      </c>
      <c r="J44" s="248">
        <f t="shared" si="1"/>
        <v>250</v>
      </c>
    </row>
    <row r="45" spans="1:10" ht="12.75" customHeight="1">
      <c r="E45" s="2010">
        <v>1408</v>
      </c>
      <c r="F45" s="35" t="s">
        <v>25</v>
      </c>
      <c r="G45" s="41"/>
      <c r="H45" s="246">
        <f>SUM(H46:H49)</f>
        <v>576</v>
      </c>
      <c r="I45" s="246">
        <f>SUM(I46:I49)</f>
        <v>747</v>
      </c>
      <c r="J45" s="245">
        <f t="shared" si="1"/>
        <v>1323</v>
      </c>
    </row>
    <row r="46" spans="1:10" ht="12.75" customHeight="1">
      <c r="E46" s="1981"/>
      <c r="F46" s="251" t="s">
        <v>20</v>
      </c>
      <c r="G46" s="261"/>
      <c r="H46" s="815">
        <v>432</v>
      </c>
      <c r="I46" s="815">
        <v>603</v>
      </c>
      <c r="J46" s="248">
        <f t="shared" si="1"/>
        <v>1035</v>
      </c>
    </row>
    <row r="47" spans="1:10" ht="12.75" customHeight="1">
      <c r="E47" s="1981"/>
      <c r="F47" s="251" t="s">
        <v>50</v>
      </c>
      <c r="G47" s="261"/>
      <c r="H47" s="242">
        <v>0</v>
      </c>
      <c r="I47" s="242">
        <v>0</v>
      </c>
      <c r="J47" s="248">
        <f t="shared" si="1"/>
        <v>0</v>
      </c>
    </row>
    <row r="48" spans="1:10" ht="12" customHeight="1">
      <c r="A48" s="97">
        <v>8</v>
      </c>
      <c r="B48" s="97">
        <v>4</v>
      </c>
      <c r="C48" s="97">
        <v>11</v>
      </c>
      <c r="E48" s="1981"/>
      <c r="F48" s="251" t="s">
        <v>38</v>
      </c>
      <c r="G48" s="261"/>
      <c r="H48" s="242">
        <v>80</v>
      </c>
      <c r="I48" s="242">
        <v>60</v>
      </c>
      <c r="J48" s="248">
        <f t="shared" si="1"/>
        <v>140</v>
      </c>
    </row>
    <row r="49" spans="1:10" ht="12" customHeight="1">
      <c r="A49" s="97">
        <v>8</v>
      </c>
      <c r="B49" s="97">
        <v>4</v>
      </c>
      <c r="C49" s="97">
        <v>11</v>
      </c>
      <c r="E49" s="1981"/>
      <c r="F49" s="251" t="s">
        <v>39</v>
      </c>
      <c r="G49" s="261"/>
      <c r="H49" s="242">
        <v>64</v>
      </c>
      <c r="I49" s="242">
        <v>84</v>
      </c>
      <c r="J49" s="248">
        <f t="shared" si="1"/>
        <v>148</v>
      </c>
    </row>
    <row r="50" spans="1:10" ht="12.75" customHeight="1">
      <c r="E50" s="2010">
        <v>1624</v>
      </c>
      <c r="F50" s="41" t="s">
        <v>47</v>
      </c>
      <c r="G50" s="111"/>
      <c r="H50" s="246">
        <f>SUM(H51:H52)</f>
        <v>44</v>
      </c>
      <c r="I50" s="246">
        <f>SUM(I51:I52)</f>
        <v>61</v>
      </c>
      <c r="J50" s="245">
        <f t="shared" si="1"/>
        <v>105</v>
      </c>
    </row>
    <row r="51" spans="1:10" ht="12.75" customHeight="1">
      <c r="E51" s="1981"/>
      <c r="F51" s="254" t="s">
        <v>35</v>
      </c>
      <c r="G51" s="50"/>
      <c r="H51" s="242">
        <v>17</v>
      </c>
      <c r="I51" s="242">
        <v>19</v>
      </c>
      <c r="J51" s="248">
        <f t="shared" si="1"/>
        <v>36</v>
      </c>
    </row>
    <row r="52" spans="1:10" ht="12.75" customHeight="1">
      <c r="E52" s="1982"/>
      <c r="F52" s="251" t="s">
        <v>52</v>
      </c>
      <c r="G52" s="261"/>
      <c r="H52" s="242">
        <v>27</v>
      </c>
      <c r="I52" s="242">
        <v>42</v>
      </c>
      <c r="J52" s="248">
        <f t="shared" si="1"/>
        <v>69</v>
      </c>
    </row>
    <row r="53" spans="1:10" ht="12" customHeight="1">
      <c r="E53" s="832"/>
      <c r="F53" s="2148" t="s">
        <v>5</v>
      </c>
      <c r="G53" s="2149"/>
      <c r="H53" s="246">
        <f>SUM(H8,H16,H29,H32,H37,H42,H45,H50,H25,)</f>
        <v>10403</v>
      </c>
      <c r="I53" s="246">
        <f>SUM(I8,I16,I29,I32,I37,I42,I45,I50,I25,)</f>
        <v>8923</v>
      </c>
      <c r="J53" s="245">
        <f>SUM(J8,J16,J29,J32,J37,J42,J45,J50,J25,)</f>
        <v>19326</v>
      </c>
    </row>
    <row r="54" spans="1:10" ht="10.5" customHeight="1">
      <c r="E54" s="754"/>
      <c r="F54" s="2020" t="s">
        <v>346</v>
      </c>
      <c r="G54" s="2020"/>
      <c r="H54" s="2020"/>
      <c r="I54" s="2020"/>
      <c r="J54" s="2020"/>
    </row>
    <row r="55" spans="1:10" ht="10.5" customHeight="1">
      <c r="E55" s="754"/>
      <c r="F55" s="2147"/>
      <c r="G55" s="2147"/>
      <c r="H55" s="2147"/>
      <c r="I55" s="2147"/>
      <c r="J55" s="2147"/>
    </row>
    <row r="56" spans="1:10" ht="9" customHeight="1"/>
    <row r="57" spans="1:10" ht="15.75" customHeight="1">
      <c r="E57" s="754"/>
      <c r="G57" s="99"/>
    </row>
    <row r="58" spans="1:10" ht="9" customHeight="1">
      <c r="E58" s="754"/>
    </row>
    <row r="59" spans="1:10" ht="9" customHeight="1"/>
    <row r="60" spans="1:10" ht="9" customHeight="1">
      <c r="E60" s="754"/>
    </row>
    <row r="61" spans="1:10" ht="9" customHeight="1">
      <c r="E61" s="754"/>
    </row>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row r="146" spans="6:7" ht="9" customHeight="1">
      <c r="F146" s="99"/>
      <c r="G146" s="99"/>
    </row>
    <row r="147" spans="6:7" ht="9" customHeight="1"/>
    <row r="148" spans="6:7" ht="9" customHeight="1"/>
    <row r="149" spans="6:7" ht="9" customHeight="1"/>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8">
    <mergeCell ref="F53:G53"/>
    <mergeCell ref="F55:J55"/>
    <mergeCell ref="F54:J54"/>
    <mergeCell ref="E25:E28"/>
    <mergeCell ref="E29:E31"/>
    <mergeCell ref="E32:E36"/>
    <mergeCell ref="E37:E41"/>
    <mergeCell ref="E42:E44"/>
    <mergeCell ref="E45:E49"/>
    <mergeCell ref="E50:E52"/>
    <mergeCell ref="E16:E24"/>
    <mergeCell ref="L2:Z2"/>
    <mergeCell ref="E3:J3"/>
    <mergeCell ref="E2:J2"/>
    <mergeCell ref="E5:E7"/>
    <mergeCell ref="E8:E14"/>
    <mergeCell ref="H6:I6"/>
    <mergeCell ref="F5:G7"/>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5247F-C121-4055-AD98-CEAA457D3639}">
  <dimension ref="A1:AC495"/>
  <sheetViews>
    <sheetView view="pageBreakPreview" topLeftCell="D1" zoomScaleNormal="115" zoomScaleSheetLayoutView="100" workbookViewId="0">
      <selection activeCell="N36" sqref="N36"/>
    </sheetView>
  </sheetViews>
  <sheetFormatPr baseColWidth="10" defaultRowHeight="12.75"/>
  <cols>
    <col min="1" max="2" width="1.85546875" style="97" hidden="1" customWidth="1"/>
    <col min="3" max="3" width="3" style="97" hidden="1" customWidth="1"/>
    <col min="4" max="4" width="2.5703125" style="97" customWidth="1"/>
    <col min="5" max="5" width="8.28515625" style="73" customWidth="1"/>
    <col min="6" max="6" width="1.5703125" style="73" customWidth="1"/>
    <col min="7" max="7" width="67.7109375" style="73" customWidth="1"/>
    <col min="8" max="10" width="7.28515625" style="214" customWidth="1"/>
    <col min="11" max="11" width="4.7109375" style="73" customWidth="1"/>
    <col min="12" max="12" width="7" style="73" customWidth="1"/>
    <col min="13" max="13" width="9"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213"/>
      <c r="I1" s="213"/>
      <c r="J1" s="213"/>
    </row>
    <row r="2" spans="1:29" ht="12.75" customHeight="1">
      <c r="E2" s="1983" t="s">
        <v>369</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v>2017</v>
      </c>
      <c r="F3" s="1983"/>
      <c r="G3" s="1983"/>
      <c r="H3" s="1983"/>
      <c r="I3" s="1983"/>
      <c r="J3" s="1983"/>
      <c r="K3" s="106"/>
      <c r="L3" s="105"/>
      <c r="AB3" s="104"/>
      <c r="AC3" s="104"/>
    </row>
    <row r="4" spans="1:29" ht="3" customHeight="1">
      <c r="F4" s="99"/>
      <c r="G4" s="99"/>
      <c r="H4" s="213"/>
      <c r="I4" s="213"/>
      <c r="L4" s="99"/>
    </row>
    <row r="5" spans="1:29" ht="12" customHeight="1">
      <c r="A5" s="97" t="s">
        <v>134</v>
      </c>
      <c r="B5" s="97" t="s">
        <v>1</v>
      </c>
      <c r="C5" s="97" t="s">
        <v>133</v>
      </c>
      <c r="E5" s="2206" t="s">
        <v>115</v>
      </c>
      <c r="F5" s="2199" t="s">
        <v>336</v>
      </c>
      <c r="G5" s="2199"/>
      <c r="H5" s="2438" t="s">
        <v>355</v>
      </c>
      <c r="I5" s="2438"/>
      <c r="J5" s="796"/>
    </row>
    <row r="6" spans="1:29" ht="12" customHeight="1">
      <c r="E6" s="2442"/>
      <c r="F6" s="2201"/>
      <c r="G6" s="2201"/>
      <c r="H6" s="837" t="s">
        <v>26</v>
      </c>
      <c r="I6" s="837" t="s">
        <v>27</v>
      </c>
      <c r="J6" s="836" t="s">
        <v>5</v>
      </c>
    </row>
    <row r="7" spans="1:29" ht="12.75" customHeight="1">
      <c r="E7" s="2007">
        <v>1401</v>
      </c>
      <c r="F7" s="859" t="s">
        <v>9</v>
      </c>
      <c r="G7" s="432"/>
      <c r="H7" s="858">
        <f>SUM(H8,H11,H14,H18,H25,H28+H30)</f>
        <v>463</v>
      </c>
      <c r="I7" s="858">
        <f>SUM(I8,I11,I14,I18,I25,I28+I30)</f>
        <v>236</v>
      </c>
      <c r="J7" s="857">
        <f t="shared" ref="J7:J38" si="0">SUM(H7:I7)</f>
        <v>699</v>
      </c>
      <c r="M7" s="1"/>
    </row>
    <row r="8" spans="1:29" ht="12" customHeight="1">
      <c r="E8" s="2014"/>
      <c r="F8" s="525" t="s">
        <v>10</v>
      </c>
      <c r="G8" s="481"/>
      <c r="H8" s="849">
        <f>SUM(H9:H10)</f>
        <v>146</v>
      </c>
      <c r="I8" s="849">
        <f>SUM(I9:I10)</f>
        <v>98</v>
      </c>
      <c r="J8" s="848">
        <f t="shared" si="0"/>
        <v>244</v>
      </c>
    </row>
    <row r="9" spans="1:29" ht="12" customHeight="1">
      <c r="A9" s="97">
        <v>1</v>
      </c>
      <c r="B9" s="97">
        <v>1</v>
      </c>
      <c r="C9" s="97">
        <v>11</v>
      </c>
      <c r="E9" s="2014"/>
      <c r="F9" s="488"/>
      <c r="G9" s="99" t="s">
        <v>240</v>
      </c>
      <c r="H9" s="249">
        <v>125</v>
      </c>
      <c r="I9" s="249">
        <v>86</v>
      </c>
      <c r="J9" s="248">
        <f t="shared" si="0"/>
        <v>211</v>
      </c>
    </row>
    <row r="10" spans="1:29" ht="12" customHeight="1">
      <c r="A10" s="97">
        <v>1</v>
      </c>
      <c r="B10" s="97">
        <v>1</v>
      </c>
      <c r="C10" s="97">
        <v>7</v>
      </c>
      <c r="E10" s="2014"/>
      <c r="F10" s="487"/>
      <c r="G10" s="10" t="s">
        <v>357</v>
      </c>
      <c r="H10" s="242">
        <v>21</v>
      </c>
      <c r="I10" s="242">
        <v>12</v>
      </c>
      <c r="J10" s="248">
        <f t="shared" si="0"/>
        <v>33</v>
      </c>
      <c r="M10" s="1"/>
    </row>
    <row r="11" spans="1:29" ht="12" customHeight="1">
      <c r="E11" s="2014"/>
      <c r="F11" s="488" t="s">
        <v>11</v>
      </c>
      <c r="G11" s="99"/>
      <c r="H11" s="834">
        <f>SUM(H12:H13)</f>
        <v>156</v>
      </c>
      <c r="I11" s="834">
        <f>SUM(I12:I13)</f>
        <v>64</v>
      </c>
      <c r="J11" s="847">
        <f t="shared" si="0"/>
        <v>220</v>
      </c>
    </row>
    <row r="12" spans="1:29" ht="12" customHeight="1">
      <c r="A12" s="97">
        <v>1</v>
      </c>
      <c r="B12" s="97">
        <v>1</v>
      </c>
      <c r="C12" s="97">
        <v>5</v>
      </c>
      <c r="E12" s="2014"/>
      <c r="F12" s="487"/>
      <c r="G12" s="99" t="s">
        <v>248</v>
      </c>
      <c r="H12" s="242">
        <v>134</v>
      </c>
      <c r="I12" s="242">
        <v>46</v>
      </c>
      <c r="J12" s="248">
        <f t="shared" si="0"/>
        <v>180</v>
      </c>
    </row>
    <row r="13" spans="1:29" ht="12" customHeight="1">
      <c r="A13" s="97">
        <v>1</v>
      </c>
      <c r="B13" s="97">
        <v>1</v>
      </c>
      <c r="C13" s="97">
        <v>5</v>
      </c>
      <c r="E13" s="2014"/>
      <c r="F13" s="487"/>
      <c r="G13" s="99" t="s">
        <v>247</v>
      </c>
      <c r="H13" s="242">
        <v>22</v>
      </c>
      <c r="I13" s="242">
        <v>18</v>
      </c>
      <c r="J13" s="248">
        <f t="shared" si="0"/>
        <v>40</v>
      </c>
    </row>
    <row r="14" spans="1:29" ht="12" customHeight="1">
      <c r="E14" s="2014"/>
      <c r="F14" s="488" t="s">
        <v>12</v>
      </c>
      <c r="G14" s="99"/>
      <c r="H14" s="834">
        <f>SUM(H15:H17)</f>
        <v>81</v>
      </c>
      <c r="I14" s="834">
        <f>SUM(I15:I17)</f>
        <v>14</v>
      </c>
      <c r="J14" s="847">
        <f t="shared" si="0"/>
        <v>95</v>
      </c>
    </row>
    <row r="15" spans="1:29" ht="12" customHeight="1">
      <c r="A15" s="97">
        <v>1</v>
      </c>
      <c r="B15" s="97">
        <v>1</v>
      </c>
      <c r="C15" s="97">
        <v>12</v>
      </c>
      <c r="E15" s="2014"/>
      <c r="F15" s="487"/>
      <c r="G15" s="99" t="s">
        <v>246</v>
      </c>
      <c r="H15" s="242">
        <v>69</v>
      </c>
      <c r="I15" s="242">
        <v>12</v>
      </c>
      <c r="J15" s="248">
        <f t="shared" si="0"/>
        <v>81</v>
      </c>
    </row>
    <row r="16" spans="1:29" ht="12" customHeight="1">
      <c r="E16" s="2014"/>
      <c r="F16" s="487"/>
      <c r="G16" s="99" t="s">
        <v>245</v>
      </c>
      <c r="H16" s="242">
        <v>10</v>
      </c>
      <c r="I16" s="242">
        <v>0</v>
      </c>
      <c r="J16" s="248">
        <f t="shared" si="0"/>
        <v>10</v>
      </c>
    </row>
    <row r="17" spans="1:13" ht="12" customHeight="1">
      <c r="E17" s="2014"/>
      <c r="F17" s="487"/>
      <c r="G17" s="99" t="s">
        <v>244</v>
      </c>
      <c r="H17" s="242">
        <v>2</v>
      </c>
      <c r="I17" s="242">
        <v>2</v>
      </c>
      <c r="J17" s="248">
        <f t="shared" si="0"/>
        <v>4</v>
      </c>
    </row>
    <row r="18" spans="1:13" ht="12" customHeight="1">
      <c r="E18" s="2014"/>
      <c r="F18" s="524" t="s">
        <v>30</v>
      </c>
      <c r="G18" s="142"/>
      <c r="H18" s="834">
        <f>SUM(H19:H24)</f>
        <v>46</v>
      </c>
      <c r="I18" s="834">
        <f>SUM(I19:I24)</f>
        <v>23</v>
      </c>
      <c r="J18" s="847">
        <f t="shared" si="0"/>
        <v>69</v>
      </c>
    </row>
    <row r="19" spans="1:13" ht="12" customHeight="1">
      <c r="A19" s="97">
        <v>1</v>
      </c>
      <c r="B19" s="97">
        <v>1</v>
      </c>
      <c r="C19" s="97">
        <v>2</v>
      </c>
      <c r="E19" s="2014"/>
      <c r="F19" s="487"/>
      <c r="G19" s="99" t="s">
        <v>238</v>
      </c>
      <c r="H19" s="242">
        <v>10</v>
      </c>
      <c r="I19" s="242">
        <v>4</v>
      </c>
      <c r="J19" s="248">
        <f t="shared" si="0"/>
        <v>14</v>
      </c>
    </row>
    <row r="20" spans="1:13" ht="12" customHeight="1">
      <c r="A20" s="97">
        <v>1</v>
      </c>
      <c r="B20" s="97">
        <v>1</v>
      </c>
      <c r="C20" s="97">
        <v>2</v>
      </c>
      <c r="E20" s="2014"/>
      <c r="F20" s="487"/>
      <c r="G20" s="99" t="s">
        <v>243</v>
      </c>
      <c r="H20" s="242">
        <v>7</v>
      </c>
      <c r="I20" s="242">
        <v>4</v>
      </c>
      <c r="J20" s="248">
        <f t="shared" si="0"/>
        <v>11</v>
      </c>
    </row>
    <row r="21" spans="1:13" ht="12" customHeight="1">
      <c r="A21" s="97">
        <v>1</v>
      </c>
      <c r="B21" s="97">
        <v>1</v>
      </c>
      <c r="C21" s="97">
        <v>2</v>
      </c>
      <c r="E21" s="2014"/>
      <c r="F21" s="487"/>
      <c r="G21" s="99" t="s">
        <v>242</v>
      </c>
      <c r="H21" s="242">
        <v>5</v>
      </c>
      <c r="I21" s="242">
        <v>5</v>
      </c>
      <c r="J21" s="248">
        <f t="shared" si="0"/>
        <v>10</v>
      </c>
    </row>
    <row r="22" spans="1:13" ht="12" customHeight="1">
      <c r="A22" s="97">
        <v>1</v>
      </c>
      <c r="B22" s="97">
        <v>1</v>
      </c>
      <c r="C22" s="97">
        <v>2</v>
      </c>
      <c r="E22" s="2014"/>
      <c r="F22" s="487"/>
      <c r="G22" s="99" t="s">
        <v>241</v>
      </c>
      <c r="H22" s="242">
        <v>10</v>
      </c>
      <c r="I22" s="242">
        <v>2</v>
      </c>
      <c r="J22" s="248">
        <f t="shared" si="0"/>
        <v>12</v>
      </c>
    </row>
    <row r="23" spans="1:13" ht="12" customHeight="1">
      <c r="A23" s="97">
        <v>1</v>
      </c>
      <c r="B23" s="97">
        <v>1</v>
      </c>
      <c r="C23" s="97">
        <v>2</v>
      </c>
      <c r="E23" s="2014"/>
      <c r="F23" s="487"/>
      <c r="G23" s="99" t="s">
        <v>240</v>
      </c>
      <c r="H23" s="242">
        <v>14</v>
      </c>
      <c r="I23" s="242">
        <v>8</v>
      </c>
      <c r="J23" s="248">
        <f t="shared" si="0"/>
        <v>22</v>
      </c>
    </row>
    <row r="24" spans="1:13" ht="12" customHeight="1">
      <c r="A24" s="97">
        <v>1</v>
      </c>
      <c r="B24" s="97">
        <v>1</v>
      </c>
      <c r="C24" s="97">
        <v>2</v>
      </c>
      <c r="E24" s="2014"/>
      <c r="F24" s="487"/>
      <c r="G24" s="10" t="s">
        <v>340</v>
      </c>
      <c r="H24" s="242">
        <v>0</v>
      </c>
      <c r="I24" s="242">
        <v>0</v>
      </c>
      <c r="J24" s="248">
        <f t="shared" si="0"/>
        <v>0</v>
      </c>
    </row>
    <row r="25" spans="1:13" ht="12" customHeight="1">
      <c r="E25" s="2014"/>
      <c r="F25" s="524" t="s">
        <v>31</v>
      </c>
      <c r="G25" s="99"/>
      <c r="H25" s="834">
        <f>SUM(H26:H27)</f>
        <v>12</v>
      </c>
      <c r="I25" s="834">
        <f>SUM(I26:I27)</f>
        <v>15</v>
      </c>
      <c r="J25" s="847">
        <f t="shared" si="0"/>
        <v>27</v>
      </c>
    </row>
    <row r="26" spans="1:13" ht="12" customHeight="1">
      <c r="A26" s="97">
        <v>1</v>
      </c>
      <c r="B26" s="97">
        <v>1</v>
      </c>
      <c r="C26" s="97">
        <v>4</v>
      </c>
      <c r="E26" s="2014"/>
      <c r="F26" s="487"/>
      <c r="G26" s="99" t="s">
        <v>238</v>
      </c>
      <c r="H26" s="242">
        <v>7</v>
      </c>
      <c r="I26" s="242">
        <v>7</v>
      </c>
      <c r="J26" s="248">
        <f t="shared" si="0"/>
        <v>14</v>
      </c>
    </row>
    <row r="27" spans="1:13" ht="12" customHeight="1">
      <c r="A27" s="97">
        <v>1</v>
      </c>
      <c r="B27" s="97">
        <v>1</v>
      </c>
      <c r="C27" s="97">
        <v>4</v>
      </c>
      <c r="E27" s="2014"/>
      <c r="F27" s="487"/>
      <c r="G27" s="99" t="s">
        <v>240</v>
      </c>
      <c r="H27" s="242">
        <v>5</v>
      </c>
      <c r="I27" s="242">
        <v>8</v>
      </c>
      <c r="J27" s="248">
        <f t="shared" si="0"/>
        <v>13</v>
      </c>
    </row>
    <row r="28" spans="1:13" ht="12" customHeight="1">
      <c r="E28" s="2014"/>
      <c r="F28" s="488" t="s">
        <v>58</v>
      </c>
      <c r="G28" s="99"/>
      <c r="H28" s="834">
        <f>SUM(H29)</f>
        <v>22</v>
      </c>
      <c r="I28" s="834">
        <f>SUM(I29)</f>
        <v>22</v>
      </c>
      <c r="J28" s="847">
        <f t="shared" si="0"/>
        <v>44</v>
      </c>
    </row>
    <row r="29" spans="1:13" ht="12" customHeight="1">
      <c r="A29" s="97">
        <v>1</v>
      </c>
      <c r="B29" s="97">
        <v>1</v>
      </c>
      <c r="C29" s="97">
        <v>1</v>
      </c>
      <c r="E29" s="2014"/>
      <c r="F29" s="487"/>
      <c r="G29" s="99" t="s">
        <v>236</v>
      </c>
      <c r="H29" s="242">
        <v>22</v>
      </c>
      <c r="I29" s="242">
        <v>22</v>
      </c>
      <c r="J29" s="248">
        <f t="shared" si="0"/>
        <v>44</v>
      </c>
    </row>
    <row r="30" spans="1:13" ht="12" customHeight="1">
      <c r="E30" s="846"/>
      <c r="F30" s="488" t="s">
        <v>64</v>
      </c>
      <c r="G30" s="99"/>
      <c r="H30" s="834">
        <f>SUM(H31)</f>
        <v>0</v>
      </c>
      <c r="I30" s="834">
        <f>SUM(I31)</f>
        <v>0</v>
      </c>
      <c r="J30" s="833">
        <f t="shared" si="0"/>
        <v>0</v>
      </c>
    </row>
    <row r="31" spans="1:13" ht="12" customHeight="1">
      <c r="E31" s="846"/>
      <c r="F31" s="518"/>
      <c r="G31" s="274" t="s">
        <v>235</v>
      </c>
      <c r="H31" s="810">
        <v>0</v>
      </c>
      <c r="I31" s="810">
        <v>0</v>
      </c>
      <c r="J31" s="809">
        <f t="shared" si="0"/>
        <v>0</v>
      </c>
    </row>
    <row r="32" spans="1:13" ht="12.75" customHeight="1">
      <c r="E32" s="2006">
        <v>1402</v>
      </c>
      <c r="F32" s="35" t="s">
        <v>13</v>
      </c>
      <c r="G32" s="111"/>
      <c r="H32" s="246">
        <f>SUM(H33,H39,H42,H47,H50,H54,H57,H61)</f>
        <v>672</v>
      </c>
      <c r="I32" s="246">
        <f>SUM(I33,I39,I42,I47,I50,I54,I57,I61)</f>
        <v>944</v>
      </c>
      <c r="J32" s="302">
        <f t="shared" si="0"/>
        <v>1616</v>
      </c>
      <c r="M32" s="1"/>
    </row>
    <row r="33" spans="1:13" ht="12" customHeight="1">
      <c r="E33" s="2007"/>
      <c r="F33" s="488" t="s">
        <v>92</v>
      </c>
      <c r="G33" s="99"/>
      <c r="H33" s="834">
        <f>SUM(H34:H38)</f>
        <v>325</v>
      </c>
      <c r="I33" s="834">
        <f>SUM(I34:I38)</f>
        <v>456</v>
      </c>
      <c r="J33" s="833">
        <f t="shared" si="0"/>
        <v>781</v>
      </c>
    </row>
    <row r="34" spans="1:13" ht="12" customHeight="1">
      <c r="A34" s="97">
        <v>2</v>
      </c>
      <c r="B34" s="97">
        <v>4</v>
      </c>
      <c r="C34" s="97">
        <v>11</v>
      </c>
      <c r="E34" s="2007"/>
      <c r="F34" s="487"/>
      <c r="G34" s="99" t="s">
        <v>228</v>
      </c>
      <c r="H34" s="242">
        <v>95</v>
      </c>
      <c r="I34" s="242">
        <v>137</v>
      </c>
      <c r="J34" s="248">
        <f t="shared" si="0"/>
        <v>232</v>
      </c>
      <c r="M34" s="1"/>
    </row>
    <row r="35" spans="1:13" ht="12" customHeight="1">
      <c r="A35" s="97">
        <v>2</v>
      </c>
      <c r="B35" s="97">
        <v>4</v>
      </c>
      <c r="C35" s="97">
        <v>11</v>
      </c>
      <c r="E35" s="2007"/>
      <c r="F35" s="487"/>
      <c r="G35" s="99" t="s">
        <v>227</v>
      </c>
      <c r="H35" s="242">
        <v>122</v>
      </c>
      <c r="I35" s="242">
        <v>155</v>
      </c>
      <c r="J35" s="248">
        <f t="shared" si="0"/>
        <v>277</v>
      </c>
    </row>
    <row r="36" spans="1:13" ht="12" customHeight="1">
      <c r="A36" s="97">
        <v>2</v>
      </c>
      <c r="B36" s="97">
        <v>4</v>
      </c>
      <c r="C36" s="97">
        <v>11</v>
      </c>
      <c r="E36" s="2007"/>
      <c r="F36" s="487"/>
      <c r="G36" s="99" t="s">
        <v>234</v>
      </c>
      <c r="H36" s="242">
        <v>43</v>
      </c>
      <c r="I36" s="242">
        <v>138</v>
      </c>
      <c r="J36" s="248">
        <f t="shared" si="0"/>
        <v>181</v>
      </c>
    </row>
    <row r="37" spans="1:13" ht="12" customHeight="1">
      <c r="A37" s="97">
        <v>2</v>
      </c>
      <c r="B37" s="97">
        <v>6</v>
      </c>
      <c r="C37" s="97">
        <v>11</v>
      </c>
      <c r="E37" s="2007"/>
      <c r="F37" s="487"/>
      <c r="G37" s="99" t="s">
        <v>356</v>
      </c>
      <c r="H37" s="242">
        <v>14</v>
      </c>
      <c r="I37" s="242">
        <v>3</v>
      </c>
      <c r="J37" s="248">
        <f t="shared" si="0"/>
        <v>17</v>
      </c>
    </row>
    <row r="38" spans="1:13" ht="12" customHeight="1">
      <c r="A38" s="97">
        <v>2</v>
      </c>
      <c r="B38" s="97">
        <v>6</v>
      </c>
      <c r="C38" s="97">
        <v>11</v>
      </c>
      <c r="E38" s="2007"/>
      <c r="F38" s="487"/>
      <c r="G38" s="99" t="s">
        <v>232</v>
      </c>
      <c r="H38" s="242">
        <v>51</v>
      </c>
      <c r="I38" s="242">
        <v>23</v>
      </c>
      <c r="J38" s="248">
        <f t="shared" si="0"/>
        <v>74</v>
      </c>
    </row>
    <row r="39" spans="1:13" ht="12" customHeight="1">
      <c r="E39" s="2007"/>
      <c r="F39" s="488" t="s">
        <v>110</v>
      </c>
      <c r="G39" s="99"/>
      <c r="H39" s="834">
        <f>SUM(H40:H41)</f>
        <v>70</v>
      </c>
      <c r="I39" s="834">
        <f>SUM(I40:I41)</f>
        <v>91</v>
      </c>
      <c r="J39" s="833">
        <f t="shared" ref="J39:J70" si="1">SUM(H39:I39)</f>
        <v>161</v>
      </c>
    </row>
    <row r="40" spans="1:13" ht="12" customHeight="1">
      <c r="A40" s="97">
        <v>2</v>
      </c>
      <c r="B40" s="97">
        <v>4</v>
      </c>
      <c r="C40" s="97">
        <v>10</v>
      </c>
      <c r="E40" s="2007"/>
      <c r="F40" s="487"/>
      <c r="G40" s="99" t="s">
        <v>227</v>
      </c>
      <c r="H40" s="242">
        <v>45</v>
      </c>
      <c r="I40" s="242">
        <v>82</v>
      </c>
      <c r="J40" s="248">
        <f t="shared" si="1"/>
        <v>127</v>
      </c>
      <c r="M40" s="845"/>
    </row>
    <row r="41" spans="1:13" ht="12" customHeight="1">
      <c r="A41" s="97">
        <v>2</v>
      </c>
      <c r="B41" s="97">
        <v>6</v>
      </c>
      <c r="C41" s="97">
        <v>10</v>
      </c>
      <c r="E41" s="2007"/>
      <c r="F41" s="487"/>
      <c r="G41" s="99" t="s">
        <v>232</v>
      </c>
      <c r="H41" s="242">
        <v>25</v>
      </c>
      <c r="I41" s="242">
        <v>9</v>
      </c>
      <c r="J41" s="248">
        <f t="shared" si="1"/>
        <v>34</v>
      </c>
    </row>
    <row r="42" spans="1:13" ht="12" customHeight="1">
      <c r="E42" s="2007"/>
      <c r="F42" s="488" t="s">
        <v>56</v>
      </c>
      <c r="G42" s="99"/>
      <c r="H42" s="834">
        <f>SUM(H43:H46)</f>
        <v>45</v>
      </c>
      <c r="I42" s="834">
        <f>SUM(I43:I46)</f>
        <v>115</v>
      </c>
      <c r="J42" s="833">
        <f t="shared" si="1"/>
        <v>160</v>
      </c>
    </row>
    <row r="43" spans="1:13" ht="12" customHeight="1">
      <c r="A43" s="97">
        <v>2</v>
      </c>
      <c r="B43" s="97">
        <v>4</v>
      </c>
      <c r="C43" s="97">
        <v>10</v>
      </c>
      <c r="E43" s="2007"/>
      <c r="F43" s="487"/>
      <c r="G43" s="99" t="s">
        <v>228</v>
      </c>
      <c r="H43" s="242">
        <v>21</v>
      </c>
      <c r="I43" s="242">
        <v>51</v>
      </c>
      <c r="J43" s="248">
        <f t="shared" si="1"/>
        <v>72</v>
      </c>
    </row>
    <row r="44" spans="1:13" ht="12" customHeight="1">
      <c r="A44" s="97">
        <v>2</v>
      </c>
      <c r="B44" s="97">
        <v>4</v>
      </c>
      <c r="C44" s="97">
        <v>10</v>
      </c>
      <c r="E44" s="2007"/>
      <c r="F44" s="487"/>
      <c r="G44" s="99" t="s">
        <v>231</v>
      </c>
      <c r="H44" s="242">
        <v>2</v>
      </c>
      <c r="I44" s="242">
        <v>7</v>
      </c>
      <c r="J44" s="248">
        <f t="shared" si="1"/>
        <v>9</v>
      </c>
    </row>
    <row r="45" spans="1:13" ht="12" customHeight="1">
      <c r="A45" s="97">
        <v>2</v>
      </c>
      <c r="B45" s="97">
        <v>4</v>
      </c>
      <c r="C45" s="97">
        <v>10</v>
      </c>
      <c r="E45" s="2007"/>
      <c r="F45" s="487"/>
      <c r="G45" s="99" t="s">
        <v>230</v>
      </c>
      <c r="H45" s="242">
        <v>11</v>
      </c>
      <c r="I45" s="242">
        <v>19</v>
      </c>
      <c r="J45" s="248">
        <f t="shared" si="1"/>
        <v>30</v>
      </c>
    </row>
    <row r="46" spans="1:13" ht="12" customHeight="1">
      <c r="A46" s="97">
        <v>2</v>
      </c>
      <c r="B46" s="97">
        <v>4</v>
      </c>
      <c r="C46" s="97">
        <v>10</v>
      </c>
      <c r="E46" s="2007"/>
      <c r="F46" s="487"/>
      <c r="G46" s="99" t="s">
        <v>226</v>
      </c>
      <c r="H46" s="242">
        <v>11</v>
      </c>
      <c r="I46" s="242">
        <v>38</v>
      </c>
      <c r="J46" s="248">
        <f t="shared" si="1"/>
        <v>49</v>
      </c>
    </row>
    <row r="47" spans="1:13" ht="12" customHeight="1">
      <c r="E47" s="2007"/>
      <c r="F47" s="488" t="s">
        <v>125</v>
      </c>
      <c r="G47" s="99"/>
      <c r="H47" s="834">
        <f>SUM(H48:H49)</f>
        <v>69</v>
      </c>
      <c r="I47" s="834">
        <f>SUM(I48:I49)</f>
        <v>114</v>
      </c>
      <c r="J47" s="833">
        <f t="shared" si="1"/>
        <v>183</v>
      </c>
    </row>
    <row r="48" spans="1:13" ht="12" customHeight="1">
      <c r="A48" s="97">
        <v>2</v>
      </c>
      <c r="B48" s="97">
        <v>4</v>
      </c>
      <c r="C48" s="97">
        <v>3</v>
      </c>
      <c r="E48" s="2007"/>
      <c r="F48" s="487"/>
      <c r="G48" s="99" t="s">
        <v>228</v>
      </c>
      <c r="H48" s="242">
        <v>15</v>
      </c>
      <c r="I48" s="242">
        <v>45</v>
      </c>
      <c r="J48" s="248">
        <f t="shared" si="1"/>
        <v>60</v>
      </c>
    </row>
    <row r="49" spans="1:13" ht="12" customHeight="1">
      <c r="A49" s="97">
        <v>2</v>
      </c>
      <c r="B49" s="97">
        <v>4</v>
      </c>
      <c r="C49" s="97">
        <v>3</v>
      </c>
      <c r="E49" s="2007"/>
      <c r="F49" s="487"/>
      <c r="G49" s="99" t="s">
        <v>227</v>
      </c>
      <c r="H49" s="242">
        <v>54</v>
      </c>
      <c r="I49" s="242">
        <v>69</v>
      </c>
      <c r="J49" s="248">
        <f t="shared" si="1"/>
        <v>123</v>
      </c>
    </row>
    <row r="50" spans="1:13" ht="12" customHeight="1">
      <c r="E50" s="2007"/>
      <c r="F50" s="488" t="s">
        <v>124</v>
      </c>
      <c r="G50" s="99"/>
      <c r="H50" s="834">
        <f>SUM(H51:H53)</f>
        <v>52</v>
      </c>
      <c r="I50" s="834">
        <f>SUM(I51:I53)</f>
        <v>50</v>
      </c>
      <c r="J50" s="833">
        <f t="shared" si="1"/>
        <v>102</v>
      </c>
    </row>
    <row r="51" spans="1:13" ht="12" customHeight="1">
      <c r="A51" s="97">
        <v>2</v>
      </c>
      <c r="B51" s="97">
        <v>4</v>
      </c>
      <c r="C51" s="97">
        <v>7</v>
      </c>
      <c r="E51" s="2007"/>
      <c r="F51" s="487"/>
      <c r="G51" s="99" t="s">
        <v>228</v>
      </c>
      <c r="H51" s="242">
        <v>18</v>
      </c>
      <c r="I51" s="242">
        <v>24</v>
      </c>
      <c r="J51" s="248">
        <f t="shared" si="1"/>
        <v>42</v>
      </c>
    </row>
    <row r="52" spans="1:13" ht="12" customHeight="1">
      <c r="A52" s="97">
        <v>2</v>
      </c>
      <c r="B52" s="97">
        <v>4</v>
      </c>
      <c r="C52" s="97">
        <v>7</v>
      </c>
      <c r="E52" s="2007"/>
      <c r="F52" s="487"/>
      <c r="G52" s="99" t="s">
        <v>229</v>
      </c>
      <c r="H52" s="242">
        <v>1</v>
      </c>
      <c r="I52" s="242">
        <v>1</v>
      </c>
      <c r="J52" s="248">
        <f t="shared" si="1"/>
        <v>2</v>
      </c>
    </row>
    <row r="53" spans="1:13" ht="12" customHeight="1">
      <c r="A53" s="97">
        <v>2</v>
      </c>
      <c r="B53" s="97">
        <v>4</v>
      </c>
      <c r="C53" s="97">
        <v>7</v>
      </c>
      <c r="E53" s="2007"/>
      <c r="F53" s="487"/>
      <c r="G53" s="99" t="s">
        <v>227</v>
      </c>
      <c r="H53" s="242">
        <v>33</v>
      </c>
      <c r="I53" s="242">
        <v>25</v>
      </c>
      <c r="J53" s="248">
        <f t="shared" si="1"/>
        <v>58</v>
      </c>
    </row>
    <row r="54" spans="1:13" ht="12" customHeight="1">
      <c r="E54" s="2007"/>
      <c r="F54" s="488" t="s">
        <v>53</v>
      </c>
      <c r="G54" s="99"/>
      <c r="H54" s="834">
        <f>SUM(H55:H56)</f>
        <v>50</v>
      </c>
      <c r="I54" s="834">
        <f>SUM(I55:I56)</f>
        <v>62</v>
      </c>
      <c r="J54" s="833">
        <f t="shared" si="1"/>
        <v>112</v>
      </c>
    </row>
    <row r="55" spans="1:13" ht="12" customHeight="1">
      <c r="A55" s="97">
        <v>2</v>
      </c>
      <c r="B55" s="97">
        <v>4</v>
      </c>
      <c r="C55" s="97">
        <v>1</v>
      </c>
      <c r="E55" s="2007"/>
      <c r="F55" s="487"/>
      <c r="G55" s="99" t="s">
        <v>228</v>
      </c>
      <c r="H55" s="242">
        <v>29</v>
      </c>
      <c r="I55" s="242">
        <v>31</v>
      </c>
      <c r="J55" s="248">
        <f t="shared" si="1"/>
        <v>60</v>
      </c>
    </row>
    <row r="56" spans="1:13" ht="12" customHeight="1">
      <c r="A56" s="97">
        <v>2</v>
      </c>
      <c r="B56" s="97">
        <v>4</v>
      </c>
      <c r="C56" s="97">
        <v>1</v>
      </c>
      <c r="E56" s="2007"/>
      <c r="F56" s="487"/>
      <c r="G56" s="99" t="s">
        <v>227</v>
      </c>
      <c r="H56" s="242">
        <v>21</v>
      </c>
      <c r="I56" s="242">
        <v>31</v>
      </c>
      <c r="J56" s="248">
        <f t="shared" si="1"/>
        <v>52</v>
      </c>
    </row>
    <row r="57" spans="1:13" ht="12" customHeight="1">
      <c r="E57" s="2007"/>
      <c r="F57" s="488" t="s">
        <v>123</v>
      </c>
      <c r="G57" s="99"/>
      <c r="H57" s="834">
        <f>SUM(H58:H60)</f>
        <v>61</v>
      </c>
      <c r="I57" s="834">
        <f>SUM(I58:I60)</f>
        <v>56</v>
      </c>
      <c r="J57" s="833">
        <f t="shared" si="1"/>
        <v>117</v>
      </c>
    </row>
    <row r="58" spans="1:13" ht="12" customHeight="1">
      <c r="A58" s="97">
        <v>2</v>
      </c>
      <c r="B58" s="97">
        <v>4</v>
      </c>
      <c r="C58" s="97">
        <v>9</v>
      </c>
      <c r="E58" s="2007"/>
      <c r="F58" s="244"/>
      <c r="G58" s="99" t="s">
        <v>228</v>
      </c>
      <c r="H58" s="242">
        <v>22</v>
      </c>
      <c r="I58" s="242">
        <v>30</v>
      </c>
      <c r="J58" s="248">
        <f t="shared" si="1"/>
        <v>52</v>
      </c>
    </row>
    <row r="59" spans="1:13" ht="12" customHeight="1">
      <c r="A59" s="97">
        <v>2</v>
      </c>
      <c r="B59" s="97">
        <v>4</v>
      </c>
      <c r="C59" s="97">
        <v>9</v>
      </c>
      <c r="E59" s="2007"/>
      <c r="F59" s="244"/>
      <c r="G59" s="99" t="s">
        <v>227</v>
      </c>
      <c r="H59" s="242">
        <v>38</v>
      </c>
      <c r="I59" s="242">
        <v>23</v>
      </c>
      <c r="J59" s="248">
        <f t="shared" si="1"/>
        <v>61</v>
      </c>
    </row>
    <row r="60" spans="1:13" ht="12" customHeight="1">
      <c r="A60" s="97">
        <v>2</v>
      </c>
      <c r="B60" s="97">
        <v>4</v>
      </c>
      <c r="C60" s="97">
        <v>9</v>
      </c>
      <c r="E60" s="2007"/>
      <c r="F60" s="244"/>
      <c r="G60" s="99" t="s">
        <v>226</v>
      </c>
      <c r="H60" s="242">
        <v>1</v>
      </c>
      <c r="I60" s="242">
        <v>3</v>
      </c>
      <c r="J60" s="248">
        <f t="shared" si="1"/>
        <v>4</v>
      </c>
    </row>
    <row r="61" spans="1:13" ht="12" customHeight="1">
      <c r="E61" s="2007"/>
      <c r="F61" s="488" t="s">
        <v>32</v>
      </c>
      <c r="G61" s="138"/>
      <c r="H61" s="834">
        <f>SUM(H62)</f>
        <v>0</v>
      </c>
      <c r="I61" s="834">
        <f>SUM(I62)</f>
        <v>0</v>
      </c>
      <c r="J61" s="833">
        <f t="shared" si="1"/>
        <v>0</v>
      </c>
    </row>
    <row r="62" spans="1:13" ht="12" customHeight="1">
      <c r="A62" s="97">
        <v>2</v>
      </c>
      <c r="B62" s="97">
        <v>4</v>
      </c>
      <c r="C62" s="97">
        <v>11</v>
      </c>
      <c r="E62" s="2008"/>
      <c r="F62" s="487"/>
      <c r="G62" s="99" t="s">
        <v>225</v>
      </c>
      <c r="H62" s="242">
        <v>0</v>
      </c>
      <c r="I62" s="242">
        <v>0</v>
      </c>
      <c r="J62" s="809">
        <f t="shared" si="1"/>
        <v>0</v>
      </c>
    </row>
    <row r="63" spans="1:13" ht="12.75" customHeight="1">
      <c r="E63" s="2006">
        <v>1403</v>
      </c>
      <c r="F63" s="35" t="s">
        <v>14</v>
      </c>
      <c r="G63" s="111"/>
      <c r="H63" s="246">
        <f>SUM(H64+H66+H68)</f>
        <v>45</v>
      </c>
      <c r="I63" s="246">
        <f>SUM(I64+I66+I68)</f>
        <v>75</v>
      </c>
      <c r="J63" s="245">
        <f t="shared" si="1"/>
        <v>120</v>
      </c>
      <c r="M63" s="1"/>
    </row>
    <row r="64" spans="1:13" ht="12" customHeight="1">
      <c r="E64" s="2007"/>
      <c r="F64" s="488" t="s">
        <v>33</v>
      </c>
      <c r="G64" s="99"/>
      <c r="H64" s="834">
        <f>SUM(H65:H65)</f>
        <v>24</v>
      </c>
      <c r="I64" s="834">
        <f>SUM(I65:I65)</f>
        <v>39</v>
      </c>
      <c r="J64" s="833">
        <f t="shared" si="1"/>
        <v>63</v>
      </c>
    </row>
    <row r="65" spans="1:13" ht="12" customHeight="1">
      <c r="A65" s="97">
        <v>3</v>
      </c>
      <c r="B65" s="97">
        <v>5</v>
      </c>
      <c r="C65" s="97">
        <v>11</v>
      </c>
      <c r="E65" s="2007"/>
      <c r="F65" s="487"/>
      <c r="G65" s="99" t="s">
        <v>224</v>
      </c>
      <c r="H65" s="242">
        <v>24</v>
      </c>
      <c r="I65" s="242">
        <v>39</v>
      </c>
      <c r="J65" s="248">
        <f t="shared" si="1"/>
        <v>63</v>
      </c>
    </row>
    <row r="66" spans="1:13" ht="12" customHeight="1">
      <c r="E66" s="2007"/>
      <c r="F66" s="488" t="s">
        <v>15</v>
      </c>
      <c r="G66" s="99"/>
      <c r="H66" s="834">
        <f>SUM(H67)</f>
        <v>6</v>
      </c>
      <c r="I66" s="834">
        <f>SUM(I67)</f>
        <v>9</v>
      </c>
      <c r="J66" s="833">
        <f t="shared" si="1"/>
        <v>15</v>
      </c>
    </row>
    <row r="67" spans="1:13" ht="12" customHeight="1">
      <c r="A67" s="97">
        <v>3</v>
      </c>
      <c r="B67" s="97">
        <v>5</v>
      </c>
      <c r="C67" s="97">
        <v>8</v>
      </c>
      <c r="E67" s="2007"/>
      <c r="F67" s="487"/>
      <c r="G67" s="99" t="s">
        <v>224</v>
      </c>
      <c r="H67" s="242">
        <v>6</v>
      </c>
      <c r="I67" s="242">
        <v>9</v>
      </c>
      <c r="J67" s="248">
        <f t="shared" si="1"/>
        <v>15</v>
      </c>
    </row>
    <row r="68" spans="1:13" ht="12" customHeight="1">
      <c r="E68" s="2007"/>
      <c r="F68" s="488" t="s">
        <v>16</v>
      </c>
      <c r="G68" s="99"/>
      <c r="H68" s="834">
        <f>SUM(H69:H70)</f>
        <v>15</v>
      </c>
      <c r="I68" s="834">
        <f>SUM(I69:I70)</f>
        <v>27</v>
      </c>
      <c r="J68" s="833">
        <f t="shared" si="1"/>
        <v>42</v>
      </c>
    </row>
    <row r="69" spans="1:13" ht="12" customHeight="1">
      <c r="A69" s="97">
        <v>3</v>
      </c>
      <c r="B69" s="97">
        <v>5</v>
      </c>
      <c r="C69" s="97">
        <v>10</v>
      </c>
      <c r="E69" s="2007"/>
      <c r="F69" s="487"/>
      <c r="G69" s="99" t="s">
        <v>224</v>
      </c>
      <c r="H69" s="242">
        <v>15</v>
      </c>
      <c r="I69" s="242">
        <v>27</v>
      </c>
      <c r="J69" s="248">
        <f t="shared" si="1"/>
        <v>42</v>
      </c>
    </row>
    <row r="70" spans="1:13" ht="12" customHeight="1">
      <c r="A70" s="97">
        <v>3</v>
      </c>
      <c r="B70" s="97">
        <v>5</v>
      </c>
      <c r="C70" s="97">
        <v>10</v>
      </c>
      <c r="E70" s="2008"/>
      <c r="F70" s="518"/>
      <c r="G70" s="274" t="s">
        <v>223</v>
      </c>
      <c r="H70" s="844">
        <v>0</v>
      </c>
      <c r="I70" s="844">
        <v>0</v>
      </c>
      <c r="J70" s="809">
        <f t="shared" si="1"/>
        <v>0</v>
      </c>
    </row>
    <row r="71" spans="1:13" ht="12" customHeight="1">
      <c r="E71" s="754"/>
      <c r="F71" s="99"/>
      <c r="G71" s="99"/>
      <c r="H71" s="471"/>
      <c r="I71" s="213"/>
      <c r="J71" s="471" t="s">
        <v>222</v>
      </c>
    </row>
    <row r="72" spans="1:13" ht="12" customHeight="1">
      <c r="E72" s="754"/>
      <c r="F72" s="99"/>
      <c r="G72" s="99"/>
      <c r="H72" s="471"/>
      <c r="I72" s="471"/>
      <c r="J72" s="104" t="s">
        <v>221</v>
      </c>
    </row>
    <row r="73" spans="1:13" ht="12" customHeight="1">
      <c r="E73" s="754"/>
      <c r="F73" s="99"/>
      <c r="G73" s="99"/>
      <c r="H73" s="471"/>
      <c r="I73" s="471"/>
      <c r="J73" s="104"/>
    </row>
    <row r="74" spans="1:13" ht="12" customHeight="1">
      <c r="A74" s="97" t="s">
        <v>134</v>
      </c>
      <c r="B74" s="97" t="s">
        <v>1</v>
      </c>
      <c r="C74" s="97" t="s">
        <v>133</v>
      </c>
      <c r="E74" s="2206" t="s">
        <v>115</v>
      </c>
      <c r="F74" s="2199" t="s">
        <v>336</v>
      </c>
      <c r="G74" s="2199"/>
      <c r="H74" s="2438" t="s">
        <v>355</v>
      </c>
      <c r="I74" s="2438"/>
      <c r="J74" s="796"/>
    </row>
    <row r="75" spans="1:13" ht="12" customHeight="1">
      <c r="E75" s="2442"/>
      <c r="F75" s="2201"/>
      <c r="G75" s="2201"/>
      <c r="H75" s="837" t="s">
        <v>26</v>
      </c>
      <c r="I75" s="837" t="s">
        <v>27</v>
      </c>
      <c r="J75" s="836" t="s">
        <v>5</v>
      </c>
    </row>
    <row r="76" spans="1:13" ht="12.75" customHeight="1">
      <c r="E76" s="2010">
        <v>1404</v>
      </c>
      <c r="F76" s="35" t="s">
        <v>34</v>
      </c>
      <c r="G76" s="111"/>
      <c r="H76" s="246">
        <f>SUM(H77,H81)</f>
        <v>378</v>
      </c>
      <c r="I76" s="246">
        <f>SUM(I77,I81)</f>
        <v>170</v>
      </c>
      <c r="J76" s="245">
        <f>SUM(H76:I76)</f>
        <v>548</v>
      </c>
      <c r="M76" s="1"/>
    </row>
    <row r="77" spans="1:13" ht="12" customHeight="1">
      <c r="E77" s="1981"/>
      <c r="F77" s="488" t="s">
        <v>109</v>
      </c>
      <c r="G77" s="99"/>
      <c r="H77" s="834">
        <f>SUM(H78:H80)</f>
        <v>219</v>
      </c>
      <c r="I77" s="834">
        <f>SUM(I78:I80)</f>
        <v>64</v>
      </c>
      <c r="J77" s="833">
        <f>SUM(H77:I77)</f>
        <v>283</v>
      </c>
    </row>
    <row r="78" spans="1:13" ht="12" customHeight="1">
      <c r="A78" s="97">
        <v>4</v>
      </c>
      <c r="B78" s="97">
        <v>6</v>
      </c>
      <c r="C78" s="97">
        <v>11</v>
      </c>
      <c r="E78" s="1995"/>
      <c r="F78" s="487"/>
      <c r="G78" s="99" t="s">
        <v>212</v>
      </c>
      <c r="H78" s="242">
        <v>219</v>
      </c>
      <c r="I78" s="242">
        <v>64</v>
      </c>
      <c r="J78" s="248">
        <f>SUM(H78:I78)</f>
        <v>283</v>
      </c>
    </row>
    <row r="79" spans="1:13" ht="12" customHeight="1">
      <c r="E79" s="1995"/>
      <c r="F79" s="487"/>
      <c r="G79" s="99" t="s">
        <v>332</v>
      </c>
      <c r="H79" s="242">
        <v>0</v>
      </c>
      <c r="I79" s="242">
        <v>0</v>
      </c>
      <c r="J79" s="248">
        <f>SUM(H79:I79)</f>
        <v>0</v>
      </c>
    </row>
    <row r="80" spans="1:13" ht="12" customHeight="1">
      <c r="E80" s="1995"/>
      <c r="F80" s="487"/>
      <c r="G80" s="99" t="s">
        <v>331</v>
      </c>
      <c r="H80" s="242">
        <v>0</v>
      </c>
      <c r="I80" s="242">
        <v>0</v>
      </c>
      <c r="J80" s="248">
        <f>SUM(H80:I80)</f>
        <v>0</v>
      </c>
    </row>
    <row r="81" spans="1:13" ht="12" customHeight="1">
      <c r="E81" s="1981"/>
      <c r="F81" s="488" t="s">
        <v>17</v>
      </c>
      <c r="G81" s="99"/>
      <c r="H81" s="834">
        <f>SUM(H82)</f>
        <v>159</v>
      </c>
      <c r="I81" s="834">
        <f>SUM(I82)</f>
        <v>106</v>
      </c>
      <c r="J81" s="833">
        <f t="shared" ref="J81:J95" si="2">H81+I81</f>
        <v>265</v>
      </c>
    </row>
    <row r="82" spans="1:13" ht="12" customHeight="1">
      <c r="A82" s="97">
        <v>4</v>
      </c>
      <c r="B82" s="97">
        <v>6</v>
      </c>
      <c r="C82" s="97">
        <v>11</v>
      </c>
      <c r="E82" s="1995"/>
      <c r="F82" s="487"/>
      <c r="G82" s="99" t="s">
        <v>209</v>
      </c>
      <c r="H82" s="810">
        <v>159</v>
      </c>
      <c r="I82" s="810">
        <v>106</v>
      </c>
      <c r="J82" s="248">
        <f t="shared" si="2"/>
        <v>265</v>
      </c>
    </row>
    <row r="83" spans="1:13" ht="12.75" customHeight="1">
      <c r="E83" s="2006">
        <v>1405</v>
      </c>
      <c r="F83" s="35" t="s">
        <v>18</v>
      </c>
      <c r="G83" s="36"/>
      <c r="H83" s="246">
        <f>SUM(H84+H89+H96+H98)</f>
        <v>226</v>
      </c>
      <c r="I83" s="246">
        <f>SUM(I84+I89+I96+I98)</f>
        <v>483</v>
      </c>
      <c r="J83" s="245">
        <f t="shared" si="2"/>
        <v>709</v>
      </c>
      <c r="M83" s="1"/>
    </row>
    <row r="84" spans="1:13" ht="12" customHeight="1">
      <c r="E84" s="2007"/>
      <c r="F84" s="488" t="s">
        <v>21</v>
      </c>
      <c r="G84" s="99"/>
      <c r="H84" s="834">
        <f>SUM(H85:H88)</f>
        <v>15</v>
      </c>
      <c r="I84" s="834">
        <f>SUM(I85:I88)</f>
        <v>25</v>
      </c>
      <c r="J84" s="833">
        <f t="shared" si="2"/>
        <v>40</v>
      </c>
      <c r="M84" s="1"/>
    </row>
    <row r="85" spans="1:13" ht="12" customHeight="1">
      <c r="A85" s="97">
        <v>5</v>
      </c>
      <c r="B85" s="97">
        <v>4</v>
      </c>
      <c r="C85" s="97">
        <v>8</v>
      </c>
      <c r="E85" s="2007"/>
      <c r="F85" s="487"/>
      <c r="G85" s="99" t="s">
        <v>208</v>
      </c>
      <c r="H85" s="242">
        <v>1</v>
      </c>
      <c r="I85" s="242">
        <v>3</v>
      </c>
      <c r="J85" s="248">
        <f t="shared" si="2"/>
        <v>4</v>
      </c>
    </row>
    <row r="86" spans="1:13" ht="12" customHeight="1">
      <c r="A86" s="97">
        <v>5</v>
      </c>
      <c r="B86" s="97">
        <v>4</v>
      </c>
      <c r="C86" s="97">
        <v>8</v>
      </c>
      <c r="E86" s="2007"/>
      <c r="F86" s="487"/>
      <c r="G86" s="99" t="s">
        <v>207</v>
      </c>
      <c r="H86" s="242">
        <v>10</v>
      </c>
      <c r="I86" s="242">
        <v>14</v>
      </c>
      <c r="J86" s="248">
        <f t="shared" si="2"/>
        <v>24</v>
      </c>
    </row>
    <row r="87" spans="1:13" ht="12" customHeight="1">
      <c r="A87" s="97">
        <v>5</v>
      </c>
      <c r="B87" s="97">
        <v>4</v>
      </c>
      <c r="C87" s="97">
        <v>8</v>
      </c>
      <c r="E87" s="2007"/>
      <c r="F87" s="487"/>
      <c r="G87" s="99" t="s">
        <v>206</v>
      </c>
      <c r="H87" s="242">
        <v>3</v>
      </c>
      <c r="I87" s="242">
        <v>1</v>
      </c>
      <c r="J87" s="248">
        <f t="shared" si="2"/>
        <v>4</v>
      </c>
    </row>
    <row r="88" spans="1:13" ht="12" customHeight="1">
      <c r="A88" s="97">
        <v>5</v>
      </c>
      <c r="B88" s="97">
        <v>4</v>
      </c>
      <c r="C88" s="97">
        <v>8</v>
      </c>
      <c r="E88" s="2007"/>
      <c r="F88" s="487"/>
      <c r="G88" s="99" t="s">
        <v>205</v>
      </c>
      <c r="H88" s="242">
        <v>1</v>
      </c>
      <c r="I88" s="242">
        <v>7</v>
      </c>
      <c r="J88" s="248">
        <f t="shared" si="2"/>
        <v>8</v>
      </c>
    </row>
    <row r="89" spans="1:13" ht="12" customHeight="1">
      <c r="E89" s="2007"/>
      <c r="F89" s="488" t="s">
        <v>19</v>
      </c>
      <c r="G89" s="99"/>
      <c r="H89" s="834">
        <f>SUM(H90:H95)</f>
        <v>143</v>
      </c>
      <c r="I89" s="834">
        <f>SUM(I90:I95)</f>
        <v>268</v>
      </c>
      <c r="J89" s="833">
        <f t="shared" si="2"/>
        <v>411</v>
      </c>
    </row>
    <row r="90" spans="1:13" ht="12" customHeight="1">
      <c r="A90" s="97">
        <v>5</v>
      </c>
      <c r="B90" s="97">
        <v>5</v>
      </c>
      <c r="C90" s="97">
        <v>11</v>
      </c>
      <c r="E90" s="2007"/>
      <c r="F90" s="487"/>
      <c r="G90" s="99" t="s">
        <v>204</v>
      </c>
      <c r="H90" s="242">
        <v>3</v>
      </c>
      <c r="I90" s="242">
        <v>6</v>
      </c>
      <c r="J90" s="248">
        <f t="shared" si="2"/>
        <v>9</v>
      </c>
    </row>
    <row r="91" spans="1:13" ht="12" customHeight="1">
      <c r="A91" s="97">
        <v>5</v>
      </c>
      <c r="B91" s="97">
        <v>5</v>
      </c>
      <c r="C91" s="97">
        <v>11</v>
      </c>
      <c r="E91" s="2007"/>
      <c r="F91" s="487"/>
      <c r="G91" s="99" t="s">
        <v>203</v>
      </c>
      <c r="H91" s="242">
        <v>62</v>
      </c>
      <c r="I91" s="242">
        <v>91</v>
      </c>
      <c r="J91" s="248">
        <f t="shared" si="2"/>
        <v>153</v>
      </c>
    </row>
    <row r="92" spans="1:13" ht="12" customHeight="1">
      <c r="A92" s="97">
        <v>5</v>
      </c>
      <c r="B92" s="97">
        <v>5</v>
      </c>
      <c r="C92" s="97">
        <v>11</v>
      </c>
      <c r="E92" s="2007"/>
      <c r="F92" s="487"/>
      <c r="G92" s="99" t="s">
        <v>202</v>
      </c>
      <c r="H92" s="242">
        <v>1</v>
      </c>
      <c r="I92" s="242">
        <v>1</v>
      </c>
      <c r="J92" s="248">
        <f t="shared" si="2"/>
        <v>2</v>
      </c>
    </row>
    <row r="93" spans="1:13" ht="12" customHeight="1">
      <c r="A93" s="97">
        <v>5</v>
      </c>
      <c r="B93" s="97">
        <v>5</v>
      </c>
      <c r="C93" s="97">
        <v>11</v>
      </c>
      <c r="E93" s="2007"/>
      <c r="F93" s="487"/>
      <c r="G93" s="99" t="s">
        <v>201</v>
      </c>
      <c r="H93" s="242">
        <v>5</v>
      </c>
      <c r="I93" s="242">
        <v>12</v>
      </c>
      <c r="J93" s="248">
        <f t="shared" si="2"/>
        <v>17</v>
      </c>
    </row>
    <row r="94" spans="1:13" ht="12" customHeight="1">
      <c r="A94" s="97">
        <v>5</v>
      </c>
      <c r="B94" s="97">
        <v>5</v>
      </c>
      <c r="C94" s="97">
        <v>11</v>
      </c>
      <c r="E94" s="2007"/>
      <c r="F94" s="487"/>
      <c r="G94" s="99" t="s">
        <v>319</v>
      </c>
      <c r="H94" s="242">
        <v>71</v>
      </c>
      <c r="I94" s="242">
        <v>158</v>
      </c>
      <c r="J94" s="248">
        <f t="shared" si="2"/>
        <v>229</v>
      </c>
    </row>
    <row r="95" spans="1:13" ht="12" customHeight="1">
      <c r="A95" s="97">
        <v>5</v>
      </c>
      <c r="B95" s="97">
        <v>5</v>
      </c>
      <c r="C95" s="97">
        <v>11</v>
      </c>
      <c r="E95" s="2007"/>
      <c r="F95" s="487"/>
      <c r="G95" s="10" t="s">
        <v>200</v>
      </c>
      <c r="H95" s="242">
        <v>1</v>
      </c>
      <c r="I95" s="242">
        <v>0</v>
      </c>
      <c r="J95" s="248">
        <f t="shared" si="2"/>
        <v>1</v>
      </c>
    </row>
    <row r="96" spans="1:13" ht="12" customHeight="1">
      <c r="E96" s="2007"/>
      <c r="F96" s="3" t="s">
        <v>65</v>
      </c>
      <c r="G96" s="9"/>
      <c r="H96" s="834">
        <f>SUM(H97)</f>
        <v>45</v>
      </c>
      <c r="I96" s="834">
        <f>SUM(I97)</f>
        <v>123</v>
      </c>
      <c r="J96" s="833">
        <f>SUM(H96:I96)</f>
        <v>168</v>
      </c>
    </row>
    <row r="97" spans="1:13" ht="12" customHeight="1">
      <c r="A97" s="97">
        <v>5</v>
      </c>
      <c r="B97" s="97">
        <v>5</v>
      </c>
      <c r="C97" s="97">
        <v>10</v>
      </c>
      <c r="E97" s="2007"/>
      <c r="F97" s="99"/>
      <c r="G97" s="99" t="s">
        <v>306</v>
      </c>
      <c r="H97" s="242">
        <v>45</v>
      </c>
      <c r="I97" s="242">
        <v>123</v>
      </c>
      <c r="J97" s="248">
        <f>SUM(H97:I97)</f>
        <v>168</v>
      </c>
    </row>
    <row r="98" spans="1:13" ht="12" customHeight="1">
      <c r="E98" s="2007"/>
      <c r="F98" s="488" t="s">
        <v>49</v>
      </c>
      <c r="G98" s="138"/>
      <c r="H98" s="834">
        <f>SUM(H99:H100)</f>
        <v>23</v>
      </c>
      <c r="I98" s="834">
        <f>SUM(I99:I100)</f>
        <v>67</v>
      </c>
      <c r="J98" s="833">
        <f>SUM(H98:I98)</f>
        <v>90</v>
      </c>
    </row>
    <row r="99" spans="1:13" ht="12" customHeight="1">
      <c r="A99" s="97">
        <v>5</v>
      </c>
      <c r="B99" s="97">
        <v>5</v>
      </c>
      <c r="C99" s="97">
        <v>13</v>
      </c>
      <c r="E99" s="2007"/>
      <c r="F99" s="487"/>
      <c r="G99" s="99" t="s">
        <v>199</v>
      </c>
      <c r="H99" s="242">
        <v>20</v>
      </c>
      <c r="I99" s="242">
        <v>30</v>
      </c>
      <c r="J99" s="248">
        <f>SUM(H99:I99)</f>
        <v>50</v>
      </c>
    </row>
    <row r="100" spans="1:13" ht="12" customHeight="1">
      <c r="E100" s="57"/>
      <c r="F100" s="487"/>
      <c r="G100" s="99" t="s">
        <v>198</v>
      </c>
      <c r="H100" s="242">
        <v>3</v>
      </c>
      <c r="I100" s="242">
        <v>37</v>
      </c>
      <c r="J100" s="248">
        <f>SUM(H100:I100)</f>
        <v>40</v>
      </c>
    </row>
    <row r="101" spans="1:13" ht="12.75" customHeight="1">
      <c r="E101" s="2006">
        <v>1406</v>
      </c>
      <c r="F101" s="35" t="s">
        <v>22</v>
      </c>
      <c r="G101" s="111"/>
      <c r="H101" s="246">
        <f>SUM(H102+H105+H108+H110)</f>
        <v>374</v>
      </c>
      <c r="I101" s="246">
        <f>SUM(I102+I105+I108+I110)</f>
        <v>416</v>
      </c>
      <c r="J101" s="245">
        <f>H101+I101</f>
        <v>790</v>
      </c>
      <c r="M101" s="1"/>
    </row>
    <row r="102" spans="1:13" ht="12" customHeight="1">
      <c r="E102" s="2007"/>
      <c r="F102" s="488" t="s">
        <v>68</v>
      </c>
      <c r="G102" s="99"/>
      <c r="H102" s="834">
        <f>SUM(H103:H104)</f>
        <v>158</v>
      </c>
      <c r="I102" s="834">
        <f>SUM(I103:I104)</f>
        <v>174</v>
      </c>
      <c r="J102" s="833">
        <f>H102+I102</f>
        <v>332</v>
      </c>
      <c r="M102" s="1"/>
    </row>
    <row r="103" spans="1:13" ht="12" customHeight="1">
      <c r="A103" s="97">
        <v>6</v>
      </c>
      <c r="B103" s="97">
        <v>2</v>
      </c>
      <c r="C103" s="97">
        <v>6</v>
      </c>
      <c r="E103" s="2007"/>
      <c r="F103" s="497"/>
      <c r="G103" s="99" t="s">
        <v>197</v>
      </c>
      <c r="H103" s="242">
        <v>9</v>
      </c>
      <c r="I103" s="242">
        <v>31</v>
      </c>
      <c r="J103" s="248">
        <f>H103+I103</f>
        <v>40</v>
      </c>
    </row>
    <row r="104" spans="1:13" ht="12" customHeight="1">
      <c r="A104" s="97">
        <v>6</v>
      </c>
      <c r="B104" s="97">
        <v>2</v>
      </c>
      <c r="C104" s="97">
        <v>11</v>
      </c>
      <c r="E104" s="2007"/>
      <c r="F104" s="497"/>
      <c r="G104" s="99" t="s">
        <v>196</v>
      </c>
      <c r="H104" s="242">
        <v>149</v>
      </c>
      <c r="I104" s="242">
        <v>143</v>
      </c>
      <c r="J104" s="248">
        <f>H104+I104</f>
        <v>292</v>
      </c>
    </row>
    <row r="105" spans="1:13" ht="12" customHeight="1">
      <c r="E105" s="2007"/>
      <c r="F105" s="488" t="s">
        <v>23</v>
      </c>
      <c r="G105" s="99"/>
      <c r="H105" s="834">
        <f>SUM(H106:H107)</f>
        <v>106</v>
      </c>
      <c r="I105" s="834">
        <f>SUM(I106:I107)</f>
        <v>141</v>
      </c>
      <c r="J105" s="833">
        <f>H105+I105</f>
        <v>247</v>
      </c>
    </row>
    <row r="106" spans="1:13" ht="12" customHeight="1">
      <c r="A106" s="97">
        <v>6</v>
      </c>
      <c r="B106" s="97">
        <v>2</v>
      </c>
      <c r="C106" s="97">
        <v>10</v>
      </c>
      <c r="E106" s="2007"/>
      <c r="F106" s="487"/>
      <c r="G106" s="99" t="s">
        <v>195</v>
      </c>
      <c r="H106" s="242">
        <v>41</v>
      </c>
      <c r="I106" s="242">
        <v>62</v>
      </c>
      <c r="J106" s="248">
        <v>59</v>
      </c>
    </row>
    <row r="107" spans="1:13" ht="12" customHeight="1">
      <c r="A107" s="97">
        <v>6</v>
      </c>
      <c r="B107" s="97">
        <v>2</v>
      </c>
      <c r="C107" s="97">
        <v>6</v>
      </c>
      <c r="E107" s="2007"/>
      <c r="F107" s="487"/>
      <c r="G107" s="99" t="s">
        <v>194</v>
      </c>
      <c r="H107" s="242">
        <v>65</v>
      </c>
      <c r="I107" s="242">
        <v>79</v>
      </c>
      <c r="J107" s="248">
        <f>H107+I107</f>
        <v>144</v>
      </c>
    </row>
    <row r="108" spans="1:13" ht="12" customHeight="1">
      <c r="E108" s="2007"/>
      <c r="F108" s="488" t="s">
        <v>36</v>
      </c>
      <c r="G108" s="99"/>
      <c r="H108" s="834">
        <f>SUM(H109)</f>
        <v>110</v>
      </c>
      <c r="I108" s="834">
        <f>SUM(I109)</f>
        <v>101</v>
      </c>
      <c r="J108" s="833">
        <f>H108+I108</f>
        <v>211</v>
      </c>
    </row>
    <row r="109" spans="1:13" ht="12" customHeight="1">
      <c r="A109" s="97">
        <v>6</v>
      </c>
      <c r="B109" s="97">
        <v>2</v>
      </c>
      <c r="C109" s="97">
        <v>10</v>
      </c>
      <c r="E109" s="2007"/>
      <c r="F109" s="497"/>
      <c r="G109" s="99" t="s">
        <v>193</v>
      </c>
      <c r="H109" s="242">
        <v>110</v>
      </c>
      <c r="I109" s="242">
        <v>101</v>
      </c>
      <c r="J109" s="248">
        <f>H109+I109</f>
        <v>211</v>
      </c>
    </row>
    <row r="110" spans="1:13" ht="12" customHeight="1">
      <c r="E110" s="2007"/>
      <c r="F110" s="488" t="s">
        <v>37</v>
      </c>
      <c r="G110" s="99"/>
      <c r="H110" s="834">
        <f>SUM(H111)</f>
        <v>0</v>
      </c>
      <c r="I110" s="834">
        <f>SUM(I111)</f>
        <v>0</v>
      </c>
      <c r="J110" s="833">
        <f>H110+I110</f>
        <v>0</v>
      </c>
    </row>
    <row r="111" spans="1:13" ht="12" customHeight="1">
      <c r="A111" s="97">
        <v>6</v>
      </c>
      <c r="B111" s="97">
        <v>4</v>
      </c>
      <c r="C111" s="97">
        <v>11</v>
      </c>
      <c r="E111" s="2008"/>
      <c r="F111" s="487"/>
      <c r="G111" s="99" t="s">
        <v>192</v>
      </c>
      <c r="H111" s="242">
        <v>0</v>
      </c>
      <c r="I111" s="242">
        <v>0</v>
      </c>
      <c r="J111" s="248">
        <f>H111+I111</f>
        <v>0</v>
      </c>
    </row>
    <row r="112" spans="1:13" ht="12.75" customHeight="1">
      <c r="E112" s="2010">
        <v>1407</v>
      </c>
      <c r="F112" s="35" t="s">
        <v>24</v>
      </c>
      <c r="G112" s="111"/>
      <c r="H112" s="246">
        <f>SUM(H113+H117)</f>
        <v>49</v>
      </c>
      <c r="I112" s="246">
        <f>SUM(I113+I117)</f>
        <v>48</v>
      </c>
      <c r="J112" s="245">
        <f>SUM(H112:I112)</f>
        <v>97</v>
      </c>
      <c r="M112" s="1"/>
    </row>
    <row r="113" spans="1:13" ht="12" customHeight="1">
      <c r="E113" s="1981"/>
      <c r="F113" s="488" t="s">
        <v>69</v>
      </c>
      <c r="G113" s="99"/>
      <c r="H113" s="834">
        <f>SUM(H114:H116)</f>
        <v>10</v>
      </c>
      <c r="I113" s="834">
        <f>SUM(I114:I116)</f>
        <v>9</v>
      </c>
      <c r="J113" s="833">
        <f t="shared" ref="J113:J122" si="3">H113+I113</f>
        <v>19</v>
      </c>
    </row>
    <row r="114" spans="1:13" ht="12" customHeight="1">
      <c r="A114" s="97">
        <v>7</v>
      </c>
      <c r="B114" s="97">
        <v>3</v>
      </c>
      <c r="C114" s="97">
        <v>11</v>
      </c>
      <c r="E114" s="1981"/>
      <c r="F114" s="488"/>
      <c r="G114" s="99" t="s">
        <v>190</v>
      </c>
      <c r="H114" s="242">
        <v>8</v>
      </c>
      <c r="I114" s="242">
        <v>2</v>
      </c>
      <c r="J114" s="248">
        <f t="shared" si="3"/>
        <v>10</v>
      </c>
    </row>
    <row r="115" spans="1:13" ht="12" customHeight="1">
      <c r="E115" s="1981"/>
      <c r="F115" s="488"/>
      <c r="G115" s="99" t="s">
        <v>189</v>
      </c>
      <c r="H115" s="242">
        <v>0</v>
      </c>
      <c r="I115" s="242">
        <v>0</v>
      </c>
      <c r="J115" s="248">
        <f t="shared" si="3"/>
        <v>0</v>
      </c>
    </row>
    <row r="116" spans="1:13" ht="12" customHeight="1">
      <c r="A116" s="97">
        <v>7</v>
      </c>
      <c r="B116" s="97">
        <v>3</v>
      </c>
      <c r="C116" s="97">
        <v>11</v>
      </c>
      <c r="E116" s="1981"/>
      <c r="F116" s="487"/>
      <c r="G116" s="99" t="s">
        <v>256</v>
      </c>
      <c r="H116" s="242">
        <v>2</v>
      </c>
      <c r="I116" s="242">
        <v>7</v>
      </c>
      <c r="J116" s="248">
        <f t="shared" si="3"/>
        <v>9</v>
      </c>
    </row>
    <row r="117" spans="1:13" ht="12" customHeight="1">
      <c r="E117" s="1981"/>
      <c r="F117" s="488" t="s">
        <v>51</v>
      </c>
      <c r="G117" s="138"/>
      <c r="H117" s="834">
        <f>SUM(H118:H119)</f>
        <v>39</v>
      </c>
      <c r="I117" s="834">
        <f>SUM(I118:I119)</f>
        <v>39</v>
      </c>
      <c r="J117" s="833">
        <f t="shared" si="3"/>
        <v>78</v>
      </c>
    </row>
    <row r="118" spans="1:13" ht="12" customHeight="1">
      <c r="A118" s="97">
        <v>7</v>
      </c>
      <c r="B118" s="97">
        <v>6</v>
      </c>
      <c r="C118" s="97">
        <v>10</v>
      </c>
      <c r="E118" s="1981"/>
      <c r="F118" s="487"/>
      <c r="G118" s="99" t="s">
        <v>186</v>
      </c>
      <c r="H118" s="242">
        <v>28</v>
      </c>
      <c r="I118" s="242">
        <v>34</v>
      </c>
      <c r="J118" s="248">
        <f t="shared" si="3"/>
        <v>62</v>
      </c>
    </row>
    <row r="119" spans="1:13" ht="12" customHeight="1">
      <c r="A119" s="97">
        <v>7</v>
      </c>
      <c r="B119" s="97">
        <v>6</v>
      </c>
      <c r="C119" s="97">
        <v>10</v>
      </c>
      <c r="E119" s="1981"/>
      <c r="F119" s="487"/>
      <c r="G119" s="99" t="s">
        <v>185</v>
      </c>
      <c r="H119" s="242">
        <v>11</v>
      </c>
      <c r="I119" s="242">
        <v>5</v>
      </c>
      <c r="J119" s="248">
        <f t="shared" si="3"/>
        <v>16</v>
      </c>
    </row>
    <row r="120" spans="1:13" ht="12.75" customHeight="1">
      <c r="E120" s="2010">
        <v>1408</v>
      </c>
      <c r="F120" s="35" t="s">
        <v>25</v>
      </c>
      <c r="G120" s="41"/>
      <c r="H120" s="246">
        <f>SUM(H121+H123+H126+H130)</f>
        <v>48</v>
      </c>
      <c r="I120" s="246">
        <f>SUM(I121+I123+I126+I130)</f>
        <v>63</v>
      </c>
      <c r="J120" s="245">
        <f t="shared" si="3"/>
        <v>111</v>
      </c>
      <c r="M120" s="1"/>
    </row>
    <row r="121" spans="1:13" ht="12" customHeight="1">
      <c r="E121" s="1981"/>
      <c r="F121" s="488" t="s">
        <v>20</v>
      </c>
      <c r="G121" s="99"/>
      <c r="H121" s="835">
        <f>SUM(H122)</f>
        <v>44</v>
      </c>
      <c r="I121" s="835">
        <f>SUM(I122)</f>
        <v>56</v>
      </c>
      <c r="J121" s="833">
        <f t="shared" si="3"/>
        <v>100</v>
      </c>
    </row>
    <row r="122" spans="1:13" ht="12" customHeight="1">
      <c r="A122" s="97">
        <v>8</v>
      </c>
      <c r="B122" s="97">
        <v>4</v>
      </c>
      <c r="C122" s="97">
        <v>8</v>
      </c>
      <c r="E122" s="1981"/>
      <c r="F122" s="487"/>
      <c r="G122" s="99" t="s">
        <v>183</v>
      </c>
      <c r="H122" s="242">
        <v>44</v>
      </c>
      <c r="I122" s="242">
        <v>56</v>
      </c>
      <c r="J122" s="248">
        <f t="shared" si="3"/>
        <v>100</v>
      </c>
    </row>
    <row r="123" spans="1:13" ht="12" customHeight="1">
      <c r="E123" s="1981"/>
      <c r="F123" s="488" t="s">
        <v>50</v>
      </c>
      <c r="G123" s="138"/>
      <c r="H123" s="834">
        <f>SUM(H124:H125)</f>
        <v>0</v>
      </c>
      <c r="I123" s="834">
        <f>SUM(I124:I125)</f>
        <v>0</v>
      </c>
      <c r="J123" s="833">
        <f>SUM(H123:I123)</f>
        <v>0</v>
      </c>
    </row>
    <row r="124" spans="1:13" ht="12" customHeight="1">
      <c r="E124" s="1981"/>
      <c r="F124" s="488"/>
      <c r="G124" s="99" t="s">
        <v>182</v>
      </c>
      <c r="H124" s="242">
        <v>0</v>
      </c>
      <c r="I124" s="242">
        <v>0</v>
      </c>
      <c r="J124" s="248">
        <f>SUM(H124:I124)</f>
        <v>0</v>
      </c>
    </row>
    <row r="125" spans="1:13" ht="12" customHeight="1">
      <c r="A125" s="97">
        <v>8</v>
      </c>
      <c r="B125" s="97">
        <v>4</v>
      </c>
      <c r="C125" s="97">
        <v>6</v>
      </c>
      <c r="E125" s="1981"/>
      <c r="F125" s="487"/>
      <c r="G125" s="99" t="s">
        <v>314</v>
      </c>
      <c r="H125" s="242">
        <v>0</v>
      </c>
      <c r="I125" s="242">
        <v>0</v>
      </c>
      <c r="J125" s="248">
        <f>SUM(H125:I125)</f>
        <v>0</v>
      </c>
    </row>
    <row r="126" spans="1:13" ht="12" customHeight="1">
      <c r="E126" s="1981"/>
      <c r="F126" s="488" t="s">
        <v>38</v>
      </c>
      <c r="G126" s="99"/>
      <c r="H126" s="834">
        <f>SUM(H127:H129)</f>
        <v>0</v>
      </c>
      <c r="I126" s="834">
        <f>SUM(I127:I129)</f>
        <v>1</v>
      </c>
      <c r="J126" s="833">
        <f t="shared" ref="J126:J131" si="4">H126+I126</f>
        <v>1</v>
      </c>
    </row>
    <row r="127" spans="1:13" ht="12" customHeight="1">
      <c r="A127" s="97">
        <v>8</v>
      </c>
      <c r="B127" s="97">
        <v>4</v>
      </c>
      <c r="C127" s="97">
        <v>11</v>
      </c>
      <c r="E127" s="1981"/>
      <c r="F127" s="488"/>
      <c r="G127" s="99" t="s">
        <v>180</v>
      </c>
      <c r="H127" s="242">
        <v>0</v>
      </c>
      <c r="I127" s="242">
        <v>0</v>
      </c>
      <c r="J127" s="248">
        <f t="shared" si="4"/>
        <v>0</v>
      </c>
    </row>
    <row r="128" spans="1:13" ht="12" customHeight="1">
      <c r="A128" s="97">
        <v>8</v>
      </c>
      <c r="B128" s="97">
        <v>3</v>
      </c>
      <c r="C128" s="97">
        <v>11</v>
      </c>
      <c r="E128" s="1981"/>
      <c r="F128" s="488"/>
      <c r="G128" s="99" t="s">
        <v>179</v>
      </c>
      <c r="H128" s="242">
        <v>0</v>
      </c>
      <c r="I128" s="242">
        <v>1</v>
      </c>
      <c r="J128" s="248">
        <f t="shared" si="4"/>
        <v>1</v>
      </c>
    </row>
    <row r="129" spans="1:13" ht="12" customHeight="1">
      <c r="A129" s="97">
        <v>8</v>
      </c>
      <c r="B129" s="97">
        <v>4</v>
      </c>
      <c r="C129" s="97">
        <v>11</v>
      </c>
      <c r="E129" s="1981"/>
      <c r="F129" s="488"/>
      <c r="G129" s="99" t="s">
        <v>178</v>
      </c>
      <c r="H129" s="242">
        <v>0</v>
      </c>
      <c r="I129" s="242">
        <v>0</v>
      </c>
      <c r="J129" s="248">
        <f t="shared" si="4"/>
        <v>0</v>
      </c>
    </row>
    <row r="130" spans="1:13" ht="12" customHeight="1">
      <c r="E130" s="1981"/>
      <c r="F130" s="488" t="s">
        <v>39</v>
      </c>
      <c r="G130" s="138"/>
      <c r="H130" s="834">
        <f>SUM(H131)</f>
        <v>4</v>
      </c>
      <c r="I130" s="834">
        <f>SUM(I131)</f>
        <v>6</v>
      </c>
      <c r="J130" s="833">
        <f t="shared" si="4"/>
        <v>10</v>
      </c>
    </row>
    <row r="131" spans="1:13" ht="12" customHeight="1">
      <c r="A131" s="97">
        <v>8</v>
      </c>
      <c r="B131" s="97">
        <v>4</v>
      </c>
      <c r="C131" s="97">
        <v>11</v>
      </c>
      <c r="E131" s="1981"/>
      <c r="F131" s="487"/>
      <c r="G131" s="99" t="s">
        <v>177</v>
      </c>
      <c r="H131" s="242">
        <v>4</v>
      </c>
      <c r="I131" s="242">
        <v>6</v>
      </c>
      <c r="J131" s="248">
        <f t="shared" si="4"/>
        <v>10</v>
      </c>
    </row>
    <row r="132" spans="1:13" ht="12.75" customHeight="1">
      <c r="E132" s="2010">
        <v>1624</v>
      </c>
      <c r="F132" s="41" t="s">
        <v>47</v>
      </c>
      <c r="G132" s="111"/>
      <c r="H132" s="246">
        <f>SUM(H133+H135)</f>
        <v>1</v>
      </c>
      <c r="I132" s="246">
        <f>SUM(I133+I135)</f>
        <v>6</v>
      </c>
      <c r="J132" s="246">
        <f>SUM(H132:I132)</f>
        <v>7</v>
      </c>
      <c r="K132" s="244"/>
      <c r="M132" s="1"/>
    </row>
    <row r="133" spans="1:13" ht="12" customHeight="1">
      <c r="E133" s="1981"/>
      <c r="F133" s="499" t="s">
        <v>35</v>
      </c>
      <c r="G133" s="10"/>
      <c r="H133" s="834">
        <f>SUM(H134)</f>
        <v>0</v>
      </c>
      <c r="I133" s="834">
        <f>SUM(I134)</f>
        <v>2</v>
      </c>
      <c r="J133" s="833">
        <f>H133+I133</f>
        <v>2</v>
      </c>
      <c r="M133" s="1"/>
    </row>
    <row r="134" spans="1:13" ht="12" customHeight="1">
      <c r="A134" s="97">
        <v>9</v>
      </c>
      <c r="B134" s="97">
        <v>4</v>
      </c>
      <c r="C134" s="97">
        <v>8</v>
      </c>
      <c r="E134" s="1981"/>
      <c r="F134" s="487"/>
      <c r="G134" s="99" t="s">
        <v>175</v>
      </c>
      <c r="H134" s="242">
        <v>0</v>
      </c>
      <c r="I134" s="242">
        <v>2</v>
      </c>
      <c r="J134" s="248">
        <f>H134+I134</f>
        <v>2</v>
      </c>
      <c r="M134" s="1"/>
    </row>
    <row r="135" spans="1:13" ht="12" customHeight="1">
      <c r="E135" s="1981"/>
      <c r="F135" s="488" t="s">
        <v>52</v>
      </c>
      <c r="G135" s="99"/>
      <c r="H135" s="834">
        <f>SUM(H136)</f>
        <v>1</v>
      </c>
      <c r="I135" s="834">
        <f>SUM(I136)</f>
        <v>4</v>
      </c>
      <c r="J135" s="833">
        <f>H135+I135</f>
        <v>5</v>
      </c>
      <c r="M135" s="1"/>
    </row>
    <row r="136" spans="1:13" ht="12" customHeight="1">
      <c r="A136" s="97">
        <v>9</v>
      </c>
      <c r="B136" s="97">
        <v>5</v>
      </c>
      <c r="C136" s="97">
        <v>11</v>
      </c>
      <c r="E136" s="1982"/>
      <c r="F136" s="518"/>
      <c r="G136" s="274" t="s">
        <v>174</v>
      </c>
      <c r="H136" s="810">
        <v>1</v>
      </c>
      <c r="I136" s="810">
        <v>4</v>
      </c>
      <c r="J136" s="809">
        <f>H136+I136</f>
        <v>5</v>
      </c>
      <c r="M136" s="1"/>
    </row>
    <row r="137" spans="1:13">
      <c r="E137" s="832"/>
      <c r="F137" s="2148" t="s">
        <v>5</v>
      </c>
      <c r="G137" s="2149"/>
      <c r="H137" s="808">
        <f>SUM(H7+H32+H63+H76+H83+H101+H112+H120+H132)</f>
        <v>2256</v>
      </c>
      <c r="I137" s="808">
        <f>SUM(I7+I32+I63+I76+I83+I101+I112+I120+I132)</f>
        <v>2441</v>
      </c>
      <c r="J137" s="807">
        <f>SUM(J7+J32+J63+J76+J83+J101+J112+J120+J132)</f>
        <v>4697</v>
      </c>
    </row>
    <row r="138" spans="1:13" ht="10.5" customHeight="1">
      <c r="E138" s="754"/>
      <c r="F138" s="2020" t="s">
        <v>346</v>
      </c>
      <c r="G138" s="2020"/>
      <c r="H138" s="2020"/>
      <c r="I138" s="2020"/>
      <c r="J138" s="2020"/>
    </row>
    <row r="139" spans="1:13" ht="10.5" customHeight="1">
      <c r="E139" s="754"/>
      <c r="F139" s="2147"/>
      <c r="G139" s="2147"/>
      <c r="H139" s="2147"/>
      <c r="I139" s="2147"/>
      <c r="J139" s="2147"/>
    </row>
    <row r="140" spans="1:13" ht="9" customHeight="1"/>
    <row r="141" spans="1:13" ht="15.75" customHeight="1">
      <c r="E141" s="754"/>
      <c r="G141" s="99"/>
    </row>
    <row r="142" spans="1:13" ht="9" customHeight="1">
      <c r="E142" s="754"/>
    </row>
    <row r="143" spans="1:13" ht="12.75" customHeight="1"/>
    <row r="144" spans="1:13" ht="9" customHeight="1">
      <c r="E144" s="754"/>
    </row>
    <row r="145" spans="5:5" ht="9" customHeight="1">
      <c r="E145" s="754"/>
    </row>
    <row r="146" spans="5:5" ht="9" customHeight="1"/>
    <row r="147" spans="5:5" ht="9" customHeight="1"/>
    <row r="148" spans="5:5" ht="9" customHeight="1"/>
    <row r="149" spans="5:5" ht="9" customHeight="1"/>
    <row r="150" spans="5:5" ht="9" customHeight="1"/>
    <row r="151" spans="5:5" ht="9" customHeight="1"/>
    <row r="152" spans="5:5" ht="9" customHeight="1"/>
    <row r="153" spans="5:5" ht="9" customHeight="1"/>
    <row r="154" spans="5:5" ht="9" customHeight="1"/>
    <row r="155" spans="5:5" ht="9" customHeight="1"/>
    <row r="156" spans="5:5" ht="9" customHeight="1"/>
    <row r="157" spans="5:5" ht="9" customHeight="1"/>
    <row r="158" spans="5:5" ht="9" customHeight="1"/>
    <row r="159" spans="5:5" ht="9" customHeight="1"/>
    <row r="160" spans="5: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c r="F230" s="99"/>
      <c r="G230" s="99"/>
    </row>
    <row r="231" spans="6:7" ht="9" customHeight="1"/>
    <row r="232" spans="6:7" ht="9" customHeight="1"/>
    <row r="233" spans="6:7" ht="9" customHeight="1"/>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sheetData>
  <mergeCells count="21">
    <mergeCell ref="E120:E131"/>
    <mergeCell ref="E76:E82"/>
    <mergeCell ref="E83:E99"/>
    <mergeCell ref="F139:J139"/>
    <mergeCell ref="F137:G137"/>
    <mergeCell ref="E101:E111"/>
    <mergeCell ref="E112:E119"/>
    <mergeCell ref="E132:E136"/>
    <mergeCell ref="F138:J138"/>
    <mergeCell ref="L2:Z2"/>
    <mergeCell ref="E32:E62"/>
    <mergeCell ref="E74:E75"/>
    <mergeCell ref="E63:E70"/>
    <mergeCell ref="E3:J3"/>
    <mergeCell ref="E2:J2"/>
    <mergeCell ref="E5:E6"/>
    <mergeCell ref="E7:E29"/>
    <mergeCell ref="H5:I5"/>
    <mergeCell ref="H74:I74"/>
    <mergeCell ref="F5:G6"/>
    <mergeCell ref="F74:G75"/>
  </mergeCells>
  <printOptions horizontalCentered="1"/>
  <pageMargins left="0.51" right="0.43" top="0.52" bottom="0.94488188976377963" header="0.51181102362204722" footer="0.51181102362204722"/>
  <pageSetup scale="84" orientation="portrait" r:id="rId1"/>
  <headerFooter alignWithMargins="0">
    <oddFooter>&amp;F</oddFooter>
  </headerFooter>
  <rowBreaks count="1" manualBreakCount="1">
    <brk id="71"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78022-064A-4ABE-8B7C-E8AB89F98280}">
  <dimension ref="A1:AC496"/>
  <sheetViews>
    <sheetView view="pageBreakPreview" topLeftCell="D1" zoomScaleNormal="115" zoomScaleSheetLayoutView="100" workbookViewId="0">
      <selection activeCell="E2" sqref="E2:J2"/>
    </sheetView>
  </sheetViews>
  <sheetFormatPr baseColWidth="10" defaultRowHeight="12.75"/>
  <cols>
    <col min="1" max="2" width="1.85546875" style="97" hidden="1" customWidth="1"/>
    <col min="3" max="3" width="2.42578125" style="97" hidden="1" customWidth="1"/>
    <col min="4" max="4" width="3" style="97" customWidth="1"/>
    <col min="5" max="5" width="7.5703125" style="73" customWidth="1"/>
    <col min="6" max="6" width="1.5703125" style="73" customWidth="1"/>
    <col min="7" max="7" width="67.7109375" style="73" customWidth="1"/>
    <col min="8" max="10" width="7.28515625" style="214" customWidth="1"/>
    <col min="11" max="11" width="4.7109375" style="73" customWidth="1"/>
    <col min="12" max="12" width="7" style="73" customWidth="1"/>
    <col min="13" max="13" width="9"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213"/>
      <c r="I1" s="213"/>
      <c r="J1" s="213"/>
    </row>
    <row r="2" spans="1:29" ht="12.75" customHeight="1">
      <c r="E2" s="1983" t="s">
        <v>368</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t="s">
        <v>363</v>
      </c>
      <c r="F3" s="1983"/>
      <c r="G3" s="1983"/>
      <c r="H3" s="1983"/>
      <c r="I3" s="1983"/>
      <c r="J3" s="1983"/>
      <c r="K3" s="106"/>
      <c r="L3" s="105"/>
      <c r="AB3" s="104"/>
      <c r="AC3" s="104"/>
    </row>
    <row r="4" spans="1:29" ht="3" customHeight="1">
      <c r="F4" s="274"/>
      <c r="G4" s="274"/>
      <c r="H4" s="213"/>
      <c r="I4" s="213"/>
      <c r="L4" s="99"/>
    </row>
    <row r="5" spans="1:29" ht="8.25" customHeight="1">
      <c r="E5" s="2206" t="s">
        <v>29</v>
      </c>
      <c r="F5" s="798"/>
      <c r="G5" s="572"/>
      <c r="H5" s="843"/>
      <c r="I5" s="842"/>
      <c r="J5" s="841"/>
      <c r="L5" s="99"/>
    </row>
    <row r="6" spans="1:29" ht="12" customHeight="1">
      <c r="A6" s="97" t="s">
        <v>134</v>
      </c>
      <c r="B6" s="97" t="s">
        <v>1</v>
      </c>
      <c r="C6" s="97" t="s">
        <v>133</v>
      </c>
      <c r="E6" s="2207"/>
      <c r="F6" s="326" t="s">
        <v>336</v>
      </c>
      <c r="G6" s="363"/>
      <c r="H6" s="2441" t="s">
        <v>355</v>
      </c>
      <c r="I6" s="2441"/>
      <c r="J6" s="839"/>
    </row>
    <row r="7" spans="1:29">
      <c r="E7" s="2208"/>
      <c r="F7" s="323"/>
      <c r="G7" s="360"/>
      <c r="H7" s="837" t="s">
        <v>26</v>
      </c>
      <c r="I7" s="837" t="s">
        <v>27</v>
      </c>
      <c r="J7" s="836" t="s">
        <v>5</v>
      </c>
    </row>
    <row r="8" spans="1:29">
      <c r="E8" s="2006">
        <v>1401</v>
      </c>
      <c r="F8" s="271" t="s">
        <v>9</v>
      </c>
      <c r="G8" s="432"/>
      <c r="H8" s="851">
        <f>SUM(H9,H12,H15,H19,H26,H29,H31)</f>
        <v>138</v>
      </c>
      <c r="I8" s="851">
        <f>SUM(I9,I12,I15,I19,I26,I29,I31)</f>
        <v>62</v>
      </c>
      <c r="J8" s="850">
        <f t="shared" ref="J8:J39" si="0">SUM(H8:I8)</f>
        <v>200</v>
      </c>
      <c r="M8" s="1"/>
    </row>
    <row r="9" spans="1:29" ht="12" customHeight="1">
      <c r="E9" s="2014"/>
      <c r="F9" s="525" t="s">
        <v>10</v>
      </c>
      <c r="G9" s="481"/>
      <c r="H9" s="849">
        <f>SUM(H10:H11)</f>
        <v>21</v>
      </c>
      <c r="I9" s="849">
        <f>SUM(I10:I11)</f>
        <v>6</v>
      </c>
      <c r="J9" s="848">
        <f t="shared" si="0"/>
        <v>27</v>
      </c>
    </row>
    <row r="10" spans="1:29" ht="12" customHeight="1">
      <c r="A10" s="97">
        <v>1</v>
      </c>
      <c r="B10" s="97">
        <v>1</v>
      </c>
      <c r="C10" s="97">
        <v>11</v>
      </c>
      <c r="E10" s="2014"/>
      <c r="F10" s="488"/>
      <c r="G10" s="99" t="s">
        <v>240</v>
      </c>
      <c r="H10" s="249">
        <v>10</v>
      </c>
      <c r="I10" s="249">
        <v>4</v>
      </c>
      <c r="J10" s="248">
        <f t="shared" si="0"/>
        <v>14</v>
      </c>
    </row>
    <row r="11" spans="1:29" ht="12" customHeight="1">
      <c r="A11" s="97">
        <v>1</v>
      </c>
      <c r="B11" s="97">
        <v>1</v>
      </c>
      <c r="C11" s="97">
        <v>7</v>
      </c>
      <c r="E11" s="2014"/>
      <c r="F11" s="487"/>
      <c r="G11" s="10" t="s">
        <v>357</v>
      </c>
      <c r="H11" s="242">
        <v>11</v>
      </c>
      <c r="I11" s="242">
        <v>2</v>
      </c>
      <c r="J11" s="248">
        <f t="shared" si="0"/>
        <v>13</v>
      </c>
      <c r="M11" s="1"/>
    </row>
    <row r="12" spans="1:29" ht="12" customHeight="1">
      <c r="E12" s="2014"/>
      <c r="F12" s="488" t="s">
        <v>11</v>
      </c>
      <c r="G12" s="99"/>
      <c r="H12" s="834">
        <f>SUM(H13:H14)</f>
        <v>46</v>
      </c>
      <c r="I12" s="834">
        <f>SUM(I13:I14)</f>
        <v>18</v>
      </c>
      <c r="J12" s="847">
        <f t="shared" si="0"/>
        <v>64</v>
      </c>
    </row>
    <row r="13" spans="1:29" ht="12" customHeight="1">
      <c r="A13" s="97">
        <v>1</v>
      </c>
      <c r="B13" s="97">
        <v>1</v>
      </c>
      <c r="C13" s="97">
        <v>5</v>
      </c>
      <c r="E13" s="2014"/>
      <c r="F13" s="487"/>
      <c r="G13" s="99" t="s">
        <v>248</v>
      </c>
      <c r="H13" s="242">
        <v>43</v>
      </c>
      <c r="I13" s="242">
        <v>15</v>
      </c>
      <c r="J13" s="248">
        <f t="shared" si="0"/>
        <v>58</v>
      </c>
    </row>
    <row r="14" spans="1:29" ht="12" customHeight="1">
      <c r="A14" s="97">
        <v>1</v>
      </c>
      <c r="B14" s="97">
        <v>1</v>
      </c>
      <c r="C14" s="97">
        <v>5</v>
      </c>
      <c r="E14" s="2014"/>
      <c r="F14" s="487"/>
      <c r="G14" s="99" t="s">
        <v>247</v>
      </c>
      <c r="H14" s="242">
        <v>3</v>
      </c>
      <c r="I14" s="242">
        <v>3</v>
      </c>
      <c r="J14" s="248">
        <f t="shared" si="0"/>
        <v>6</v>
      </c>
    </row>
    <row r="15" spans="1:29" ht="12" customHeight="1">
      <c r="E15" s="2014"/>
      <c r="F15" s="488" t="s">
        <v>12</v>
      </c>
      <c r="G15" s="99"/>
      <c r="H15" s="834">
        <f>SUM(H16:H18)</f>
        <v>39</v>
      </c>
      <c r="I15" s="834">
        <f>SUM(I16:I18)</f>
        <v>10</v>
      </c>
      <c r="J15" s="847">
        <f t="shared" si="0"/>
        <v>49</v>
      </c>
    </row>
    <row r="16" spans="1:29" ht="12" customHeight="1">
      <c r="A16" s="97">
        <v>1</v>
      </c>
      <c r="B16" s="97">
        <v>1</v>
      </c>
      <c r="C16" s="97">
        <v>12</v>
      </c>
      <c r="E16" s="2014"/>
      <c r="F16" s="488"/>
      <c r="G16" s="99" t="s">
        <v>246</v>
      </c>
      <c r="H16" s="242">
        <v>39</v>
      </c>
      <c r="I16" s="242">
        <v>10</v>
      </c>
      <c r="J16" s="248">
        <f t="shared" si="0"/>
        <v>49</v>
      </c>
    </row>
    <row r="17" spans="1:10" s="99" customFormat="1" ht="12" customHeight="1">
      <c r="A17" s="97"/>
      <c r="B17" s="97"/>
      <c r="C17" s="97"/>
      <c r="D17" s="97"/>
      <c r="E17" s="2014"/>
      <c r="F17" s="524"/>
      <c r="G17" s="99" t="s">
        <v>245</v>
      </c>
      <c r="H17" s="513">
        <v>0</v>
      </c>
      <c r="I17" s="513">
        <v>0</v>
      </c>
      <c r="J17" s="856">
        <f t="shared" si="0"/>
        <v>0</v>
      </c>
    </row>
    <row r="18" spans="1:10" ht="12" customHeight="1">
      <c r="A18" s="97">
        <v>1</v>
      </c>
      <c r="B18" s="97">
        <v>1</v>
      </c>
      <c r="C18" s="97">
        <v>12</v>
      </c>
      <c r="E18" s="2014"/>
      <c r="F18" s="487"/>
      <c r="G18" s="99" t="s">
        <v>244</v>
      </c>
      <c r="H18" s="242">
        <v>0</v>
      </c>
      <c r="I18" s="242">
        <v>0</v>
      </c>
      <c r="J18" s="248">
        <f t="shared" si="0"/>
        <v>0</v>
      </c>
    </row>
    <row r="19" spans="1:10" ht="12" customHeight="1">
      <c r="E19" s="2014"/>
      <c r="F19" s="524" t="s">
        <v>30</v>
      </c>
      <c r="G19" s="142"/>
      <c r="H19" s="834">
        <f>SUM(H20:H25)</f>
        <v>14</v>
      </c>
      <c r="I19" s="834">
        <f>SUM(I20:I25)</f>
        <v>10</v>
      </c>
      <c r="J19" s="847">
        <f t="shared" si="0"/>
        <v>24</v>
      </c>
    </row>
    <row r="20" spans="1:10" ht="12" customHeight="1">
      <c r="A20" s="97">
        <v>1</v>
      </c>
      <c r="B20" s="97">
        <v>1</v>
      </c>
      <c r="C20" s="97">
        <v>2</v>
      </c>
      <c r="E20" s="2014"/>
      <c r="F20" s="487"/>
      <c r="G20" s="99" t="s">
        <v>238</v>
      </c>
      <c r="H20" s="242">
        <v>3</v>
      </c>
      <c r="I20" s="242">
        <v>4</v>
      </c>
      <c r="J20" s="248">
        <f t="shared" si="0"/>
        <v>7</v>
      </c>
    </row>
    <row r="21" spans="1:10" ht="12" customHeight="1">
      <c r="A21" s="97">
        <v>1</v>
      </c>
      <c r="B21" s="97">
        <v>1</v>
      </c>
      <c r="C21" s="97">
        <v>2</v>
      </c>
      <c r="E21" s="2014"/>
      <c r="F21" s="487"/>
      <c r="G21" s="99" t="s">
        <v>243</v>
      </c>
      <c r="H21" s="242">
        <v>2</v>
      </c>
      <c r="I21" s="242">
        <v>0</v>
      </c>
      <c r="J21" s="248">
        <f t="shared" si="0"/>
        <v>2</v>
      </c>
    </row>
    <row r="22" spans="1:10" ht="12" customHeight="1">
      <c r="A22" s="97">
        <v>1</v>
      </c>
      <c r="B22" s="97">
        <v>1</v>
      </c>
      <c r="C22" s="97">
        <v>2</v>
      </c>
      <c r="E22" s="2014"/>
      <c r="F22" s="487"/>
      <c r="G22" s="99" t="s">
        <v>242</v>
      </c>
      <c r="H22" s="242">
        <v>5</v>
      </c>
      <c r="I22" s="242">
        <v>3</v>
      </c>
      <c r="J22" s="248">
        <f t="shared" si="0"/>
        <v>8</v>
      </c>
    </row>
    <row r="23" spans="1:10" ht="12" customHeight="1">
      <c r="A23" s="97">
        <v>1</v>
      </c>
      <c r="B23" s="97">
        <v>1</v>
      </c>
      <c r="C23" s="97">
        <v>2</v>
      </c>
      <c r="E23" s="2014"/>
      <c r="F23" s="487"/>
      <c r="G23" s="99" t="s">
        <v>241</v>
      </c>
      <c r="H23" s="242">
        <v>2</v>
      </c>
      <c r="I23" s="242">
        <v>1</v>
      </c>
      <c r="J23" s="248">
        <f t="shared" si="0"/>
        <v>3</v>
      </c>
    </row>
    <row r="24" spans="1:10" ht="12" customHeight="1">
      <c r="A24" s="97">
        <v>1</v>
      </c>
      <c r="B24" s="97">
        <v>1</v>
      </c>
      <c r="C24" s="97">
        <v>2</v>
      </c>
      <c r="E24" s="2014"/>
      <c r="F24" s="487"/>
      <c r="G24" s="99" t="s">
        <v>240</v>
      </c>
      <c r="H24" s="242">
        <v>2</v>
      </c>
      <c r="I24" s="242">
        <v>2</v>
      </c>
      <c r="J24" s="248">
        <f t="shared" si="0"/>
        <v>4</v>
      </c>
    </row>
    <row r="25" spans="1:10" ht="12" customHeight="1">
      <c r="A25" s="97">
        <v>1</v>
      </c>
      <c r="B25" s="97">
        <v>1</v>
      </c>
      <c r="C25" s="97">
        <v>2</v>
      </c>
      <c r="E25" s="2014"/>
      <c r="F25" s="487"/>
      <c r="G25" s="10" t="s">
        <v>340</v>
      </c>
      <c r="H25" s="242">
        <v>0</v>
      </c>
      <c r="I25" s="242">
        <v>0</v>
      </c>
      <c r="J25" s="248">
        <f t="shared" si="0"/>
        <v>0</v>
      </c>
    </row>
    <row r="26" spans="1:10" ht="12" customHeight="1">
      <c r="E26" s="2014"/>
      <c r="F26" s="524" t="s">
        <v>31</v>
      </c>
      <c r="G26" s="99"/>
      <c r="H26" s="834">
        <f>SUM(H27:H28)</f>
        <v>8</v>
      </c>
      <c r="I26" s="834">
        <f>SUM(I27:I28)</f>
        <v>9</v>
      </c>
      <c r="J26" s="847">
        <f t="shared" si="0"/>
        <v>17</v>
      </c>
    </row>
    <row r="27" spans="1:10" ht="12" customHeight="1">
      <c r="A27" s="97">
        <v>1</v>
      </c>
      <c r="B27" s="97">
        <v>1</v>
      </c>
      <c r="C27" s="97">
        <v>4</v>
      </c>
      <c r="E27" s="2014"/>
      <c r="F27" s="487"/>
      <c r="G27" s="99" t="s">
        <v>238</v>
      </c>
      <c r="H27" s="242">
        <v>1</v>
      </c>
      <c r="I27" s="242">
        <v>1</v>
      </c>
      <c r="J27" s="248">
        <f t="shared" si="0"/>
        <v>2</v>
      </c>
    </row>
    <row r="28" spans="1:10" ht="12" customHeight="1">
      <c r="A28" s="97">
        <v>1</v>
      </c>
      <c r="B28" s="97">
        <v>1</v>
      </c>
      <c r="C28" s="97">
        <v>4</v>
      </c>
      <c r="E28" s="2014"/>
      <c r="F28" s="487"/>
      <c r="G28" s="99" t="s">
        <v>240</v>
      </c>
      <c r="H28" s="242">
        <v>7</v>
      </c>
      <c r="I28" s="242">
        <v>8</v>
      </c>
      <c r="J28" s="248">
        <f t="shared" si="0"/>
        <v>15</v>
      </c>
    </row>
    <row r="29" spans="1:10" ht="12" customHeight="1">
      <c r="E29" s="2014"/>
      <c r="F29" s="488" t="s">
        <v>58</v>
      </c>
      <c r="G29" s="99"/>
      <c r="H29" s="834">
        <f>SUM(H30)</f>
        <v>10</v>
      </c>
      <c r="I29" s="834">
        <f>SUM(I30)</f>
        <v>9</v>
      </c>
      <c r="J29" s="847">
        <f t="shared" si="0"/>
        <v>19</v>
      </c>
    </row>
    <row r="30" spans="1:10" ht="12" customHeight="1">
      <c r="A30" s="97">
        <v>1</v>
      </c>
      <c r="B30" s="97">
        <v>1</v>
      </c>
      <c r="C30" s="97">
        <v>1</v>
      </c>
      <c r="E30" s="2014"/>
      <c r="F30" s="487"/>
      <c r="G30" s="99" t="s">
        <v>236</v>
      </c>
      <c r="H30" s="242">
        <v>10</v>
      </c>
      <c r="I30" s="242">
        <v>9</v>
      </c>
      <c r="J30" s="248">
        <f t="shared" si="0"/>
        <v>19</v>
      </c>
    </row>
    <row r="31" spans="1:10" s="250" customFormat="1" ht="12" customHeight="1">
      <c r="A31" s="855"/>
      <c r="B31" s="855"/>
      <c r="C31" s="855"/>
      <c r="D31" s="855"/>
      <c r="E31" s="854"/>
      <c r="F31" s="488" t="s">
        <v>64</v>
      </c>
      <c r="G31" s="138"/>
      <c r="H31" s="834">
        <f>SUM(H32)</f>
        <v>0</v>
      </c>
      <c r="I31" s="834">
        <f>SUM(I32)</f>
        <v>0</v>
      </c>
      <c r="J31" s="833">
        <f t="shared" si="0"/>
        <v>0</v>
      </c>
    </row>
    <row r="32" spans="1:10" ht="12" customHeight="1">
      <c r="E32" s="846"/>
      <c r="F32" s="518"/>
      <c r="G32" s="274" t="s">
        <v>235</v>
      </c>
      <c r="H32" s="810">
        <v>0</v>
      </c>
      <c r="I32" s="810">
        <v>0</v>
      </c>
      <c r="J32" s="809">
        <f t="shared" si="0"/>
        <v>0</v>
      </c>
    </row>
    <row r="33" spans="1:13" ht="12.75" customHeight="1">
      <c r="E33" s="2006">
        <v>1402</v>
      </c>
      <c r="F33" s="35" t="s">
        <v>13</v>
      </c>
      <c r="G33" s="111"/>
      <c r="H33" s="246">
        <f>SUM(H34,H40,H43,H48,H51,H55,H58,H62)</f>
        <v>255</v>
      </c>
      <c r="I33" s="246">
        <f>SUM(I34,I40,I43,I48,I51,I55,I58,I62)</f>
        <v>297</v>
      </c>
      <c r="J33" s="302">
        <f t="shared" si="0"/>
        <v>552</v>
      </c>
      <c r="M33" s="1"/>
    </row>
    <row r="34" spans="1:13" ht="12" customHeight="1">
      <c r="E34" s="2007"/>
      <c r="F34" s="488" t="s">
        <v>92</v>
      </c>
      <c r="G34" s="99"/>
      <c r="H34" s="834">
        <f>SUM(H35:H39)</f>
        <v>98</v>
      </c>
      <c r="I34" s="834">
        <f>SUM(I35:I39)</f>
        <v>91</v>
      </c>
      <c r="J34" s="833">
        <f t="shared" si="0"/>
        <v>189</v>
      </c>
    </row>
    <row r="35" spans="1:13" ht="12" customHeight="1">
      <c r="A35" s="97">
        <v>2</v>
      </c>
      <c r="B35" s="97">
        <v>4</v>
      </c>
      <c r="C35" s="97">
        <v>11</v>
      </c>
      <c r="E35" s="2007"/>
      <c r="F35" s="487"/>
      <c r="G35" s="99" t="s">
        <v>228</v>
      </c>
      <c r="H35" s="242">
        <v>11</v>
      </c>
      <c r="I35" s="242">
        <v>23</v>
      </c>
      <c r="J35" s="248">
        <f t="shared" si="0"/>
        <v>34</v>
      </c>
      <c r="M35" s="1"/>
    </row>
    <row r="36" spans="1:13" ht="12" customHeight="1">
      <c r="A36" s="97">
        <v>2</v>
      </c>
      <c r="B36" s="97">
        <v>4</v>
      </c>
      <c r="C36" s="97">
        <v>11</v>
      </c>
      <c r="E36" s="2007"/>
      <c r="F36" s="487"/>
      <c r="G36" s="99" t="s">
        <v>227</v>
      </c>
      <c r="H36" s="242">
        <v>42</v>
      </c>
      <c r="I36" s="242">
        <v>44</v>
      </c>
      <c r="J36" s="248">
        <f t="shared" si="0"/>
        <v>86</v>
      </c>
    </row>
    <row r="37" spans="1:13" ht="12" customHeight="1">
      <c r="A37" s="97">
        <v>2</v>
      </c>
      <c r="B37" s="97">
        <v>4</v>
      </c>
      <c r="C37" s="97">
        <v>11</v>
      </c>
      <c r="E37" s="2007"/>
      <c r="F37" s="487"/>
      <c r="G37" s="99" t="s">
        <v>234</v>
      </c>
      <c r="H37" s="242">
        <v>13</v>
      </c>
      <c r="I37" s="242">
        <v>17</v>
      </c>
      <c r="J37" s="248">
        <f t="shared" si="0"/>
        <v>30</v>
      </c>
    </row>
    <row r="38" spans="1:13" ht="12" customHeight="1">
      <c r="A38" s="97">
        <v>2</v>
      </c>
      <c r="B38" s="97">
        <v>6</v>
      </c>
      <c r="C38" s="97">
        <v>11</v>
      </c>
      <c r="E38" s="2007"/>
      <c r="F38" s="487"/>
      <c r="G38" s="99" t="s">
        <v>356</v>
      </c>
      <c r="H38" s="242">
        <v>8</v>
      </c>
      <c r="I38" s="242">
        <v>0</v>
      </c>
      <c r="J38" s="248">
        <f t="shared" si="0"/>
        <v>8</v>
      </c>
    </row>
    <row r="39" spans="1:13" ht="12" customHeight="1">
      <c r="A39" s="97">
        <v>2</v>
      </c>
      <c r="B39" s="97">
        <v>6</v>
      </c>
      <c r="C39" s="97">
        <v>11</v>
      </c>
      <c r="E39" s="2007"/>
      <c r="F39" s="487"/>
      <c r="G39" s="99" t="s">
        <v>232</v>
      </c>
      <c r="H39" s="242">
        <v>24</v>
      </c>
      <c r="I39" s="242">
        <v>7</v>
      </c>
      <c r="J39" s="248">
        <f t="shared" si="0"/>
        <v>31</v>
      </c>
    </row>
    <row r="40" spans="1:13" ht="12" customHeight="1">
      <c r="E40" s="2007"/>
      <c r="F40" s="488" t="s">
        <v>110</v>
      </c>
      <c r="G40" s="99"/>
      <c r="H40" s="834">
        <f>SUM(H41:H42)</f>
        <v>37</v>
      </c>
      <c r="I40" s="834">
        <f>SUM(I41:I42)</f>
        <v>44</v>
      </c>
      <c r="J40" s="833">
        <f t="shared" ref="J40:J71" si="1">SUM(H40:I40)</f>
        <v>81</v>
      </c>
    </row>
    <row r="41" spans="1:13" ht="12" customHeight="1">
      <c r="A41" s="97">
        <v>2</v>
      </c>
      <c r="B41" s="97">
        <v>4</v>
      </c>
      <c r="C41" s="97">
        <v>10</v>
      </c>
      <c r="E41" s="2007"/>
      <c r="F41" s="487"/>
      <c r="G41" s="99" t="s">
        <v>227</v>
      </c>
      <c r="H41" s="242">
        <v>27</v>
      </c>
      <c r="I41" s="242">
        <v>38</v>
      </c>
      <c r="J41" s="248">
        <f t="shared" si="1"/>
        <v>65</v>
      </c>
      <c r="M41" s="845"/>
    </row>
    <row r="42" spans="1:13" ht="12" customHeight="1">
      <c r="A42" s="97">
        <v>2</v>
      </c>
      <c r="B42" s="97">
        <v>6</v>
      </c>
      <c r="C42" s="97">
        <v>10</v>
      </c>
      <c r="E42" s="2007"/>
      <c r="F42" s="487"/>
      <c r="G42" s="99" t="s">
        <v>232</v>
      </c>
      <c r="H42" s="242">
        <v>10</v>
      </c>
      <c r="I42" s="242">
        <v>6</v>
      </c>
      <c r="J42" s="248">
        <f t="shared" si="1"/>
        <v>16</v>
      </c>
    </row>
    <row r="43" spans="1:13" ht="12" customHeight="1">
      <c r="E43" s="2007"/>
      <c r="F43" s="488" t="s">
        <v>56</v>
      </c>
      <c r="G43" s="99"/>
      <c r="H43" s="834">
        <f>SUM(H44:H47)</f>
        <v>20</v>
      </c>
      <c r="I43" s="834">
        <f>SUM(I44:I47)</f>
        <v>51</v>
      </c>
      <c r="J43" s="833">
        <f t="shared" si="1"/>
        <v>71</v>
      </c>
    </row>
    <row r="44" spans="1:13" ht="12" customHeight="1">
      <c r="A44" s="97">
        <v>2</v>
      </c>
      <c r="B44" s="97">
        <v>4</v>
      </c>
      <c r="C44" s="97">
        <v>10</v>
      </c>
      <c r="E44" s="2007"/>
      <c r="F44" s="487"/>
      <c r="G44" s="99" t="s">
        <v>228</v>
      </c>
      <c r="H44" s="242">
        <v>7</v>
      </c>
      <c r="I44" s="242">
        <v>13</v>
      </c>
      <c r="J44" s="248">
        <f t="shared" si="1"/>
        <v>20</v>
      </c>
    </row>
    <row r="45" spans="1:13" ht="12" customHeight="1">
      <c r="A45" s="97">
        <v>2</v>
      </c>
      <c r="B45" s="97">
        <v>4</v>
      </c>
      <c r="C45" s="97">
        <v>10</v>
      </c>
      <c r="E45" s="2007"/>
      <c r="F45" s="487"/>
      <c r="G45" s="99" t="s">
        <v>231</v>
      </c>
      <c r="H45" s="242">
        <v>6</v>
      </c>
      <c r="I45" s="242">
        <v>8</v>
      </c>
      <c r="J45" s="248">
        <f t="shared" si="1"/>
        <v>14</v>
      </c>
    </row>
    <row r="46" spans="1:13" ht="12" customHeight="1">
      <c r="A46" s="97">
        <v>2</v>
      </c>
      <c r="B46" s="97">
        <v>4</v>
      </c>
      <c r="C46" s="97">
        <v>10</v>
      </c>
      <c r="E46" s="2007"/>
      <c r="F46" s="487"/>
      <c r="G46" s="99" t="s">
        <v>230</v>
      </c>
      <c r="H46" s="242">
        <v>1</v>
      </c>
      <c r="I46" s="242">
        <v>10</v>
      </c>
      <c r="J46" s="248">
        <f t="shared" si="1"/>
        <v>11</v>
      </c>
    </row>
    <row r="47" spans="1:13" ht="12" customHeight="1">
      <c r="A47" s="97">
        <v>2</v>
      </c>
      <c r="B47" s="97">
        <v>4</v>
      </c>
      <c r="C47" s="97">
        <v>10</v>
      </c>
      <c r="E47" s="2007"/>
      <c r="F47" s="487"/>
      <c r="G47" s="99" t="s">
        <v>226</v>
      </c>
      <c r="H47" s="242">
        <v>6</v>
      </c>
      <c r="I47" s="242">
        <v>20</v>
      </c>
      <c r="J47" s="248">
        <f t="shared" si="1"/>
        <v>26</v>
      </c>
    </row>
    <row r="48" spans="1:13" ht="12" customHeight="1">
      <c r="E48" s="2007"/>
      <c r="F48" s="488" t="s">
        <v>125</v>
      </c>
      <c r="G48" s="99"/>
      <c r="H48" s="834">
        <f>SUM(H49:H50)</f>
        <v>23</v>
      </c>
      <c r="I48" s="834">
        <f>SUM(I49:I50)</f>
        <v>43</v>
      </c>
      <c r="J48" s="833">
        <f t="shared" si="1"/>
        <v>66</v>
      </c>
    </row>
    <row r="49" spans="1:13" ht="12" customHeight="1">
      <c r="A49" s="97">
        <v>2</v>
      </c>
      <c r="B49" s="97">
        <v>4</v>
      </c>
      <c r="C49" s="97">
        <v>3</v>
      </c>
      <c r="E49" s="2007"/>
      <c r="F49" s="487"/>
      <c r="G49" s="99" t="s">
        <v>228</v>
      </c>
      <c r="H49" s="242">
        <v>8</v>
      </c>
      <c r="I49" s="242">
        <v>20</v>
      </c>
      <c r="J49" s="248">
        <f t="shared" si="1"/>
        <v>28</v>
      </c>
    </row>
    <row r="50" spans="1:13" ht="12" customHeight="1">
      <c r="A50" s="97">
        <v>2</v>
      </c>
      <c r="B50" s="97">
        <v>4</v>
      </c>
      <c r="C50" s="97">
        <v>3</v>
      </c>
      <c r="E50" s="2007"/>
      <c r="F50" s="487"/>
      <c r="G50" s="99" t="s">
        <v>227</v>
      </c>
      <c r="H50" s="242">
        <v>15</v>
      </c>
      <c r="I50" s="242">
        <v>23</v>
      </c>
      <c r="J50" s="248">
        <f t="shared" si="1"/>
        <v>38</v>
      </c>
    </row>
    <row r="51" spans="1:13" ht="12" customHeight="1">
      <c r="E51" s="2007"/>
      <c r="F51" s="488" t="s">
        <v>124</v>
      </c>
      <c r="G51" s="99"/>
      <c r="H51" s="834">
        <f>SUM(H52:H54)</f>
        <v>24</v>
      </c>
      <c r="I51" s="834">
        <f>SUM(I52:I54)</f>
        <v>30</v>
      </c>
      <c r="J51" s="833">
        <f t="shared" si="1"/>
        <v>54</v>
      </c>
    </row>
    <row r="52" spans="1:13" ht="12" customHeight="1">
      <c r="A52" s="97">
        <v>2</v>
      </c>
      <c r="B52" s="97">
        <v>4</v>
      </c>
      <c r="C52" s="97">
        <v>7</v>
      </c>
      <c r="E52" s="2007"/>
      <c r="F52" s="487"/>
      <c r="G52" s="99" t="s">
        <v>228</v>
      </c>
      <c r="H52" s="242">
        <v>12</v>
      </c>
      <c r="I52" s="242">
        <v>16</v>
      </c>
      <c r="J52" s="248">
        <f t="shared" si="1"/>
        <v>28</v>
      </c>
    </row>
    <row r="53" spans="1:13" ht="12" customHeight="1">
      <c r="A53" s="97">
        <v>2</v>
      </c>
      <c r="B53" s="97">
        <v>4</v>
      </c>
      <c r="C53" s="97">
        <v>7</v>
      </c>
      <c r="E53" s="2007"/>
      <c r="F53" s="487"/>
      <c r="G53" s="99" t="s">
        <v>229</v>
      </c>
      <c r="H53" s="242">
        <v>0</v>
      </c>
      <c r="I53" s="242">
        <v>0</v>
      </c>
      <c r="J53" s="248">
        <f t="shared" si="1"/>
        <v>0</v>
      </c>
    </row>
    <row r="54" spans="1:13" ht="12" customHeight="1">
      <c r="A54" s="97">
        <v>2</v>
      </c>
      <c r="B54" s="97">
        <v>4</v>
      </c>
      <c r="C54" s="97">
        <v>7</v>
      </c>
      <c r="E54" s="2007"/>
      <c r="F54" s="487"/>
      <c r="G54" s="99" t="s">
        <v>227</v>
      </c>
      <c r="H54" s="242">
        <v>12</v>
      </c>
      <c r="I54" s="242">
        <v>14</v>
      </c>
      <c r="J54" s="248">
        <f t="shared" si="1"/>
        <v>26</v>
      </c>
    </row>
    <row r="55" spans="1:13" ht="12" customHeight="1">
      <c r="E55" s="2007"/>
      <c r="F55" s="488" t="s">
        <v>53</v>
      </c>
      <c r="G55" s="99"/>
      <c r="H55" s="834">
        <f>SUM(H56:H57)</f>
        <v>17</v>
      </c>
      <c r="I55" s="834">
        <f>SUM(I56:I57)</f>
        <v>13</v>
      </c>
      <c r="J55" s="833">
        <f t="shared" si="1"/>
        <v>30</v>
      </c>
    </row>
    <row r="56" spans="1:13" ht="12" customHeight="1">
      <c r="A56" s="97">
        <v>2</v>
      </c>
      <c r="B56" s="97">
        <v>4</v>
      </c>
      <c r="C56" s="97">
        <v>1</v>
      </c>
      <c r="E56" s="2007"/>
      <c r="F56" s="487"/>
      <c r="G56" s="99" t="s">
        <v>228</v>
      </c>
      <c r="H56" s="242">
        <v>8</v>
      </c>
      <c r="I56" s="242">
        <v>3</v>
      </c>
      <c r="J56" s="248">
        <f t="shared" si="1"/>
        <v>11</v>
      </c>
    </row>
    <row r="57" spans="1:13" ht="12" customHeight="1">
      <c r="A57" s="97">
        <v>2</v>
      </c>
      <c r="B57" s="97">
        <v>4</v>
      </c>
      <c r="C57" s="97">
        <v>1</v>
      </c>
      <c r="E57" s="2007"/>
      <c r="F57" s="487"/>
      <c r="G57" s="99" t="s">
        <v>227</v>
      </c>
      <c r="H57" s="242">
        <v>9</v>
      </c>
      <c r="I57" s="242">
        <v>10</v>
      </c>
      <c r="J57" s="248">
        <f t="shared" si="1"/>
        <v>19</v>
      </c>
    </row>
    <row r="58" spans="1:13" ht="12" customHeight="1">
      <c r="E58" s="2007"/>
      <c r="F58" s="488" t="s">
        <v>123</v>
      </c>
      <c r="G58" s="99"/>
      <c r="H58" s="834">
        <f>SUM(H59:H61)</f>
        <v>36</v>
      </c>
      <c r="I58" s="834">
        <f>SUM(I59:I61)</f>
        <v>24</v>
      </c>
      <c r="J58" s="833">
        <f t="shared" si="1"/>
        <v>60</v>
      </c>
    </row>
    <row r="59" spans="1:13" ht="12" customHeight="1">
      <c r="A59" s="97">
        <v>2</v>
      </c>
      <c r="B59" s="97">
        <v>4</v>
      </c>
      <c r="C59" s="97">
        <v>9</v>
      </c>
      <c r="E59" s="2007"/>
      <c r="F59" s="244"/>
      <c r="G59" s="99" t="s">
        <v>228</v>
      </c>
      <c r="H59" s="242">
        <v>19</v>
      </c>
      <c r="I59" s="242">
        <v>13</v>
      </c>
      <c r="J59" s="248">
        <f t="shared" si="1"/>
        <v>32</v>
      </c>
    </row>
    <row r="60" spans="1:13" ht="12" customHeight="1">
      <c r="A60" s="97">
        <v>2</v>
      </c>
      <c r="B60" s="97">
        <v>4</v>
      </c>
      <c r="C60" s="97">
        <v>9</v>
      </c>
      <c r="E60" s="2007"/>
      <c r="F60" s="244"/>
      <c r="G60" s="99" t="s">
        <v>227</v>
      </c>
      <c r="H60" s="242">
        <v>14</v>
      </c>
      <c r="I60" s="242">
        <v>9</v>
      </c>
      <c r="J60" s="248">
        <f t="shared" si="1"/>
        <v>23</v>
      </c>
    </row>
    <row r="61" spans="1:13" ht="12" customHeight="1">
      <c r="A61" s="97">
        <v>2</v>
      </c>
      <c r="B61" s="97">
        <v>4</v>
      </c>
      <c r="C61" s="97">
        <v>9</v>
      </c>
      <c r="E61" s="2007"/>
      <c r="F61" s="244"/>
      <c r="G61" s="99" t="s">
        <v>226</v>
      </c>
      <c r="H61" s="242">
        <v>3</v>
      </c>
      <c r="I61" s="242">
        <v>2</v>
      </c>
      <c r="J61" s="248">
        <f t="shared" si="1"/>
        <v>5</v>
      </c>
    </row>
    <row r="62" spans="1:13" ht="12" customHeight="1">
      <c r="E62" s="2007"/>
      <c r="F62" s="488" t="s">
        <v>32</v>
      </c>
      <c r="G62" s="138"/>
      <c r="H62" s="834">
        <f>SUM(H63)</f>
        <v>0</v>
      </c>
      <c r="I62" s="834">
        <f>SUM(I63)</f>
        <v>1</v>
      </c>
      <c r="J62" s="833">
        <f t="shared" si="1"/>
        <v>1</v>
      </c>
    </row>
    <row r="63" spans="1:13" ht="12" customHeight="1">
      <c r="A63" s="97">
        <v>2</v>
      </c>
      <c r="B63" s="97">
        <v>4</v>
      </c>
      <c r="C63" s="97">
        <v>11</v>
      </c>
      <c r="E63" s="2008"/>
      <c r="F63" s="487"/>
      <c r="G63" s="99" t="s">
        <v>225</v>
      </c>
      <c r="H63" s="242">
        <v>0</v>
      </c>
      <c r="I63" s="242">
        <v>1</v>
      </c>
      <c r="J63" s="809">
        <f t="shared" si="1"/>
        <v>1</v>
      </c>
    </row>
    <row r="64" spans="1:13" ht="12.75" customHeight="1">
      <c r="E64" s="2006">
        <v>1403</v>
      </c>
      <c r="F64" s="35" t="s">
        <v>14</v>
      </c>
      <c r="G64" s="111"/>
      <c r="H64" s="246">
        <f>SUM(H65+H67+H69)</f>
        <v>19</v>
      </c>
      <c r="I64" s="246">
        <f>SUM(I65+I67+I69)</f>
        <v>14</v>
      </c>
      <c r="J64" s="245">
        <f t="shared" si="1"/>
        <v>33</v>
      </c>
      <c r="M64" s="1"/>
    </row>
    <row r="65" spans="1:13" ht="12" customHeight="1">
      <c r="E65" s="2007"/>
      <c r="F65" s="488" t="s">
        <v>33</v>
      </c>
      <c r="G65" s="99"/>
      <c r="H65" s="834">
        <f>SUM(H66:H66)</f>
        <v>5</v>
      </c>
      <c r="I65" s="834">
        <f>SUM(I66:I66)</f>
        <v>2</v>
      </c>
      <c r="J65" s="833">
        <f t="shared" si="1"/>
        <v>7</v>
      </c>
    </row>
    <row r="66" spans="1:13" ht="12" customHeight="1">
      <c r="A66" s="97">
        <v>3</v>
      </c>
      <c r="B66" s="97">
        <v>5</v>
      </c>
      <c r="C66" s="97">
        <v>11</v>
      </c>
      <c r="E66" s="2007"/>
      <c r="F66" s="487"/>
      <c r="G66" s="99" t="s">
        <v>224</v>
      </c>
      <c r="H66" s="242">
        <v>5</v>
      </c>
      <c r="I66" s="242">
        <v>2</v>
      </c>
      <c r="J66" s="248">
        <f t="shared" si="1"/>
        <v>7</v>
      </c>
    </row>
    <row r="67" spans="1:13" ht="12" customHeight="1">
      <c r="E67" s="2007"/>
      <c r="F67" s="488" t="s">
        <v>15</v>
      </c>
      <c r="G67" s="99"/>
      <c r="H67" s="834">
        <f>SUM(H68)</f>
        <v>7</v>
      </c>
      <c r="I67" s="834">
        <f>SUM(I68)</f>
        <v>2</v>
      </c>
      <c r="J67" s="833">
        <f t="shared" si="1"/>
        <v>9</v>
      </c>
    </row>
    <row r="68" spans="1:13" ht="12" customHeight="1">
      <c r="A68" s="97">
        <v>3</v>
      </c>
      <c r="B68" s="97">
        <v>5</v>
      </c>
      <c r="C68" s="97">
        <v>8</v>
      </c>
      <c r="E68" s="2007"/>
      <c r="F68" s="487"/>
      <c r="G68" s="99" t="s">
        <v>224</v>
      </c>
      <c r="H68" s="242">
        <v>7</v>
      </c>
      <c r="I68" s="242">
        <v>2</v>
      </c>
      <c r="J68" s="248">
        <f t="shared" si="1"/>
        <v>9</v>
      </c>
    </row>
    <row r="69" spans="1:13" ht="12" customHeight="1">
      <c r="E69" s="2007"/>
      <c r="F69" s="488" t="s">
        <v>16</v>
      </c>
      <c r="G69" s="99"/>
      <c r="H69" s="834">
        <f>SUM(H70:H71)</f>
        <v>7</v>
      </c>
      <c r="I69" s="834">
        <f>SUM(I70:I71)</f>
        <v>10</v>
      </c>
      <c r="J69" s="833">
        <f t="shared" si="1"/>
        <v>17</v>
      </c>
    </row>
    <row r="70" spans="1:13" ht="12" customHeight="1">
      <c r="A70" s="97">
        <v>3</v>
      </c>
      <c r="B70" s="97">
        <v>5</v>
      </c>
      <c r="C70" s="97">
        <v>10</v>
      </c>
      <c r="E70" s="2007"/>
      <c r="F70" s="487"/>
      <c r="G70" s="99" t="s">
        <v>224</v>
      </c>
      <c r="H70" s="242">
        <v>7</v>
      </c>
      <c r="I70" s="242">
        <v>10</v>
      </c>
      <c r="J70" s="248">
        <f t="shared" si="1"/>
        <v>17</v>
      </c>
    </row>
    <row r="71" spans="1:13" ht="12" customHeight="1">
      <c r="A71" s="97">
        <v>3</v>
      </c>
      <c r="B71" s="97">
        <v>5</v>
      </c>
      <c r="C71" s="97">
        <v>10</v>
      </c>
      <c r="E71" s="2008"/>
      <c r="F71" s="518"/>
      <c r="G71" s="274" t="s">
        <v>223</v>
      </c>
      <c r="H71" s="844">
        <v>0</v>
      </c>
      <c r="I71" s="844">
        <v>0</v>
      </c>
      <c r="J71" s="809">
        <f t="shared" si="1"/>
        <v>0</v>
      </c>
    </row>
    <row r="72" spans="1:13" ht="12" customHeight="1">
      <c r="E72" s="754"/>
      <c r="F72" s="99"/>
      <c r="G72" s="99"/>
      <c r="H72" s="471"/>
      <c r="I72" s="213"/>
      <c r="J72" s="471" t="s">
        <v>222</v>
      </c>
    </row>
    <row r="73" spans="1:13" ht="12" customHeight="1">
      <c r="E73" s="754"/>
      <c r="F73" s="99"/>
      <c r="G73" s="99"/>
      <c r="H73" s="471"/>
      <c r="I73" s="471"/>
      <c r="J73" s="104" t="s">
        <v>221</v>
      </c>
    </row>
    <row r="74" spans="1:13" ht="7.5" customHeight="1">
      <c r="E74" s="2206" t="s">
        <v>29</v>
      </c>
      <c r="F74" s="798"/>
      <c r="G74" s="798"/>
      <c r="H74" s="843"/>
      <c r="I74" s="842"/>
      <c r="J74" s="841"/>
    </row>
    <row r="75" spans="1:13" ht="12.75" customHeight="1">
      <c r="E75" s="2207"/>
      <c r="F75" s="326" t="s">
        <v>336</v>
      </c>
      <c r="G75" s="840"/>
      <c r="H75" s="2441" t="s">
        <v>355</v>
      </c>
      <c r="I75" s="2441"/>
      <c r="J75" s="839"/>
    </row>
    <row r="76" spans="1:13">
      <c r="E76" s="2208"/>
      <c r="F76" s="838"/>
      <c r="G76" s="360"/>
      <c r="H76" s="837" t="s">
        <v>26</v>
      </c>
      <c r="I76" s="837" t="s">
        <v>27</v>
      </c>
      <c r="J76" s="836" t="s">
        <v>5</v>
      </c>
    </row>
    <row r="77" spans="1:13" ht="12.75" customHeight="1">
      <c r="E77" s="2010">
        <v>1404</v>
      </c>
      <c r="F77" s="35" t="s">
        <v>34</v>
      </c>
      <c r="G77" s="111"/>
      <c r="H77" s="246">
        <f>SUM(H78,H82)</f>
        <v>79</v>
      </c>
      <c r="I77" s="246">
        <f>SUM(I78,I82)</f>
        <v>23</v>
      </c>
      <c r="J77" s="245">
        <f>SUM(H77:I77)</f>
        <v>102</v>
      </c>
      <c r="M77" s="1"/>
    </row>
    <row r="78" spans="1:13" ht="12" customHeight="1">
      <c r="E78" s="1981"/>
      <c r="F78" s="488" t="s">
        <v>109</v>
      </c>
      <c r="G78" s="99"/>
      <c r="H78" s="834">
        <f>SUM(H79:H81)</f>
        <v>64</v>
      </c>
      <c r="I78" s="834">
        <f>SUM(I79:I81)</f>
        <v>17</v>
      </c>
      <c r="J78" s="833">
        <f>SUM(H78:I78)</f>
        <v>81</v>
      </c>
    </row>
    <row r="79" spans="1:13" ht="12" customHeight="1">
      <c r="A79" s="97">
        <v>4</v>
      </c>
      <c r="B79" s="97">
        <v>6</v>
      </c>
      <c r="C79" s="97">
        <v>11</v>
      </c>
      <c r="E79" s="1995"/>
      <c r="F79" s="487"/>
      <c r="G79" s="99" t="s">
        <v>212</v>
      </c>
      <c r="H79" s="242">
        <v>64</v>
      </c>
      <c r="I79" s="242">
        <v>17</v>
      </c>
      <c r="J79" s="248">
        <f>SUM(H79:I79)</f>
        <v>81</v>
      </c>
    </row>
    <row r="80" spans="1:13" ht="12" customHeight="1">
      <c r="E80" s="1995"/>
      <c r="F80" s="487"/>
      <c r="G80" s="99" t="s">
        <v>332</v>
      </c>
      <c r="H80" s="242">
        <v>0</v>
      </c>
      <c r="I80" s="242">
        <v>0</v>
      </c>
      <c r="J80" s="248">
        <f>SUM(H80:I80)</f>
        <v>0</v>
      </c>
    </row>
    <row r="81" spans="1:13" ht="12" customHeight="1">
      <c r="E81" s="1995"/>
      <c r="F81" s="487"/>
      <c r="G81" s="99" t="s">
        <v>331</v>
      </c>
      <c r="H81" s="242">
        <v>0</v>
      </c>
      <c r="I81" s="242">
        <v>0</v>
      </c>
      <c r="J81" s="248">
        <f>SUM(H81:I81)</f>
        <v>0</v>
      </c>
    </row>
    <row r="82" spans="1:13" ht="12" customHeight="1">
      <c r="E82" s="1981"/>
      <c r="F82" s="488" t="s">
        <v>17</v>
      </c>
      <c r="G82" s="99"/>
      <c r="H82" s="834">
        <f>SUM(H83)</f>
        <v>15</v>
      </c>
      <c r="I82" s="834">
        <f>SUM(I83)</f>
        <v>6</v>
      </c>
      <c r="J82" s="833">
        <f t="shared" ref="J82:J96" si="2">H82+I82</f>
        <v>21</v>
      </c>
    </row>
    <row r="83" spans="1:13" ht="12" customHeight="1">
      <c r="A83" s="97">
        <v>4</v>
      </c>
      <c r="B83" s="97">
        <v>6</v>
      </c>
      <c r="C83" s="97">
        <v>11</v>
      </c>
      <c r="E83" s="1995"/>
      <c r="F83" s="487"/>
      <c r="G83" s="99" t="s">
        <v>209</v>
      </c>
      <c r="H83" s="810">
        <v>15</v>
      </c>
      <c r="I83" s="810">
        <v>6</v>
      </c>
      <c r="J83" s="248">
        <f t="shared" si="2"/>
        <v>21</v>
      </c>
    </row>
    <row r="84" spans="1:13">
      <c r="E84" s="2006">
        <v>1405</v>
      </c>
      <c r="F84" s="35" t="s">
        <v>18</v>
      </c>
      <c r="G84" s="36"/>
      <c r="H84" s="246">
        <f>SUM(H85+H90+H97+H99)</f>
        <v>46</v>
      </c>
      <c r="I84" s="246">
        <f>SUM(I85+I90+I97+I99)</f>
        <v>114</v>
      </c>
      <c r="J84" s="245">
        <f t="shared" si="2"/>
        <v>160</v>
      </c>
      <c r="M84" s="1"/>
    </row>
    <row r="85" spans="1:13" ht="12" customHeight="1">
      <c r="E85" s="2007"/>
      <c r="F85" s="488" t="s">
        <v>21</v>
      </c>
      <c r="G85" s="99"/>
      <c r="H85" s="834">
        <f>SUM(H86:H89)</f>
        <v>14</v>
      </c>
      <c r="I85" s="834">
        <f>SUM(I86:I89)</f>
        <v>20</v>
      </c>
      <c r="J85" s="833">
        <f t="shared" si="2"/>
        <v>34</v>
      </c>
      <c r="M85" s="1"/>
    </row>
    <row r="86" spans="1:13" ht="12" customHeight="1">
      <c r="A86" s="97">
        <v>5</v>
      </c>
      <c r="B86" s="97">
        <v>4</v>
      </c>
      <c r="C86" s="97">
        <v>8</v>
      </c>
      <c r="E86" s="2007"/>
      <c r="F86" s="487"/>
      <c r="G86" s="99" t="s">
        <v>208</v>
      </c>
      <c r="H86" s="242">
        <v>1</v>
      </c>
      <c r="I86" s="242">
        <v>1</v>
      </c>
      <c r="J86" s="248">
        <f t="shared" si="2"/>
        <v>2</v>
      </c>
    </row>
    <row r="87" spans="1:13" ht="12" customHeight="1">
      <c r="A87" s="97">
        <v>5</v>
      </c>
      <c r="B87" s="97">
        <v>4</v>
      </c>
      <c r="C87" s="97">
        <v>8</v>
      </c>
      <c r="E87" s="2007"/>
      <c r="F87" s="487"/>
      <c r="G87" s="99" t="s">
        <v>207</v>
      </c>
      <c r="H87" s="242">
        <v>10</v>
      </c>
      <c r="I87" s="242">
        <v>9</v>
      </c>
      <c r="J87" s="248">
        <f t="shared" si="2"/>
        <v>19</v>
      </c>
    </row>
    <row r="88" spans="1:13" ht="12" customHeight="1">
      <c r="A88" s="97">
        <v>5</v>
      </c>
      <c r="B88" s="97">
        <v>4</v>
      </c>
      <c r="C88" s="97">
        <v>8</v>
      </c>
      <c r="E88" s="2007"/>
      <c r="F88" s="487"/>
      <c r="G88" s="99" t="s">
        <v>206</v>
      </c>
      <c r="H88" s="242">
        <v>0</v>
      </c>
      <c r="I88" s="242">
        <v>2</v>
      </c>
      <c r="J88" s="248">
        <f t="shared" si="2"/>
        <v>2</v>
      </c>
    </row>
    <row r="89" spans="1:13" ht="12" customHeight="1">
      <c r="A89" s="97">
        <v>5</v>
      </c>
      <c r="B89" s="97">
        <v>4</v>
      </c>
      <c r="C89" s="97">
        <v>8</v>
      </c>
      <c r="E89" s="2007"/>
      <c r="F89" s="487"/>
      <c r="G89" s="99" t="s">
        <v>205</v>
      </c>
      <c r="H89" s="242">
        <v>3</v>
      </c>
      <c r="I89" s="242">
        <v>8</v>
      </c>
      <c r="J89" s="248">
        <f t="shared" si="2"/>
        <v>11</v>
      </c>
    </row>
    <row r="90" spans="1:13" ht="12" customHeight="1">
      <c r="E90" s="2007"/>
      <c r="F90" s="488" t="s">
        <v>19</v>
      </c>
      <c r="G90" s="99"/>
      <c r="H90" s="834">
        <f>SUM(H91:H96)</f>
        <v>14</v>
      </c>
      <c r="I90" s="834">
        <f>SUM(I91:I96)</f>
        <v>50</v>
      </c>
      <c r="J90" s="833">
        <f t="shared" si="2"/>
        <v>64</v>
      </c>
    </row>
    <row r="91" spans="1:13" ht="12" customHeight="1">
      <c r="A91" s="97">
        <v>5</v>
      </c>
      <c r="B91" s="97">
        <v>5</v>
      </c>
      <c r="C91" s="97">
        <v>11</v>
      </c>
      <c r="E91" s="2007"/>
      <c r="F91" s="487"/>
      <c r="G91" s="99" t="s">
        <v>204</v>
      </c>
      <c r="H91" s="242">
        <v>0</v>
      </c>
      <c r="I91" s="242">
        <v>1</v>
      </c>
      <c r="J91" s="248">
        <f t="shared" si="2"/>
        <v>1</v>
      </c>
    </row>
    <row r="92" spans="1:13" ht="12" customHeight="1">
      <c r="A92" s="97">
        <v>5</v>
      </c>
      <c r="B92" s="97">
        <v>5</v>
      </c>
      <c r="C92" s="97">
        <v>11</v>
      </c>
      <c r="E92" s="2007"/>
      <c r="F92" s="487"/>
      <c r="G92" s="99" t="s">
        <v>203</v>
      </c>
      <c r="H92" s="242">
        <v>5</v>
      </c>
      <c r="I92" s="242">
        <v>5</v>
      </c>
      <c r="J92" s="248">
        <f t="shared" si="2"/>
        <v>10</v>
      </c>
    </row>
    <row r="93" spans="1:13" ht="12" customHeight="1">
      <c r="A93" s="97">
        <v>5</v>
      </c>
      <c r="B93" s="97">
        <v>5</v>
      </c>
      <c r="C93" s="97">
        <v>11</v>
      </c>
      <c r="E93" s="2007"/>
      <c r="F93" s="487"/>
      <c r="G93" s="99" t="s">
        <v>202</v>
      </c>
      <c r="H93" s="242">
        <v>1</v>
      </c>
      <c r="I93" s="242">
        <v>0</v>
      </c>
      <c r="J93" s="248">
        <f t="shared" si="2"/>
        <v>1</v>
      </c>
    </row>
    <row r="94" spans="1:13" ht="12" customHeight="1">
      <c r="A94" s="97">
        <v>5</v>
      </c>
      <c r="B94" s="97">
        <v>5</v>
      </c>
      <c r="C94" s="97">
        <v>11</v>
      </c>
      <c r="E94" s="2007"/>
      <c r="F94" s="487"/>
      <c r="G94" s="99" t="s">
        <v>201</v>
      </c>
      <c r="H94" s="242">
        <v>0</v>
      </c>
      <c r="I94" s="242">
        <v>3</v>
      </c>
      <c r="J94" s="248">
        <f t="shared" si="2"/>
        <v>3</v>
      </c>
    </row>
    <row r="95" spans="1:13" ht="12" customHeight="1">
      <c r="A95" s="97">
        <v>5</v>
      </c>
      <c r="B95" s="97">
        <v>5</v>
      </c>
      <c r="C95" s="97">
        <v>11</v>
      </c>
      <c r="E95" s="2007"/>
      <c r="F95" s="487"/>
      <c r="G95" s="99" t="s">
        <v>319</v>
      </c>
      <c r="H95" s="242">
        <v>8</v>
      </c>
      <c r="I95" s="242">
        <v>40</v>
      </c>
      <c r="J95" s="248">
        <f t="shared" si="2"/>
        <v>48</v>
      </c>
    </row>
    <row r="96" spans="1:13" ht="12" customHeight="1">
      <c r="A96" s="97">
        <v>5</v>
      </c>
      <c r="B96" s="97">
        <v>5</v>
      </c>
      <c r="C96" s="97">
        <v>11</v>
      </c>
      <c r="E96" s="2007"/>
      <c r="F96" s="487"/>
      <c r="G96" s="10" t="s">
        <v>200</v>
      </c>
      <c r="H96" s="242">
        <v>0</v>
      </c>
      <c r="I96" s="242">
        <v>1</v>
      </c>
      <c r="J96" s="248">
        <f t="shared" si="2"/>
        <v>1</v>
      </c>
    </row>
    <row r="97" spans="1:13" ht="12" customHeight="1">
      <c r="E97" s="2007"/>
      <c r="F97" s="3" t="s">
        <v>65</v>
      </c>
      <c r="G97" s="9"/>
      <c r="H97" s="834">
        <f>SUM(H98)</f>
        <v>15</v>
      </c>
      <c r="I97" s="834">
        <f>SUM(I98)</f>
        <v>34</v>
      </c>
      <c r="J97" s="833">
        <f>SUM(H97:I97)</f>
        <v>49</v>
      </c>
    </row>
    <row r="98" spans="1:13" ht="12" customHeight="1">
      <c r="A98" s="97">
        <v>5</v>
      </c>
      <c r="B98" s="97">
        <v>5</v>
      </c>
      <c r="C98" s="97">
        <v>10</v>
      </c>
      <c r="E98" s="2007"/>
      <c r="F98" s="99"/>
      <c r="G98" s="99" t="s">
        <v>306</v>
      </c>
      <c r="H98" s="242">
        <v>15</v>
      </c>
      <c r="I98" s="242">
        <v>34</v>
      </c>
      <c r="J98" s="248">
        <f>SUM(H98:I98)</f>
        <v>49</v>
      </c>
    </row>
    <row r="99" spans="1:13" ht="12" customHeight="1">
      <c r="E99" s="2007"/>
      <c r="F99" s="488" t="s">
        <v>49</v>
      </c>
      <c r="G99" s="138"/>
      <c r="H99" s="834">
        <f>SUM(H100:H101)</f>
        <v>3</v>
      </c>
      <c r="I99" s="834">
        <f>SUM(I100:I101)</f>
        <v>10</v>
      </c>
      <c r="J99" s="833">
        <f>SUM(H99:I99)</f>
        <v>13</v>
      </c>
    </row>
    <row r="100" spans="1:13" ht="12" customHeight="1">
      <c r="A100" s="97">
        <v>5</v>
      </c>
      <c r="B100" s="97">
        <v>5</v>
      </c>
      <c r="C100" s="97">
        <v>13</v>
      </c>
      <c r="E100" s="2007"/>
      <c r="F100" s="487"/>
      <c r="G100" s="99" t="s">
        <v>199</v>
      </c>
      <c r="H100" s="242">
        <v>3</v>
      </c>
      <c r="I100" s="242">
        <v>10</v>
      </c>
      <c r="J100" s="248">
        <f>SUM(H100:I100)</f>
        <v>13</v>
      </c>
    </row>
    <row r="101" spans="1:13" ht="12" customHeight="1">
      <c r="E101" s="57"/>
      <c r="F101" s="487"/>
      <c r="G101" s="99" t="s">
        <v>198</v>
      </c>
      <c r="H101" s="242">
        <v>0</v>
      </c>
      <c r="I101" s="242">
        <v>0</v>
      </c>
      <c r="J101" s="248">
        <f>SUM(H101:I101)</f>
        <v>0</v>
      </c>
    </row>
    <row r="102" spans="1:13" ht="12.75" customHeight="1">
      <c r="E102" s="2006">
        <v>1406</v>
      </c>
      <c r="F102" s="35" t="s">
        <v>22</v>
      </c>
      <c r="G102" s="111"/>
      <c r="H102" s="246">
        <f>SUM(H103+H106+H109+H111)</f>
        <v>42</v>
      </c>
      <c r="I102" s="246">
        <f>SUM(I103+I106+I109+I111)</f>
        <v>57</v>
      </c>
      <c r="J102" s="245">
        <f t="shared" ref="J102:J112" si="3">H102+I102</f>
        <v>99</v>
      </c>
      <c r="M102" s="1"/>
    </row>
    <row r="103" spans="1:13" ht="12" customHeight="1">
      <c r="E103" s="2007"/>
      <c r="F103" s="488" t="s">
        <v>68</v>
      </c>
      <c r="G103" s="99"/>
      <c r="H103" s="834">
        <f>SUM(H104:H105)</f>
        <v>11</v>
      </c>
      <c r="I103" s="834">
        <f>SUM(I104:I105)</f>
        <v>22</v>
      </c>
      <c r="J103" s="833">
        <f t="shared" si="3"/>
        <v>33</v>
      </c>
      <c r="M103" s="1"/>
    </row>
    <row r="104" spans="1:13" ht="12" customHeight="1">
      <c r="A104" s="97">
        <v>6</v>
      </c>
      <c r="B104" s="97">
        <v>2</v>
      </c>
      <c r="C104" s="97">
        <v>6</v>
      </c>
      <c r="E104" s="2007"/>
      <c r="F104" s="497"/>
      <c r="G104" s="99" t="s">
        <v>197</v>
      </c>
      <c r="H104" s="242">
        <v>1</v>
      </c>
      <c r="I104" s="242">
        <v>12</v>
      </c>
      <c r="J104" s="248">
        <f t="shared" si="3"/>
        <v>13</v>
      </c>
    </row>
    <row r="105" spans="1:13" ht="12" customHeight="1">
      <c r="A105" s="97">
        <v>6</v>
      </c>
      <c r="B105" s="97">
        <v>2</v>
      </c>
      <c r="C105" s="97">
        <v>11</v>
      </c>
      <c r="E105" s="2007"/>
      <c r="F105" s="497"/>
      <c r="G105" s="99" t="s">
        <v>196</v>
      </c>
      <c r="H105" s="242">
        <v>10</v>
      </c>
      <c r="I105" s="242">
        <v>10</v>
      </c>
      <c r="J105" s="248">
        <f t="shared" si="3"/>
        <v>20</v>
      </c>
    </row>
    <row r="106" spans="1:13" ht="12" customHeight="1">
      <c r="E106" s="2007"/>
      <c r="F106" s="488" t="s">
        <v>23</v>
      </c>
      <c r="G106" s="99"/>
      <c r="H106" s="834">
        <f>SUM(H107:H108)</f>
        <v>18</v>
      </c>
      <c r="I106" s="834">
        <f>SUM(I107:I108)</f>
        <v>27</v>
      </c>
      <c r="J106" s="833">
        <f t="shared" si="3"/>
        <v>45</v>
      </c>
    </row>
    <row r="107" spans="1:13" ht="12" customHeight="1">
      <c r="A107" s="97">
        <v>6</v>
      </c>
      <c r="B107" s="97">
        <v>2</v>
      </c>
      <c r="C107" s="97">
        <v>10</v>
      </c>
      <c r="E107" s="2007"/>
      <c r="F107" s="487"/>
      <c r="G107" s="99" t="s">
        <v>195</v>
      </c>
      <c r="H107" s="242">
        <v>11</v>
      </c>
      <c r="I107" s="242">
        <v>20</v>
      </c>
      <c r="J107" s="248">
        <f t="shared" si="3"/>
        <v>31</v>
      </c>
    </row>
    <row r="108" spans="1:13" ht="12" customHeight="1">
      <c r="A108" s="97">
        <v>6</v>
      </c>
      <c r="B108" s="97">
        <v>2</v>
      </c>
      <c r="C108" s="97">
        <v>6</v>
      </c>
      <c r="E108" s="2007"/>
      <c r="F108" s="487"/>
      <c r="G108" s="99" t="s">
        <v>194</v>
      </c>
      <c r="H108" s="242">
        <v>7</v>
      </c>
      <c r="I108" s="242">
        <v>7</v>
      </c>
      <c r="J108" s="248">
        <f t="shared" si="3"/>
        <v>14</v>
      </c>
    </row>
    <row r="109" spans="1:13" ht="12" customHeight="1">
      <c r="E109" s="2007"/>
      <c r="F109" s="488" t="s">
        <v>36</v>
      </c>
      <c r="G109" s="99"/>
      <c r="H109" s="834">
        <f>SUM(H110)</f>
        <v>13</v>
      </c>
      <c r="I109" s="834">
        <f>SUM(I110)</f>
        <v>8</v>
      </c>
      <c r="J109" s="833">
        <f t="shared" si="3"/>
        <v>21</v>
      </c>
    </row>
    <row r="110" spans="1:13" ht="12" customHeight="1">
      <c r="A110" s="97">
        <v>6</v>
      </c>
      <c r="B110" s="97">
        <v>2</v>
      </c>
      <c r="C110" s="97">
        <v>10</v>
      </c>
      <c r="E110" s="2007"/>
      <c r="F110" s="497"/>
      <c r="G110" s="99" t="s">
        <v>193</v>
      </c>
      <c r="H110" s="242">
        <v>13</v>
      </c>
      <c r="I110" s="242">
        <v>8</v>
      </c>
      <c r="J110" s="248">
        <f t="shared" si="3"/>
        <v>21</v>
      </c>
    </row>
    <row r="111" spans="1:13" ht="12" customHeight="1">
      <c r="E111" s="2007"/>
      <c r="F111" s="488" t="s">
        <v>37</v>
      </c>
      <c r="G111" s="99"/>
      <c r="H111" s="834">
        <f>SUM(H112)</f>
        <v>0</v>
      </c>
      <c r="I111" s="834">
        <f>SUM(I112)</f>
        <v>0</v>
      </c>
      <c r="J111" s="833">
        <f t="shared" si="3"/>
        <v>0</v>
      </c>
    </row>
    <row r="112" spans="1:13" ht="12" customHeight="1">
      <c r="A112" s="97">
        <v>6</v>
      </c>
      <c r="B112" s="97">
        <v>4</v>
      </c>
      <c r="C112" s="97">
        <v>11</v>
      </c>
      <c r="E112" s="2008"/>
      <c r="F112" s="487"/>
      <c r="G112" s="99" t="s">
        <v>192</v>
      </c>
      <c r="H112" s="242">
        <v>0</v>
      </c>
      <c r="I112" s="242">
        <v>0</v>
      </c>
      <c r="J112" s="248">
        <f t="shared" si="3"/>
        <v>0</v>
      </c>
    </row>
    <row r="113" spans="1:13" ht="12.75" customHeight="1">
      <c r="E113" s="2010">
        <v>1407</v>
      </c>
      <c r="F113" s="35" t="s">
        <v>24</v>
      </c>
      <c r="G113" s="111"/>
      <c r="H113" s="246">
        <f>SUM(H114+H118)</f>
        <v>11</v>
      </c>
      <c r="I113" s="246">
        <f>SUM(I114+I118)</f>
        <v>11</v>
      </c>
      <c r="J113" s="245">
        <f>SUM(H113:I113)</f>
        <v>22</v>
      </c>
      <c r="M113" s="1"/>
    </row>
    <row r="114" spans="1:13" ht="12" customHeight="1">
      <c r="E114" s="1981"/>
      <c r="F114" s="488" t="s">
        <v>69</v>
      </c>
      <c r="G114" s="99"/>
      <c r="H114" s="834">
        <f>SUM(H115:H117)</f>
        <v>5</v>
      </c>
      <c r="I114" s="834">
        <f>SUM(I115:I117)</f>
        <v>4</v>
      </c>
      <c r="J114" s="833">
        <f t="shared" ref="J114:J123" si="4">H114+I114</f>
        <v>9</v>
      </c>
    </row>
    <row r="115" spans="1:13" ht="12" customHeight="1">
      <c r="A115" s="97">
        <v>7</v>
      </c>
      <c r="B115" s="97">
        <v>3</v>
      </c>
      <c r="C115" s="97">
        <v>11</v>
      </c>
      <c r="E115" s="1981"/>
      <c r="F115" s="488"/>
      <c r="G115" s="99" t="s">
        <v>190</v>
      </c>
      <c r="H115" s="242">
        <v>3</v>
      </c>
      <c r="I115" s="242">
        <v>3</v>
      </c>
      <c r="J115" s="248">
        <f t="shared" si="4"/>
        <v>6</v>
      </c>
    </row>
    <row r="116" spans="1:13" ht="12" customHeight="1">
      <c r="E116" s="1981"/>
      <c r="F116" s="488"/>
      <c r="G116" s="99" t="s">
        <v>361</v>
      </c>
      <c r="H116" s="242">
        <v>0</v>
      </c>
      <c r="I116" s="242">
        <v>0</v>
      </c>
      <c r="J116" s="248">
        <f t="shared" si="4"/>
        <v>0</v>
      </c>
    </row>
    <row r="117" spans="1:13" ht="12" customHeight="1">
      <c r="A117" s="97">
        <v>7</v>
      </c>
      <c r="B117" s="97">
        <v>3</v>
      </c>
      <c r="C117" s="97">
        <v>11</v>
      </c>
      <c r="E117" s="1981"/>
      <c r="F117" s="487"/>
      <c r="G117" s="99" t="s">
        <v>256</v>
      </c>
      <c r="H117" s="242">
        <v>2</v>
      </c>
      <c r="I117" s="242">
        <v>1</v>
      </c>
      <c r="J117" s="248">
        <f t="shared" si="4"/>
        <v>3</v>
      </c>
    </row>
    <row r="118" spans="1:13" ht="12" customHeight="1">
      <c r="E118" s="1981"/>
      <c r="F118" s="488" t="s">
        <v>51</v>
      </c>
      <c r="G118" s="138"/>
      <c r="H118" s="834">
        <f>SUM(H119:H120)</f>
        <v>6</v>
      </c>
      <c r="I118" s="834">
        <f>SUM(I119:I120)</f>
        <v>7</v>
      </c>
      <c r="J118" s="833">
        <f t="shared" si="4"/>
        <v>13</v>
      </c>
    </row>
    <row r="119" spans="1:13" ht="12" customHeight="1">
      <c r="A119" s="97">
        <v>7</v>
      </c>
      <c r="B119" s="97">
        <v>6</v>
      </c>
      <c r="C119" s="97">
        <v>10</v>
      </c>
      <c r="E119" s="1981"/>
      <c r="F119" s="487"/>
      <c r="G119" s="99" t="s">
        <v>186</v>
      </c>
      <c r="H119" s="242">
        <v>3</v>
      </c>
      <c r="I119" s="242">
        <v>4</v>
      </c>
      <c r="J119" s="248">
        <f t="shared" si="4"/>
        <v>7</v>
      </c>
    </row>
    <row r="120" spans="1:13" ht="12" customHeight="1">
      <c r="A120" s="97">
        <v>7</v>
      </c>
      <c r="B120" s="97">
        <v>6</v>
      </c>
      <c r="C120" s="97">
        <v>10</v>
      </c>
      <c r="E120" s="1981"/>
      <c r="F120" s="487"/>
      <c r="G120" s="99" t="s">
        <v>185</v>
      </c>
      <c r="H120" s="242">
        <v>3</v>
      </c>
      <c r="I120" s="242">
        <v>3</v>
      </c>
      <c r="J120" s="248">
        <f t="shared" si="4"/>
        <v>6</v>
      </c>
    </row>
    <row r="121" spans="1:13" ht="12.75" customHeight="1">
      <c r="E121" s="2010">
        <v>1408</v>
      </c>
      <c r="F121" s="35" t="s">
        <v>25</v>
      </c>
      <c r="G121" s="41"/>
      <c r="H121" s="246">
        <f>SUM(H122+H124+H127+H131)</f>
        <v>10</v>
      </c>
      <c r="I121" s="246">
        <f>SUM(I122+I124+I127+I131)</f>
        <v>8</v>
      </c>
      <c r="J121" s="245">
        <f t="shared" si="4"/>
        <v>18</v>
      </c>
      <c r="M121" s="1"/>
    </row>
    <row r="122" spans="1:13" ht="12" customHeight="1">
      <c r="E122" s="1981"/>
      <c r="F122" s="488" t="s">
        <v>20</v>
      </c>
      <c r="G122" s="99"/>
      <c r="H122" s="835">
        <f>SUM(H123)</f>
        <v>10</v>
      </c>
      <c r="I122" s="835">
        <f>SUM(I123)</f>
        <v>8</v>
      </c>
      <c r="J122" s="833">
        <f t="shared" si="4"/>
        <v>18</v>
      </c>
    </row>
    <row r="123" spans="1:13" ht="12" customHeight="1">
      <c r="A123" s="97">
        <v>8</v>
      </c>
      <c r="B123" s="97">
        <v>4</v>
      </c>
      <c r="C123" s="97">
        <v>8</v>
      </c>
      <c r="E123" s="1981"/>
      <c r="F123" s="487"/>
      <c r="G123" s="99" t="s">
        <v>183</v>
      </c>
      <c r="H123" s="242">
        <v>10</v>
      </c>
      <c r="I123" s="242">
        <v>8</v>
      </c>
      <c r="J123" s="248">
        <f t="shared" si="4"/>
        <v>18</v>
      </c>
    </row>
    <row r="124" spans="1:13" ht="12" customHeight="1">
      <c r="E124" s="1981"/>
      <c r="F124" s="488" t="s">
        <v>50</v>
      </c>
      <c r="G124" s="138"/>
      <c r="H124" s="834">
        <f>SUM(H125:H126)</f>
        <v>0</v>
      </c>
      <c r="I124" s="834">
        <f>SUM(I125:I126)</f>
        <v>0</v>
      </c>
      <c r="J124" s="248">
        <f>SUM(H124:I124)</f>
        <v>0</v>
      </c>
    </row>
    <row r="125" spans="1:13" ht="12" customHeight="1">
      <c r="E125" s="1981"/>
      <c r="F125" s="488"/>
      <c r="G125" s="261" t="s">
        <v>182</v>
      </c>
      <c r="H125" s="242">
        <v>0</v>
      </c>
      <c r="I125" s="242">
        <v>0</v>
      </c>
      <c r="J125" s="248">
        <f>SUM(H125:I125)</f>
        <v>0</v>
      </c>
    </row>
    <row r="126" spans="1:13" ht="12" customHeight="1">
      <c r="A126" s="97">
        <v>8</v>
      </c>
      <c r="B126" s="97">
        <v>4</v>
      </c>
      <c r="C126" s="97">
        <v>6</v>
      </c>
      <c r="E126" s="1981"/>
      <c r="F126" s="487"/>
      <c r="G126" s="99" t="s">
        <v>314</v>
      </c>
      <c r="H126" s="242">
        <v>0</v>
      </c>
      <c r="I126" s="242">
        <v>0</v>
      </c>
      <c r="J126" s="248">
        <f>SUM(H126:I126)</f>
        <v>0</v>
      </c>
    </row>
    <row r="127" spans="1:13" ht="12" customHeight="1">
      <c r="E127" s="1981"/>
      <c r="F127" s="488" t="s">
        <v>38</v>
      </c>
      <c r="G127" s="99"/>
      <c r="H127" s="834">
        <f>SUM(H128:H130)</f>
        <v>0</v>
      </c>
      <c r="I127" s="834">
        <f>SUM(I128:I130)</f>
        <v>0</v>
      </c>
      <c r="J127" s="833">
        <f t="shared" ref="J127:J132" si="5">H127+I127</f>
        <v>0</v>
      </c>
    </row>
    <row r="128" spans="1:13" ht="12" customHeight="1">
      <c r="A128" s="97">
        <v>8</v>
      </c>
      <c r="B128" s="97">
        <v>4</v>
      </c>
      <c r="C128" s="97">
        <v>11</v>
      </c>
      <c r="E128" s="1981"/>
      <c r="F128" s="488"/>
      <c r="G128" s="99" t="s">
        <v>180</v>
      </c>
      <c r="H128" s="242">
        <v>0</v>
      </c>
      <c r="I128" s="242">
        <v>0</v>
      </c>
      <c r="J128" s="248">
        <f t="shared" si="5"/>
        <v>0</v>
      </c>
    </row>
    <row r="129" spans="1:13" ht="12" customHeight="1">
      <c r="A129" s="97">
        <v>8</v>
      </c>
      <c r="B129" s="97">
        <v>3</v>
      </c>
      <c r="C129" s="97">
        <v>11</v>
      </c>
      <c r="E129" s="1981"/>
      <c r="F129" s="488"/>
      <c r="G129" s="99" t="s">
        <v>179</v>
      </c>
      <c r="H129" s="242">
        <v>0</v>
      </c>
      <c r="I129" s="242">
        <v>0</v>
      </c>
      <c r="J129" s="248">
        <f t="shared" si="5"/>
        <v>0</v>
      </c>
    </row>
    <row r="130" spans="1:13" ht="12" customHeight="1">
      <c r="A130" s="97">
        <v>8</v>
      </c>
      <c r="B130" s="97">
        <v>4</v>
      </c>
      <c r="C130" s="97">
        <v>11</v>
      </c>
      <c r="E130" s="1981"/>
      <c r="F130" s="488"/>
      <c r="G130" s="99" t="s">
        <v>178</v>
      </c>
      <c r="H130" s="242">
        <v>0</v>
      </c>
      <c r="I130" s="242">
        <v>0</v>
      </c>
      <c r="J130" s="248">
        <f t="shared" si="5"/>
        <v>0</v>
      </c>
    </row>
    <row r="131" spans="1:13" ht="12" customHeight="1">
      <c r="E131" s="1981"/>
      <c r="F131" s="488" t="s">
        <v>39</v>
      </c>
      <c r="G131" s="138"/>
      <c r="H131" s="834">
        <f>SUM(H132)</f>
        <v>0</v>
      </c>
      <c r="I131" s="834">
        <f>SUM(I132)</f>
        <v>0</v>
      </c>
      <c r="J131" s="833">
        <f t="shared" si="5"/>
        <v>0</v>
      </c>
    </row>
    <row r="132" spans="1:13" ht="12" customHeight="1">
      <c r="A132" s="97">
        <v>8</v>
      </c>
      <c r="B132" s="97">
        <v>4</v>
      </c>
      <c r="C132" s="97">
        <v>11</v>
      </c>
      <c r="E132" s="1981"/>
      <c r="F132" s="487"/>
      <c r="G132" s="99" t="s">
        <v>177</v>
      </c>
      <c r="H132" s="242">
        <v>0</v>
      </c>
      <c r="I132" s="242">
        <v>0</v>
      </c>
      <c r="J132" s="248">
        <f t="shared" si="5"/>
        <v>0</v>
      </c>
    </row>
    <row r="133" spans="1:13" ht="12.75" customHeight="1">
      <c r="E133" s="2010">
        <v>1624</v>
      </c>
      <c r="F133" s="41" t="s">
        <v>47</v>
      </c>
      <c r="G133" s="111"/>
      <c r="H133" s="246">
        <f>SUM(H134+H136)</f>
        <v>3</v>
      </c>
      <c r="I133" s="246">
        <f>SUM(I134+I136)</f>
        <v>2</v>
      </c>
      <c r="J133" s="246">
        <f>SUM(H133:I133)</f>
        <v>5</v>
      </c>
      <c r="K133" s="244"/>
      <c r="M133" s="1"/>
    </row>
    <row r="134" spans="1:13" ht="12" customHeight="1">
      <c r="E134" s="1981"/>
      <c r="F134" s="499" t="s">
        <v>35</v>
      </c>
      <c r="G134" s="10"/>
      <c r="H134" s="834">
        <f>SUM(H135)</f>
        <v>3</v>
      </c>
      <c r="I134" s="834">
        <f>SUM(I135)</f>
        <v>2</v>
      </c>
      <c r="J134" s="833">
        <f>H134+I134</f>
        <v>5</v>
      </c>
      <c r="M134" s="1"/>
    </row>
    <row r="135" spans="1:13" ht="12" customHeight="1">
      <c r="A135" s="97">
        <v>9</v>
      </c>
      <c r="B135" s="97">
        <v>4</v>
      </c>
      <c r="C135" s="97">
        <v>8</v>
      </c>
      <c r="E135" s="1981"/>
      <c r="F135" s="487"/>
      <c r="G135" s="99" t="s">
        <v>175</v>
      </c>
      <c r="H135" s="242">
        <v>3</v>
      </c>
      <c r="I135" s="242">
        <v>2</v>
      </c>
      <c r="J135" s="248">
        <f>H135+I135</f>
        <v>5</v>
      </c>
      <c r="M135" s="1"/>
    </row>
    <row r="136" spans="1:13" ht="12" customHeight="1">
      <c r="E136" s="1981"/>
      <c r="F136" s="488" t="s">
        <v>52</v>
      </c>
      <c r="G136" s="99"/>
      <c r="H136" s="834">
        <f>SUM(H137)</f>
        <v>0</v>
      </c>
      <c r="I136" s="834">
        <f>SUM(I137)</f>
        <v>0</v>
      </c>
      <c r="J136" s="833">
        <f>H136+I136</f>
        <v>0</v>
      </c>
      <c r="M136" s="1"/>
    </row>
    <row r="137" spans="1:13" ht="12" customHeight="1">
      <c r="A137" s="97">
        <v>9</v>
      </c>
      <c r="B137" s="97">
        <v>5</v>
      </c>
      <c r="C137" s="97">
        <v>11</v>
      </c>
      <c r="E137" s="1982"/>
      <c r="F137" s="518"/>
      <c r="G137" s="274" t="s">
        <v>174</v>
      </c>
      <c r="H137" s="810">
        <v>0</v>
      </c>
      <c r="I137" s="810">
        <v>0</v>
      </c>
      <c r="J137" s="809">
        <f>H137+I137</f>
        <v>0</v>
      </c>
      <c r="M137" s="1"/>
    </row>
    <row r="138" spans="1:13">
      <c r="E138" s="832"/>
      <c r="F138" s="2148" t="s">
        <v>5</v>
      </c>
      <c r="G138" s="2149"/>
      <c r="H138" s="808">
        <f>SUM(H8+H33+H64+H77+H84+H102+H113+H121+H133)</f>
        <v>603</v>
      </c>
      <c r="I138" s="808">
        <f>SUM(I8+I33+I64+I77+I84+I102+I113+I121+I133)</f>
        <v>588</v>
      </c>
      <c r="J138" s="807">
        <f>SUM(J8+J33+J64+J77+J84+J102+J113+J121+J133)</f>
        <v>1191</v>
      </c>
    </row>
    <row r="139" spans="1:13" ht="10.5" customHeight="1">
      <c r="E139" s="754"/>
      <c r="F139" s="2020" t="s">
        <v>346</v>
      </c>
      <c r="G139" s="2020"/>
      <c r="H139" s="2020"/>
      <c r="I139" s="2020"/>
      <c r="J139" s="2020"/>
    </row>
    <row r="140" spans="1:13" ht="10.5" customHeight="1">
      <c r="E140" s="754"/>
      <c r="F140" s="2147"/>
      <c r="G140" s="2147"/>
      <c r="H140" s="2147"/>
      <c r="I140" s="2147"/>
      <c r="J140" s="2147"/>
    </row>
    <row r="141" spans="1:13" ht="9" customHeight="1"/>
    <row r="142" spans="1:13" ht="15.75" customHeight="1">
      <c r="E142" s="754"/>
      <c r="G142" s="99"/>
    </row>
    <row r="143" spans="1:13" ht="9" customHeight="1">
      <c r="E143" s="754"/>
    </row>
    <row r="144" spans="1:13" ht="12.75" customHeight="1"/>
    <row r="145" spans="5:5" ht="9" customHeight="1">
      <c r="E145" s="754"/>
    </row>
    <row r="146" spans="5:5" ht="9" customHeight="1">
      <c r="E146" s="754"/>
    </row>
    <row r="147" spans="5:5" ht="9" customHeight="1"/>
    <row r="148" spans="5:5" ht="9" customHeight="1"/>
    <row r="149" spans="5:5" ht="9" customHeight="1"/>
    <row r="150" spans="5:5" ht="9" customHeight="1"/>
    <row r="151" spans="5:5" ht="9" customHeight="1"/>
    <row r="152" spans="5:5" ht="9" customHeight="1"/>
    <row r="153" spans="5:5" ht="9" customHeight="1"/>
    <row r="154" spans="5:5" ht="9" customHeight="1"/>
    <row r="155" spans="5:5" ht="9" customHeight="1"/>
    <row r="156" spans="5:5" ht="9" customHeight="1"/>
    <row r="157" spans="5:5" ht="9" customHeight="1"/>
    <row r="158" spans="5:5" ht="9" customHeight="1"/>
    <row r="159" spans="5:5" ht="9" customHeight="1"/>
    <row r="160" spans="5: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c r="F231" s="99"/>
      <c r="G231" s="99"/>
    </row>
    <row r="232" spans="6:7" ht="9" customHeight="1"/>
    <row r="233" spans="6:7" ht="9" customHeight="1"/>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sheetData>
  <mergeCells count="19">
    <mergeCell ref="E121:E132"/>
    <mergeCell ref="E77:E83"/>
    <mergeCell ref="E84:E100"/>
    <mergeCell ref="F139:J139"/>
    <mergeCell ref="F140:J140"/>
    <mergeCell ref="F138:G138"/>
    <mergeCell ref="E102:E112"/>
    <mergeCell ref="E113:E120"/>
    <mergeCell ref="E133:E137"/>
    <mergeCell ref="L2:Z2"/>
    <mergeCell ref="E33:E63"/>
    <mergeCell ref="E74:E76"/>
    <mergeCell ref="E64:E71"/>
    <mergeCell ref="E3:J3"/>
    <mergeCell ref="E2:J2"/>
    <mergeCell ref="E5:E7"/>
    <mergeCell ref="E8:E30"/>
    <mergeCell ref="H6:I6"/>
    <mergeCell ref="H75:I75"/>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2"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CDBF9-4160-4066-8E01-895174AECE18}">
  <dimension ref="A1:AC496"/>
  <sheetViews>
    <sheetView view="pageBreakPreview" topLeftCell="D1" zoomScaleNormal="115" zoomScaleSheetLayoutView="100" workbookViewId="0">
      <selection activeCell="E2" sqref="E2:J2"/>
    </sheetView>
  </sheetViews>
  <sheetFormatPr baseColWidth="10" defaultRowHeight="12.75"/>
  <cols>
    <col min="1" max="2" width="1.85546875" style="97" hidden="1" customWidth="1"/>
    <col min="3" max="3" width="2.42578125" style="97" hidden="1" customWidth="1"/>
    <col min="4" max="4" width="3" style="97" customWidth="1"/>
    <col min="5" max="5" width="7.5703125" style="73" customWidth="1"/>
    <col min="6" max="6" width="1.5703125" style="73" customWidth="1"/>
    <col min="7" max="7" width="67.7109375" style="73" customWidth="1"/>
    <col min="8" max="10" width="7.28515625" style="214" customWidth="1"/>
    <col min="11" max="11" width="4.7109375" style="73" customWidth="1"/>
    <col min="12" max="12" width="7" style="73" customWidth="1"/>
    <col min="13" max="13" width="9"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213"/>
      <c r="I1" s="213"/>
      <c r="J1" s="213"/>
    </row>
    <row r="2" spans="1:29" ht="12.75" customHeight="1">
      <c r="E2" s="1983" t="s">
        <v>367</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t="s">
        <v>363</v>
      </c>
      <c r="F3" s="1983"/>
      <c r="G3" s="1983"/>
      <c r="H3" s="1983"/>
      <c r="I3" s="1983"/>
      <c r="J3" s="1983"/>
      <c r="K3" s="106"/>
      <c r="L3" s="105"/>
      <c r="AB3" s="104"/>
      <c r="AC3" s="104"/>
    </row>
    <row r="4" spans="1:29" ht="3" customHeight="1">
      <c r="F4" s="274"/>
      <c r="G4" s="274"/>
      <c r="H4" s="213"/>
      <c r="I4" s="213"/>
      <c r="L4" s="99"/>
    </row>
    <row r="5" spans="1:29" ht="8.25" customHeight="1">
      <c r="E5" s="2206" t="s">
        <v>29</v>
      </c>
      <c r="F5" s="798"/>
      <c r="G5" s="572"/>
      <c r="H5" s="843"/>
      <c r="I5" s="842"/>
      <c r="J5" s="841"/>
      <c r="L5" s="99"/>
    </row>
    <row r="6" spans="1:29" ht="12" customHeight="1">
      <c r="A6" s="97" t="s">
        <v>134</v>
      </c>
      <c r="B6" s="97" t="s">
        <v>1</v>
      </c>
      <c r="C6" s="97" t="s">
        <v>133</v>
      </c>
      <c r="E6" s="2207"/>
      <c r="F6" s="326" t="s">
        <v>336</v>
      </c>
      <c r="G6" s="363"/>
      <c r="H6" s="2441" t="s">
        <v>355</v>
      </c>
      <c r="I6" s="2441"/>
      <c r="J6" s="839"/>
    </row>
    <row r="7" spans="1:29">
      <c r="E7" s="2208"/>
      <c r="F7" s="323"/>
      <c r="G7" s="360"/>
      <c r="H7" s="837" t="s">
        <v>26</v>
      </c>
      <c r="I7" s="837" t="s">
        <v>27</v>
      </c>
      <c r="J7" s="836" t="s">
        <v>5</v>
      </c>
    </row>
    <row r="8" spans="1:29">
      <c r="E8" s="2006">
        <v>1401</v>
      </c>
      <c r="F8" s="271" t="s">
        <v>9</v>
      </c>
      <c r="G8" s="432"/>
      <c r="H8" s="851">
        <f>SUM(H9,H12,H15,H19,H26,H29,H31)</f>
        <v>613</v>
      </c>
      <c r="I8" s="851">
        <f>SUM(I9,I12,I15,I19,I26,I29,I31)</f>
        <v>313</v>
      </c>
      <c r="J8" s="850">
        <f t="shared" ref="J8:J39" si="0">SUM(H8:I8)</f>
        <v>926</v>
      </c>
      <c r="M8" s="1"/>
    </row>
    <row r="9" spans="1:29" ht="12" customHeight="1">
      <c r="E9" s="2014"/>
      <c r="F9" s="525" t="s">
        <v>10</v>
      </c>
      <c r="G9" s="481"/>
      <c r="H9" s="849">
        <f>SUM(H10:H11)</f>
        <v>167</v>
      </c>
      <c r="I9" s="849">
        <f>SUM(I10:I11)</f>
        <v>122</v>
      </c>
      <c r="J9" s="848">
        <f t="shared" si="0"/>
        <v>289</v>
      </c>
    </row>
    <row r="10" spans="1:29" ht="12" customHeight="1">
      <c r="A10" s="97">
        <v>1</v>
      </c>
      <c r="B10" s="97">
        <v>1</v>
      </c>
      <c r="C10" s="97">
        <v>11</v>
      </c>
      <c r="E10" s="2014"/>
      <c r="F10" s="488"/>
      <c r="G10" s="99" t="s">
        <v>240</v>
      </c>
      <c r="H10" s="249">
        <v>146</v>
      </c>
      <c r="I10" s="249">
        <v>108</v>
      </c>
      <c r="J10" s="248">
        <f t="shared" si="0"/>
        <v>254</v>
      </c>
    </row>
    <row r="11" spans="1:29" ht="12" customHeight="1">
      <c r="A11" s="97">
        <v>1</v>
      </c>
      <c r="B11" s="97">
        <v>1</v>
      </c>
      <c r="C11" s="97">
        <v>7</v>
      </c>
      <c r="E11" s="2014"/>
      <c r="F11" s="487"/>
      <c r="G11" s="10" t="s">
        <v>357</v>
      </c>
      <c r="H11" s="242">
        <v>21</v>
      </c>
      <c r="I11" s="242">
        <v>14</v>
      </c>
      <c r="J11" s="248">
        <f t="shared" si="0"/>
        <v>35</v>
      </c>
      <c r="M11" s="1"/>
    </row>
    <row r="12" spans="1:29" ht="12" customHeight="1">
      <c r="E12" s="2014"/>
      <c r="F12" s="488" t="s">
        <v>11</v>
      </c>
      <c r="G12" s="99"/>
      <c r="H12" s="834">
        <f>SUM(H13:H14)</f>
        <v>183</v>
      </c>
      <c r="I12" s="834">
        <f>SUM(I13:I14)</f>
        <v>73</v>
      </c>
      <c r="J12" s="847">
        <f t="shared" si="0"/>
        <v>256</v>
      </c>
    </row>
    <row r="13" spans="1:29" ht="12" customHeight="1">
      <c r="A13" s="97">
        <v>1</v>
      </c>
      <c r="B13" s="97">
        <v>1</v>
      </c>
      <c r="C13" s="97">
        <v>5</v>
      </c>
      <c r="E13" s="2014"/>
      <c r="F13" s="487"/>
      <c r="G13" s="99" t="s">
        <v>248</v>
      </c>
      <c r="H13" s="242">
        <v>157</v>
      </c>
      <c r="I13" s="242">
        <v>54</v>
      </c>
      <c r="J13" s="248">
        <f t="shared" si="0"/>
        <v>211</v>
      </c>
    </row>
    <row r="14" spans="1:29" ht="12" customHeight="1">
      <c r="A14" s="97">
        <v>1</v>
      </c>
      <c r="B14" s="97">
        <v>1</v>
      </c>
      <c r="C14" s="97">
        <v>5</v>
      </c>
      <c r="E14" s="2014"/>
      <c r="F14" s="487"/>
      <c r="G14" s="99" t="s">
        <v>247</v>
      </c>
      <c r="H14" s="242">
        <v>26</v>
      </c>
      <c r="I14" s="242">
        <v>19</v>
      </c>
      <c r="J14" s="248">
        <f t="shared" si="0"/>
        <v>45</v>
      </c>
    </row>
    <row r="15" spans="1:29" ht="12" customHeight="1">
      <c r="E15" s="2014"/>
      <c r="F15" s="488" t="s">
        <v>12</v>
      </c>
      <c r="G15" s="99"/>
      <c r="H15" s="834">
        <f>SUM(H16:H18)</f>
        <v>138</v>
      </c>
      <c r="I15" s="834">
        <f>SUM(I16:I18)</f>
        <v>35</v>
      </c>
      <c r="J15" s="847">
        <f t="shared" si="0"/>
        <v>173</v>
      </c>
    </row>
    <row r="16" spans="1:29" ht="12" customHeight="1">
      <c r="A16" s="97">
        <v>1</v>
      </c>
      <c r="B16" s="97">
        <v>1</v>
      </c>
      <c r="C16" s="97">
        <v>12</v>
      </c>
      <c r="E16" s="2014"/>
      <c r="F16" s="488"/>
      <c r="G16" s="99" t="s">
        <v>246</v>
      </c>
      <c r="H16" s="242">
        <v>138</v>
      </c>
      <c r="I16" s="242">
        <v>35</v>
      </c>
      <c r="J16" s="248">
        <f t="shared" si="0"/>
        <v>173</v>
      </c>
    </row>
    <row r="17" spans="1:10" s="99" customFormat="1" ht="12" customHeight="1">
      <c r="A17" s="97"/>
      <c r="B17" s="97"/>
      <c r="C17" s="97"/>
      <c r="D17" s="97"/>
      <c r="E17" s="2014"/>
      <c r="F17" s="524"/>
      <c r="G17" s="99" t="s">
        <v>245</v>
      </c>
      <c r="H17" s="513">
        <v>0</v>
      </c>
      <c r="I17" s="513">
        <v>0</v>
      </c>
      <c r="J17" s="856">
        <f t="shared" si="0"/>
        <v>0</v>
      </c>
    </row>
    <row r="18" spans="1:10" ht="12" customHeight="1">
      <c r="A18" s="97">
        <v>1</v>
      </c>
      <c r="B18" s="97">
        <v>1</v>
      </c>
      <c r="C18" s="97">
        <v>12</v>
      </c>
      <c r="E18" s="2014"/>
      <c r="F18" s="487"/>
      <c r="G18" s="99" t="s">
        <v>244</v>
      </c>
      <c r="H18" s="242">
        <v>0</v>
      </c>
      <c r="I18" s="242">
        <v>0</v>
      </c>
      <c r="J18" s="248">
        <f t="shared" si="0"/>
        <v>0</v>
      </c>
    </row>
    <row r="19" spans="1:10" ht="12" customHeight="1">
      <c r="E19" s="2014"/>
      <c r="F19" s="524" t="s">
        <v>30</v>
      </c>
      <c r="G19" s="142"/>
      <c r="H19" s="834">
        <f>SUM(H20:H25)</f>
        <v>66</v>
      </c>
      <c r="I19" s="834">
        <f>SUM(I20:I25)</f>
        <v>30</v>
      </c>
      <c r="J19" s="847">
        <f t="shared" si="0"/>
        <v>96</v>
      </c>
    </row>
    <row r="20" spans="1:10" ht="12" customHeight="1">
      <c r="A20" s="97">
        <v>1</v>
      </c>
      <c r="B20" s="97">
        <v>1</v>
      </c>
      <c r="C20" s="97">
        <v>2</v>
      </c>
      <c r="E20" s="2014"/>
      <c r="F20" s="487"/>
      <c r="G20" s="99" t="s">
        <v>238</v>
      </c>
      <c r="H20" s="242">
        <v>11</v>
      </c>
      <c r="I20" s="242">
        <v>4</v>
      </c>
      <c r="J20" s="248">
        <f t="shared" si="0"/>
        <v>15</v>
      </c>
    </row>
    <row r="21" spans="1:10" ht="12" customHeight="1">
      <c r="A21" s="97">
        <v>1</v>
      </c>
      <c r="B21" s="97">
        <v>1</v>
      </c>
      <c r="C21" s="97">
        <v>2</v>
      </c>
      <c r="E21" s="2014"/>
      <c r="F21" s="487"/>
      <c r="G21" s="99" t="s">
        <v>243</v>
      </c>
      <c r="H21" s="242">
        <v>9</v>
      </c>
      <c r="I21" s="242">
        <v>5</v>
      </c>
      <c r="J21" s="248">
        <f t="shared" si="0"/>
        <v>14</v>
      </c>
    </row>
    <row r="22" spans="1:10" ht="12" customHeight="1">
      <c r="A22" s="97">
        <v>1</v>
      </c>
      <c r="B22" s="97">
        <v>1</v>
      </c>
      <c r="C22" s="97">
        <v>2</v>
      </c>
      <c r="E22" s="2014"/>
      <c r="F22" s="487"/>
      <c r="G22" s="99" t="s">
        <v>242</v>
      </c>
      <c r="H22" s="242">
        <v>9</v>
      </c>
      <c r="I22" s="242">
        <v>8</v>
      </c>
      <c r="J22" s="248">
        <f t="shared" si="0"/>
        <v>17</v>
      </c>
    </row>
    <row r="23" spans="1:10" ht="12" customHeight="1">
      <c r="A23" s="97">
        <v>1</v>
      </c>
      <c r="B23" s="97">
        <v>1</v>
      </c>
      <c r="C23" s="97">
        <v>2</v>
      </c>
      <c r="E23" s="2014"/>
      <c r="F23" s="487"/>
      <c r="G23" s="99" t="s">
        <v>241</v>
      </c>
      <c r="H23" s="242">
        <v>14</v>
      </c>
      <c r="I23" s="242">
        <v>3</v>
      </c>
      <c r="J23" s="248">
        <f t="shared" si="0"/>
        <v>17</v>
      </c>
    </row>
    <row r="24" spans="1:10" ht="12" customHeight="1">
      <c r="A24" s="97">
        <v>1</v>
      </c>
      <c r="B24" s="97">
        <v>1</v>
      </c>
      <c r="C24" s="97">
        <v>2</v>
      </c>
      <c r="E24" s="2014"/>
      <c r="F24" s="487"/>
      <c r="G24" s="99" t="s">
        <v>240</v>
      </c>
      <c r="H24" s="242">
        <v>23</v>
      </c>
      <c r="I24" s="242">
        <v>10</v>
      </c>
      <c r="J24" s="248">
        <f t="shared" si="0"/>
        <v>33</v>
      </c>
    </row>
    <row r="25" spans="1:10" ht="12" customHeight="1">
      <c r="A25" s="97">
        <v>1</v>
      </c>
      <c r="B25" s="97">
        <v>1</v>
      </c>
      <c r="C25" s="97">
        <v>2</v>
      </c>
      <c r="E25" s="2014"/>
      <c r="F25" s="487"/>
      <c r="G25" s="10" t="s">
        <v>340</v>
      </c>
      <c r="H25" s="242">
        <v>0</v>
      </c>
      <c r="I25" s="242">
        <v>0</v>
      </c>
      <c r="J25" s="248">
        <f t="shared" si="0"/>
        <v>0</v>
      </c>
    </row>
    <row r="26" spans="1:10" ht="12" customHeight="1">
      <c r="E26" s="2014"/>
      <c r="F26" s="524" t="s">
        <v>31</v>
      </c>
      <c r="G26" s="99"/>
      <c r="H26" s="834">
        <f>SUM(H27:H28)</f>
        <v>19</v>
      </c>
      <c r="I26" s="834">
        <f>SUM(I27:I28)</f>
        <v>21</v>
      </c>
      <c r="J26" s="847">
        <f t="shared" si="0"/>
        <v>40</v>
      </c>
    </row>
    <row r="27" spans="1:10" ht="12" customHeight="1">
      <c r="A27" s="97">
        <v>1</v>
      </c>
      <c r="B27" s="97">
        <v>1</v>
      </c>
      <c r="C27" s="97">
        <v>4</v>
      </c>
      <c r="E27" s="2014"/>
      <c r="F27" s="487"/>
      <c r="G27" s="99" t="s">
        <v>238</v>
      </c>
      <c r="H27" s="242">
        <v>8</v>
      </c>
      <c r="I27" s="242">
        <v>10</v>
      </c>
      <c r="J27" s="248">
        <f t="shared" si="0"/>
        <v>18</v>
      </c>
    </row>
    <row r="28" spans="1:10" ht="12" customHeight="1">
      <c r="A28" s="97">
        <v>1</v>
      </c>
      <c r="B28" s="97">
        <v>1</v>
      </c>
      <c r="C28" s="97">
        <v>4</v>
      </c>
      <c r="E28" s="2014"/>
      <c r="F28" s="487"/>
      <c r="G28" s="99" t="s">
        <v>240</v>
      </c>
      <c r="H28" s="242">
        <v>11</v>
      </c>
      <c r="I28" s="242">
        <v>11</v>
      </c>
      <c r="J28" s="248">
        <f t="shared" si="0"/>
        <v>22</v>
      </c>
    </row>
    <row r="29" spans="1:10" ht="12" customHeight="1">
      <c r="E29" s="2014"/>
      <c r="F29" s="488" t="s">
        <v>58</v>
      </c>
      <c r="G29" s="99"/>
      <c r="H29" s="834">
        <f>SUM(H30)</f>
        <v>40</v>
      </c>
      <c r="I29" s="834">
        <f>SUM(I30)</f>
        <v>32</v>
      </c>
      <c r="J29" s="847">
        <f t="shared" si="0"/>
        <v>72</v>
      </c>
    </row>
    <row r="30" spans="1:10" ht="12" customHeight="1">
      <c r="A30" s="97">
        <v>1</v>
      </c>
      <c r="B30" s="97">
        <v>1</v>
      </c>
      <c r="C30" s="97">
        <v>1</v>
      </c>
      <c r="E30" s="2014"/>
      <c r="F30" s="487"/>
      <c r="G30" s="99" t="s">
        <v>236</v>
      </c>
      <c r="H30" s="242">
        <v>40</v>
      </c>
      <c r="I30" s="242">
        <v>32</v>
      </c>
      <c r="J30" s="248">
        <f t="shared" si="0"/>
        <v>72</v>
      </c>
    </row>
    <row r="31" spans="1:10" s="250" customFormat="1" ht="12" customHeight="1">
      <c r="A31" s="855"/>
      <c r="B31" s="855"/>
      <c r="C31" s="855"/>
      <c r="D31" s="855"/>
      <c r="E31" s="854"/>
      <c r="F31" s="488" t="s">
        <v>64</v>
      </c>
      <c r="G31" s="138"/>
      <c r="H31" s="834">
        <f>SUM(H32)</f>
        <v>0</v>
      </c>
      <c r="I31" s="834">
        <f>SUM(I32)</f>
        <v>0</v>
      </c>
      <c r="J31" s="833">
        <f t="shared" si="0"/>
        <v>0</v>
      </c>
    </row>
    <row r="32" spans="1:10" ht="12" customHeight="1">
      <c r="E32" s="846"/>
      <c r="F32" s="518"/>
      <c r="G32" s="274" t="s">
        <v>235</v>
      </c>
      <c r="H32" s="810">
        <v>0</v>
      </c>
      <c r="I32" s="810">
        <v>0</v>
      </c>
      <c r="J32" s="809">
        <f t="shared" si="0"/>
        <v>0</v>
      </c>
    </row>
    <row r="33" spans="1:13" ht="12.75" customHeight="1">
      <c r="E33" s="2006">
        <v>1402</v>
      </c>
      <c r="F33" s="35" t="s">
        <v>13</v>
      </c>
      <c r="G33" s="111"/>
      <c r="H33" s="246">
        <f>SUM(H34,H40,H43,H48,H51,H55,H58,H62)</f>
        <v>1109</v>
      </c>
      <c r="I33" s="246">
        <f>SUM(I34,I40,I43,I48,I51,I55,I58,I62)</f>
        <v>1597</v>
      </c>
      <c r="J33" s="302">
        <f t="shared" si="0"/>
        <v>2706</v>
      </c>
      <c r="M33" s="1"/>
    </row>
    <row r="34" spans="1:13" ht="12" customHeight="1">
      <c r="E34" s="2007"/>
      <c r="F34" s="488" t="s">
        <v>92</v>
      </c>
      <c r="G34" s="99"/>
      <c r="H34" s="834">
        <f>SUM(H35:H39)</f>
        <v>518</v>
      </c>
      <c r="I34" s="834">
        <f>SUM(I35:I39)</f>
        <v>721</v>
      </c>
      <c r="J34" s="833">
        <f t="shared" si="0"/>
        <v>1239</v>
      </c>
    </row>
    <row r="35" spans="1:13" ht="12" customHeight="1">
      <c r="A35" s="97">
        <v>2</v>
      </c>
      <c r="B35" s="97">
        <v>4</v>
      </c>
      <c r="C35" s="97">
        <v>11</v>
      </c>
      <c r="E35" s="2007"/>
      <c r="F35" s="487"/>
      <c r="G35" s="99" t="s">
        <v>228</v>
      </c>
      <c r="H35" s="242">
        <v>166</v>
      </c>
      <c r="I35" s="242">
        <v>220</v>
      </c>
      <c r="J35" s="248">
        <f t="shared" si="0"/>
        <v>386</v>
      </c>
      <c r="M35" s="1"/>
    </row>
    <row r="36" spans="1:13" ht="12" customHeight="1">
      <c r="A36" s="97">
        <v>2</v>
      </c>
      <c r="B36" s="97">
        <v>4</v>
      </c>
      <c r="C36" s="97">
        <v>11</v>
      </c>
      <c r="E36" s="2007"/>
      <c r="F36" s="487"/>
      <c r="G36" s="99" t="s">
        <v>227</v>
      </c>
      <c r="H36" s="242">
        <v>179</v>
      </c>
      <c r="I36" s="242">
        <v>256</v>
      </c>
      <c r="J36" s="248">
        <f t="shared" si="0"/>
        <v>435</v>
      </c>
    </row>
    <row r="37" spans="1:13" ht="12" customHeight="1">
      <c r="A37" s="97">
        <v>2</v>
      </c>
      <c r="B37" s="97">
        <v>4</v>
      </c>
      <c r="C37" s="97">
        <v>11</v>
      </c>
      <c r="E37" s="2007"/>
      <c r="F37" s="487"/>
      <c r="G37" s="99" t="s">
        <v>234</v>
      </c>
      <c r="H37" s="242">
        <v>60</v>
      </c>
      <c r="I37" s="242">
        <v>209</v>
      </c>
      <c r="J37" s="248">
        <f t="shared" si="0"/>
        <v>269</v>
      </c>
    </row>
    <row r="38" spans="1:13" ht="12" customHeight="1">
      <c r="A38" s="97">
        <v>2</v>
      </c>
      <c r="B38" s="97">
        <v>6</v>
      </c>
      <c r="C38" s="97">
        <v>11</v>
      </c>
      <c r="E38" s="2007"/>
      <c r="F38" s="487"/>
      <c r="G38" s="99" t="s">
        <v>356</v>
      </c>
      <c r="H38" s="242">
        <v>21</v>
      </c>
      <c r="I38" s="242">
        <v>5</v>
      </c>
      <c r="J38" s="248">
        <f t="shared" si="0"/>
        <v>26</v>
      </c>
    </row>
    <row r="39" spans="1:13" ht="12" customHeight="1">
      <c r="A39" s="97">
        <v>2</v>
      </c>
      <c r="B39" s="97">
        <v>6</v>
      </c>
      <c r="C39" s="97">
        <v>11</v>
      </c>
      <c r="E39" s="2007"/>
      <c r="F39" s="487"/>
      <c r="G39" s="99" t="s">
        <v>232</v>
      </c>
      <c r="H39" s="242">
        <v>92</v>
      </c>
      <c r="I39" s="242">
        <v>31</v>
      </c>
      <c r="J39" s="248">
        <f t="shared" si="0"/>
        <v>123</v>
      </c>
    </row>
    <row r="40" spans="1:13" ht="12" customHeight="1">
      <c r="E40" s="2007"/>
      <c r="F40" s="488" t="s">
        <v>110</v>
      </c>
      <c r="G40" s="99"/>
      <c r="H40" s="834">
        <f>SUM(H41:H42)</f>
        <v>95</v>
      </c>
      <c r="I40" s="834">
        <f>SUM(I41:I42)</f>
        <v>114</v>
      </c>
      <c r="J40" s="833">
        <f t="shared" ref="J40:J71" si="1">SUM(H40:I40)</f>
        <v>209</v>
      </c>
    </row>
    <row r="41" spans="1:13" ht="12" customHeight="1">
      <c r="A41" s="97">
        <v>2</v>
      </c>
      <c r="B41" s="97">
        <v>4</v>
      </c>
      <c r="C41" s="97">
        <v>10</v>
      </c>
      <c r="E41" s="2007"/>
      <c r="F41" s="487"/>
      <c r="G41" s="99" t="s">
        <v>227</v>
      </c>
      <c r="H41" s="242">
        <v>57</v>
      </c>
      <c r="I41" s="242">
        <v>99</v>
      </c>
      <c r="J41" s="248">
        <f t="shared" si="1"/>
        <v>156</v>
      </c>
      <c r="M41" s="845"/>
    </row>
    <row r="42" spans="1:13" ht="12" customHeight="1">
      <c r="A42" s="97">
        <v>2</v>
      </c>
      <c r="B42" s="97">
        <v>6</v>
      </c>
      <c r="C42" s="97">
        <v>10</v>
      </c>
      <c r="E42" s="2007"/>
      <c r="F42" s="487"/>
      <c r="G42" s="99" t="s">
        <v>232</v>
      </c>
      <c r="H42" s="242">
        <v>38</v>
      </c>
      <c r="I42" s="242">
        <v>15</v>
      </c>
      <c r="J42" s="248">
        <f t="shared" si="1"/>
        <v>53</v>
      </c>
    </row>
    <row r="43" spans="1:13" ht="12" customHeight="1">
      <c r="E43" s="2007"/>
      <c r="F43" s="488" t="s">
        <v>56</v>
      </c>
      <c r="G43" s="99"/>
      <c r="H43" s="834">
        <f>SUM(H44:H47)</f>
        <v>97</v>
      </c>
      <c r="I43" s="834">
        <f>SUM(I44:I47)</f>
        <v>221</v>
      </c>
      <c r="J43" s="833">
        <f t="shared" si="1"/>
        <v>318</v>
      </c>
    </row>
    <row r="44" spans="1:13" ht="12" customHeight="1">
      <c r="A44" s="97">
        <v>2</v>
      </c>
      <c r="B44" s="97">
        <v>4</v>
      </c>
      <c r="C44" s="97">
        <v>10</v>
      </c>
      <c r="E44" s="2007"/>
      <c r="F44" s="487"/>
      <c r="G44" s="99" t="s">
        <v>228</v>
      </c>
      <c r="H44" s="242">
        <v>42</v>
      </c>
      <c r="I44" s="242">
        <v>93</v>
      </c>
      <c r="J44" s="248">
        <f t="shared" si="1"/>
        <v>135</v>
      </c>
    </row>
    <row r="45" spans="1:13" ht="12" customHeight="1">
      <c r="A45" s="97">
        <v>2</v>
      </c>
      <c r="B45" s="97">
        <v>4</v>
      </c>
      <c r="C45" s="97">
        <v>10</v>
      </c>
      <c r="E45" s="2007"/>
      <c r="F45" s="487"/>
      <c r="G45" s="99" t="s">
        <v>231</v>
      </c>
      <c r="H45" s="242">
        <v>5</v>
      </c>
      <c r="I45" s="242">
        <v>11</v>
      </c>
      <c r="J45" s="248">
        <f t="shared" si="1"/>
        <v>16</v>
      </c>
    </row>
    <row r="46" spans="1:13" ht="12" customHeight="1">
      <c r="A46" s="97">
        <v>2</v>
      </c>
      <c r="B46" s="97">
        <v>4</v>
      </c>
      <c r="C46" s="97">
        <v>10</v>
      </c>
      <c r="E46" s="2007"/>
      <c r="F46" s="487"/>
      <c r="G46" s="99" t="s">
        <v>230</v>
      </c>
      <c r="H46" s="242">
        <v>31</v>
      </c>
      <c r="I46" s="242">
        <v>43</v>
      </c>
      <c r="J46" s="248">
        <f t="shared" si="1"/>
        <v>74</v>
      </c>
    </row>
    <row r="47" spans="1:13" ht="12" customHeight="1">
      <c r="A47" s="97">
        <v>2</v>
      </c>
      <c r="B47" s="97">
        <v>4</v>
      </c>
      <c r="C47" s="97">
        <v>10</v>
      </c>
      <c r="E47" s="2007"/>
      <c r="F47" s="487"/>
      <c r="G47" s="99" t="s">
        <v>226</v>
      </c>
      <c r="H47" s="242">
        <v>19</v>
      </c>
      <c r="I47" s="242">
        <v>74</v>
      </c>
      <c r="J47" s="248">
        <f t="shared" si="1"/>
        <v>93</v>
      </c>
    </row>
    <row r="48" spans="1:13" ht="12" customHeight="1">
      <c r="E48" s="2007"/>
      <c r="F48" s="488" t="s">
        <v>125</v>
      </c>
      <c r="G48" s="99"/>
      <c r="H48" s="834">
        <f>SUM(H49:H50)</f>
        <v>166</v>
      </c>
      <c r="I48" s="834">
        <f>SUM(I49:I50)</f>
        <v>245</v>
      </c>
      <c r="J48" s="833">
        <f t="shared" si="1"/>
        <v>411</v>
      </c>
    </row>
    <row r="49" spans="1:13" ht="12" customHeight="1">
      <c r="A49" s="97">
        <v>2</v>
      </c>
      <c r="B49" s="97">
        <v>4</v>
      </c>
      <c r="C49" s="97">
        <v>3</v>
      </c>
      <c r="E49" s="2007"/>
      <c r="F49" s="487"/>
      <c r="G49" s="99" t="s">
        <v>228</v>
      </c>
      <c r="H49" s="242">
        <v>45</v>
      </c>
      <c r="I49" s="242">
        <v>96</v>
      </c>
      <c r="J49" s="248">
        <f t="shared" si="1"/>
        <v>141</v>
      </c>
    </row>
    <row r="50" spans="1:13" ht="12" customHeight="1">
      <c r="A50" s="97">
        <v>2</v>
      </c>
      <c r="B50" s="97">
        <v>4</v>
      </c>
      <c r="C50" s="97">
        <v>3</v>
      </c>
      <c r="E50" s="2007"/>
      <c r="F50" s="487"/>
      <c r="G50" s="99" t="s">
        <v>227</v>
      </c>
      <c r="H50" s="242">
        <v>121</v>
      </c>
      <c r="I50" s="242">
        <v>149</v>
      </c>
      <c r="J50" s="248">
        <f t="shared" si="1"/>
        <v>270</v>
      </c>
    </row>
    <row r="51" spans="1:13" ht="12" customHeight="1">
      <c r="E51" s="2007"/>
      <c r="F51" s="488" t="s">
        <v>124</v>
      </c>
      <c r="G51" s="99"/>
      <c r="H51" s="834">
        <f>SUM(H52:H54)</f>
        <v>77</v>
      </c>
      <c r="I51" s="834">
        <f>SUM(I52:I54)</f>
        <v>108</v>
      </c>
      <c r="J51" s="833">
        <f t="shared" si="1"/>
        <v>185</v>
      </c>
    </row>
    <row r="52" spans="1:13" ht="12" customHeight="1">
      <c r="A52" s="97">
        <v>2</v>
      </c>
      <c r="B52" s="97">
        <v>4</v>
      </c>
      <c r="C52" s="97">
        <v>7</v>
      </c>
      <c r="E52" s="2007"/>
      <c r="F52" s="487"/>
      <c r="G52" s="99" t="s">
        <v>228</v>
      </c>
      <c r="H52" s="242">
        <v>30</v>
      </c>
      <c r="I52" s="242">
        <v>48</v>
      </c>
      <c r="J52" s="248">
        <f t="shared" si="1"/>
        <v>78</v>
      </c>
    </row>
    <row r="53" spans="1:13" ht="12" customHeight="1">
      <c r="A53" s="97">
        <v>2</v>
      </c>
      <c r="B53" s="97">
        <v>4</v>
      </c>
      <c r="C53" s="97">
        <v>7</v>
      </c>
      <c r="E53" s="2007"/>
      <c r="F53" s="487"/>
      <c r="G53" s="99" t="s">
        <v>229</v>
      </c>
      <c r="H53" s="242">
        <v>2</v>
      </c>
      <c r="I53" s="242">
        <v>2</v>
      </c>
      <c r="J53" s="248">
        <f t="shared" si="1"/>
        <v>4</v>
      </c>
    </row>
    <row r="54" spans="1:13" ht="12" customHeight="1">
      <c r="A54" s="97">
        <v>2</v>
      </c>
      <c r="B54" s="97">
        <v>4</v>
      </c>
      <c r="C54" s="97">
        <v>7</v>
      </c>
      <c r="E54" s="2007"/>
      <c r="F54" s="487"/>
      <c r="G54" s="99" t="s">
        <v>227</v>
      </c>
      <c r="H54" s="242">
        <v>45</v>
      </c>
      <c r="I54" s="242">
        <v>58</v>
      </c>
      <c r="J54" s="248">
        <f t="shared" si="1"/>
        <v>103</v>
      </c>
    </row>
    <row r="55" spans="1:13" ht="12" customHeight="1">
      <c r="E55" s="2007"/>
      <c r="F55" s="488" t="s">
        <v>53</v>
      </c>
      <c r="G55" s="99"/>
      <c r="H55" s="834">
        <f>SUM(H56:H57)</f>
        <v>64</v>
      </c>
      <c r="I55" s="834">
        <f>SUM(I56:I57)</f>
        <v>93</v>
      </c>
      <c r="J55" s="833">
        <f t="shared" si="1"/>
        <v>157</v>
      </c>
    </row>
    <row r="56" spans="1:13" ht="12" customHeight="1">
      <c r="A56" s="97">
        <v>2</v>
      </c>
      <c r="B56" s="97">
        <v>4</v>
      </c>
      <c r="C56" s="97">
        <v>1</v>
      </c>
      <c r="E56" s="2007"/>
      <c r="F56" s="487"/>
      <c r="G56" s="99" t="s">
        <v>228</v>
      </c>
      <c r="H56" s="242">
        <v>38</v>
      </c>
      <c r="I56" s="242">
        <v>44</v>
      </c>
      <c r="J56" s="248">
        <f t="shared" si="1"/>
        <v>82</v>
      </c>
    </row>
    <row r="57" spans="1:13" ht="12" customHeight="1">
      <c r="A57" s="97">
        <v>2</v>
      </c>
      <c r="B57" s="97">
        <v>4</v>
      </c>
      <c r="C57" s="97">
        <v>1</v>
      </c>
      <c r="E57" s="2007"/>
      <c r="F57" s="487"/>
      <c r="G57" s="99" t="s">
        <v>227</v>
      </c>
      <c r="H57" s="242">
        <v>26</v>
      </c>
      <c r="I57" s="242">
        <v>49</v>
      </c>
      <c r="J57" s="248">
        <f t="shared" si="1"/>
        <v>75</v>
      </c>
    </row>
    <row r="58" spans="1:13" ht="12" customHeight="1">
      <c r="E58" s="2007"/>
      <c r="F58" s="488" t="s">
        <v>123</v>
      </c>
      <c r="G58" s="99"/>
      <c r="H58" s="834">
        <f>SUM(H59:H61)</f>
        <v>82</v>
      </c>
      <c r="I58" s="834">
        <f>SUM(I59:I61)</f>
        <v>76</v>
      </c>
      <c r="J58" s="833">
        <f t="shared" si="1"/>
        <v>158</v>
      </c>
    </row>
    <row r="59" spans="1:13" ht="12" customHeight="1">
      <c r="A59" s="97">
        <v>2</v>
      </c>
      <c r="B59" s="97">
        <v>4</v>
      </c>
      <c r="C59" s="97">
        <v>9</v>
      </c>
      <c r="E59" s="2007"/>
      <c r="F59" s="244"/>
      <c r="G59" s="99" t="s">
        <v>228</v>
      </c>
      <c r="H59" s="242">
        <v>29</v>
      </c>
      <c r="I59" s="242">
        <v>36</v>
      </c>
      <c r="J59" s="248">
        <f t="shared" si="1"/>
        <v>65</v>
      </c>
    </row>
    <row r="60" spans="1:13" ht="12" customHeight="1">
      <c r="A60" s="97">
        <v>2</v>
      </c>
      <c r="B60" s="97">
        <v>4</v>
      </c>
      <c r="C60" s="97">
        <v>9</v>
      </c>
      <c r="E60" s="2007"/>
      <c r="F60" s="244"/>
      <c r="G60" s="99" t="s">
        <v>227</v>
      </c>
      <c r="H60" s="242">
        <v>52</v>
      </c>
      <c r="I60" s="242">
        <v>37</v>
      </c>
      <c r="J60" s="248">
        <f t="shared" si="1"/>
        <v>89</v>
      </c>
    </row>
    <row r="61" spans="1:13" ht="12" customHeight="1">
      <c r="A61" s="97">
        <v>2</v>
      </c>
      <c r="B61" s="97">
        <v>4</v>
      </c>
      <c r="C61" s="97">
        <v>9</v>
      </c>
      <c r="E61" s="2007"/>
      <c r="F61" s="244"/>
      <c r="G61" s="99" t="s">
        <v>226</v>
      </c>
      <c r="H61" s="242">
        <v>1</v>
      </c>
      <c r="I61" s="242">
        <v>3</v>
      </c>
      <c r="J61" s="248">
        <f t="shared" si="1"/>
        <v>4</v>
      </c>
    </row>
    <row r="62" spans="1:13" ht="12" customHeight="1">
      <c r="E62" s="2007"/>
      <c r="F62" s="488" t="s">
        <v>32</v>
      </c>
      <c r="G62" s="138"/>
      <c r="H62" s="834">
        <f>SUM(H63)</f>
        <v>10</v>
      </c>
      <c r="I62" s="834">
        <f>SUM(I63)</f>
        <v>19</v>
      </c>
      <c r="J62" s="833">
        <f t="shared" si="1"/>
        <v>29</v>
      </c>
    </row>
    <row r="63" spans="1:13" ht="12" customHeight="1">
      <c r="A63" s="97">
        <v>2</v>
      </c>
      <c r="B63" s="97">
        <v>4</v>
      </c>
      <c r="C63" s="97">
        <v>11</v>
      </c>
      <c r="E63" s="2008"/>
      <c r="F63" s="487"/>
      <c r="G63" s="99" t="s">
        <v>225</v>
      </c>
      <c r="H63" s="242">
        <v>10</v>
      </c>
      <c r="I63" s="242">
        <v>19</v>
      </c>
      <c r="J63" s="809">
        <f t="shared" si="1"/>
        <v>29</v>
      </c>
    </row>
    <row r="64" spans="1:13" ht="12.75" customHeight="1">
      <c r="E64" s="2006">
        <v>1403</v>
      </c>
      <c r="F64" s="35" t="s">
        <v>14</v>
      </c>
      <c r="G64" s="111"/>
      <c r="H64" s="246">
        <f>SUM(H65+H67+H69)</f>
        <v>74</v>
      </c>
      <c r="I64" s="246">
        <f>SUM(I65+I67+I69)</f>
        <v>136</v>
      </c>
      <c r="J64" s="245">
        <f t="shared" si="1"/>
        <v>210</v>
      </c>
      <c r="M64" s="1"/>
    </row>
    <row r="65" spans="1:13" ht="12" customHeight="1">
      <c r="E65" s="2007"/>
      <c r="F65" s="488" t="s">
        <v>33</v>
      </c>
      <c r="G65" s="99"/>
      <c r="H65" s="834">
        <f>SUM(H66:H66)</f>
        <v>33</v>
      </c>
      <c r="I65" s="834">
        <f>SUM(I66:I66)</f>
        <v>58</v>
      </c>
      <c r="J65" s="833">
        <f t="shared" si="1"/>
        <v>91</v>
      </c>
    </row>
    <row r="66" spans="1:13" ht="12" customHeight="1">
      <c r="A66" s="97">
        <v>3</v>
      </c>
      <c r="B66" s="97">
        <v>5</v>
      </c>
      <c r="C66" s="97">
        <v>11</v>
      </c>
      <c r="E66" s="2007"/>
      <c r="F66" s="487"/>
      <c r="G66" s="99" t="s">
        <v>224</v>
      </c>
      <c r="H66" s="242">
        <v>33</v>
      </c>
      <c r="I66" s="242">
        <v>58</v>
      </c>
      <c r="J66" s="248">
        <f t="shared" si="1"/>
        <v>91</v>
      </c>
    </row>
    <row r="67" spans="1:13" ht="12" customHeight="1">
      <c r="E67" s="2007"/>
      <c r="F67" s="488" t="s">
        <v>15</v>
      </c>
      <c r="G67" s="99"/>
      <c r="H67" s="834">
        <f>SUM(H68)</f>
        <v>20</v>
      </c>
      <c r="I67" s="834">
        <f>SUM(I68)</f>
        <v>31</v>
      </c>
      <c r="J67" s="833">
        <f t="shared" si="1"/>
        <v>51</v>
      </c>
    </row>
    <row r="68" spans="1:13" ht="12" customHeight="1">
      <c r="A68" s="97">
        <v>3</v>
      </c>
      <c r="B68" s="97">
        <v>5</v>
      </c>
      <c r="C68" s="97">
        <v>8</v>
      </c>
      <c r="E68" s="2007"/>
      <c r="F68" s="487"/>
      <c r="G68" s="99" t="s">
        <v>224</v>
      </c>
      <c r="H68" s="242">
        <v>20</v>
      </c>
      <c r="I68" s="242">
        <v>31</v>
      </c>
      <c r="J68" s="248">
        <f t="shared" si="1"/>
        <v>51</v>
      </c>
    </row>
    <row r="69" spans="1:13" ht="12" customHeight="1">
      <c r="E69" s="2007"/>
      <c r="F69" s="488" t="s">
        <v>16</v>
      </c>
      <c r="G69" s="99"/>
      <c r="H69" s="834">
        <f>SUM(H70:H71)</f>
        <v>21</v>
      </c>
      <c r="I69" s="834">
        <f>SUM(I70:I71)</f>
        <v>47</v>
      </c>
      <c r="J69" s="833">
        <f t="shared" si="1"/>
        <v>68</v>
      </c>
    </row>
    <row r="70" spans="1:13" ht="12" customHeight="1">
      <c r="A70" s="97">
        <v>3</v>
      </c>
      <c r="B70" s="97">
        <v>5</v>
      </c>
      <c r="C70" s="97">
        <v>10</v>
      </c>
      <c r="E70" s="2007"/>
      <c r="F70" s="487"/>
      <c r="G70" s="99" t="s">
        <v>224</v>
      </c>
      <c r="H70" s="242">
        <v>21</v>
      </c>
      <c r="I70" s="242">
        <v>47</v>
      </c>
      <c r="J70" s="248">
        <f t="shared" si="1"/>
        <v>68</v>
      </c>
    </row>
    <row r="71" spans="1:13" ht="12" customHeight="1">
      <c r="A71" s="97">
        <v>3</v>
      </c>
      <c r="B71" s="97">
        <v>5</v>
      </c>
      <c r="C71" s="97">
        <v>10</v>
      </c>
      <c r="E71" s="2008"/>
      <c r="F71" s="518"/>
      <c r="G71" s="274" t="s">
        <v>223</v>
      </c>
      <c r="H71" s="844">
        <v>0</v>
      </c>
      <c r="I71" s="844">
        <v>0</v>
      </c>
      <c r="J71" s="809">
        <f t="shared" si="1"/>
        <v>0</v>
      </c>
    </row>
    <row r="72" spans="1:13" ht="12" customHeight="1">
      <c r="E72" s="754"/>
      <c r="F72" s="99"/>
      <c r="G72" s="99"/>
      <c r="H72" s="471"/>
      <c r="I72" s="213"/>
      <c r="J72" s="471" t="s">
        <v>222</v>
      </c>
    </row>
    <row r="73" spans="1:13" ht="12" customHeight="1">
      <c r="E73" s="754"/>
      <c r="F73" s="99"/>
      <c r="G73" s="99"/>
      <c r="H73" s="471"/>
      <c r="I73" s="471"/>
      <c r="J73" s="104" t="s">
        <v>221</v>
      </c>
    </row>
    <row r="74" spans="1:13" ht="7.5" customHeight="1">
      <c r="E74" s="2206" t="s">
        <v>29</v>
      </c>
      <c r="F74" s="798"/>
      <c r="G74" s="798"/>
      <c r="H74" s="843"/>
      <c r="I74" s="842"/>
      <c r="J74" s="841"/>
    </row>
    <row r="75" spans="1:13" ht="12.75" customHeight="1">
      <c r="E75" s="2207"/>
      <c r="F75" s="326" t="s">
        <v>336</v>
      </c>
      <c r="G75" s="840"/>
      <c r="H75" s="2441" t="s">
        <v>355</v>
      </c>
      <c r="I75" s="2441"/>
      <c r="J75" s="839"/>
    </row>
    <row r="76" spans="1:13">
      <c r="E76" s="2208"/>
      <c r="F76" s="838"/>
      <c r="G76" s="360"/>
      <c r="H76" s="837" t="s">
        <v>26</v>
      </c>
      <c r="I76" s="837" t="s">
        <v>27</v>
      </c>
      <c r="J76" s="836" t="s">
        <v>5</v>
      </c>
    </row>
    <row r="77" spans="1:13" ht="12.75" customHeight="1">
      <c r="E77" s="2010">
        <v>1404</v>
      </c>
      <c r="F77" s="35" t="s">
        <v>34</v>
      </c>
      <c r="G77" s="111"/>
      <c r="H77" s="246">
        <f>SUM(H78,H82)</f>
        <v>492</v>
      </c>
      <c r="I77" s="246">
        <f>SUM(I78,I82)</f>
        <v>220</v>
      </c>
      <c r="J77" s="245">
        <f>SUM(H77:I77)</f>
        <v>712</v>
      </c>
      <c r="M77" s="1"/>
    </row>
    <row r="78" spans="1:13" ht="12" customHeight="1">
      <c r="E78" s="1981"/>
      <c r="F78" s="488" t="s">
        <v>109</v>
      </c>
      <c r="G78" s="99"/>
      <c r="H78" s="834">
        <f>SUM(H79:H81)</f>
        <v>299</v>
      </c>
      <c r="I78" s="834">
        <f>SUM(I79:I81)</f>
        <v>89</v>
      </c>
      <c r="J78" s="833">
        <f>SUM(H78:I78)</f>
        <v>388</v>
      </c>
    </row>
    <row r="79" spans="1:13" ht="12" customHeight="1">
      <c r="A79" s="97">
        <v>4</v>
      </c>
      <c r="B79" s="97">
        <v>6</v>
      </c>
      <c r="C79" s="97">
        <v>11</v>
      </c>
      <c r="E79" s="1995"/>
      <c r="F79" s="487"/>
      <c r="G79" s="99" t="s">
        <v>212</v>
      </c>
      <c r="H79" s="242">
        <v>299</v>
      </c>
      <c r="I79" s="242">
        <v>89</v>
      </c>
      <c r="J79" s="248">
        <f>SUM(H79:I79)</f>
        <v>388</v>
      </c>
    </row>
    <row r="80" spans="1:13" ht="12" customHeight="1">
      <c r="E80" s="1995"/>
      <c r="F80" s="487"/>
      <c r="G80" s="99" t="s">
        <v>332</v>
      </c>
      <c r="H80" s="242">
        <v>0</v>
      </c>
      <c r="I80" s="242">
        <v>0</v>
      </c>
      <c r="J80" s="248">
        <f>SUM(H80:I80)</f>
        <v>0</v>
      </c>
    </row>
    <row r="81" spans="1:13" ht="12" customHeight="1">
      <c r="E81" s="1995"/>
      <c r="F81" s="487"/>
      <c r="G81" s="99" t="s">
        <v>331</v>
      </c>
      <c r="H81" s="242">
        <v>0</v>
      </c>
      <c r="I81" s="242">
        <v>0</v>
      </c>
      <c r="J81" s="248">
        <f>SUM(H81:I81)</f>
        <v>0</v>
      </c>
    </row>
    <row r="82" spans="1:13" ht="12" customHeight="1">
      <c r="E82" s="1981"/>
      <c r="F82" s="488" t="s">
        <v>17</v>
      </c>
      <c r="G82" s="99"/>
      <c r="H82" s="834">
        <f>SUM(H83)</f>
        <v>193</v>
      </c>
      <c r="I82" s="834">
        <f>SUM(I83)</f>
        <v>131</v>
      </c>
      <c r="J82" s="833">
        <f t="shared" ref="J82:J96" si="2">H82+I82</f>
        <v>324</v>
      </c>
    </row>
    <row r="83" spans="1:13" ht="12" customHeight="1">
      <c r="A83" s="97">
        <v>4</v>
      </c>
      <c r="B83" s="97">
        <v>6</v>
      </c>
      <c r="C83" s="97">
        <v>11</v>
      </c>
      <c r="E83" s="1995"/>
      <c r="F83" s="487"/>
      <c r="G83" s="99" t="s">
        <v>209</v>
      </c>
      <c r="H83" s="810">
        <v>193</v>
      </c>
      <c r="I83" s="810">
        <v>131</v>
      </c>
      <c r="J83" s="248">
        <f t="shared" si="2"/>
        <v>324</v>
      </c>
    </row>
    <row r="84" spans="1:13">
      <c r="E84" s="2006">
        <v>1405</v>
      </c>
      <c r="F84" s="35" t="s">
        <v>18</v>
      </c>
      <c r="G84" s="36"/>
      <c r="H84" s="246">
        <f>SUM(H85+H90+H97+H99)</f>
        <v>421</v>
      </c>
      <c r="I84" s="246">
        <f>SUM(I85+I90+I97+I99)</f>
        <v>639</v>
      </c>
      <c r="J84" s="245">
        <f t="shared" si="2"/>
        <v>1060</v>
      </c>
      <c r="M84" s="1"/>
    </row>
    <row r="85" spans="1:13" ht="12" customHeight="1">
      <c r="E85" s="2007"/>
      <c r="F85" s="488" t="s">
        <v>21</v>
      </c>
      <c r="G85" s="99"/>
      <c r="H85" s="834">
        <f>SUM(H86:H89)</f>
        <v>91</v>
      </c>
      <c r="I85" s="834">
        <f>SUM(I86:I89)</f>
        <v>112</v>
      </c>
      <c r="J85" s="833">
        <f t="shared" si="2"/>
        <v>203</v>
      </c>
      <c r="M85" s="1"/>
    </row>
    <row r="86" spans="1:13" ht="12" customHeight="1">
      <c r="A86" s="97">
        <v>5</v>
      </c>
      <c r="B86" s="97">
        <v>4</v>
      </c>
      <c r="C86" s="97">
        <v>8</v>
      </c>
      <c r="E86" s="2007"/>
      <c r="F86" s="487"/>
      <c r="G86" s="99" t="s">
        <v>208</v>
      </c>
      <c r="H86" s="242">
        <v>4</v>
      </c>
      <c r="I86" s="242">
        <v>14</v>
      </c>
      <c r="J86" s="248">
        <f t="shared" si="2"/>
        <v>18</v>
      </c>
    </row>
    <row r="87" spans="1:13" ht="12" customHeight="1">
      <c r="A87" s="97">
        <v>5</v>
      </c>
      <c r="B87" s="97">
        <v>4</v>
      </c>
      <c r="C87" s="97">
        <v>8</v>
      </c>
      <c r="E87" s="2007"/>
      <c r="F87" s="487"/>
      <c r="G87" s="99" t="s">
        <v>207</v>
      </c>
      <c r="H87" s="242">
        <v>60</v>
      </c>
      <c r="I87" s="242">
        <v>65</v>
      </c>
      <c r="J87" s="248">
        <f t="shared" si="2"/>
        <v>125</v>
      </c>
    </row>
    <row r="88" spans="1:13" ht="12" customHeight="1">
      <c r="A88" s="97">
        <v>5</v>
      </c>
      <c r="B88" s="97">
        <v>4</v>
      </c>
      <c r="C88" s="97">
        <v>8</v>
      </c>
      <c r="E88" s="2007"/>
      <c r="F88" s="487"/>
      <c r="G88" s="99" t="s">
        <v>206</v>
      </c>
      <c r="H88" s="242">
        <v>12</v>
      </c>
      <c r="I88" s="242">
        <v>8</v>
      </c>
      <c r="J88" s="248">
        <f t="shared" si="2"/>
        <v>20</v>
      </c>
    </row>
    <row r="89" spans="1:13" ht="12" customHeight="1">
      <c r="A89" s="97">
        <v>5</v>
      </c>
      <c r="B89" s="97">
        <v>4</v>
      </c>
      <c r="C89" s="97">
        <v>8</v>
      </c>
      <c r="E89" s="2007"/>
      <c r="F89" s="487"/>
      <c r="G89" s="99" t="s">
        <v>205</v>
      </c>
      <c r="H89" s="242">
        <v>15</v>
      </c>
      <c r="I89" s="242">
        <v>25</v>
      </c>
      <c r="J89" s="248">
        <f t="shared" si="2"/>
        <v>40</v>
      </c>
    </row>
    <row r="90" spans="1:13" ht="12" customHeight="1">
      <c r="E90" s="2007"/>
      <c r="F90" s="488" t="s">
        <v>19</v>
      </c>
      <c r="G90" s="99"/>
      <c r="H90" s="834">
        <f>SUM(H91:H96)</f>
        <v>229</v>
      </c>
      <c r="I90" s="834">
        <f>SUM(I91:I96)</f>
        <v>289</v>
      </c>
      <c r="J90" s="833">
        <f t="shared" si="2"/>
        <v>518</v>
      </c>
    </row>
    <row r="91" spans="1:13" ht="12" customHeight="1">
      <c r="A91" s="97">
        <v>5</v>
      </c>
      <c r="B91" s="97">
        <v>5</v>
      </c>
      <c r="C91" s="97">
        <v>11</v>
      </c>
      <c r="E91" s="2007"/>
      <c r="F91" s="487"/>
      <c r="G91" s="99" t="s">
        <v>204</v>
      </c>
      <c r="H91" s="242">
        <v>8</v>
      </c>
      <c r="I91" s="242">
        <v>10</v>
      </c>
      <c r="J91" s="248">
        <f t="shared" si="2"/>
        <v>18</v>
      </c>
    </row>
    <row r="92" spans="1:13" ht="12" customHeight="1">
      <c r="A92" s="97">
        <v>5</v>
      </c>
      <c r="B92" s="97">
        <v>5</v>
      </c>
      <c r="C92" s="97">
        <v>11</v>
      </c>
      <c r="E92" s="2007"/>
      <c r="F92" s="487"/>
      <c r="G92" s="99" t="s">
        <v>203</v>
      </c>
      <c r="H92" s="242">
        <v>95</v>
      </c>
      <c r="I92" s="242">
        <v>14</v>
      </c>
      <c r="J92" s="248">
        <f t="shared" si="2"/>
        <v>109</v>
      </c>
    </row>
    <row r="93" spans="1:13" ht="12" customHeight="1">
      <c r="A93" s="97">
        <v>5</v>
      </c>
      <c r="B93" s="97">
        <v>5</v>
      </c>
      <c r="C93" s="97">
        <v>11</v>
      </c>
      <c r="E93" s="2007"/>
      <c r="F93" s="487"/>
      <c r="G93" s="99" t="s">
        <v>202</v>
      </c>
      <c r="H93" s="242">
        <v>4</v>
      </c>
      <c r="I93" s="242">
        <v>2</v>
      </c>
      <c r="J93" s="248">
        <f t="shared" si="2"/>
        <v>6</v>
      </c>
    </row>
    <row r="94" spans="1:13" ht="12" customHeight="1">
      <c r="A94" s="97">
        <v>5</v>
      </c>
      <c r="B94" s="97">
        <v>5</v>
      </c>
      <c r="C94" s="97">
        <v>11</v>
      </c>
      <c r="E94" s="2007"/>
      <c r="F94" s="487"/>
      <c r="G94" s="99" t="s">
        <v>201</v>
      </c>
      <c r="H94" s="242">
        <v>9</v>
      </c>
      <c r="I94" s="242">
        <v>20</v>
      </c>
      <c r="J94" s="248">
        <f t="shared" si="2"/>
        <v>29</v>
      </c>
    </row>
    <row r="95" spans="1:13" ht="12" customHeight="1">
      <c r="A95" s="97">
        <v>5</v>
      </c>
      <c r="B95" s="97">
        <v>5</v>
      </c>
      <c r="C95" s="97">
        <v>11</v>
      </c>
      <c r="E95" s="2007"/>
      <c r="F95" s="487"/>
      <c r="G95" s="99" t="s">
        <v>319</v>
      </c>
      <c r="H95" s="242">
        <v>109</v>
      </c>
      <c r="I95" s="242">
        <v>243</v>
      </c>
      <c r="J95" s="248">
        <f t="shared" si="2"/>
        <v>352</v>
      </c>
    </row>
    <row r="96" spans="1:13" ht="12" customHeight="1">
      <c r="A96" s="97">
        <v>5</v>
      </c>
      <c r="B96" s="97">
        <v>5</v>
      </c>
      <c r="C96" s="97">
        <v>11</v>
      </c>
      <c r="E96" s="2007"/>
      <c r="F96" s="487"/>
      <c r="G96" s="10" t="s">
        <v>200</v>
      </c>
      <c r="H96" s="242">
        <v>4</v>
      </c>
      <c r="I96" s="242">
        <v>0</v>
      </c>
      <c r="J96" s="248">
        <f t="shared" si="2"/>
        <v>4</v>
      </c>
    </row>
    <row r="97" spans="1:13" ht="12" customHeight="1">
      <c r="E97" s="2007"/>
      <c r="F97" s="3" t="s">
        <v>65</v>
      </c>
      <c r="G97" s="9"/>
      <c r="H97" s="834">
        <f>SUM(H98)</f>
        <v>64</v>
      </c>
      <c r="I97" s="834">
        <f>SUM(I98)</f>
        <v>162</v>
      </c>
      <c r="J97" s="833">
        <f>SUM(H97:I97)</f>
        <v>226</v>
      </c>
    </row>
    <row r="98" spans="1:13" ht="12" customHeight="1">
      <c r="A98" s="97">
        <v>5</v>
      </c>
      <c r="B98" s="97">
        <v>5</v>
      </c>
      <c r="C98" s="97">
        <v>10</v>
      </c>
      <c r="E98" s="2007"/>
      <c r="F98" s="99"/>
      <c r="G98" s="99" t="s">
        <v>306</v>
      </c>
      <c r="H98" s="242">
        <v>64</v>
      </c>
      <c r="I98" s="242">
        <v>162</v>
      </c>
      <c r="J98" s="248">
        <f>SUM(H98:I98)</f>
        <v>226</v>
      </c>
    </row>
    <row r="99" spans="1:13" ht="12" customHeight="1">
      <c r="E99" s="2007"/>
      <c r="F99" s="488" t="s">
        <v>49</v>
      </c>
      <c r="G99" s="138"/>
      <c r="H99" s="834">
        <f>SUM(H100:H101)</f>
        <v>37</v>
      </c>
      <c r="I99" s="834">
        <f>SUM(I100:I101)</f>
        <v>76</v>
      </c>
      <c r="J99" s="833">
        <f>SUM(H99:I99)</f>
        <v>113</v>
      </c>
    </row>
    <row r="100" spans="1:13" ht="12" customHeight="1">
      <c r="A100" s="97">
        <v>5</v>
      </c>
      <c r="B100" s="97">
        <v>5</v>
      </c>
      <c r="C100" s="97">
        <v>13</v>
      </c>
      <c r="E100" s="2007"/>
      <c r="F100" s="487"/>
      <c r="G100" s="99" t="s">
        <v>199</v>
      </c>
      <c r="H100" s="242">
        <v>34</v>
      </c>
      <c r="I100" s="242">
        <v>39</v>
      </c>
      <c r="J100" s="248">
        <f>SUM(H100:I100)</f>
        <v>73</v>
      </c>
    </row>
    <row r="101" spans="1:13" ht="12" customHeight="1">
      <c r="E101" s="57"/>
      <c r="F101" s="487"/>
      <c r="G101" s="99" t="s">
        <v>198</v>
      </c>
      <c r="H101" s="242">
        <v>3</v>
      </c>
      <c r="I101" s="242">
        <v>37</v>
      </c>
      <c r="J101" s="248">
        <f>SUM(H101:I101)</f>
        <v>40</v>
      </c>
    </row>
    <row r="102" spans="1:13" ht="12.75" customHeight="1">
      <c r="E102" s="2006">
        <v>1406</v>
      </c>
      <c r="F102" s="35" t="s">
        <v>22</v>
      </c>
      <c r="G102" s="111"/>
      <c r="H102" s="246">
        <f>SUM(H103+H106+H109+H111)</f>
        <v>574</v>
      </c>
      <c r="I102" s="246">
        <f>SUM(I103+I106+I109+I111)</f>
        <v>665</v>
      </c>
      <c r="J102" s="245">
        <f t="shared" ref="J102:J112" si="3">H102+I102</f>
        <v>1239</v>
      </c>
      <c r="M102" s="1"/>
    </row>
    <row r="103" spans="1:13" ht="12" customHeight="1">
      <c r="E103" s="2007"/>
      <c r="F103" s="488" t="s">
        <v>68</v>
      </c>
      <c r="G103" s="99"/>
      <c r="H103" s="834">
        <f>SUM(H104:H105)</f>
        <v>259</v>
      </c>
      <c r="I103" s="834">
        <f>SUM(I104:I105)</f>
        <v>301</v>
      </c>
      <c r="J103" s="833">
        <f t="shared" si="3"/>
        <v>560</v>
      </c>
      <c r="M103" s="1"/>
    </row>
    <row r="104" spans="1:13" ht="12" customHeight="1">
      <c r="A104" s="97">
        <v>6</v>
      </c>
      <c r="B104" s="97">
        <v>2</v>
      </c>
      <c r="C104" s="97">
        <v>6</v>
      </c>
      <c r="E104" s="2007"/>
      <c r="F104" s="497"/>
      <c r="G104" s="99" t="s">
        <v>197</v>
      </c>
      <c r="H104" s="242">
        <v>16</v>
      </c>
      <c r="I104" s="242">
        <v>62</v>
      </c>
      <c r="J104" s="248">
        <f t="shared" si="3"/>
        <v>78</v>
      </c>
    </row>
    <row r="105" spans="1:13" ht="12" customHeight="1">
      <c r="A105" s="97">
        <v>6</v>
      </c>
      <c r="B105" s="97">
        <v>2</v>
      </c>
      <c r="C105" s="97">
        <v>11</v>
      </c>
      <c r="E105" s="2007"/>
      <c r="F105" s="497"/>
      <c r="G105" s="99" t="s">
        <v>196</v>
      </c>
      <c r="H105" s="242">
        <v>243</v>
      </c>
      <c r="I105" s="242">
        <v>239</v>
      </c>
      <c r="J105" s="248">
        <f t="shared" si="3"/>
        <v>482</v>
      </c>
    </row>
    <row r="106" spans="1:13" ht="12" customHeight="1">
      <c r="E106" s="2007"/>
      <c r="F106" s="488" t="s">
        <v>23</v>
      </c>
      <c r="G106" s="99"/>
      <c r="H106" s="834">
        <f>SUM(H107:H108)</f>
        <v>169</v>
      </c>
      <c r="I106" s="834">
        <f>SUM(I107:I108)</f>
        <v>212</v>
      </c>
      <c r="J106" s="833">
        <f t="shared" si="3"/>
        <v>381</v>
      </c>
    </row>
    <row r="107" spans="1:13" ht="12" customHeight="1">
      <c r="A107" s="97">
        <v>6</v>
      </c>
      <c r="B107" s="97">
        <v>2</v>
      </c>
      <c r="C107" s="97">
        <v>10</v>
      </c>
      <c r="E107" s="2007"/>
      <c r="F107" s="487"/>
      <c r="G107" s="99" t="s">
        <v>195</v>
      </c>
      <c r="H107" s="242">
        <v>86</v>
      </c>
      <c r="I107" s="242">
        <v>114</v>
      </c>
      <c r="J107" s="248">
        <f t="shared" si="3"/>
        <v>200</v>
      </c>
    </row>
    <row r="108" spans="1:13" ht="12" customHeight="1">
      <c r="A108" s="97">
        <v>6</v>
      </c>
      <c r="B108" s="97">
        <v>2</v>
      </c>
      <c r="C108" s="97">
        <v>6</v>
      </c>
      <c r="E108" s="2007"/>
      <c r="F108" s="487"/>
      <c r="G108" s="99" t="s">
        <v>194</v>
      </c>
      <c r="H108" s="242">
        <v>83</v>
      </c>
      <c r="I108" s="242">
        <v>98</v>
      </c>
      <c r="J108" s="248">
        <f t="shared" si="3"/>
        <v>181</v>
      </c>
    </row>
    <row r="109" spans="1:13" ht="12" customHeight="1">
      <c r="E109" s="2007"/>
      <c r="F109" s="488" t="s">
        <v>36</v>
      </c>
      <c r="G109" s="99"/>
      <c r="H109" s="834">
        <f>SUM(H110)</f>
        <v>146</v>
      </c>
      <c r="I109" s="834">
        <f>SUM(I110)</f>
        <v>152</v>
      </c>
      <c r="J109" s="833">
        <f t="shared" si="3"/>
        <v>298</v>
      </c>
    </row>
    <row r="110" spans="1:13" ht="12" customHeight="1">
      <c r="A110" s="97">
        <v>6</v>
      </c>
      <c r="B110" s="97">
        <v>2</v>
      </c>
      <c r="C110" s="97">
        <v>10</v>
      </c>
      <c r="E110" s="2007"/>
      <c r="F110" s="497"/>
      <c r="G110" s="99" t="s">
        <v>193</v>
      </c>
      <c r="H110" s="242">
        <v>146</v>
      </c>
      <c r="I110" s="242">
        <v>152</v>
      </c>
      <c r="J110" s="248">
        <f t="shared" si="3"/>
        <v>298</v>
      </c>
    </row>
    <row r="111" spans="1:13" ht="12" customHeight="1">
      <c r="E111" s="2007"/>
      <c r="F111" s="488" t="s">
        <v>37</v>
      </c>
      <c r="G111" s="99"/>
      <c r="H111" s="834">
        <f>SUM(H112)</f>
        <v>0</v>
      </c>
      <c r="I111" s="834">
        <f>SUM(I112)</f>
        <v>0</v>
      </c>
      <c r="J111" s="833">
        <f t="shared" si="3"/>
        <v>0</v>
      </c>
    </row>
    <row r="112" spans="1:13" ht="12" customHeight="1">
      <c r="A112" s="97">
        <v>6</v>
      </c>
      <c r="B112" s="97">
        <v>4</v>
      </c>
      <c r="C112" s="97">
        <v>11</v>
      </c>
      <c r="E112" s="2008"/>
      <c r="F112" s="487"/>
      <c r="G112" s="99" t="s">
        <v>192</v>
      </c>
      <c r="H112" s="242">
        <v>0</v>
      </c>
      <c r="I112" s="242">
        <v>0</v>
      </c>
      <c r="J112" s="248">
        <f t="shared" si="3"/>
        <v>0</v>
      </c>
    </row>
    <row r="113" spans="1:13" ht="12.75" customHeight="1">
      <c r="E113" s="2010">
        <v>1407</v>
      </c>
      <c r="F113" s="35" t="s">
        <v>24</v>
      </c>
      <c r="G113" s="111"/>
      <c r="H113" s="246">
        <f>SUM(H114+H118)</f>
        <v>71</v>
      </c>
      <c r="I113" s="246">
        <f>SUM(I114+I118)</f>
        <v>62</v>
      </c>
      <c r="J113" s="245">
        <f>SUM(H113:I113)</f>
        <v>133</v>
      </c>
      <c r="M113" s="1"/>
    </row>
    <row r="114" spans="1:13" ht="12" customHeight="1">
      <c r="E114" s="1981"/>
      <c r="F114" s="488" t="s">
        <v>69</v>
      </c>
      <c r="G114" s="99"/>
      <c r="H114" s="834">
        <f>SUM(H115:H117)</f>
        <v>20</v>
      </c>
      <c r="I114" s="834">
        <f>SUM(I115:I117)</f>
        <v>15</v>
      </c>
      <c r="J114" s="833">
        <f t="shared" ref="J114:J123" si="4">H114+I114</f>
        <v>35</v>
      </c>
    </row>
    <row r="115" spans="1:13" ht="12" customHeight="1">
      <c r="A115" s="97">
        <v>7</v>
      </c>
      <c r="B115" s="97">
        <v>3</v>
      </c>
      <c r="C115" s="97">
        <v>11</v>
      </c>
      <c r="E115" s="1981"/>
      <c r="F115" s="488"/>
      <c r="G115" s="99" t="s">
        <v>190</v>
      </c>
      <c r="H115" s="242">
        <v>16</v>
      </c>
      <c r="I115" s="242">
        <v>3</v>
      </c>
      <c r="J115" s="248">
        <f t="shared" si="4"/>
        <v>19</v>
      </c>
    </row>
    <row r="116" spans="1:13" ht="12" customHeight="1">
      <c r="E116" s="1981"/>
      <c r="F116" s="488"/>
      <c r="G116" s="99" t="s">
        <v>361</v>
      </c>
      <c r="H116" s="242">
        <v>0</v>
      </c>
      <c r="I116" s="242">
        <v>0</v>
      </c>
      <c r="J116" s="248">
        <f t="shared" si="4"/>
        <v>0</v>
      </c>
    </row>
    <row r="117" spans="1:13" ht="12" customHeight="1">
      <c r="A117" s="97">
        <v>7</v>
      </c>
      <c r="B117" s="97">
        <v>3</v>
      </c>
      <c r="C117" s="97">
        <v>11</v>
      </c>
      <c r="E117" s="1981"/>
      <c r="F117" s="487"/>
      <c r="G117" s="99" t="s">
        <v>256</v>
      </c>
      <c r="H117" s="242">
        <v>4</v>
      </c>
      <c r="I117" s="242">
        <v>12</v>
      </c>
      <c r="J117" s="248">
        <f t="shared" si="4"/>
        <v>16</v>
      </c>
    </row>
    <row r="118" spans="1:13" ht="12" customHeight="1">
      <c r="E118" s="1981"/>
      <c r="F118" s="488" t="s">
        <v>51</v>
      </c>
      <c r="G118" s="138"/>
      <c r="H118" s="834">
        <f>SUM(H119:H120)</f>
        <v>51</v>
      </c>
      <c r="I118" s="834">
        <f>SUM(I119:I120)</f>
        <v>47</v>
      </c>
      <c r="J118" s="833">
        <f t="shared" si="4"/>
        <v>98</v>
      </c>
    </row>
    <row r="119" spans="1:13" ht="12" customHeight="1">
      <c r="A119" s="97">
        <v>7</v>
      </c>
      <c r="B119" s="97">
        <v>6</v>
      </c>
      <c r="C119" s="97">
        <v>10</v>
      </c>
      <c r="E119" s="1981"/>
      <c r="F119" s="487"/>
      <c r="G119" s="99" t="s">
        <v>186</v>
      </c>
      <c r="H119" s="242">
        <v>40</v>
      </c>
      <c r="I119" s="242">
        <v>40</v>
      </c>
      <c r="J119" s="248">
        <f t="shared" si="4"/>
        <v>80</v>
      </c>
    </row>
    <row r="120" spans="1:13" ht="12" customHeight="1">
      <c r="A120" s="97">
        <v>7</v>
      </c>
      <c r="B120" s="97">
        <v>6</v>
      </c>
      <c r="C120" s="97">
        <v>10</v>
      </c>
      <c r="E120" s="1981"/>
      <c r="F120" s="487"/>
      <c r="G120" s="99" t="s">
        <v>185</v>
      </c>
      <c r="H120" s="242">
        <v>11</v>
      </c>
      <c r="I120" s="242">
        <v>7</v>
      </c>
      <c r="J120" s="248">
        <f t="shared" si="4"/>
        <v>18</v>
      </c>
    </row>
    <row r="121" spans="1:13" ht="12.75" customHeight="1">
      <c r="E121" s="2010">
        <v>1408</v>
      </c>
      <c r="F121" s="35" t="s">
        <v>25</v>
      </c>
      <c r="G121" s="41"/>
      <c r="H121" s="246">
        <f>SUM(H122+H124+H127+H131)</f>
        <v>119</v>
      </c>
      <c r="I121" s="246">
        <f>SUM(I122+I124+I127+I131)</f>
        <v>193</v>
      </c>
      <c r="J121" s="245">
        <f t="shared" si="4"/>
        <v>312</v>
      </c>
      <c r="M121" s="1"/>
    </row>
    <row r="122" spans="1:13" ht="12" customHeight="1">
      <c r="E122" s="1981"/>
      <c r="F122" s="488" t="s">
        <v>20</v>
      </c>
      <c r="G122" s="99"/>
      <c r="H122" s="835">
        <f>SUM(H123)</f>
        <v>111</v>
      </c>
      <c r="I122" s="835">
        <f>SUM(I123)</f>
        <v>179</v>
      </c>
      <c r="J122" s="833">
        <f t="shared" si="4"/>
        <v>290</v>
      </c>
    </row>
    <row r="123" spans="1:13" ht="12" customHeight="1">
      <c r="A123" s="97">
        <v>8</v>
      </c>
      <c r="B123" s="97">
        <v>4</v>
      </c>
      <c r="C123" s="97">
        <v>8</v>
      </c>
      <c r="E123" s="1981"/>
      <c r="F123" s="487"/>
      <c r="G123" s="99" t="s">
        <v>183</v>
      </c>
      <c r="H123" s="242">
        <v>111</v>
      </c>
      <c r="I123" s="242">
        <v>179</v>
      </c>
      <c r="J123" s="248">
        <f t="shared" si="4"/>
        <v>290</v>
      </c>
    </row>
    <row r="124" spans="1:13" ht="12" customHeight="1">
      <c r="E124" s="1981"/>
      <c r="F124" s="488" t="s">
        <v>50</v>
      </c>
      <c r="G124" s="138"/>
      <c r="H124" s="834">
        <f>SUM(H125:H126)</f>
        <v>0</v>
      </c>
      <c r="I124" s="834">
        <f>SUM(I125:I126)</f>
        <v>0</v>
      </c>
      <c r="J124" s="248">
        <f>SUM(H124:I124)</f>
        <v>0</v>
      </c>
    </row>
    <row r="125" spans="1:13" ht="12" customHeight="1">
      <c r="E125" s="1981"/>
      <c r="F125" s="488"/>
      <c r="G125" s="261" t="s">
        <v>182</v>
      </c>
      <c r="H125" s="242">
        <v>0</v>
      </c>
      <c r="I125" s="242">
        <v>0</v>
      </c>
      <c r="J125" s="248">
        <f>SUM(H125:I125)</f>
        <v>0</v>
      </c>
    </row>
    <row r="126" spans="1:13" ht="12" customHeight="1">
      <c r="A126" s="97">
        <v>8</v>
      </c>
      <c r="B126" s="97">
        <v>4</v>
      </c>
      <c r="C126" s="97">
        <v>6</v>
      </c>
      <c r="E126" s="1981"/>
      <c r="F126" s="487"/>
      <c r="G126" s="99" t="s">
        <v>314</v>
      </c>
      <c r="H126" s="242">
        <v>0</v>
      </c>
      <c r="I126" s="242">
        <v>0</v>
      </c>
      <c r="J126" s="248">
        <f>SUM(H126:I126)</f>
        <v>0</v>
      </c>
    </row>
    <row r="127" spans="1:13" ht="12" customHeight="1">
      <c r="E127" s="1981"/>
      <c r="F127" s="488" t="s">
        <v>38</v>
      </c>
      <c r="G127" s="99"/>
      <c r="H127" s="834">
        <f>SUM(H128:H130)</f>
        <v>4</v>
      </c>
      <c r="I127" s="834">
        <f>SUM(I128:I130)</f>
        <v>6</v>
      </c>
      <c r="J127" s="833">
        <f t="shared" ref="J127:J132" si="5">H127+I127</f>
        <v>10</v>
      </c>
    </row>
    <row r="128" spans="1:13" ht="12" customHeight="1">
      <c r="A128" s="97">
        <v>8</v>
      </c>
      <c r="B128" s="97">
        <v>4</v>
      </c>
      <c r="C128" s="97">
        <v>11</v>
      </c>
      <c r="E128" s="1981"/>
      <c r="F128" s="488"/>
      <c r="G128" s="99" t="s">
        <v>180</v>
      </c>
      <c r="H128" s="242">
        <v>4</v>
      </c>
      <c r="I128" s="242">
        <v>2</v>
      </c>
      <c r="J128" s="248">
        <f t="shared" si="5"/>
        <v>6</v>
      </c>
    </row>
    <row r="129" spans="1:13" ht="12" customHeight="1">
      <c r="A129" s="97">
        <v>8</v>
      </c>
      <c r="B129" s="97">
        <v>3</v>
      </c>
      <c r="C129" s="97">
        <v>11</v>
      </c>
      <c r="E129" s="1981"/>
      <c r="F129" s="488"/>
      <c r="G129" s="99" t="s">
        <v>179</v>
      </c>
      <c r="H129" s="242">
        <v>0</v>
      </c>
      <c r="I129" s="242">
        <v>2</v>
      </c>
      <c r="J129" s="248">
        <f t="shared" si="5"/>
        <v>2</v>
      </c>
    </row>
    <row r="130" spans="1:13" ht="12" customHeight="1">
      <c r="A130" s="97">
        <v>8</v>
      </c>
      <c r="B130" s="97">
        <v>4</v>
      </c>
      <c r="C130" s="97">
        <v>11</v>
      </c>
      <c r="E130" s="1981"/>
      <c r="F130" s="488"/>
      <c r="G130" s="99" t="s">
        <v>178</v>
      </c>
      <c r="H130" s="242">
        <v>0</v>
      </c>
      <c r="I130" s="242">
        <v>2</v>
      </c>
      <c r="J130" s="248">
        <f t="shared" si="5"/>
        <v>2</v>
      </c>
    </row>
    <row r="131" spans="1:13" ht="12" customHeight="1">
      <c r="E131" s="1981"/>
      <c r="F131" s="488" t="s">
        <v>39</v>
      </c>
      <c r="G131" s="138"/>
      <c r="H131" s="834">
        <f>SUM(H132)</f>
        <v>4</v>
      </c>
      <c r="I131" s="834">
        <f>SUM(I132)</f>
        <v>8</v>
      </c>
      <c r="J131" s="833">
        <f t="shared" si="5"/>
        <v>12</v>
      </c>
    </row>
    <row r="132" spans="1:13" ht="12" customHeight="1">
      <c r="A132" s="97">
        <v>8</v>
      </c>
      <c r="B132" s="97">
        <v>4</v>
      </c>
      <c r="C132" s="97">
        <v>11</v>
      </c>
      <c r="E132" s="1981"/>
      <c r="F132" s="487"/>
      <c r="G132" s="99" t="s">
        <v>177</v>
      </c>
      <c r="H132" s="242">
        <v>4</v>
      </c>
      <c r="I132" s="242">
        <v>8</v>
      </c>
      <c r="J132" s="248">
        <f t="shared" si="5"/>
        <v>12</v>
      </c>
    </row>
    <row r="133" spans="1:13" ht="12.75" customHeight="1">
      <c r="E133" s="2010">
        <v>1624</v>
      </c>
      <c r="F133" s="41" t="s">
        <v>47</v>
      </c>
      <c r="G133" s="111"/>
      <c r="H133" s="246">
        <f>SUM(H134+H136)</f>
        <v>4</v>
      </c>
      <c r="I133" s="246">
        <f>SUM(I134+I136)</f>
        <v>12</v>
      </c>
      <c r="J133" s="246">
        <f>SUM(H133:I133)</f>
        <v>16</v>
      </c>
      <c r="K133" s="244"/>
      <c r="M133" s="1"/>
    </row>
    <row r="134" spans="1:13" ht="12" customHeight="1">
      <c r="E134" s="1981"/>
      <c r="F134" s="499" t="s">
        <v>35</v>
      </c>
      <c r="G134" s="10"/>
      <c r="H134" s="834">
        <f>SUM(H135)</f>
        <v>2</v>
      </c>
      <c r="I134" s="834">
        <f>SUM(I135)</f>
        <v>6</v>
      </c>
      <c r="J134" s="833">
        <f>H134+I134</f>
        <v>8</v>
      </c>
      <c r="M134" s="1"/>
    </row>
    <row r="135" spans="1:13" ht="12" customHeight="1">
      <c r="A135" s="97">
        <v>9</v>
      </c>
      <c r="B135" s="97">
        <v>4</v>
      </c>
      <c r="C135" s="97">
        <v>8</v>
      </c>
      <c r="E135" s="1981"/>
      <c r="F135" s="487"/>
      <c r="G135" s="99" t="s">
        <v>175</v>
      </c>
      <c r="H135" s="242">
        <v>2</v>
      </c>
      <c r="I135" s="242">
        <v>6</v>
      </c>
      <c r="J135" s="248">
        <f>H135+I135</f>
        <v>8</v>
      </c>
      <c r="M135" s="1"/>
    </row>
    <row r="136" spans="1:13" ht="12" customHeight="1">
      <c r="E136" s="1981"/>
      <c r="F136" s="488" t="s">
        <v>52</v>
      </c>
      <c r="G136" s="99"/>
      <c r="H136" s="834">
        <f>SUM(H137)</f>
        <v>2</v>
      </c>
      <c r="I136" s="834">
        <f>SUM(I137)</f>
        <v>6</v>
      </c>
      <c r="J136" s="833">
        <f>H136+I136</f>
        <v>8</v>
      </c>
      <c r="M136" s="1"/>
    </row>
    <row r="137" spans="1:13" ht="12" customHeight="1">
      <c r="A137" s="97">
        <v>9</v>
      </c>
      <c r="B137" s="97">
        <v>5</v>
      </c>
      <c r="C137" s="97">
        <v>11</v>
      </c>
      <c r="E137" s="1982"/>
      <c r="F137" s="518"/>
      <c r="G137" s="274" t="s">
        <v>174</v>
      </c>
      <c r="H137" s="810">
        <v>2</v>
      </c>
      <c r="I137" s="810">
        <v>6</v>
      </c>
      <c r="J137" s="809">
        <f>H137+I137</f>
        <v>8</v>
      </c>
      <c r="M137" s="1"/>
    </row>
    <row r="138" spans="1:13">
      <c r="E138" s="832"/>
      <c r="F138" s="2148" t="s">
        <v>5</v>
      </c>
      <c r="G138" s="2149"/>
      <c r="H138" s="808">
        <f>SUM(H8+H33+H64+H77+H84+H102+H113+H121+H133)</f>
        <v>3477</v>
      </c>
      <c r="I138" s="808">
        <f>SUM(I8+I33+I64+I77+I84+I102+I113+I121+I133)</f>
        <v>3837</v>
      </c>
      <c r="J138" s="807">
        <f>SUM(J8+J33+J64+J77+J84+J102+J113+J121+J133)</f>
        <v>7314</v>
      </c>
    </row>
    <row r="139" spans="1:13" ht="10.5" customHeight="1">
      <c r="E139" s="754"/>
      <c r="F139" s="2020" t="s">
        <v>346</v>
      </c>
      <c r="G139" s="2020"/>
      <c r="H139" s="2020"/>
      <c r="I139" s="2020"/>
      <c r="J139" s="2020"/>
    </row>
    <row r="140" spans="1:13" ht="10.5" customHeight="1">
      <c r="E140" s="754"/>
      <c r="F140" s="2147"/>
      <c r="G140" s="2147"/>
      <c r="H140" s="2147"/>
      <c r="I140" s="2147"/>
      <c r="J140" s="2147"/>
    </row>
    <row r="141" spans="1:13" ht="9" customHeight="1"/>
    <row r="142" spans="1:13" ht="15.75" customHeight="1">
      <c r="E142" s="754"/>
      <c r="G142" s="99"/>
    </row>
    <row r="143" spans="1:13" ht="9" customHeight="1">
      <c r="E143" s="754"/>
    </row>
    <row r="144" spans="1:13" ht="12.75" customHeight="1"/>
    <row r="145" spans="5:5" ht="9" customHeight="1">
      <c r="E145" s="754"/>
    </row>
    <row r="146" spans="5:5" ht="9" customHeight="1">
      <c r="E146" s="754"/>
    </row>
    <row r="147" spans="5:5" ht="9" customHeight="1"/>
    <row r="148" spans="5:5" ht="9" customHeight="1"/>
    <row r="149" spans="5:5" ht="9" customHeight="1"/>
    <row r="150" spans="5:5" ht="9" customHeight="1"/>
    <row r="151" spans="5:5" ht="9" customHeight="1"/>
    <row r="152" spans="5:5" ht="9" customHeight="1"/>
    <row r="153" spans="5:5" ht="9" customHeight="1"/>
    <row r="154" spans="5:5" ht="9" customHeight="1"/>
    <row r="155" spans="5:5" ht="9" customHeight="1"/>
    <row r="156" spans="5:5" ht="9" customHeight="1"/>
    <row r="157" spans="5:5" ht="9" customHeight="1"/>
    <row r="158" spans="5:5" ht="9" customHeight="1"/>
    <row r="159" spans="5:5" ht="9" customHeight="1"/>
    <row r="160" spans="5: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c r="F231" s="99"/>
      <c r="G231" s="99"/>
    </row>
    <row r="232" spans="6:7" ht="9" customHeight="1"/>
    <row r="233" spans="6:7" ht="9" customHeight="1"/>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sheetData>
  <mergeCells count="19">
    <mergeCell ref="E121:E132"/>
    <mergeCell ref="E77:E83"/>
    <mergeCell ref="E84:E100"/>
    <mergeCell ref="F139:J139"/>
    <mergeCell ref="F140:J140"/>
    <mergeCell ref="F138:G138"/>
    <mergeCell ref="E102:E112"/>
    <mergeCell ref="E113:E120"/>
    <mergeCell ref="E133:E137"/>
    <mergeCell ref="L2:Z2"/>
    <mergeCell ref="E33:E63"/>
    <mergeCell ref="E74:E76"/>
    <mergeCell ref="E64:E71"/>
    <mergeCell ref="E3:J3"/>
    <mergeCell ref="E2:J2"/>
    <mergeCell ref="E5:E7"/>
    <mergeCell ref="E8:E30"/>
    <mergeCell ref="H6:I6"/>
    <mergeCell ref="H75:I75"/>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2" max="10"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BE3AD-92C4-4887-9614-FE32D9EF0426}">
  <dimension ref="A1:AC496"/>
  <sheetViews>
    <sheetView view="pageBreakPreview" topLeftCell="D1" zoomScaleNormal="115" zoomScaleSheetLayoutView="100" workbookViewId="0">
      <selection activeCell="E2" sqref="E2:J2"/>
    </sheetView>
  </sheetViews>
  <sheetFormatPr baseColWidth="10" defaultRowHeight="12.75"/>
  <cols>
    <col min="1" max="2" width="1.85546875" style="97" hidden="1" customWidth="1"/>
    <col min="3" max="3" width="2.42578125" style="97" hidden="1" customWidth="1"/>
    <col min="4" max="4" width="3" style="97" customWidth="1"/>
    <col min="5" max="5" width="7.5703125" style="73" customWidth="1"/>
    <col min="6" max="6" width="1.5703125" style="73" customWidth="1"/>
    <col min="7" max="7" width="67.7109375" style="73" customWidth="1"/>
    <col min="8" max="10" width="7.28515625" style="214" customWidth="1"/>
    <col min="11" max="11" width="4.7109375" style="73" customWidth="1"/>
    <col min="12" max="12" width="7" style="73" customWidth="1"/>
    <col min="13" max="13" width="9"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213"/>
      <c r="I1" s="213"/>
      <c r="J1" s="213"/>
    </row>
    <row r="2" spans="1:29" ht="12.75" customHeight="1">
      <c r="E2" s="1983" t="s">
        <v>366</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t="s">
        <v>363</v>
      </c>
      <c r="F3" s="1983"/>
      <c r="G3" s="1983"/>
      <c r="H3" s="1983"/>
      <c r="I3" s="1983"/>
      <c r="J3" s="1983"/>
      <c r="K3" s="106"/>
      <c r="L3" s="105"/>
      <c r="AB3" s="104"/>
      <c r="AC3" s="104"/>
    </row>
    <row r="4" spans="1:29" ht="3" customHeight="1">
      <c r="F4" s="274"/>
      <c r="G4" s="274"/>
      <c r="H4" s="213"/>
      <c r="I4" s="213"/>
      <c r="L4" s="99"/>
    </row>
    <row r="5" spans="1:29" ht="8.25" customHeight="1">
      <c r="E5" s="2206" t="s">
        <v>29</v>
      </c>
      <c r="F5" s="798"/>
      <c r="G5" s="572"/>
      <c r="H5" s="843"/>
      <c r="I5" s="842"/>
      <c r="J5" s="841"/>
      <c r="L5" s="99"/>
    </row>
    <row r="6" spans="1:29" ht="12" customHeight="1">
      <c r="A6" s="97" t="s">
        <v>134</v>
      </c>
      <c r="B6" s="97" t="s">
        <v>1</v>
      </c>
      <c r="C6" s="97" t="s">
        <v>133</v>
      </c>
      <c r="E6" s="2207"/>
      <c r="F6" s="326" t="s">
        <v>336</v>
      </c>
      <c r="G6" s="363"/>
      <c r="H6" s="2441" t="s">
        <v>355</v>
      </c>
      <c r="I6" s="2441"/>
      <c r="J6" s="839"/>
    </row>
    <row r="7" spans="1:29">
      <c r="E7" s="2208"/>
      <c r="F7" s="323"/>
      <c r="G7" s="360"/>
      <c r="H7" s="837" t="s">
        <v>26</v>
      </c>
      <c r="I7" s="837" t="s">
        <v>27</v>
      </c>
      <c r="J7" s="836" t="s">
        <v>5</v>
      </c>
    </row>
    <row r="8" spans="1:29">
      <c r="E8" s="2006">
        <v>1401</v>
      </c>
      <c r="F8" s="271" t="s">
        <v>9</v>
      </c>
      <c r="G8" s="432"/>
      <c r="H8" s="851">
        <f>SUM(H9,H12,H15,H19,H26,H29,H31)</f>
        <v>56</v>
      </c>
      <c r="I8" s="851">
        <f>SUM(I9,I12,I15,I19,I26,I29,I31)</f>
        <v>39</v>
      </c>
      <c r="J8" s="850">
        <f t="shared" ref="J8:J39" si="0">SUM(H8:I8)</f>
        <v>95</v>
      </c>
      <c r="M8" s="1"/>
    </row>
    <row r="9" spans="1:29" ht="12" customHeight="1">
      <c r="E9" s="2014"/>
      <c r="F9" s="525" t="s">
        <v>10</v>
      </c>
      <c r="G9" s="481"/>
      <c r="H9" s="849">
        <f>SUM(H10:H11)</f>
        <v>7</v>
      </c>
      <c r="I9" s="849">
        <f>SUM(I10:I11)</f>
        <v>3</v>
      </c>
      <c r="J9" s="848">
        <f t="shared" si="0"/>
        <v>10</v>
      </c>
    </row>
    <row r="10" spans="1:29" ht="12" customHeight="1">
      <c r="A10" s="97">
        <v>1</v>
      </c>
      <c r="B10" s="97">
        <v>1</v>
      </c>
      <c r="C10" s="97">
        <v>11</v>
      </c>
      <c r="E10" s="2014"/>
      <c r="F10" s="488"/>
      <c r="G10" s="99" t="s">
        <v>240</v>
      </c>
      <c r="H10" s="249">
        <v>6</v>
      </c>
      <c r="I10" s="249">
        <v>3</v>
      </c>
      <c r="J10" s="248">
        <f t="shared" si="0"/>
        <v>9</v>
      </c>
    </row>
    <row r="11" spans="1:29" ht="12" customHeight="1">
      <c r="A11" s="97">
        <v>1</v>
      </c>
      <c r="B11" s="97">
        <v>1</v>
      </c>
      <c r="C11" s="97">
        <v>7</v>
      </c>
      <c r="E11" s="2014"/>
      <c r="F11" s="487"/>
      <c r="G11" s="10" t="s">
        <v>357</v>
      </c>
      <c r="H11" s="242">
        <v>1</v>
      </c>
      <c r="I11" s="242">
        <v>0</v>
      </c>
      <c r="J11" s="248">
        <f t="shared" si="0"/>
        <v>1</v>
      </c>
      <c r="M11" s="1"/>
    </row>
    <row r="12" spans="1:29" ht="12" customHeight="1">
      <c r="E12" s="2014"/>
      <c r="F12" s="488" t="s">
        <v>11</v>
      </c>
      <c r="G12" s="99"/>
      <c r="H12" s="834">
        <f>SUM(H13:H14)</f>
        <v>7</v>
      </c>
      <c r="I12" s="834">
        <f>SUM(I13:I14)</f>
        <v>14</v>
      </c>
      <c r="J12" s="847">
        <f t="shared" si="0"/>
        <v>21</v>
      </c>
    </row>
    <row r="13" spans="1:29" ht="12" customHeight="1">
      <c r="A13" s="97">
        <v>1</v>
      </c>
      <c r="B13" s="97">
        <v>1</v>
      </c>
      <c r="C13" s="97">
        <v>5</v>
      </c>
      <c r="E13" s="2014"/>
      <c r="F13" s="487"/>
      <c r="G13" s="99" t="s">
        <v>248</v>
      </c>
      <c r="H13" s="242">
        <v>6</v>
      </c>
      <c r="I13" s="242">
        <v>13</v>
      </c>
      <c r="J13" s="248">
        <f t="shared" si="0"/>
        <v>19</v>
      </c>
    </row>
    <row r="14" spans="1:29" ht="12" customHeight="1">
      <c r="A14" s="97">
        <v>1</v>
      </c>
      <c r="B14" s="97">
        <v>1</v>
      </c>
      <c r="C14" s="97">
        <v>5</v>
      </c>
      <c r="E14" s="2014"/>
      <c r="F14" s="487"/>
      <c r="G14" s="99" t="s">
        <v>247</v>
      </c>
      <c r="H14" s="242">
        <v>1</v>
      </c>
      <c r="I14" s="242">
        <v>1</v>
      </c>
      <c r="J14" s="248">
        <f t="shared" si="0"/>
        <v>2</v>
      </c>
    </row>
    <row r="15" spans="1:29" ht="12" customHeight="1">
      <c r="E15" s="2014"/>
      <c r="F15" s="488" t="s">
        <v>12</v>
      </c>
      <c r="G15" s="99"/>
      <c r="H15" s="834">
        <f>SUM(H16:H18)</f>
        <v>23</v>
      </c>
      <c r="I15" s="834">
        <f>SUM(I16:I18)</f>
        <v>8</v>
      </c>
      <c r="J15" s="847">
        <f t="shared" si="0"/>
        <v>31</v>
      </c>
    </row>
    <row r="16" spans="1:29" ht="12" customHeight="1">
      <c r="A16" s="97">
        <v>1</v>
      </c>
      <c r="B16" s="97">
        <v>1</v>
      </c>
      <c r="C16" s="97">
        <v>12</v>
      </c>
      <c r="E16" s="2014"/>
      <c r="F16" s="488"/>
      <c r="G16" s="99" t="s">
        <v>246</v>
      </c>
      <c r="H16" s="242">
        <v>23</v>
      </c>
      <c r="I16" s="242">
        <v>8</v>
      </c>
      <c r="J16" s="248">
        <f t="shared" si="0"/>
        <v>31</v>
      </c>
    </row>
    <row r="17" spans="1:10" s="99" customFormat="1" ht="12" customHeight="1">
      <c r="A17" s="97"/>
      <c r="B17" s="97"/>
      <c r="C17" s="97"/>
      <c r="D17" s="97"/>
      <c r="E17" s="2014"/>
      <c r="F17" s="524"/>
      <c r="G17" s="99" t="s">
        <v>245</v>
      </c>
      <c r="H17" s="513">
        <v>0</v>
      </c>
      <c r="I17" s="513">
        <v>0</v>
      </c>
      <c r="J17" s="856">
        <f t="shared" si="0"/>
        <v>0</v>
      </c>
    </row>
    <row r="18" spans="1:10" ht="12" customHeight="1">
      <c r="A18" s="97">
        <v>1</v>
      </c>
      <c r="B18" s="97">
        <v>1</v>
      </c>
      <c r="C18" s="97">
        <v>12</v>
      </c>
      <c r="E18" s="2014"/>
      <c r="F18" s="487"/>
      <c r="G18" s="99" t="s">
        <v>244</v>
      </c>
      <c r="H18" s="242">
        <v>0</v>
      </c>
      <c r="I18" s="242">
        <v>0</v>
      </c>
      <c r="J18" s="248">
        <f t="shared" si="0"/>
        <v>0</v>
      </c>
    </row>
    <row r="19" spans="1:10" ht="12" customHeight="1">
      <c r="E19" s="2014"/>
      <c r="F19" s="524" t="s">
        <v>30</v>
      </c>
      <c r="G19" s="142"/>
      <c r="H19" s="834">
        <f>SUM(H20:H25)</f>
        <v>12</v>
      </c>
      <c r="I19" s="834">
        <f>SUM(I20:I25)</f>
        <v>2</v>
      </c>
      <c r="J19" s="847">
        <f t="shared" si="0"/>
        <v>14</v>
      </c>
    </row>
    <row r="20" spans="1:10" ht="12" customHeight="1">
      <c r="A20" s="97">
        <v>1</v>
      </c>
      <c r="B20" s="97">
        <v>1</v>
      </c>
      <c r="C20" s="97">
        <v>2</v>
      </c>
      <c r="E20" s="2014"/>
      <c r="F20" s="487"/>
      <c r="G20" s="99" t="s">
        <v>238</v>
      </c>
      <c r="H20" s="242">
        <v>2</v>
      </c>
      <c r="I20" s="242">
        <v>0</v>
      </c>
      <c r="J20" s="248">
        <f t="shared" si="0"/>
        <v>2</v>
      </c>
    </row>
    <row r="21" spans="1:10" ht="12" customHeight="1">
      <c r="A21" s="97">
        <v>1</v>
      </c>
      <c r="B21" s="97">
        <v>1</v>
      </c>
      <c r="C21" s="97">
        <v>2</v>
      </c>
      <c r="E21" s="2014"/>
      <c r="F21" s="487"/>
      <c r="G21" s="99" t="s">
        <v>243</v>
      </c>
      <c r="H21" s="242">
        <v>0</v>
      </c>
      <c r="I21" s="242">
        <v>0</v>
      </c>
      <c r="J21" s="248">
        <f t="shared" si="0"/>
        <v>0</v>
      </c>
    </row>
    <row r="22" spans="1:10" ht="12" customHeight="1">
      <c r="A22" s="97">
        <v>1</v>
      </c>
      <c r="B22" s="97">
        <v>1</v>
      </c>
      <c r="C22" s="97">
        <v>2</v>
      </c>
      <c r="E22" s="2014"/>
      <c r="F22" s="487"/>
      <c r="G22" s="99" t="s">
        <v>242</v>
      </c>
      <c r="H22" s="242">
        <v>0</v>
      </c>
      <c r="I22" s="242">
        <v>2</v>
      </c>
      <c r="J22" s="248">
        <f t="shared" si="0"/>
        <v>2</v>
      </c>
    </row>
    <row r="23" spans="1:10" ht="12" customHeight="1">
      <c r="A23" s="97">
        <v>1</v>
      </c>
      <c r="B23" s="97">
        <v>1</v>
      </c>
      <c r="C23" s="97">
        <v>2</v>
      </c>
      <c r="E23" s="2014"/>
      <c r="F23" s="487"/>
      <c r="G23" s="99" t="s">
        <v>241</v>
      </c>
      <c r="H23" s="242">
        <v>1</v>
      </c>
      <c r="I23" s="242">
        <v>0</v>
      </c>
      <c r="J23" s="248">
        <f t="shared" si="0"/>
        <v>1</v>
      </c>
    </row>
    <row r="24" spans="1:10" ht="12" customHeight="1">
      <c r="A24" s="97">
        <v>1</v>
      </c>
      <c r="B24" s="97">
        <v>1</v>
      </c>
      <c r="C24" s="97">
        <v>2</v>
      </c>
      <c r="E24" s="2014"/>
      <c r="F24" s="487"/>
      <c r="G24" s="99" t="s">
        <v>240</v>
      </c>
      <c r="H24" s="242">
        <v>9</v>
      </c>
      <c r="I24" s="242">
        <v>0</v>
      </c>
      <c r="J24" s="248">
        <f t="shared" si="0"/>
        <v>9</v>
      </c>
    </row>
    <row r="25" spans="1:10" ht="12" customHeight="1">
      <c r="A25" s="97">
        <v>1</v>
      </c>
      <c r="B25" s="97">
        <v>1</v>
      </c>
      <c r="C25" s="97">
        <v>2</v>
      </c>
      <c r="E25" s="2014"/>
      <c r="F25" s="487"/>
      <c r="G25" s="10" t="s">
        <v>340</v>
      </c>
      <c r="H25" s="242">
        <v>0</v>
      </c>
      <c r="I25" s="242">
        <v>0</v>
      </c>
      <c r="J25" s="248">
        <f t="shared" si="0"/>
        <v>0</v>
      </c>
    </row>
    <row r="26" spans="1:10" ht="12" customHeight="1">
      <c r="E26" s="2014"/>
      <c r="F26" s="524" t="s">
        <v>31</v>
      </c>
      <c r="G26" s="99"/>
      <c r="H26" s="834">
        <f>SUM(H27:H28)</f>
        <v>3</v>
      </c>
      <c r="I26" s="834">
        <f>SUM(I27:I28)</f>
        <v>7</v>
      </c>
      <c r="J26" s="847">
        <f t="shared" si="0"/>
        <v>10</v>
      </c>
    </row>
    <row r="27" spans="1:10" ht="12" customHeight="1">
      <c r="A27" s="97">
        <v>1</v>
      </c>
      <c r="B27" s="97">
        <v>1</v>
      </c>
      <c r="C27" s="97">
        <v>4</v>
      </c>
      <c r="E27" s="2014"/>
      <c r="F27" s="487"/>
      <c r="G27" s="99" t="s">
        <v>238</v>
      </c>
      <c r="H27" s="242">
        <v>3</v>
      </c>
      <c r="I27" s="242">
        <v>6</v>
      </c>
      <c r="J27" s="248">
        <f t="shared" si="0"/>
        <v>9</v>
      </c>
    </row>
    <row r="28" spans="1:10" ht="12" customHeight="1">
      <c r="A28" s="97">
        <v>1</v>
      </c>
      <c r="B28" s="97">
        <v>1</v>
      </c>
      <c r="C28" s="97">
        <v>4</v>
      </c>
      <c r="E28" s="2014"/>
      <c r="F28" s="487"/>
      <c r="G28" s="99" t="s">
        <v>240</v>
      </c>
      <c r="H28" s="242">
        <v>0</v>
      </c>
      <c r="I28" s="242">
        <v>1</v>
      </c>
      <c r="J28" s="248">
        <f t="shared" si="0"/>
        <v>1</v>
      </c>
    </row>
    <row r="29" spans="1:10" ht="12" customHeight="1">
      <c r="E29" s="2014"/>
      <c r="F29" s="488" t="s">
        <v>58</v>
      </c>
      <c r="G29" s="99"/>
      <c r="H29" s="834">
        <f>SUM(H30)</f>
        <v>4</v>
      </c>
      <c r="I29" s="834">
        <f>SUM(I30)</f>
        <v>5</v>
      </c>
      <c r="J29" s="847">
        <f t="shared" si="0"/>
        <v>9</v>
      </c>
    </row>
    <row r="30" spans="1:10" ht="12" customHeight="1">
      <c r="A30" s="97">
        <v>1</v>
      </c>
      <c r="B30" s="97">
        <v>1</v>
      </c>
      <c r="C30" s="97">
        <v>1</v>
      </c>
      <c r="E30" s="2014"/>
      <c r="F30" s="487"/>
      <c r="G30" s="99" t="s">
        <v>236</v>
      </c>
      <c r="H30" s="242">
        <v>4</v>
      </c>
      <c r="I30" s="242">
        <v>5</v>
      </c>
      <c r="J30" s="248">
        <f t="shared" si="0"/>
        <v>9</v>
      </c>
    </row>
    <row r="31" spans="1:10" s="250" customFormat="1" ht="12" customHeight="1">
      <c r="A31" s="855"/>
      <c r="B31" s="855"/>
      <c r="C31" s="855"/>
      <c r="D31" s="855"/>
      <c r="E31" s="854"/>
      <c r="F31" s="488" t="s">
        <v>64</v>
      </c>
      <c r="G31" s="138"/>
      <c r="H31" s="834">
        <f>SUM(H32)</f>
        <v>0</v>
      </c>
      <c r="I31" s="834">
        <f>SUM(I32)</f>
        <v>0</v>
      </c>
      <c r="J31" s="833">
        <f t="shared" si="0"/>
        <v>0</v>
      </c>
    </row>
    <row r="32" spans="1:10" ht="12" customHeight="1">
      <c r="E32" s="846"/>
      <c r="F32" s="518"/>
      <c r="G32" s="274" t="s">
        <v>235</v>
      </c>
      <c r="H32" s="810">
        <v>0</v>
      </c>
      <c r="I32" s="810">
        <v>0</v>
      </c>
      <c r="J32" s="809">
        <f t="shared" si="0"/>
        <v>0</v>
      </c>
    </row>
    <row r="33" spans="1:13" ht="12.75" customHeight="1">
      <c r="E33" s="2006">
        <v>1402</v>
      </c>
      <c r="F33" s="35" t="s">
        <v>13</v>
      </c>
      <c r="G33" s="111"/>
      <c r="H33" s="246">
        <f>SUM(H34,H40,H43,H48,H51,H55,H58,H62)</f>
        <v>154</v>
      </c>
      <c r="I33" s="246">
        <f>SUM(I34,I40,I43,I48,I51,I55,I58,I62)</f>
        <v>179</v>
      </c>
      <c r="J33" s="302">
        <f t="shared" si="0"/>
        <v>333</v>
      </c>
      <c r="M33" s="1"/>
    </row>
    <row r="34" spans="1:13" ht="12" customHeight="1">
      <c r="E34" s="2007"/>
      <c r="F34" s="488" t="s">
        <v>92</v>
      </c>
      <c r="G34" s="99"/>
      <c r="H34" s="834">
        <f>SUM(H35:H39)</f>
        <v>44</v>
      </c>
      <c r="I34" s="834">
        <f>SUM(I35:I39)</f>
        <v>39</v>
      </c>
      <c r="J34" s="833">
        <f t="shared" si="0"/>
        <v>83</v>
      </c>
    </row>
    <row r="35" spans="1:13" ht="12" customHeight="1">
      <c r="A35" s="97">
        <v>2</v>
      </c>
      <c r="B35" s="97">
        <v>4</v>
      </c>
      <c r="C35" s="97">
        <v>11</v>
      </c>
      <c r="E35" s="2007"/>
      <c r="F35" s="487"/>
      <c r="G35" s="99" t="s">
        <v>228</v>
      </c>
      <c r="H35" s="242">
        <v>3</v>
      </c>
      <c r="I35" s="242">
        <v>6</v>
      </c>
      <c r="J35" s="248">
        <f t="shared" si="0"/>
        <v>9</v>
      </c>
      <c r="M35" s="1"/>
    </row>
    <row r="36" spans="1:13" ht="12" customHeight="1">
      <c r="A36" s="97">
        <v>2</v>
      </c>
      <c r="B36" s="97">
        <v>4</v>
      </c>
      <c r="C36" s="97">
        <v>11</v>
      </c>
      <c r="E36" s="2007"/>
      <c r="F36" s="487"/>
      <c r="G36" s="99" t="s">
        <v>227</v>
      </c>
      <c r="H36" s="242">
        <v>19</v>
      </c>
      <c r="I36" s="242">
        <v>21</v>
      </c>
      <c r="J36" s="248">
        <f t="shared" si="0"/>
        <v>40</v>
      </c>
    </row>
    <row r="37" spans="1:13" ht="12" customHeight="1">
      <c r="A37" s="97">
        <v>2</v>
      </c>
      <c r="B37" s="97">
        <v>4</v>
      </c>
      <c r="C37" s="97">
        <v>11</v>
      </c>
      <c r="E37" s="2007"/>
      <c r="F37" s="487"/>
      <c r="G37" s="99" t="s">
        <v>234</v>
      </c>
      <c r="H37" s="242">
        <v>3</v>
      </c>
      <c r="I37" s="242">
        <v>6</v>
      </c>
      <c r="J37" s="248">
        <f t="shared" si="0"/>
        <v>9</v>
      </c>
    </row>
    <row r="38" spans="1:13" ht="12" customHeight="1">
      <c r="A38" s="97">
        <v>2</v>
      </c>
      <c r="B38" s="97">
        <v>6</v>
      </c>
      <c r="C38" s="97">
        <v>11</v>
      </c>
      <c r="E38" s="2007"/>
      <c r="F38" s="487"/>
      <c r="G38" s="99" t="s">
        <v>356</v>
      </c>
      <c r="H38" s="242">
        <v>3</v>
      </c>
      <c r="I38" s="242">
        <v>2</v>
      </c>
      <c r="J38" s="248">
        <f t="shared" si="0"/>
        <v>5</v>
      </c>
    </row>
    <row r="39" spans="1:13" ht="12" customHeight="1">
      <c r="A39" s="97">
        <v>2</v>
      </c>
      <c r="B39" s="97">
        <v>6</v>
      </c>
      <c r="C39" s="97">
        <v>11</v>
      </c>
      <c r="E39" s="2007"/>
      <c r="F39" s="487"/>
      <c r="G39" s="99" t="s">
        <v>232</v>
      </c>
      <c r="H39" s="242">
        <v>16</v>
      </c>
      <c r="I39" s="242">
        <v>4</v>
      </c>
      <c r="J39" s="248">
        <f t="shared" si="0"/>
        <v>20</v>
      </c>
    </row>
    <row r="40" spans="1:13" ht="12" customHeight="1">
      <c r="E40" s="2007"/>
      <c r="F40" s="488" t="s">
        <v>110</v>
      </c>
      <c r="G40" s="99"/>
      <c r="H40" s="834">
        <f>SUM(H41:H42)</f>
        <v>36</v>
      </c>
      <c r="I40" s="834">
        <f>SUM(I41:I42)</f>
        <v>29</v>
      </c>
      <c r="J40" s="833">
        <f t="shared" ref="J40:J71" si="1">SUM(H40:I40)</f>
        <v>65</v>
      </c>
    </row>
    <row r="41" spans="1:13" ht="12" customHeight="1">
      <c r="A41" s="97">
        <v>2</v>
      </c>
      <c r="B41" s="97">
        <v>4</v>
      </c>
      <c r="C41" s="97">
        <v>10</v>
      </c>
      <c r="E41" s="2007"/>
      <c r="F41" s="487"/>
      <c r="G41" s="99" t="s">
        <v>227</v>
      </c>
      <c r="H41" s="242">
        <v>24</v>
      </c>
      <c r="I41" s="242">
        <v>26</v>
      </c>
      <c r="J41" s="248">
        <f t="shared" si="1"/>
        <v>50</v>
      </c>
      <c r="M41" s="845"/>
    </row>
    <row r="42" spans="1:13" ht="12" customHeight="1">
      <c r="A42" s="97">
        <v>2</v>
      </c>
      <c r="B42" s="97">
        <v>6</v>
      </c>
      <c r="C42" s="97">
        <v>10</v>
      </c>
      <c r="E42" s="2007"/>
      <c r="F42" s="487"/>
      <c r="G42" s="99" t="s">
        <v>232</v>
      </c>
      <c r="H42" s="242">
        <v>12</v>
      </c>
      <c r="I42" s="242">
        <v>3</v>
      </c>
      <c r="J42" s="248">
        <f t="shared" si="1"/>
        <v>15</v>
      </c>
    </row>
    <row r="43" spans="1:13" ht="12" customHeight="1">
      <c r="E43" s="2007"/>
      <c r="F43" s="488" t="s">
        <v>56</v>
      </c>
      <c r="G43" s="99"/>
      <c r="H43" s="834">
        <f>SUM(H44:H47)</f>
        <v>17</v>
      </c>
      <c r="I43" s="834">
        <f>SUM(I44:I47)</f>
        <v>28</v>
      </c>
      <c r="J43" s="833">
        <f t="shared" si="1"/>
        <v>45</v>
      </c>
    </row>
    <row r="44" spans="1:13" ht="12" customHeight="1">
      <c r="A44" s="97">
        <v>2</v>
      </c>
      <c r="B44" s="97">
        <v>4</v>
      </c>
      <c r="C44" s="97">
        <v>10</v>
      </c>
      <c r="E44" s="2007"/>
      <c r="F44" s="487"/>
      <c r="G44" s="99" t="s">
        <v>228</v>
      </c>
      <c r="H44" s="242">
        <v>12</v>
      </c>
      <c r="I44" s="242">
        <v>13</v>
      </c>
      <c r="J44" s="248">
        <f t="shared" si="1"/>
        <v>25</v>
      </c>
    </row>
    <row r="45" spans="1:13" ht="12" customHeight="1">
      <c r="A45" s="97">
        <v>2</v>
      </c>
      <c r="B45" s="97">
        <v>4</v>
      </c>
      <c r="C45" s="97">
        <v>10</v>
      </c>
      <c r="E45" s="2007"/>
      <c r="F45" s="487"/>
      <c r="G45" s="99" t="s">
        <v>231</v>
      </c>
      <c r="H45" s="242">
        <v>0</v>
      </c>
      <c r="I45" s="242">
        <v>5</v>
      </c>
      <c r="J45" s="248">
        <f t="shared" si="1"/>
        <v>5</v>
      </c>
    </row>
    <row r="46" spans="1:13" ht="12" customHeight="1">
      <c r="A46" s="97">
        <v>2</v>
      </c>
      <c r="B46" s="97">
        <v>4</v>
      </c>
      <c r="C46" s="97">
        <v>10</v>
      </c>
      <c r="E46" s="2007"/>
      <c r="F46" s="487"/>
      <c r="G46" s="99" t="s">
        <v>230</v>
      </c>
      <c r="H46" s="242">
        <v>3</v>
      </c>
      <c r="I46" s="242">
        <v>2</v>
      </c>
      <c r="J46" s="248">
        <f t="shared" si="1"/>
        <v>5</v>
      </c>
    </row>
    <row r="47" spans="1:13" ht="12" customHeight="1">
      <c r="A47" s="97">
        <v>2</v>
      </c>
      <c r="B47" s="97">
        <v>4</v>
      </c>
      <c r="C47" s="97">
        <v>10</v>
      </c>
      <c r="E47" s="2007"/>
      <c r="F47" s="487"/>
      <c r="G47" s="99" t="s">
        <v>226</v>
      </c>
      <c r="H47" s="242">
        <v>2</v>
      </c>
      <c r="I47" s="242">
        <v>8</v>
      </c>
      <c r="J47" s="248">
        <f t="shared" si="1"/>
        <v>10</v>
      </c>
    </row>
    <row r="48" spans="1:13" ht="12" customHeight="1">
      <c r="E48" s="2007"/>
      <c r="F48" s="488" t="s">
        <v>125</v>
      </c>
      <c r="G48" s="99"/>
      <c r="H48" s="834">
        <f>SUM(H49:H50)</f>
        <v>32</v>
      </c>
      <c r="I48" s="834">
        <f>SUM(I49:I50)</f>
        <v>33</v>
      </c>
      <c r="J48" s="833">
        <f t="shared" si="1"/>
        <v>65</v>
      </c>
    </row>
    <row r="49" spans="1:13" ht="12" customHeight="1">
      <c r="A49" s="97">
        <v>2</v>
      </c>
      <c r="B49" s="97">
        <v>4</v>
      </c>
      <c r="C49" s="97">
        <v>3</v>
      </c>
      <c r="E49" s="2007"/>
      <c r="F49" s="487"/>
      <c r="G49" s="99" t="s">
        <v>228</v>
      </c>
      <c r="H49" s="242">
        <v>8</v>
      </c>
      <c r="I49" s="242">
        <v>9</v>
      </c>
      <c r="J49" s="248">
        <f t="shared" si="1"/>
        <v>17</v>
      </c>
    </row>
    <row r="50" spans="1:13" ht="12" customHeight="1">
      <c r="A50" s="97">
        <v>2</v>
      </c>
      <c r="B50" s="97">
        <v>4</v>
      </c>
      <c r="C50" s="97">
        <v>3</v>
      </c>
      <c r="E50" s="2007"/>
      <c r="F50" s="487"/>
      <c r="G50" s="99" t="s">
        <v>227</v>
      </c>
      <c r="H50" s="242">
        <v>24</v>
      </c>
      <c r="I50" s="242">
        <v>24</v>
      </c>
      <c r="J50" s="248">
        <f t="shared" si="1"/>
        <v>48</v>
      </c>
    </row>
    <row r="51" spans="1:13" ht="12" customHeight="1">
      <c r="E51" s="2007"/>
      <c r="F51" s="488" t="s">
        <v>124</v>
      </c>
      <c r="G51" s="99"/>
      <c r="H51" s="834">
        <f>SUM(H52:H54)</f>
        <v>8</v>
      </c>
      <c r="I51" s="834">
        <f>SUM(I52:I54)</f>
        <v>13</v>
      </c>
      <c r="J51" s="833">
        <f t="shared" si="1"/>
        <v>21</v>
      </c>
    </row>
    <row r="52" spans="1:13" ht="12" customHeight="1">
      <c r="A52" s="97">
        <v>2</v>
      </c>
      <c r="B52" s="97">
        <v>4</v>
      </c>
      <c r="C52" s="97">
        <v>7</v>
      </c>
      <c r="E52" s="2007"/>
      <c r="F52" s="487"/>
      <c r="G52" s="99" t="s">
        <v>228</v>
      </c>
      <c r="H52" s="242">
        <v>3</v>
      </c>
      <c r="I52" s="242">
        <v>7</v>
      </c>
      <c r="J52" s="248">
        <f t="shared" si="1"/>
        <v>10</v>
      </c>
    </row>
    <row r="53" spans="1:13" ht="12" customHeight="1">
      <c r="A53" s="97">
        <v>2</v>
      </c>
      <c r="B53" s="97">
        <v>4</v>
      </c>
      <c r="C53" s="97">
        <v>7</v>
      </c>
      <c r="E53" s="2007"/>
      <c r="F53" s="487"/>
      <c r="G53" s="99" t="s">
        <v>229</v>
      </c>
      <c r="H53" s="242">
        <v>0</v>
      </c>
      <c r="I53" s="242">
        <v>0</v>
      </c>
      <c r="J53" s="248">
        <f t="shared" si="1"/>
        <v>0</v>
      </c>
    </row>
    <row r="54" spans="1:13" ht="12" customHeight="1">
      <c r="A54" s="97">
        <v>2</v>
      </c>
      <c r="B54" s="97">
        <v>4</v>
      </c>
      <c r="C54" s="97">
        <v>7</v>
      </c>
      <c r="E54" s="2007"/>
      <c r="F54" s="487"/>
      <c r="G54" s="99" t="s">
        <v>227</v>
      </c>
      <c r="H54" s="242">
        <v>5</v>
      </c>
      <c r="I54" s="242">
        <v>6</v>
      </c>
      <c r="J54" s="248">
        <f t="shared" si="1"/>
        <v>11</v>
      </c>
    </row>
    <row r="55" spans="1:13" ht="12" customHeight="1">
      <c r="E55" s="2007"/>
      <c r="F55" s="488" t="s">
        <v>53</v>
      </c>
      <c r="G55" s="99"/>
      <c r="H55" s="834">
        <f>SUM(H56:H57)</f>
        <v>11</v>
      </c>
      <c r="I55" s="834">
        <f>SUM(I56:I57)</f>
        <v>22</v>
      </c>
      <c r="J55" s="833">
        <f t="shared" si="1"/>
        <v>33</v>
      </c>
    </row>
    <row r="56" spans="1:13" ht="12" customHeight="1">
      <c r="A56" s="97">
        <v>2</v>
      </c>
      <c r="B56" s="97">
        <v>4</v>
      </c>
      <c r="C56" s="97">
        <v>1</v>
      </c>
      <c r="E56" s="2007"/>
      <c r="F56" s="487"/>
      <c r="G56" s="99" t="s">
        <v>228</v>
      </c>
      <c r="H56" s="242">
        <v>4</v>
      </c>
      <c r="I56" s="242">
        <v>14</v>
      </c>
      <c r="J56" s="248">
        <f t="shared" si="1"/>
        <v>18</v>
      </c>
    </row>
    <row r="57" spans="1:13" ht="12" customHeight="1">
      <c r="A57" s="97">
        <v>2</v>
      </c>
      <c r="B57" s="97">
        <v>4</v>
      </c>
      <c r="C57" s="97">
        <v>1</v>
      </c>
      <c r="E57" s="2007"/>
      <c r="F57" s="487"/>
      <c r="G57" s="99" t="s">
        <v>227</v>
      </c>
      <c r="H57" s="242">
        <v>7</v>
      </c>
      <c r="I57" s="242">
        <v>8</v>
      </c>
      <c r="J57" s="248">
        <f t="shared" si="1"/>
        <v>15</v>
      </c>
    </row>
    <row r="58" spans="1:13" ht="12" customHeight="1">
      <c r="E58" s="2007"/>
      <c r="F58" s="488" t="s">
        <v>123</v>
      </c>
      <c r="G58" s="99"/>
      <c r="H58" s="834">
        <f>SUM(H59:H61)</f>
        <v>6</v>
      </c>
      <c r="I58" s="834">
        <f>SUM(I59:I61)</f>
        <v>15</v>
      </c>
      <c r="J58" s="833">
        <f t="shared" si="1"/>
        <v>21</v>
      </c>
    </row>
    <row r="59" spans="1:13" ht="12" customHeight="1">
      <c r="A59" s="97">
        <v>2</v>
      </c>
      <c r="B59" s="97">
        <v>4</v>
      </c>
      <c r="C59" s="97">
        <v>9</v>
      </c>
      <c r="E59" s="2007"/>
      <c r="F59" s="244"/>
      <c r="G59" s="99" t="s">
        <v>228</v>
      </c>
      <c r="H59" s="242">
        <v>4</v>
      </c>
      <c r="I59" s="242">
        <v>10</v>
      </c>
      <c r="J59" s="248">
        <f t="shared" si="1"/>
        <v>14</v>
      </c>
    </row>
    <row r="60" spans="1:13" ht="12" customHeight="1">
      <c r="A60" s="97">
        <v>2</v>
      </c>
      <c r="B60" s="97">
        <v>4</v>
      </c>
      <c r="C60" s="97">
        <v>9</v>
      </c>
      <c r="E60" s="2007"/>
      <c r="F60" s="244"/>
      <c r="G60" s="99" t="s">
        <v>227</v>
      </c>
      <c r="H60" s="242">
        <v>2</v>
      </c>
      <c r="I60" s="242">
        <v>5</v>
      </c>
      <c r="J60" s="248">
        <f t="shared" si="1"/>
        <v>7</v>
      </c>
    </row>
    <row r="61" spans="1:13" ht="12" customHeight="1">
      <c r="A61" s="97">
        <v>2</v>
      </c>
      <c r="B61" s="97">
        <v>4</v>
      </c>
      <c r="C61" s="97">
        <v>9</v>
      </c>
      <c r="E61" s="2007"/>
      <c r="F61" s="244"/>
      <c r="G61" s="99" t="s">
        <v>226</v>
      </c>
      <c r="H61" s="242">
        <v>0</v>
      </c>
      <c r="I61" s="242">
        <v>0</v>
      </c>
      <c r="J61" s="248">
        <f t="shared" si="1"/>
        <v>0</v>
      </c>
    </row>
    <row r="62" spans="1:13" ht="12" customHeight="1">
      <c r="E62" s="2007"/>
      <c r="F62" s="488" t="s">
        <v>32</v>
      </c>
      <c r="G62" s="138"/>
      <c r="H62" s="834">
        <f>SUM(H63)</f>
        <v>0</v>
      </c>
      <c r="I62" s="834">
        <f>SUM(I63)</f>
        <v>0</v>
      </c>
      <c r="J62" s="833">
        <f t="shared" si="1"/>
        <v>0</v>
      </c>
    </row>
    <row r="63" spans="1:13" ht="12" customHeight="1">
      <c r="A63" s="97">
        <v>2</v>
      </c>
      <c r="B63" s="97">
        <v>4</v>
      </c>
      <c r="C63" s="97">
        <v>11</v>
      </c>
      <c r="E63" s="2008"/>
      <c r="F63" s="487"/>
      <c r="G63" s="99" t="s">
        <v>225</v>
      </c>
      <c r="H63" s="242">
        <v>0</v>
      </c>
      <c r="I63" s="242">
        <v>0</v>
      </c>
      <c r="J63" s="809">
        <f t="shared" si="1"/>
        <v>0</v>
      </c>
    </row>
    <row r="64" spans="1:13" ht="12.75" customHeight="1">
      <c r="E64" s="2006">
        <v>1403</v>
      </c>
      <c r="F64" s="35" t="s">
        <v>14</v>
      </c>
      <c r="G64" s="111"/>
      <c r="H64" s="246">
        <f>SUM(H65+H67+H69)</f>
        <v>3</v>
      </c>
      <c r="I64" s="246">
        <f>SUM(I65+I67+I69)</f>
        <v>8</v>
      </c>
      <c r="J64" s="245">
        <f t="shared" si="1"/>
        <v>11</v>
      </c>
      <c r="M64" s="1"/>
    </row>
    <row r="65" spans="1:13" ht="12" customHeight="1">
      <c r="E65" s="2007"/>
      <c r="F65" s="488" t="s">
        <v>33</v>
      </c>
      <c r="G65" s="99"/>
      <c r="H65" s="834">
        <f>SUM(H66:H66)</f>
        <v>1</v>
      </c>
      <c r="I65" s="834">
        <f>SUM(I66:I66)</f>
        <v>3</v>
      </c>
      <c r="J65" s="833">
        <f t="shared" si="1"/>
        <v>4</v>
      </c>
    </row>
    <row r="66" spans="1:13" ht="12" customHeight="1">
      <c r="A66" s="97">
        <v>3</v>
      </c>
      <c r="B66" s="97">
        <v>5</v>
      </c>
      <c r="C66" s="97">
        <v>11</v>
      </c>
      <c r="E66" s="2007"/>
      <c r="F66" s="487"/>
      <c r="G66" s="99" t="s">
        <v>224</v>
      </c>
      <c r="H66" s="242">
        <v>1</v>
      </c>
      <c r="I66" s="242">
        <v>3</v>
      </c>
      <c r="J66" s="248">
        <f t="shared" si="1"/>
        <v>4</v>
      </c>
    </row>
    <row r="67" spans="1:13" ht="12" customHeight="1">
      <c r="E67" s="2007"/>
      <c r="F67" s="488" t="s">
        <v>15</v>
      </c>
      <c r="G67" s="99"/>
      <c r="H67" s="834">
        <f>SUM(H68)</f>
        <v>1</v>
      </c>
      <c r="I67" s="834">
        <f>SUM(I68)</f>
        <v>2</v>
      </c>
      <c r="J67" s="833">
        <f t="shared" si="1"/>
        <v>3</v>
      </c>
    </row>
    <row r="68" spans="1:13" ht="12" customHeight="1">
      <c r="A68" s="97">
        <v>3</v>
      </c>
      <c r="B68" s="97">
        <v>5</v>
      </c>
      <c r="C68" s="97">
        <v>8</v>
      </c>
      <c r="E68" s="2007"/>
      <c r="F68" s="487"/>
      <c r="G68" s="99" t="s">
        <v>224</v>
      </c>
      <c r="H68" s="242">
        <v>1</v>
      </c>
      <c r="I68" s="242">
        <v>2</v>
      </c>
      <c r="J68" s="248">
        <f t="shared" si="1"/>
        <v>3</v>
      </c>
    </row>
    <row r="69" spans="1:13" ht="12" customHeight="1">
      <c r="E69" s="2007"/>
      <c r="F69" s="488" t="s">
        <v>16</v>
      </c>
      <c r="G69" s="99"/>
      <c r="H69" s="834">
        <f>SUM(H70:H71)</f>
        <v>1</v>
      </c>
      <c r="I69" s="834">
        <f>SUM(I70:I71)</f>
        <v>3</v>
      </c>
      <c r="J69" s="833">
        <f t="shared" si="1"/>
        <v>4</v>
      </c>
    </row>
    <row r="70" spans="1:13" ht="12" customHeight="1">
      <c r="A70" s="97">
        <v>3</v>
      </c>
      <c r="B70" s="97">
        <v>5</v>
      </c>
      <c r="C70" s="97">
        <v>10</v>
      </c>
      <c r="E70" s="2007"/>
      <c r="F70" s="487"/>
      <c r="G70" s="99" t="s">
        <v>224</v>
      </c>
      <c r="H70" s="242">
        <v>1</v>
      </c>
      <c r="I70" s="242">
        <v>3</v>
      </c>
      <c r="J70" s="248">
        <f t="shared" si="1"/>
        <v>4</v>
      </c>
    </row>
    <row r="71" spans="1:13" ht="12" customHeight="1">
      <c r="A71" s="97">
        <v>3</v>
      </c>
      <c r="B71" s="97">
        <v>5</v>
      </c>
      <c r="C71" s="97">
        <v>10</v>
      </c>
      <c r="E71" s="2008"/>
      <c r="F71" s="518"/>
      <c r="G71" s="274" t="s">
        <v>223</v>
      </c>
      <c r="H71" s="844">
        <v>0</v>
      </c>
      <c r="I71" s="844">
        <v>0</v>
      </c>
      <c r="J71" s="809">
        <f t="shared" si="1"/>
        <v>0</v>
      </c>
    </row>
    <row r="72" spans="1:13" ht="12" customHeight="1">
      <c r="E72" s="754"/>
      <c r="F72" s="99"/>
      <c r="G72" s="99"/>
      <c r="H72" s="471"/>
      <c r="I72" s="213"/>
      <c r="J72" s="471" t="s">
        <v>222</v>
      </c>
    </row>
    <row r="73" spans="1:13" ht="12" customHeight="1">
      <c r="E73" s="754"/>
      <c r="F73" s="99"/>
      <c r="G73" s="99"/>
      <c r="H73" s="471"/>
      <c r="I73" s="471"/>
      <c r="J73" s="104" t="s">
        <v>221</v>
      </c>
    </row>
    <row r="74" spans="1:13" ht="7.5" customHeight="1">
      <c r="E74" s="2206" t="s">
        <v>29</v>
      </c>
      <c r="F74" s="798"/>
      <c r="G74" s="798"/>
      <c r="H74" s="843"/>
      <c r="I74" s="842"/>
      <c r="J74" s="841"/>
    </row>
    <row r="75" spans="1:13" ht="12.75" customHeight="1">
      <c r="E75" s="2207"/>
      <c r="F75" s="326" t="s">
        <v>336</v>
      </c>
      <c r="G75" s="840"/>
      <c r="H75" s="2441" t="s">
        <v>355</v>
      </c>
      <c r="I75" s="2441"/>
      <c r="J75" s="839"/>
    </row>
    <row r="76" spans="1:13">
      <c r="E76" s="2208"/>
      <c r="F76" s="838"/>
      <c r="G76" s="360"/>
      <c r="H76" s="837" t="s">
        <v>26</v>
      </c>
      <c r="I76" s="837" t="s">
        <v>27</v>
      </c>
      <c r="J76" s="836" t="s">
        <v>5</v>
      </c>
    </row>
    <row r="77" spans="1:13" ht="12.75" customHeight="1">
      <c r="E77" s="2010">
        <v>1404</v>
      </c>
      <c r="F77" s="35" t="s">
        <v>34</v>
      </c>
      <c r="G77" s="111"/>
      <c r="H77" s="246">
        <f>SUM(H78,H82)</f>
        <v>63</v>
      </c>
      <c r="I77" s="246">
        <f>SUM(I78,I82)</f>
        <v>13</v>
      </c>
      <c r="J77" s="245">
        <f>SUM(H77:I77)</f>
        <v>76</v>
      </c>
      <c r="M77" s="1"/>
    </row>
    <row r="78" spans="1:13" ht="12" customHeight="1">
      <c r="E78" s="1981"/>
      <c r="F78" s="488" t="s">
        <v>109</v>
      </c>
      <c r="G78" s="99"/>
      <c r="H78" s="834">
        <f>SUM(H79:H81)</f>
        <v>56</v>
      </c>
      <c r="I78" s="834">
        <f>SUM(I79:I81)</f>
        <v>12</v>
      </c>
      <c r="J78" s="833">
        <f>SUM(H78:I78)</f>
        <v>68</v>
      </c>
    </row>
    <row r="79" spans="1:13" ht="12" customHeight="1">
      <c r="A79" s="97">
        <v>4</v>
      </c>
      <c r="B79" s="97">
        <v>6</v>
      </c>
      <c r="C79" s="97">
        <v>11</v>
      </c>
      <c r="E79" s="1995"/>
      <c r="F79" s="487"/>
      <c r="G79" s="99" t="s">
        <v>212</v>
      </c>
      <c r="H79" s="242">
        <v>56</v>
      </c>
      <c r="I79" s="242">
        <v>12</v>
      </c>
      <c r="J79" s="248">
        <f>SUM(H79:I79)</f>
        <v>68</v>
      </c>
    </row>
    <row r="80" spans="1:13" ht="12" customHeight="1">
      <c r="E80" s="1995"/>
      <c r="F80" s="487"/>
      <c r="G80" s="99" t="s">
        <v>332</v>
      </c>
      <c r="H80" s="242">
        <v>0</v>
      </c>
      <c r="I80" s="242">
        <v>0</v>
      </c>
      <c r="J80" s="248">
        <f>SUM(H80:I80)</f>
        <v>0</v>
      </c>
    </row>
    <row r="81" spans="1:13" ht="12" customHeight="1">
      <c r="E81" s="1995"/>
      <c r="F81" s="487"/>
      <c r="G81" s="99" t="s">
        <v>331</v>
      </c>
      <c r="H81" s="242">
        <v>0</v>
      </c>
      <c r="I81" s="242">
        <v>0</v>
      </c>
      <c r="J81" s="248">
        <f>SUM(H81:I81)</f>
        <v>0</v>
      </c>
    </row>
    <row r="82" spans="1:13" ht="12" customHeight="1">
      <c r="E82" s="1981"/>
      <c r="F82" s="488" t="s">
        <v>17</v>
      </c>
      <c r="G82" s="99"/>
      <c r="H82" s="834">
        <f>SUM(H83)</f>
        <v>7</v>
      </c>
      <c r="I82" s="834">
        <f>SUM(I83)</f>
        <v>1</v>
      </c>
      <c r="J82" s="833">
        <f t="shared" ref="J82:J96" si="2">H82+I82</f>
        <v>8</v>
      </c>
    </row>
    <row r="83" spans="1:13" ht="12" customHeight="1">
      <c r="A83" s="97">
        <v>4</v>
      </c>
      <c r="B83" s="97">
        <v>6</v>
      </c>
      <c r="C83" s="97">
        <v>11</v>
      </c>
      <c r="E83" s="1995"/>
      <c r="F83" s="487"/>
      <c r="G83" s="99" t="s">
        <v>209</v>
      </c>
      <c r="H83" s="810">
        <v>7</v>
      </c>
      <c r="I83" s="810">
        <v>1</v>
      </c>
      <c r="J83" s="248">
        <f t="shared" si="2"/>
        <v>8</v>
      </c>
    </row>
    <row r="84" spans="1:13">
      <c r="E84" s="2006">
        <v>1405</v>
      </c>
      <c r="F84" s="35" t="s">
        <v>18</v>
      </c>
      <c r="G84" s="36"/>
      <c r="H84" s="246">
        <f>SUM(H85+H90+H97+H99)</f>
        <v>50</v>
      </c>
      <c r="I84" s="246">
        <f>SUM(I85+I90+I97+I99)</f>
        <v>99</v>
      </c>
      <c r="J84" s="245">
        <f t="shared" si="2"/>
        <v>149</v>
      </c>
      <c r="M84" s="1"/>
    </row>
    <row r="85" spans="1:13" ht="12" customHeight="1">
      <c r="E85" s="2007"/>
      <c r="F85" s="488" t="s">
        <v>21</v>
      </c>
      <c r="G85" s="99"/>
      <c r="H85" s="834">
        <f>SUM(H86:H89)</f>
        <v>11</v>
      </c>
      <c r="I85" s="834">
        <f>SUM(I86:I89)</f>
        <v>12</v>
      </c>
      <c r="J85" s="833">
        <f t="shared" si="2"/>
        <v>23</v>
      </c>
      <c r="M85" s="1"/>
    </row>
    <row r="86" spans="1:13" ht="12" customHeight="1">
      <c r="A86" s="97">
        <v>5</v>
      </c>
      <c r="B86" s="97">
        <v>4</v>
      </c>
      <c r="C86" s="97">
        <v>8</v>
      </c>
      <c r="E86" s="2007"/>
      <c r="F86" s="487"/>
      <c r="G86" s="99" t="s">
        <v>208</v>
      </c>
      <c r="H86" s="242">
        <v>0</v>
      </c>
      <c r="I86" s="242">
        <v>0</v>
      </c>
      <c r="J86" s="248">
        <f t="shared" si="2"/>
        <v>0</v>
      </c>
    </row>
    <row r="87" spans="1:13" ht="12" customHeight="1">
      <c r="A87" s="97">
        <v>5</v>
      </c>
      <c r="B87" s="97">
        <v>4</v>
      </c>
      <c r="C87" s="97">
        <v>8</v>
      </c>
      <c r="E87" s="2007"/>
      <c r="F87" s="487"/>
      <c r="G87" s="99" t="s">
        <v>207</v>
      </c>
      <c r="H87" s="242">
        <v>9</v>
      </c>
      <c r="I87" s="242">
        <v>9</v>
      </c>
      <c r="J87" s="248">
        <f t="shared" si="2"/>
        <v>18</v>
      </c>
    </row>
    <row r="88" spans="1:13" ht="12" customHeight="1">
      <c r="A88" s="97">
        <v>5</v>
      </c>
      <c r="B88" s="97">
        <v>4</v>
      </c>
      <c r="C88" s="97">
        <v>8</v>
      </c>
      <c r="E88" s="2007"/>
      <c r="F88" s="487"/>
      <c r="G88" s="99" t="s">
        <v>206</v>
      </c>
      <c r="H88" s="242">
        <v>1</v>
      </c>
      <c r="I88" s="242">
        <v>1</v>
      </c>
      <c r="J88" s="248">
        <f t="shared" si="2"/>
        <v>2</v>
      </c>
    </row>
    <row r="89" spans="1:13" ht="12" customHeight="1">
      <c r="A89" s="97">
        <v>5</v>
      </c>
      <c r="B89" s="97">
        <v>4</v>
      </c>
      <c r="C89" s="97">
        <v>8</v>
      </c>
      <c r="E89" s="2007"/>
      <c r="F89" s="487"/>
      <c r="G89" s="99" t="s">
        <v>205</v>
      </c>
      <c r="H89" s="242">
        <v>1</v>
      </c>
      <c r="I89" s="242">
        <v>2</v>
      </c>
      <c r="J89" s="248">
        <f t="shared" si="2"/>
        <v>3</v>
      </c>
    </row>
    <row r="90" spans="1:13" ht="12" customHeight="1">
      <c r="E90" s="2007"/>
      <c r="F90" s="488" t="s">
        <v>19</v>
      </c>
      <c r="G90" s="99"/>
      <c r="H90" s="834">
        <f>SUM(H91:H96)</f>
        <v>32</v>
      </c>
      <c r="I90" s="834">
        <f>SUM(I91:I96)</f>
        <v>57</v>
      </c>
      <c r="J90" s="833">
        <f t="shared" si="2"/>
        <v>89</v>
      </c>
    </row>
    <row r="91" spans="1:13" ht="12" customHeight="1">
      <c r="A91" s="97">
        <v>5</v>
      </c>
      <c r="B91" s="97">
        <v>5</v>
      </c>
      <c r="C91" s="97">
        <v>11</v>
      </c>
      <c r="E91" s="2007"/>
      <c r="F91" s="487"/>
      <c r="G91" s="99" t="s">
        <v>204</v>
      </c>
      <c r="H91" s="242">
        <v>0</v>
      </c>
      <c r="I91" s="242">
        <v>0</v>
      </c>
      <c r="J91" s="248">
        <f t="shared" si="2"/>
        <v>0</v>
      </c>
    </row>
    <row r="92" spans="1:13" ht="12" customHeight="1">
      <c r="A92" s="97">
        <v>5</v>
      </c>
      <c r="B92" s="97">
        <v>5</v>
      </c>
      <c r="C92" s="97">
        <v>11</v>
      </c>
      <c r="E92" s="2007"/>
      <c r="F92" s="487"/>
      <c r="G92" s="99" t="s">
        <v>203</v>
      </c>
      <c r="H92" s="242">
        <v>6</v>
      </c>
      <c r="I92" s="242">
        <v>14</v>
      </c>
      <c r="J92" s="248">
        <f t="shared" si="2"/>
        <v>20</v>
      </c>
    </row>
    <row r="93" spans="1:13" ht="12" customHeight="1">
      <c r="A93" s="97">
        <v>5</v>
      </c>
      <c r="B93" s="97">
        <v>5</v>
      </c>
      <c r="C93" s="97">
        <v>11</v>
      </c>
      <c r="E93" s="2007"/>
      <c r="F93" s="487"/>
      <c r="G93" s="99" t="s">
        <v>202</v>
      </c>
      <c r="H93" s="242">
        <v>1</v>
      </c>
      <c r="I93" s="242">
        <v>0</v>
      </c>
      <c r="J93" s="248">
        <f t="shared" si="2"/>
        <v>1</v>
      </c>
    </row>
    <row r="94" spans="1:13" ht="12" customHeight="1">
      <c r="A94" s="97">
        <v>5</v>
      </c>
      <c r="B94" s="97">
        <v>5</v>
      </c>
      <c r="C94" s="97">
        <v>11</v>
      </c>
      <c r="E94" s="2007"/>
      <c r="F94" s="487"/>
      <c r="G94" s="99" t="s">
        <v>201</v>
      </c>
      <c r="H94" s="242">
        <v>0</v>
      </c>
      <c r="I94" s="242">
        <v>0</v>
      </c>
      <c r="J94" s="248">
        <f t="shared" si="2"/>
        <v>0</v>
      </c>
    </row>
    <row r="95" spans="1:13" ht="12" customHeight="1">
      <c r="A95" s="97">
        <v>5</v>
      </c>
      <c r="B95" s="97">
        <v>5</v>
      </c>
      <c r="C95" s="97">
        <v>11</v>
      </c>
      <c r="E95" s="2007"/>
      <c r="F95" s="487"/>
      <c r="G95" s="99" t="s">
        <v>319</v>
      </c>
      <c r="H95" s="242">
        <v>25</v>
      </c>
      <c r="I95" s="242">
        <v>43</v>
      </c>
      <c r="J95" s="248">
        <f t="shared" si="2"/>
        <v>68</v>
      </c>
    </row>
    <row r="96" spans="1:13" ht="12" customHeight="1">
      <c r="A96" s="97">
        <v>5</v>
      </c>
      <c r="B96" s="97">
        <v>5</v>
      </c>
      <c r="C96" s="97">
        <v>11</v>
      </c>
      <c r="E96" s="2007"/>
      <c r="F96" s="487"/>
      <c r="G96" s="10" t="s">
        <v>200</v>
      </c>
      <c r="H96" s="242">
        <v>0</v>
      </c>
      <c r="I96" s="242">
        <v>0</v>
      </c>
      <c r="J96" s="248">
        <f t="shared" si="2"/>
        <v>0</v>
      </c>
    </row>
    <row r="97" spans="1:13" ht="12" customHeight="1">
      <c r="E97" s="2007"/>
      <c r="F97" s="3" t="s">
        <v>65</v>
      </c>
      <c r="G97" s="9"/>
      <c r="H97" s="834">
        <f>SUM(H98)</f>
        <v>4</v>
      </c>
      <c r="I97" s="834">
        <f>SUM(I98)</f>
        <v>25</v>
      </c>
      <c r="J97" s="833">
        <f>SUM(H97:I97)</f>
        <v>29</v>
      </c>
    </row>
    <row r="98" spans="1:13" ht="12" customHeight="1">
      <c r="A98" s="97">
        <v>5</v>
      </c>
      <c r="B98" s="97">
        <v>5</v>
      </c>
      <c r="C98" s="97">
        <v>10</v>
      </c>
      <c r="E98" s="2007"/>
      <c r="F98" s="99"/>
      <c r="G98" s="99" t="s">
        <v>306</v>
      </c>
      <c r="H98" s="242">
        <v>4</v>
      </c>
      <c r="I98" s="242">
        <v>25</v>
      </c>
      <c r="J98" s="248">
        <f>SUM(H98:I98)</f>
        <v>29</v>
      </c>
    </row>
    <row r="99" spans="1:13" ht="12" customHeight="1">
      <c r="E99" s="2007"/>
      <c r="F99" s="488" t="s">
        <v>49</v>
      </c>
      <c r="G99" s="138"/>
      <c r="H99" s="834">
        <f>SUM(H100:H101)</f>
        <v>3</v>
      </c>
      <c r="I99" s="834">
        <f>SUM(I100:I101)</f>
        <v>5</v>
      </c>
      <c r="J99" s="833">
        <f>SUM(H99:I99)</f>
        <v>8</v>
      </c>
    </row>
    <row r="100" spans="1:13" ht="12" customHeight="1">
      <c r="A100" s="97">
        <v>5</v>
      </c>
      <c r="B100" s="97">
        <v>5</v>
      </c>
      <c r="C100" s="97">
        <v>13</v>
      </c>
      <c r="E100" s="2007"/>
      <c r="F100" s="487"/>
      <c r="G100" s="99" t="s">
        <v>199</v>
      </c>
      <c r="H100" s="242">
        <v>3</v>
      </c>
      <c r="I100" s="242">
        <v>5</v>
      </c>
      <c r="J100" s="248">
        <f>SUM(H100:I100)</f>
        <v>8</v>
      </c>
    </row>
    <row r="101" spans="1:13" ht="12" customHeight="1">
      <c r="E101" s="57"/>
      <c r="F101" s="487"/>
      <c r="G101" s="99" t="s">
        <v>198</v>
      </c>
      <c r="H101" s="242">
        <v>0</v>
      </c>
      <c r="I101" s="242">
        <v>0</v>
      </c>
      <c r="J101" s="248">
        <f>SUM(H101:I101)</f>
        <v>0</v>
      </c>
    </row>
    <row r="102" spans="1:13" ht="12.75" customHeight="1">
      <c r="E102" s="2006">
        <v>1406</v>
      </c>
      <c r="F102" s="35" t="s">
        <v>22</v>
      </c>
      <c r="G102" s="111"/>
      <c r="H102" s="246">
        <f>SUM(H103+H106+H109+H111)</f>
        <v>29</v>
      </c>
      <c r="I102" s="246">
        <f>SUM(I103+I106+I109+I111)</f>
        <v>29</v>
      </c>
      <c r="J102" s="245">
        <f t="shared" ref="J102:J112" si="3">H102+I102</f>
        <v>58</v>
      </c>
      <c r="M102" s="1"/>
    </row>
    <row r="103" spans="1:13" ht="12" customHeight="1">
      <c r="E103" s="2007"/>
      <c r="F103" s="488" t="s">
        <v>68</v>
      </c>
      <c r="G103" s="99"/>
      <c r="H103" s="834">
        <f>SUM(H104:H105)</f>
        <v>5</v>
      </c>
      <c r="I103" s="834">
        <f>SUM(I104:I105)</f>
        <v>8</v>
      </c>
      <c r="J103" s="833">
        <f t="shared" si="3"/>
        <v>13</v>
      </c>
      <c r="M103" s="1"/>
    </row>
    <row r="104" spans="1:13" ht="12" customHeight="1">
      <c r="A104" s="97">
        <v>6</v>
      </c>
      <c r="B104" s="97">
        <v>2</v>
      </c>
      <c r="C104" s="97">
        <v>6</v>
      </c>
      <c r="E104" s="2007"/>
      <c r="F104" s="497"/>
      <c r="G104" s="99" t="s">
        <v>197</v>
      </c>
      <c r="H104" s="242">
        <v>3</v>
      </c>
      <c r="I104" s="242">
        <v>3</v>
      </c>
      <c r="J104" s="248">
        <f t="shared" si="3"/>
        <v>6</v>
      </c>
    </row>
    <row r="105" spans="1:13" ht="12" customHeight="1">
      <c r="A105" s="97">
        <v>6</v>
      </c>
      <c r="B105" s="97">
        <v>2</v>
      </c>
      <c r="C105" s="97">
        <v>11</v>
      </c>
      <c r="E105" s="2007"/>
      <c r="F105" s="497"/>
      <c r="G105" s="99" t="s">
        <v>196</v>
      </c>
      <c r="H105" s="242">
        <v>2</v>
      </c>
      <c r="I105" s="242">
        <v>5</v>
      </c>
      <c r="J105" s="248">
        <f t="shared" si="3"/>
        <v>7</v>
      </c>
    </row>
    <row r="106" spans="1:13" ht="12" customHeight="1">
      <c r="E106" s="2007"/>
      <c r="F106" s="488" t="s">
        <v>23</v>
      </c>
      <c r="G106" s="99"/>
      <c r="H106" s="834">
        <f>SUM(H107:H108)</f>
        <v>19</v>
      </c>
      <c r="I106" s="834">
        <f>SUM(I107:I108)</f>
        <v>14</v>
      </c>
      <c r="J106" s="833">
        <f t="shared" si="3"/>
        <v>33</v>
      </c>
    </row>
    <row r="107" spans="1:13" ht="12" customHeight="1">
      <c r="A107" s="97">
        <v>6</v>
      </c>
      <c r="B107" s="97">
        <v>2</v>
      </c>
      <c r="C107" s="97">
        <v>10</v>
      </c>
      <c r="E107" s="2007"/>
      <c r="F107" s="487"/>
      <c r="G107" s="99" t="s">
        <v>195</v>
      </c>
      <c r="H107" s="242">
        <v>10</v>
      </c>
      <c r="I107" s="242">
        <v>12</v>
      </c>
      <c r="J107" s="248">
        <f t="shared" si="3"/>
        <v>22</v>
      </c>
    </row>
    <row r="108" spans="1:13" ht="12" customHeight="1">
      <c r="A108" s="97">
        <v>6</v>
      </c>
      <c r="B108" s="97">
        <v>2</v>
      </c>
      <c r="C108" s="97">
        <v>6</v>
      </c>
      <c r="E108" s="2007"/>
      <c r="F108" s="487"/>
      <c r="G108" s="99" t="s">
        <v>194</v>
      </c>
      <c r="H108" s="242">
        <v>9</v>
      </c>
      <c r="I108" s="242">
        <v>2</v>
      </c>
      <c r="J108" s="248">
        <f t="shared" si="3"/>
        <v>11</v>
      </c>
    </row>
    <row r="109" spans="1:13" ht="12" customHeight="1">
      <c r="E109" s="2007"/>
      <c r="F109" s="488" t="s">
        <v>36</v>
      </c>
      <c r="G109" s="99"/>
      <c r="H109" s="834">
        <f>SUM(H110)</f>
        <v>5</v>
      </c>
      <c r="I109" s="834">
        <f>SUM(I110)</f>
        <v>7</v>
      </c>
      <c r="J109" s="833">
        <f t="shared" si="3"/>
        <v>12</v>
      </c>
    </row>
    <row r="110" spans="1:13" ht="12" customHeight="1">
      <c r="A110" s="97">
        <v>6</v>
      </c>
      <c r="B110" s="97">
        <v>2</v>
      </c>
      <c r="C110" s="97">
        <v>10</v>
      </c>
      <c r="E110" s="2007"/>
      <c r="F110" s="497"/>
      <c r="G110" s="99" t="s">
        <v>193</v>
      </c>
      <c r="H110" s="242">
        <v>5</v>
      </c>
      <c r="I110" s="242">
        <v>7</v>
      </c>
      <c r="J110" s="248">
        <f t="shared" si="3"/>
        <v>12</v>
      </c>
    </row>
    <row r="111" spans="1:13" ht="12" customHeight="1">
      <c r="E111" s="2007"/>
      <c r="F111" s="488" t="s">
        <v>37</v>
      </c>
      <c r="G111" s="99"/>
      <c r="H111" s="834">
        <f>SUM(H112)</f>
        <v>0</v>
      </c>
      <c r="I111" s="834">
        <f>SUM(I112)</f>
        <v>0</v>
      </c>
      <c r="J111" s="833">
        <f t="shared" si="3"/>
        <v>0</v>
      </c>
    </row>
    <row r="112" spans="1:13" ht="12" customHeight="1">
      <c r="A112" s="97">
        <v>6</v>
      </c>
      <c r="B112" s="97">
        <v>4</v>
      </c>
      <c r="C112" s="97">
        <v>11</v>
      </c>
      <c r="E112" s="2008"/>
      <c r="F112" s="487"/>
      <c r="G112" s="99" t="s">
        <v>192</v>
      </c>
      <c r="H112" s="242">
        <v>0</v>
      </c>
      <c r="I112" s="242">
        <v>0</v>
      </c>
      <c r="J112" s="248">
        <f t="shared" si="3"/>
        <v>0</v>
      </c>
    </row>
    <row r="113" spans="1:13" ht="12.75" customHeight="1">
      <c r="E113" s="2010">
        <v>1407</v>
      </c>
      <c r="F113" s="35" t="s">
        <v>24</v>
      </c>
      <c r="G113" s="111"/>
      <c r="H113" s="246">
        <f>SUM(H114+H118)</f>
        <v>9</v>
      </c>
      <c r="I113" s="246">
        <f>SUM(I114+I118)</f>
        <v>12</v>
      </c>
      <c r="J113" s="245">
        <f>SUM(H113:I113)</f>
        <v>21</v>
      </c>
      <c r="M113" s="1"/>
    </row>
    <row r="114" spans="1:13" ht="12" customHeight="1">
      <c r="E114" s="1981"/>
      <c r="F114" s="488" t="s">
        <v>69</v>
      </c>
      <c r="G114" s="99"/>
      <c r="H114" s="834">
        <f>SUM(H115:H117)</f>
        <v>3</v>
      </c>
      <c r="I114" s="834">
        <f>SUM(I115:I117)</f>
        <v>1</v>
      </c>
      <c r="J114" s="833">
        <f t="shared" ref="J114:J123" si="4">H114+I114</f>
        <v>4</v>
      </c>
    </row>
    <row r="115" spans="1:13" ht="12" customHeight="1">
      <c r="A115" s="97">
        <v>7</v>
      </c>
      <c r="B115" s="97">
        <v>3</v>
      </c>
      <c r="C115" s="97">
        <v>11</v>
      </c>
      <c r="E115" s="1981"/>
      <c r="F115" s="488"/>
      <c r="G115" s="99" t="s">
        <v>190</v>
      </c>
      <c r="H115" s="242">
        <v>2</v>
      </c>
      <c r="I115" s="242">
        <v>1</v>
      </c>
      <c r="J115" s="248">
        <f t="shared" si="4"/>
        <v>3</v>
      </c>
    </row>
    <row r="116" spans="1:13" ht="12" customHeight="1">
      <c r="E116" s="1981"/>
      <c r="F116" s="488"/>
      <c r="G116" s="99" t="s">
        <v>361</v>
      </c>
      <c r="H116" s="242">
        <v>0</v>
      </c>
      <c r="I116" s="242">
        <v>0</v>
      </c>
      <c r="J116" s="248">
        <f t="shared" si="4"/>
        <v>0</v>
      </c>
    </row>
    <row r="117" spans="1:13" ht="12" customHeight="1">
      <c r="A117" s="97">
        <v>7</v>
      </c>
      <c r="B117" s="97">
        <v>3</v>
      </c>
      <c r="C117" s="97">
        <v>11</v>
      </c>
      <c r="E117" s="1981"/>
      <c r="F117" s="487"/>
      <c r="G117" s="99" t="s">
        <v>256</v>
      </c>
      <c r="H117" s="242">
        <v>1</v>
      </c>
      <c r="I117" s="242">
        <v>0</v>
      </c>
      <c r="J117" s="248">
        <f t="shared" si="4"/>
        <v>1</v>
      </c>
    </row>
    <row r="118" spans="1:13" ht="12" customHeight="1">
      <c r="E118" s="1981"/>
      <c r="F118" s="488" t="s">
        <v>51</v>
      </c>
      <c r="G118" s="138"/>
      <c r="H118" s="834">
        <f>SUM(H119:H120)</f>
        <v>6</v>
      </c>
      <c r="I118" s="834">
        <f>SUM(I119:I120)</f>
        <v>11</v>
      </c>
      <c r="J118" s="833">
        <f t="shared" si="4"/>
        <v>17</v>
      </c>
    </row>
    <row r="119" spans="1:13" ht="12" customHeight="1">
      <c r="A119" s="97">
        <v>7</v>
      </c>
      <c r="B119" s="97">
        <v>6</v>
      </c>
      <c r="C119" s="97">
        <v>10</v>
      </c>
      <c r="E119" s="1981"/>
      <c r="F119" s="487"/>
      <c r="G119" s="99" t="s">
        <v>186</v>
      </c>
      <c r="H119" s="242">
        <v>5</v>
      </c>
      <c r="I119" s="242">
        <v>11</v>
      </c>
      <c r="J119" s="248">
        <f t="shared" si="4"/>
        <v>16</v>
      </c>
    </row>
    <row r="120" spans="1:13" ht="12" customHeight="1">
      <c r="A120" s="97">
        <v>7</v>
      </c>
      <c r="B120" s="97">
        <v>6</v>
      </c>
      <c r="C120" s="97">
        <v>10</v>
      </c>
      <c r="E120" s="1981"/>
      <c r="F120" s="487"/>
      <c r="G120" s="99" t="s">
        <v>185</v>
      </c>
      <c r="H120" s="242">
        <v>1</v>
      </c>
      <c r="I120" s="242">
        <v>0</v>
      </c>
      <c r="J120" s="248">
        <f t="shared" si="4"/>
        <v>1</v>
      </c>
    </row>
    <row r="121" spans="1:13" ht="12.75" customHeight="1">
      <c r="E121" s="2010">
        <v>1408</v>
      </c>
      <c r="F121" s="35" t="s">
        <v>25</v>
      </c>
      <c r="G121" s="41"/>
      <c r="H121" s="246">
        <f>SUM(H122+H124+H127+H131)</f>
        <v>14</v>
      </c>
      <c r="I121" s="246">
        <f>SUM(I122+I124+I127+I131)</f>
        <v>15</v>
      </c>
      <c r="J121" s="245">
        <f t="shared" si="4"/>
        <v>29</v>
      </c>
      <c r="M121" s="1"/>
    </row>
    <row r="122" spans="1:13" ht="12" customHeight="1">
      <c r="E122" s="1981"/>
      <c r="F122" s="488" t="s">
        <v>20</v>
      </c>
      <c r="G122" s="99"/>
      <c r="H122" s="835">
        <f>SUM(H123)</f>
        <v>14</v>
      </c>
      <c r="I122" s="835">
        <f>SUM(I123)</f>
        <v>14</v>
      </c>
      <c r="J122" s="833">
        <f t="shared" si="4"/>
        <v>28</v>
      </c>
    </row>
    <row r="123" spans="1:13" ht="12" customHeight="1">
      <c r="A123" s="97">
        <v>8</v>
      </c>
      <c r="B123" s="97">
        <v>4</v>
      </c>
      <c r="C123" s="97">
        <v>8</v>
      </c>
      <c r="E123" s="1981"/>
      <c r="F123" s="487"/>
      <c r="G123" s="99" t="s">
        <v>183</v>
      </c>
      <c r="H123" s="242">
        <v>14</v>
      </c>
      <c r="I123" s="242">
        <v>14</v>
      </c>
      <c r="J123" s="248">
        <f t="shared" si="4"/>
        <v>28</v>
      </c>
    </row>
    <row r="124" spans="1:13" ht="12" customHeight="1">
      <c r="E124" s="1981"/>
      <c r="F124" s="488" t="s">
        <v>50</v>
      </c>
      <c r="G124" s="138"/>
      <c r="H124" s="834">
        <f>SUM(H125:H126)</f>
        <v>0</v>
      </c>
      <c r="I124" s="834">
        <f>SUM(I125:I126)</f>
        <v>0</v>
      </c>
      <c r="J124" s="248">
        <f>SUM(H124:I124)</f>
        <v>0</v>
      </c>
    </row>
    <row r="125" spans="1:13" ht="12" customHeight="1">
      <c r="E125" s="1981"/>
      <c r="F125" s="488"/>
      <c r="G125" s="261" t="s">
        <v>182</v>
      </c>
      <c r="H125" s="242">
        <v>0</v>
      </c>
      <c r="I125" s="242">
        <v>0</v>
      </c>
      <c r="J125" s="248">
        <f>SUM(H125:I125)</f>
        <v>0</v>
      </c>
    </row>
    <row r="126" spans="1:13" ht="12" customHeight="1">
      <c r="A126" s="97">
        <v>8</v>
      </c>
      <c r="B126" s="97">
        <v>4</v>
      </c>
      <c r="C126" s="97">
        <v>6</v>
      </c>
      <c r="E126" s="1981"/>
      <c r="F126" s="487"/>
      <c r="G126" s="99" t="s">
        <v>314</v>
      </c>
      <c r="H126" s="242">
        <v>0</v>
      </c>
      <c r="I126" s="242">
        <v>0</v>
      </c>
      <c r="J126" s="248">
        <f>SUM(H126:I126)</f>
        <v>0</v>
      </c>
    </row>
    <row r="127" spans="1:13" ht="12" customHeight="1">
      <c r="E127" s="1981"/>
      <c r="F127" s="488" t="s">
        <v>38</v>
      </c>
      <c r="G127" s="99"/>
      <c r="H127" s="834">
        <f>SUM(H128:H130)</f>
        <v>0</v>
      </c>
      <c r="I127" s="834">
        <f>SUM(I128:I130)</f>
        <v>1</v>
      </c>
      <c r="J127" s="833">
        <f t="shared" ref="J127:J132" si="5">H127+I127</f>
        <v>1</v>
      </c>
    </row>
    <row r="128" spans="1:13" ht="12" customHeight="1">
      <c r="A128" s="97">
        <v>8</v>
      </c>
      <c r="B128" s="97">
        <v>4</v>
      </c>
      <c r="C128" s="97">
        <v>11</v>
      </c>
      <c r="E128" s="1981"/>
      <c r="F128" s="488"/>
      <c r="G128" s="99" t="s">
        <v>180</v>
      </c>
      <c r="H128" s="242">
        <v>0</v>
      </c>
      <c r="I128" s="242">
        <v>1</v>
      </c>
      <c r="J128" s="248">
        <f t="shared" si="5"/>
        <v>1</v>
      </c>
    </row>
    <row r="129" spans="1:13" ht="12" customHeight="1">
      <c r="A129" s="97">
        <v>8</v>
      </c>
      <c r="B129" s="97">
        <v>3</v>
      </c>
      <c r="C129" s="97">
        <v>11</v>
      </c>
      <c r="E129" s="1981"/>
      <c r="F129" s="488"/>
      <c r="G129" s="99" t="s">
        <v>179</v>
      </c>
      <c r="H129" s="242">
        <v>0</v>
      </c>
      <c r="I129" s="242">
        <v>0</v>
      </c>
      <c r="J129" s="248">
        <f t="shared" si="5"/>
        <v>0</v>
      </c>
    </row>
    <row r="130" spans="1:13" ht="12" customHeight="1">
      <c r="A130" s="97">
        <v>8</v>
      </c>
      <c r="B130" s="97">
        <v>4</v>
      </c>
      <c r="C130" s="97">
        <v>11</v>
      </c>
      <c r="E130" s="1981"/>
      <c r="F130" s="488"/>
      <c r="G130" s="99" t="s">
        <v>178</v>
      </c>
      <c r="H130" s="242">
        <v>0</v>
      </c>
      <c r="I130" s="242">
        <v>0</v>
      </c>
      <c r="J130" s="248">
        <f t="shared" si="5"/>
        <v>0</v>
      </c>
    </row>
    <row r="131" spans="1:13" ht="12" customHeight="1">
      <c r="E131" s="1981"/>
      <c r="F131" s="488" t="s">
        <v>39</v>
      </c>
      <c r="G131" s="138"/>
      <c r="H131" s="834">
        <f>SUM(H132)</f>
        <v>0</v>
      </c>
      <c r="I131" s="834">
        <f>SUM(I132)</f>
        <v>0</v>
      </c>
      <c r="J131" s="833">
        <f t="shared" si="5"/>
        <v>0</v>
      </c>
    </row>
    <row r="132" spans="1:13" ht="12" customHeight="1">
      <c r="A132" s="97">
        <v>8</v>
      </c>
      <c r="B132" s="97">
        <v>4</v>
      </c>
      <c r="C132" s="97">
        <v>11</v>
      </c>
      <c r="E132" s="1981"/>
      <c r="F132" s="487"/>
      <c r="G132" s="99" t="s">
        <v>177</v>
      </c>
      <c r="H132" s="242">
        <v>0</v>
      </c>
      <c r="I132" s="242">
        <v>0</v>
      </c>
      <c r="J132" s="248">
        <f t="shared" si="5"/>
        <v>0</v>
      </c>
    </row>
    <row r="133" spans="1:13" ht="12.75" customHeight="1">
      <c r="E133" s="2010">
        <v>1624</v>
      </c>
      <c r="F133" s="41" t="s">
        <v>47</v>
      </c>
      <c r="G133" s="111"/>
      <c r="H133" s="246">
        <f>SUM(H134+H136)</f>
        <v>3</v>
      </c>
      <c r="I133" s="246">
        <f>SUM(I134+I136)</f>
        <v>1</v>
      </c>
      <c r="J133" s="246">
        <f>SUM(H133:I133)</f>
        <v>4</v>
      </c>
      <c r="K133" s="244"/>
      <c r="M133" s="1"/>
    </row>
    <row r="134" spans="1:13" ht="12" customHeight="1">
      <c r="E134" s="1981"/>
      <c r="F134" s="499" t="s">
        <v>35</v>
      </c>
      <c r="G134" s="10"/>
      <c r="H134" s="834">
        <f>SUM(H135)</f>
        <v>3</v>
      </c>
      <c r="I134" s="834">
        <f>SUM(I135)</f>
        <v>1</v>
      </c>
      <c r="J134" s="833">
        <f>H134+I134</f>
        <v>4</v>
      </c>
      <c r="M134" s="1"/>
    </row>
    <row r="135" spans="1:13" ht="12" customHeight="1">
      <c r="A135" s="97">
        <v>9</v>
      </c>
      <c r="B135" s="97">
        <v>4</v>
      </c>
      <c r="C135" s="97">
        <v>8</v>
      </c>
      <c r="E135" s="1981"/>
      <c r="F135" s="487"/>
      <c r="G135" s="99" t="s">
        <v>175</v>
      </c>
      <c r="H135" s="242">
        <v>3</v>
      </c>
      <c r="I135" s="242">
        <v>1</v>
      </c>
      <c r="J135" s="248">
        <f>H135+I135</f>
        <v>4</v>
      </c>
      <c r="M135" s="1"/>
    </row>
    <row r="136" spans="1:13" ht="12" customHeight="1">
      <c r="E136" s="1981"/>
      <c r="F136" s="488" t="s">
        <v>52</v>
      </c>
      <c r="G136" s="99"/>
      <c r="H136" s="834">
        <f>SUM(H137)</f>
        <v>0</v>
      </c>
      <c r="I136" s="834">
        <f>SUM(I137)</f>
        <v>0</v>
      </c>
      <c r="J136" s="833">
        <f>H136+I136</f>
        <v>0</v>
      </c>
      <c r="M136" s="1"/>
    </row>
    <row r="137" spans="1:13" ht="12" customHeight="1">
      <c r="A137" s="97">
        <v>9</v>
      </c>
      <c r="B137" s="97">
        <v>5</v>
      </c>
      <c r="C137" s="97">
        <v>11</v>
      </c>
      <c r="E137" s="1982"/>
      <c r="F137" s="518"/>
      <c r="G137" s="274" t="s">
        <v>174</v>
      </c>
      <c r="H137" s="810">
        <v>0</v>
      </c>
      <c r="I137" s="810">
        <v>0</v>
      </c>
      <c r="J137" s="809">
        <f>H137+I137</f>
        <v>0</v>
      </c>
      <c r="M137" s="1"/>
    </row>
    <row r="138" spans="1:13">
      <c r="E138" s="832"/>
      <c r="F138" s="2148" t="s">
        <v>5</v>
      </c>
      <c r="G138" s="2149"/>
      <c r="H138" s="808">
        <f>SUM(H8+H33+H64+H77+H84+H102+H113+H121+H133)</f>
        <v>381</v>
      </c>
      <c r="I138" s="808">
        <f>SUM(I8+I33+I64+I77+I84+I102+I113+I121+I133)</f>
        <v>395</v>
      </c>
      <c r="J138" s="807">
        <f>SUM(J8+J33+J64+J77+J84+J102+J113+J121+J133)</f>
        <v>776</v>
      </c>
    </row>
    <row r="139" spans="1:13" ht="10.5" customHeight="1">
      <c r="E139" s="754"/>
      <c r="F139" s="2020" t="s">
        <v>346</v>
      </c>
      <c r="G139" s="2020"/>
      <c r="H139" s="2020"/>
      <c r="I139" s="2020"/>
      <c r="J139" s="2020"/>
    </row>
    <row r="140" spans="1:13" ht="10.5" customHeight="1">
      <c r="E140" s="754"/>
      <c r="F140" s="2147"/>
      <c r="G140" s="2147"/>
      <c r="H140" s="2147"/>
      <c r="I140" s="2147"/>
      <c r="J140" s="2147"/>
    </row>
    <row r="141" spans="1:13" ht="9" customHeight="1"/>
    <row r="142" spans="1:13" ht="15.75" customHeight="1">
      <c r="E142" s="754"/>
      <c r="G142" s="99"/>
    </row>
    <row r="143" spans="1:13" ht="9" customHeight="1">
      <c r="E143" s="754"/>
    </row>
    <row r="144" spans="1:13" ht="12.75" customHeight="1"/>
    <row r="145" spans="5:5" ht="9" customHeight="1">
      <c r="E145" s="754"/>
    </row>
    <row r="146" spans="5:5" ht="9" customHeight="1">
      <c r="E146" s="754"/>
    </row>
    <row r="147" spans="5:5" ht="9" customHeight="1"/>
    <row r="148" spans="5:5" ht="9" customHeight="1"/>
    <row r="149" spans="5:5" ht="9" customHeight="1"/>
    <row r="150" spans="5:5" ht="9" customHeight="1"/>
    <row r="151" spans="5:5" ht="9" customHeight="1"/>
    <row r="152" spans="5:5" ht="9" customHeight="1"/>
    <row r="153" spans="5:5" ht="9" customHeight="1"/>
    <row r="154" spans="5:5" ht="9" customHeight="1"/>
    <row r="155" spans="5:5" ht="9" customHeight="1"/>
    <row r="156" spans="5:5" ht="9" customHeight="1"/>
    <row r="157" spans="5:5" ht="9" customHeight="1"/>
    <row r="158" spans="5:5" ht="9" customHeight="1"/>
    <row r="159" spans="5:5" ht="9" customHeight="1"/>
    <row r="160" spans="5: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c r="F231" s="99"/>
      <c r="G231" s="99"/>
    </row>
    <row r="232" spans="6:7" ht="9" customHeight="1"/>
    <row r="233" spans="6:7" ht="9" customHeight="1"/>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sheetData>
  <mergeCells count="19">
    <mergeCell ref="L2:Z2"/>
    <mergeCell ref="E33:E63"/>
    <mergeCell ref="E74:E76"/>
    <mergeCell ref="E64:E71"/>
    <mergeCell ref="E3:J3"/>
    <mergeCell ref="E2:J2"/>
    <mergeCell ref="E5:E7"/>
    <mergeCell ref="E8:E30"/>
    <mergeCell ref="H6:I6"/>
    <mergeCell ref="H75:I75"/>
    <mergeCell ref="E121:E132"/>
    <mergeCell ref="E77:E83"/>
    <mergeCell ref="E84:E100"/>
    <mergeCell ref="F139:J139"/>
    <mergeCell ref="F140:J140"/>
    <mergeCell ref="F138:G138"/>
    <mergeCell ref="E102:E112"/>
    <mergeCell ref="E113:E120"/>
    <mergeCell ref="E133:E137"/>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2" max="10"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56E9-1209-4824-8720-5EF71DCE7A5A}">
  <dimension ref="A1:AC496"/>
  <sheetViews>
    <sheetView view="pageBreakPreview" topLeftCell="D1" zoomScaleNormal="115" zoomScaleSheetLayoutView="100" workbookViewId="0">
      <selection activeCell="D1" sqref="D1"/>
    </sheetView>
  </sheetViews>
  <sheetFormatPr baseColWidth="10" defaultRowHeight="12.75"/>
  <cols>
    <col min="1" max="2" width="1.85546875" style="97" hidden="1" customWidth="1"/>
    <col min="3" max="3" width="2.42578125" style="97" hidden="1" customWidth="1"/>
    <col min="4" max="4" width="3" style="97" customWidth="1"/>
    <col min="5" max="5" width="7.5703125" style="73" customWidth="1"/>
    <col min="6" max="6" width="1.5703125" style="73" customWidth="1"/>
    <col min="7" max="7" width="67.7109375" style="73" customWidth="1"/>
    <col min="8" max="10" width="7.28515625" style="214" customWidth="1"/>
    <col min="11" max="11" width="4.7109375" style="73" customWidth="1"/>
    <col min="12" max="12" width="7" style="73" customWidth="1"/>
    <col min="13" max="13" width="9"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213"/>
      <c r="I1" s="213"/>
      <c r="J1" s="213"/>
    </row>
    <row r="2" spans="1:29" ht="12.75" customHeight="1">
      <c r="E2" s="1983" t="s">
        <v>365</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v>2017</v>
      </c>
      <c r="F3" s="1983"/>
      <c r="G3" s="1983"/>
      <c r="H3" s="1983"/>
      <c r="I3" s="1983"/>
      <c r="J3" s="1983"/>
      <c r="K3" s="106"/>
      <c r="L3" s="105"/>
      <c r="AB3" s="104"/>
      <c r="AC3" s="104"/>
    </row>
    <row r="4" spans="1:29" ht="3" customHeight="1">
      <c r="F4" s="274"/>
      <c r="G4" s="274"/>
      <c r="H4" s="213"/>
      <c r="I4" s="213"/>
      <c r="L4" s="99"/>
    </row>
    <row r="5" spans="1:29" ht="8.25" customHeight="1">
      <c r="E5" s="2206" t="s">
        <v>29</v>
      </c>
      <c r="F5" s="798"/>
      <c r="G5" s="572"/>
      <c r="H5" s="843"/>
      <c r="I5" s="842"/>
      <c r="J5" s="841"/>
      <c r="L5" s="99"/>
    </row>
    <row r="6" spans="1:29" ht="12" customHeight="1">
      <c r="A6" s="97" t="s">
        <v>134</v>
      </c>
      <c r="B6" s="97" t="s">
        <v>1</v>
      </c>
      <c r="C6" s="97" t="s">
        <v>133</v>
      </c>
      <c r="E6" s="2207"/>
      <c r="F6" s="326" t="s">
        <v>336</v>
      </c>
      <c r="G6" s="363"/>
      <c r="H6" s="2441" t="s">
        <v>355</v>
      </c>
      <c r="I6" s="2441"/>
      <c r="J6" s="839"/>
    </row>
    <row r="7" spans="1:29">
      <c r="E7" s="2208"/>
      <c r="F7" s="323"/>
      <c r="G7" s="360"/>
      <c r="H7" s="837" t="s">
        <v>26</v>
      </c>
      <c r="I7" s="837" t="s">
        <v>27</v>
      </c>
      <c r="J7" s="836" t="s">
        <v>5</v>
      </c>
    </row>
    <row r="8" spans="1:29">
      <c r="E8" s="2006">
        <v>1401</v>
      </c>
      <c r="F8" s="271" t="s">
        <v>9</v>
      </c>
      <c r="G8" s="432"/>
      <c r="H8" s="851">
        <f>SUM(H9,H12,H15,H19,H26,H29,H31)</f>
        <v>59</v>
      </c>
      <c r="I8" s="851">
        <f>SUM(I9,I12,I15,I19,I26,I29,I31)</f>
        <v>24</v>
      </c>
      <c r="J8" s="850">
        <f t="shared" ref="J8:J39" si="0">SUM(H8:I8)</f>
        <v>83</v>
      </c>
      <c r="M8" s="1"/>
    </row>
    <row r="9" spans="1:29" ht="12" customHeight="1">
      <c r="E9" s="2014"/>
      <c r="F9" s="525" t="s">
        <v>10</v>
      </c>
      <c r="G9" s="481"/>
      <c r="H9" s="849">
        <f>SUM(H10:H11)</f>
        <v>8</v>
      </c>
      <c r="I9" s="849">
        <f>SUM(I10:I11)</f>
        <v>2</v>
      </c>
      <c r="J9" s="848">
        <f t="shared" si="0"/>
        <v>10</v>
      </c>
    </row>
    <row r="10" spans="1:29" ht="12" customHeight="1">
      <c r="A10" s="97">
        <v>1</v>
      </c>
      <c r="B10" s="97">
        <v>1</v>
      </c>
      <c r="C10" s="97">
        <v>11</v>
      </c>
      <c r="E10" s="2014"/>
      <c r="F10" s="488"/>
      <c r="G10" s="99" t="s">
        <v>240</v>
      </c>
      <c r="H10" s="249">
        <v>8</v>
      </c>
      <c r="I10" s="249">
        <v>2</v>
      </c>
      <c r="J10" s="248">
        <f t="shared" si="0"/>
        <v>10</v>
      </c>
    </row>
    <row r="11" spans="1:29" ht="12" customHeight="1">
      <c r="A11" s="97">
        <v>1</v>
      </c>
      <c r="B11" s="97">
        <v>1</v>
      </c>
      <c r="C11" s="97">
        <v>7</v>
      </c>
      <c r="E11" s="2014"/>
      <c r="F11" s="487"/>
      <c r="G11" s="10" t="s">
        <v>357</v>
      </c>
      <c r="H11" s="242">
        <v>0</v>
      </c>
      <c r="I11" s="242">
        <v>0</v>
      </c>
      <c r="J11" s="248">
        <f t="shared" si="0"/>
        <v>0</v>
      </c>
      <c r="M11" s="1"/>
    </row>
    <row r="12" spans="1:29" ht="12" customHeight="1">
      <c r="E12" s="2014"/>
      <c r="F12" s="488" t="s">
        <v>11</v>
      </c>
      <c r="G12" s="99"/>
      <c r="H12" s="834">
        <f>SUM(H13:H14)</f>
        <v>38</v>
      </c>
      <c r="I12" s="834">
        <f>SUM(I13:I14)</f>
        <v>12</v>
      </c>
      <c r="J12" s="847">
        <f t="shared" si="0"/>
        <v>50</v>
      </c>
    </row>
    <row r="13" spans="1:29" ht="12" customHeight="1">
      <c r="A13" s="97">
        <v>1</v>
      </c>
      <c r="B13" s="97">
        <v>1</v>
      </c>
      <c r="C13" s="97">
        <v>5</v>
      </c>
      <c r="E13" s="2014"/>
      <c r="F13" s="487"/>
      <c r="G13" s="99" t="s">
        <v>248</v>
      </c>
      <c r="H13" s="242">
        <v>27</v>
      </c>
      <c r="I13" s="242">
        <v>8</v>
      </c>
      <c r="J13" s="248">
        <f t="shared" si="0"/>
        <v>35</v>
      </c>
    </row>
    <row r="14" spans="1:29" ht="12" customHeight="1">
      <c r="A14" s="97">
        <v>1</v>
      </c>
      <c r="B14" s="97">
        <v>1</v>
      </c>
      <c r="C14" s="97">
        <v>5</v>
      </c>
      <c r="E14" s="2014"/>
      <c r="F14" s="487"/>
      <c r="G14" s="99" t="s">
        <v>247</v>
      </c>
      <c r="H14" s="242">
        <v>11</v>
      </c>
      <c r="I14" s="242">
        <v>4</v>
      </c>
      <c r="J14" s="248">
        <f t="shared" si="0"/>
        <v>15</v>
      </c>
    </row>
    <row r="15" spans="1:29" ht="12" customHeight="1">
      <c r="E15" s="2014"/>
      <c r="F15" s="488" t="s">
        <v>12</v>
      </c>
      <c r="G15" s="99"/>
      <c r="H15" s="834">
        <f>SUM(H16:H18)</f>
        <v>11</v>
      </c>
      <c r="I15" s="834">
        <f>SUM(I16:I18)</f>
        <v>5</v>
      </c>
      <c r="J15" s="847">
        <f t="shared" si="0"/>
        <v>16</v>
      </c>
    </row>
    <row r="16" spans="1:29" ht="12" customHeight="1">
      <c r="A16" s="97">
        <v>1</v>
      </c>
      <c r="B16" s="97">
        <v>1</v>
      </c>
      <c r="C16" s="97">
        <v>12</v>
      </c>
      <c r="E16" s="2014"/>
      <c r="F16" s="488"/>
      <c r="G16" s="99" t="s">
        <v>246</v>
      </c>
      <c r="H16" s="242">
        <v>11</v>
      </c>
      <c r="I16" s="242">
        <v>5</v>
      </c>
      <c r="J16" s="248">
        <f t="shared" si="0"/>
        <v>16</v>
      </c>
    </row>
    <row r="17" spans="1:10" s="99" customFormat="1" ht="12" customHeight="1">
      <c r="A17" s="97"/>
      <c r="B17" s="97"/>
      <c r="C17" s="97"/>
      <c r="D17" s="97"/>
      <c r="E17" s="2014"/>
      <c r="F17" s="524"/>
      <c r="G17" s="99" t="s">
        <v>245</v>
      </c>
      <c r="H17" s="513">
        <v>0</v>
      </c>
      <c r="I17" s="513">
        <v>0</v>
      </c>
      <c r="J17" s="856">
        <f t="shared" si="0"/>
        <v>0</v>
      </c>
    </row>
    <row r="18" spans="1:10" ht="12" customHeight="1">
      <c r="A18" s="97">
        <v>1</v>
      </c>
      <c r="B18" s="97">
        <v>1</v>
      </c>
      <c r="C18" s="97">
        <v>12</v>
      </c>
      <c r="E18" s="2014"/>
      <c r="F18" s="487"/>
      <c r="G18" s="99" t="s">
        <v>244</v>
      </c>
      <c r="H18" s="242">
        <v>0</v>
      </c>
      <c r="I18" s="242">
        <v>0</v>
      </c>
      <c r="J18" s="248">
        <f t="shared" si="0"/>
        <v>0</v>
      </c>
    </row>
    <row r="19" spans="1:10" ht="12" customHeight="1">
      <c r="E19" s="2014"/>
      <c r="F19" s="524" t="s">
        <v>30</v>
      </c>
      <c r="G19" s="142"/>
      <c r="H19" s="834">
        <f>SUM(H20:H25)</f>
        <v>2</v>
      </c>
      <c r="I19" s="834">
        <f>SUM(I20:I25)</f>
        <v>5</v>
      </c>
      <c r="J19" s="847">
        <f t="shared" si="0"/>
        <v>7</v>
      </c>
    </row>
    <row r="20" spans="1:10" ht="12" customHeight="1">
      <c r="A20" s="97">
        <v>1</v>
      </c>
      <c r="B20" s="97">
        <v>1</v>
      </c>
      <c r="C20" s="97">
        <v>2</v>
      </c>
      <c r="E20" s="2014"/>
      <c r="F20" s="487"/>
      <c r="G20" s="99" t="s">
        <v>238</v>
      </c>
      <c r="H20" s="242">
        <v>0</v>
      </c>
      <c r="I20" s="242">
        <v>0</v>
      </c>
      <c r="J20" s="248">
        <f t="shared" si="0"/>
        <v>0</v>
      </c>
    </row>
    <row r="21" spans="1:10" ht="12" customHeight="1">
      <c r="A21" s="97">
        <v>1</v>
      </c>
      <c r="B21" s="97">
        <v>1</v>
      </c>
      <c r="C21" s="97">
        <v>2</v>
      </c>
      <c r="E21" s="2014"/>
      <c r="F21" s="487"/>
      <c r="G21" s="99" t="s">
        <v>243</v>
      </c>
      <c r="H21" s="242">
        <v>1</v>
      </c>
      <c r="I21" s="242">
        <v>2</v>
      </c>
      <c r="J21" s="248">
        <f t="shared" si="0"/>
        <v>3</v>
      </c>
    </row>
    <row r="22" spans="1:10" ht="12" customHeight="1">
      <c r="A22" s="97">
        <v>1</v>
      </c>
      <c r="B22" s="97">
        <v>1</v>
      </c>
      <c r="C22" s="97">
        <v>2</v>
      </c>
      <c r="E22" s="2014"/>
      <c r="F22" s="487"/>
      <c r="G22" s="99" t="s">
        <v>242</v>
      </c>
      <c r="H22" s="242">
        <v>0</v>
      </c>
      <c r="I22" s="242">
        <v>2</v>
      </c>
      <c r="J22" s="248">
        <f t="shared" si="0"/>
        <v>2</v>
      </c>
    </row>
    <row r="23" spans="1:10" ht="12" customHeight="1">
      <c r="A23" s="97">
        <v>1</v>
      </c>
      <c r="B23" s="97">
        <v>1</v>
      </c>
      <c r="C23" s="97">
        <v>2</v>
      </c>
      <c r="E23" s="2014"/>
      <c r="F23" s="487"/>
      <c r="G23" s="99" t="s">
        <v>241</v>
      </c>
      <c r="H23" s="242">
        <v>1</v>
      </c>
      <c r="I23" s="242">
        <v>0</v>
      </c>
      <c r="J23" s="248">
        <f t="shared" si="0"/>
        <v>1</v>
      </c>
    </row>
    <row r="24" spans="1:10" ht="12" customHeight="1">
      <c r="A24" s="97">
        <v>1</v>
      </c>
      <c r="B24" s="97">
        <v>1</v>
      </c>
      <c r="C24" s="97">
        <v>2</v>
      </c>
      <c r="E24" s="2014"/>
      <c r="F24" s="487"/>
      <c r="G24" s="99" t="s">
        <v>240</v>
      </c>
      <c r="H24" s="242">
        <v>0</v>
      </c>
      <c r="I24" s="242">
        <v>1</v>
      </c>
      <c r="J24" s="248">
        <f t="shared" si="0"/>
        <v>1</v>
      </c>
    </row>
    <row r="25" spans="1:10" ht="12" customHeight="1">
      <c r="A25" s="97">
        <v>1</v>
      </c>
      <c r="B25" s="97">
        <v>1</v>
      </c>
      <c r="C25" s="97">
        <v>2</v>
      </c>
      <c r="E25" s="2014"/>
      <c r="F25" s="487"/>
      <c r="G25" s="10" t="s">
        <v>340</v>
      </c>
      <c r="H25" s="242">
        <v>0</v>
      </c>
      <c r="I25" s="242">
        <v>0</v>
      </c>
      <c r="J25" s="248">
        <f t="shared" si="0"/>
        <v>0</v>
      </c>
    </row>
    <row r="26" spans="1:10" ht="12" customHeight="1">
      <c r="E26" s="2014"/>
      <c r="F26" s="524" t="s">
        <v>31</v>
      </c>
      <c r="G26" s="99"/>
      <c r="H26" s="834">
        <f>SUM(H27:H28)</f>
        <v>0</v>
      </c>
      <c r="I26" s="834">
        <f>SUM(I27:I28)</f>
        <v>0</v>
      </c>
      <c r="J26" s="847">
        <f t="shared" si="0"/>
        <v>0</v>
      </c>
    </row>
    <row r="27" spans="1:10" ht="12" customHeight="1">
      <c r="A27" s="97">
        <v>1</v>
      </c>
      <c r="B27" s="97">
        <v>1</v>
      </c>
      <c r="C27" s="97">
        <v>4</v>
      </c>
      <c r="E27" s="2014"/>
      <c r="F27" s="487"/>
      <c r="G27" s="99" t="s">
        <v>238</v>
      </c>
      <c r="H27" s="242">
        <v>0</v>
      </c>
      <c r="I27" s="242">
        <v>0</v>
      </c>
      <c r="J27" s="248">
        <f t="shared" si="0"/>
        <v>0</v>
      </c>
    </row>
    <row r="28" spans="1:10" ht="12" customHeight="1">
      <c r="A28" s="97">
        <v>1</v>
      </c>
      <c r="B28" s="97">
        <v>1</v>
      </c>
      <c r="C28" s="97">
        <v>4</v>
      </c>
      <c r="E28" s="2014"/>
      <c r="F28" s="487"/>
      <c r="G28" s="99" t="s">
        <v>240</v>
      </c>
      <c r="H28" s="242">
        <v>0</v>
      </c>
      <c r="I28" s="242">
        <v>0</v>
      </c>
      <c r="J28" s="248">
        <f t="shared" si="0"/>
        <v>0</v>
      </c>
    </row>
    <row r="29" spans="1:10" ht="12" customHeight="1">
      <c r="E29" s="2014"/>
      <c r="F29" s="488" t="s">
        <v>58</v>
      </c>
      <c r="G29" s="99"/>
      <c r="H29" s="834">
        <f>SUM(H30)</f>
        <v>0</v>
      </c>
      <c r="I29" s="834">
        <f>SUM(I30)</f>
        <v>0</v>
      </c>
      <c r="J29" s="847">
        <f t="shared" si="0"/>
        <v>0</v>
      </c>
    </row>
    <row r="30" spans="1:10" ht="12" customHeight="1">
      <c r="A30" s="97">
        <v>1</v>
      </c>
      <c r="B30" s="97">
        <v>1</v>
      </c>
      <c r="C30" s="97">
        <v>1</v>
      </c>
      <c r="E30" s="2014"/>
      <c r="F30" s="487"/>
      <c r="G30" s="99" t="s">
        <v>236</v>
      </c>
      <c r="H30" s="242">
        <v>0</v>
      </c>
      <c r="I30" s="242">
        <v>0</v>
      </c>
      <c r="J30" s="248">
        <f t="shared" si="0"/>
        <v>0</v>
      </c>
    </row>
    <row r="31" spans="1:10" s="250" customFormat="1" ht="12" customHeight="1">
      <c r="A31" s="855"/>
      <c r="B31" s="855"/>
      <c r="C31" s="855"/>
      <c r="D31" s="855"/>
      <c r="E31" s="854"/>
      <c r="F31" s="488" t="s">
        <v>64</v>
      </c>
      <c r="G31" s="138"/>
      <c r="H31" s="834">
        <f>SUM(H32)</f>
        <v>0</v>
      </c>
      <c r="I31" s="834">
        <f>SUM(I32)</f>
        <v>0</v>
      </c>
      <c r="J31" s="833">
        <f t="shared" si="0"/>
        <v>0</v>
      </c>
    </row>
    <row r="32" spans="1:10" ht="12" customHeight="1">
      <c r="E32" s="846"/>
      <c r="F32" s="518"/>
      <c r="G32" s="274" t="s">
        <v>235</v>
      </c>
      <c r="H32" s="810">
        <v>0</v>
      </c>
      <c r="I32" s="810">
        <v>0</v>
      </c>
      <c r="J32" s="809">
        <f t="shared" si="0"/>
        <v>0</v>
      </c>
    </row>
    <row r="33" spans="1:13" ht="12.75" customHeight="1">
      <c r="E33" s="2006">
        <v>1402</v>
      </c>
      <c r="F33" s="35" t="s">
        <v>13</v>
      </c>
      <c r="G33" s="111"/>
      <c r="H33" s="246">
        <f>SUM(H34,H40,H43,H48,H51,H55,H58,H62)</f>
        <v>59</v>
      </c>
      <c r="I33" s="246">
        <f>SUM(I34,I40,I43,I48,I51,I55,I58,I62)</f>
        <v>54</v>
      </c>
      <c r="J33" s="302">
        <f t="shared" si="0"/>
        <v>113</v>
      </c>
      <c r="M33" s="1"/>
    </row>
    <row r="34" spans="1:13" ht="12" customHeight="1">
      <c r="E34" s="2007"/>
      <c r="F34" s="488" t="s">
        <v>92</v>
      </c>
      <c r="G34" s="99"/>
      <c r="H34" s="834">
        <f>SUM(H35:H39)</f>
        <v>42</v>
      </c>
      <c r="I34" s="834">
        <f>SUM(I35:I39)</f>
        <v>33</v>
      </c>
      <c r="J34" s="833">
        <f t="shared" si="0"/>
        <v>75</v>
      </c>
    </row>
    <row r="35" spans="1:13" ht="12" customHeight="1">
      <c r="A35" s="97">
        <v>2</v>
      </c>
      <c r="B35" s="97">
        <v>4</v>
      </c>
      <c r="C35" s="97">
        <v>11</v>
      </c>
      <c r="E35" s="2007"/>
      <c r="F35" s="487"/>
      <c r="G35" s="99" t="s">
        <v>228</v>
      </c>
      <c r="H35" s="242">
        <v>11</v>
      </c>
      <c r="I35" s="242">
        <v>7</v>
      </c>
      <c r="J35" s="248">
        <f t="shared" si="0"/>
        <v>18</v>
      </c>
      <c r="M35" s="1"/>
    </row>
    <row r="36" spans="1:13" ht="12" customHeight="1">
      <c r="A36" s="97">
        <v>2</v>
      </c>
      <c r="B36" s="97">
        <v>4</v>
      </c>
      <c r="C36" s="97">
        <v>11</v>
      </c>
      <c r="E36" s="2007"/>
      <c r="F36" s="487"/>
      <c r="G36" s="99" t="s">
        <v>227</v>
      </c>
      <c r="H36" s="242">
        <v>18</v>
      </c>
      <c r="I36" s="242">
        <v>15</v>
      </c>
      <c r="J36" s="248">
        <f t="shared" si="0"/>
        <v>33</v>
      </c>
    </row>
    <row r="37" spans="1:13" ht="12" customHeight="1">
      <c r="A37" s="97">
        <v>2</v>
      </c>
      <c r="B37" s="97">
        <v>4</v>
      </c>
      <c r="C37" s="97">
        <v>11</v>
      </c>
      <c r="E37" s="2007"/>
      <c r="F37" s="487"/>
      <c r="G37" s="99" t="s">
        <v>234</v>
      </c>
      <c r="H37" s="242">
        <v>4</v>
      </c>
      <c r="I37" s="242">
        <v>9</v>
      </c>
      <c r="J37" s="248">
        <f t="shared" si="0"/>
        <v>13</v>
      </c>
    </row>
    <row r="38" spans="1:13" ht="12" customHeight="1">
      <c r="A38" s="97">
        <v>2</v>
      </c>
      <c r="B38" s="97">
        <v>6</v>
      </c>
      <c r="C38" s="97">
        <v>11</v>
      </c>
      <c r="E38" s="2007"/>
      <c r="F38" s="487"/>
      <c r="G38" s="99" t="s">
        <v>356</v>
      </c>
      <c r="H38" s="242">
        <v>0</v>
      </c>
      <c r="I38" s="242">
        <v>0</v>
      </c>
      <c r="J38" s="248">
        <f t="shared" si="0"/>
        <v>0</v>
      </c>
    </row>
    <row r="39" spans="1:13" ht="12" customHeight="1">
      <c r="A39" s="97">
        <v>2</v>
      </c>
      <c r="B39" s="97">
        <v>6</v>
      </c>
      <c r="C39" s="97">
        <v>11</v>
      </c>
      <c r="E39" s="2007"/>
      <c r="F39" s="487"/>
      <c r="G39" s="99" t="s">
        <v>232</v>
      </c>
      <c r="H39" s="242">
        <v>9</v>
      </c>
      <c r="I39" s="242">
        <v>2</v>
      </c>
      <c r="J39" s="248">
        <f t="shared" si="0"/>
        <v>11</v>
      </c>
    </row>
    <row r="40" spans="1:13" ht="12" customHeight="1">
      <c r="E40" s="2007"/>
      <c r="F40" s="488" t="s">
        <v>110</v>
      </c>
      <c r="G40" s="99"/>
      <c r="H40" s="834">
        <f>SUM(H41:H42)</f>
        <v>6</v>
      </c>
      <c r="I40" s="834">
        <f>SUM(I41:I42)</f>
        <v>7</v>
      </c>
      <c r="J40" s="833">
        <f t="shared" ref="J40:J71" si="1">SUM(H40:I40)</f>
        <v>13</v>
      </c>
    </row>
    <row r="41" spans="1:13" ht="12" customHeight="1">
      <c r="A41" s="97">
        <v>2</v>
      </c>
      <c r="B41" s="97">
        <v>4</v>
      </c>
      <c r="C41" s="97">
        <v>10</v>
      </c>
      <c r="E41" s="2007"/>
      <c r="F41" s="487"/>
      <c r="G41" s="99" t="s">
        <v>227</v>
      </c>
      <c r="H41" s="242">
        <v>5</v>
      </c>
      <c r="I41" s="242">
        <v>7</v>
      </c>
      <c r="J41" s="248">
        <f t="shared" si="1"/>
        <v>12</v>
      </c>
      <c r="M41" s="845"/>
    </row>
    <row r="42" spans="1:13" ht="12" customHeight="1">
      <c r="A42" s="97">
        <v>2</v>
      </c>
      <c r="B42" s="97">
        <v>6</v>
      </c>
      <c r="C42" s="97">
        <v>10</v>
      </c>
      <c r="E42" s="2007"/>
      <c r="F42" s="487"/>
      <c r="G42" s="99" t="s">
        <v>232</v>
      </c>
      <c r="H42" s="242">
        <v>1</v>
      </c>
      <c r="I42" s="242">
        <v>0</v>
      </c>
      <c r="J42" s="248">
        <f t="shared" si="1"/>
        <v>1</v>
      </c>
    </row>
    <row r="43" spans="1:13" ht="12" customHeight="1">
      <c r="E43" s="2007"/>
      <c r="F43" s="488" t="s">
        <v>56</v>
      </c>
      <c r="G43" s="99"/>
      <c r="H43" s="834">
        <f>SUM(H44:H47)</f>
        <v>2</v>
      </c>
      <c r="I43" s="834">
        <f>SUM(I44:I47)</f>
        <v>7</v>
      </c>
      <c r="J43" s="833">
        <f t="shared" si="1"/>
        <v>9</v>
      </c>
    </row>
    <row r="44" spans="1:13" ht="12" customHeight="1">
      <c r="A44" s="97">
        <v>2</v>
      </c>
      <c r="B44" s="97">
        <v>4</v>
      </c>
      <c r="C44" s="97">
        <v>10</v>
      </c>
      <c r="E44" s="2007"/>
      <c r="F44" s="487"/>
      <c r="G44" s="99" t="s">
        <v>228</v>
      </c>
      <c r="H44" s="242">
        <v>1</v>
      </c>
      <c r="I44" s="242">
        <v>4</v>
      </c>
      <c r="J44" s="248">
        <f t="shared" si="1"/>
        <v>5</v>
      </c>
    </row>
    <row r="45" spans="1:13" ht="12" customHeight="1">
      <c r="A45" s="97">
        <v>2</v>
      </c>
      <c r="B45" s="97">
        <v>4</v>
      </c>
      <c r="C45" s="97">
        <v>10</v>
      </c>
      <c r="E45" s="2007"/>
      <c r="F45" s="487"/>
      <c r="G45" s="99" t="s">
        <v>231</v>
      </c>
      <c r="H45" s="242">
        <v>1</v>
      </c>
      <c r="I45" s="242">
        <v>1</v>
      </c>
      <c r="J45" s="248">
        <f t="shared" si="1"/>
        <v>2</v>
      </c>
    </row>
    <row r="46" spans="1:13" ht="12" customHeight="1">
      <c r="A46" s="97">
        <v>2</v>
      </c>
      <c r="B46" s="97">
        <v>4</v>
      </c>
      <c r="C46" s="97">
        <v>10</v>
      </c>
      <c r="E46" s="2007"/>
      <c r="F46" s="487"/>
      <c r="G46" s="99" t="s">
        <v>230</v>
      </c>
      <c r="H46" s="242">
        <v>0</v>
      </c>
      <c r="I46" s="242">
        <v>0</v>
      </c>
      <c r="J46" s="248">
        <f t="shared" si="1"/>
        <v>0</v>
      </c>
    </row>
    <row r="47" spans="1:13" ht="12" customHeight="1">
      <c r="A47" s="97">
        <v>2</v>
      </c>
      <c r="B47" s="97">
        <v>4</v>
      </c>
      <c r="C47" s="97">
        <v>10</v>
      </c>
      <c r="E47" s="2007"/>
      <c r="F47" s="487"/>
      <c r="G47" s="99" t="s">
        <v>226</v>
      </c>
      <c r="H47" s="242">
        <v>0</v>
      </c>
      <c r="I47" s="242">
        <v>2</v>
      </c>
      <c r="J47" s="248">
        <f t="shared" si="1"/>
        <v>2</v>
      </c>
    </row>
    <row r="48" spans="1:13" ht="12" customHeight="1">
      <c r="E48" s="2007"/>
      <c r="F48" s="488" t="s">
        <v>125</v>
      </c>
      <c r="G48" s="99"/>
      <c r="H48" s="834">
        <f>SUM(H49:H50)</f>
        <v>3</v>
      </c>
      <c r="I48" s="834">
        <f>SUM(I49:I50)</f>
        <v>2</v>
      </c>
      <c r="J48" s="833">
        <f t="shared" si="1"/>
        <v>5</v>
      </c>
    </row>
    <row r="49" spans="1:13" ht="12" customHeight="1">
      <c r="A49" s="97">
        <v>2</v>
      </c>
      <c r="B49" s="97">
        <v>4</v>
      </c>
      <c r="C49" s="97">
        <v>3</v>
      </c>
      <c r="E49" s="2007"/>
      <c r="F49" s="487"/>
      <c r="G49" s="99" t="s">
        <v>228</v>
      </c>
      <c r="H49" s="242">
        <v>0</v>
      </c>
      <c r="I49" s="242">
        <v>1</v>
      </c>
      <c r="J49" s="248">
        <f t="shared" si="1"/>
        <v>1</v>
      </c>
    </row>
    <row r="50" spans="1:13" ht="12" customHeight="1">
      <c r="A50" s="97">
        <v>2</v>
      </c>
      <c r="B50" s="97">
        <v>4</v>
      </c>
      <c r="C50" s="97">
        <v>3</v>
      </c>
      <c r="E50" s="2007"/>
      <c r="F50" s="487"/>
      <c r="G50" s="99" t="s">
        <v>227</v>
      </c>
      <c r="H50" s="242">
        <v>3</v>
      </c>
      <c r="I50" s="242">
        <v>1</v>
      </c>
      <c r="J50" s="248">
        <f t="shared" si="1"/>
        <v>4</v>
      </c>
    </row>
    <row r="51" spans="1:13" ht="12" customHeight="1">
      <c r="E51" s="2007"/>
      <c r="F51" s="488" t="s">
        <v>124</v>
      </c>
      <c r="G51" s="99"/>
      <c r="H51" s="834">
        <f>SUM(H52:H54)</f>
        <v>0</v>
      </c>
      <c r="I51" s="834">
        <f>SUM(I52:I54)</f>
        <v>0</v>
      </c>
      <c r="J51" s="833">
        <f t="shared" si="1"/>
        <v>0</v>
      </c>
    </row>
    <row r="52" spans="1:13" ht="12" customHeight="1">
      <c r="A52" s="97">
        <v>2</v>
      </c>
      <c r="B52" s="97">
        <v>4</v>
      </c>
      <c r="C52" s="97">
        <v>7</v>
      </c>
      <c r="E52" s="2007"/>
      <c r="F52" s="487"/>
      <c r="G52" s="99" t="s">
        <v>228</v>
      </c>
      <c r="H52" s="242">
        <v>0</v>
      </c>
      <c r="I52" s="242">
        <v>0</v>
      </c>
      <c r="J52" s="248">
        <f t="shared" si="1"/>
        <v>0</v>
      </c>
    </row>
    <row r="53" spans="1:13" ht="12" customHeight="1">
      <c r="A53" s="97">
        <v>2</v>
      </c>
      <c r="B53" s="97">
        <v>4</v>
      </c>
      <c r="C53" s="97">
        <v>7</v>
      </c>
      <c r="E53" s="2007"/>
      <c r="F53" s="487"/>
      <c r="G53" s="99" t="s">
        <v>229</v>
      </c>
      <c r="H53" s="242">
        <v>0</v>
      </c>
      <c r="I53" s="242">
        <v>0</v>
      </c>
      <c r="J53" s="248">
        <f t="shared" si="1"/>
        <v>0</v>
      </c>
    </row>
    <row r="54" spans="1:13" ht="12" customHeight="1">
      <c r="A54" s="97">
        <v>2</v>
      </c>
      <c r="B54" s="97">
        <v>4</v>
      </c>
      <c r="C54" s="97">
        <v>7</v>
      </c>
      <c r="E54" s="2007"/>
      <c r="F54" s="487"/>
      <c r="G54" s="99" t="s">
        <v>227</v>
      </c>
      <c r="H54" s="242">
        <v>0</v>
      </c>
      <c r="I54" s="242">
        <v>0</v>
      </c>
      <c r="J54" s="248">
        <f t="shared" si="1"/>
        <v>0</v>
      </c>
    </row>
    <row r="55" spans="1:13" ht="12" customHeight="1">
      <c r="E55" s="2007"/>
      <c r="F55" s="488" t="s">
        <v>53</v>
      </c>
      <c r="G55" s="99"/>
      <c r="H55" s="834">
        <f>SUM(H56:H57)</f>
        <v>0</v>
      </c>
      <c r="I55" s="834">
        <f>SUM(I56:I57)</f>
        <v>0</v>
      </c>
      <c r="J55" s="833">
        <f t="shared" si="1"/>
        <v>0</v>
      </c>
    </row>
    <row r="56" spans="1:13" ht="12" customHeight="1">
      <c r="A56" s="97">
        <v>2</v>
      </c>
      <c r="B56" s="97">
        <v>4</v>
      </c>
      <c r="C56" s="97">
        <v>1</v>
      </c>
      <c r="E56" s="2007"/>
      <c r="F56" s="487"/>
      <c r="G56" s="99" t="s">
        <v>228</v>
      </c>
      <c r="H56" s="242">
        <v>0</v>
      </c>
      <c r="I56" s="242">
        <v>0</v>
      </c>
      <c r="J56" s="248">
        <f t="shared" si="1"/>
        <v>0</v>
      </c>
    </row>
    <row r="57" spans="1:13" ht="12" customHeight="1">
      <c r="A57" s="97">
        <v>2</v>
      </c>
      <c r="B57" s="97">
        <v>4</v>
      </c>
      <c r="C57" s="97">
        <v>1</v>
      </c>
      <c r="E57" s="2007"/>
      <c r="F57" s="487"/>
      <c r="G57" s="99" t="s">
        <v>227</v>
      </c>
      <c r="H57" s="242">
        <v>0</v>
      </c>
      <c r="I57" s="242">
        <v>0</v>
      </c>
      <c r="J57" s="248">
        <f t="shared" si="1"/>
        <v>0</v>
      </c>
    </row>
    <row r="58" spans="1:13" ht="12" customHeight="1">
      <c r="E58" s="2007"/>
      <c r="F58" s="488" t="s">
        <v>123</v>
      </c>
      <c r="G58" s="99"/>
      <c r="H58" s="834">
        <f>SUM(H59:H61)</f>
        <v>5</v>
      </c>
      <c r="I58" s="834">
        <f>SUM(I59:I61)</f>
        <v>5</v>
      </c>
      <c r="J58" s="833">
        <f t="shared" si="1"/>
        <v>10</v>
      </c>
    </row>
    <row r="59" spans="1:13" ht="12" customHeight="1">
      <c r="A59" s="97">
        <v>2</v>
      </c>
      <c r="B59" s="97">
        <v>4</v>
      </c>
      <c r="C59" s="97">
        <v>9</v>
      </c>
      <c r="E59" s="2007"/>
      <c r="F59" s="244"/>
      <c r="G59" s="99" t="s">
        <v>228</v>
      </c>
      <c r="H59" s="242">
        <v>1</v>
      </c>
      <c r="I59" s="242">
        <v>0</v>
      </c>
      <c r="J59" s="248">
        <f t="shared" si="1"/>
        <v>1</v>
      </c>
    </row>
    <row r="60" spans="1:13" ht="12" customHeight="1">
      <c r="A60" s="97">
        <v>2</v>
      </c>
      <c r="B60" s="97">
        <v>4</v>
      </c>
      <c r="C60" s="97">
        <v>9</v>
      </c>
      <c r="E60" s="2007"/>
      <c r="F60" s="244"/>
      <c r="G60" s="99" t="s">
        <v>227</v>
      </c>
      <c r="H60" s="242">
        <v>4</v>
      </c>
      <c r="I60" s="242">
        <v>5</v>
      </c>
      <c r="J60" s="248">
        <f t="shared" si="1"/>
        <v>9</v>
      </c>
    </row>
    <row r="61" spans="1:13" ht="12" customHeight="1">
      <c r="A61" s="97">
        <v>2</v>
      </c>
      <c r="B61" s="97">
        <v>4</v>
      </c>
      <c r="C61" s="97">
        <v>9</v>
      </c>
      <c r="E61" s="2007"/>
      <c r="F61" s="244"/>
      <c r="G61" s="99" t="s">
        <v>226</v>
      </c>
      <c r="H61" s="242">
        <v>0</v>
      </c>
      <c r="I61" s="242">
        <v>0</v>
      </c>
      <c r="J61" s="248">
        <f t="shared" si="1"/>
        <v>0</v>
      </c>
    </row>
    <row r="62" spans="1:13" ht="12" customHeight="1">
      <c r="E62" s="2007"/>
      <c r="F62" s="488" t="s">
        <v>32</v>
      </c>
      <c r="G62" s="138"/>
      <c r="H62" s="834">
        <f>SUM(H63)</f>
        <v>1</v>
      </c>
      <c r="I62" s="834">
        <f>SUM(I63)</f>
        <v>0</v>
      </c>
      <c r="J62" s="833">
        <f t="shared" si="1"/>
        <v>1</v>
      </c>
    </row>
    <row r="63" spans="1:13" ht="12" customHeight="1">
      <c r="A63" s="97">
        <v>2</v>
      </c>
      <c r="B63" s="97">
        <v>4</v>
      </c>
      <c r="C63" s="97">
        <v>11</v>
      </c>
      <c r="E63" s="2008"/>
      <c r="F63" s="487"/>
      <c r="G63" s="99" t="s">
        <v>225</v>
      </c>
      <c r="H63" s="242">
        <v>1</v>
      </c>
      <c r="I63" s="242">
        <v>0</v>
      </c>
      <c r="J63" s="809">
        <f t="shared" si="1"/>
        <v>1</v>
      </c>
    </row>
    <row r="64" spans="1:13" ht="12.75" customHeight="1">
      <c r="E64" s="2006">
        <v>1403</v>
      </c>
      <c r="F64" s="35" t="s">
        <v>14</v>
      </c>
      <c r="G64" s="111"/>
      <c r="H64" s="246">
        <f>SUM(H65+H67+H69)</f>
        <v>3</v>
      </c>
      <c r="I64" s="246">
        <f>SUM(I65+I67+I69)</f>
        <v>1</v>
      </c>
      <c r="J64" s="245">
        <f t="shared" si="1"/>
        <v>4</v>
      </c>
      <c r="M64" s="1"/>
    </row>
    <row r="65" spans="1:13" ht="12" customHeight="1">
      <c r="E65" s="2007"/>
      <c r="F65" s="488" t="s">
        <v>33</v>
      </c>
      <c r="G65" s="99"/>
      <c r="H65" s="834">
        <f>SUM(H66:H66)</f>
        <v>0</v>
      </c>
      <c r="I65" s="834">
        <f>SUM(I66:I66)</f>
        <v>0</v>
      </c>
      <c r="J65" s="833">
        <f t="shared" si="1"/>
        <v>0</v>
      </c>
    </row>
    <row r="66" spans="1:13" ht="12" customHeight="1">
      <c r="A66" s="97">
        <v>3</v>
      </c>
      <c r="B66" s="97">
        <v>5</v>
      </c>
      <c r="C66" s="97">
        <v>11</v>
      </c>
      <c r="E66" s="2007"/>
      <c r="F66" s="487"/>
      <c r="G66" s="99" t="s">
        <v>224</v>
      </c>
      <c r="H66" s="242">
        <v>0</v>
      </c>
      <c r="I66" s="242">
        <v>0</v>
      </c>
      <c r="J66" s="248">
        <f t="shared" si="1"/>
        <v>0</v>
      </c>
    </row>
    <row r="67" spans="1:13" ht="12" customHeight="1">
      <c r="E67" s="2007"/>
      <c r="F67" s="488" t="s">
        <v>15</v>
      </c>
      <c r="G67" s="99"/>
      <c r="H67" s="834">
        <f>SUM(H68)</f>
        <v>1</v>
      </c>
      <c r="I67" s="834">
        <f>SUM(I68)</f>
        <v>0</v>
      </c>
      <c r="J67" s="833">
        <f t="shared" si="1"/>
        <v>1</v>
      </c>
    </row>
    <row r="68" spans="1:13" ht="12" customHeight="1">
      <c r="A68" s="97">
        <v>3</v>
      </c>
      <c r="B68" s="97">
        <v>5</v>
      </c>
      <c r="C68" s="97">
        <v>8</v>
      </c>
      <c r="E68" s="2007"/>
      <c r="F68" s="487"/>
      <c r="G68" s="99" t="s">
        <v>224</v>
      </c>
      <c r="H68" s="242">
        <v>1</v>
      </c>
      <c r="I68" s="242">
        <v>0</v>
      </c>
      <c r="J68" s="248">
        <f t="shared" si="1"/>
        <v>1</v>
      </c>
    </row>
    <row r="69" spans="1:13" ht="12" customHeight="1">
      <c r="E69" s="2007"/>
      <c r="F69" s="488" t="s">
        <v>16</v>
      </c>
      <c r="G69" s="99"/>
      <c r="H69" s="834">
        <f>SUM(H70:H71)</f>
        <v>2</v>
      </c>
      <c r="I69" s="834">
        <f>SUM(I70:I71)</f>
        <v>1</v>
      </c>
      <c r="J69" s="833">
        <f t="shared" si="1"/>
        <v>3</v>
      </c>
    </row>
    <row r="70" spans="1:13" ht="12" customHeight="1">
      <c r="A70" s="97">
        <v>3</v>
      </c>
      <c r="B70" s="97">
        <v>5</v>
      </c>
      <c r="C70" s="97">
        <v>10</v>
      </c>
      <c r="E70" s="2007"/>
      <c r="F70" s="487"/>
      <c r="G70" s="99" t="s">
        <v>224</v>
      </c>
      <c r="H70" s="242">
        <v>2</v>
      </c>
      <c r="I70" s="242">
        <v>1</v>
      </c>
      <c r="J70" s="248">
        <f t="shared" si="1"/>
        <v>3</v>
      </c>
    </row>
    <row r="71" spans="1:13" ht="12" customHeight="1">
      <c r="A71" s="97">
        <v>3</v>
      </c>
      <c r="B71" s="97">
        <v>5</v>
      </c>
      <c r="C71" s="97">
        <v>10</v>
      </c>
      <c r="E71" s="2008"/>
      <c r="F71" s="518"/>
      <c r="G71" s="274" t="s">
        <v>223</v>
      </c>
      <c r="H71" s="844">
        <v>0</v>
      </c>
      <c r="I71" s="844">
        <v>0</v>
      </c>
      <c r="J71" s="809">
        <f t="shared" si="1"/>
        <v>0</v>
      </c>
    </row>
    <row r="72" spans="1:13" ht="12" customHeight="1">
      <c r="E72" s="754"/>
      <c r="F72" s="99"/>
      <c r="G72" s="99"/>
      <c r="H72" s="471"/>
      <c r="I72" s="213"/>
      <c r="J72" s="471" t="s">
        <v>222</v>
      </c>
    </row>
    <row r="73" spans="1:13" ht="12" customHeight="1">
      <c r="E73" s="754"/>
      <c r="F73" s="99"/>
      <c r="G73" s="99"/>
      <c r="H73" s="471"/>
      <c r="I73" s="471"/>
      <c r="J73" s="104" t="s">
        <v>221</v>
      </c>
    </row>
    <row r="74" spans="1:13" ht="7.5" customHeight="1">
      <c r="E74" s="2206" t="s">
        <v>29</v>
      </c>
      <c r="F74" s="798"/>
      <c r="G74" s="798"/>
      <c r="H74" s="843"/>
      <c r="I74" s="842"/>
      <c r="J74" s="841"/>
    </row>
    <row r="75" spans="1:13" ht="12.75" customHeight="1">
      <c r="E75" s="2207"/>
      <c r="F75" s="326" t="s">
        <v>336</v>
      </c>
      <c r="G75" s="840"/>
      <c r="H75" s="2441" t="s">
        <v>355</v>
      </c>
      <c r="I75" s="2441"/>
      <c r="J75" s="839"/>
    </row>
    <row r="76" spans="1:13">
      <c r="E76" s="2208"/>
      <c r="F76" s="838"/>
      <c r="G76" s="360"/>
      <c r="H76" s="837" t="s">
        <v>26</v>
      </c>
      <c r="I76" s="837" t="s">
        <v>27</v>
      </c>
      <c r="J76" s="836" t="s">
        <v>5</v>
      </c>
    </row>
    <row r="77" spans="1:13" ht="12.75" customHeight="1">
      <c r="E77" s="2010">
        <v>1404</v>
      </c>
      <c r="F77" s="35" t="s">
        <v>34</v>
      </c>
      <c r="G77" s="111"/>
      <c r="H77" s="246">
        <f>SUM(H78,H82)</f>
        <v>90</v>
      </c>
      <c r="I77" s="246">
        <f>SUM(I78,I82)</f>
        <v>36</v>
      </c>
      <c r="J77" s="245">
        <f>SUM(H77:I77)</f>
        <v>126</v>
      </c>
      <c r="M77" s="1"/>
    </row>
    <row r="78" spans="1:13" ht="12" customHeight="1">
      <c r="E78" s="1981"/>
      <c r="F78" s="488" t="s">
        <v>109</v>
      </c>
      <c r="G78" s="99"/>
      <c r="H78" s="834">
        <f>SUM(H79:H81)</f>
        <v>73</v>
      </c>
      <c r="I78" s="834">
        <f>SUM(I79:I81)</f>
        <v>21</v>
      </c>
      <c r="J78" s="833">
        <f>SUM(H78:I78)</f>
        <v>94</v>
      </c>
    </row>
    <row r="79" spans="1:13" ht="12" customHeight="1">
      <c r="A79" s="97">
        <v>4</v>
      </c>
      <c r="B79" s="97">
        <v>6</v>
      </c>
      <c r="C79" s="97">
        <v>11</v>
      </c>
      <c r="E79" s="1995"/>
      <c r="F79" s="487"/>
      <c r="G79" s="99" t="s">
        <v>212</v>
      </c>
      <c r="H79" s="242">
        <v>73</v>
      </c>
      <c r="I79" s="242">
        <v>21</v>
      </c>
      <c r="J79" s="248">
        <f>SUM(H79:I79)</f>
        <v>94</v>
      </c>
    </row>
    <row r="80" spans="1:13" ht="12" customHeight="1">
      <c r="E80" s="1995"/>
      <c r="F80" s="487"/>
      <c r="G80" s="99" t="s">
        <v>332</v>
      </c>
      <c r="H80" s="242">
        <v>0</v>
      </c>
      <c r="I80" s="242">
        <v>0</v>
      </c>
      <c r="J80" s="248">
        <f>SUM(H80:I80)</f>
        <v>0</v>
      </c>
    </row>
    <row r="81" spans="1:13" ht="12" customHeight="1">
      <c r="E81" s="1995"/>
      <c r="F81" s="487"/>
      <c r="G81" s="99" t="s">
        <v>331</v>
      </c>
      <c r="H81" s="242">
        <v>0</v>
      </c>
      <c r="I81" s="242">
        <v>0</v>
      </c>
      <c r="J81" s="248">
        <f>SUM(H81:I81)</f>
        <v>0</v>
      </c>
    </row>
    <row r="82" spans="1:13" ht="12" customHeight="1">
      <c r="E82" s="1981"/>
      <c r="F82" s="488" t="s">
        <v>17</v>
      </c>
      <c r="G82" s="99"/>
      <c r="H82" s="834">
        <f>SUM(H83)</f>
        <v>17</v>
      </c>
      <c r="I82" s="834">
        <f>SUM(I83)</f>
        <v>15</v>
      </c>
      <c r="J82" s="833">
        <f t="shared" ref="J82:J96" si="2">H82+I82</f>
        <v>32</v>
      </c>
    </row>
    <row r="83" spans="1:13" ht="12" customHeight="1">
      <c r="A83" s="97">
        <v>4</v>
      </c>
      <c r="B83" s="97">
        <v>6</v>
      </c>
      <c r="C83" s="97">
        <v>11</v>
      </c>
      <c r="E83" s="1995"/>
      <c r="F83" s="487"/>
      <c r="G83" s="99" t="s">
        <v>209</v>
      </c>
      <c r="H83" s="810">
        <v>17</v>
      </c>
      <c r="I83" s="810">
        <v>15</v>
      </c>
      <c r="J83" s="248">
        <f t="shared" si="2"/>
        <v>32</v>
      </c>
    </row>
    <row r="84" spans="1:13">
      <c r="E84" s="2006">
        <v>1405</v>
      </c>
      <c r="F84" s="35" t="s">
        <v>18</v>
      </c>
      <c r="G84" s="36"/>
      <c r="H84" s="246">
        <f>SUM(H85+H90+H97+H99)</f>
        <v>60</v>
      </c>
      <c r="I84" s="246">
        <f>SUM(I85+I90+I97+I99)</f>
        <v>130</v>
      </c>
      <c r="J84" s="245">
        <f t="shared" si="2"/>
        <v>190</v>
      </c>
      <c r="M84" s="1"/>
    </row>
    <row r="85" spans="1:13" ht="12" customHeight="1">
      <c r="E85" s="2007"/>
      <c r="F85" s="488" t="s">
        <v>21</v>
      </c>
      <c r="G85" s="99"/>
      <c r="H85" s="834">
        <f>SUM(H86:H89)</f>
        <v>8</v>
      </c>
      <c r="I85" s="834">
        <f>SUM(I86:I89)</f>
        <v>20</v>
      </c>
      <c r="J85" s="833">
        <f t="shared" si="2"/>
        <v>28</v>
      </c>
      <c r="M85" s="1"/>
    </row>
    <row r="86" spans="1:13" ht="12" customHeight="1">
      <c r="A86" s="97">
        <v>5</v>
      </c>
      <c r="B86" s="97">
        <v>4</v>
      </c>
      <c r="C86" s="97">
        <v>8</v>
      </c>
      <c r="E86" s="2007"/>
      <c r="F86" s="487"/>
      <c r="G86" s="99" t="s">
        <v>208</v>
      </c>
      <c r="H86" s="242">
        <v>0</v>
      </c>
      <c r="I86" s="242">
        <v>0</v>
      </c>
      <c r="J86" s="248">
        <f t="shared" si="2"/>
        <v>0</v>
      </c>
    </row>
    <row r="87" spans="1:13" ht="12" customHeight="1">
      <c r="A87" s="97">
        <v>5</v>
      </c>
      <c r="B87" s="97">
        <v>4</v>
      </c>
      <c r="C87" s="97">
        <v>8</v>
      </c>
      <c r="E87" s="2007"/>
      <c r="F87" s="487"/>
      <c r="G87" s="99" t="s">
        <v>207</v>
      </c>
      <c r="H87" s="242">
        <v>4</v>
      </c>
      <c r="I87" s="242">
        <v>16</v>
      </c>
      <c r="J87" s="248">
        <f t="shared" si="2"/>
        <v>20</v>
      </c>
    </row>
    <row r="88" spans="1:13" ht="12" customHeight="1">
      <c r="A88" s="97">
        <v>5</v>
      </c>
      <c r="B88" s="97">
        <v>4</v>
      </c>
      <c r="C88" s="97">
        <v>8</v>
      </c>
      <c r="E88" s="2007"/>
      <c r="F88" s="487"/>
      <c r="G88" s="99" t="s">
        <v>206</v>
      </c>
      <c r="H88" s="242">
        <v>0</v>
      </c>
      <c r="I88" s="242">
        <v>0</v>
      </c>
      <c r="J88" s="248">
        <f t="shared" si="2"/>
        <v>0</v>
      </c>
    </row>
    <row r="89" spans="1:13" ht="12" customHeight="1">
      <c r="A89" s="97">
        <v>5</v>
      </c>
      <c r="B89" s="97">
        <v>4</v>
      </c>
      <c r="C89" s="97">
        <v>8</v>
      </c>
      <c r="E89" s="2007"/>
      <c r="F89" s="487"/>
      <c r="G89" s="99" t="s">
        <v>205</v>
      </c>
      <c r="H89" s="242">
        <v>4</v>
      </c>
      <c r="I89" s="242">
        <v>4</v>
      </c>
      <c r="J89" s="248">
        <f t="shared" si="2"/>
        <v>8</v>
      </c>
    </row>
    <row r="90" spans="1:13" ht="12" customHeight="1">
      <c r="E90" s="2007"/>
      <c r="F90" s="488" t="s">
        <v>19</v>
      </c>
      <c r="G90" s="99"/>
      <c r="H90" s="834">
        <f>SUM(H91:H96)</f>
        <v>37</v>
      </c>
      <c r="I90" s="834">
        <f>SUM(I91:I96)</f>
        <v>67</v>
      </c>
      <c r="J90" s="833">
        <f t="shared" si="2"/>
        <v>104</v>
      </c>
    </row>
    <row r="91" spans="1:13" ht="12" customHeight="1">
      <c r="A91" s="97">
        <v>5</v>
      </c>
      <c r="B91" s="97">
        <v>5</v>
      </c>
      <c r="C91" s="97">
        <v>11</v>
      </c>
      <c r="E91" s="2007"/>
      <c r="F91" s="487"/>
      <c r="G91" s="99" t="s">
        <v>204</v>
      </c>
      <c r="H91" s="242">
        <v>2</v>
      </c>
      <c r="I91" s="242">
        <v>1</v>
      </c>
      <c r="J91" s="248">
        <f t="shared" si="2"/>
        <v>3</v>
      </c>
    </row>
    <row r="92" spans="1:13" ht="12" customHeight="1">
      <c r="A92" s="97">
        <v>5</v>
      </c>
      <c r="B92" s="97">
        <v>5</v>
      </c>
      <c r="C92" s="97">
        <v>11</v>
      </c>
      <c r="E92" s="2007"/>
      <c r="F92" s="487"/>
      <c r="G92" s="99" t="s">
        <v>203</v>
      </c>
      <c r="H92" s="242">
        <v>12</v>
      </c>
      <c r="I92" s="242">
        <v>11</v>
      </c>
      <c r="J92" s="248">
        <f t="shared" si="2"/>
        <v>23</v>
      </c>
    </row>
    <row r="93" spans="1:13" ht="12" customHeight="1">
      <c r="A93" s="97">
        <v>5</v>
      </c>
      <c r="B93" s="97">
        <v>5</v>
      </c>
      <c r="C93" s="97">
        <v>11</v>
      </c>
      <c r="E93" s="2007"/>
      <c r="F93" s="487"/>
      <c r="G93" s="99" t="s">
        <v>202</v>
      </c>
      <c r="H93" s="242">
        <v>2</v>
      </c>
      <c r="I93" s="242">
        <v>1</v>
      </c>
      <c r="J93" s="248">
        <f t="shared" si="2"/>
        <v>3</v>
      </c>
    </row>
    <row r="94" spans="1:13" ht="12" customHeight="1">
      <c r="A94" s="97">
        <v>5</v>
      </c>
      <c r="B94" s="97">
        <v>5</v>
      </c>
      <c r="C94" s="97">
        <v>11</v>
      </c>
      <c r="E94" s="2007"/>
      <c r="F94" s="487"/>
      <c r="G94" s="99" t="s">
        <v>201</v>
      </c>
      <c r="H94" s="242">
        <v>1</v>
      </c>
      <c r="I94" s="242">
        <v>4</v>
      </c>
      <c r="J94" s="248">
        <f t="shared" si="2"/>
        <v>5</v>
      </c>
    </row>
    <row r="95" spans="1:13" ht="12" customHeight="1">
      <c r="A95" s="97">
        <v>5</v>
      </c>
      <c r="B95" s="97">
        <v>5</v>
      </c>
      <c r="C95" s="97">
        <v>11</v>
      </c>
      <c r="E95" s="2007"/>
      <c r="F95" s="487"/>
      <c r="G95" s="99" t="s">
        <v>319</v>
      </c>
      <c r="H95" s="242">
        <v>20</v>
      </c>
      <c r="I95" s="242">
        <v>50</v>
      </c>
      <c r="J95" s="248">
        <f t="shared" si="2"/>
        <v>70</v>
      </c>
    </row>
    <row r="96" spans="1:13" ht="12" customHeight="1">
      <c r="A96" s="97">
        <v>5</v>
      </c>
      <c r="B96" s="97">
        <v>5</v>
      </c>
      <c r="C96" s="97">
        <v>11</v>
      </c>
      <c r="E96" s="2007"/>
      <c r="F96" s="487"/>
      <c r="G96" s="10" t="s">
        <v>200</v>
      </c>
      <c r="H96" s="242">
        <v>0</v>
      </c>
      <c r="I96" s="242">
        <v>0</v>
      </c>
      <c r="J96" s="248">
        <f t="shared" si="2"/>
        <v>0</v>
      </c>
    </row>
    <row r="97" spans="1:13" ht="12" customHeight="1">
      <c r="E97" s="2007"/>
      <c r="F97" s="3" t="s">
        <v>65</v>
      </c>
      <c r="G97" s="9"/>
      <c r="H97" s="834">
        <f>SUM(H98)</f>
        <v>13</v>
      </c>
      <c r="I97" s="834">
        <f>SUM(I98)</f>
        <v>40</v>
      </c>
      <c r="J97" s="833">
        <f>SUM(H97:I97)</f>
        <v>53</v>
      </c>
    </row>
    <row r="98" spans="1:13" ht="12" customHeight="1">
      <c r="A98" s="97">
        <v>5</v>
      </c>
      <c r="B98" s="97">
        <v>5</v>
      </c>
      <c r="C98" s="97">
        <v>10</v>
      </c>
      <c r="E98" s="2007"/>
      <c r="F98" s="99"/>
      <c r="G98" s="99" t="s">
        <v>306</v>
      </c>
      <c r="H98" s="242">
        <v>13</v>
      </c>
      <c r="I98" s="242">
        <v>40</v>
      </c>
      <c r="J98" s="248">
        <f>SUM(H98:I98)</f>
        <v>53</v>
      </c>
    </row>
    <row r="99" spans="1:13" ht="12" customHeight="1">
      <c r="E99" s="2007"/>
      <c r="F99" s="488" t="s">
        <v>49</v>
      </c>
      <c r="G99" s="138"/>
      <c r="H99" s="834">
        <f>SUM(H100:H101)</f>
        <v>2</v>
      </c>
      <c r="I99" s="834">
        <f>SUM(I100:I101)</f>
        <v>3</v>
      </c>
      <c r="J99" s="833">
        <f>SUM(H99:I99)</f>
        <v>5</v>
      </c>
    </row>
    <row r="100" spans="1:13" ht="12" customHeight="1">
      <c r="A100" s="97">
        <v>5</v>
      </c>
      <c r="B100" s="97">
        <v>5</v>
      </c>
      <c r="C100" s="97">
        <v>13</v>
      </c>
      <c r="E100" s="2007"/>
      <c r="F100" s="487"/>
      <c r="G100" s="99" t="s">
        <v>199</v>
      </c>
      <c r="H100" s="242">
        <v>2</v>
      </c>
      <c r="I100" s="242">
        <v>3</v>
      </c>
      <c r="J100" s="248">
        <f>SUM(H100:I100)</f>
        <v>5</v>
      </c>
    </row>
    <row r="101" spans="1:13" ht="12" customHeight="1">
      <c r="E101" s="57"/>
      <c r="F101" s="487"/>
      <c r="G101" s="99" t="s">
        <v>198</v>
      </c>
      <c r="H101" s="242">
        <v>0</v>
      </c>
      <c r="I101" s="242">
        <v>0</v>
      </c>
      <c r="J101" s="248">
        <f>SUM(H101:I101)</f>
        <v>0</v>
      </c>
    </row>
    <row r="102" spans="1:13" ht="12.75" customHeight="1">
      <c r="E102" s="2006">
        <v>1406</v>
      </c>
      <c r="F102" s="35" t="s">
        <v>22</v>
      </c>
      <c r="G102" s="111"/>
      <c r="H102" s="246">
        <f>SUM(H103+H106+H109+H111)</f>
        <v>15</v>
      </c>
      <c r="I102" s="246">
        <f>SUM(I103+I106+I109+I111)</f>
        <v>22</v>
      </c>
      <c r="J102" s="245">
        <f t="shared" ref="J102:J112" si="3">H102+I102</f>
        <v>37</v>
      </c>
      <c r="M102" s="1"/>
    </row>
    <row r="103" spans="1:13" ht="12" customHeight="1">
      <c r="E103" s="2007"/>
      <c r="F103" s="488" t="s">
        <v>68</v>
      </c>
      <c r="G103" s="99"/>
      <c r="H103" s="834">
        <f>SUM(H104:H105)</f>
        <v>7</v>
      </c>
      <c r="I103" s="834">
        <f>SUM(I104:I105)</f>
        <v>11</v>
      </c>
      <c r="J103" s="833">
        <f t="shared" si="3"/>
        <v>18</v>
      </c>
      <c r="M103" s="1"/>
    </row>
    <row r="104" spans="1:13" ht="12" customHeight="1">
      <c r="A104" s="97">
        <v>6</v>
      </c>
      <c r="B104" s="97">
        <v>2</v>
      </c>
      <c r="C104" s="97">
        <v>6</v>
      </c>
      <c r="E104" s="2007"/>
      <c r="F104" s="497"/>
      <c r="G104" s="99" t="s">
        <v>197</v>
      </c>
      <c r="H104" s="242">
        <v>1</v>
      </c>
      <c r="I104" s="242">
        <v>0</v>
      </c>
      <c r="J104" s="248">
        <f t="shared" si="3"/>
        <v>1</v>
      </c>
    </row>
    <row r="105" spans="1:13" ht="12" customHeight="1">
      <c r="A105" s="97">
        <v>6</v>
      </c>
      <c r="B105" s="97">
        <v>2</v>
      </c>
      <c r="C105" s="97">
        <v>11</v>
      </c>
      <c r="E105" s="2007"/>
      <c r="F105" s="497"/>
      <c r="G105" s="99" t="s">
        <v>196</v>
      </c>
      <c r="H105" s="242">
        <v>6</v>
      </c>
      <c r="I105" s="242">
        <v>11</v>
      </c>
      <c r="J105" s="248">
        <f t="shared" si="3"/>
        <v>17</v>
      </c>
    </row>
    <row r="106" spans="1:13" ht="12" customHeight="1">
      <c r="E106" s="2007"/>
      <c r="F106" s="488" t="s">
        <v>23</v>
      </c>
      <c r="G106" s="99"/>
      <c r="H106" s="834">
        <f>SUM(H107:H108)</f>
        <v>8</v>
      </c>
      <c r="I106" s="834">
        <f>SUM(I107:I108)</f>
        <v>11</v>
      </c>
      <c r="J106" s="833">
        <f t="shared" si="3"/>
        <v>19</v>
      </c>
    </row>
    <row r="107" spans="1:13" ht="12" customHeight="1">
      <c r="A107" s="97">
        <v>6</v>
      </c>
      <c r="B107" s="97">
        <v>2</v>
      </c>
      <c r="C107" s="97">
        <v>10</v>
      </c>
      <c r="E107" s="2007"/>
      <c r="F107" s="487"/>
      <c r="G107" s="99" t="s">
        <v>195</v>
      </c>
      <c r="H107" s="242">
        <v>7</v>
      </c>
      <c r="I107" s="242">
        <v>6</v>
      </c>
      <c r="J107" s="248">
        <f t="shared" si="3"/>
        <v>13</v>
      </c>
    </row>
    <row r="108" spans="1:13" ht="12" customHeight="1">
      <c r="A108" s="97">
        <v>6</v>
      </c>
      <c r="B108" s="97">
        <v>2</v>
      </c>
      <c r="C108" s="97">
        <v>6</v>
      </c>
      <c r="E108" s="2007"/>
      <c r="F108" s="487"/>
      <c r="G108" s="99" t="s">
        <v>194</v>
      </c>
      <c r="H108" s="242">
        <v>1</v>
      </c>
      <c r="I108" s="242">
        <v>5</v>
      </c>
      <c r="J108" s="248">
        <f t="shared" si="3"/>
        <v>6</v>
      </c>
    </row>
    <row r="109" spans="1:13" ht="12" customHeight="1">
      <c r="E109" s="2007"/>
      <c r="F109" s="488" t="s">
        <v>36</v>
      </c>
      <c r="G109" s="99"/>
      <c r="H109" s="834">
        <f>SUM(H110)</f>
        <v>0</v>
      </c>
      <c r="I109" s="834">
        <f>SUM(I110)</f>
        <v>0</v>
      </c>
      <c r="J109" s="833">
        <f t="shared" si="3"/>
        <v>0</v>
      </c>
    </row>
    <row r="110" spans="1:13" ht="12" customHeight="1">
      <c r="A110" s="97">
        <v>6</v>
      </c>
      <c r="B110" s="97">
        <v>2</v>
      </c>
      <c r="C110" s="97">
        <v>10</v>
      </c>
      <c r="E110" s="2007"/>
      <c r="F110" s="497"/>
      <c r="G110" s="99" t="s">
        <v>193</v>
      </c>
      <c r="H110" s="242">
        <v>0</v>
      </c>
      <c r="I110" s="242">
        <v>0</v>
      </c>
      <c r="J110" s="248">
        <f t="shared" si="3"/>
        <v>0</v>
      </c>
    </row>
    <row r="111" spans="1:13" ht="12" customHeight="1">
      <c r="E111" s="2007"/>
      <c r="F111" s="488" t="s">
        <v>37</v>
      </c>
      <c r="G111" s="99"/>
      <c r="H111" s="834">
        <f>SUM(H112)</f>
        <v>0</v>
      </c>
      <c r="I111" s="834">
        <f>SUM(I112)</f>
        <v>0</v>
      </c>
      <c r="J111" s="833">
        <f t="shared" si="3"/>
        <v>0</v>
      </c>
    </row>
    <row r="112" spans="1:13" ht="12" customHeight="1">
      <c r="A112" s="97">
        <v>6</v>
      </c>
      <c r="B112" s="97">
        <v>4</v>
      </c>
      <c r="C112" s="97">
        <v>11</v>
      </c>
      <c r="E112" s="2008"/>
      <c r="F112" s="487"/>
      <c r="G112" s="99" t="s">
        <v>192</v>
      </c>
      <c r="H112" s="242">
        <v>0</v>
      </c>
      <c r="I112" s="242">
        <v>0</v>
      </c>
      <c r="J112" s="248">
        <f t="shared" si="3"/>
        <v>0</v>
      </c>
    </row>
    <row r="113" spans="1:13" ht="12.75" customHeight="1">
      <c r="E113" s="2010">
        <v>1407</v>
      </c>
      <c r="F113" s="35" t="s">
        <v>24</v>
      </c>
      <c r="G113" s="111"/>
      <c r="H113" s="246">
        <f>SUM(H114+H118)</f>
        <v>1</v>
      </c>
      <c r="I113" s="246">
        <f>SUM(I114+I118)</f>
        <v>0</v>
      </c>
      <c r="J113" s="245">
        <f>SUM(H113:I113)</f>
        <v>1</v>
      </c>
      <c r="M113" s="1"/>
    </row>
    <row r="114" spans="1:13" ht="12" customHeight="1">
      <c r="E114" s="1981"/>
      <c r="F114" s="488" t="s">
        <v>69</v>
      </c>
      <c r="G114" s="99"/>
      <c r="H114" s="834">
        <f>SUM(H115:H117)</f>
        <v>1</v>
      </c>
      <c r="I114" s="834">
        <f>SUM(I115:I117)</f>
        <v>0</v>
      </c>
      <c r="J114" s="833">
        <f t="shared" ref="J114:J123" si="4">H114+I114</f>
        <v>1</v>
      </c>
    </row>
    <row r="115" spans="1:13" ht="12" customHeight="1">
      <c r="A115" s="97">
        <v>7</v>
      </c>
      <c r="B115" s="97">
        <v>3</v>
      </c>
      <c r="C115" s="97">
        <v>11</v>
      </c>
      <c r="E115" s="1981"/>
      <c r="F115" s="488"/>
      <c r="G115" s="99" t="s">
        <v>190</v>
      </c>
      <c r="H115" s="242">
        <v>0</v>
      </c>
      <c r="I115" s="242">
        <v>0</v>
      </c>
      <c r="J115" s="248">
        <f t="shared" si="4"/>
        <v>0</v>
      </c>
    </row>
    <row r="116" spans="1:13" ht="12" customHeight="1">
      <c r="E116" s="1981"/>
      <c r="F116" s="488"/>
      <c r="G116" s="99" t="s">
        <v>361</v>
      </c>
      <c r="H116" s="242">
        <v>0</v>
      </c>
      <c r="I116" s="242">
        <v>0</v>
      </c>
      <c r="J116" s="248">
        <f t="shared" si="4"/>
        <v>0</v>
      </c>
    </row>
    <row r="117" spans="1:13" ht="12" customHeight="1">
      <c r="A117" s="97">
        <v>7</v>
      </c>
      <c r="B117" s="97">
        <v>3</v>
      </c>
      <c r="C117" s="97">
        <v>11</v>
      </c>
      <c r="E117" s="1981"/>
      <c r="F117" s="487"/>
      <c r="G117" s="99" t="s">
        <v>256</v>
      </c>
      <c r="H117" s="242">
        <v>1</v>
      </c>
      <c r="I117" s="242">
        <v>0</v>
      </c>
      <c r="J117" s="248">
        <f t="shared" si="4"/>
        <v>1</v>
      </c>
    </row>
    <row r="118" spans="1:13" ht="12" customHeight="1">
      <c r="E118" s="1981"/>
      <c r="F118" s="488" t="s">
        <v>51</v>
      </c>
      <c r="G118" s="138"/>
      <c r="H118" s="834">
        <f>SUM(H119:H120)</f>
        <v>0</v>
      </c>
      <c r="I118" s="834">
        <f>SUM(I119:I120)</f>
        <v>0</v>
      </c>
      <c r="J118" s="833">
        <f t="shared" si="4"/>
        <v>0</v>
      </c>
    </row>
    <row r="119" spans="1:13" ht="12" customHeight="1">
      <c r="A119" s="97">
        <v>7</v>
      </c>
      <c r="B119" s="97">
        <v>6</v>
      </c>
      <c r="C119" s="97">
        <v>10</v>
      </c>
      <c r="E119" s="1981"/>
      <c r="F119" s="487"/>
      <c r="G119" s="99" t="s">
        <v>186</v>
      </c>
      <c r="H119" s="242">
        <v>0</v>
      </c>
      <c r="I119" s="242">
        <v>0</v>
      </c>
      <c r="J119" s="248">
        <f t="shared" si="4"/>
        <v>0</v>
      </c>
    </row>
    <row r="120" spans="1:13" ht="12" customHeight="1">
      <c r="A120" s="97">
        <v>7</v>
      </c>
      <c r="B120" s="97">
        <v>6</v>
      </c>
      <c r="C120" s="97">
        <v>10</v>
      </c>
      <c r="E120" s="1981"/>
      <c r="F120" s="487"/>
      <c r="G120" s="99" t="s">
        <v>185</v>
      </c>
      <c r="H120" s="242">
        <v>0</v>
      </c>
      <c r="I120" s="242">
        <v>0</v>
      </c>
      <c r="J120" s="248">
        <f t="shared" si="4"/>
        <v>0</v>
      </c>
    </row>
    <row r="121" spans="1:13" ht="12.75" customHeight="1">
      <c r="E121" s="2010">
        <v>1408</v>
      </c>
      <c r="F121" s="35" t="s">
        <v>25</v>
      </c>
      <c r="G121" s="41"/>
      <c r="H121" s="246">
        <f>SUM(H122+H124+H127+H131)</f>
        <v>10</v>
      </c>
      <c r="I121" s="246">
        <f>SUM(I122+I124+I127+I131)</f>
        <v>8</v>
      </c>
      <c r="J121" s="245">
        <f t="shared" si="4"/>
        <v>18</v>
      </c>
      <c r="M121" s="1"/>
    </row>
    <row r="122" spans="1:13" ht="12" customHeight="1">
      <c r="E122" s="1981"/>
      <c r="F122" s="488" t="s">
        <v>20</v>
      </c>
      <c r="G122" s="99"/>
      <c r="H122" s="835">
        <f>SUM(H123)</f>
        <v>10</v>
      </c>
      <c r="I122" s="835">
        <f>SUM(I123)</f>
        <v>8</v>
      </c>
      <c r="J122" s="833">
        <f t="shared" si="4"/>
        <v>18</v>
      </c>
    </row>
    <row r="123" spans="1:13" ht="12" customHeight="1">
      <c r="A123" s="97">
        <v>8</v>
      </c>
      <c r="B123" s="97">
        <v>4</v>
      </c>
      <c r="C123" s="97">
        <v>8</v>
      </c>
      <c r="E123" s="1981"/>
      <c r="F123" s="487"/>
      <c r="G123" s="99" t="s">
        <v>183</v>
      </c>
      <c r="H123" s="242">
        <v>10</v>
      </c>
      <c r="I123" s="242">
        <v>8</v>
      </c>
      <c r="J123" s="248">
        <f t="shared" si="4"/>
        <v>18</v>
      </c>
    </row>
    <row r="124" spans="1:13" ht="12" customHeight="1">
      <c r="E124" s="1981"/>
      <c r="F124" s="488" t="s">
        <v>50</v>
      </c>
      <c r="G124" s="138"/>
      <c r="H124" s="834">
        <f>SUM(H125:H126)</f>
        <v>0</v>
      </c>
      <c r="I124" s="834">
        <f>SUM(I125:I126)</f>
        <v>0</v>
      </c>
      <c r="J124" s="248">
        <f>SUM(H124:I124)</f>
        <v>0</v>
      </c>
    </row>
    <row r="125" spans="1:13" ht="12" customHeight="1">
      <c r="E125" s="1981"/>
      <c r="F125" s="488"/>
      <c r="G125" s="261" t="s">
        <v>182</v>
      </c>
      <c r="H125" s="242">
        <v>0</v>
      </c>
      <c r="I125" s="242">
        <v>0</v>
      </c>
      <c r="J125" s="248">
        <f>SUM(H125:I125)</f>
        <v>0</v>
      </c>
    </row>
    <row r="126" spans="1:13" ht="12" customHeight="1">
      <c r="A126" s="97">
        <v>8</v>
      </c>
      <c r="B126" s="97">
        <v>4</v>
      </c>
      <c r="C126" s="97">
        <v>6</v>
      </c>
      <c r="E126" s="1981"/>
      <c r="F126" s="487"/>
      <c r="G126" s="99" t="s">
        <v>314</v>
      </c>
      <c r="H126" s="242">
        <v>0</v>
      </c>
      <c r="I126" s="242">
        <v>0</v>
      </c>
      <c r="J126" s="248">
        <f>SUM(H126:I126)</f>
        <v>0</v>
      </c>
    </row>
    <row r="127" spans="1:13" ht="12" customHeight="1">
      <c r="E127" s="1981"/>
      <c r="F127" s="488" t="s">
        <v>38</v>
      </c>
      <c r="G127" s="99"/>
      <c r="H127" s="834">
        <f>SUM(H128:H130)</f>
        <v>0</v>
      </c>
      <c r="I127" s="834">
        <f>SUM(I128:I130)</f>
        <v>0</v>
      </c>
      <c r="J127" s="833">
        <f t="shared" ref="J127:J132" si="5">H127+I127</f>
        <v>0</v>
      </c>
    </row>
    <row r="128" spans="1:13" ht="12" customHeight="1">
      <c r="A128" s="97">
        <v>8</v>
      </c>
      <c r="B128" s="97">
        <v>4</v>
      </c>
      <c r="C128" s="97">
        <v>11</v>
      </c>
      <c r="E128" s="1981"/>
      <c r="F128" s="488"/>
      <c r="G128" s="99" t="s">
        <v>180</v>
      </c>
      <c r="H128" s="242">
        <v>0</v>
      </c>
      <c r="I128" s="242">
        <v>0</v>
      </c>
      <c r="J128" s="248">
        <f t="shared" si="5"/>
        <v>0</v>
      </c>
    </row>
    <row r="129" spans="1:13" ht="12" customHeight="1">
      <c r="A129" s="97">
        <v>8</v>
      </c>
      <c r="B129" s="97">
        <v>3</v>
      </c>
      <c r="C129" s="97">
        <v>11</v>
      </c>
      <c r="E129" s="1981"/>
      <c r="F129" s="488"/>
      <c r="G129" s="99" t="s">
        <v>179</v>
      </c>
      <c r="H129" s="242">
        <v>0</v>
      </c>
      <c r="I129" s="242">
        <v>0</v>
      </c>
      <c r="J129" s="248">
        <f t="shared" si="5"/>
        <v>0</v>
      </c>
    </row>
    <row r="130" spans="1:13" ht="12" customHeight="1">
      <c r="A130" s="97">
        <v>8</v>
      </c>
      <c r="B130" s="97">
        <v>4</v>
      </c>
      <c r="C130" s="97">
        <v>11</v>
      </c>
      <c r="E130" s="1981"/>
      <c r="F130" s="488"/>
      <c r="G130" s="99" t="s">
        <v>178</v>
      </c>
      <c r="H130" s="242">
        <v>0</v>
      </c>
      <c r="I130" s="242">
        <v>0</v>
      </c>
      <c r="J130" s="248">
        <f t="shared" si="5"/>
        <v>0</v>
      </c>
    </row>
    <row r="131" spans="1:13" ht="12" customHeight="1">
      <c r="E131" s="1981"/>
      <c r="F131" s="488" t="s">
        <v>39</v>
      </c>
      <c r="G131" s="138"/>
      <c r="H131" s="834">
        <f>SUM(H132)</f>
        <v>0</v>
      </c>
      <c r="I131" s="834">
        <f>SUM(I132)</f>
        <v>0</v>
      </c>
      <c r="J131" s="833">
        <f t="shared" si="5"/>
        <v>0</v>
      </c>
    </row>
    <row r="132" spans="1:13" ht="12" customHeight="1">
      <c r="A132" s="97">
        <v>8</v>
      </c>
      <c r="B132" s="97">
        <v>4</v>
      </c>
      <c r="C132" s="97">
        <v>11</v>
      </c>
      <c r="E132" s="1981"/>
      <c r="F132" s="487"/>
      <c r="G132" s="99" t="s">
        <v>177</v>
      </c>
      <c r="H132" s="242">
        <v>0</v>
      </c>
      <c r="I132" s="242">
        <v>0</v>
      </c>
      <c r="J132" s="248">
        <f t="shared" si="5"/>
        <v>0</v>
      </c>
    </row>
    <row r="133" spans="1:13" ht="12.75" customHeight="1">
      <c r="E133" s="2010">
        <v>1624</v>
      </c>
      <c r="F133" s="41" t="s">
        <v>47</v>
      </c>
      <c r="G133" s="111"/>
      <c r="H133" s="246">
        <f>SUM(H134+H136)</f>
        <v>0</v>
      </c>
      <c r="I133" s="246">
        <f>SUM(I134+I136)</f>
        <v>0</v>
      </c>
      <c r="J133" s="246">
        <f>SUM(H133:I133)</f>
        <v>0</v>
      </c>
      <c r="K133" s="244"/>
      <c r="M133" s="1"/>
    </row>
    <row r="134" spans="1:13" ht="12" customHeight="1">
      <c r="E134" s="1981"/>
      <c r="F134" s="499" t="s">
        <v>35</v>
      </c>
      <c r="G134" s="10"/>
      <c r="H134" s="834">
        <f>SUM(H135)</f>
        <v>0</v>
      </c>
      <c r="I134" s="834">
        <f>SUM(I135)</f>
        <v>0</v>
      </c>
      <c r="J134" s="833">
        <f>H134+I134</f>
        <v>0</v>
      </c>
      <c r="M134" s="1"/>
    </row>
    <row r="135" spans="1:13" ht="12" customHeight="1">
      <c r="A135" s="97">
        <v>9</v>
      </c>
      <c r="B135" s="97">
        <v>4</v>
      </c>
      <c r="C135" s="97">
        <v>8</v>
      </c>
      <c r="E135" s="1981"/>
      <c r="F135" s="487"/>
      <c r="G135" s="99" t="s">
        <v>175</v>
      </c>
      <c r="H135" s="242">
        <v>0</v>
      </c>
      <c r="I135" s="242">
        <v>0</v>
      </c>
      <c r="J135" s="248">
        <f>H135+I135</f>
        <v>0</v>
      </c>
      <c r="M135" s="1"/>
    </row>
    <row r="136" spans="1:13" ht="12" customHeight="1">
      <c r="E136" s="1981"/>
      <c r="F136" s="488" t="s">
        <v>52</v>
      </c>
      <c r="G136" s="99"/>
      <c r="H136" s="834">
        <f>SUM(H137)</f>
        <v>0</v>
      </c>
      <c r="I136" s="834">
        <f>SUM(I137)</f>
        <v>0</v>
      </c>
      <c r="J136" s="833">
        <f>H136+I136</f>
        <v>0</v>
      </c>
      <c r="M136" s="1"/>
    </row>
    <row r="137" spans="1:13" ht="12" customHeight="1">
      <c r="A137" s="97">
        <v>9</v>
      </c>
      <c r="B137" s="97">
        <v>5</v>
      </c>
      <c r="C137" s="97">
        <v>11</v>
      </c>
      <c r="E137" s="1982"/>
      <c r="F137" s="518"/>
      <c r="G137" s="274" t="s">
        <v>174</v>
      </c>
      <c r="H137" s="810">
        <v>0</v>
      </c>
      <c r="I137" s="810">
        <v>0</v>
      </c>
      <c r="J137" s="809">
        <f>H137+I137</f>
        <v>0</v>
      </c>
      <c r="M137" s="1"/>
    </row>
    <row r="138" spans="1:13">
      <c r="E138" s="832"/>
      <c r="F138" s="2148" t="s">
        <v>5</v>
      </c>
      <c r="G138" s="2149"/>
      <c r="H138" s="808">
        <f>SUM(H8+H33+H64+H77+H84+H102+H113+H121+H133)</f>
        <v>297</v>
      </c>
      <c r="I138" s="808">
        <f>SUM(I8+I33+I64+I77+I84+I102+I113+I121+I133)</f>
        <v>275</v>
      </c>
      <c r="J138" s="807">
        <f>SUM(J8+J33+J64+J77+J84+J102+J113+J121+J133)</f>
        <v>572</v>
      </c>
    </row>
    <row r="139" spans="1:13" ht="10.5" customHeight="1">
      <c r="E139" s="754"/>
      <c r="F139" s="2020" t="s">
        <v>346</v>
      </c>
      <c r="G139" s="2020"/>
      <c r="H139" s="2020"/>
      <c r="I139" s="2020"/>
      <c r="J139" s="2020"/>
    </row>
    <row r="140" spans="1:13" ht="10.5" customHeight="1">
      <c r="E140" s="754"/>
      <c r="F140" s="2147"/>
      <c r="G140" s="2147"/>
      <c r="H140" s="2147"/>
      <c r="I140" s="2147"/>
      <c r="J140" s="2147"/>
    </row>
    <row r="141" spans="1:13" ht="9" customHeight="1"/>
    <row r="142" spans="1:13" ht="15.75" customHeight="1">
      <c r="E142" s="754"/>
      <c r="G142" s="99"/>
    </row>
    <row r="143" spans="1:13" ht="9" customHeight="1">
      <c r="E143" s="754"/>
    </row>
    <row r="144" spans="1:13" ht="12.75" customHeight="1"/>
    <row r="145" spans="5:5" ht="9" customHeight="1">
      <c r="E145" s="754"/>
    </row>
    <row r="146" spans="5:5" ht="9" customHeight="1">
      <c r="E146" s="754"/>
    </row>
    <row r="147" spans="5:5" ht="9" customHeight="1"/>
    <row r="148" spans="5:5" ht="9" customHeight="1"/>
    <row r="149" spans="5:5" ht="9" customHeight="1"/>
    <row r="150" spans="5:5" ht="9" customHeight="1"/>
    <row r="151" spans="5:5" ht="9" customHeight="1"/>
    <row r="152" spans="5:5" ht="9" customHeight="1"/>
    <row r="153" spans="5:5" ht="9" customHeight="1"/>
    <row r="154" spans="5:5" ht="9" customHeight="1"/>
    <row r="155" spans="5:5" ht="9" customHeight="1"/>
    <row r="156" spans="5:5" ht="9" customHeight="1"/>
    <row r="157" spans="5:5" ht="9" customHeight="1"/>
    <row r="158" spans="5:5" ht="9" customHeight="1"/>
    <row r="159" spans="5:5" ht="9" customHeight="1"/>
    <row r="160" spans="5: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c r="F231" s="99"/>
      <c r="G231" s="99"/>
    </row>
    <row r="232" spans="6:7" ht="9" customHeight="1"/>
    <row r="233" spans="6:7" ht="9" customHeight="1"/>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sheetData>
  <mergeCells count="19">
    <mergeCell ref="L2:Z2"/>
    <mergeCell ref="E33:E63"/>
    <mergeCell ref="E74:E76"/>
    <mergeCell ref="E64:E71"/>
    <mergeCell ref="E3:J3"/>
    <mergeCell ref="E2:J2"/>
    <mergeCell ref="E5:E7"/>
    <mergeCell ref="E8:E30"/>
    <mergeCell ref="H6:I6"/>
    <mergeCell ref="H75:I75"/>
    <mergeCell ref="E121:E132"/>
    <mergeCell ref="E77:E83"/>
    <mergeCell ref="E84:E100"/>
    <mergeCell ref="F139:J139"/>
    <mergeCell ref="F140:J140"/>
    <mergeCell ref="F138:G138"/>
    <mergeCell ref="E102:E112"/>
    <mergeCell ref="E113:E120"/>
    <mergeCell ref="E133:E137"/>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2"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93F42-3B1A-44BA-90F8-F5BD58D823A9}">
  <dimension ref="A1:AC496"/>
  <sheetViews>
    <sheetView view="pageBreakPreview" topLeftCell="D1" zoomScaleNormal="115" zoomScaleSheetLayoutView="100" workbookViewId="0">
      <selection activeCell="N133" sqref="N133"/>
    </sheetView>
  </sheetViews>
  <sheetFormatPr baseColWidth="10" defaultRowHeight="12.75"/>
  <cols>
    <col min="1" max="2" width="1.85546875" style="97" hidden="1" customWidth="1"/>
    <col min="3" max="3" width="2.42578125" style="97" hidden="1" customWidth="1"/>
    <col min="4" max="4" width="3" style="97" customWidth="1"/>
    <col min="5" max="5" width="7.5703125" style="73" customWidth="1"/>
    <col min="6" max="6" width="1.5703125" style="73" customWidth="1"/>
    <col min="7" max="7" width="67.7109375" style="73" customWidth="1"/>
    <col min="8" max="10" width="7.28515625" style="214" customWidth="1"/>
    <col min="11" max="11" width="4.7109375" style="73" customWidth="1"/>
    <col min="12" max="12" width="7" style="73" customWidth="1"/>
    <col min="13" max="13" width="9"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213"/>
      <c r="I1" s="213"/>
      <c r="J1" s="213"/>
    </row>
    <row r="2" spans="1:29" ht="12.75" customHeight="1">
      <c r="E2" s="1983" t="s">
        <v>364</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t="s">
        <v>363</v>
      </c>
      <c r="F3" s="1983"/>
      <c r="G3" s="1983"/>
      <c r="H3" s="1983"/>
      <c r="I3" s="1983"/>
      <c r="J3" s="1983"/>
      <c r="K3" s="106"/>
      <c r="L3" s="105"/>
      <c r="AB3" s="104"/>
      <c r="AC3" s="104"/>
    </row>
    <row r="4" spans="1:29" ht="3" customHeight="1">
      <c r="F4" s="274"/>
      <c r="G4" s="274"/>
      <c r="H4" s="213"/>
      <c r="I4" s="213"/>
      <c r="L4" s="99"/>
    </row>
    <row r="5" spans="1:29" ht="8.25" customHeight="1">
      <c r="E5" s="2206" t="s">
        <v>29</v>
      </c>
      <c r="F5" s="798"/>
      <c r="G5" s="572"/>
      <c r="H5" s="843"/>
      <c r="I5" s="842"/>
      <c r="J5" s="841"/>
      <c r="L5" s="99"/>
    </row>
    <row r="6" spans="1:29" ht="12" customHeight="1">
      <c r="A6" s="97" t="s">
        <v>134</v>
      </c>
      <c r="B6" s="97" t="s">
        <v>1</v>
      </c>
      <c r="C6" s="97" t="s">
        <v>133</v>
      </c>
      <c r="E6" s="2207"/>
      <c r="F6" s="326" t="s">
        <v>336</v>
      </c>
      <c r="G6" s="363"/>
      <c r="H6" s="2441" t="s">
        <v>355</v>
      </c>
      <c r="I6" s="2441"/>
      <c r="J6" s="839"/>
    </row>
    <row r="7" spans="1:29">
      <c r="E7" s="2208"/>
      <c r="F7" s="323"/>
      <c r="G7" s="360"/>
      <c r="H7" s="837" t="s">
        <v>26</v>
      </c>
      <c r="I7" s="837" t="s">
        <v>27</v>
      </c>
      <c r="J7" s="836" t="s">
        <v>5</v>
      </c>
    </row>
    <row r="8" spans="1:29">
      <c r="E8" s="2006">
        <v>1401</v>
      </c>
      <c r="F8" s="271" t="s">
        <v>9</v>
      </c>
      <c r="G8" s="432"/>
      <c r="H8" s="851">
        <f>SUM(H9,H12,H15,H19,H26,H29,H31)</f>
        <v>0</v>
      </c>
      <c r="I8" s="851">
        <f>SUM(I9,I12,I15,I19,I26,I29,I31)</f>
        <v>0</v>
      </c>
      <c r="J8" s="850">
        <f t="shared" ref="J8:J39" si="0">SUM(H8:I8)</f>
        <v>0</v>
      </c>
      <c r="M8" s="1"/>
    </row>
    <row r="9" spans="1:29" ht="12" customHeight="1">
      <c r="E9" s="2014"/>
      <c r="F9" s="525" t="s">
        <v>10</v>
      </c>
      <c r="G9" s="481"/>
      <c r="H9" s="849">
        <f>SUM(H10:H11)</f>
        <v>0</v>
      </c>
      <c r="I9" s="849">
        <f>SUM(I10:I11)</f>
        <v>0</v>
      </c>
      <c r="J9" s="848">
        <f t="shared" si="0"/>
        <v>0</v>
      </c>
    </row>
    <row r="10" spans="1:29" ht="12" customHeight="1">
      <c r="A10" s="97">
        <v>1</v>
      </c>
      <c r="B10" s="97">
        <v>1</v>
      </c>
      <c r="C10" s="97">
        <v>11</v>
      </c>
      <c r="E10" s="2014"/>
      <c r="F10" s="488"/>
      <c r="G10" s="99" t="s">
        <v>240</v>
      </c>
      <c r="H10" s="249">
        <v>0</v>
      </c>
      <c r="I10" s="249">
        <v>0</v>
      </c>
      <c r="J10" s="248">
        <f t="shared" si="0"/>
        <v>0</v>
      </c>
    </row>
    <row r="11" spans="1:29" ht="12" customHeight="1">
      <c r="A11" s="97">
        <v>1</v>
      </c>
      <c r="B11" s="97">
        <v>1</v>
      </c>
      <c r="C11" s="97">
        <v>7</v>
      </c>
      <c r="E11" s="2014"/>
      <c r="F11" s="487"/>
      <c r="G11" s="10" t="s">
        <v>357</v>
      </c>
      <c r="H11" s="242">
        <v>0</v>
      </c>
      <c r="I11" s="242">
        <v>0</v>
      </c>
      <c r="J11" s="248">
        <f t="shared" si="0"/>
        <v>0</v>
      </c>
      <c r="M11" s="1"/>
    </row>
    <row r="12" spans="1:29" ht="12" customHeight="1">
      <c r="E12" s="2014"/>
      <c r="F12" s="488" t="s">
        <v>11</v>
      </c>
      <c r="G12" s="99"/>
      <c r="H12" s="834">
        <f>SUM(H13:H14)</f>
        <v>0</v>
      </c>
      <c r="I12" s="834">
        <f>SUM(I13:I14)</f>
        <v>0</v>
      </c>
      <c r="J12" s="847">
        <f t="shared" si="0"/>
        <v>0</v>
      </c>
    </row>
    <row r="13" spans="1:29" ht="12" customHeight="1">
      <c r="A13" s="97">
        <v>1</v>
      </c>
      <c r="B13" s="97">
        <v>1</v>
      </c>
      <c r="C13" s="97">
        <v>5</v>
      </c>
      <c r="E13" s="2014"/>
      <c r="F13" s="487"/>
      <c r="G13" s="99" t="s">
        <v>248</v>
      </c>
      <c r="H13" s="242">
        <v>0</v>
      </c>
      <c r="I13" s="242">
        <v>0</v>
      </c>
      <c r="J13" s="248">
        <f t="shared" si="0"/>
        <v>0</v>
      </c>
    </row>
    <row r="14" spans="1:29" ht="12" customHeight="1">
      <c r="A14" s="97">
        <v>1</v>
      </c>
      <c r="B14" s="97">
        <v>1</v>
      </c>
      <c r="C14" s="97">
        <v>5</v>
      </c>
      <c r="E14" s="2014"/>
      <c r="F14" s="487"/>
      <c r="G14" s="99" t="s">
        <v>247</v>
      </c>
      <c r="H14" s="242">
        <v>0</v>
      </c>
      <c r="I14" s="242">
        <v>0</v>
      </c>
      <c r="J14" s="248">
        <f t="shared" si="0"/>
        <v>0</v>
      </c>
    </row>
    <row r="15" spans="1:29" ht="12" customHeight="1">
      <c r="E15" s="2014"/>
      <c r="F15" s="488" t="s">
        <v>12</v>
      </c>
      <c r="G15" s="99"/>
      <c r="H15" s="834">
        <f>SUM(H16:H18)</f>
        <v>0</v>
      </c>
      <c r="I15" s="834">
        <f>SUM(I16:I18)</f>
        <v>0</v>
      </c>
      <c r="J15" s="847">
        <f t="shared" si="0"/>
        <v>0</v>
      </c>
    </row>
    <row r="16" spans="1:29" ht="12" customHeight="1">
      <c r="A16" s="97">
        <v>1</v>
      </c>
      <c r="B16" s="97">
        <v>1</v>
      </c>
      <c r="C16" s="97">
        <v>12</v>
      </c>
      <c r="E16" s="2014"/>
      <c r="F16" s="488"/>
      <c r="G16" s="99" t="s">
        <v>246</v>
      </c>
      <c r="H16" s="242">
        <v>0</v>
      </c>
      <c r="I16" s="242">
        <v>0</v>
      </c>
      <c r="J16" s="248">
        <f t="shared" si="0"/>
        <v>0</v>
      </c>
    </row>
    <row r="17" spans="1:10" s="99" customFormat="1" ht="12" customHeight="1">
      <c r="A17" s="97"/>
      <c r="B17" s="97"/>
      <c r="C17" s="97"/>
      <c r="D17" s="97"/>
      <c r="E17" s="2014"/>
      <c r="F17" s="524"/>
      <c r="G17" s="99" t="s">
        <v>245</v>
      </c>
      <c r="H17" s="513">
        <v>0</v>
      </c>
      <c r="I17" s="513">
        <v>0</v>
      </c>
      <c r="J17" s="856">
        <f t="shared" si="0"/>
        <v>0</v>
      </c>
    </row>
    <row r="18" spans="1:10" ht="12" customHeight="1">
      <c r="A18" s="97">
        <v>1</v>
      </c>
      <c r="B18" s="97">
        <v>1</v>
      </c>
      <c r="C18" s="97">
        <v>12</v>
      </c>
      <c r="E18" s="2014"/>
      <c r="F18" s="487"/>
      <c r="G18" s="99" t="s">
        <v>244</v>
      </c>
      <c r="H18" s="242">
        <v>0</v>
      </c>
      <c r="I18" s="242">
        <v>0</v>
      </c>
      <c r="J18" s="248">
        <f t="shared" si="0"/>
        <v>0</v>
      </c>
    </row>
    <row r="19" spans="1:10" ht="12" customHeight="1">
      <c r="E19" s="2014"/>
      <c r="F19" s="524" t="s">
        <v>30</v>
      </c>
      <c r="G19" s="142"/>
      <c r="H19" s="834">
        <f>SUM(H20:H25)</f>
        <v>0</v>
      </c>
      <c r="I19" s="834">
        <f>SUM(I20:I25)</f>
        <v>0</v>
      </c>
      <c r="J19" s="847">
        <f t="shared" si="0"/>
        <v>0</v>
      </c>
    </row>
    <row r="20" spans="1:10" ht="12" customHeight="1">
      <c r="A20" s="97">
        <v>1</v>
      </c>
      <c r="B20" s="97">
        <v>1</v>
      </c>
      <c r="C20" s="97">
        <v>2</v>
      </c>
      <c r="E20" s="2014"/>
      <c r="F20" s="487"/>
      <c r="G20" s="99" t="s">
        <v>238</v>
      </c>
      <c r="H20" s="242">
        <v>0</v>
      </c>
      <c r="I20" s="242">
        <v>0</v>
      </c>
      <c r="J20" s="248">
        <f t="shared" si="0"/>
        <v>0</v>
      </c>
    </row>
    <row r="21" spans="1:10" ht="12" customHeight="1">
      <c r="A21" s="97">
        <v>1</v>
      </c>
      <c r="B21" s="97">
        <v>1</v>
      </c>
      <c r="C21" s="97">
        <v>2</v>
      </c>
      <c r="E21" s="2014"/>
      <c r="F21" s="487"/>
      <c r="G21" s="99" t="s">
        <v>243</v>
      </c>
      <c r="H21" s="513">
        <v>0</v>
      </c>
      <c r="I21" s="513">
        <v>0</v>
      </c>
      <c r="J21" s="248">
        <f t="shared" si="0"/>
        <v>0</v>
      </c>
    </row>
    <row r="22" spans="1:10" ht="12" customHeight="1">
      <c r="A22" s="97">
        <v>1</v>
      </c>
      <c r="B22" s="97">
        <v>1</v>
      </c>
      <c r="C22" s="97">
        <v>2</v>
      </c>
      <c r="E22" s="2014"/>
      <c r="F22" s="487"/>
      <c r="G22" s="99" t="s">
        <v>242</v>
      </c>
      <c r="H22" s="242">
        <v>0</v>
      </c>
      <c r="I22" s="242">
        <v>0</v>
      </c>
      <c r="J22" s="248">
        <f t="shared" si="0"/>
        <v>0</v>
      </c>
    </row>
    <row r="23" spans="1:10" ht="12" customHeight="1">
      <c r="A23" s="97">
        <v>1</v>
      </c>
      <c r="B23" s="97">
        <v>1</v>
      </c>
      <c r="C23" s="97">
        <v>2</v>
      </c>
      <c r="E23" s="2014"/>
      <c r="F23" s="487"/>
      <c r="G23" s="99" t="s">
        <v>241</v>
      </c>
      <c r="H23" s="513">
        <v>0</v>
      </c>
      <c r="I23" s="513">
        <v>0</v>
      </c>
      <c r="J23" s="248">
        <f t="shared" si="0"/>
        <v>0</v>
      </c>
    </row>
    <row r="24" spans="1:10" ht="12" customHeight="1">
      <c r="A24" s="97">
        <v>1</v>
      </c>
      <c r="B24" s="97">
        <v>1</v>
      </c>
      <c r="C24" s="97">
        <v>2</v>
      </c>
      <c r="E24" s="2014"/>
      <c r="F24" s="487"/>
      <c r="G24" s="99" t="s">
        <v>240</v>
      </c>
      <c r="H24" s="242">
        <v>0</v>
      </c>
      <c r="I24" s="242">
        <v>0</v>
      </c>
      <c r="J24" s="248">
        <f t="shared" si="0"/>
        <v>0</v>
      </c>
    </row>
    <row r="25" spans="1:10" ht="12" customHeight="1">
      <c r="A25" s="97">
        <v>1</v>
      </c>
      <c r="B25" s="97">
        <v>1</v>
      </c>
      <c r="C25" s="97">
        <v>2</v>
      </c>
      <c r="E25" s="2014"/>
      <c r="F25" s="487"/>
      <c r="G25" s="10" t="s">
        <v>340</v>
      </c>
      <c r="H25" s="513">
        <v>0</v>
      </c>
      <c r="I25" s="513">
        <v>0</v>
      </c>
      <c r="J25" s="248">
        <f t="shared" si="0"/>
        <v>0</v>
      </c>
    </row>
    <row r="26" spans="1:10" ht="12" customHeight="1">
      <c r="E26" s="2014"/>
      <c r="F26" s="524" t="s">
        <v>31</v>
      </c>
      <c r="G26" s="99"/>
      <c r="H26" s="834">
        <f>SUM(H27:H28)</f>
        <v>0</v>
      </c>
      <c r="I26" s="834">
        <f>SUM(I27:I28)</f>
        <v>0</v>
      </c>
      <c r="J26" s="847">
        <f t="shared" si="0"/>
        <v>0</v>
      </c>
    </row>
    <row r="27" spans="1:10" ht="12" customHeight="1">
      <c r="A27" s="97">
        <v>1</v>
      </c>
      <c r="B27" s="97">
        <v>1</v>
      </c>
      <c r="C27" s="97">
        <v>4</v>
      </c>
      <c r="E27" s="2014"/>
      <c r="F27" s="487"/>
      <c r="G27" s="99" t="s">
        <v>238</v>
      </c>
      <c r="H27" s="242">
        <v>0</v>
      </c>
      <c r="I27" s="242">
        <v>0</v>
      </c>
      <c r="J27" s="248">
        <f t="shared" si="0"/>
        <v>0</v>
      </c>
    </row>
    <row r="28" spans="1:10" ht="12" customHeight="1">
      <c r="A28" s="97">
        <v>1</v>
      </c>
      <c r="B28" s="97">
        <v>1</v>
      </c>
      <c r="C28" s="97">
        <v>4</v>
      </c>
      <c r="E28" s="2014"/>
      <c r="F28" s="487"/>
      <c r="G28" s="99" t="s">
        <v>240</v>
      </c>
      <c r="H28" s="513">
        <v>0</v>
      </c>
      <c r="I28" s="513">
        <v>0</v>
      </c>
      <c r="J28" s="248">
        <f t="shared" si="0"/>
        <v>0</v>
      </c>
    </row>
    <row r="29" spans="1:10" ht="12" customHeight="1">
      <c r="E29" s="2014"/>
      <c r="F29" s="488" t="s">
        <v>58</v>
      </c>
      <c r="G29" s="99"/>
      <c r="H29" s="834">
        <f>SUM(H30)</f>
        <v>0</v>
      </c>
      <c r="I29" s="834">
        <f>SUM(I30)</f>
        <v>0</v>
      </c>
      <c r="J29" s="847">
        <f t="shared" si="0"/>
        <v>0</v>
      </c>
    </row>
    <row r="30" spans="1:10" ht="12" customHeight="1">
      <c r="A30" s="97">
        <v>1</v>
      </c>
      <c r="B30" s="97">
        <v>1</v>
      </c>
      <c r="C30" s="97">
        <v>1</v>
      </c>
      <c r="E30" s="2014"/>
      <c r="F30" s="487"/>
      <c r="G30" s="99" t="s">
        <v>236</v>
      </c>
      <c r="H30" s="242">
        <v>0</v>
      </c>
      <c r="I30" s="242">
        <v>0</v>
      </c>
      <c r="J30" s="248">
        <f t="shared" si="0"/>
        <v>0</v>
      </c>
    </row>
    <row r="31" spans="1:10" s="250" customFormat="1" ht="12" customHeight="1">
      <c r="A31" s="855"/>
      <c r="B31" s="855"/>
      <c r="C31" s="855"/>
      <c r="D31" s="855"/>
      <c r="E31" s="854"/>
      <c r="F31" s="488" t="s">
        <v>64</v>
      </c>
      <c r="G31" s="138"/>
      <c r="H31" s="834">
        <f>SUM(H32)</f>
        <v>0</v>
      </c>
      <c r="I31" s="834">
        <f>SUM(I32)</f>
        <v>0</v>
      </c>
      <c r="J31" s="833">
        <f t="shared" si="0"/>
        <v>0</v>
      </c>
    </row>
    <row r="32" spans="1:10" ht="12" customHeight="1">
      <c r="E32" s="846"/>
      <c r="F32" s="518"/>
      <c r="G32" s="274" t="s">
        <v>235</v>
      </c>
      <c r="H32" s="810">
        <v>0</v>
      </c>
      <c r="I32" s="810">
        <v>0</v>
      </c>
      <c r="J32" s="809">
        <f t="shared" si="0"/>
        <v>0</v>
      </c>
    </row>
    <row r="33" spans="1:13" ht="12.75" customHeight="1">
      <c r="E33" s="2006">
        <v>1402</v>
      </c>
      <c r="F33" s="35" t="s">
        <v>13</v>
      </c>
      <c r="G33" s="111"/>
      <c r="H33" s="246">
        <f>SUM(H34,H40,H43,H48,H51,H55,H58,H62)</f>
        <v>2</v>
      </c>
      <c r="I33" s="246">
        <f>SUM(I34,I40,I43,I48,I51,I55,I58,I62)</f>
        <v>2</v>
      </c>
      <c r="J33" s="302">
        <f t="shared" si="0"/>
        <v>4</v>
      </c>
      <c r="M33" s="1"/>
    </row>
    <row r="34" spans="1:13" ht="12" customHeight="1">
      <c r="E34" s="2007"/>
      <c r="F34" s="488" t="s">
        <v>92</v>
      </c>
      <c r="G34" s="99"/>
      <c r="H34" s="834">
        <f>SUM(H35:H39)</f>
        <v>2</v>
      </c>
      <c r="I34" s="834">
        <f>SUM(I35:I39)</f>
        <v>2</v>
      </c>
      <c r="J34" s="833">
        <f t="shared" si="0"/>
        <v>4</v>
      </c>
    </row>
    <row r="35" spans="1:13" ht="12" customHeight="1">
      <c r="A35" s="97">
        <v>2</v>
      </c>
      <c r="B35" s="97">
        <v>4</v>
      </c>
      <c r="C35" s="97">
        <v>11</v>
      </c>
      <c r="E35" s="2007"/>
      <c r="F35" s="487"/>
      <c r="G35" s="99" t="s">
        <v>228</v>
      </c>
      <c r="H35" s="242">
        <v>1</v>
      </c>
      <c r="I35" s="242">
        <v>1</v>
      </c>
      <c r="J35" s="248">
        <f t="shared" si="0"/>
        <v>2</v>
      </c>
      <c r="M35" s="1"/>
    </row>
    <row r="36" spans="1:13" ht="12" customHeight="1">
      <c r="A36" s="97">
        <v>2</v>
      </c>
      <c r="B36" s="97">
        <v>4</v>
      </c>
      <c r="C36" s="97">
        <v>11</v>
      </c>
      <c r="E36" s="2007"/>
      <c r="F36" s="487"/>
      <c r="G36" s="99" t="s">
        <v>227</v>
      </c>
      <c r="H36" s="242">
        <v>1</v>
      </c>
      <c r="I36" s="242">
        <v>0</v>
      </c>
      <c r="J36" s="248">
        <f t="shared" si="0"/>
        <v>1</v>
      </c>
    </row>
    <row r="37" spans="1:13" ht="12" customHeight="1">
      <c r="A37" s="97">
        <v>2</v>
      </c>
      <c r="B37" s="97">
        <v>4</v>
      </c>
      <c r="C37" s="97">
        <v>11</v>
      </c>
      <c r="E37" s="2007"/>
      <c r="F37" s="487"/>
      <c r="G37" s="99" t="s">
        <v>234</v>
      </c>
      <c r="H37" s="242">
        <v>0</v>
      </c>
      <c r="I37" s="242">
        <v>1</v>
      </c>
      <c r="J37" s="248">
        <f t="shared" si="0"/>
        <v>1</v>
      </c>
    </row>
    <row r="38" spans="1:13" ht="12" customHeight="1">
      <c r="A38" s="97">
        <v>2</v>
      </c>
      <c r="B38" s="97">
        <v>6</v>
      </c>
      <c r="C38" s="97">
        <v>11</v>
      </c>
      <c r="E38" s="2007"/>
      <c r="F38" s="487"/>
      <c r="G38" s="99" t="s">
        <v>356</v>
      </c>
      <c r="H38" s="242">
        <v>0</v>
      </c>
      <c r="I38" s="242">
        <v>0</v>
      </c>
      <c r="J38" s="248">
        <f t="shared" si="0"/>
        <v>0</v>
      </c>
    </row>
    <row r="39" spans="1:13" ht="12" customHeight="1">
      <c r="A39" s="97">
        <v>2</v>
      </c>
      <c r="B39" s="97">
        <v>6</v>
      </c>
      <c r="C39" s="97">
        <v>11</v>
      </c>
      <c r="E39" s="2007"/>
      <c r="F39" s="487"/>
      <c r="G39" s="99" t="s">
        <v>232</v>
      </c>
      <c r="H39" s="242">
        <v>0</v>
      </c>
      <c r="I39" s="242">
        <v>0</v>
      </c>
      <c r="J39" s="248">
        <f t="shared" si="0"/>
        <v>0</v>
      </c>
    </row>
    <row r="40" spans="1:13" ht="12" customHeight="1">
      <c r="E40" s="2007"/>
      <c r="F40" s="488" t="s">
        <v>110</v>
      </c>
      <c r="G40" s="99"/>
      <c r="H40" s="834">
        <f>SUM(H41:H42)</f>
        <v>0</v>
      </c>
      <c r="I40" s="834">
        <f>SUM(I41:I42)</f>
        <v>0</v>
      </c>
      <c r="J40" s="833">
        <f t="shared" ref="J40:J71" si="1">SUM(H40:I40)</f>
        <v>0</v>
      </c>
    </row>
    <row r="41" spans="1:13" ht="12" customHeight="1">
      <c r="A41" s="97">
        <v>2</v>
      </c>
      <c r="B41" s="97">
        <v>4</v>
      </c>
      <c r="C41" s="97">
        <v>10</v>
      </c>
      <c r="E41" s="2007"/>
      <c r="F41" s="487"/>
      <c r="G41" s="99" t="s">
        <v>227</v>
      </c>
      <c r="H41" s="242">
        <v>0</v>
      </c>
      <c r="I41" s="242">
        <v>0</v>
      </c>
      <c r="J41" s="248">
        <f t="shared" si="1"/>
        <v>0</v>
      </c>
      <c r="M41" s="845"/>
    </row>
    <row r="42" spans="1:13" ht="12" customHeight="1">
      <c r="A42" s="97">
        <v>2</v>
      </c>
      <c r="B42" s="97">
        <v>6</v>
      </c>
      <c r="C42" s="97">
        <v>10</v>
      </c>
      <c r="E42" s="2007"/>
      <c r="F42" s="487"/>
      <c r="G42" s="99" t="s">
        <v>232</v>
      </c>
      <c r="H42" s="242">
        <v>0</v>
      </c>
      <c r="I42" s="242">
        <v>0</v>
      </c>
      <c r="J42" s="248">
        <f t="shared" si="1"/>
        <v>0</v>
      </c>
    </row>
    <row r="43" spans="1:13" ht="12" customHeight="1">
      <c r="E43" s="2007"/>
      <c r="F43" s="488" t="s">
        <v>56</v>
      </c>
      <c r="G43" s="99"/>
      <c r="H43" s="834">
        <f>SUM(H44:H47)</f>
        <v>0</v>
      </c>
      <c r="I43" s="834">
        <f>SUM(I44:I47)</f>
        <v>0</v>
      </c>
      <c r="J43" s="833">
        <f t="shared" si="1"/>
        <v>0</v>
      </c>
    </row>
    <row r="44" spans="1:13" ht="12" customHeight="1">
      <c r="A44" s="97">
        <v>2</v>
      </c>
      <c r="B44" s="97">
        <v>4</v>
      </c>
      <c r="C44" s="97">
        <v>10</v>
      </c>
      <c r="E44" s="2007"/>
      <c r="F44" s="487"/>
      <c r="G44" s="99" t="s">
        <v>228</v>
      </c>
      <c r="H44" s="242">
        <v>0</v>
      </c>
      <c r="I44" s="242">
        <v>0</v>
      </c>
      <c r="J44" s="248">
        <f t="shared" si="1"/>
        <v>0</v>
      </c>
    </row>
    <row r="45" spans="1:13" ht="12" customHeight="1">
      <c r="A45" s="97">
        <v>2</v>
      </c>
      <c r="B45" s="97">
        <v>4</v>
      </c>
      <c r="C45" s="97">
        <v>10</v>
      </c>
      <c r="E45" s="2007"/>
      <c r="F45" s="487"/>
      <c r="G45" s="99" t="s">
        <v>231</v>
      </c>
      <c r="H45" s="513">
        <v>0</v>
      </c>
      <c r="I45" s="513">
        <v>0</v>
      </c>
      <c r="J45" s="248">
        <f t="shared" si="1"/>
        <v>0</v>
      </c>
    </row>
    <row r="46" spans="1:13" ht="12" customHeight="1">
      <c r="A46" s="97">
        <v>2</v>
      </c>
      <c r="B46" s="97">
        <v>4</v>
      </c>
      <c r="C46" s="97">
        <v>10</v>
      </c>
      <c r="E46" s="2007"/>
      <c r="F46" s="487"/>
      <c r="G46" s="99" t="s">
        <v>230</v>
      </c>
      <c r="H46" s="242">
        <v>0</v>
      </c>
      <c r="I46" s="242">
        <v>0</v>
      </c>
      <c r="J46" s="248">
        <f t="shared" si="1"/>
        <v>0</v>
      </c>
    </row>
    <row r="47" spans="1:13" ht="12" customHeight="1">
      <c r="A47" s="97">
        <v>2</v>
      </c>
      <c r="B47" s="97">
        <v>4</v>
      </c>
      <c r="C47" s="97">
        <v>10</v>
      </c>
      <c r="E47" s="2007"/>
      <c r="F47" s="487"/>
      <c r="G47" s="99" t="s">
        <v>226</v>
      </c>
      <c r="H47" s="513">
        <v>0</v>
      </c>
      <c r="I47" s="513">
        <v>0</v>
      </c>
      <c r="J47" s="248">
        <f t="shared" si="1"/>
        <v>0</v>
      </c>
    </row>
    <row r="48" spans="1:13" ht="12" customHeight="1">
      <c r="E48" s="2007"/>
      <c r="F48" s="488" t="s">
        <v>125</v>
      </c>
      <c r="G48" s="99"/>
      <c r="H48" s="834">
        <f>SUM(H49:H50)</f>
        <v>0</v>
      </c>
      <c r="I48" s="834">
        <f>SUM(I49:I50)</f>
        <v>0</v>
      </c>
      <c r="J48" s="833">
        <f t="shared" si="1"/>
        <v>0</v>
      </c>
    </row>
    <row r="49" spans="1:13" ht="12" customHeight="1">
      <c r="A49" s="97">
        <v>2</v>
      </c>
      <c r="B49" s="97">
        <v>4</v>
      </c>
      <c r="C49" s="97">
        <v>3</v>
      </c>
      <c r="E49" s="2007"/>
      <c r="F49" s="487"/>
      <c r="G49" s="99" t="s">
        <v>228</v>
      </c>
      <c r="H49" s="242">
        <v>0</v>
      </c>
      <c r="I49" s="242">
        <v>0</v>
      </c>
      <c r="J49" s="248">
        <f t="shared" si="1"/>
        <v>0</v>
      </c>
    </row>
    <row r="50" spans="1:13" ht="12" customHeight="1">
      <c r="A50" s="97">
        <v>2</v>
      </c>
      <c r="B50" s="97">
        <v>4</v>
      </c>
      <c r="C50" s="97">
        <v>3</v>
      </c>
      <c r="E50" s="2007"/>
      <c r="F50" s="487"/>
      <c r="G50" s="99" t="s">
        <v>227</v>
      </c>
      <c r="H50" s="513">
        <v>0</v>
      </c>
      <c r="I50" s="513">
        <v>0</v>
      </c>
      <c r="J50" s="248">
        <f t="shared" si="1"/>
        <v>0</v>
      </c>
    </row>
    <row r="51" spans="1:13" ht="12" customHeight="1">
      <c r="E51" s="2007"/>
      <c r="F51" s="488" t="s">
        <v>124</v>
      </c>
      <c r="G51" s="99"/>
      <c r="H51" s="834">
        <f>SUM(H52:H54)</f>
        <v>0</v>
      </c>
      <c r="I51" s="834">
        <f>SUM(I52:I54)</f>
        <v>0</v>
      </c>
      <c r="J51" s="833">
        <f t="shared" si="1"/>
        <v>0</v>
      </c>
    </row>
    <row r="52" spans="1:13" ht="12" customHeight="1">
      <c r="A52" s="97">
        <v>2</v>
      </c>
      <c r="B52" s="97">
        <v>4</v>
      </c>
      <c r="C52" s="97">
        <v>7</v>
      </c>
      <c r="E52" s="2007"/>
      <c r="F52" s="487"/>
      <c r="G52" s="99" t="s">
        <v>228</v>
      </c>
      <c r="H52" s="242">
        <v>0</v>
      </c>
      <c r="I52" s="242">
        <v>0</v>
      </c>
      <c r="J52" s="248">
        <f t="shared" si="1"/>
        <v>0</v>
      </c>
    </row>
    <row r="53" spans="1:13" ht="12" customHeight="1">
      <c r="A53" s="97">
        <v>2</v>
      </c>
      <c r="B53" s="97">
        <v>4</v>
      </c>
      <c r="C53" s="97">
        <v>7</v>
      </c>
      <c r="E53" s="2007"/>
      <c r="F53" s="487"/>
      <c r="G53" s="99" t="s">
        <v>229</v>
      </c>
      <c r="H53" s="242">
        <v>0</v>
      </c>
      <c r="I53" s="242">
        <v>0</v>
      </c>
      <c r="J53" s="248">
        <f t="shared" si="1"/>
        <v>0</v>
      </c>
    </row>
    <row r="54" spans="1:13" ht="12" customHeight="1">
      <c r="A54" s="97">
        <v>2</v>
      </c>
      <c r="B54" s="97">
        <v>4</v>
      </c>
      <c r="C54" s="97">
        <v>7</v>
      </c>
      <c r="E54" s="2007"/>
      <c r="F54" s="487"/>
      <c r="G54" s="99" t="s">
        <v>227</v>
      </c>
      <c r="H54" s="513">
        <v>0</v>
      </c>
      <c r="I54" s="513">
        <v>0</v>
      </c>
      <c r="J54" s="248">
        <f t="shared" si="1"/>
        <v>0</v>
      </c>
    </row>
    <row r="55" spans="1:13" ht="12" customHeight="1">
      <c r="E55" s="2007"/>
      <c r="F55" s="488" t="s">
        <v>53</v>
      </c>
      <c r="G55" s="99"/>
      <c r="H55" s="834">
        <f>SUM(H56:H57)</f>
        <v>0</v>
      </c>
      <c r="I55" s="834">
        <f>SUM(I56:I57)</f>
        <v>0</v>
      </c>
      <c r="J55" s="833">
        <f t="shared" si="1"/>
        <v>0</v>
      </c>
    </row>
    <row r="56" spans="1:13" ht="12" customHeight="1">
      <c r="A56" s="97">
        <v>2</v>
      </c>
      <c r="B56" s="97">
        <v>4</v>
      </c>
      <c r="C56" s="97">
        <v>1</v>
      </c>
      <c r="E56" s="2007"/>
      <c r="F56" s="487"/>
      <c r="G56" s="99" t="s">
        <v>228</v>
      </c>
      <c r="H56" s="242">
        <v>0</v>
      </c>
      <c r="I56" s="242">
        <v>0</v>
      </c>
      <c r="J56" s="248">
        <f t="shared" si="1"/>
        <v>0</v>
      </c>
    </row>
    <row r="57" spans="1:13" ht="12" customHeight="1">
      <c r="A57" s="97">
        <v>2</v>
      </c>
      <c r="B57" s="97">
        <v>4</v>
      </c>
      <c r="C57" s="97">
        <v>1</v>
      </c>
      <c r="E57" s="2007"/>
      <c r="F57" s="487"/>
      <c r="G57" s="99" t="s">
        <v>227</v>
      </c>
      <c r="H57" s="513">
        <v>0</v>
      </c>
      <c r="I57" s="513">
        <v>0</v>
      </c>
      <c r="J57" s="248">
        <f t="shared" si="1"/>
        <v>0</v>
      </c>
    </row>
    <row r="58" spans="1:13" ht="12" customHeight="1">
      <c r="E58" s="2007"/>
      <c r="F58" s="488" t="s">
        <v>123</v>
      </c>
      <c r="G58" s="99"/>
      <c r="H58" s="834">
        <f>SUM(H59:H61)</f>
        <v>0</v>
      </c>
      <c r="I58" s="834">
        <f>SUM(I59:I61)</f>
        <v>0</v>
      </c>
      <c r="J58" s="833">
        <f t="shared" si="1"/>
        <v>0</v>
      </c>
    </row>
    <row r="59" spans="1:13" ht="12" customHeight="1">
      <c r="A59" s="97">
        <v>2</v>
      </c>
      <c r="B59" s="97">
        <v>4</v>
      </c>
      <c r="C59" s="97">
        <v>9</v>
      </c>
      <c r="E59" s="2007"/>
      <c r="F59" s="244"/>
      <c r="G59" s="99" t="s">
        <v>228</v>
      </c>
      <c r="H59" s="242">
        <v>0</v>
      </c>
      <c r="I59" s="242">
        <v>0</v>
      </c>
      <c r="J59" s="248">
        <f t="shared" si="1"/>
        <v>0</v>
      </c>
    </row>
    <row r="60" spans="1:13" ht="12" customHeight="1">
      <c r="A60" s="97">
        <v>2</v>
      </c>
      <c r="B60" s="97">
        <v>4</v>
      </c>
      <c r="C60" s="97">
        <v>9</v>
      </c>
      <c r="E60" s="2007"/>
      <c r="F60" s="244"/>
      <c r="G60" s="99" t="s">
        <v>227</v>
      </c>
      <c r="H60" s="513">
        <v>0</v>
      </c>
      <c r="I60" s="513">
        <v>0</v>
      </c>
      <c r="J60" s="248">
        <f t="shared" si="1"/>
        <v>0</v>
      </c>
    </row>
    <row r="61" spans="1:13" ht="12" customHeight="1">
      <c r="A61" s="97">
        <v>2</v>
      </c>
      <c r="B61" s="97">
        <v>4</v>
      </c>
      <c r="C61" s="97">
        <v>9</v>
      </c>
      <c r="E61" s="2007"/>
      <c r="F61" s="244"/>
      <c r="G61" s="99" t="s">
        <v>226</v>
      </c>
      <c r="H61" s="242">
        <v>0</v>
      </c>
      <c r="I61" s="242">
        <v>0</v>
      </c>
      <c r="J61" s="248">
        <f t="shared" si="1"/>
        <v>0</v>
      </c>
    </row>
    <row r="62" spans="1:13" ht="12" customHeight="1">
      <c r="E62" s="2007"/>
      <c r="F62" s="488" t="s">
        <v>32</v>
      </c>
      <c r="G62" s="138"/>
      <c r="H62" s="834">
        <f>SUM(H63)</f>
        <v>0</v>
      </c>
      <c r="I62" s="834">
        <f>SUM(I63)</f>
        <v>0</v>
      </c>
      <c r="J62" s="833">
        <f t="shared" si="1"/>
        <v>0</v>
      </c>
    </row>
    <row r="63" spans="1:13" ht="12" customHeight="1">
      <c r="A63" s="97">
        <v>2</v>
      </c>
      <c r="B63" s="97">
        <v>4</v>
      </c>
      <c r="C63" s="97">
        <v>11</v>
      </c>
      <c r="E63" s="2008"/>
      <c r="F63" s="487"/>
      <c r="G63" s="99" t="s">
        <v>225</v>
      </c>
      <c r="H63" s="242">
        <v>0</v>
      </c>
      <c r="I63" s="242">
        <v>0</v>
      </c>
      <c r="J63" s="809">
        <f t="shared" si="1"/>
        <v>0</v>
      </c>
    </row>
    <row r="64" spans="1:13" ht="12.75" customHeight="1">
      <c r="E64" s="2006">
        <v>1403</v>
      </c>
      <c r="F64" s="35" t="s">
        <v>14</v>
      </c>
      <c r="G64" s="111"/>
      <c r="H64" s="246">
        <f>SUM(H65+H67+H69)</f>
        <v>0</v>
      </c>
      <c r="I64" s="246">
        <f>SUM(I65+I67+I69)</f>
        <v>0</v>
      </c>
      <c r="J64" s="245">
        <f t="shared" si="1"/>
        <v>0</v>
      </c>
      <c r="M64" s="1"/>
    </row>
    <row r="65" spans="1:13" ht="12" customHeight="1">
      <c r="E65" s="2007"/>
      <c r="F65" s="488" t="s">
        <v>33</v>
      </c>
      <c r="G65" s="99"/>
      <c r="H65" s="834">
        <f>SUM(H66:H66)</f>
        <v>0</v>
      </c>
      <c r="I65" s="834">
        <f>SUM(I66:I66)</f>
        <v>0</v>
      </c>
      <c r="J65" s="833">
        <f t="shared" si="1"/>
        <v>0</v>
      </c>
    </row>
    <row r="66" spans="1:13" ht="12" customHeight="1">
      <c r="A66" s="97">
        <v>3</v>
      </c>
      <c r="B66" s="97">
        <v>5</v>
      </c>
      <c r="C66" s="97">
        <v>11</v>
      </c>
      <c r="E66" s="2007"/>
      <c r="F66" s="487"/>
      <c r="G66" s="99" t="s">
        <v>224</v>
      </c>
      <c r="H66" s="242">
        <v>0</v>
      </c>
      <c r="I66" s="242">
        <v>0</v>
      </c>
      <c r="J66" s="248">
        <f t="shared" si="1"/>
        <v>0</v>
      </c>
    </row>
    <row r="67" spans="1:13" ht="12" customHeight="1">
      <c r="E67" s="2007"/>
      <c r="F67" s="488" t="s">
        <v>15</v>
      </c>
      <c r="G67" s="99"/>
      <c r="H67" s="834">
        <f>SUM(H68)</f>
        <v>0</v>
      </c>
      <c r="I67" s="834">
        <f>SUM(I68)</f>
        <v>0</v>
      </c>
      <c r="J67" s="833">
        <f t="shared" si="1"/>
        <v>0</v>
      </c>
    </row>
    <row r="68" spans="1:13" ht="12" customHeight="1">
      <c r="A68" s="97">
        <v>3</v>
      </c>
      <c r="B68" s="97">
        <v>5</v>
      </c>
      <c r="C68" s="97">
        <v>8</v>
      </c>
      <c r="E68" s="2007"/>
      <c r="F68" s="487"/>
      <c r="G68" s="99" t="s">
        <v>224</v>
      </c>
      <c r="H68" s="242">
        <v>0</v>
      </c>
      <c r="I68" s="242">
        <v>0</v>
      </c>
      <c r="J68" s="248">
        <f t="shared" si="1"/>
        <v>0</v>
      </c>
    </row>
    <row r="69" spans="1:13" ht="12" customHeight="1">
      <c r="E69" s="2007"/>
      <c r="F69" s="488" t="s">
        <v>16</v>
      </c>
      <c r="G69" s="99"/>
      <c r="H69" s="834">
        <f>SUM(H70:H71)</f>
        <v>0</v>
      </c>
      <c r="I69" s="834">
        <f>SUM(I70:I71)</f>
        <v>0</v>
      </c>
      <c r="J69" s="833">
        <f t="shared" si="1"/>
        <v>0</v>
      </c>
    </row>
    <row r="70" spans="1:13" ht="12" customHeight="1">
      <c r="A70" s="97">
        <v>3</v>
      </c>
      <c r="B70" s="97">
        <v>5</v>
      </c>
      <c r="C70" s="97">
        <v>10</v>
      </c>
      <c r="E70" s="2007"/>
      <c r="F70" s="487"/>
      <c r="G70" s="99" t="s">
        <v>224</v>
      </c>
      <c r="H70" s="242">
        <v>0</v>
      </c>
      <c r="I70" s="242">
        <v>0</v>
      </c>
      <c r="J70" s="248">
        <f t="shared" si="1"/>
        <v>0</v>
      </c>
    </row>
    <row r="71" spans="1:13" ht="12" customHeight="1">
      <c r="A71" s="97">
        <v>3</v>
      </c>
      <c r="B71" s="97">
        <v>5</v>
      </c>
      <c r="C71" s="97">
        <v>10</v>
      </c>
      <c r="E71" s="2008"/>
      <c r="F71" s="518"/>
      <c r="G71" s="274" t="s">
        <v>223</v>
      </c>
      <c r="H71" s="844">
        <v>0</v>
      </c>
      <c r="I71" s="844">
        <v>0</v>
      </c>
      <c r="J71" s="809">
        <f t="shared" si="1"/>
        <v>0</v>
      </c>
    </row>
    <row r="72" spans="1:13" ht="12" customHeight="1">
      <c r="E72" s="754"/>
      <c r="F72" s="99"/>
      <c r="G72" s="99"/>
      <c r="H72" s="471"/>
      <c r="I72" s="213"/>
      <c r="J72" s="471" t="s">
        <v>222</v>
      </c>
    </row>
    <row r="73" spans="1:13" ht="12" customHeight="1">
      <c r="E73" s="754"/>
      <c r="F73" s="99"/>
      <c r="G73" s="99"/>
      <c r="H73" s="471"/>
      <c r="I73" s="471"/>
      <c r="J73" s="104" t="s">
        <v>221</v>
      </c>
    </row>
    <row r="74" spans="1:13" ht="7.5" customHeight="1">
      <c r="E74" s="2206" t="s">
        <v>29</v>
      </c>
      <c r="F74" s="798"/>
      <c r="G74" s="798"/>
      <c r="H74" s="843"/>
      <c r="I74" s="842"/>
      <c r="J74" s="841"/>
    </row>
    <row r="75" spans="1:13" ht="12.75" customHeight="1">
      <c r="E75" s="2207"/>
      <c r="F75" s="326" t="s">
        <v>336</v>
      </c>
      <c r="G75" s="840"/>
      <c r="H75" s="2441" t="s">
        <v>355</v>
      </c>
      <c r="I75" s="2441"/>
      <c r="J75" s="839"/>
    </row>
    <row r="76" spans="1:13">
      <c r="E76" s="2208"/>
      <c r="F76" s="838"/>
      <c r="G76" s="360"/>
      <c r="H76" s="837" t="s">
        <v>26</v>
      </c>
      <c r="I76" s="837" t="s">
        <v>27</v>
      </c>
      <c r="J76" s="836" t="s">
        <v>5</v>
      </c>
    </row>
    <row r="77" spans="1:13" ht="12.75" customHeight="1">
      <c r="E77" s="2010">
        <v>1404</v>
      </c>
      <c r="F77" s="35" t="s">
        <v>34</v>
      </c>
      <c r="G77" s="111"/>
      <c r="H77" s="246">
        <f>SUM(H78,H82)</f>
        <v>0</v>
      </c>
      <c r="I77" s="246">
        <f>SUM(I78,I82)</f>
        <v>1</v>
      </c>
      <c r="J77" s="245">
        <f>SUM(H77:I77)</f>
        <v>1</v>
      </c>
      <c r="M77" s="1"/>
    </row>
    <row r="78" spans="1:13" ht="12" customHeight="1">
      <c r="E78" s="1981"/>
      <c r="F78" s="488" t="s">
        <v>109</v>
      </c>
      <c r="G78" s="99"/>
      <c r="H78" s="834">
        <f>SUM(H79:H81)</f>
        <v>0</v>
      </c>
      <c r="I78" s="834">
        <f>SUM(I79:I81)</f>
        <v>1</v>
      </c>
      <c r="J78" s="833">
        <f>SUM(H78:I78)</f>
        <v>1</v>
      </c>
    </row>
    <row r="79" spans="1:13" ht="12" customHeight="1">
      <c r="A79" s="97">
        <v>4</v>
      </c>
      <c r="B79" s="97">
        <v>6</v>
      </c>
      <c r="C79" s="97">
        <v>11</v>
      </c>
      <c r="E79" s="1995"/>
      <c r="F79" s="487"/>
      <c r="G79" s="99" t="s">
        <v>212</v>
      </c>
      <c r="H79" s="242">
        <v>0</v>
      </c>
      <c r="I79" s="242">
        <v>1</v>
      </c>
      <c r="J79" s="248">
        <f>SUM(H79:I79)</f>
        <v>1</v>
      </c>
    </row>
    <row r="80" spans="1:13" ht="12" customHeight="1">
      <c r="E80" s="1995"/>
      <c r="F80" s="487"/>
      <c r="G80" s="99" t="s">
        <v>332</v>
      </c>
      <c r="H80" s="242">
        <v>0</v>
      </c>
      <c r="I80" s="242">
        <v>0</v>
      </c>
      <c r="J80" s="248">
        <f>SUM(H80:I80)</f>
        <v>0</v>
      </c>
    </row>
    <row r="81" spans="1:13" ht="12" customHeight="1">
      <c r="E81" s="1995"/>
      <c r="F81" s="487"/>
      <c r="G81" s="99" t="s">
        <v>331</v>
      </c>
      <c r="H81" s="242">
        <v>0</v>
      </c>
      <c r="I81" s="242">
        <v>0</v>
      </c>
      <c r="J81" s="248">
        <f>SUM(H81:I81)</f>
        <v>0</v>
      </c>
    </row>
    <row r="82" spans="1:13" ht="12" customHeight="1">
      <c r="E82" s="1981"/>
      <c r="F82" s="488" t="s">
        <v>17</v>
      </c>
      <c r="G82" s="99"/>
      <c r="H82" s="834">
        <f>SUM(H83)</f>
        <v>0</v>
      </c>
      <c r="I82" s="834">
        <f>SUM(I83)</f>
        <v>0</v>
      </c>
      <c r="J82" s="833">
        <f t="shared" ref="J82:J96" si="2">H82+I82</f>
        <v>0</v>
      </c>
    </row>
    <row r="83" spans="1:13" ht="12" customHeight="1">
      <c r="A83" s="97">
        <v>4</v>
      </c>
      <c r="B83" s="97">
        <v>6</v>
      </c>
      <c r="C83" s="97">
        <v>11</v>
      </c>
      <c r="E83" s="1995"/>
      <c r="F83" s="487"/>
      <c r="G83" s="99" t="s">
        <v>209</v>
      </c>
      <c r="H83" s="810">
        <v>0</v>
      </c>
      <c r="I83" s="810">
        <v>0</v>
      </c>
      <c r="J83" s="248">
        <f t="shared" si="2"/>
        <v>0</v>
      </c>
    </row>
    <row r="84" spans="1:13">
      <c r="E84" s="2006">
        <v>1405</v>
      </c>
      <c r="F84" s="35" t="s">
        <v>18</v>
      </c>
      <c r="G84" s="36"/>
      <c r="H84" s="246">
        <f>SUM(H85+H90+H97+H99)</f>
        <v>0</v>
      </c>
      <c r="I84" s="246">
        <f>SUM(I85+I90+I97+I99)</f>
        <v>0</v>
      </c>
      <c r="J84" s="245">
        <f t="shared" si="2"/>
        <v>0</v>
      </c>
      <c r="M84" s="1"/>
    </row>
    <row r="85" spans="1:13" ht="12" customHeight="1">
      <c r="E85" s="2007"/>
      <c r="F85" s="488" t="s">
        <v>21</v>
      </c>
      <c r="G85" s="99"/>
      <c r="H85" s="834">
        <f>SUM(H86:H89)</f>
        <v>0</v>
      </c>
      <c r="I85" s="834">
        <f>SUM(I86:I89)</f>
        <v>0</v>
      </c>
      <c r="J85" s="833">
        <f t="shared" si="2"/>
        <v>0</v>
      </c>
      <c r="M85" s="1"/>
    </row>
    <row r="86" spans="1:13" ht="12" customHeight="1">
      <c r="A86" s="97">
        <v>5</v>
      </c>
      <c r="B86" s="97">
        <v>4</v>
      </c>
      <c r="C86" s="97">
        <v>8</v>
      </c>
      <c r="E86" s="2007"/>
      <c r="F86" s="487"/>
      <c r="G86" s="99" t="s">
        <v>208</v>
      </c>
      <c r="H86" s="242">
        <v>0</v>
      </c>
      <c r="I86" s="242">
        <v>0</v>
      </c>
      <c r="J86" s="248">
        <f t="shared" si="2"/>
        <v>0</v>
      </c>
    </row>
    <row r="87" spans="1:13" ht="12" customHeight="1">
      <c r="A87" s="97">
        <v>5</v>
      </c>
      <c r="B87" s="97">
        <v>4</v>
      </c>
      <c r="C87" s="97">
        <v>8</v>
      </c>
      <c r="E87" s="2007"/>
      <c r="F87" s="487"/>
      <c r="G87" s="99" t="s">
        <v>207</v>
      </c>
      <c r="H87" s="242">
        <v>0</v>
      </c>
      <c r="I87" s="242">
        <v>0</v>
      </c>
      <c r="J87" s="248">
        <f t="shared" si="2"/>
        <v>0</v>
      </c>
    </row>
    <row r="88" spans="1:13" ht="12" customHeight="1">
      <c r="A88" s="97">
        <v>5</v>
      </c>
      <c r="B88" s="97">
        <v>4</v>
      </c>
      <c r="C88" s="97">
        <v>8</v>
      </c>
      <c r="E88" s="2007"/>
      <c r="F88" s="487"/>
      <c r="G88" s="99" t="s">
        <v>206</v>
      </c>
      <c r="H88" s="242">
        <v>0</v>
      </c>
      <c r="I88" s="242">
        <v>0</v>
      </c>
      <c r="J88" s="248">
        <f t="shared" si="2"/>
        <v>0</v>
      </c>
    </row>
    <row r="89" spans="1:13" ht="12" customHeight="1">
      <c r="A89" s="97">
        <v>5</v>
      </c>
      <c r="B89" s="97">
        <v>4</v>
      </c>
      <c r="C89" s="97">
        <v>8</v>
      </c>
      <c r="E89" s="2007"/>
      <c r="F89" s="487"/>
      <c r="G89" s="99" t="s">
        <v>205</v>
      </c>
      <c r="H89" s="242">
        <v>0</v>
      </c>
      <c r="I89" s="242">
        <v>0</v>
      </c>
      <c r="J89" s="248">
        <f t="shared" si="2"/>
        <v>0</v>
      </c>
    </row>
    <row r="90" spans="1:13" ht="12" customHeight="1">
      <c r="E90" s="2007"/>
      <c r="F90" s="488" t="s">
        <v>19</v>
      </c>
      <c r="G90" s="99"/>
      <c r="H90" s="834">
        <f>SUM(H91:H96)</f>
        <v>0</v>
      </c>
      <c r="I90" s="834">
        <f>SUM(I91:I96)</f>
        <v>0</v>
      </c>
      <c r="J90" s="833">
        <f t="shared" si="2"/>
        <v>0</v>
      </c>
    </row>
    <row r="91" spans="1:13" ht="12" customHeight="1">
      <c r="A91" s="97">
        <v>5</v>
      </c>
      <c r="B91" s="97">
        <v>5</v>
      </c>
      <c r="C91" s="97">
        <v>11</v>
      </c>
      <c r="E91" s="2007"/>
      <c r="F91" s="487"/>
      <c r="G91" s="99" t="s">
        <v>204</v>
      </c>
      <c r="H91" s="242">
        <v>0</v>
      </c>
      <c r="I91" s="242">
        <v>0</v>
      </c>
      <c r="J91" s="248">
        <f t="shared" si="2"/>
        <v>0</v>
      </c>
    </row>
    <row r="92" spans="1:13" ht="12" customHeight="1">
      <c r="A92" s="97">
        <v>5</v>
      </c>
      <c r="B92" s="97">
        <v>5</v>
      </c>
      <c r="C92" s="97">
        <v>11</v>
      </c>
      <c r="E92" s="2007"/>
      <c r="F92" s="487"/>
      <c r="G92" s="99" t="s">
        <v>203</v>
      </c>
      <c r="H92" s="242">
        <v>0</v>
      </c>
      <c r="I92" s="242">
        <v>0</v>
      </c>
      <c r="J92" s="248">
        <f t="shared" si="2"/>
        <v>0</v>
      </c>
    </row>
    <row r="93" spans="1:13" ht="12" customHeight="1">
      <c r="A93" s="97">
        <v>5</v>
      </c>
      <c r="B93" s="97">
        <v>5</v>
      </c>
      <c r="C93" s="97">
        <v>11</v>
      </c>
      <c r="E93" s="2007"/>
      <c r="F93" s="487"/>
      <c r="G93" s="99" t="s">
        <v>202</v>
      </c>
      <c r="H93" s="242">
        <v>0</v>
      </c>
      <c r="I93" s="242">
        <v>0</v>
      </c>
      <c r="J93" s="248">
        <f t="shared" si="2"/>
        <v>0</v>
      </c>
    </row>
    <row r="94" spans="1:13" ht="12" customHeight="1">
      <c r="A94" s="97">
        <v>5</v>
      </c>
      <c r="B94" s="97">
        <v>5</v>
      </c>
      <c r="C94" s="97">
        <v>11</v>
      </c>
      <c r="E94" s="2007"/>
      <c r="F94" s="487"/>
      <c r="G94" s="99" t="s">
        <v>201</v>
      </c>
      <c r="H94" s="242">
        <v>0</v>
      </c>
      <c r="I94" s="242">
        <v>0</v>
      </c>
      <c r="J94" s="248">
        <f t="shared" si="2"/>
        <v>0</v>
      </c>
    </row>
    <row r="95" spans="1:13" ht="12" customHeight="1">
      <c r="A95" s="97">
        <v>5</v>
      </c>
      <c r="B95" s="97">
        <v>5</v>
      </c>
      <c r="C95" s="97">
        <v>11</v>
      </c>
      <c r="E95" s="2007"/>
      <c r="F95" s="487"/>
      <c r="G95" s="99" t="s">
        <v>319</v>
      </c>
      <c r="H95" s="242">
        <v>0</v>
      </c>
      <c r="I95" s="242">
        <v>0</v>
      </c>
      <c r="J95" s="248">
        <f t="shared" si="2"/>
        <v>0</v>
      </c>
    </row>
    <row r="96" spans="1:13" ht="12" customHeight="1">
      <c r="A96" s="97">
        <v>5</v>
      </c>
      <c r="B96" s="97">
        <v>5</v>
      </c>
      <c r="C96" s="97">
        <v>11</v>
      </c>
      <c r="E96" s="2007"/>
      <c r="F96" s="487"/>
      <c r="G96" s="10" t="s">
        <v>200</v>
      </c>
      <c r="H96" s="242">
        <v>0</v>
      </c>
      <c r="I96" s="242">
        <v>0</v>
      </c>
      <c r="J96" s="248">
        <f t="shared" si="2"/>
        <v>0</v>
      </c>
    </row>
    <row r="97" spans="1:13" ht="12" customHeight="1">
      <c r="E97" s="2007"/>
      <c r="F97" s="3" t="s">
        <v>65</v>
      </c>
      <c r="G97" s="9"/>
      <c r="H97" s="834">
        <f>SUM(H98)</f>
        <v>0</v>
      </c>
      <c r="I97" s="834">
        <f>SUM(I98)</f>
        <v>0</v>
      </c>
      <c r="J97" s="833">
        <f>SUM(H97:I97)</f>
        <v>0</v>
      </c>
    </row>
    <row r="98" spans="1:13" ht="12" customHeight="1">
      <c r="A98" s="97">
        <v>5</v>
      </c>
      <c r="B98" s="97">
        <v>5</v>
      </c>
      <c r="C98" s="97">
        <v>10</v>
      </c>
      <c r="E98" s="2007"/>
      <c r="F98" s="99"/>
      <c r="G98" s="99" t="s">
        <v>306</v>
      </c>
      <c r="H98" s="242">
        <v>0</v>
      </c>
      <c r="I98" s="242">
        <v>0</v>
      </c>
      <c r="J98" s="248">
        <f>SUM(H98:I98)</f>
        <v>0</v>
      </c>
    </row>
    <row r="99" spans="1:13" ht="12" customHeight="1">
      <c r="E99" s="2007"/>
      <c r="F99" s="488" t="s">
        <v>49</v>
      </c>
      <c r="G99" s="138"/>
      <c r="H99" s="834">
        <f>SUM(H100:H101)</f>
        <v>0</v>
      </c>
      <c r="I99" s="834">
        <f>SUM(I100:I101)</f>
        <v>0</v>
      </c>
      <c r="J99" s="833">
        <f>SUM(H99:I99)</f>
        <v>0</v>
      </c>
    </row>
    <row r="100" spans="1:13" ht="12" customHeight="1">
      <c r="A100" s="97">
        <v>5</v>
      </c>
      <c r="B100" s="97">
        <v>5</v>
      </c>
      <c r="C100" s="97">
        <v>13</v>
      </c>
      <c r="E100" s="2007"/>
      <c r="F100" s="487"/>
      <c r="G100" s="99" t="s">
        <v>199</v>
      </c>
      <c r="H100" s="242">
        <v>0</v>
      </c>
      <c r="I100" s="242">
        <v>0</v>
      </c>
      <c r="J100" s="248">
        <f>SUM(H100:I100)</f>
        <v>0</v>
      </c>
    </row>
    <row r="101" spans="1:13" ht="12" customHeight="1">
      <c r="E101" s="57"/>
      <c r="F101" s="487"/>
      <c r="G101" s="99" t="s">
        <v>198</v>
      </c>
      <c r="H101" s="242">
        <v>0</v>
      </c>
      <c r="I101" s="242">
        <v>0</v>
      </c>
      <c r="J101" s="248">
        <f>SUM(H101:I101)</f>
        <v>0</v>
      </c>
    </row>
    <row r="102" spans="1:13" ht="12.75" customHeight="1">
      <c r="E102" s="2006">
        <v>1406</v>
      </c>
      <c r="F102" s="35" t="s">
        <v>22</v>
      </c>
      <c r="G102" s="111"/>
      <c r="H102" s="246">
        <f>SUM(H103+H106+H109+H111)</f>
        <v>0</v>
      </c>
      <c r="I102" s="246">
        <f>SUM(I103+I106+I109+I111)</f>
        <v>1</v>
      </c>
      <c r="J102" s="245">
        <f t="shared" ref="J102:J112" si="3">H102+I102</f>
        <v>1</v>
      </c>
      <c r="M102" s="1"/>
    </row>
    <row r="103" spans="1:13" ht="12" customHeight="1">
      <c r="E103" s="2007"/>
      <c r="F103" s="488" t="s">
        <v>68</v>
      </c>
      <c r="G103" s="99"/>
      <c r="H103" s="834">
        <f>SUM(H104:H105)</f>
        <v>0</v>
      </c>
      <c r="I103" s="834">
        <f>SUM(I104:I105)</f>
        <v>0</v>
      </c>
      <c r="J103" s="833">
        <f t="shared" si="3"/>
        <v>0</v>
      </c>
      <c r="M103" s="1"/>
    </row>
    <row r="104" spans="1:13" ht="12" customHeight="1">
      <c r="A104" s="97">
        <v>6</v>
      </c>
      <c r="B104" s="97">
        <v>2</v>
      </c>
      <c r="C104" s="97">
        <v>6</v>
      </c>
      <c r="E104" s="2007"/>
      <c r="F104" s="497"/>
      <c r="G104" s="99" t="s">
        <v>197</v>
      </c>
      <c r="H104" s="242">
        <v>0</v>
      </c>
      <c r="I104" s="242">
        <v>0</v>
      </c>
      <c r="J104" s="248">
        <f t="shared" si="3"/>
        <v>0</v>
      </c>
    </row>
    <row r="105" spans="1:13" ht="12" customHeight="1">
      <c r="A105" s="97">
        <v>6</v>
      </c>
      <c r="B105" s="97">
        <v>2</v>
      </c>
      <c r="C105" s="97">
        <v>11</v>
      </c>
      <c r="E105" s="2007"/>
      <c r="F105" s="497"/>
      <c r="G105" s="99" t="s">
        <v>196</v>
      </c>
      <c r="H105" s="242">
        <v>0</v>
      </c>
      <c r="I105" s="242">
        <v>0</v>
      </c>
      <c r="J105" s="248">
        <f t="shared" si="3"/>
        <v>0</v>
      </c>
    </row>
    <row r="106" spans="1:13" ht="12" customHeight="1">
      <c r="E106" s="2007"/>
      <c r="F106" s="488" t="s">
        <v>23</v>
      </c>
      <c r="G106" s="99"/>
      <c r="H106" s="834">
        <f>SUM(H107:H108)</f>
        <v>0</v>
      </c>
      <c r="I106" s="834">
        <f>SUM(I107:I108)</f>
        <v>0</v>
      </c>
      <c r="J106" s="833">
        <f t="shared" si="3"/>
        <v>0</v>
      </c>
    </row>
    <row r="107" spans="1:13" ht="12" customHeight="1">
      <c r="A107" s="97">
        <v>6</v>
      </c>
      <c r="B107" s="97">
        <v>2</v>
      </c>
      <c r="C107" s="97">
        <v>10</v>
      </c>
      <c r="E107" s="2007"/>
      <c r="F107" s="487"/>
      <c r="G107" s="99" t="s">
        <v>195</v>
      </c>
      <c r="H107" s="242">
        <v>0</v>
      </c>
      <c r="I107" s="242">
        <v>0</v>
      </c>
      <c r="J107" s="248">
        <f t="shared" si="3"/>
        <v>0</v>
      </c>
    </row>
    <row r="108" spans="1:13" ht="12" customHeight="1">
      <c r="A108" s="97">
        <v>6</v>
      </c>
      <c r="B108" s="97">
        <v>2</v>
      </c>
      <c r="C108" s="97">
        <v>6</v>
      </c>
      <c r="E108" s="2007"/>
      <c r="F108" s="487"/>
      <c r="G108" s="99" t="s">
        <v>194</v>
      </c>
      <c r="H108" s="242">
        <v>0</v>
      </c>
      <c r="I108" s="242">
        <v>0</v>
      </c>
      <c r="J108" s="248">
        <f t="shared" si="3"/>
        <v>0</v>
      </c>
    </row>
    <row r="109" spans="1:13" ht="12" customHeight="1">
      <c r="E109" s="2007"/>
      <c r="F109" s="488" t="s">
        <v>36</v>
      </c>
      <c r="G109" s="99"/>
      <c r="H109" s="834">
        <f>SUM(H110)</f>
        <v>0</v>
      </c>
      <c r="I109" s="834">
        <f>SUM(I110)</f>
        <v>1</v>
      </c>
      <c r="J109" s="833">
        <f t="shared" si="3"/>
        <v>1</v>
      </c>
    </row>
    <row r="110" spans="1:13" ht="12" customHeight="1">
      <c r="A110" s="97">
        <v>6</v>
      </c>
      <c r="B110" s="97">
        <v>2</v>
      </c>
      <c r="C110" s="97">
        <v>10</v>
      </c>
      <c r="E110" s="2007"/>
      <c r="F110" s="497"/>
      <c r="G110" s="99" t="s">
        <v>193</v>
      </c>
      <c r="H110" s="242">
        <v>0</v>
      </c>
      <c r="I110" s="242">
        <v>1</v>
      </c>
      <c r="J110" s="248">
        <f t="shared" si="3"/>
        <v>1</v>
      </c>
    </row>
    <row r="111" spans="1:13" ht="12" customHeight="1">
      <c r="E111" s="2007"/>
      <c r="F111" s="488" t="s">
        <v>37</v>
      </c>
      <c r="G111" s="99"/>
      <c r="H111" s="834">
        <f>SUM(H112)</f>
        <v>0</v>
      </c>
      <c r="I111" s="834">
        <f>SUM(I112)</f>
        <v>0</v>
      </c>
      <c r="J111" s="833">
        <f t="shared" si="3"/>
        <v>0</v>
      </c>
    </row>
    <row r="112" spans="1:13" ht="12" customHeight="1">
      <c r="A112" s="97">
        <v>6</v>
      </c>
      <c r="B112" s="97">
        <v>4</v>
      </c>
      <c r="C112" s="97">
        <v>11</v>
      </c>
      <c r="E112" s="2008"/>
      <c r="F112" s="487"/>
      <c r="G112" s="99" t="s">
        <v>192</v>
      </c>
      <c r="H112" s="242">
        <v>0</v>
      </c>
      <c r="I112" s="242">
        <v>0</v>
      </c>
      <c r="J112" s="248">
        <f t="shared" si="3"/>
        <v>0</v>
      </c>
    </row>
    <row r="113" spans="1:13" ht="12.75" customHeight="1">
      <c r="E113" s="2010">
        <v>1407</v>
      </c>
      <c r="F113" s="35" t="s">
        <v>24</v>
      </c>
      <c r="G113" s="111"/>
      <c r="H113" s="246">
        <f>SUM(H114+H118)</f>
        <v>0</v>
      </c>
      <c r="I113" s="246">
        <f>SUM(I114+I118)</f>
        <v>0</v>
      </c>
      <c r="J113" s="245">
        <f>SUM(H113:I113)</f>
        <v>0</v>
      </c>
      <c r="M113" s="1"/>
    </row>
    <row r="114" spans="1:13" ht="12" customHeight="1">
      <c r="E114" s="1981"/>
      <c r="F114" s="488" t="s">
        <v>69</v>
      </c>
      <c r="G114" s="99"/>
      <c r="H114" s="834">
        <f>SUM(H115:H117)</f>
        <v>0</v>
      </c>
      <c r="I114" s="834">
        <f>SUM(I115:I117)</f>
        <v>0</v>
      </c>
      <c r="J114" s="833">
        <f t="shared" ref="J114:J123" si="4">H114+I114</f>
        <v>0</v>
      </c>
    </row>
    <row r="115" spans="1:13" ht="12" customHeight="1">
      <c r="A115" s="97">
        <v>7</v>
      </c>
      <c r="B115" s="97">
        <v>3</v>
      </c>
      <c r="C115" s="97">
        <v>11</v>
      </c>
      <c r="E115" s="1981"/>
      <c r="F115" s="488"/>
      <c r="G115" s="99" t="s">
        <v>190</v>
      </c>
      <c r="H115" s="242">
        <v>0</v>
      </c>
      <c r="I115" s="242">
        <v>0</v>
      </c>
      <c r="J115" s="248">
        <f t="shared" si="4"/>
        <v>0</v>
      </c>
    </row>
    <row r="116" spans="1:13" ht="12" customHeight="1">
      <c r="E116" s="1981"/>
      <c r="F116" s="488"/>
      <c r="G116" s="99" t="s">
        <v>361</v>
      </c>
      <c r="H116" s="242">
        <v>0</v>
      </c>
      <c r="I116" s="242">
        <v>0</v>
      </c>
      <c r="J116" s="248">
        <f t="shared" si="4"/>
        <v>0</v>
      </c>
    </row>
    <row r="117" spans="1:13" ht="12" customHeight="1">
      <c r="A117" s="97">
        <v>7</v>
      </c>
      <c r="B117" s="97">
        <v>3</v>
      </c>
      <c r="C117" s="97">
        <v>11</v>
      </c>
      <c r="E117" s="1981"/>
      <c r="F117" s="487"/>
      <c r="G117" s="99" t="s">
        <v>256</v>
      </c>
      <c r="H117" s="242">
        <v>0</v>
      </c>
      <c r="I117" s="242">
        <v>0</v>
      </c>
      <c r="J117" s="248">
        <f t="shared" si="4"/>
        <v>0</v>
      </c>
    </row>
    <row r="118" spans="1:13" ht="12" customHeight="1">
      <c r="E118" s="1981"/>
      <c r="F118" s="488" t="s">
        <v>51</v>
      </c>
      <c r="G118" s="138"/>
      <c r="H118" s="834">
        <f>SUM(H119:H120)</f>
        <v>0</v>
      </c>
      <c r="I118" s="834">
        <f>SUM(I119:I120)</f>
        <v>0</v>
      </c>
      <c r="J118" s="833">
        <f t="shared" si="4"/>
        <v>0</v>
      </c>
    </row>
    <row r="119" spans="1:13" ht="12" customHeight="1">
      <c r="A119" s="97">
        <v>7</v>
      </c>
      <c r="B119" s="97">
        <v>6</v>
      </c>
      <c r="C119" s="97">
        <v>10</v>
      </c>
      <c r="E119" s="1981"/>
      <c r="F119" s="487"/>
      <c r="G119" s="99" t="s">
        <v>186</v>
      </c>
      <c r="H119" s="242">
        <v>0</v>
      </c>
      <c r="I119" s="242">
        <v>0</v>
      </c>
      <c r="J119" s="248">
        <f t="shared" si="4"/>
        <v>0</v>
      </c>
    </row>
    <row r="120" spans="1:13" ht="12" customHeight="1">
      <c r="A120" s="97">
        <v>7</v>
      </c>
      <c r="B120" s="97">
        <v>6</v>
      </c>
      <c r="C120" s="97">
        <v>10</v>
      </c>
      <c r="E120" s="1981"/>
      <c r="F120" s="487"/>
      <c r="G120" s="99" t="s">
        <v>185</v>
      </c>
      <c r="H120" s="242">
        <v>0</v>
      </c>
      <c r="I120" s="242">
        <v>0</v>
      </c>
      <c r="J120" s="248">
        <f t="shared" si="4"/>
        <v>0</v>
      </c>
    </row>
    <row r="121" spans="1:13" ht="12.75" customHeight="1">
      <c r="E121" s="2010">
        <v>1408</v>
      </c>
      <c r="F121" s="35" t="s">
        <v>25</v>
      </c>
      <c r="G121" s="41"/>
      <c r="H121" s="246">
        <f>SUM(H122+H124+H127+H131)</f>
        <v>1</v>
      </c>
      <c r="I121" s="246">
        <f>SUM(I122+I124+I127+I131)</f>
        <v>0</v>
      </c>
      <c r="J121" s="245">
        <f t="shared" si="4"/>
        <v>1</v>
      </c>
      <c r="M121" s="1"/>
    </row>
    <row r="122" spans="1:13" ht="12" customHeight="1">
      <c r="E122" s="1981"/>
      <c r="F122" s="488" t="s">
        <v>20</v>
      </c>
      <c r="G122" s="99"/>
      <c r="H122" s="835">
        <f>SUM(H123)</f>
        <v>1</v>
      </c>
      <c r="I122" s="835">
        <f>SUM(I123)</f>
        <v>0</v>
      </c>
      <c r="J122" s="833">
        <f t="shared" si="4"/>
        <v>1</v>
      </c>
    </row>
    <row r="123" spans="1:13" ht="12" customHeight="1">
      <c r="A123" s="97">
        <v>8</v>
      </c>
      <c r="B123" s="97">
        <v>4</v>
      </c>
      <c r="C123" s="97">
        <v>8</v>
      </c>
      <c r="E123" s="1981"/>
      <c r="F123" s="487"/>
      <c r="G123" s="99" t="s">
        <v>183</v>
      </c>
      <c r="H123" s="242">
        <v>1</v>
      </c>
      <c r="I123" s="242">
        <v>0</v>
      </c>
      <c r="J123" s="248">
        <f t="shared" si="4"/>
        <v>1</v>
      </c>
    </row>
    <row r="124" spans="1:13" ht="12" customHeight="1">
      <c r="E124" s="1981"/>
      <c r="F124" s="488" t="s">
        <v>50</v>
      </c>
      <c r="G124" s="138"/>
      <c r="H124" s="834">
        <f>SUM(H125:H126)</f>
        <v>0</v>
      </c>
      <c r="I124" s="834">
        <f>SUM(I125:I126)</f>
        <v>0</v>
      </c>
      <c r="J124" s="248">
        <f>SUM(H124:I124)</f>
        <v>0</v>
      </c>
    </row>
    <row r="125" spans="1:13" ht="12" customHeight="1">
      <c r="E125" s="1981"/>
      <c r="F125" s="488"/>
      <c r="G125" s="261" t="s">
        <v>182</v>
      </c>
      <c r="H125" s="242">
        <v>0</v>
      </c>
      <c r="I125" s="242">
        <v>0</v>
      </c>
      <c r="J125" s="248">
        <f>SUM(H125:I125)</f>
        <v>0</v>
      </c>
    </row>
    <row r="126" spans="1:13" ht="12" customHeight="1">
      <c r="A126" s="97">
        <v>8</v>
      </c>
      <c r="B126" s="97">
        <v>4</v>
      </c>
      <c r="C126" s="97">
        <v>6</v>
      </c>
      <c r="E126" s="1981"/>
      <c r="F126" s="487"/>
      <c r="G126" s="99" t="s">
        <v>314</v>
      </c>
      <c r="H126" s="242">
        <v>0</v>
      </c>
      <c r="I126" s="242">
        <v>0</v>
      </c>
      <c r="J126" s="248">
        <f>SUM(H126:I126)</f>
        <v>0</v>
      </c>
    </row>
    <row r="127" spans="1:13" ht="12" customHeight="1">
      <c r="E127" s="1981"/>
      <c r="F127" s="488" t="s">
        <v>38</v>
      </c>
      <c r="G127" s="99"/>
      <c r="H127" s="834">
        <f>SUM(H128:H130)</f>
        <v>0</v>
      </c>
      <c r="I127" s="834">
        <f>SUM(I128:I130)</f>
        <v>0</v>
      </c>
      <c r="J127" s="833">
        <f t="shared" ref="J127:J132" si="5">H127+I127</f>
        <v>0</v>
      </c>
    </row>
    <row r="128" spans="1:13" ht="12" customHeight="1">
      <c r="A128" s="97">
        <v>8</v>
      </c>
      <c r="B128" s="97">
        <v>4</v>
      </c>
      <c r="C128" s="97">
        <v>11</v>
      </c>
      <c r="E128" s="1981"/>
      <c r="F128" s="488"/>
      <c r="G128" s="99" t="s">
        <v>180</v>
      </c>
      <c r="H128" s="242">
        <v>0</v>
      </c>
      <c r="I128" s="242">
        <v>0</v>
      </c>
      <c r="J128" s="248">
        <f t="shared" si="5"/>
        <v>0</v>
      </c>
    </row>
    <row r="129" spans="1:13" ht="12" customHeight="1">
      <c r="A129" s="97">
        <v>8</v>
      </c>
      <c r="B129" s="97">
        <v>3</v>
      </c>
      <c r="C129" s="97">
        <v>11</v>
      </c>
      <c r="E129" s="1981"/>
      <c r="F129" s="488"/>
      <c r="G129" s="99" t="s">
        <v>179</v>
      </c>
      <c r="H129" s="242">
        <v>0</v>
      </c>
      <c r="I129" s="242">
        <v>0</v>
      </c>
      <c r="J129" s="248">
        <f t="shared" si="5"/>
        <v>0</v>
      </c>
    </row>
    <row r="130" spans="1:13" ht="12" customHeight="1">
      <c r="A130" s="97">
        <v>8</v>
      </c>
      <c r="B130" s="97">
        <v>4</v>
      </c>
      <c r="C130" s="97">
        <v>11</v>
      </c>
      <c r="E130" s="1981"/>
      <c r="F130" s="488"/>
      <c r="G130" s="99" t="s">
        <v>178</v>
      </c>
      <c r="H130" s="242">
        <v>0</v>
      </c>
      <c r="I130" s="242">
        <v>0</v>
      </c>
      <c r="J130" s="248">
        <f t="shared" si="5"/>
        <v>0</v>
      </c>
    </row>
    <row r="131" spans="1:13" ht="12" customHeight="1">
      <c r="E131" s="1981"/>
      <c r="F131" s="488" t="s">
        <v>39</v>
      </c>
      <c r="G131" s="138"/>
      <c r="H131" s="834">
        <f>SUM(H132)</f>
        <v>0</v>
      </c>
      <c r="I131" s="834">
        <f>SUM(I132)</f>
        <v>0</v>
      </c>
      <c r="J131" s="833">
        <f t="shared" si="5"/>
        <v>0</v>
      </c>
    </row>
    <row r="132" spans="1:13" ht="12" customHeight="1">
      <c r="A132" s="97">
        <v>8</v>
      </c>
      <c r="B132" s="97">
        <v>4</v>
      </c>
      <c r="C132" s="97">
        <v>11</v>
      </c>
      <c r="E132" s="1981"/>
      <c r="F132" s="487"/>
      <c r="G132" s="99" t="s">
        <v>177</v>
      </c>
      <c r="H132" s="242">
        <v>0</v>
      </c>
      <c r="I132" s="242">
        <v>0</v>
      </c>
      <c r="J132" s="248">
        <f t="shared" si="5"/>
        <v>0</v>
      </c>
    </row>
    <row r="133" spans="1:13" ht="12.75" customHeight="1">
      <c r="E133" s="2010">
        <v>1624</v>
      </c>
      <c r="F133" s="41" t="s">
        <v>47</v>
      </c>
      <c r="G133" s="111"/>
      <c r="H133" s="246">
        <f>SUM(H134+H136)</f>
        <v>0</v>
      </c>
      <c r="I133" s="246">
        <f>SUM(I134+I136)</f>
        <v>0</v>
      </c>
      <c r="J133" s="246">
        <f>SUM(H133:I133)</f>
        <v>0</v>
      </c>
      <c r="K133" s="244"/>
      <c r="M133" s="1"/>
    </row>
    <row r="134" spans="1:13" ht="12" customHeight="1">
      <c r="E134" s="1981"/>
      <c r="F134" s="499" t="s">
        <v>35</v>
      </c>
      <c r="G134" s="10"/>
      <c r="H134" s="834">
        <f>SUM(H135)</f>
        <v>0</v>
      </c>
      <c r="I134" s="834">
        <f>SUM(I135)</f>
        <v>0</v>
      </c>
      <c r="J134" s="833">
        <f>H134+I134</f>
        <v>0</v>
      </c>
      <c r="M134" s="1"/>
    </row>
    <row r="135" spans="1:13" ht="12" customHeight="1">
      <c r="A135" s="97">
        <v>9</v>
      </c>
      <c r="B135" s="97">
        <v>4</v>
      </c>
      <c r="C135" s="97">
        <v>8</v>
      </c>
      <c r="E135" s="1981"/>
      <c r="F135" s="487"/>
      <c r="G135" s="99" t="s">
        <v>175</v>
      </c>
      <c r="H135" s="242">
        <v>0</v>
      </c>
      <c r="I135" s="242">
        <v>0</v>
      </c>
      <c r="J135" s="248">
        <f>H135+I135</f>
        <v>0</v>
      </c>
      <c r="M135" s="1"/>
    </row>
    <row r="136" spans="1:13" ht="12" customHeight="1">
      <c r="E136" s="1981"/>
      <c r="F136" s="488" t="s">
        <v>52</v>
      </c>
      <c r="G136" s="99"/>
      <c r="H136" s="834">
        <f>SUM(H137)</f>
        <v>0</v>
      </c>
      <c r="I136" s="834">
        <f>SUM(I137)</f>
        <v>0</v>
      </c>
      <c r="J136" s="833">
        <f>H136+I136</f>
        <v>0</v>
      </c>
      <c r="M136" s="1"/>
    </row>
    <row r="137" spans="1:13" ht="12" customHeight="1">
      <c r="A137" s="97">
        <v>9</v>
      </c>
      <c r="B137" s="97">
        <v>5</v>
      </c>
      <c r="C137" s="97">
        <v>11</v>
      </c>
      <c r="E137" s="1982"/>
      <c r="F137" s="518"/>
      <c r="G137" s="274" t="s">
        <v>174</v>
      </c>
      <c r="H137" s="810">
        <v>0</v>
      </c>
      <c r="I137" s="810">
        <v>0</v>
      </c>
      <c r="J137" s="809">
        <f>H137+I137</f>
        <v>0</v>
      </c>
      <c r="M137" s="1"/>
    </row>
    <row r="138" spans="1:13">
      <c r="E138" s="832"/>
      <c r="F138" s="2148" t="s">
        <v>5</v>
      </c>
      <c r="G138" s="2149"/>
      <c r="H138" s="808">
        <f>SUM(H8+H33+H64+H77+H84+H102+H113+H121+H133)</f>
        <v>3</v>
      </c>
      <c r="I138" s="808">
        <f>SUM(I8+I33+I64+I77+I84+I102+I113+I121+I133)</f>
        <v>4</v>
      </c>
      <c r="J138" s="807">
        <f>SUM(J8+J33+J64+J77+J84+J102+J113+J121+J133)</f>
        <v>7</v>
      </c>
    </row>
    <row r="139" spans="1:13" ht="10.5" customHeight="1">
      <c r="E139" s="754"/>
      <c r="F139" s="2020" t="s">
        <v>346</v>
      </c>
      <c r="G139" s="2020"/>
      <c r="H139" s="2020"/>
      <c r="I139" s="2020"/>
      <c r="J139" s="2020"/>
    </row>
    <row r="140" spans="1:13" ht="10.5" customHeight="1">
      <c r="E140" s="754"/>
      <c r="F140" s="2147"/>
      <c r="G140" s="2147"/>
      <c r="H140" s="2147"/>
      <c r="I140" s="2147"/>
      <c r="J140" s="2147"/>
    </row>
    <row r="141" spans="1:13" ht="9" customHeight="1"/>
    <row r="142" spans="1:13" ht="15.75" customHeight="1">
      <c r="E142" s="754"/>
      <c r="G142" s="99"/>
    </row>
    <row r="143" spans="1:13" ht="9" customHeight="1">
      <c r="E143" s="754"/>
    </row>
    <row r="144" spans="1:13" ht="12.75" customHeight="1"/>
    <row r="145" spans="5:5" ht="9" customHeight="1">
      <c r="E145" s="754"/>
    </row>
    <row r="146" spans="5:5" ht="9" customHeight="1">
      <c r="E146" s="754"/>
    </row>
    <row r="147" spans="5:5" ht="9" customHeight="1"/>
    <row r="148" spans="5:5" ht="9" customHeight="1"/>
    <row r="149" spans="5:5" ht="9" customHeight="1"/>
    <row r="150" spans="5:5" ht="9" customHeight="1"/>
    <row r="151" spans="5:5" ht="9" customHeight="1"/>
    <row r="152" spans="5:5" ht="9" customHeight="1"/>
    <row r="153" spans="5:5" ht="9" customHeight="1"/>
    <row r="154" spans="5:5" ht="9" customHeight="1"/>
    <row r="155" spans="5:5" ht="9" customHeight="1"/>
    <row r="156" spans="5:5" ht="9" customHeight="1"/>
    <row r="157" spans="5:5" ht="9" customHeight="1"/>
    <row r="158" spans="5:5" ht="9" customHeight="1"/>
    <row r="159" spans="5:5" ht="9" customHeight="1"/>
    <row r="160" spans="5: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c r="F231" s="99"/>
      <c r="G231" s="99"/>
    </row>
    <row r="232" spans="6:7" ht="9" customHeight="1"/>
    <row r="233" spans="6:7" ht="9" customHeight="1"/>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sheetData>
  <mergeCells count="19">
    <mergeCell ref="L2:Z2"/>
    <mergeCell ref="E33:E63"/>
    <mergeCell ref="E74:E76"/>
    <mergeCell ref="E64:E71"/>
    <mergeCell ref="E3:J3"/>
    <mergeCell ref="E2:J2"/>
    <mergeCell ref="E5:E7"/>
    <mergeCell ref="E8:E30"/>
    <mergeCell ref="H6:I6"/>
    <mergeCell ref="H75:I75"/>
    <mergeCell ref="E121:E132"/>
    <mergeCell ref="E77:E83"/>
    <mergeCell ref="E84:E100"/>
    <mergeCell ref="F139:J139"/>
    <mergeCell ref="F140:J140"/>
    <mergeCell ref="F138:G138"/>
    <mergeCell ref="E102:E112"/>
    <mergeCell ref="E113:E120"/>
    <mergeCell ref="E133:E137"/>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2"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59E49-2500-4418-BB76-0C46236C2782}">
  <dimension ref="A1:AC496"/>
  <sheetViews>
    <sheetView view="pageBreakPreview" topLeftCell="D1" zoomScaleNormal="115" zoomScaleSheetLayoutView="100" workbookViewId="0">
      <selection activeCell="E2" sqref="E2:J2"/>
    </sheetView>
  </sheetViews>
  <sheetFormatPr baseColWidth="10" defaultRowHeight="12.75"/>
  <cols>
    <col min="1" max="2" width="1.85546875" style="97" hidden="1" customWidth="1"/>
    <col min="3" max="3" width="2.42578125" style="97" hidden="1" customWidth="1"/>
    <col min="4" max="4" width="3" style="97" customWidth="1"/>
    <col min="5" max="5" width="7.5703125" style="73" customWidth="1"/>
    <col min="6" max="6" width="1.5703125" style="73" customWidth="1"/>
    <col min="7" max="7" width="67.7109375" style="73" customWidth="1"/>
    <col min="8" max="10" width="7.28515625" style="214" customWidth="1"/>
    <col min="11" max="11" width="4.7109375" style="73" customWidth="1"/>
    <col min="12" max="12" width="7" style="73" customWidth="1"/>
    <col min="13" max="13" width="9"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213"/>
      <c r="I1" s="213"/>
      <c r="J1" s="213"/>
    </row>
    <row r="2" spans="1:29" ht="12.75" customHeight="1">
      <c r="E2" s="1983" t="s">
        <v>362</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v>2017</v>
      </c>
      <c r="F3" s="1983"/>
      <c r="G3" s="1983"/>
      <c r="H3" s="1983"/>
      <c r="I3" s="1983"/>
      <c r="J3" s="1983"/>
      <c r="K3" s="106"/>
      <c r="L3" s="105"/>
      <c r="AB3" s="104"/>
      <c r="AC3" s="104"/>
    </row>
    <row r="4" spans="1:29" ht="3" customHeight="1">
      <c r="F4" s="274"/>
      <c r="G4" s="274"/>
      <c r="H4" s="213"/>
      <c r="I4" s="213"/>
      <c r="L4" s="99"/>
    </row>
    <row r="5" spans="1:29" ht="8.25" customHeight="1">
      <c r="E5" s="2206" t="s">
        <v>29</v>
      </c>
      <c r="F5" s="798"/>
      <c r="G5" s="572"/>
      <c r="H5" s="843"/>
      <c r="I5" s="842"/>
      <c r="J5" s="841"/>
      <c r="L5" s="99"/>
    </row>
    <row r="6" spans="1:29" ht="12" customHeight="1">
      <c r="A6" s="97" t="s">
        <v>134</v>
      </c>
      <c r="B6" s="97" t="s">
        <v>1</v>
      </c>
      <c r="C6" s="97" t="s">
        <v>133</v>
      </c>
      <c r="E6" s="2207"/>
      <c r="F6" s="326" t="s">
        <v>336</v>
      </c>
      <c r="G6" s="363"/>
      <c r="H6" s="2441" t="s">
        <v>355</v>
      </c>
      <c r="I6" s="2441"/>
      <c r="J6" s="839"/>
    </row>
    <row r="7" spans="1:29">
      <c r="E7" s="2208"/>
      <c r="F7" s="323"/>
      <c r="G7" s="360"/>
      <c r="H7" s="837" t="s">
        <v>26</v>
      </c>
      <c r="I7" s="837" t="s">
        <v>27</v>
      </c>
      <c r="J7" s="836" t="s">
        <v>5</v>
      </c>
    </row>
    <row r="8" spans="1:29">
      <c r="E8" s="2006">
        <v>1401</v>
      </c>
      <c r="F8" s="271" t="s">
        <v>9</v>
      </c>
      <c r="G8" s="432"/>
      <c r="H8" s="851">
        <f>SUM(H9,H12,H15,H19,H26,H29,H31)</f>
        <v>0</v>
      </c>
      <c r="I8" s="851">
        <f>SUM(I9,I12,I15,I19,I26,I29,I31)</f>
        <v>0</v>
      </c>
      <c r="J8" s="850">
        <f t="shared" ref="J8:J39" si="0">SUM(H8:I8)</f>
        <v>0</v>
      </c>
      <c r="M8" s="1"/>
    </row>
    <row r="9" spans="1:29" ht="12" customHeight="1">
      <c r="E9" s="2014"/>
      <c r="F9" s="525" t="s">
        <v>10</v>
      </c>
      <c r="G9" s="481"/>
      <c r="H9" s="849">
        <f>SUM(H10:H11)</f>
        <v>0</v>
      </c>
      <c r="I9" s="849">
        <f>SUM(I10:I11)</f>
        <v>0</v>
      </c>
      <c r="J9" s="848">
        <f t="shared" si="0"/>
        <v>0</v>
      </c>
    </row>
    <row r="10" spans="1:29" ht="12" customHeight="1">
      <c r="A10" s="97">
        <v>1</v>
      </c>
      <c r="B10" s="97">
        <v>1</v>
      </c>
      <c r="C10" s="97">
        <v>11</v>
      </c>
      <c r="E10" s="2014"/>
      <c r="F10" s="488"/>
      <c r="G10" s="99" t="s">
        <v>240</v>
      </c>
      <c r="H10" s="249">
        <v>0</v>
      </c>
      <c r="I10" s="249">
        <v>0</v>
      </c>
      <c r="J10" s="248">
        <f t="shared" si="0"/>
        <v>0</v>
      </c>
    </row>
    <row r="11" spans="1:29" ht="12" customHeight="1">
      <c r="A11" s="97">
        <v>1</v>
      </c>
      <c r="B11" s="97">
        <v>1</v>
      </c>
      <c r="C11" s="97">
        <v>7</v>
      </c>
      <c r="E11" s="2014"/>
      <c r="F11" s="487"/>
      <c r="G11" s="10" t="s">
        <v>357</v>
      </c>
      <c r="H11" s="242">
        <v>0</v>
      </c>
      <c r="I11" s="242">
        <v>0</v>
      </c>
      <c r="J11" s="248">
        <f t="shared" si="0"/>
        <v>0</v>
      </c>
      <c r="M11" s="1"/>
    </row>
    <row r="12" spans="1:29" ht="12" customHeight="1">
      <c r="E12" s="2014"/>
      <c r="F12" s="488" t="s">
        <v>11</v>
      </c>
      <c r="G12" s="99"/>
      <c r="H12" s="834">
        <f>SUM(H13:H14)</f>
        <v>0</v>
      </c>
      <c r="I12" s="834">
        <f>SUM(I13:I14)</f>
        <v>0</v>
      </c>
      <c r="J12" s="847">
        <f t="shared" si="0"/>
        <v>0</v>
      </c>
    </row>
    <row r="13" spans="1:29" ht="12" customHeight="1">
      <c r="A13" s="97">
        <v>1</v>
      </c>
      <c r="B13" s="97">
        <v>1</v>
      </c>
      <c r="C13" s="97">
        <v>5</v>
      </c>
      <c r="E13" s="2014"/>
      <c r="F13" s="487"/>
      <c r="G13" s="99" t="s">
        <v>248</v>
      </c>
      <c r="H13" s="242">
        <v>0</v>
      </c>
      <c r="I13" s="242">
        <v>0</v>
      </c>
      <c r="J13" s="248">
        <f t="shared" si="0"/>
        <v>0</v>
      </c>
    </row>
    <row r="14" spans="1:29" ht="12" customHeight="1">
      <c r="A14" s="97">
        <v>1</v>
      </c>
      <c r="B14" s="97">
        <v>1</v>
      </c>
      <c r="C14" s="97">
        <v>5</v>
      </c>
      <c r="E14" s="2014"/>
      <c r="F14" s="487"/>
      <c r="G14" s="99" t="s">
        <v>247</v>
      </c>
      <c r="H14" s="242">
        <v>0</v>
      </c>
      <c r="I14" s="242">
        <v>0</v>
      </c>
      <c r="J14" s="248">
        <f t="shared" si="0"/>
        <v>0</v>
      </c>
    </row>
    <row r="15" spans="1:29" ht="12" customHeight="1">
      <c r="E15" s="2014"/>
      <c r="F15" s="488" t="s">
        <v>12</v>
      </c>
      <c r="G15" s="99"/>
      <c r="H15" s="834">
        <f>SUM(H16:H18)</f>
        <v>0</v>
      </c>
      <c r="I15" s="834">
        <f>SUM(I16:I18)</f>
        <v>0</v>
      </c>
      <c r="J15" s="847">
        <f t="shared" si="0"/>
        <v>0</v>
      </c>
    </row>
    <row r="16" spans="1:29" ht="12" customHeight="1">
      <c r="A16" s="97">
        <v>1</v>
      </c>
      <c r="B16" s="97">
        <v>1</v>
      </c>
      <c r="C16" s="97">
        <v>12</v>
      </c>
      <c r="E16" s="2014"/>
      <c r="F16" s="488"/>
      <c r="G16" s="99" t="s">
        <v>246</v>
      </c>
      <c r="H16" s="242">
        <v>0</v>
      </c>
      <c r="I16" s="242">
        <v>0</v>
      </c>
      <c r="J16" s="248">
        <f t="shared" si="0"/>
        <v>0</v>
      </c>
    </row>
    <row r="17" spans="1:10" s="99" customFormat="1" ht="12" customHeight="1">
      <c r="A17" s="97"/>
      <c r="B17" s="97"/>
      <c r="C17" s="97"/>
      <c r="D17" s="97"/>
      <c r="E17" s="2014"/>
      <c r="F17" s="524"/>
      <c r="G17" s="99" t="s">
        <v>245</v>
      </c>
      <c r="H17" s="513">
        <v>0</v>
      </c>
      <c r="I17" s="513">
        <v>0</v>
      </c>
      <c r="J17" s="856">
        <f t="shared" si="0"/>
        <v>0</v>
      </c>
    </row>
    <row r="18" spans="1:10" ht="12" customHeight="1">
      <c r="A18" s="97">
        <v>1</v>
      </c>
      <c r="B18" s="97">
        <v>1</v>
      </c>
      <c r="C18" s="97">
        <v>12</v>
      </c>
      <c r="E18" s="2014"/>
      <c r="F18" s="487"/>
      <c r="G18" s="99" t="s">
        <v>244</v>
      </c>
      <c r="H18" s="242">
        <v>0</v>
      </c>
      <c r="I18" s="242">
        <v>0</v>
      </c>
      <c r="J18" s="248">
        <f t="shared" si="0"/>
        <v>0</v>
      </c>
    </row>
    <row r="19" spans="1:10" ht="12" customHeight="1">
      <c r="E19" s="2014"/>
      <c r="F19" s="524" t="s">
        <v>30</v>
      </c>
      <c r="G19" s="142"/>
      <c r="H19" s="834">
        <f>SUM(H20:H25)</f>
        <v>0</v>
      </c>
      <c r="I19" s="834">
        <f>SUM(I20:I25)</f>
        <v>0</v>
      </c>
      <c r="J19" s="847">
        <f t="shared" si="0"/>
        <v>0</v>
      </c>
    </row>
    <row r="20" spans="1:10" ht="12" customHeight="1">
      <c r="A20" s="97">
        <v>1</v>
      </c>
      <c r="B20" s="97">
        <v>1</v>
      </c>
      <c r="C20" s="97">
        <v>2</v>
      </c>
      <c r="E20" s="2014"/>
      <c r="F20" s="487"/>
      <c r="G20" s="99" t="s">
        <v>238</v>
      </c>
      <c r="H20" s="242">
        <v>0</v>
      </c>
      <c r="I20" s="242">
        <v>0</v>
      </c>
      <c r="J20" s="248">
        <f t="shared" si="0"/>
        <v>0</v>
      </c>
    </row>
    <row r="21" spans="1:10" ht="12" customHeight="1">
      <c r="A21" s="97">
        <v>1</v>
      </c>
      <c r="B21" s="97">
        <v>1</v>
      </c>
      <c r="C21" s="97">
        <v>2</v>
      </c>
      <c r="E21" s="2014"/>
      <c r="F21" s="487"/>
      <c r="G21" s="99" t="s">
        <v>243</v>
      </c>
      <c r="H21" s="242">
        <v>0</v>
      </c>
      <c r="I21" s="242">
        <v>0</v>
      </c>
      <c r="J21" s="248">
        <f t="shared" si="0"/>
        <v>0</v>
      </c>
    </row>
    <row r="22" spans="1:10" ht="12" customHeight="1">
      <c r="A22" s="97">
        <v>1</v>
      </c>
      <c r="B22" s="97">
        <v>1</v>
      </c>
      <c r="C22" s="97">
        <v>2</v>
      </c>
      <c r="E22" s="2014"/>
      <c r="F22" s="487"/>
      <c r="G22" s="99" t="s">
        <v>242</v>
      </c>
      <c r="H22" s="242">
        <v>0</v>
      </c>
      <c r="I22" s="242">
        <v>0</v>
      </c>
      <c r="J22" s="248">
        <f t="shared" si="0"/>
        <v>0</v>
      </c>
    </row>
    <row r="23" spans="1:10" ht="12" customHeight="1">
      <c r="A23" s="97">
        <v>1</v>
      </c>
      <c r="B23" s="97">
        <v>1</v>
      </c>
      <c r="C23" s="97">
        <v>2</v>
      </c>
      <c r="E23" s="2014"/>
      <c r="F23" s="487"/>
      <c r="G23" s="99" t="s">
        <v>241</v>
      </c>
      <c r="H23" s="242">
        <v>0</v>
      </c>
      <c r="I23" s="242">
        <v>0</v>
      </c>
      <c r="J23" s="248">
        <f t="shared" si="0"/>
        <v>0</v>
      </c>
    </row>
    <row r="24" spans="1:10" ht="12" customHeight="1">
      <c r="A24" s="97">
        <v>1</v>
      </c>
      <c r="B24" s="97">
        <v>1</v>
      </c>
      <c r="C24" s="97">
        <v>2</v>
      </c>
      <c r="E24" s="2014"/>
      <c r="F24" s="487"/>
      <c r="G24" s="99" t="s">
        <v>240</v>
      </c>
      <c r="H24" s="242">
        <v>0</v>
      </c>
      <c r="I24" s="242">
        <v>0</v>
      </c>
      <c r="J24" s="248">
        <f t="shared" si="0"/>
        <v>0</v>
      </c>
    </row>
    <row r="25" spans="1:10" ht="12" customHeight="1">
      <c r="A25" s="97">
        <v>1</v>
      </c>
      <c r="B25" s="97">
        <v>1</v>
      </c>
      <c r="C25" s="97">
        <v>2</v>
      </c>
      <c r="E25" s="2014"/>
      <c r="F25" s="487"/>
      <c r="G25" s="10" t="s">
        <v>340</v>
      </c>
      <c r="H25" s="242">
        <v>0</v>
      </c>
      <c r="I25" s="242">
        <v>0</v>
      </c>
      <c r="J25" s="248">
        <f t="shared" si="0"/>
        <v>0</v>
      </c>
    </row>
    <row r="26" spans="1:10" ht="12" customHeight="1">
      <c r="E26" s="2014"/>
      <c r="F26" s="524" t="s">
        <v>31</v>
      </c>
      <c r="G26" s="99"/>
      <c r="H26" s="834">
        <f>SUM(H27:H28)</f>
        <v>0</v>
      </c>
      <c r="I26" s="834">
        <f>SUM(I27:I28)</f>
        <v>0</v>
      </c>
      <c r="J26" s="847">
        <f t="shared" si="0"/>
        <v>0</v>
      </c>
    </row>
    <row r="27" spans="1:10" ht="12" customHeight="1">
      <c r="A27" s="97">
        <v>1</v>
      </c>
      <c r="B27" s="97">
        <v>1</v>
      </c>
      <c r="C27" s="97">
        <v>4</v>
      </c>
      <c r="E27" s="2014"/>
      <c r="F27" s="487"/>
      <c r="G27" s="99" t="s">
        <v>238</v>
      </c>
      <c r="H27" s="242">
        <v>0</v>
      </c>
      <c r="I27" s="242">
        <v>0</v>
      </c>
      <c r="J27" s="248">
        <f t="shared" si="0"/>
        <v>0</v>
      </c>
    </row>
    <row r="28" spans="1:10" ht="12" customHeight="1">
      <c r="A28" s="97">
        <v>1</v>
      </c>
      <c r="B28" s="97">
        <v>1</v>
      </c>
      <c r="C28" s="97">
        <v>4</v>
      </c>
      <c r="E28" s="2014"/>
      <c r="F28" s="487"/>
      <c r="G28" s="99" t="s">
        <v>240</v>
      </c>
      <c r="H28" s="242">
        <v>0</v>
      </c>
      <c r="I28" s="242">
        <v>0</v>
      </c>
      <c r="J28" s="248">
        <f t="shared" si="0"/>
        <v>0</v>
      </c>
    </row>
    <row r="29" spans="1:10" ht="12" customHeight="1">
      <c r="E29" s="2014"/>
      <c r="F29" s="488" t="s">
        <v>58</v>
      </c>
      <c r="G29" s="99"/>
      <c r="H29" s="834">
        <f>SUM(H30)</f>
        <v>0</v>
      </c>
      <c r="I29" s="834">
        <f>SUM(I30)</f>
        <v>0</v>
      </c>
      <c r="J29" s="847">
        <f t="shared" si="0"/>
        <v>0</v>
      </c>
    </row>
    <row r="30" spans="1:10" ht="12" customHeight="1">
      <c r="A30" s="97">
        <v>1</v>
      </c>
      <c r="B30" s="97">
        <v>1</v>
      </c>
      <c r="C30" s="97">
        <v>1</v>
      </c>
      <c r="E30" s="2014"/>
      <c r="F30" s="487"/>
      <c r="G30" s="99" t="s">
        <v>236</v>
      </c>
      <c r="H30" s="242">
        <v>0</v>
      </c>
      <c r="I30" s="242">
        <v>0</v>
      </c>
      <c r="J30" s="248">
        <f t="shared" si="0"/>
        <v>0</v>
      </c>
    </row>
    <row r="31" spans="1:10" s="250" customFormat="1" ht="12" customHeight="1">
      <c r="A31" s="855"/>
      <c r="B31" s="855"/>
      <c r="C31" s="855"/>
      <c r="D31" s="855"/>
      <c r="E31" s="854"/>
      <c r="F31" s="488" t="s">
        <v>64</v>
      </c>
      <c r="G31" s="138"/>
      <c r="H31" s="834">
        <f>SUM(H32)</f>
        <v>0</v>
      </c>
      <c r="I31" s="834">
        <f>SUM(I32)</f>
        <v>0</v>
      </c>
      <c r="J31" s="833">
        <f t="shared" si="0"/>
        <v>0</v>
      </c>
    </row>
    <row r="32" spans="1:10" ht="12" customHeight="1">
      <c r="E32" s="846"/>
      <c r="F32" s="518"/>
      <c r="G32" s="274" t="s">
        <v>235</v>
      </c>
      <c r="H32" s="810">
        <v>0</v>
      </c>
      <c r="I32" s="810">
        <v>0</v>
      </c>
      <c r="J32" s="809">
        <f t="shared" si="0"/>
        <v>0</v>
      </c>
    </row>
    <row r="33" spans="1:13" ht="12.75" customHeight="1">
      <c r="E33" s="2006">
        <v>1402</v>
      </c>
      <c r="F33" s="35" t="s">
        <v>13</v>
      </c>
      <c r="G33" s="111"/>
      <c r="H33" s="246">
        <f>SUM(H34,H40,H43,H48,H51,H55,H58,H62)</f>
        <v>3</v>
      </c>
      <c r="I33" s="246">
        <f>SUM(I34,I40,I43,I48,I51,I55,I58,I62)</f>
        <v>2</v>
      </c>
      <c r="J33" s="302">
        <f t="shared" si="0"/>
        <v>5</v>
      </c>
      <c r="M33" s="1"/>
    </row>
    <row r="34" spans="1:13" ht="12" customHeight="1">
      <c r="E34" s="2007"/>
      <c r="F34" s="488" t="s">
        <v>92</v>
      </c>
      <c r="G34" s="99"/>
      <c r="H34" s="834">
        <f>SUM(H35:H39)</f>
        <v>3</v>
      </c>
      <c r="I34" s="834">
        <f>SUM(I35:I39)</f>
        <v>2</v>
      </c>
      <c r="J34" s="833">
        <f t="shared" si="0"/>
        <v>5</v>
      </c>
    </row>
    <row r="35" spans="1:13" ht="12" customHeight="1">
      <c r="A35" s="97">
        <v>2</v>
      </c>
      <c r="B35" s="97">
        <v>4</v>
      </c>
      <c r="C35" s="97">
        <v>11</v>
      </c>
      <c r="E35" s="2007"/>
      <c r="F35" s="487"/>
      <c r="G35" s="99" t="s">
        <v>228</v>
      </c>
      <c r="H35" s="242">
        <v>1</v>
      </c>
      <c r="I35" s="242">
        <v>1</v>
      </c>
      <c r="J35" s="248">
        <f t="shared" si="0"/>
        <v>2</v>
      </c>
      <c r="M35" s="1"/>
    </row>
    <row r="36" spans="1:13" ht="12" customHeight="1">
      <c r="A36" s="97">
        <v>2</v>
      </c>
      <c r="B36" s="97">
        <v>4</v>
      </c>
      <c r="C36" s="97">
        <v>11</v>
      </c>
      <c r="E36" s="2007"/>
      <c r="F36" s="487"/>
      <c r="G36" s="99" t="s">
        <v>227</v>
      </c>
      <c r="H36" s="242">
        <v>1</v>
      </c>
      <c r="I36" s="242">
        <v>0</v>
      </c>
      <c r="J36" s="248">
        <f t="shared" si="0"/>
        <v>1</v>
      </c>
    </row>
    <row r="37" spans="1:13" ht="12" customHeight="1">
      <c r="A37" s="97">
        <v>2</v>
      </c>
      <c r="B37" s="97">
        <v>4</v>
      </c>
      <c r="C37" s="97">
        <v>11</v>
      </c>
      <c r="E37" s="2007"/>
      <c r="F37" s="487"/>
      <c r="G37" s="99" t="s">
        <v>234</v>
      </c>
      <c r="H37" s="242">
        <v>1</v>
      </c>
      <c r="I37" s="242">
        <v>1</v>
      </c>
      <c r="J37" s="248">
        <f t="shared" si="0"/>
        <v>2</v>
      </c>
    </row>
    <row r="38" spans="1:13" ht="12" customHeight="1">
      <c r="A38" s="97">
        <v>2</v>
      </c>
      <c r="B38" s="97">
        <v>6</v>
      </c>
      <c r="C38" s="97">
        <v>11</v>
      </c>
      <c r="E38" s="2007"/>
      <c r="F38" s="487"/>
      <c r="G38" s="99" t="s">
        <v>356</v>
      </c>
      <c r="H38" s="242">
        <v>0</v>
      </c>
      <c r="I38" s="242">
        <v>0</v>
      </c>
      <c r="J38" s="248">
        <f t="shared" si="0"/>
        <v>0</v>
      </c>
    </row>
    <row r="39" spans="1:13" ht="12" customHeight="1">
      <c r="A39" s="97">
        <v>2</v>
      </c>
      <c r="B39" s="97">
        <v>6</v>
      </c>
      <c r="C39" s="97">
        <v>11</v>
      </c>
      <c r="E39" s="2007"/>
      <c r="F39" s="487"/>
      <c r="G39" s="99" t="s">
        <v>232</v>
      </c>
      <c r="H39" s="242">
        <v>0</v>
      </c>
      <c r="I39" s="242">
        <v>0</v>
      </c>
      <c r="J39" s="248">
        <f t="shared" si="0"/>
        <v>0</v>
      </c>
    </row>
    <row r="40" spans="1:13" ht="12" customHeight="1">
      <c r="E40" s="2007"/>
      <c r="F40" s="488" t="s">
        <v>110</v>
      </c>
      <c r="G40" s="99"/>
      <c r="H40" s="834">
        <f>SUM(H41:H42)</f>
        <v>0</v>
      </c>
      <c r="I40" s="834">
        <f>SUM(I41:I42)</f>
        <v>0</v>
      </c>
      <c r="J40" s="833">
        <f t="shared" ref="J40:J71" si="1">SUM(H40:I40)</f>
        <v>0</v>
      </c>
    </row>
    <row r="41" spans="1:13" ht="12" customHeight="1">
      <c r="A41" s="97">
        <v>2</v>
      </c>
      <c r="B41" s="97">
        <v>4</v>
      </c>
      <c r="C41" s="97">
        <v>10</v>
      </c>
      <c r="E41" s="2007"/>
      <c r="F41" s="487"/>
      <c r="G41" s="99" t="s">
        <v>227</v>
      </c>
      <c r="H41" s="242">
        <v>0</v>
      </c>
      <c r="I41" s="242">
        <v>0</v>
      </c>
      <c r="J41" s="248">
        <f t="shared" si="1"/>
        <v>0</v>
      </c>
      <c r="M41" s="845"/>
    </row>
    <row r="42" spans="1:13" ht="12" customHeight="1">
      <c r="A42" s="97">
        <v>2</v>
      </c>
      <c r="B42" s="97">
        <v>6</v>
      </c>
      <c r="C42" s="97">
        <v>10</v>
      </c>
      <c r="E42" s="2007"/>
      <c r="F42" s="487"/>
      <c r="G42" s="99" t="s">
        <v>232</v>
      </c>
      <c r="H42" s="242">
        <v>0</v>
      </c>
      <c r="I42" s="242">
        <v>0</v>
      </c>
      <c r="J42" s="248">
        <f t="shared" si="1"/>
        <v>0</v>
      </c>
    </row>
    <row r="43" spans="1:13" ht="12" customHeight="1">
      <c r="E43" s="2007"/>
      <c r="F43" s="488" t="s">
        <v>56</v>
      </c>
      <c r="G43" s="99"/>
      <c r="H43" s="834">
        <f>SUM(H44:H47)</f>
        <v>0</v>
      </c>
      <c r="I43" s="834">
        <f>SUM(I44:I47)</f>
        <v>0</v>
      </c>
      <c r="J43" s="833">
        <f t="shared" si="1"/>
        <v>0</v>
      </c>
    </row>
    <row r="44" spans="1:13" ht="12" customHeight="1">
      <c r="A44" s="97">
        <v>2</v>
      </c>
      <c r="B44" s="97">
        <v>4</v>
      </c>
      <c r="C44" s="97">
        <v>10</v>
      </c>
      <c r="E44" s="2007"/>
      <c r="F44" s="487"/>
      <c r="G44" s="99" t="s">
        <v>228</v>
      </c>
      <c r="H44" s="242">
        <v>0</v>
      </c>
      <c r="I44" s="242">
        <v>0</v>
      </c>
      <c r="J44" s="248">
        <f t="shared" si="1"/>
        <v>0</v>
      </c>
    </row>
    <row r="45" spans="1:13" ht="12" customHeight="1">
      <c r="A45" s="97">
        <v>2</v>
      </c>
      <c r="B45" s="97">
        <v>4</v>
      </c>
      <c r="C45" s="97">
        <v>10</v>
      </c>
      <c r="E45" s="2007"/>
      <c r="F45" s="487"/>
      <c r="G45" s="99" t="s">
        <v>231</v>
      </c>
      <c r="H45" s="242">
        <v>0</v>
      </c>
      <c r="I45" s="242">
        <v>0</v>
      </c>
      <c r="J45" s="248">
        <f t="shared" si="1"/>
        <v>0</v>
      </c>
    </row>
    <row r="46" spans="1:13" ht="12" customHeight="1">
      <c r="A46" s="97">
        <v>2</v>
      </c>
      <c r="B46" s="97">
        <v>4</v>
      </c>
      <c r="C46" s="97">
        <v>10</v>
      </c>
      <c r="E46" s="2007"/>
      <c r="F46" s="487"/>
      <c r="G46" s="99" t="s">
        <v>230</v>
      </c>
      <c r="H46" s="242">
        <v>0</v>
      </c>
      <c r="I46" s="242">
        <v>0</v>
      </c>
      <c r="J46" s="248">
        <f t="shared" si="1"/>
        <v>0</v>
      </c>
    </row>
    <row r="47" spans="1:13" ht="12" customHeight="1">
      <c r="A47" s="97">
        <v>2</v>
      </c>
      <c r="B47" s="97">
        <v>4</v>
      </c>
      <c r="C47" s="97">
        <v>10</v>
      </c>
      <c r="E47" s="2007"/>
      <c r="F47" s="487"/>
      <c r="G47" s="99" t="s">
        <v>226</v>
      </c>
      <c r="H47" s="242">
        <v>0</v>
      </c>
      <c r="I47" s="242">
        <v>0</v>
      </c>
      <c r="J47" s="248">
        <f t="shared" si="1"/>
        <v>0</v>
      </c>
    </row>
    <row r="48" spans="1:13" ht="12" customHeight="1">
      <c r="E48" s="2007"/>
      <c r="F48" s="488" t="s">
        <v>125</v>
      </c>
      <c r="G48" s="99"/>
      <c r="H48" s="834">
        <f>SUM(H49:H50)</f>
        <v>0</v>
      </c>
      <c r="I48" s="834">
        <f>SUM(I49:I50)</f>
        <v>0</v>
      </c>
      <c r="J48" s="833">
        <f t="shared" si="1"/>
        <v>0</v>
      </c>
    </row>
    <row r="49" spans="1:13" ht="12" customHeight="1">
      <c r="A49" s="97">
        <v>2</v>
      </c>
      <c r="B49" s="97">
        <v>4</v>
      </c>
      <c r="C49" s="97">
        <v>3</v>
      </c>
      <c r="E49" s="2007"/>
      <c r="F49" s="487"/>
      <c r="G49" s="99" t="s">
        <v>228</v>
      </c>
      <c r="H49" s="242">
        <v>0</v>
      </c>
      <c r="I49" s="242">
        <v>0</v>
      </c>
      <c r="J49" s="248">
        <f t="shared" si="1"/>
        <v>0</v>
      </c>
    </row>
    <row r="50" spans="1:13" ht="12" customHeight="1">
      <c r="A50" s="97">
        <v>2</v>
      </c>
      <c r="B50" s="97">
        <v>4</v>
      </c>
      <c r="C50" s="97">
        <v>3</v>
      </c>
      <c r="E50" s="2007"/>
      <c r="F50" s="487"/>
      <c r="G50" s="99" t="s">
        <v>227</v>
      </c>
      <c r="H50" s="242">
        <v>0</v>
      </c>
      <c r="I50" s="242">
        <v>0</v>
      </c>
      <c r="J50" s="248">
        <f t="shared" si="1"/>
        <v>0</v>
      </c>
    </row>
    <row r="51" spans="1:13" ht="12" customHeight="1">
      <c r="E51" s="2007"/>
      <c r="F51" s="488" t="s">
        <v>124</v>
      </c>
      <c r="G51" s="99"/>
      <c r="H51" s="834">
        <f>SUM(H52:H54)</f>
        <v>0</v>
      </c>
      <c r="I51" s="834">
        <f>SUM(I52:I54)</f>
        <v>0</v>
      </c>
      <c r="J51" s="833">
        <f t="shared" si="1"/>
        <v>0</v>
      </c>
    </row>
    <row r="52" spans="1:13" ht="12" customHeight="1">
      <c r="A52" s="97">
        <v>2</v>
      </c>
      <c r="B52" s="97">
        <v>4</v>
      </c>
      <c r="C52" s="97">
        <v>7</v>
      </c>
      <c r="E52" s="2007"/>
      <c r="F52" s="487"/>
      <c r="G52" s="99" t="s">
        <v>228</v>
      </c>
      <c r="H52" s="242">
        <v>0</v>
      </c>
      <c r="I52" s="242">
        <v>0</v>
      </c>
      <c r="J52" s="248">
        <f t="shared" si="1"/>
        <v>0</v>
      </c>
    </row>
    <row r="53" spans="1:13" ht="12" customHeight="1">
      <c r="A53" s="97">
        <v>2</v>
      </c>
      <c r="B53" s="97">
        <v>4</v>
      </c>
      <c r="C53" s="97">
        <v>7</v>
      </c>
      <c r="E53" s="2007"/>
      <c r="F53" s="487"/>
      <c r="G53" s="99" t="s">
        <v>229</v>
      </c>
      <c r="H53" s="242">
        <v>0</v>
      </c>
      <c r="I53" s="242">
        <v>0</v>
      </c>
      <c r="J53" s="248">
        <f t="shared" si="1"/>
        <v>0</v>
      </c>
    </row>
    <row r="54" spans="1:13" ht="12" customHeight="1">
      <c r="A54" s="97">
        <v>2</v>
      </c>
      <c r="B54" s="97">
        <v>4</v>
      </c>
      <c r="C54" s="97">
        <v>7</v>
      </c>
      <c r="E54" s="2007"/>
      <c r="F54" s="487"/>
      <c r="G54" s="99" t="s">
        <v>227</v>
      </c>
      <c r="H54" s="242">
        <v>0</v>
      </c>
      <c r="I54" s="242">
        <v>0</v>
      </c>
      <c r="J54" s="248">
        <f t="shared" si="1"/>
        <v>0</v>
      </c>
    </row>
    <row r="55" spans="1:13" ht="12" customHeight="1">
      <c r="E55" s="2007"/>
      <c r="F55" s="488" t="s">
        <v>53</v>
      </c>
      <c r="G55" s="99"/>
      <c r="H55" s="834">
        <f>SUM(H56:H57)</f>
        <v>0</v>
      </c>
      <c r="I55" s="834">
        <f>SUM(I56:I57)</f>
        <v>0</v>
      </c>
      <c r="J55" s="833">
        <f t="shared" si="1"/>
        <v>0</v>
      </c>
    </row>
    <row r="56" spans="1:13" ht="12" customHeight="1">
      <c r="A56" s="97">
        <v>2</v>
      </c>
      <c r="B56" s="97">
        <v>4</v>
      </c>
      <c r="C56" s="97">
        <v>1</v>
      </c>
      <c r="E56" s="2007"/>
      <c r="F56" s="487"/>
      <c r="G56" s="99" t="s">
        <v>228</v>
      </c>
      <c r="H56" s="242">
        <v>0</v>
      </c>
      <c r="I56" s="242">
        <v>0</v>
      </c>
      <c r="J56" s="248">
        <f t="shared" si="1"/>
        <v>0</v>
      </c>
    </row>
    <row r="57" spans="1:13" ht="12" customHeight="1">
      <c r="A57" s="97">
        <v>2</v>
      </c>
      <c r="B57" s="97">
        <v>4</v>
      </c>
      <c r="C57" s="97">
        <v>1</v>
      </c>
      <c r="E57" s="2007"/>
      <c r="F57" s="487"/>
      <c r="G57" s="99" t="s">
        <v>227</v>
      </c>
      <c r="H57" s="242">
        <v>0</v>
      </c>
      <c r="I57" s="242">
        <v>0</v>
      </c>
      <c r="J57" s="248">
        <f t="shared" si="1"/>
        <v>0</v>
      </c>
    </row>
    <row r="58" spans="1:13" ht="12" customHeight="1">
      <c r="E58" s="2007"/>
      <c r="F58" s="488" t="s">
        <v>123</v>
      </c>
      <c r="G58" s="99"/>
      <c r="H58" s="834">
        <f>SUM(H59:H61)</f>
        <v>0</v>
      </c>
      <c r="I58" s="834">
        <f>SUM(I59:I61)</f>
        <v>0</v>
      </c>
      <c r="J58" s="833">
        <f t="shared" si="1"/>
        <v>0</v>
      </c>
    </row>
    <row r="59" spans="1:13" ht="12" customHeight="1">
      <c r="A59" s="97">
        <v>2</v>
      </c>
      <c r="B59" s="97">
        <v>4</v>
      </c>
      <c r="C59" s="97">
        <v>9</v>
      </c>
      <c r="E59" s="2007"/>
      <c r="F59" s="244"/>
      <c r="G59" s="99" t="s">
        <v>228</v>
      </c>
      <c r="H59" s="242">
        <v>0</v>
      </c>
      <c r="I59" s="242">
        <v>0</v>
      </c>
      <c r="J59" s="248">
        <f t="shared" si="1"/>
        <v>0</v>
      </c>
    </row>
    <row r="60" spans="1:13" ht="12" customHeight="1">
      <c r="A60" s="97">
        <v>2</v>
      </c>
      <c r="B60" s="97">
        <v>4</v>
      </c>
      <c r="C60" s="97">
        <v>9</v>
      </c>
      <c r="E60" s="2007"/>
      <c r="F60" s="244"/>
      <c r="G60" s="99" t="s">
        <v>227</v>
      </c>
      <c r="H60" s="242">
        <v>0</v>
      </c>
      <c r="I60" s="242">
        <v>0</v>
      </c>
      <c r="J60" s="248">
        <f t="shared" si="1"/>
        <v>0</v>
      </c>
    </row>
    <row r="61" spans="1:13" ht="12" customHeight="1">
      <c r="A61" s="97">
        <v>2</v>
      </c>
      <c r="B61" s="97">
        <v>4</v>
      </c>
      <c r="C61" s="97">
        <v>9</v>
      </c>
      <c r="E61" s="2007"/>
      <c r="F61" s="244"/>
      <c r="G61" s="99" t="s">
        <v>226</v>
      </c>
      <c r="H61" s="242">
        <v>0</v>
      </c>
      <c r="I61" s="242">
        <v>0</v>
      </c>
      <c r="J61" s="248">
        <f t="shared" si="1"/>
        <v>0</v>
      </c>
    </row>
    <row r="62" spans="1:13" ht="12" customHeight="1">
      <c r="E62" s="2007"/>
      <c r="F62" s="488" t="s">
        <v>32</v>
      </c>
      <c r="G62" s="138"/>
      <c r="H62" s="834">
        <f>SUM(H63)</f>
        <v>0</v>
      </c>
      <c r="I62" s="834">
        <f>SUM(I63)</f>
        <v>0</v>
      </c>
      <c r="J62" s="833">
        <f t="shared" si="1"/>
        <v>0</v>
      </c>
    </row>
    <row r="63" spans="1:13" ht="12" customHeight="1">
      <c r="A63" s="97">
        <v>2</v>
      </c>
      <c r="B63" s="97">
        <v>4</v>
      </c>
      <c r="C63" s="97">
        <v>11</v>
      </c>
      <c r="E63" s="2008"/>
      <c r="F63" s="487"/>
      <c r="G63" s="99" t="s">
        <v>225</v>
      </c>
      <c r="H63" s="242">
        <v>0</v>
      </c>
      <c r="I63" s="242">
        <v>0</v>
      </c>
      <c r="J63" s="809">
        <f t="shared" si="1"/>
        <v>0</v>
      </c>
    </row>
    <row r="64" spans="1:13" ht="12.75" customHeight="1">
      <c r="E64" s="2006">
        <v>1403</v>
      </c>
      <c r="F64" s="35" t="s">
        <v>14</v>
      </c>
      <c r="G64" s="111"/>
      <c r="H64" s="246">
        <f>SUM(H65+H67+H69)</f>
        <v>0</v>
      </c>
      <c r="I64" s="246">
        <f>SUM(I65+I67+I69)</f>
        <v>0</v>
      </c>
      <c r="J64" s="245">
        <f t="shared" si="1"/>
        <v>0</v>
      </c>
      <c r="M64" s="1"/>
    </row>
    <row r="65" spans="1:13" ht="12" customHeight="1">
      <c r="E65" s="2007"/>
      <c r="F65" s="488" t="s">
        <v>33</v>
      </c>
      <c r="G65" s="99"/>
      <c r="H65" s="834">
        <f>SUM(H66:H66)</f>
        <v>0</v>
      </c>
      <c r="I65" s="834">
        <f>SUM(I66:I66)</f>
        <v>0</v>
      </c>
      <c r="J65" s="833">
        <f t="shared" si="1"/>
        <v>0</v>
      </c>
    </row>
    <row r="66" spans="1:13" ht="12" customHeight="1">
      <c r="A66" s="97">
        <v>3</v>
      </c>
      <c r="B66" s="97">
        <v>5</v>
      </c>
      <c r="C66" s="97">
        <v>11</v>
      </c>
      <c r="E66" s="2007"/>
      <c r="F66" s="487"/>
      <c r="G66" s="99" t="s">
        <v>224</v>
      </c>
      <c r="H66" s="242">
        <v>0</v>
      </c>
      <c r="I66" s="242">
        <v>0</v>
      </c>
      <c r="J66" s="248">
        <f t="shared" si="1"/>
        <v>0</v>
      </c>
    </row>
    <row r="67" spans="1:13" ht="12" customHeight="1">
      <c r="E67" s="2007"/>
      <c r="F67" s="488" t="s">
        <v>15</v>
      </c>
      <c r="G67" s="99"/>
      <c r="H67" s="834">
        <f>SUM(H68)</f>
        <v>0</v>
      </c>
      <c r="I67" s="834">
        <f>SUM(I68)</f>
        <v>0</v>
      </c>
      <c r="J67" s="833">
        <f t="shared" si="1"/>
        <v>0</v>
      </c>
    </row>
    <row r="68" spans="1:13" ht="12" customHeight="1">
      <c r="A68" s="97">
        <v>3</v>
      </c>
      <c r="B68" s="97">
        <v>5</v>
      </c>
      <c r="C68" s="97">
        <v>8</v>
      </c>
      <c r="E68" s="2007"/>
      <c r="F68" s="487"/>
      <c r="G68" s="99" t="s">
        <v>224</v>
      </c>
      <c r="H68" s="242">
        <v>0</v>
      </c>
      <c r="I68" s="242">
        <v>0</v>
      </c>
      <c r="J68" s="248">
        <f t="shared" si="1"/>
        <v>0</v>
      </c>
    </row>
    <row r="69" spans="1:13" ht="12" customHeight="1">
      <c r="E69" s="2007"/>
      <c r="F69" s="488" t="s">
        <v>16</v>
      </c>
      <c r="G69" s="99"/>
      <c r="H69" s="834">
        <f>SUM(H70:H71)</f>
        <v>0</v>
      </c>
      <c r="I69" s="834">
        <f>SUM(I70:I71)</f>
        <v>0</v>
      </c>
      <c r="J69" s="833">
        <f t="shared" si="1"/>
        <v>0</v>
      </c>
    </row>
    <row r="70" spans="1:13" ht="12" customHeight="1">
      <c r="A70" s="97">
        <v>3</v>
      </c>
      <c r="B70" s="97">
        <v>5</v>
      </c>
      <c r="C70" s="97">
        <v>10</v>
      </c>
      <c r="E70" s="2007"/>
      <c r="F70" s="487"/>
      <c r="G70" s="99" t="s">
        <v>224</v>
      </c>
      <c r="H70" s="242">
        <v>0</v>
      </c>
      <c r="I70" s="242">
        <v>0</v>
      </c>
      <c r="J70" s="248">
        <f t="shared" si="1"/>
        <v>0</v>
      </c>
    </row>
    <row r="71" spans="1:13" ht="12" customHeight="1">
      <c r="A71" s="97">
        <v>3</v>
      </c>
      <c r="B71" s="97">
        <v>5</v>
      </c>
      <c r="C71" s="97">
        <v>10</v>
      </c>
      <c r="E71" s="2008"/>
      <c r="F71" s="518"/>
      <c r="G71" s="274" t="s">
        <v>223</v>
      </c>
      <c r="H71" s="844">
        <v>0</v>
      </c>
      <c r="I71" s="844">
        <v>0</v>
      </c>
      <c r="J71" s="809">
        <f t="shared" si="1"/>
        <v>0</v>
      </c>
    </row>
    <row r="72" spans="1:13" ht="12" customHeight="1">
      <c r="E72" s="754"/>
      <c r="F72" s="99"/>
      <c r="G72" s="99"/>
      <c r="H72" s="471"/>
      <c r="I72" s="213"/>
      <c r="J72" s="471" t="s">
        <v>222</v>
      </c>
    </row>
    <row r="73" spans="1:13" ht="12" customHeight="1">
      <c r="E73" s="754"/>
      <c r="F73" s="99"/>
      <c r="G73" s="99"/>
      <c r="H73" s="471"/>
      <c r="I73" s="471"/>
      <c r="J73" s="104" t="s">
        <v>221</v>
      </c>
    </row>
    <row r="74" spans="1:13" ht="7.5" customHeight="1">
      <c r="E74" s="2206" t="s">
        <v>29</v>
      </c>
      <c r="F74" s="798"/>
      <c r="G74" s="798"/>
      <c r="H74" s="843"/>
      <c r="I74" s="842"/>
      <c r="J74" s="841"/>
    </row>
    <row r="75" spans="1:13" ht="12.75" customHeight="1">
      <c r="E75" s="2207"/>
      <c r="F75" s="326" t="s">
        <v>336</v>
      </c>
      <c r="G75" s="840"/>
      <c r="H75" s="2441" t="s">
        <v>355</v>
      </c>
      <c r="I75" s="2441"/>
      <c r="J75" s="839"/>
    </row>
    <row r="76" spans="1:13">
      <c r="E76" s="2208"/>
      <c r="F76" s="838"/>
      <c r="G76" s="360"/>
      <c r="H76" s="837" t="s">
        <v>26</v>
      </c>
      <c r="I76" s="837" t="s">
        <v>27</v>
      </c>
      <c r="J76" s="836" t="s">
        <v>5</v>
      </c>
    </row>
    <row r="77" spans="1:13" ht="12.75" customHeight="1">
      <c r="E77" s="2010">
        <v>1404</v>
      </c>
      <c r="F77" s="35" t="s">
        <v>34</v>
      </c>
      <c r="G77" s="111"/>
      <c r="H77" s="246">
        <f>SUM(H78,H82)</f>
        <v>7</v>
      </c>
      <c r="I77" s="246">
        <f>SUM(I78,I82)</f>
        <v>4</v>
      </c>
      <c r="J77" s="245">
        <f>SUM(H77:I77)</f>
        <v>11</v>
      </c>
      <c r="M77" s="1"/>
    </row>
    <row r="78" spans="1:13" ht="12" customHeight="1">
      <c r="E78" s="1981"/>
      <c r="F78" s="488" t="s">
        <v>109</v>
      </c>
      <c r="G78" s="99"/>
      <c r="H78" s="834">
        <f>SUM(H79:H81)</f>
        <v>2</v>
      </c>
      <c r="I78" s="834">
        <f>SUM(I79:I81)</f>
        <v>0</v>
      </c>
      <c r="J78" s="833">
        <f>SUM(H78:I78)</f>
        <v>2</v>
      </c>
    </row>
    <row r="79" spans="1:13" ht="12" customHeight="1">
      <c r="A79" s="97">
        <v>4</v>
      </c>
      <c r="B79" s="97">
        <v>6</v>
      </c>
      <c r="C79" s="97">
        <v>11</v>
      </c>
      <c r="E79" s="1995"/>
      <c r="F79" s="487"/>
      <c r="G79" s="99" t="s">
        <v>212</v>
      </c>
      <c r="H79" s="242">
        <v>2</v>
      </c>
      <c r="I79" s="242">
        <v>0</v>
      </c>
      <c r="J79" s="248">
        <f>SUM(H79:I79)</f>
        <v>2</v>
      </c>
    </row>
    <row r="80" spans="1:13" ht="12" customHeight="1">
      <c r="E80" s="1995"/>
      <c r="F80" s="487"/>
      <c r="G80" s="99" t="s">
        <v>332</v>
      </c>
      <c r="H80" s="242">
        <v>0</v>
      </c>
      <c r="I80" s="242">
        <v>0</v>
      </c>
      <c r="J80" s="248">
        <f>SUM(H80:I80)</f>
        <v>0</v>
      </c>
    </row>
    <row r="81" spans="1:13" ht="12" customHeight="1">
      <c r="E81" s="1995"/>
      <c r="F81" s="487"/>
      <c r="G81" s="99" t="s">
        <v>331</v>
      </c>
      <c r="H81" s="242">
        <v>0</v>
      </c>
      <c r="I81" s="242">
        <v>0</v>
      </c>
      <c r="J81" s="248">
        <f>SUM(H81:I81)</f>
        <v>0</v>
      </c>
    </row>
    <row r="82" spans="1:13" ht="12" customHeight="1">
      <c r="E82" s="1981"/>
      <c r="F82" s="488" t="s">
        <v>17</v>
      </c>
      <c r="G82" s="99"/>
      <c r="H82" s="834">
        <f>SUM(H83)</f>
        <v>5</v>
      </c>
      <c r="I82" s="834">
        <f>SUM(I83)</f>
        <v>4</v>
      </c>
      <c r="J82" s="833">
        <f t="shared" ref="J82:J96" si="2">H82+I82</f>
        <v>9</v>
      </c>
    </row>
    <row r="83" spans="1:13" ht="12" customHeight="1">
      <c r="A83" s="97">
        <v>4</v>
      </c>
      <c r="B83" s="97">
        <v>6</v>
      </c>
      <c r="C83" s="97">
        <v>11</v>
      </c>
      <c r="E83" s="1995"/>
      <c r="F83" s="487"/>
      <c r="G83" s="99" t="s">
        <v>209</v>
      </c>
      <c r="H83" s="810">
        <v>5</v>
      </c>
      <c r="I83" s="810">
        <v>4</v>
      </c>
      <c r="J83" s="248">
        <f t="shared" si="2"/>
        <v>9</v>
      </c>
    </row>
    <row r="84" spans="1:13">
      <c r="E84" s="2006">
        <v>1405</v>
      </c>
      <c r="F84" s="35" t="s">
        <v>18</v>
      </c>
      <c r="G84" s="36"/>
      <c r="H84" s="246">
        <f>SUM(H85+H90+H97+H99)</f>
        <v>6</v>
      </c>
      <c r="I84" s="246">
        <f>SUM(I85+I90+I97+I99)</f>
        <v>5</v>
      </c>
      <c r="J84" s="245">
        <f t="shared" si="2"/>
        <v>11</v>
      </c>
      <c r="M84" s="1"/>
    </row>
    <row r="85" spans="1:13" ht="12" customHeight="1">
      <c r="E85" s="2007"/>
      <c r="F85" s="488" t="s">
        <v>21</v>
      </c>
      <c r="G85" s="99"/>
      <c r="H85" s="834">
        <f>SUM(H86:H89)</f>
        <v>0</v>
      </c>
      <c r="I85" s="834">
        <f>SUM(I86:I89)</f>
        <v>0</v>
      </c>
      <c r="J85" s="833">
        <f t="shared" si="2"/>
        <v>0</v>
      </c>
      <c r="M85" s="1"/>
    </row>
    <row r="86" spans="1:13" ht="12" customHeight="1">
      <c r="A86" s="97">
        <v>5</v>
      </c>
      <c r="B86" s="97">
        <v>4</v>
      </c>
      <c r="C86" s="97">
        <v>8</v>
      </c>
      <c r="E86" s="2007"/>
      <c r="F86" s="487"/>
      <c r="G86" s="99" t="s">
        <v>208</v>
      </c>
      <c r="H86" s="242">
        <v>0</v>
      </c>
      <c r="I86" s="242">
        <v>0</v>
      </c>
      <c r="J86" s="248">
        <f t="shared" si="2"/>
        <v>0</v>
      </c>
    </row>
    <row r="87" spans="1:13" ht="12" customHeight="1">
      <c r="A87" s="97">
        <v>5</v>
      </c>
      <c r="B87" s="97">
        <v>4</v>
      </c>
      <c r="C87" s="97">
        <v>8</v>
      </c>
      <c r="E87" s="2007"/>
      <c r="F87" s="487"/>
      <c r="G87" s="99" t="s">
        <v>207</v>
      </c>
      <c r="H87" s="242">
        <v>0</v>
      </c>
      <c r="I87" s="242">
        <v>0</v>
      </c>
      <c r="J87" s="248">
        <f t="shared" si="2"/>
        <v>0</v>
      </c>
    </row>
    <row r="88" spans="1:13" ht="12" customHeight="1">
      <c r="A88" s="97">
        <v>5</v>
      </c>
      <c r="B88" s="97">
        <v>4</v>
      </c>
      <c r="C88" s="97">
        <v>8</v>
      </c>
      <c r="E88" s="2007"/>
      <c r="F88" s="487"/>
      <c r="G88" s="99" t="s">
        <v>206</v>
      </c>
      <c r="H88" s="242">
        <v>0</v>
      </c>
      <c r="I88" s="242">
        <v>0</v>
      </c>
      <c r="J88" s="248">
        <f t="shared" si="2"/>
        <v>0</v>
      </c>
    </row>
    <row r="89" spans="1:13" ht="12" customHeight="1">
      <c r="A89" s="97">
        <v>5</v>
      </c>
      <c r="B89" s="97">
        <v>4</v>
      </c>
      <c r="C89" s="97">
        <v>8</v>
      </c>
      <c r="E89" s="2007"/>
      <c r="F89" s="487"/>
      <c r="G89" s="99" t="s">
        <v>205</v>
      </c>
      <c r="H89" s="242">
        <v>0</v>
      </c>
      <c r="I89" s="242">
        <v>0</v>
      </c>
      <c r="J89" s="248">
        <f t="shared" si="2"/>
        <v>0</v>
      </c>
    </row>
    <row r="90" spans="1:13" ht="12" customHeight="1">
      <c r="E90" s="2007"/>
      <c r="F90" s="488" t="s">
        <v>19</v>
      </c>
      <c r="G90" s="99"/>
      <c r="H90" s="834">
        <f>SUM(H91:H96)</f>
        <v>6</v>
      </c>
      <c r="I90" s="834">
        <f>SUM(I91:I96)</f>
        <v>5</v>
      </c>
      <c r="J90" s="833">
        <f t="shared" si="2"/>
        <v>11</v>
      </c>
    </row>
    <row r="91" spans="1:13" ht="12" customHeight="1">
      <c r="A91" s="97">
        <v>5</v>
      </c>
      <c r="B91" s="97">
        <v>5</v>
      </c>
      <c r="C91" s="97">
        <v>11</v>
      </c>
      <c r="E91" s="2007"/>
      <c r="F91" s="487"/>
      <c r="G91" s="99" t="s">
        <v>204</v>
      </c>
      <c r="H91" s="242">
        <v>0</v>
      </c>
      <c r="I91" s="242">
        <v>0</v>
      </c>
      <c r="J91" s="248">
        <f t="shared" si="2"/>
        <v>0</v>
      </c>
    </row>
    <row r="92" spans="1:13" ht="12" customHeight="1">
      <c r="A92" s="97">
        <v>5</v>
      </c>
      <c r="B92" s="97">
        <v>5</v>
      </c>
      <c r="C92" s="97">
        <v>11</v>
      </c>
      <c r="E92" s="2007"/>
      <c r="F92" s="487"/>
      <c r="G92" s="99" t="s">
        <v>203</v>
      </c>
      <c r="H92" s="242">
        <v>5</v>
      </c>
      <c r="I92" s="242">
        <v>3</v>
      </c>
      <c r="J92" s="248">
        <f t="shared" si="2"/>
        <v>8</v>
      </c>
    </row>
    <row r="93" spans="1:13" ht="12" customHeight="1">
      <c r="A93" s="97">
        <v>5</v>
      </c>
      <c r="B93" s="97">
        <v>5</v>
      </c>
      <c r="C93" s="97">
        <v>11</v>
      </c>
      <c r="E93" s="2007"/>
      <c r="F93" s="487"/>
      <c r="G93" s="99" t="s">
        <v>202</v>
      </c>
      <c r="H93" s="242">
        <v>0</v>
      </c>
      <c r="I93" s="242">
        <v>0</v>
      </c>
      <c r="J93" s="248">
        <f t="shared" si="2"/>
        <v>0</v>
      </c>
    </row>
    <row r="94" spans="1:13" ht="12" customHeight="1">
      <c r="A94" s="97">
        <v>5</v>
      </c>
      <c r="B94" s="97">
        <v>5</v>
      </c>
      <c r="C94" s="97">
        <v>11</v>
      </c>
      <c r="E94" s="2007"/>
      <c r="F94" s="487"/>
      <c r="G94" s="99" t="s">
        <v>201</v>
      </c>
      <c r="H94" s="242">
        <v>1</v>
      </c>
      <c r="I94" s="242">
        <v>1</v>
      </c>
      <c r="J94" s="248">
        <f t="shared" si="2"/>
        <v>2</v>
      </c>
    </row>
    <row r="95" spans="1:13" ht="12" customHeight="1">
      <c r="A95" s="97">
        <v>5</v>
      </c>
      <c r="B95" s="97">
        <v>5</v>
      </c>
      <c r="C95" s="97">
        <v>11</v>
      </c>
      <c r="E95" s="2007"/>
      <c r="F95" s="487"/>
      <c r="G95" s="99" t="s">
        <v>319</v>
      </c>
      <c r="H95" s="242">
        <v>0</v>
      </c>
      <c r="I95" s="242">
        <v>1</v>
      </c>
      <c r="J95" s="248">
        <f t="shared" si="2"/>
        <v>1</v>
      </c>
    </row>
    <row r="96" spans="1:13" ht="12" customHeight="1">
      <c r="A96" s="97">
        <v>5</v>
      </c>
      <c r="B96" s="97">
        <v>5</v>
      </c>
      <c r="C96" s="97">
        <v>11</v>
      </c>
      <c r="E96" s="2007"/>
      <c r="F96" s="487"/>
      <c r="G96" s="10" t="s">
        <v>200</v>
      </c>
      <c r="H96" s="242">
        <v>0</v>
      </c>
      <c r="I96" s="242">
        <v>0</v>
      </c>
      <c r="J96" s="248">
        <f t="shared" si="2"/>
        <v>0</v>
      </c>
    </row>
    <row r="97" spans="1:13" ht="12" customHeight="1">
      <c r="E97" s="2007"/>
      <c r="F97" s="3" t="s">
        <v>65</v>
      </c>
      <c r="G97" s="9"/>
      <c r="H97" s="834">
        <f>SUM(H98)</f>
        <v>0</v>
      </c>
      <c r="I97" s="834">
        <f>SUM(I98)</f>
        <v>0</v>
      </c>
      <c r="J97" s="833">
        <f>SUM(H97:I97)</f>
        <v>0</v>
      </c>
    </row>
    <row r="98" spans="1:13" ht="12" customHeight="1">
      <c r="A98" s="97">
        <v>5</v>
      </c>
      <c r="B98" s="97">
        <v>5</v>
      </c>
      <c r="C98" s="97">
        <v>10</v>
      </c>
      <c r="E98" s="2007"/>
      <c r="F98" s="99"/>
      <c r="G98" s="99" t="s">
        <v>306</v>
      </c>
      <c r="H98" s="242">
        <v>0</v>
      </c>
      <c r="I98" s="242">
        <v>0</v>
      </c>
      <c r="J98" s="248">
        <f>SUM(H98:I98)</f>
        <v>0</v>
      </c>
    </row>
    <row r="99" spans="1:13" ht="12" customHeight="1">
      <c r="E99" s="2007"/>
      <c r="F99" s="488" t="s">
        <v>49</v>
      </c>
      <c r="G99" s="138"/>
      <c r="H99" s="834">
        <f>SUM(H100:H101)</f>
        <v>0</v>
      </c>
      <c r="I99" s="834">
        <f>SUM(I100:I101)</f>
        <v>0</v>
      </c>
      <c r="J99" s="833">
        <f>SUM(H99:I99)</f>
        <v>0</v>
      </c>
    </row>
    <row r="100" spans="1:13" ht="12" customHeight="1">
      <c r="A100" s="97">
        <v>5</v>
      </c>
      <c r="B100" s="97">
        <v>5</v>
      </c>
      <c r="C100" s="97">
        <v>13</v>
      </c>
      <c r="E100" s="2007"/>
      <c r="F100" s="487"/>
      <c r="G100" s="99" t="s">
        <v>199</v>
      </c>
      <c r="H100" s="242">
        <v>0</v>
      </c>
      <c r="I100" s="242">
        <v>0</v>
      </c>
      <c r="J100" s="248">
        <f>SUM(H100:I100)</f>
        <v>0</v>
      </c>
    </row>
    <row r="101" spans="1:13" ht="12" customHeight="1">
      <c r="E101" s="57"/>
      <c r="F101" s="487"/>
      <c r="G101" s="99" t="s">
        <v>198</v>
      </c>
      <c r="H101" s="242">
        <v>0</v>
      </c>
      <c r="I101" s="242">
        <v>0</v>
      </c>
      <c r="J101" s="248">
        <f>SUM(H101:I101)</f>
        <v>0</v>
      </c>
    </row>
    <row r="102" spans="1:13" ht="12.75" customHeight="1">
      <c r="E102" s="2006">
        <v>1406</v>
      </c>
      <c r="F102" s="35" t="s">
        <v>22</v>
      </c>
      <c r="G102" s="111"/>
      <c r="H102" s="246">
        <f>SUM(H103+H106+H109+H111)</f>
        <v>0</v>
      </c>
      <c r="I102" s="246">
        <f>SUM(I103+I106+I109+I111)</f>
        <v>0</v>
      </c>
      <c r="J102" s="245">
        <f t="shared" ref="J102:J112" si="3">H102+I102</f>
        <v>0</v>
      </c>
      <c r="M102" s="1"/>
    </row>
    <row r="103" spans="1:13" ht="12" customHeight="1">
      <c r="E103" s="2007"/>
      <c r="F103" s="488" t="s">
        <v>68</v>
      </c>
      <c r="G103" s="99"/>
      <c r="H103" s="834">
        <f>SUM(H104:H105)</f>
        <v>0</v>
      </c>
      <c r="I103" s="834">
        <f>SUM(I104:I105)</f>
        <v>0</v>
      </c>
      <c r="J103" s="833">
        <f t="shared" si="3"/>
        <v>0</v>
      </c>
      <c r="M103" s="1"/>
    </row>
    <row r="104" spans="1:13" ht="12" customHeight="1">
      <c r="A104" s="97">
        <v>6</v>
      </c>
      <c r="B104" s="97">
        <v>2</v>
      </c>
      <c r="C104" s="97">
        <v>6</v>
      </c>
      <c r="E104" s="2007"/>
      <c r="F104" s="497"/>
      <c r="G104" s="99" t="s">
        <v>197</v>
      </c>
      <c r="H104" s="242">
        <v>0</v>
      </c>
      <c r="I104" s="242">
        <v>0</v>
      </c>
      <c r="J104" s="248">
        <f t="shared" si="3"/>
        <v>0</v>
      </c>
    </row>
    <row r="105" spans="1:13" ht="12" customHeight="1">
      <c r="A105" s="97">
        <v>6</v>
      </c>
      <c r="B105" s="97">
        <v>2</v>
      </c>
      <c r="C105" s="97">
        <v>11</v>
      </c>
      <c r="E105" s="2007"/>
      <c r="F105" s="497"/>
      <c r="G105" s="99" t="s">
        <v>196</v>
      </c>
      <c r="H105" s="242">
        <v>0</v>
      </c>
      <c r="I105" s="242">
        <v>0</v>
      </c>
      <c r="J105" s="248">
        <f t="shared" si="3"/>
        <v>0</v>
      </c>
    </row>
    <row r="106" spans="1:13" ht="12" customHeight="1">
      <c r="E106" s="2007"/>
      <c r="F106" s="488" t="s">
        <v>23</v>
      </c>
      <c r="G106" s="99"/>
      <c r="H106" s="834">
        <f>SUM(H107:H108)</f>
        <v>0</v>
      </c>
      <c r="I106" s="834">
        <f>SUM(I107:I108)</f>
        <v>0</v>
      </c>
      <c r="J106" s="833">
        <f t="shared" si="3"/>
        <v>0</v>
      </c>
    </row>
    <row r="107" spans="1:13" ht="12" customHeight="1">
      <c r="A107" s="97">
        <v>6</v>
      </c>
      <c r="B107" s="97">
        <v>2</v>
      </c>
      <c r="C107" s="97">
        <v>10</v>
      </c>
      <c r="E107" s="2007"/>
      <c r="F107" s="487"/>
      <c r="G107" s="99" t="s">
        <v>195</v>
      </c>
      <c r="H107" s="242">
        <v>0</v>
      </c>
      <c r="I107" s="242">
        <v>0</v>
      </c>
      <c r="J107" s="248">
        <f t="shared" si="3"/>
        <v>0</v>
      </c>
    </row>
    <row r="108" spans="1:13" ht="12" customHeight="1">
      <c r="A108" s="97">
        <v>6</v>
      </c>
      <c r="B108" s="97">
        <v>2</v>
      </c>
      <c r="C108" s="97">
        <v>6</v>
      </c>
      <c r="E108" s="2007"/>
      <c r="F108" s="487"/>
      <c r="G108" s="99" t="s">
        <v>194</v>
      </c>
      <c r="H108" s="242">
        <v>0</v>
      </c>
      <c r="I108" s="242">
        <v>0</v>
      </c>
      <c r="J108" s="248">
        <f t="shared" si="3"/>
        <v>0</v>
      </c>
    </row>
    <row r="109" spans="1:13" ht="12" customHeight="1">
      <c r="E109" s="2007"/>
      <c r="F109" s="488" t="s">
        <v>36</v>
      </c>
      <c r="G109" s="99"/>
      <c r="H109" s="834">
        <f>SUM(H110)</f>
        <v>0</v>
      </c>
      <c r="I109" s="834">
        <f>SUM(I110)</f>
        <v>0</v>
      </c>
      <c r="J109" s="833">
        <f t="shared" si="3"/>
        <v>0</v>
      </c>
    </row>
    <row r="110" spans="1:13" ht="12" customHeight="1">
      <c r="A110" s="97">
        <v>6</v>
      </c>
      <c r="B110" s="97">
        <v>2</v>
      </c>
      <c r="C110" s="97">
        <v>10</v>
      </c>
      <c r="E110" s="2007"/>
      <c r="F110" s="497"/>
      <c r="G110" s="99" t="s">
        <v>193</v>
      </c>
      <c r="H110" s="242">
        <v>0</v>
      </c>
      <c r="I110" s="242">
        <v>0</v>
      </c>
      <c r="J110" s="248">
        <f t="shared" si="3"/>
        <v>0</v>
      </c>
    </row>
    <row r="111" spans="1:13" ht="12" customHeight="1">
      <c r="E111" s="2007"/>
      <c r="F111" s="488" t="s">
        <v>37</v>
      </c>
      <c r="G111" s="99"/>
      <c r="H111" s="834">
        <f>SUM(H112)</f>
        <v>0</v>
      </c>
      <c r="I111" s="834">
        <f>SUM(I112)</f>
        <v>0</v>
      </c>
      <c r="J111" s="833">
        <f t="shared" si="3"/>
        <v>0</v>
      </c>
    </row>
    <row r="112" spans="1:13" ht="12" customHeight="1">
      <c r="A112" s="97">
        <v>6</v>
      </c>
      <c r="B112" s="97">
        <v>4</v>
      </c>
      <c r="C112" s="97">
        <v>11</v>
      </c>
      <c r="E112" s="2008"/>
      <c r="F112" s="487"/>
      <c r="G112" s="99" t="s">
        <v>192</v>
      </c>
      <c r="H112" s="242">
        <v>0</v>
      </c>
      <c r="I112" s="242">
        <v>0</v>
      </c>
      <c r="J112" s="248">
        <f t="shared" si="3"/>
        <v>0</v>
      </c>
    </row>
    <row r="113" spans="1:13" ht="12.75" customHeight="1">
      <c r="E113" s="2010">
        <v>1407</v>
      </c>
      <c r="F113" s="35" t="s">
        <v>24</v>
      </c>
      <c r="G113" s="111"/>
      <c r="H113" s="246">
        <f>SUM(H114+H118)</f>
        <v>0</v>
      </c>
      <c r="I113" s="246">
        <f>SUM(I114+I118)</f>
        <v>0</v>
      </c>
      <c r="J113" s="245">
        <f>SUM(H113:I113)</f>
        <v>0</v>
      </c>
      <c r="M113" s="1"/>
    </row>
    <row r="114" spans="1:13" ht="12" customHeight="1">
      <c r="E114" s="1981"/>
      <c r="F114" s="488" t="s">
        <v>69</v>
      </c>
      <c r="G114" s="99"/>
      <c r="H114" s="834">
        <f>SUM(H115:H117)</f>
        <v>0</v>
      </c>
      <c r="I114" s="834">
        <f>SUM(I115:I117)</f>
        <v>0</v>
      </c>
      <c r="J114" s="833">
        <f t="shared" ref="J114:J123" si="4">H114+I114</f>
        <v>0</v>
      </c>
    </row>
    <row r="115" spans="1:13" ht="12" customHeight="1">
      <c r="A115" s="97">
        <v>7</v>
      </c>
      <c r="B115" s="97">
        <v>3</v>
      </c>
      <c r="C115" s="97">
        <v>11</v>
      </c>
      <c r="E115" s="1981"/>
      <c r="F115" s="488"/>
      <c r="G115" s="99" t="s">
        <v>190</v>
      </c>
      <c r="H115" s="242">
        <v>0</v>
      </c>
      <c r="I115" s="242">
        <v>0</v>
      </c>
      <c r="J115" s="248">
        <f t="shared" si="4"/>
        <v>0</v>
      </c>
    </row>
    <row r="116" spans="1:13" ht="12" customHeight="1">
      <c r="E116" s="1981"/>
      <c r="F116" s="488"/>
      <c r="G116" s="99" t="s">
        <v>361</v>
      </c>
      <c r="H116" s="242">
        <v>0</v>
      </c>
      <c r="I116" s="242">
        <v>0</v>
      </c>
      <c r="J116" s="248">
        <f t="shared" si="4"/>
        <v>0</v>
      </c>
    </row>
    <row r="117" spans="1:13" ht="12" customHeight="1">
      <c r="A117" s="97">
        <v>7</v>
      </c>
      <c r="B117" s="97">
        <v>3</v>
      </c>
      <c r="C117" s="97">
        <v>11</v>
      </c>
      <c r="E117" s="1981"/>
      <c r="F117" s="487"/>
      <c r="G117" s="99" t="s">
        <v>256</v>
      </c>
      <c r="H117" s="242">
        <v>0</v>
      </c>
      <c r="I117" s="242">
        <v>0</v>
      </c>
      <c r="J117" s="248">
        <f t="shared" si="4"/>
        <v>0</v>
      </c>
    </row>
    <row r="118" spans="1:13" ht="12" customHeight="1">
      <c r="E118" s="1981"/>
      <c r="F118" s="488" t="s">
        <v>51</v>
      </c>
      <c r="G118" s="138"/>
      <c r="H118" s="834">
        <f>SUM(H119:H120)</f>
        <v>0</v>
      </c>
      <c r="I118" s="834">
        <f>SUM(I119:I120)</f>
        <v>0</v>
      </c>
      <c r="J118" s="833">
        <f t="shared" si="4"/>
        <v>0</v>
      </c>
    </row>
    <row r="119" spans="1:13" ht="12" customHeight="1">
      <c r="A119" s="97">
        <v>7</v>
      </c>
      <c r="B119" s="97">
        <v>6</v>
      </c>
      <c r="C119" s="97">
        <v>10</v>
      </c>
      <c r="E119" s="1981"/>
      <c r="F119" s="487"/>
      <c r="G119" s="99" t="s">
        <v>186</v>
      </c>
      <c r="H119" s="242">
        <v>0</v>
      </c>
      <c r="I119" s="242">
        <v>0</v>
      </c>
      <c r="J119" s="248">
        <f t="shared" si="4"/>
        <v>0</v>
      </c>
    </row>
    <row r="120" spans="1:13" ht="12" customHeight="1">
      <c r="A120" s="97">
        <v>7</v>
      </c>
      <c r="B120" s="97">
        <v>6</v>
      </c>
      <c r="C120" s="97">
        <v>10</v>
      </c>
      <c r="E120" s="1981"/>
      <c r="F120" s="487"/>
      <c r="G120" s="99" t="s">
        <v>185</v>
      </c>
      <c r="H120" s="242">
        <v>0</v>
      </c>
      <c r="I120" s="242">
        <v>0</v>
      </c>
      <c r="J120" s="248">
        <f t="shared" si="4"/>
        <v>0</v>
      </c>
    </row>
    <row r="121" spans="1:13" ht="12.75" customHeight="1">
      <c r="E121" s="2010">
        <v>1408</v>
      </c>
      <c r="F121" s="35" t="s">
        <v>25</v>
      </c>
      <c r="G121" s="41"/>
      <c r="H121" s="246">
        <f>SUM(H122+H124+H127+H131)</f>
        <v>0</v>
      </c>
      <c r="I121" s="246">
        <f>SUM(I122+I124+I127+I131)</f>
        <v>0</v>
      </c>
      <c r="J121" s="245">
        <f t="shared" si="4"/>
        <v>0</v>
      </c>
      <c r="M121" s="1"/>
    </row>
    <row r="122" spans="1:13" ht="12" customHeight="1">
      <c r="E122" s="1981"/>
      <c r="F122" s="488" t="s">
        <v>20</v>
      </c>
      <c r="G122" s="99"/>
      <c r="H122" s="835">
        <f>SUM(H123)</f>
        <v>0</v>
      </c>
      <c r="I122" s="835">
        <f>SUM(I123)</f>
        <v>0</v>
      </c>
      <c r="J122" s="833">
        <f t="shared" si="4"/>
        <v>0</v>
      </c>
    </row>
    <row r="123" spans="1:13" ht="12" customHeight="1">
      <c r="A123" s="97">
        <v>8</v>
      </c>
      <c r="B123" s="97">
        <v>4</v>
      </c>
      <c r="C123" s="97">
        <v>8</v>
      </c>
      <c r="E123" s="1981"/>
      <c r="F123" s="487"/>
      <c r="G123" s="99" t="s">
        <v>183</v>
      </c>
      <c r="H123" s="242">
        <v>0</v>
      </c>
      <c r="I123" s="242">
        <v>0</v>
      </c>
      <c r="J123" s="248">
        <f t="shared" si="4"/>
        <v>0</v>
      </c>
    </row>
    <row r="124" spans="1:13" ht="12" customHeight="1">
      <c r="E124" s="1981"/>
      <c r="F124" s="488" t="s">
        <v>50</v>
      </c>
      <c r="G124" s="138"/>
      <c r="H124" s="834">
        <f>SUM(H125:H126)</f>
        <v>0</v>
      </c>
      <c r="I124" s="834">
        <f>SUM(I125:I126)</f>
        <v>0</v>
      </c>
      <c r="J124" s="248">
        <f>SUM(H124:I124)</f>
        <v>0</v>
      </c>
    </row>
    <row r="125" spans="1:13" ht="12" customHeight="1">
      <c r="E125" s="1981"/>
      <c r="F125" s="488"/>
      <c r="G125" s="261" t="s">
        <v>182</v>
      </c>
      <c r="H125" s="242">
        <v>0</v>
      </c>
      <c r="I125" s="242">
        <v>0</v>
      </c>
      <c r="J125" s="248">
        <f>SUM(H125:I125)</f>
        <v>0</v>
      </c>
    </row>
    <row r="126" spans="1:13" ht="12" customHeight="1">
      <c r="A126" s="97">
        <v>8</v>
      </c>
      <c r="B126" s="97">
        <v>4</v>
      </c>
      <c r="C126" s="97">
        <v>6</v>
      </c>
      <c r="E126" s="1981"/>
      <c r="F126" s="487"/>
      <c r="G126" s="99" t="s">
        <v>314</v>
      </c>
      <c r="H126" s="242">
        <v>0</v>
      </c>
      <c r="I126" s="242">
        <v>0</v>
      </c>
      <c r="J126" s="248">
        <f>SUM(H126:I126)</f>
        <v>0</v>
      </c>
    </row>
    <row r="127" spans="1:13" ht="12" customHeight="1">
      <c r="E127" s="1981"/>
      <c r="F127" s="488" t="s">
        <v>38</v>
      </c>
      <c r="G127" s="99"/>
      <c r="H127" s="834">
        <f>SUM(H128:H130)</f>
        <v>0</v>
      </c>
      <c r="I127" s="834">
        <f>SUM(I128:I130)</f>
        <v>0</v>
      </c>
      <c r="J127" s="833">
        <f t="shared" ref="J127:J132" si="5">H127+I127</f>
        <v>0</v>
      </c>
    </row>
    <row r="128" spans="1:13" ht="12" customHeight="1">
      <c r="A128" s="97">
        <v>8</v>
      </c>
      <c r="B128" s="97">
        <v>4</v>
      </c>
      <c r="C128" s="97">
        <v>11</v>
      </c>
      <c r="E128" s="1981"/>
      <c r="F128" s="488"/>
      <c r="G128" s="99" t="s">
        <v>180</v>
      </c>
      <c r="H128" s="242">
        <v>0</v>
      </c>
      <c r="I128" s="242">
        <v>0</v>
      </c>
      <c r="J128" s="248">
        <f t="shared" si="5"/>
        <v>0</v>
      </c>
    </row>
    <row r="129" spans="1:13" ht="12" customHeight="1">
      <c r="A129" s="97">
        <v>8</v>
      </c>
      <c r="B129" s="97">
        <v>3</v>
      </c>
      <c r="C129" s="97">
        <v>11</v>
      </c>
      <c r="E129" s="1981"/>
      <c r="F129" s="488"/>
      <c r="G129" s="99" t="s">
        <v>179</v>
      </c>
      <c r="H129" s="242">
        <v>0</v>
      </c>
      <c r="I129" s="242">
        <v>0</v>
      </c>
      <c r="J129" s="248">
        <f t="shared" si="5"/>
        <v>0</v>
      </c>
    </row>
    <row r="130" spans="1:13" ht="12" customHeight="1">
      <c r="A130" s="97">
        <v>8</v>
      </c>
      <c r="B130" s="97">
        <v>4</v>
      </c>
      <c r="C130" s="97">
        <v>11</v>
      </c>
      <c r="E130" s="1981"/>
      <c r="F130" s="488"/>
      <c r="G130" s="99" t="s">
        <v>178</v>
      </c>
      <c r="H130" s="242">
        <v>0</v>
      </c>
      <c r="I130" s="242">
        <v>0</v>
      </c>
      <c r="J130" s="248">
        <f t="shared" si="5"/>
        <v>0</v>
      </c>
    </row>
    <row r="131" spans="1:13" ht="12" customHeight="1">
      <c r="E131" s="1981"/>
      <c r="F131" s="488" t="s">
        <v>39</v>
      </c>
      <c r="G131" s="138"/>
      <c r="H131" s="834">
        <f>SUM(H132)</f>
        <v>0</v>
      </c>
      <c r="I131" s="834">
        <f>SUM(I132)</f>
        <v>0</v>
      </c>
      <c r="J131" s="833">
        <f t="shared" si="5"/>
        <v>0</v>
      </c>
    </row>
    <row r="132" spans="1:13" ht="12" customHeight="1">
      <c r="A132" s="97">
        <v>8</v>
      </c>
      <c r="B132" s="97">
        <v>4</v>
      </c>
      <c r="C132" s="97">
        <v>11</v>
      </c>
      <c r="E132" s="1981"/>
      <c r="F132" s="487"/>
      <c r="G132" s="99" t="s">
        <v>177</v>
      </c>
      <c r="H132" s="242">
        <v>0</v>
      </c>
      <c r="I132" s="242">
        <v>0</v>
      </c>
      <c r="J132" s="248">
        <f t="shared" si="5"/>
        <v>0</v>
      </c>
    </row>
    <row r="133" spans="1:13" ht="12.75" customHeight="1">
      <c r="E133" s="2010">
        <v>1624</v>
      </c>
      <c r="F133" s="41" t="s">
        <v>47</v>
      </c>
      <c r="G133" s="111"/>
      <c r="H133" s="246">
        <f>SUM(H134+H136)</f>
        <v>0</v>
      </c>
      <c r="I133" s="246">
        <f>SUM(I134+I136)</f>
        <v>0</v>
      </c>
      <c r="J133" s="246">
        <f>SUM(H133:I133)</f>
        <v>0</v>
      </c>
      <c r="K133" s="244"/>
      <c r="M133" s="1"/>
    </row>
    <row r="134" spans="1:13" ht="12" customHeight="1">
      <c r="E134" s="1981"/>
      <c r="F134" s="499" t="s">
        <v>35</v>
      </c>
      <c r="G134" s="10"/>
      <c r="H134" s="834">
        <f>SUM(H135)</f>
        <v>0</v>
      </c>
      <c r="I134" s="834">
        <f>SUM(I135)</f>
        <v>0</v>
      </c>
      <c r="J134" s="833">
        <f>H134+I134</f>
        <v>0</v>
      </c>
      <c r="M134" s="1"/>
    </row>
    <row r="135" spans="1:13" ht="12" customHeight="1">
      <c r="A135" s="97">
        <v>9</v>
      </c>
      <c r="B135" s="97">
        <v>4</v>
      </c>
      <c r="C135" s="97">
        <v>8</v>
      </c>
      <c r="E135" s="1981"/>
      <c r="F135" s="487"/>
      <c r="G135" s="99" t="s">
        <v>175</v>
      </c>
      <c r="H135" s="242">
        <v>0</v>
      </c>
      <c r="I135" s="242">
        <v>0</v>
      </c>
      <c r="J135" s="248">
        <f>H135+I135</f>
        <v>0</v>
      </c>
      <c r="M135" s="1"/>
    </row>
    <row r="136" spans="1:13" ht="12" customHeight="1">
      <c r="E136" s="1981"/>
      <c r="F136" s="488" t="s">
        <v>52</v>
      </c>
      <c r="G136" s="99"/>
      <c r="H136" s="834">
        <f>SUM(H137)</f>
        <v>0</v>
      </c>
      <c r="I136" s="834">
        <f>SUM(I137)</f>
        <v>0</v>
      </c>
      <c r="J136" s="833">
        <f>H136+I136</f>
        <v>0</v>
      </c>
      <c r="M136" s="1"/>
    </row>
    <row r="137" spans="1:13" ht="12" customHeight="1">
      <c r="A137" s="97">
        <v>9</v>
      </c>
      <c r="B137" s="97">
        <v>5</v>
      </c>
      <c r="C137" s="97">
        <v>11</v>
      </c>
      <c r="E137" s="1982"/>
      <c r="F137" s="518"/>
      <c r="G137" s="274" t="s">
        <v>174</v>
      </c>
      <c r="H137" s="810">
        <v>0</v>
      </c>
      <c r="I137" s="810">
        <v>0</v>
      </c>
      <c r="J137" s="809">
        <f>H137+I137</f>
        <v>0</v>
      </c>
      <c r="M137" s="1"/>
    </row>
    <row r="138" spans="1:13">
      <c r="E138" s="832"/>
      <c r="F138" s="2148" t="s">
        <v>5</v>
      </c>
      <c r="G138" s="2149"/>
      <c r="H138" s="808">
        <f>SUM(H8+H33+H64+H77+H84+H102+H113+H121+H133)</f>
        <v>16</v>
      </c>
      <c r="I138" s="808">
        <f>SUM(I8+I33+I64+I77+I84+I102+I113+I121+I133)</f>
        <v>11</v>
      </c>
      <c r="J138" s="807">
        <f>SUM(J8+J33+J64+J77+J84+J102+J113+J121+J133)</f>
        <v>27</v>
      </c>
    </row>
    <row r="139" spans="1:13" ht="10.5" customHeight="1">
      <c r="E139" s="754"/>
      <c r="F139" s="2020" t="s">
        <v>346</v>
      </c>
      <c r="G139" s="2020"/>
      <c r="H139" s="2020"/>
      <c r="I139" s="2020"/>
      <c r="J139" s="2020"/>
    </row>
    <row r="140" spans="1:13" ht="10.5" customHeight="1">
      <c r="E140" s="754"/>
      <c r="F140" s="2147"/>
      <c r="G140" s="2147"/>
      <c r="H140" s="2147"/>
      <c r="I140" s="2147"/>
      <c r="J140" s="2147"/>
    </row>
    <row r="141" spans="1:13" ht="9" customHeight="1"/>
    <row r="142" spans="1:13" ht="15.75" customHeight="1">
      <c r="E142" s="754"/>
      <c r="G142" s="99"/>
    </row>
    <row r="143" spans="1:13" ht="9" customHeight="1">
      <c r="E143" s="754"/>
    </row>
    <row r="144" spans="1:13" ht="12.75" customHeight="1"/>
    <row r="145" spans="5:5" ht="9" customHeight="1">
      <c r="E145" s="754"/>
    </row>
    <row r="146" spans="5:5" ht="9" customHeight="1">
      <c r="E146" s="754"/>
    </row>
    <row r="147" spans="5:5" ht="9" customHeight="1"/>
    <row r="148" spans="5:5" ht="9" customHeight="1"/>
    <row r="149" spans="5:5" ht="9" customHeight="1"/>
    <row r="150" spans="5:5" ht="9" customHeight="1"/>
    <row r="151" spans="5:5" ht="9" customHeight="1"/>
    <row r="152" spans="5:5" ht="9" customHeight="1"/>
    <row r="153" spans="5:5" ht="9" customHeight="1"/>
    <row r="154" spans="5:5" ht="9" customHeight="1"/>
    <row r="155" spans="5:5" ht="9" customHeight="1"/>
    <row r="156" spans="5:5" ht="9" customHeight="1"/>
    <row r="157" spans="5:5" ht="9" customHeight="1"/>
    <row r="158" spans="5:5" ht="9" customHeight="1"/>
    <row r="159" spans="5:5" ht="9" customHeight="1"/>
    <row r="160" spans="5: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c r="F231" s="99"/>
      <c r="G231" s="99"/>
    </row>
    <row r="232" spans="6:7" ht="9" customHeight="1"/>
    <row r="233" spans="6:7" ht="9" customHeight="1"/>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sheetData>
  <mergeCells count="19">
    <mergeCell ref="L2:Z2"/>
    <mergeCell ref="E33:E63"/>
    <mergeCell ref="E74:E76"/>
    <mergeCell ref="E64:E71"/>
    <mergeCell ref="E3:J3"/>
    <mergeCell ref="E2:J2"/>
    <mergeCell ref="E5:E7"/>
    <mergeCell ref="E8:E30"/>
    <mergeCell ref="H6:I6"/>
    <mergeCell ref="H75:I75"/>
    <mergeCell ref="E121:E132"/>
    <mergeCell ref="E77:E83"/>
    <mergeCell ref="E84:E100"/>
    <mergeCell ref="F139:J139"/>
    <mergeCell ref="F140:J140"/>
    <mergeCell ref="F138:G138"/>
    <mergeCell ref="E102:E112"/>
    <mergeCell ref="E113:E120"/>
    <mergeCell ref="E133:E137"/>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2" max="10"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11AEF-1955-461B-AF3B-296446703BDE}">
  <dimension ref="A1:AC496"/>
  <sheetViews>
    <sheetView view="pageBreakPreview" topLeftCell="D1" zoomScaleNormal="115" zoomScaleSheetLayoutView="100" workbookViewId="0">
      <selection activeCell="E2" sqref="E2:J2"/>
    </sheetView>
  </sheetViews>
  <sheetFormatPr baseColWidth="10" defaultRowHeight="12.75"/>
  <cols>
    <col min="1" max="1" width="1.85546875" style="97" hidden="1" customWidth="1"/>
    <col min="2" max="2" width="2.5703125" style="97" hidden="1" customWidth="1"/>
    <col min="3" max="3" width="2.42578125" style="97" hidden="1" customWidth="1"/>
    <col min="4" max="4" width="3" style="97" customWidth="1"/>
    <col min="5" max="5" width="7.5703125" style="73" customWidth="1"/>
    <col min="6" max="6" width="1.5703125" style="73" customWidth="1"/>
    <col min="7" max="7" width="67.7109375" style="73" customWidth="1"/>
    <col min="8" max="10" width="7.28515625" style="214" customWidth="1"/>
    <col min="11" max="11" width="4.7109375" style="73" customWidth="1"/>
    <col min="12" max="12" width="7" style="73" customWidth="1"/>
    <col min="13" max="13" width="9"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213"/>
      <c r="I1" s="213"/>
      <c r="J1" s="213"/>
    </row>
    <row r="2" spans="1:29" ht="12.75" customHeight="1">
      <c r="E2" s="1983" t="s">
        <v>360</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t="s">
        <v>359</v>
      </c>
      <c r="F3" s="1983"/>
      <c r="G3" s="1983"/>
      <c r="H3" s="1983"/>
      <c r="I3" s="1983"/>
      <c r="J3" s="1983"/>
      <c r="K3" s="106"/>
      <c r="L3" s="105"/>
      <c r="AB3" s="104"/>
      <c r="AC3" s="104"/>
    </row>
    <row r="4" spans="1:29" ht="12.75" customHeight="1">
      <c r="B4" s="831"/>
      <c r="C4" s="831"/>
      <c r="D4" s="831"/>
      <c r="E4" s="1983">
        <v>2017</v>
      </c>
      <c r="F4" s="1983"/>
      <c r="G4" s="1983"/>
      <c r="H4" s="1983"/>
      <c r="I4" s="1983"/>
      <c r="J4" s="1983"/>
      <c r="K4" s="106"/>
      <c r="L4" s="105"/>
      <c r="AB4" s="104"/>
      <c r="AC4" s="104"/>
    </row>
    <row r="5" spans="1:29" ht="3" customHeight="1">
      <c r="F5" s="274"/>
      <c r="G5" s="274"/>
      <c r="H5" s="213"/>
      <c r="I5" s="213"/>
      <c r="L5" s="99"/>
    </row>
    <row r="6" spans="1:29" ht="12" customHeight="1">
      <c r="A6" s="97" t="s">
        <v>134</v>
      </c>
      <c r="B6" s="97" t="s">
        <v>1</v>
      </c>
      <c r="C6" s="97" t="s">
        <v>133</v>
      </c>
      <c r="E6" s="2206" t="s">
        <v>29</v>
      </c>
      <c r="F6" s="326" t="s">
        <v>336</v>
      </c>
      <c r="G6" s="363"/>
      <c r="H6" s="2438" t="s">
        <v>355</v>
      </c>
      <c r="I6" s="2438"/>
      <c r="J6" s="796"/>
    </row>
    <row r="7" spans="1:29">
      <c r="E7" s="2208"/>
      <c r="F7" s="323"/>
      <c r="G7" s="360"/>
      <c r="H7" s="837" t="s">
        <v>26</v>
      </c>
      <c r="I7" s="837" t="s">
        <v>27</v>
      </c>
      <c r="J7" s="836" t="s">
        <v>5</v>
      </c>
    </row>
    <row r="8" spans="1:29">
      <c r="E8" s="2006">
        <v>1401</v>
      </c>
      <c r="F8" s="271" t="s">
        <v>9</v>
      </c>
      <c r="G8" s="432"/>
      <c r="H8" s="851">
        <f>SUM(H9,H12,H15,H19,H26,H29,H31)</f>
        <v>0</v>
      </c>
      <c r="I8" s="851">
        <f>SUM(I9,I12,I15,I19,I26,I29,I31)</f>
        <v>0</v>
      </c>
      <c r="J8" s="850">
        <f t="shared" ref="J8:J39" si="0">SUM(H8:I8)</f>
        <v>0</v>
      </c>
      <c r="M8" s="1"/>
    </row>
    <row r="9" spans="1:29" ht="12.95" customHeight="1">
      <c r="E9" s="2014"/>
      <c r="F9" s="525" t="s">
        <v>10</v>
      </c>
      <c r="G9" s="481"/>
      <c r="H9" s="849">
        <f>SUM(H10:H11)</f>
        <v>0</v>
      </c>
      <c r="I9" s="849">
        <f>SUM(I10:I11)</f>
        <v>0</v>
      </c>
      <c r="J9" s="848">
        <f t="shared" si="0"/>
        <v>0</v>
      </c>
    </row>
    <row r="10" spans="1:29" ht="12" customHeight="1">
      <c r="A10" s="97">
        <v>1</v>
      </c>
      <c r="B10" s="97">
        <v>1</v>
      </c>
      <c r="C10" s="97">
        <v>11</v>
      </c>
      <c r="E10" s="2014"/>
      <c r="F10" s="488"/>
      <c r="G10" s="99" t="s">
        <v>240</v>
      </c>
      <c r="H10" s="249">
        <v>0</v>
      </c>
      <c r="I10" s="249">
        <v>0</v>
      </c>
      <c r="J10" s="248">
        <f t="shared" si="0"/>
        <v>0</v>
      </c>
    </row>
    <row r="11" spans="1:29" ht="12.95" customHeight="1">
      <c r="A11" s="97">
        <v>1</v>
      </c>
      <c r="B11" s="97">
        <v>1</v>
      </c>
      <c r="C11" s="97">
        <v>7</v>
      </c>
      <c r="E11" s="2014"/>
      <c r="F11" s="487"/>
      <c r="G11" s="10" t="s">
        <v>357</v>
      </c>
      <c r="H11" s="242">
        <v>0</v>
      </c>
      <c r="I11" s="242">
        <v>0</v>
      </c>
      <c r="J11" s="248">
        <f t="shared" si="0"/>
        <v>0</v>
      </c>
      <c r="M11" s="1"/>
    </row>
    <row r="12" spans="1:29" ht="12.95" customHeight="1">
      <c r="E12" s="2014"/>
      <c r="F12" s="488" t="s">
        <v>11</v>
      </c>
      <c r="G12" s="99"/>
      <c r="H12" s="834">
        <f>SUM(H13:H14)</f>
        <v>0</v>
      </c>
      <c r="I12" s="834">
        <f>SUM(I13:I14)</f>
        <v>0</v>
      </c>
      <c r="J12" s="847">
        <f t="shared" si="0"/>
        <v>0</v>
      </c>
    </row>
    <row r="13" spans="1:29" ht="12.95" customHeight="1">
      <c r="A13" s="97">
        <v>1</v>
      </c>
      <c r="B13" s="97">
        <v>1</v>
      </c>
      <c r="C13" s="97">
        <v>5</v>
      </c>
      <c r="E13" s="2014"/>
      <c r="F13" s="487"/>
      <c r="G13" s="99" t="s">
        <v>248</v>
      </c>
      <c r="H13" s="242">
        <v>0</v>
      </c>
      <c r="I13" s="242">
        <v>0</v>
      </c>
      <c r="J13" s="248">
        <f t="shared" si="0"/>
        <v>0</v>
      </c>
    </row>
    <row r="14" spans="1:29" ht="12.95" customHeight="1">
      <c r="A14" s="97">
        <v>1</v>
      </c>
      <c r="B14" s="97">
        <v>1</v>
      </c>
      <c r="C14" s="97">
        <v>5</v>
      </c>
      <c r="E14" s="2014"/>
      <c r="F14" s="487"/>
      <c r="G14" s="99" t="s">
        <v>247</v>
      </c>
      <c r="H14" s="242">
        <v>0</v>
      </c>
      <c r="I14" s="242">
        <v>0</v>
      </c>
      <c r="J14" s="248">
        <f t="shared" si="0"/>
        <v>0</v>
      </c>
    </row>
    <row r="15" spans="1:29" ht="12" customHeight="1">
      <c r="E15" s="2014"/>
      <c r="F15" s="488" t="s">
        <v>12</v>
      </c>
      <c r="G15" s="99"/>
      <c r="H15" s="834">
        <f>SUM(H16:H18)</f>
        <v>0</v>
      </c>
      <c r="I15" s="834">
        <f>SUM(I16:I18)</f>
        <v>0</v>
      </c>
      <c r="J15" s="847">
        <f t="shared" si="0"/>
        <v>0</v>
      </c>
    </row>
    <row r="16" spans="1:29" ht="12" customHeight="1">
      <c r="A16" s="97">
        <v>1</v>
      </c>
      <c r="B16" s="97">
        <v>1</v>
      </c>
      <c r="C16" s="97">
        <v>12</v>
      </c>
      <c r="E16" s="2014"/>
      <c r="F16" s="487"/>
      <c r="G16" s="99" t="s">
        <v>246</v>
      </c>
      <c r="H16" s="242">
        <v>0</v>
      </c>
      <c r="I16" s="242">
        <v>0</v>
      </c>
      <c r="J16" s="248">
        <f t="shared" si="0"/>
        <v>0</v>
      </c>
    </row>
    <row r="17" spans="1:10" ht="12" customHeight="1">
      <c r="E17" s="2014"/>
      <c r="F17" s="487"/>
      <c r="G17" s="99" t="s">
        <v>245</v>
      </c>
      <c r="H17" s="242">
        <v>0</v>
      </c>
      <c r="I17" s="242">
        <v>0</v>
      </c>
      <c r="J17" s="248">
        <f t="shared" si="0"/>
        <v>0</v>
      </c>
    </row>
    <row r="18" spans="1:10" ht="12" customHeight="1">
      <c r="E18" s="2014"/>
      <c r="F18" s="487"/>
      <c r="G18" s="99" t="s">
        <v>244</v>
      </c>
      <c r="H18" s="242">
        <v>0</v>
      </c>
      <c r="I18" s="242">
        <v>0</v>
      </c>
      <c r="J18" s="248">
        <f t="shared" si="0"/>
        <v>0</v>
      </c>
    </row>
    <row r="19" spans="1:10" ht="12.95" customHeight="1">
      <c r="E19" s="2014"/>
      <c r="F19" s="524" t="s">
        <v>30</v>
      </c>
      <c r="G19" s="142"/>
      <c r="H19" s="834">
        <f>SUM(H20:H25)</f>
        <v>0</v>
      </c>
      <c r="I19" s="834">
        <f>SUM(I20:I25)</f>
        <v>0</v>
      </c>
      <c r="J19" s="847">
        <f t="shared" si="0"/>
        <v>0</v>
      </c>
    </row>
    <row r="20" spans="1:10" ht="12.95" customHeight="1">
      <c r="A20" s="97">
        <v>1</v>
      </c>
      <c r="B20" s="97">
        <v>1</v>
      </c>
      <c r="C20" s="97">
        <v>2</v>
      </c>
      <c r="E20" s="2014"/>
      <c r="F20" s="487"/>
      <c r="G20" s="99" t="s">
        <v>238</v>
      </c>
      <c r="H20" s="242">
        <v>0</v>
      </c>
      <c r="I20" s="242">
        <v>0</v>
      </c>
      <c r="J20" s="248">
        <f t="shared" si="0"/>
        <v>0</v>
      </c>
    </row>
    <row r="21" spans="1:10" ht="12.95" customHeight="1">
      <c r="A21" s="97">
        <v>1</v>
      </c>
      <c r="B21" s="97">
        <v>1</v>
      </c>
      <c r="C21" s="97">
        <v>2</v>
      </c>
      <c r="E21" s="2014"/>
      <c r="F21" s="487"/>
      <c r="G21" s="99" t="s">
        <v>243</v>
      </c>
      <c r="H21" s="242">
        <v>0</v>
      </c>
      <c r="I21" s="242">
        <v>0</v>
      </c>
      <c r="J21" s="248">
        <f t="shared" si="0"/>
        <v>0</v>
      </c>
    </row>
    <row r="22" spans="1:10" ht="12.95" customHeight="1">
      <c r="A22" s="97">
        <v>1</v>
      </c>
      <c r="B22" s="97">
        <v>1</v>
      </c>
      <c r="C22" s="97">
        <v>2</v>
      </c>
      <c r="E22" s="2014"/>
      <c r="F22" s="487"/>
      <c r="G22" s="99" t="s">
        <v>242</v>
      </c>
      <c r="H22" s="242">
        <v>0</v>
      </c>
      <c r="I22" s="242">
        <v>0</v>
      </c>
      <c r="J22" s="248">
        <f t="shared" si="0"/>
        <v>0</v>
      </c>
    </row>
    <row r="23" spans="1:10" ht="12.95" customHeight="1">
      <c r="A23" s="97">
        <v>1</v>
      </c>
      <c r="B23" s="97">
        <v>1</v>
      </c>
      <c r="C23" s="97">
        <v>2</v>
      </c>
      <c r="E23" s="2014"/>
      <c r="F23" s="487"/>
      <c r="G23" s="99" t="s">
        <v>241</v>
      </c>
      <c r="H23" s="242">
        <v>0</v>
      </c>
      <c r="I23" s="242">
        <v>0</v>
      </c>
      <c r="J23" s="248">
        <f t="shared" si="0"/>
        <v>0</v>
      </c>
    </row>
    <row r="24" spans="1:10" ht="12" customHeight="1">
      <c r="A24" s="97">
        <v>1</v>
      </c>
      <c r="B24" s="97">
        <v>1</v>
      </c>
      <c r="C24" s="97">
        <v>2</v>
      </c>
      <c r="E24" s="2014"/>
      <c r="F24" s="487"/>
      <c r="G24" s="99" t="s">
        <v>240</v>
      </c>
      <c r="H24" s="242">
        <v>0</v>
      </c>
      <c r="I24" s="242">
        <v>0</v>
      </c>
      <c r="J24" s="248">
        <f t="shared" si="0"/>
        <v>0</v>
      </c>
    </row>
    <row r="25" spans="1:10" ht="12" customHeight="1">
      <c r="A25" s="97">
        <v>1</v>
      </c>
      <c r="B25" s="97">
        <v>1</v>
      </c>
      <c r="C25" s="97">
        <v>2</v>
      </c>
      <c r="E25" s="2014"/>
      <c r="F25" s="487"/>
      <c r="G25" s="10" t="s">
        <v>340</v>
      </c>
      <c r="H25" s="242">
        <v>0</v>
      </c>
      <c r="I25" s="242">
        <v>0</v>
      </c>
      <c r="J25" s="248">
        <f t="shared" si="0"/>
        <v>0</v>
      </c>
    </row>
    <row r="26" spans="1:10" ht="12" customHeight="1">
      <c r="E26" s="2014"/>
      <c r="F26" s="524" t="s">
        <v>31</v>
      </c>
      <c r="G26" s="99"/>
      <c r="H26" s="834">
        <f>SUM(H27:H28)</f>
        <v>0</v>
      </c>
      <c r="I26" s="834">
        <f>SUM(I27:I28)</f>
        <v>0</v>
      </c>
      <c r="J26" s="847">
        <f t="shared" si="0"/>
        <v>0</v>
      </c>
    </row>
    <row r="27" spans="1:10" ht="12" customHeight="1">
      <c r="A27" s="97">
        <v>1</v>
      </c>
      <c r="B27" s="97">
        <v>1</v>
      </c>
      <c r="C27" s="97">
        <v>4</v>
      </c>
      <c r="E27" s="2014"/>
      <c r="F27" s="487"/>
      <c r="G27" s="99" t="s">
        <v>238</v>
      </c>
      <c r="H27" s="242">
        <v>0</v>
      </c>
      <c r="I27" s="242">
        <v>0</v>
      </c>
      <c r="J27" s="248">
        <f t="shared" si="0"/>
        <v>0</v>
      </c>
    </row>
    <row r="28" spans="1:10" ht="12" customHeight="1">
      <c r="A28" s="97">
        <v>1</v>
      </c>
      <c r="B28" s="97">
        <v>1</v>
      </c>
      <c r="C28" s="97">
        <v>4</v>
      </c>
      <c r="E28" s="2014"/>
      <c r="F28" s="487"/>
      <c r="G28" s="99" t="s">
        <v>240</v>
      </c>
      <c r="H28" s="242">
        <v>0</v>
      </c>
      <c r="I28" s="242">
        <v>0</v>
      </c>
      <c r="J28" s="248">
        <f t="shared" si="0"/>
        <v>0</v>
      </c>
    </row>
    <row r="29" spans="1:10" ht="12" customHeight="1">
      <c r="E29" s="2014"/>
      <c r="F29" s="488" t="s">
        <v>58</v>
      </c>
      <c r="G29" s="99"/>
      <c r="H29" s="834">
        <f>SUM(H30)</f>
        <v>0</v>
      </c>
      <c r="I29" s="834">
        <f>SUM(I30)</f>
        <v>0</v>
      </c>
      <c r="J29" s="847">
        <f t="shared" si="0"/>
        <v>0</v>
      </c>
    </row>
    <row r="30" spans="1:10" ht="12" customHeight="1">
      <c r="A30" s="97">
        <v>1</v>
      </c>
      <c r="B30" s="97">
        <v>1</v>
      </c>
      <c r="C30" s="97">
        <v>1</v>
      </c>
      <c r="E30" s="2014"/>
      <c r="F30" s="487"/>
      <c r="G30" s="99" t="s">
        <v>236</v>
      </c>
      <c r="H30" s="242">
        <v>0</v>
      </c>
      <c r="I30" s="242">
        <v>0</v>
      </c>
      <c r="J30" s="248">
        <f t="shared" si="0"/>
        <v>0</v>
      </c>
    </row>
    <row r="31" spans="1:10" ht="12" customHeight="1">
      <c r="E31" s="846"/>
      <c r="F31" s="488" t="s">
        <v>64</v>
      </c>
      <c r="G31" s="99"/>
      <c r="H31" s="834">
        <f>SUM(H32)</f>
        <v>0</v>
      </c>
      <c r="I31" s="834">
        <f>SUM(I32)</f>
        <v>0</v>
      </c>
      <c r="J31" s="833">
        <f t="shared" si="0"/>
        <v>0</v>
      </c>
    </row>
    <row r="32" spans="1:10" ht="12" customHeight="1">
      <c r="E32" s="846"/>
      <c r="F32" s="518"/>
      <c r="G32" s="274" t="s">
        <v>235</v>
      </c>
      <c r="H32" s="810">
        <v>0</v>
      </c>
      <c r="I32" s="810">
        <v>0</v>
      </c>
      <c r="J32" s="809">
        <f t="shared" si="0"/>
        <v>0</v>
      </c>
    </row>
    <row r="33" spans="1:13" ht="12.75" customHeight="1">
      <c r="E33" s="2006">
        <v>1402</v>
      </c>
      <c r="F33" s="35" t="s">
        <v>13</v>
      </c>
      <c r="G33" s="111"/>
      <c r="H33" s="246">
        <f>SUM(H34,H40,H43,H48,H51,H55,H58,H62)</f>
        <v>0</v>
      </c>
      <c r="I33" s="246">
        <f>SUM(I34,I40,I43,I48,I51,I55,I58,I62)</f>
        <v>2</v>
      </c>
      <c r="J33" s="302">
        <f t="shared" si="0"/>
        <v>2</v>
      </c>
      <c r="M33" s="1"/>
    </row>
    <row r="34" spans="1:13" ht="12" customHeight="1">
      <c r="E34" s="2007"/>
      <c r="F34" s="488" t="s">
        <v>92</v>
      </c>
      <c r="G34" s="99"/>
      <c r="H34" s="834">
        <f>SUM(H35:H39)</f>
        <v>0</v>
      </c>
      <c r="I34" s="834">
        <f>SUM(I35:I39)</f>
        <v>0</v>
      </c>
      <c r="J34" s="833">
        <f t="shared" si="0"/>
        <v>0</v>
      </c>
    </row>
    <row r="35" spans="1:13" ht="12" customHeight="1">
      <c r="A35" s="97">
        <v>2</v>
      </c>
      <c r="B35" s="97">
        <v>4</v>
      </c>
      <c r="C35" s="97">
        <v>11</v>
      </c>
      <c r="E35" s="2007"/>
      <c r="F35" s="487"/>
      <c r="G35" s="99" t="s">
        <v>228</v>
      </c>
      <c r="H35" s="242">
        <v>0</v>
      </c>
      <c r="I35" s="242">
        <v>0</v>
      </c>
      <c r="J35" s="248">
        <f t="shared" si="0"/>
        <v>0</v>
      </c>
      <c r="M35" s="1"/>
    </row>
    <row r="36" spans="1:13" ht="12" customHeight="1">
      <c r="A36" s="97">
        <v>2</v>
      </c>
      <c r="B36" s="97">
        <v>4</v>
      </c>
      <c r="C36" s="97">
        <v>11</v>
      </c>
      <c r="E36" s="2007"/>
      <c r="F36" s="487"/>
      <c r="G36" s="99" t="s">
        <v>227</v>
      </c>
      <c r="H36" s="242">
        <v>0</v>
      </c>
      <c r="I36" s="242">
        <v>0</v>
      </c>
      <c r="J36" s="248">
        <f t="shared" si="0"/>
        <v>0</v>
      </c>
    </row>
    <row r="37" spans="1:13" ht="12" customHeight="1">
      <c r="A37" s="97">
        <v>2</v>
      </c>
      <c r="B37" s="97">
        <v>4</v>
      </c>
      <c r="C37" s="97">
        <v>11</v>
      </c>
      <c r="E37" s="2007"/>
      <c r="F37" s="487"/>
      <c r="G37" s="99" t="s">
        <v>234</v>
      </c>
      <c r="H37" s="242">
        <v>0</v>
      </c>
      <c r="I37" s="242">
        <v>0</v>
      </c>
      <c r="J37" s="248">
        <f t="shared" si="0"/>
        <v>0</v>
      </c>
    </row>
    <row r="38" spans="1:13" ht="12" customHeight="1">
      <c r="A38" s="97">
        <v>2</v>
      </c>
      <c r="B38" s="97">
        <v>6</v>
      </c>
      <c r="C38" s="97">
        <v>11</v>
      </c>
      <c r="E38" s="2007"/>
      <c r="F38" s="487"/>
      <c r="G38" s="99" t="s">
        <v>356</v>
      </c>
      <c r="H38" s="242">
        <v>0</v>
      </c>
      <c r="I38" s="242">
        <v>0</v>
      </c>
      <c r="J38" s="248">
        <f t="shared" si="0"/>
        <v>0</v>
      </c>
    </row>
    <row r="39" spans="1:13" ht="12" customHeight="1">
      <c r="A39" s="97">
        <v>2</v>
      </c>
      <c r="B39" s="97">
        <v>6</v>
      </c>
      <c r="C39" s="97">
        <v>11</v>
      </c>
      <c r="E39" s="2007"/>
      <c r="F39" s="487"/>
      <c r="G39" s="99" t="s">
        <v>232</v>
      </c>
      <c r="H39" s="242">
        <v>0</v>
      </c>
      <c r="I39" s="242">
        <v>0</v>
      </c>
      <c r="J39" s="248">
        <f t="shared" si="0"/>
        <v>0</v>
      </c>
    </row>
    <row r="40" spans="1:13" ht="12" customHeight="1">
      <c r="E40" s="2007"/>
      <c r="F40" s="488" t="s">
        <v>110</v>
      </c>
      <c r="G40" s="99"/>
      <c r="H40" s="834">
        <f>SUM(H41:H42)</f>
        <v>0</v>
      </c>
      <c r="I40" s="834">
        <f>SUM(I41:I42)</f>
        <v>1</v>
      </c>
      <c r="J40" s="833">
        <f t="shared" ref="J40:J71" si="1">SUM(H40:I40)</f>
        <v>1</v>
      </c>
    </row>
    <row r="41" spans="1:13" ht="12" customHeight="1">
      <c r="A41" s="97">
        <v>2</v>
      </c>
      <c r="B41" s="97">
        <v>4</v>
      </c>
      <c r="C41" s="97">
        <v>10</v>
      </c>
      <c r="E41" s="2007"/>
      <c r="F41" s="487"/>
      <c r="G41" s="99" t="s">
        <v>227</v>
      </c>
      <c r="H41" s="242">
        <v>0</v>
      </c>
      <c r="I41" s="242">
        <v>1</v>
      </c>
      <c r="J41" s="248">
        <f t="shared" si="1"/>
        <v>1</v>
      </c>
      <c r="M41" s="845"/>
    </row>
    <row r="42" spans="1:13" ht="12" customHeight="1">
      <c r="A42" s="97">
        <v>2</v>
      </c>
      <c r="B42" s="97">
        <v>6</v>
      </c>
      <c r="C42" s="97">
        <v>10</v>
      </c>
      <c r="E42" s="2007"/>
      <c r="F42" s="487"/>
      <c r="G42" s="99" t="s">
        <v>232</v>
      </c>
      <c r="H42" s="242">
        <v>0</v>
      </c>
      <c r="I42" s="242">
        <v>0</v>
      </c>
      <c r="J42" s="248">
        <f t="shared" si="1"/>
        <v>0</v>
      </c>
    </row>
    <row r="43" spans="1:13" ht="12" customHeight="1">
      <c r="E43" s="2007"/>
      <c r="F43" s="488" t="s">
        <v>56</v>
      </c>
      <c r="G43" s="99"/>
      <c r="H43" s="834">
        <f>SUM(H44:H47)</f>
        <v>0</v>
      </c>
      <c r="I43" s="834">
        <f>SUM(I44:I47)</f>
        <v>1</v>
      </c>
      <c r="J43" s="833">
        <f t="shared" si="1"/>
        <v>1</v>
      </c>
    </row>
    <row r="44" spans="1:13" ht="12" customHeight="1">
      <c r="A44" s="97">
        <v>2</v>
      </c>
      <c r="B44" s="97">
        <v>4</v>
      </c>
      <c r="C44" s="97">
        <v>10</v>
      </c>
      <c r="E44" s="2007"/>
      <c r="F44" s="487"/>
      <c r="G44" s="99" t="s">
        <v>228</v>
      </c>
      <c r="H44" s="242">
        <v>0</v>
      </c>
      <c r="I44" s="242">
        <v>1</v>
      </c>
      <c r="J44" s="248">
        <f t="shared" si="1"/>
        <v>1</v>
      </c>
    </row>
    <row r="45" spans="1:13" ht="12" customHeight="1">
      <c r="A45" s="97">
        <v>2</v>
      </c>
      <c r="B45" s="97">
        <v>4</v>
      </c>
      <c r="C45" s="97">
        <v>10</v>
      </c>
      <c r="E45" s="2007"/>
      <c r="F45" s="487"/>
      <c r="G45" s="99" t="s">
        <v>231</v>
      </c>
      <c r="H45" s="242">
        <v>0</v>
      </c>
      <c r="I45" s="242">
        <v>0</v>
      </c>
      <c r="J45" s="248">
        <f t="shared" si="1"/>
        <v>0</v>
      </c>
    </row>
    <row r="46" spans="1:13" ht="12" customHeight="1">
      <c r="A46" s="97">
        <v>2</v>
      </c>
      <c r="B46" s="97">
        <v>4</v>
      </c>
      <c r="C46" s="97">
        <v>10</v>
      </c>
      <c r="E46" s="2007"/>
      <c r="F46" s="487"/>
      <c r="G46" s="99" t="s">
        <v>230</v>
      </c>
      <c r="H46" s="242">
        <v>0</v>
      </c>
      <c r="I46" s="242">
        <v>0</v>
      </c>
      <c r="J46" s="248">
        <f t="shared" si="1"/>
        <v>0</v>
      </c>
    </row>
    <row r="47" spans="1:13" ht="12" customHeight="1">
      <c r="A47" s="97">
        <v>2</v>
      </c>
      <c r="B47" s="97">
        <v>4</v>
      </c>
      <c r="C47" s="97">
        <v>10</v>
      </c>
      <c r="E47" s="2007"/>
      <c r="F47" s="487"/>
      <c r="G47" s="99" t="s">
        <v>226</v>
      </c>
      <c r="H47" s="242">
        <v>0</v>
      </c>
      <c r="I47" s="242">
        <v>0</v>
      </c>
      <c r="J47" s="248">
        <f t="shared" si="1"/>
        <v>0</v>
      </c>
    </row>
    <row r="48" spans="1:13" ht="12" customHeight="1">
      <c r="E48" s="2007"/>
      <c r="F48" s="488" t="s">
        <v>125</v>
      </c>
      <c r="G48" s="99"/>
      <c r="H48" s="834">
        <f>SUM(H49:H50)</f>
        <v>0</v>
      </c>
      <c r="I48" s="834">
        <f>SUM(I49:I50)</f>
        <v>0</v>
      </c>
      <c r="J48" s="833">
        <f t="shared" si="1"/>
        <v>0</v>
      </c>
    </row>
    <row r="49" spans="1:13" ht="12" customHeight="1">
      <c r="A49" s="97">
        <v>2</v>
      </c>
      <c r="B49" s="97">
        <v>4</v>
      </c>
      <c r="C49" s="97">
        <v>3</v>
      </c>
      <c r="E49" s="2007"/>
      <c r="F49" s="487"/>
      <c r="G49" s="99" t="s">
        <v>228</v>
      </c>
      <c r="H49" s="242">
        <v>0</v>
      </c>
      <c r="I49" s="242">
        <v>0</v>
      </c>
      <c r="J49" s="248">
        <f t="shared" si="1"/>
        <v>0</v>
      </c>
    </row>
    <row r="50" spans="1:13" ht="12" customHeight="1">
      <c r="A50" s="97">
        <v>2</v>
      </c>
      <c r="B50" s="97">
        <v>4</v>
      </c>
      <c r="C50" s="97">
        <v>3</v>
      </c>
      <c r="E50" s="2007"/>
      <c r="F50" s="487"/>
      <c r="G50" s="99" t="s">
        <v>227</v>
      </c>
      <c r="H50" s="242">
        <v>0</v>
      </c>
      <c r="I50" s="242">
        <v>0</v>
      </c>
      <c r="J50" s="248">
        <f t="shared" si="1"/>
        <v>0</v>
      </c>
    </row>
    <row r="51" spans="1:13" ht="12" customHeight="1">
      <c r="E51" s="2007"/>
      <c r="F51" s="488" t="s">
        <v>124</v>
      </c>
      <c r="G51" s="99"/>
      <c r="H51" s="834">
        <f>SUM(H52:H54)</f>
        <v>0</v>
      </c>
      <c r="I51" s="834">
        <f>SUM(I52:I54)</f>
        <v>0</v>
      </c>
      <c r="J51" s="833">
        <f t="shared" si="1"/>
        <v>0</v>
      </c>
    </row>
    <row r="52" spans="1:13" ht="12" customHeight="1">
      <c r="A52" s="97">
        <v>2</v>
      </c>
      <c r="B52" s="97">
        <v>4</v>
      </c>
      <c r="C52" s="97">
        <v>7</v>
      </c>
      <c r="E52" s="2007"/>
      <c r="F52" s="487"/>
      <c r="G52" s="99" t="s">
        <v>228</v>
      </c>
      <c r="H52" s="242">
        <v>0</v>
      </c>
      <c r="I52" s="242">
        <v>0</v>
      </c>
      <c r="J52" s="248">
        <f t="shared" si="1"/>
        <v>0</v>
      </c>
    </row>
    <row r="53" spans="1:13" ht="12" customHeight="1">
      <c r="A53" s="97">
        <v>2</v>
      </c>
      <c r="B53" s="97">
        <v>4</v>
      </c>
      <c r="C53" s="97">
        <v>7</v>
      </c>
      <c r="E53" s="2007"/>
      <c r="F53" s="487"/>
      <c r="G53" s="99" t="s">
        <v>229</v>
      </c>
      <c r="H53" s="242">
        <v>0</v>
      </c>
      <c r="I53" s="242">
        <v>0</v>
      </c>
      <c r="J53" s="248">
        <f t="shared" si="1"/>
        <v>0</v>
      </c>
    </row>
    <row r="54" spans="1:13" ht="12" customHeight="1">
      <c r="A54" s="97">
        <v>2</v>
      </c>
      <c r="B54" s="97">
        <v>4</v>
      </c>
      <c r="C54" s="97">
        <v>7</v>
      </c>
      <c r="E54" s="2007"/>
      <c r="F54" s="487"/>
      <c r="G54" s="99" t="s">
        <v>227</v>
      </c>
      <c r="H54" s="242">
        <v>0</v>
      </c>
      <c r="I54" s="242">
        <v>0</v>
      </c>
      <c r="J54" s="248">
        <f t="shared" si="1"/>
        <v>0</v>
      </c>
    </row>
    <row r="55" spans="1:13" ht="12" customHeight="1">
      <c r="E55" s="2007"/>
      <c r="F55" s="488" t="s">
        <v>53</v>
      </c>
      <c r="G55" s="99"/>
      <c r="H55" s="834">
        <f>SUM(H56:H57)</f>
        <v>0</v>
      </c>
      <c r="I55" s="834">
        <f>SUM(I56:I57)</f>
        <v>0</v>
      </c>
      <c r="J55" s="833">
        <f t="shared" si="1"/>
        <v>0</v>
      </c>
    </row>
    <row r="56" spans="1:13" ht="12" customHeight="1">
      <c r="A56" s="97">
        <v>2</v>
      </c>
      <c r="B56" s="97">
        <v>4</v>
      </c>
      <c r="C56" s="97">
        <v>1</v>
      </c>
      <c r="E56" s="2007"/>
      <c r="F56" s="487"/>
      <c r="G56" s="99" t="s">
        <v>228</v>
      </c>
      <c r="H56" s="242">
        <v>0</v>
      </c>
      <c r="I56" s="242">
        <v>0</v>
      </c>
      <c r="J56" s="248">
        <f t="shared" si="1"/>
        <v>0</v>
      </c>
    </row>
    <row r="57" spans="1:13" ht="12" customHeight="1">
      <c r="A57" s="97">
        <v>2</v>
      </c>
      <c r="B57" s="97">
        <v>4</v>
      </c>
      <c r="C57" s="97">
        <v>1</v>
      </c>
      <c r="E57" s="2007"/>
      <c r="F57" s="487"/>
      <c r="G57" s="99" t="s">
        <v>227</v>
      </c>
      <c r="H57" s="242">
        <v>0</v>
      </c>
      <c r="I57" s="242">
        <v>0</v>
      </c>
      <c r="J57" s="248">
        <f t="shared" si="1"/>
        <v>0</v>
      </c>
    </row>
    <row r="58" spans="1:13" ht="12" customHeight="1">
      <c r="E58" s="2007"/>
      <c r="F58" s="488" t="s">
        <v>123</v>
      </c>
      <c r="G58" s="99"/>
      <c r="H58" s="834">
        <f>SUM(H59:H61)</f>
        <v>0</v>
      </c>
      <c r="I58" s="834">
        <f>SUM(I59:I61)</f>
        <v>0</v>
      </c>
      <c r="J58" s="833">
        <f t="shared" si="1"/>
        <v>0</v>
      </c>
    </row>
    <row r="59" spans="1:13" ht="12" customHeight="1">
      <c r="A59" s="97">
        <v>2</v>
      </c>
      <c r="B59" s="97">
        <v>4</v>
      </c>
      <c r="C59" s="97">
        <v>9</v>
      </c>
      <c r="E59" s="2007"/>
      <c r="F59" s="244"/>
      <c r="G59" s="99" t="s">
        <v>228</v>
      </c>
      <c r="H59" s="242">
        <v>0</v>
      </c>
      <c r="I59" s="242">
        <v>0</v>
      </c>
      <c r="J59" s="248">
        <f t="shared" si="1"/>
        <v>0</v>
      </c>
    </row>
    <row r="60" spans="1:13" ht="12" customHeight="1">
      <c r="A60" s="97">
        <v>2</v>
      </c>
      <c r="B60" s="97">
        <v>4</v>
      </c>
      <c r="C60" s="97">
        <v>9</v>
      </c>
      <c r="E60" s="2007"/>
      <c r="F60" s="244"/>
      <c r="G60" s="99" t="s">
        <v>227</v>
      </c>
      <c r="H60" s="242">
        <v>0</v>
      </c>
      <c r="I60" s="242">
        <v>0</v>
      </c>
      <c r="J60" s="248">
        <f t="shared" si="1"/>
        <v>0</v>
      </c>
    </row>
    <row r="61" spans="1:13" ht="12" customHeight="1">
      <c r="A61" s="97">
        <v>2</v>
      </c>
      <c r="B61" s="97">
        <v>4</v>
      </c>
      <c r="C61" s="97">
        <v>9</v>
      </c>
      <c r="E61" s="2007"/>
      <c r="F61" s="244"/>
      <c r="G61" s="99" t="s">
        <v>226</v>
      </c>
      <c r="H61" s="242">
        <v>0</v>
      </c>
      <c r="I61" s="242">
        <v>0</v>
      </c>
      <c r="J61" s="248">
        <f t="shared" si="1"/>
        <v>0</v>
      </c>
    </row>
    <row r="62" spans="1:13" ht="12" customHeight="1">
      <c r="E62" s="2007"/>
      <c r="F62" s="488" t="s">
        <v>32</v>
      </c>
      <c r="G62" s="138"/>
      <c r="H62" s="834">
        <f>SUM(H63)</f>
        <v>0</v>
      </c>
      <c r="I62" s="834">
        <f>SUM(I63)</f>
        <v>0</v>
      </c>
      <c r="J62" s="833">
        <f t="shared" si="1"/>
        <v>0</v>
      </c>
    </row>
    <row r="63" spans="1:13" ht="12" customHeight="1">
      <c r="A63" s="97">
        <v>2</v>
      </c>
      <c r="B63" s="97">
        <v>4</v>
      </c>
      <c r="C63" s="97">
        <v>11</v>
      </c>
      <c r="E63" s="2008"/>
      <c r="F63" s="487"/>
      <c r="G63" s="99" t="s">
        <v>225</v>
      </c>
      <c r="H63" s="242">
        <v>0</v>
      </c>
      <c r="I63" s="242">
        <v>0</v>
      </c>
      <c r="J63" s="809">
        <f t="shared" si="1"/>
        <v>0</v>
      </c>
    </row>
    <row r="64" spans="1:13" ht="12.75" customHeight="1">
      <c r="E64" s="2006">
        <v>1403</v>
      </c>
      <c r="F64" s="35" t="s">
        <v>14</v>
      </c>
      <c r="G64" s="111"/>
      <c r="H64" s="246">
        <f>SUM(H65+H67+H69)</f>
        <v>0</v>
      </c>
      <c r="I64" s="246">
        <f>SUM(I65+I67+I69)</f>
        <v>0</v>
      </c>
      <c r="J64" s="245">
        <f t="shared" si="1"/>
        <v>0</v>
      </c>
      <c r="M64" s="1"/>
    </row>
    <row r="65" spans="1:13" ht="12" customHeight="1">
      <c r="E65" s="2007"/>
      <c r="F65" s="488" t="s">
        <v>33</v>
      </c>
      <c r="G65" s="99"/>
      <c r="H65" s="834">
        <f>SUM(H66:H66)</f>
        <v>0</v>
      </c>
      <c r="I65" s="834">
        <f>SUM(I66:I66)</f>
        <v>0</v>
      </c>
      <c r="J65" s="833">
        <f t="shared" si="1"/>
        <v>0</v>
      </c>
    </row>
    <row r="66" spans="1:13" ht="12" customHeight="1">
      <c r="A66" s="97">
        <v>3</v>
      </c>
      <c r="B66" s="97">
        <v>5</v>
      </c>
      <c r="C66" s="97">
        <v>11</v>
      </c>
      <c r="E66" s="2007"/>
      <c r="F66" s="487"/>
      <c r="G66" s="99" t="s">
        <v>224</v>
      </c>
      <c r="H66" s="242">
        <v>0</v>
      </c>
      <c r="I66" s="242">
        <v>0</v>
      </c>
      <c r="J66" s="248">
        <f t="shared" si="1"/>
        <v>0</v>
      </c>
    </row>
    <row r="67" spans="1:13" ht="12" customHeight="1">
      <c r="E67" s="2007"/>
      <c r="F67" s="488" t="s">
        <v>15</v>
      </c>
      <c r="G67" s="99"/>
      <c r="H67" s="834">
        <f>SUM(H68)</f>
        <v>0</v>
      </c>
      <c r="I67" s="834">
        <f>SUM(I68)</f>
        <v>0</v>
      </c>
      <c r="J67" s="833">
        <f t="shared" si="1"/>
        <v>0</v>
      </c>
    </row>
    <row r="68" spans="1:13" ht="12" customHeight="1">
      <c r="A68" s="97">
        <v>3</v>
      </c>
      <c r="B68" s="97">
        <v>5</v>
      </c>
      <c r="C68" s="97">
        <v>8</v>
      </c>
      <c r="E68" s="2007"/>
      <c r="F68" s="487"/>
      <c r="G68" s="99" t="s">
        <v>224</v>
      </c>
      <c r="H68" s="242">
        <v>0</v>
      </c>
      <c r="I68" s="242">
        <v>0</v>
      </c>
      <c r="J68" s="248">
        <f t="shared" si="1"/>
        <v>0</v>
      </c>
    </row>
    <row r="69" spans="1:13" ht="12" customHeight="1">
      <c r="E69" s="2007"/>
      <c r="F69" s="488" t="s">
        <v>16</v>
      </c>
      <c r="G69" s="99"/>
      <c r="H69" s="834">
        <f>SUM(H70:H71)</f>
        <v>0</v>
      </c>
      <c r="I69" s="834">
        <f>SUM(I70:I71)</f>
        <v>0</v>
      </c>
      <c r="J69" s="833">
        <f t="shared" si="1"/>
        <v>0</v>
      </c>
    </row>
    <row r="70" spans="1:13" ht="12" customHeight="1">
      <c r="A70" s="97">
        <v>3</v>
      </c>
      <c r="B70" s="97">
        <v>5</v>
      </c>
      <c r="C70" s="97">
        <v>10</v>
      </c>
      <c r="E70" s="2007"/>
      <c r="F70" s="487"/>
      <c r="G70" s="99" t="s">
        <v>224</v>
      </c>
      <c r="H70" s="242">
        <v>0</v>
      </c>
      <c r="I70" s="242">
        <v>0</v>
      </c>
      <c r="J70" s="248">
        <f t="shared" si="1"/>
        <v>0</v>
      </c>
    </row>
    <row r="71" spans="1:13" ht="12" customHeight="1">
      <c r="A71" s="97">
        <v>3</v>
      </c>
      <c r="B71" s="97">
        <v>5</v>
      </c>
      <c r="C71" s="97">
        <v>10</v>
      </c>
      <c r="E71" s="2008"/>
      <c r="F71" s="518"/>
      <c r="G71" s="274" t="s">
        <v>223</v>
      </c>
      <c r="H71" s="844">
        <v>0</v>
      </c>
      <c r="I71" s="844">
        <v>0</v>
      </c>
      <c r="J71" s="809">
        <f t="shared" si="1"/>
        <v>0</v>
      </c>
    </row>
    <row r="72" spans="1:13" ht="12" customHeight="1">
      <c r="E72" s="754"/>
      <c r="F72" s="99"/>
      <c r="G72" s="99"/>
      <c r="H72" s="471"/>
      <c r="I72" s="213"/>
      <c r="J72" s="471" t="s">
        <v>222</v>
      </c>
    </row>
    <row r="73" spans="1:13" ht="12" customHeight="1">
      <c r="E73" s="754"/>
      <c r="F73" s="99"/>
      <c r="G73" s="99"/>
      <c r="H73" s="471"/>
      <c r="I73" s="471"/>
      <c r="J73" s="104" t="s">
        <v>221</v>
      </c>
    </row>
    <row r="74" spans="1:13" ht="12" customHeight="1">
      <c r="E74" s="754"/>
      <c r="F74" s="99"/>
      <c r="G74" s="99"/>
      <c r="H74" s="471"/>
      <c r="I74" s="471"/>
      <c r="J74" s="104"/>
    </row>
    <row r="75" spans="1:13" ht="12.75" customHeight="1">
      <c r="E75" s="2206" t="s">
        <v>29</v>
      </c>
      <c r="F75" s="853" t="s">
        <v>336</v>
      </c>
      <c r="G75" s="852"/>
      <c r="H75" s="2438" t="s">
        <v>355</v>
      </c>
      <c r="I75" s="2438"/>
      <c r="J75" s="796"/>
    </row>
    <row r="76" spans="1:13">
      <c r="E76" s="2208"/>
      <c r="F76" s="838"/>
      <c r="G76" s="360"/>
      <c r="H76" s="837" t="s">
        <v>26</v>
      </c>
      <c r="I76" s="837" t="s">
        <v>27</v>
      </c>
      <c r="J76" s="836" t="s">
        <v>5</v>
      </c>
    </row>
    <row r="77" spans="1:13" ht="12.75" customHeight="1">
      <c r="E77" s="2010">
        <v>1404</v>
      </c>
      <c r="F77" s="35" t="s">
        <v>34</v>
      </c>
      <c r="G77" s="111"/>
      <c r="H77" s="246">
        <f>SUM(H78,H82)</f>
        <v>0</v>
      </c>
      <c r="I77" s="246">
        <f>SUM(I78,I82)</f>
        <v>0</v>
      </c>
      <c r="J77" s="245">
        <f>SUM(H77:I77)</f>
        <v>0</v>
      </c>
      <c r="M77" s="1"/>
    </row>
    <row r="78" spans="1:13" ht="12" customHeight="1">
      <c r="E78" s="1981"/>
      <c r="F78" s="488" t="s">
        <v>109</v>
      </c>
      <c r="G78" s="99"/>
      <c r="H78" s="834">
        <f>SUM(H79:H81)</f>
        <v>0</v>
      </c>
      <c r="I78" s="834">
        <f>SUM(I79:I81)</f>
        <v>0</v>
      </c>
      <c r="J78" s="833">
        <f>SUM(H78:I78)</f>
        <v>0</v>
      </c>
    </row>
    <row r="79" spans="1:13" ht="12" customHeight="1">
      <c r="A79" s="97">
        <v>4</v>
      </c>
      <c r="B79" s="97">
        <v>6</v>
      </c>
      <c r="C79" s="97">
        <v>11</v>
      </c>
      <c r="E79" s="1995"/>
      <c r="F79" s="487"/>
      <c r="G79" s="99" t="s">
        <v>212</v>
      </c>
      <c r="H79" s="242">
        <v>0</v>
      </c>
      <c r="I79" s="242">
        <v>0</v>
      </c>
      <c r="J79" s="248">
        <f>SUM(H79:I79)</f>
        <v>0</v>
      </c>
    </row>
    <row r="80" spans="1:13" ht="12" customHeight="1">
      <c r="E80" s="1995"/>
      <c r="F80" s="487"/>
      <c r="G80" s="99" t="s">
        <v>332</v>
      </c>
      <c r="H80" s="242">
        <v>0</v>
      </c>
      <c r="I80" s="242">
        <v>0</v>
      </c>
      <c r="J80" s="248">
        <f>SUM(H80:I80)</f>
        <v>0</v>
      </c>
    </row>
    <row r="81" spans="1:13" ht="12" customHeight="1">
      <c r="E81" s="1995"/>
      <c r="F81" s="487"/>
      <c r="G81" s="99" t="s">
        <v>331</v>
      </c>
      <c r="H81" s="242">
        <v>0</v>
      </c>
      <c r="I81" s="242">
        <v>0</v>
      </c>
      <c r="J81" s="248">
        <f>SUM(H81:I81)</f>
        <v>0</v>
      </c>
    </row>
    <row r="82" spans="1:13" ht="12" customHeight="1">
      <c r="E82" s="1981"/>
      <c r="F82" s="488" t="s">
        <v>17</v>
      </c>
      <c r="G82" s="99"/>
      <c r="H82" s="834">
        <f>SUM(H83)</f>
        <v>0</v>
      </c>
      <c r="I82" s="834">
        <f>SUM(I83)</f>
        <v>0</v>
      </c>
      <c r="J82" s="833">
        <f t="shared" ref="J82:J96" si="2">H82+I82</f>
        <v>0</v>
      </c>
    </row>
    <row r="83" spans="1:13" ht="12" customHeight="1">
      <c r="A83" s="97">
        <v>4</v>
      </c>
      <c r="B83" s="97">
        <v>6</v>
      </c>
      <c r="C83" s="97">
        <v>11</v>
      </c>
      <c r="E83" s="1995"/>
      <c r="F83" s="487"/>
      <c r="G83" s="99" t="s">
        <v>209</v>
      </c>
      <c r="H83" s="810">
        <v>0</v>
      </c>
      <c r="I83" s="810">
        <v>0</v>
      </c>
      <c r="J83" s="248">
        <f t="shared" si="2"/>
        <v>0</v>
      </c>
    </row>
    <row r="84" spans="1:13">
      <c r="E84" s="2006">
        <v>1405</v>
      </c>
      <c r="F84" s="35" t="s">
        <v>18</v>
      </c>
      <c r="G84" s="36"/>
      <c r="H84" s="246">
        <f>SUM(H85+H90+H97+H99)</f>
        <v>0</v>
      </c>
      <c r="I84" s="246">
        <f>SUM(I85+I90+I97+I99)</f>
        <v>2</v>
      </c>
      <c r="J84" s="245">
        <f t="shared" si="2"/>
        <v>2</v>
      </c>
      <c r="M84" s="1"/>
    </row>
    <row r="85" spans="1:13" ht="12" customHeight="1">
      <c r="E85" s="2007"/>
      <c r="F85" s="488" t="s">
        <v>21</v>
      </c>
      <c r="G85" s="99"/>
      <c r="H85" s="834">
        <f>SUM(H86:H89)</f>
        <v>0</v>
      </c>
      <c r="I85" s="834">
        <f>SUM(I86:I89)</f>
        <v>0</v>
      </c>
      <c r="J85" s="833">
        <f t="shared" si="2"/>
        <v>0</v>
      </c>
      <c r="M85" s="1"/>
    </row>
    <row r="86" spans="1:13" ht="12" customHeight="1">
      <c r="A86" s="97">
        <v>5</v>
      </c>
      <c r="B86" s="97">
        <v>4</v>
      </c>
      <c r="C86" s="97">
        <v>8</v>
      </c>
      <c r="E86" s="2007"/>
      <c r="F86" s="487"/>
      <c r="G86" s="99" t="s">
        <v>208</v>
      </c>
      <c r="H86" s="242">
        <v>0</v>
      </c>
      <c r="I86" s="242">
        <v>0</v>
      </c>
      <c r="J86" s="248">
        <f t="shared" si="2"/>
        <v>0</v>
      </c>
    </row>
    <row r="87" spans="1:13" ht="12" customHeight="1">
      <c r="A87" s="97">
        <v>5</v>
      </c>
      <c r="B87" s="97">
        <v>4</v>
      </c>
      <c r="C87" s="97">
        <v>8</v>
      </c>
      <c r="E87" s="2007"/>
      <c r="F87" s="487"/>
      <c r="G87" s="99" t="s">
        <v>207</v>
      </c>
      <c r="H87" s="242">
        <v>0</v>
      </c>
      <c r="I87" s="242">
        <v>0</v>
      </c>
      <c r="J87" s="248">
        <f t="shared" si="2"/>
        <v>0</v>
      </c>
    </row>
    <row r="88" spans="1:13" ht="12" customHeight="1">
      <c r="A88" s="97">
        <v>5</v>
      </c>
      <c r="B88" s="97">
        <v>4</v>
      </c>
      <c r="C88" s="97">
        <v>8</v>
      </c>
      <c r="E88" s="2007"/>
      <c r="F88" s="487"/>
      <c r="G88" s="99" t="s">
        <v>206</v>
      </c>
      <c r="H88" s="242">
        <v>0</v>
      </c>
      <c r="I88" s="242">
        <v>0</v>
      </c>
      <c r="J88" s="248">
        <f t="shared" si="2"/>
        <v>0</v>
      </c>
    </row>
    <row r="89" spans="1:13" ht="12" customHeight="1">
      <c r="A89" s="97">
        <v>5</v>
      </c>
      <c r="B89" s="97">
        <v>4</v>
      </c>
      <c r="C89" s="97">
        <v>8</v>
      </c>
      <c r="E89" s="2007"/>
      <c r="F89" s="487"/>
      <c r="G89" s="99" t="s">
        <v>205</v>
      </c>
      <c r="H89" s="242">
        <v>0</v>
      </c>
      <c r="I89" s="242">
        <v>0</v>
      </c>
      <c r="J89" s="248">
        <f t="shared" si="2"/>
        <v>0</v>
      </c>
    </row>
    <row r="90" spans="1:13" ht="12" customHeight="1">
      <c r="E90" s="2007"/>
      <c r="F90" s="488" t="s">
        <v>19</v>
      </c>
      <c r="G90" s="99"/>
      <c r="H90" s="834">
        <f>SUM(H91:H96)</f>
        <v>0</v>
      </c>
      <c r="I90" s="834">
        <f>SUM(I91:I96)</f>
        <v>1</v>
      </c>
      <c r="J90" s="833">
        <f t="shared" si="2"/>
        <v>1</v>
      </c>
    </row>
    <row r="91" spans="1:13" ht="12" customHeight="1">
      <c r="A91" s="97">
        <v>5</v>
      </c>
      <c r="B91" s="97">
        <v>5</v>
      </c>
      <c r="C91" s="97">
        <v>11</v>
      </c>
      <c r="E91" s="2007"/>
      <c r="F91" s="487"/>
      <c r="G91" s="99" t="s">
        <v>204</v>
      </c>
      <c r="H91" s="242">
        <v>0</v>
      </c>
      <c r="I91" s="242">
        <v>0</v>
      </c>
      <c r="J91" s="248">
        <f t="shared" si="2"/>
        <v>0</v>
      </c>
    </row>
    <row r="92" spans="1:13" ht="12" customHeight="1">
      <c r="A92" s="97">
        <v>5</v>
      </c>
      <c r="B92" s="97">
        <v>5</v>
      </c>
      <c r="C92" s="97">
        <v>11</v>
      </c>
      <c r="E92" s="2007"/>
      <c r="F92" s="487"/>
      <c r="G92" s="99" t="s">
        <v>203</v>
      </c>
      <c r="H92" s="242">
        <v>0</v>
      </c>
      <c r="I92" s="242">
        <v>0</v>
      </c>
      <c r="J92" s="248">
        <f t="shared" si="2"/>
        <v>0</v>
      </c>
    </row>
    <row r="93" spans="1:13" ht="12" customHeight="1">
      <c r="A93" s="97">
        <v>5</v>
      </c>
      <c r="B93" s="97">
        <v>5</v>
      </c>
      <c r="C93" s="97">
        <v>11</v>
      </c>
      <c r="E93" s="2007"/>
      <c r="F93" s="487"/>
      <c r="G93" s="99" t="s">
        <v>202</v>
      </c>
      <c r="H93" s="242">
        <v>0</v>
      </c>
      <c r="I93" s="242">
        <v>0</v>
      </c>
      <c r="J93" s="248">
        <f t="shared" si="2"/>
        <v>0</v>
      </c>
    </row>
    <row r="94" spans="1:13" ht="12" customHeight="1">
      <c r="A94" s="97">
        <v>5</v>
      </c>
      <c r="B94" s="97">
        <v>5</v>
      </c>
      <c r="C94" s="97">
        <v>11</v>
      </c>
      <c r="E94" s="2007"/>
      <c r="F94" s="487"/>
      <c r="G94" s="99" t="s">
        <v>201</v>
      </c>
      <c r="H94" s="242">
        <v>0</v>
      </c>
      <c r="I94" s="242">
        <v>0</v>
      </c>
      <c r="J94" s="248">
        <f t="shared" si="2"/>
        <v>0</v>
      </c>
    </row>
    <row r="95" spans="1:13" ht="12" customHeight="1">
      <c r="A95" s="97">
        <v>5</v>
      </c>
      <c r="B95" s="97">
        <v>5</v>
      </c>
      <c r="C95" s="97">
        <v>11</v>
      </c>
      <c r="E95" s="2007"/>
      <c r="F95" s="487"/>
      <c r="G95" s="99" t="s">
        <v>319</v>
      </c>
      <c r="H95" s="242">
        <v>0</v>
      </c>
      <c r="I95" s="242">
        <v>1</v>
      </c>
      <c r="J95" s="248">
        <f t="shared" si="2"/>
        <v>1</v>
      </c>
    </row>
    <row r="96" spans="1:13" ht="12" customHeight="1">
      <c r="A96" s="97">
        <v>5</v>
      </c>
      <c r="B96" s="97">
        <v>5</v>
      </c>
      <c r="C96" s="97">
        <v>11</v>
      </c>
      <c r="E96" s="2007"/>
      <c r="F96" s="487"/>
      <c r="G96" s="10" t="s">
        <v>200</v>
      </c>
      <c r="H96" s="242">
        <v>0</v>
      </c>
      <c r="I96" s="242">
        <v>0</v>
      </c>
      <c r="J96" s="248">
        <f t="shared" si="2"/>
        <v>0</v>
      </c>
    </row>
    <row r="97" spans="1:13" ht="12" customHeight="1">
      <c r="E97" s="2007"/>
      <c r="F97" s="3" t="s">
        <v>65</v>
      </c>
      <c r="G97" s="9"/>
      <c r="H97" s="834">
        <f>SUM(H98)</f>
        <v>0</v>
      </c>
      <c r="I97" s="834">
        <f>SUM(I98)</f>
        <v>1</v>
      </c>
      <c r="J97" s="833">
        <f>SUM(H97:I97)</f>
        <v>1</v>
      </c>
    </row>
    <row r="98" spans="1:13" ht="12" customHeight="1">
      <c r="A98" s="97">
        <v>5</v>
      </c>
      <c r="B98" s="97">
        <v>5</v>
      </c>
      <c r="C98" s="97">
        <v>10</v>
      </c>
      <c r="E98" s="2007"/>
      <c r="F98" s="99"/>
      <c r="G98" s="99" t="s">
        <v>306</v>
      </c>
      <c r="H98" s="242">
        <v>0</v>
      </c>
      <c r="I98" s="242">
        <v>1</v>
      </c>
      <c r="J98" s="248">
        <f>SUM(H98:I98)</f>
        <v>1</v>
      </c>
    </row>
    <row r="99" spans="1:13" ht="12" customHeight="1">
      <c r="E99" s="2007"/>
      <c r="F99" s="488" t="s">
        <v>49</v>
      </c>
      <c r="G99" s="138"/>
      <c r="H99" s="834">
        <f>SUM(H100:H101)</f>
        <v>0</v>
      </c>
      <c r="I99" s="834">
        <f>SUM(I100:I101)</f>
        <v>0</v>
      </c>
      <c r="J99" s="833">
        <f>SUM(H99:I99)</f>
        <v>0</v>
      </c>
    </row>
    <row r="100" spans="1:13" ht="12" customHeight="1">
      <c r="A100" s="97">
        <v>5</v>
      </c>
      <c r="B100" s="97">
        <v>5</v>
      </c>
      <c r="C100" s="97">
        <v>13</v>
      </c>
      <c r="E100" s="2007"/>
      <c r="F100" s="487"/>
      <c r="G100" s="99" t="s">
        <v>199</v>
      </c>
      <c r="H100" s="242">
        <v>0</v>
      </c>
      <c r="I100" s="242">
        <v>0</v>
      </c>
      <c r="J100" s="248">
        <f>SUM(H100:I100)</f>
        <v>0</v>
      </c>
    </row>
    <row r="101" spans="1:13" ht="12" customHeight="1">
      <c r="E101" s="57"/>
      <c r="F101" s="487"/>
      <c r="G101" s="99" t="s">
        <v>198</v>
      </c>
      <c r="H101" s="242">
        <v>0</v>
      </c>
      <c r="I101" s="242">
        <v>0</v>
      </c>
      <c r="J101" s="248">
        <f>SUM(H101:I101)</f>
        <v>0</v>
      </c>
    </row>
    <row r="102" spans="1:13" ht="12.75" customHeight="1">
      <c r="E102" s="2006">
        <v>1406</v>
      </c>
      <c r="F102" s="35" t="s">
        <v>22</v>
      </c>
      <c r="G102" s="111"/>
      <c r="H102" s="246">
        <f>SUM(H103+H106+H109+H111)</f>
        <v>0</v>
      </c>
      <c r="I102" s="246">
        <f>SUM(I103+I106+I109+I111)</f>
        <v>6</v>
      </c>
      <c r="J102" s="245">
        <f t="shared" ref="J102:J112" si="3">H102+I102</f>
        <v>6</v>
      </c>
      <c r="M102" s="1"/>
    </row>
    <row r="103" spans="1:13" ht="12" customHeight="1">
      <c r="E103" s="2007"/>
      <c r="F103" s="488" t="s">
        <v>68</v>
      </c>
      <c r="G103" s="99"/>
      <c r="H103" s="834">
        <f>SUM(H104:H105)</f>
        <v>0</v>
      </c>
      <c r="I103" s="834">
        <f>SUM(I104:I105)</f>
        <v>2</v>
      </c>
      <c r="J103" s="833">
        <f t="shared" si="3"/>
        <v>2</v>
      </c>
      <c r="M103" s="1"/>
    </row>
    <row r="104" spans="1:13" ht="12" customHeight="1">
      <c r="A104" s="97">
        <v>6</v>
      </c>
      <c r="B104" s="97">
        <v>2</v>
      </c>
      <c r="C104" s="97">
        <v>6</v>
      </c>
      <c r="E104" s="2007"/>
      <c r="F104" s="497"/>
      <c r="G104" s="99" t="s">
        <v>197</v>
      </c>
      <c r="H104" s="242">
        <v>0</v>
      </c>
      <c r="I104" s="242">
        <v>2</v>
      </c>
      <c r="J104" s="248">
        <f t="shared" si="3"/>
        <v>2</v>
      </c>
    </row>
    <row r="105" spans="1:13" ht="12" customHeight="1">
      <c r="A105" s="97">
        <v>6</v>
      </c>
      <c r="B105" s="97">
        <v>2</v>
      </c>
      <c r="C105" s="97">
        <v>11</v>
      </c>
      <c r="E105" s="2007"/>
      <c r="F105" s="497"/>
      <c r="G105" s="99" t="s">
        <v>196</v>
      </c>
      <c r="H105" s="242">
        <v>0</v>
      </c>
      <c r="I105" s="242">
        <v>0</v>
      </c>
      <c r="J105" s="248">
        <f t="shared" si="3"/>
        <v>0</v>
      </c>
    </row>
    <row r="106" spans="1:13" ht="12" customHeight="1">
      <c r="E106" s="2007"/>
      <c r="F106" s="488" t="s">
        <v>23</v>
      </c>
      <c r="G106" s="99"/>
      <c r="H106" s="834">
        <f>SUM(H107:H108)</f>
        <v>0</v>
      </c>
      <c r="I106" s="834">
        <f>SUM(I107:I108)</f>
        <v>1</v>
      </c>
      <c r="J106" s="833">
        <f t="shared" si="3"/>
        <v>1</v>
      </c>
    </row>
    <row r="107" spans="1:13" ht="12" customHeight="1">
      <c r="A107" s="97">
        <v>6</v>
      </c>
      <c r="B107" s="97">
        <v>2</v>
      </c>
      <c r="C107" s="97">
        <v>10</v>
      </c>
      <c r="E107" s="2007"/>
      <c r="F107" s="487"/>
      <c r="G107" s="99" t="s">
        <v>195</v>
      </c>
      <c r="H107" s="242">
        <v>0</v>
      </c>
      <c r="I107" s="242">
        <v>1</v>
      </c>
      <c r="J107" s="248">
        <f t="shared" si="3"/>
        <v>1</v>
      </c>
    </row>
    <row r="108" spans="1:13" ht="12" customHeight="1">
      <c r="A108" s="97">
        <v>6</v>
      </c>
      <c r="B108" s="97">
        <v>2</v>
      </c>
      <c r="C108" s="97">
        <v>6</v>
      </c>
      <c r="E108" s="2007"/>
      <c r="F108" s="487"/>
      <c r="G108" s="99" t="s">
        <v>194</v>
      </c>
      <c r="H108" s="242">
        <v>0</v>
      </c>
      <c r="I108" s="242">
        <v>0</v>
      </c>
      <c r="J108" s="248">
        <f t="shared" si="3"/>
        <v>0</v>
      </c>
    </row>
    <row r="109" spans="1:13" ht="12" customHeight="1">
      <c r="E109" s="2007"/>
      <c r="F109" s="488" t="s">
        <v>36</v>
      </c>
      <c r="G109" s="99"/>
      <c r="H109" s="834">
        <f>SUM(H110)</f>
        <v>0</v>
      </c>
      <c r="I109" s="834">
        <f>SUM(I110)</f>
        <v>3</v>
      </c>
      <c r="J109" s="833">
        <f t="shared" si="3"/>
        <v>3</v>
      </c>
    </row>
    <row r="110" spans="1:13" ht="12" customHeight="1">
      <c r="A110" s="97">
        <v>6</v>
      </c>
      <c r="B110" s="97">
        <v>2</v>
      </c>
      <c r="C110" s="97">
        <v>10</v>
      </c>
      <c r="E110" s="2007"/>
      <c r="F110" s="497"/>
      <c r="G110" s="99" t="s">
        <v>193</v>
      </c>
      <c r="H110" s="242">
        <v>0</v>
      </c>
      <c r="I110" s="242">
        <v>3</v>
      </c>
      <c r="J110" s="248">
        <f t="shared" si="3"/>
        <v>3</v>
      </c>
    </row>
    <row r="111" spans="1:13" ht="12" customHeight="1">
      <c r="E111" s="2007"/>
      <c r="F111" s="488" t="s">
        <v>37</v>
      </c>
      <c r="G111" s="99"/>
      <c r="H111" s="834">
        <f>SUM(H112)</f>
        <v>0</v>
      </c>
      <c r="I111" s="834">
        <f>SUM(I112)</f>
        <v>0</v>
      </c>
      <c r="J111" s="833">
        <f t="shared" si="3"/>
        <v>0</v>
      </c>
    </row>
    <row r="112" spans="1:13" ht="12" customHeight="1">
      <c r="A112" s="97">
        <v>6</v>
      </c>
      <c r="B112" s="97">
        <v>4</v>
      </c>
      <c r="C112" s="97">
        <v>11</v>
      </c>
      <c r="E112" s="2008"/>
      <c r="F112" s="487"/>
      <c r="G112" s="99" t="s">
        <v>192</v>
      </c>
      <c r="H112" s="242">
        <v>0</v>
      </c>
      <c r="I112" s="242">
        <v>0</v>
      </c>
      <c r="J112" s="248">
        <f t="shared" si="3"/>
        <v>0</v>
      </c>
    </row>
    <row r="113" spans="1:13" ht="12.75" customHeight="1">
      <c r="E113" s="2010">
        <v>1407</v>
      </c>
      <c r="F113" s="35" t="s">
        <v>24</v>
      </c>
      <c r="G113" s="111"/>
      <c r="H113" s="246">
        <f>SUM(H114+H118)</f>
        <v>0</v>
      </c>
      <c r="I113" s="246">
        <f>SUM(I114+I118)</f>
        <v>0</v>
      </c>
      <c r="J113" s="245">
        <f>SUM(H113:I113)</f>
        <v>0</v>
      </c>
      <c r="M113" s="1"/>
    </row>
    <row r="114" spans="1:13" ht="12" customHeight="1">
      <c r="E114" s="1981"/>
      <c r="F114" s="488" t="s">
        <v>69</v>
      </c>
      <c r="G114" s="99"/>
      <c r="H114" s="834">
        <f>SUM(H115:H117)</f>
        <v>0</v>
      </c>
      <c r="I114" s="834">
        <f>SUM(I115:I117)</f>
        <v>0</v>
      </c>
      <c r="J114" s="833">
        <f t="shared" ref="J114:J123" si="4">H114+I114</f>
        <v>0</v>
      </c>
    </row>
    <row r="115" spans="1:13" ht="12" customHeight="1">
      <c r="A115" s="97">
        <v>7</v>
      </c>
      <c r="B115" s="97">
        <v>3</v>
      </c>
      <c r="C115" s="97">
        <v>11</v>
      </c>
      <c r="E115" s="1981"/>
      <c r="F115" s="488"/>
      <c r="G115" s="99" t="s">
        <v>190</v>
      </c>
      <c r="H115" s="242">
        <v>0</v>
      </c>
      <c r="I115" s="242">
        <v>0</v>
      </c>
      <c r="J115" s="248">
        <f t="shared" si="4"/>
        <v>0</v>
      </c>
    </row>
    <row r="116" spans="1:13" ht="12" customHeight="1">
      <c r="E116" s="1981"/>
      <c r="F116" s="488"/>
      <c r="G116" s="99" t="s">
        <v>189</v>
      </c>
      <c r="H116" s="242">
        <v>0</v>
      </c>
      <c r="I116" s="242">
        <v>0</v>
      </c>
      <c r="J116" s="248">
        <f t="shared" si="4"/>
        <v>0</v>
      </c>
    </row>
    <row r="117" spans="1:13" ht="12" customHeight="1">
      <c r="A117" s="97">
        <v>7</v>
      </c>
      <c r="B117" s="97">
        <v>3</v>
      </c>
      <c r="C117" s="97">
        <v>11</v>
      </c>
      <c r="E117" s="1981"/>
      <c r="F117" s="487"/>
      <c r="G117" s="99" t="s">
        <v>256</v>
      </c>
      <c r="H117" s="242">
        <v>0</v>
      </c>
      <c r="I117" s="242">
        <v>0</v>
      </c>
      <c r="J117" s="248">
        <f t="shared" si="4"/>
        <v>0</v>
      </c>
    </row>
    <row r="118" spans="1:13" ht="12" customHeight="1">
      <c r="E118" s="1981"/>
      <c r="F118" s="488" t="s">
        <v>51</v>
      </c>
      <c r="G118" s="138"/>
      <c r="H118" s="834">
        <f>SUM(H119:H120)</f>
        <v>0</v>
      </c>
      <c r="I118" s="834">
        <f>SUM(I119:I120)</f>
        <v>0</v>
      </c>
      <c r="J118" s="833">
        <f t="shared" si="4"/>
        <v>0</v>
      </c>
    </row>
    <row r="119" spans="1:13" ht="12" customHeight="1">
      <c r="A119" s="97">
        <v>7</v>
      </c>
      <c r="B119" s="97">
        <v>6</v>
      </c>
      <c r="C119" s="97">
        <v>10</v>
      </c>
      <c r="E119" s="1981"/>
      <c r="F119" s="487"/>
      <c r="G119" s="99" t="s">
        <v>186</v>
      </c>
      <c r="H119" s="242">
        <v>0</v>
      </c>
      <c r="I119" s="242">
        <v>0</v>
      </c>
      <c r="J119" s="248">
        <f t="shared" si="4"/>
        <v>0</v>
      </c>
    </row>
    <row r="120" spans="1:13" ht="12" customHeight="1">
      <c r="A120" s="97">
        <v>7</v>
      </c>
      <c r="B120" s="97">
        <v>6</v>
      </c>
      <c r="C120" s="97">
        <v>10</v>
      </c>
      <c r="E120" s="1981"/>
      <c r="F120" s="487"/>
      <c r="G120" s="99" t="s">
        <v>185</v>
      </c>
      <c r="H120" s="242">
        <v>0</v>
      </c>
      <c r="I120" s="242">
        <v>0</v>
      </c>
      <c r="J120" s="248">
        <f t="shared" si="4"/>
        <v>0</v>
      </c>
    </row>
    <row r="121" spans="1:13" ht="12.75" customHeight="1">
      <c r="E121" s="2010">
        <v>1408</v>
      </c>
      <c r="F121" s="35" t="s">
        <v>25</v>
      </c>
      <c r="G121" s="41"/>
      <c r="H121" s="246">
        <f>SUM(H122+H124+H127+H131)</f>
        <v>0</v>
      </c>
      <c r="I121" s="246">
        <f>SUM(I122+I124+I127+I131)</f>
        <v>1</v>
      </c>
      <c r="J121" s="245">
        <f t="shared" si="4"/>
        <v>1</v>
      </c>
      <c r="M121" s="1"/>
    </row>
    <row r="122" spans="1:13" ht="12" customHeight="1">
      <c r="E122" s="1981"/>
      <c r="F122" s="488" t="s">
        <v>20</v>
      </c>
      <c r="G122" s="99"/>
      <c r="H122" s="835">
        <f>SUM(H123)</f>
        <v>0</v>
      </c>
      <c r="I122" s="835">
        <f>SUM(I123)</f>
        <v>1</v>
      </c>
      <c r="J122" s="833">
        <f t="shared" si="4"/>
        <v>1</v>
      </c>
    </row>
    <row r="123" spans="1:13" ht="12" customHeight="1">
      <c r="A123" s="97">
        <v>8</v>
      </c>
      <c r="B123" s="97">
        <v>4</v>
      </c>
      <c r="C123" s="97">
        <v>8</v>
      </c>
      <c r="E123" s="1981"/>
      <c r="F123" s="487"/>
      <c r="G123" s="99" t="s">
        <v>183</v>
      </c>
      <c r="H123" s="242">
        <v>0</v>
      </c>
      <c r="I123" s="242">
        <v>1</v>
      </c>
      <c r="J123" s="248">
        <f t="shared" si="4"/>
        <v>1</v>
      </c>
    </row>
    <row r="124" spans="1:13" ht="12" customHeight="1">
      <c r="E124" s="1981"/>
      <c r="F124" s="488" t="s">
        <v>50</v>
      </c>
      <c r="G124" s="138"/>
      <c r="H124" s="834">
        <f>SUM(H125:H126)</f>
        <v>0</v>
      </c>
      <c r="I124" s="834">
        <f>SUM(I125:I126)</f>
        <v>0</v>
      </c>
      <c r="J124" s="833">
        <f>SUM(H124:I124)</f>
        <v>0</v>
      </c>
    </row>
    <row r="125" spans="1:13" ht="12" customHeight="1">
      <c r="E125" s="1981"/>
      <c r="F125" s="488"/>
      <c r="G125" s="261" t="s">
        <v>182</v>
      </c>
      <c r="H125" s="242">
        <v>0</v>
      </c>
      <c r="I125" s="242">
        <v>0</v>
      </c>
      <c r="J125" s="248">
        <f>SUM(H125:I125)</f>
        <v>0</v>
      </c>
    </row>
    <row r="126" spans="1:13" ht="12" customHeight="1">
      <c r="A126" s="97">
        <v>8</v>
      </c>
      <c r="B126" s="97">
        <v>4</v>
      </c>
      <c r="C126" s="97">
        <v>6</v>
      </c>
      <c r="E126" s="1981"/>
      <c r="F126" s="487"/>
      <c r="G126" s="99" t="s">
        <v>314</v>
      </c>
      <c r="H126" s="242">
        <v>0</v>
      </c>
      <c r="I126" s="242">
        <v>0</v>
      </c>
      <c r="J126" s="248">
        <f>SUM(H126:I126)</f>
        <v>0</v>
      </c>
    </row>
    <row r="127" spans="1:13" ht="12" customHeight="1">
      <c r="E127" s="1981"/>
      <c r="F127" s="488" t="s">
        <v>38</v>
      </c>
      <c r="G127" s="99"/>
      <c r="H127" s="834">
        <f>SUM(H128:H130)</f>
        <v>0</v>
      </c>
      <c r="I127" s="834">
        <f>SUM(I128:I130)</f>
        <v>0</v>
      </c>
      <c r="J127" s="833">
        <f t="shared" ref="J127:J132" si="5">H127+I127</f>
        <v>0</v>
      </c>
    </row>
    <row r="128" spans="1:13" ht="12" customHeight="1">
      <c r="A128" s="97">
        <v>8</v>
      </c>
      <c r="B128" s="97">
        <v>4</v>
      </c>
      <c r="C128" s="97">
        <v>11</v>
      </c>
      <c r="E128" s="1981"/>
      <c r="F128" s="488"/>
      <c r="G128" s="99" t="s">
        <v>180</v>
      </c>
      <c r="H128" s="242">
        <v>0</v>
      </c>
      <c r="I128" s="242">
        <v>0</v>
      </c>
      <c r="J128" s="248">
        <f t="shared" si="5"/>
        <v>0</v>
      </c>
    </row>
    <row r="129" spans="1:13" ht="12" customHeight="1">
      <c r="A129" s="97">
        <v>8</v>
      </c>
      <c r="B129" s="97">
        <v>3</v>
      </c>
      <c r="C129" s="97">
        <v>11</v>
      </c>
      <c r="E129" s="1981"/>
      <c r="F129" s="488"/>
      <c r="G129" s="99" t="s">
        <v>179</v>
      </c>
      <c r="H129" s="242">
        <v>0</v>
      </c>
      <c r="I129" s="242">
        <v>0</v>
      </c>
      <c r="J129" s="248">
        <f t="shared" si="5"/>
        <v>0</v>
      </c>
    </row>
    <row r="130" spans="1:13" ht="12" customHeight="1">
      <c r="A130" s="97">
        <v>8</v>
      </c>
      <c r="B130" s="97">
        <v>4</v>
      </c>
      <c r="C130" s="97">
        <v>11</v>
      </c>
      <c r="E130" s="1981"/>
      <c r="F130" s="488"/>
      <c r="G130" s="99" t="s">
        <v>178</v>
      </c>
      <c r="H130" s="242">
        <v>0</v>
      </c>
      <c r="I130" s="242">
        <v>0</v>
      </c>
      <c r="J130" s="248">
        <f t="shared" si="5"/>
        <v>0</v>
      </c>
    </row>
    <row r="131" spans="1:13" ht="12" customHeight="1">
      <c r="E131" s="1981"/>
      <c r="F131" s="488" t="s">
        <v>39</v>
      </c>
      <c r="G131" s="138"/>
      <c r="H131" s="834">
        <f>SUM(H132)</f>
        <v>0</v>
      </c>
      <c r="I131" s="834">
        <f>SUM(I132)</f>
        <v>0</v>
      </c>
      <c r="J131" s="833">
        <f t="shared" si="5"/>
        <v>0</v>
      </c>
    </row>
    <row r="132" spans="1:13" ht="12" customHeight="1">
      <c r="A132" s="97">
        <v>8</v>
      </c>
      <c r="B132" s="97">
        <v>4</v>
      </c>
      <c r="C132" s="97">
        <v>11</v>
      </c>
      <c r="E132" s="1981"/>
      <c r="F132" s="487"/>
      <c r="G132" s="99" t="s">
        <v>177</v>
      </c>
      <c r="H132" s="242">
        <v>0</v>
      </c>
      <c r="I132" s="242">
        <v>0</v>
      </c>
      <c r="J132" s="248">
        <f t="shared" si="5"/>
        <v>0</v>
      </c>
    </row>
    <row r="133" spans="1:13" ht="12.75" customHeight="1">
      <c r="E133" s="2010">
        <v>1624</v>
      </c>
      <c r="F133" s="41" t="s">
        <v>47</v>
      </c>
      <c r="G133" s="111"/>
      <c r="H133" s="246">
        <f>SUM(H134+H136)</f>
        <v>0</v>
      </c>
      <c r="I133" s="246">
        <f>SUM(I134+I136)</f>
        <v>1</v>
      </c>
      <c r="J133" s="246">
        <f>SUM(H133:I133)</f>
        <v>1</v>
      </c>
      <c r="K133" s="244"/>
      <c r="M133" s="1"/>
    </row>
    <row r="134" spans="1:13" ht="12" customHeight="1">
      <c r="E134" s="1981"/>
      <c r="F134" s="499" t="s">
        <v>35</v>
      </c>
      <c r="G134" s="10"/>
      <c r="H134" s="834">
        <f>SUM(H135)</f>
        <v>0</v>
      </c>
      <c r="I134" s="834">
        <f>SUM(I135)</f>
        <v>1</v>
      </c>
      <c r="J134" s="833">
        <f>H134+I134</f>
        <v>1</v>
      </c>
      <c r="M134" s="1"/>
    </row>
    <row r="135" spans="1:13" ht="12" customHeight="1">
      <c r="A135" s="97">
        <v>9</v>
      </c>
      <c r="B135" s="97">
        <v>4</v>
      </c>
      <c r="C135" s="97">
        <v>8</v>
      </c>
      <c r="E135" s="1981"/>
      <c r="F135" s="487"/>
      <c r="G135" s="99" t="s">
        <v>175</v>
      </c>
      <c r="H135" s="242">
        <v>0</v>
      </c>
      <c r="I135" s="242">
        <v>1</v>
      </c>
      <c r="J135" s="248">
        <f>H135+I135</f>
        <v>1</v>
      </c>
      <c r="M135" s="1"/>
    </row>
    <row r="136" spans="1:13" ht="12" customHeight="1">
      <c r="E136" s="1981"/>
      <c r="F136" s="488" t="s">
        <v>52</v>
      </c>
      <c r="G136" s="99"/>
      <c r="H136" s="834">
        <f>SUM(H137)</f>
        <v>0</v>
      </c>
      <c r="I136" s="834">
        <f>SUM(I137)</f>
        <v>0</v>
      </c>
      <c r="J136" s="833">
        <f>H136+I136</f>
        <v>0</v>
      </c>
      <c r="M136" s="1"/>
    </row>
    <row r="137" spans="1:13" ht="12" customHeight="1">
      <c r="A137" s="97">
        <v>9</v>
      </c>
      <c r="B137" s="97">
        <v>5</v>
      </c>
      <c r="C137" s="97">
        <v>11</v>
      </c>
      <c r="E137" s="1982"/>
      <c r="F137" s="518"/>
      <c r="G137" s="274" t="s">
        <v>174</v>
      </c>
      <c r="H137" s="810">
        <v>0</v>
      </c>
      <c r="I137" s="810">
        <v>0</v>
      </c>
      <c r="J137" s="809">
        <f>H137+I137</f>
        <v>0</v>
      </c>
      <c r="M137" s="1"/>
    </row>
    <row r="138" spans="1:13">
      <c r="E138" s="832"/>
      <c r="F138" s="2148" t="s">
        <v>5</v>
      </c>
      <c r="G138" s="2149"/>
      <c r="H138" s="808">
        <f>SUM(H8+H33+H64+H77+H84+H102+H113+H121+H133)</f>
        <v>0</v>
      </c>
      <c r="I138" s="808">
        <f>SUM(I8+I33+I64+I77+I84+I102+I113+I121+I133)</f>
        <v>12</v>
      </c>
      <c r="J138" s="807">
        <f>SUM(J8+J33+J64+J77+J84+J102+J113+J121+J133)</f>
        <v>12</v>
      </c>
    </row>
    <row r="139" spans="1:13" ht="10.5" customHeight="1">
      <c r="E139" s="754"/>
      <c r="F139" s="2020" t="s">
        <v>346</v>
      </c>
      <c r="G139" s="2020"/>
      <c r="H139" s="2020"/>
      <c r="I139" s="2020"/>
      <c r="J139" s="2020"/>
    </row>
    <row r="140" spans="1:13" ht="10.5" customHeight="1">
      <c r="E140" s="754"/>
      <c r="F140" s="2147"/>
      <c r="G140" s="2147"/>
      <c r="H140" s="2147"/>
      <c r="I140" s="2147"/>
      <c r="J140" s="2147"/>
    </row>
    <row r="141" spans="1:13" ht="9" customHeight="1"/>
    <row r="142" spans="1:13" ht="15.75" customHeight="1">
      <c r="E142" s="754"/>
      <c r="G142" s="99"/>
    </row>
    <row r="143" spans="1:13" ht="9" customHeight="1">
      <c r="E143" s="754"/>
    </row>
    <row r="144" spans="1:13" ht="12.75" customHeight="1"/>
    <row r="145" spans="5:5" ht="9" customHeight="1">
      <c r="E145" s="754"/>
    </row>
    <row r="146" spans="5:5" ht="9" customHeight="1">
      <c r="E146" s="754"/>
    </row>
    <row r="147" spans="5:5" ht="9" customHeight="1"/>
    <row r="148" spans="5:5" ht="9" customHeight="1"/>
    <row r="149" spans="5:5" ht="9" customHeight="1"/>
    <row r="150" spans="5:5" ht="9" customHeight="1"/>
    <row r="151" spans="5:5" ht="9" customHeight="1"/>
    <row r="152" spans="5:5" ht="9" customHeight="1"/>
    <row r="153" spans="5:5" ht="9" customHeight="1"/>
    <row r="154" spans="5:5" ht="9" customHeight="1"/>
    <row r="155" spans="5:5" ht="9" customHeight="1"/>
    <row r="156" spans="5:5" ht="9" customHeight="1"/>
    <row r="157" spans="5:5" ht="9" customHeight="1"/>
    <row r="158" spans="5:5" ht="9" customHeight="1"/>
    <row r="159" spans="5:5" ht="9" customHeight="1"/>
    <row r="160" spans="5: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c r="F231" s="99"/>
      <c r="G231" s="99"/>
    </row>
    <row r="232" spans="6:7" ht="9" customHeight="1"/>
    <row r="233" spans="6:7" ht="9" customHeight="1"/>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sheetData>
  <mergeCells count="20">
    <mergeCell ref="E77:E83"/>
    <mergeCell ref="E84:E100"/>
    <mergeCell ref="F139:J139"/>
    <mergeCell ref="F140:J140"/>
    <mergeCell ref="F138:G138"/>
    <mergeCell ref="E102:E112"/>
    <mergeCell ref="E113:E120"/>
    <mergeCell ref="E133:E137"/>
    <mergeCell ref="E121:E132"/>
    <mergeCell ref="L2:Z2"/>
    <mergeCell ref="E33:E63"/>
    <mergeCell ref="E75:E76"/>
    <mergeCell ref="E64:E71"/>
    <mergeCell ref="E3:J3"/>
    <mergeCell ref="E2:J2"/>
    <mergeCell ref="E6:E7"/>
    <mergeCell ref="E8:E30"/>
    <mergeCell ref="E4:J4"/>
    <mergeCell ref="H6:I6"/>
    <mergeCell ref="H75:I75"/>
  </mergeCells>
  <printOptions horizontalCentered="1"/>
  <pageMargins left="0.51" right="0.43" top="0.52" bottom="0.94488188976377963" header="0.51181102362204722" footer="0.51181102362204722"/>
  <pageSetup scale="84" orientation="portrait" r:id="rId1"/>
  <headerFooter alignWithMargins="0">
    <oddFooter>&amp;F</oddFooter>
  </headerFooter>
  <rowBreaks count="1" manualBreakCount="1">
    <brk id="72"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F9E5B-A5F7-40E0-985C-DCF52ADD50CF}">
  <dimension ref="A1:AB508"/>
  <sheetViews>
    <sheetView view="pageBreakPreview" zoomScaleNormal="100" zoomScaleSheetLayoutView="100" workbookViewId="0">
      <selection activeCell="D14" sqref="D14"/>
    </sheetView>
  </sheetViews>
  <sheetFormatPr baseColWidth="10" defaultRowHeight="12.75"/>
  <cols>
    <col min="1" max="1" width="7.85546875" style="73" customWidth="1"/>
    <col min="2" max="2" width="2" style="73" customWidth="1"/>
    <col min="3" max="3" width="1.5703125" style="73" customWidth="1"/>
    <col min="4" max="4" width="61.28515625" style="73" customWidth="1"/>
    <col min="5" max="5" width="5.42578125" style="73" bestFit="1" customWidth="1"/>
    <col min="6" max="6" width="5.42578125" style="73" customWidth="1"/>
    <col min="7" max="7" width="6.140625" style="73" customWidth="1"/>
    <col min="8" max="9" width="11.42578125" style="73"/>
    <col min="10" max="10" width="4.7109375" style="73" customWidth="1"/>
    <col min="11" max="11" width="5" style="73" customWidth="1"/>
    <col min="12" max="12" width="2.28515625" style="73" customWidth="1"/>
    <col min="13" max="13" width="26" style="73" customWidth="1"/>
    <col min="14" max="14" width="8" style="73" customWidth="1"/>
    <col min="15" max="15" width="1" style="73" customWidth="1"/>
    <col min="16" max="16" width="6.7109375" style="73" customWidth="1"/>
    <col min="17" max="17" width="1" style="73" customWidth="1"/>
    <col min="18" max="18" width="6.7109375" style="73" customWidth="1"/>
    <col min="19" max="19" width="1" style="73" customWidth="1"/>
    <col min="20" max="20" width="6.7109375" style="73" customWidth="1"/>
    <col min="21" max="21" width="1" style="73" customWidth="1"/>
    <col min="22" max="22" width="6.7109375" style="73" customWidth="1"/>
    <col min="23" max="23" width="1" style="73" customWidth="1"/>
    <col min="24" max="24" width="6.7109375" style="73" customWidth="1"/>
    <col min="25" max="25" width="1" style="73" customWidth="1"/>
    <col min="26" max="27" width="6.7109375" style="73" customWidth="1"/>
    <col min="28" max="253" width="11.42578125" style="73"/>
    <col min="254" max="254" width="1.85546875" style="73" customWidth="1"/>
    <col min="255" max="255" width="2.85546875" style="73" customWidth="1"/>
    <col min="256" max="256" width="3.42578125" style="73" customWidth="1"/>
    <col min="257" max="257" width="7.85546875" style="73" customWidth="1"/>
    <col min="258" max="258" width="2" style="73" customWidth="1"/>
    <col min="259" max="259" width="1.5703125" style="73" customWidth="1"/>
    <col min="260" max="260" width="61.28515625" style="73" customWidth="1"/>
    <col min="261" max="261" width="5.42578125" style="73" bestFit="1" customWidth="1"/>
    <col min="262" max="262" width="5.42578125" style="73" customWidth="1"/>
    <col min="263" max="263" width="6.140625" style="73" customWidth="1"/>
    <col min="264" max="265" width="11.42578125" style="73"/>
    <col min="266" max="266" width="4.7109375" style="73" customWidth="1"/>
    <col min="267" max="267" width="5" style="73" customWidth="1"/>
    <col min="268" max="268" width="2.28515625" style="73" customWidth="1"/>
    <col min="269" max="269" width="26" style="73" customWidth="1"/>
    <col min="270" max="270" width="8" style="73" customWidth="1"/>
    <col min="271" max="271" width="1" style="73" customWidth="1"/>
    <col min="272" max="272" width="6.7109375" style="73" customWidth="1"/>
    <col min="273" max="273" width="1" style="73" customWidth="1"/>
    <col min="274" max="274" width="6.7109375" style="73" customWidth="1"/>
    <col min="275" max="275" width="1" style="73" customWidth="1"/>
    <col min="276" max="276" width="6.7109375" style="73" customWidth="1"/>
    <col min="277" max="277" width="1" style="73" customWidth="1"/>
    <col min="278" max="278" width="6.7109375" style="73" customWidth="1"/>
    <col min="279" max="279" width="1" style="73" customWidth="1"/>
    <col min="280" max="280" width="6.7109375" style="73" customWidth="1"/>
    <col min="281" max="281" width="1" style="73" customWidth="1"/>
    <col min="282" max="283" width="6.7109375" style="73" customWidth="1"/>
    <col min="284" max="509" width="11.42578125" style="73"/>
    <col min="510" max="510" width="1.85546875" style="73" customWidth="1"/>
    <col min="511" max="511" width="2.85546875" style="73" customWidth="1"/>
    <col min="512" max="512" width="3.42578125" style="73" customWidth="1"/>
    <col min="513" max="513" width="7.85546875" style="73" customWidth="1"/>
    <col min="514" max="514" width="2" style="73" customWidth="1"/>
    <col min="515" max="515" width="1.5703125" style="73" customWidth="1"/>
    <col min="516" max="516" width="61.28515625" style="73" customWidth="1"/>
    <col min="517" max="517" width="5.42578125" style="73" bestFit="1" customWidth="1"/>
    <col min="518" max="518" width="5.42578125" style="73" customWidth="1"/>
    <col min="519" max="519" width="6.140625" style="73" customWidth="1"/>
    <col min="520" max="521" width="11.42578125" style="73"/>
    <col min="522" max="522" width="4.7109375" style="73" customWidth="1"/>
    <col min="523" max="523" width="5" style="73" customWidth="1"/>
    <col min="524" max="524" width="2.28515625" style="73" customWidth="1"/>
    <col min="525" max="525" width="26" style="73" customWidth="1"/>
    <col min="526" max="526" width="8" style="73" customWidth="1"/>
    <col min="527" max="527" width="1" style="73" customWidth="1"/>
    <col min="528" max="528" width="6.7109375" style="73" customWidth="1"/>
    <col min="529" max="529" width="1" style="73" customWidth="1"/>
    <col min="530" max="530" width="6.7109375" style="73" customWidth="1"/>
    <col min="531" max="531" width="1" style="73" customWidth="1"/>
    <col min="532" max="532" width="6.7109375" style="73" customWidth="1"/>
    <col min="533" max="533" width="1" style="73" customWidth="1"/>
    <col min="534" max="534" width="6.7109375" style="73" customWidth="1"/>
    <col min="535" max="535" width="1" style="73" customWidth="1"/>
    <col min="536" max="536" width="6.7109375" style="73" customWidth="1"/>
    <col min="537" max="537" width="1" style="73" customWidth="1"/>
    <col min="538" max="539" width="6.7109375" style="73" customWidth="1"/>
    <col min="540" max="765" width="11.42578125" style="73"/>
    <col min="766" max="766" width="1.85546875" style="73" customWidth="1"/>
    <col min="767" max="767" width="2.85546875" style="73" customWidth="1"/>
    <col min="768" max="768" width="3.42578125" style="73" customWidth="1"/>
    <col min="769" max="769" width="7.85546875" style="73" customWidth="1"/>
    <col min="770" max="770" width="2" style="73" customWidth="1"/>
    <col min="771" max="771" width="1.5703125" style="73" customWidth="1"/>
    <col min="772" max="772" width="61.28515625" style="73" customWidth="1"/>
    <col min="773" max="773" width="5.42578125" style="73" bestFit="1" customWidth="1"/>
    <col min="774" max="774" width="5.42578125" style="73" customWidth="1"/>
    <col min="775" max="775" width="6.140625" style="73" customWidth="1"/>
    <col min="776" max="777" width="11.42578125" style="73"/>
    <col min="778" max="778" width="4.7109375" style="73" customWidth="1"/>
    <col min="779" max="779" width="5" style="73" customWidth="1"/>
    <col min="780" max="780" width="2.28515625" style="73" customWidth="1"/>
    <col min="781" max="781" width="26" style="73" customWidth="1"/>
    <col min="782" max="782" width="8" style="73" customWidth="1"/>
    <col min="783" max="783" width="1" style="73" customWidth="1"/>
    <col min="784" max="784" width="6.7109375" style="73" customWidth="1"/>
    <col min="785" max="785" width="1" style="73" customWidth="1"/>
    <col min="786" max="786" width="6.7109375" style="73" customWidth="1"/>
    <col min="787" max="787" width="1" style="73" customWidth="1"/>
    <col min="788" max="788" width="6.7109375" style="73" customWidth="1"/>
    <col min="789" max="789" width="1" style="73" customWidth="1"/>
    <col min="790" max="790" width="6.7109375" style="73" customWidth="1"/>
    <col min="791" max="791" width="1" style="73" customWidth="1"/>
    <col min="792" max="792" width="6.7109375" style="73" customWidth="1"/>
    <col min="793" max="793" width="1" style="73" customWidth="1"/>
    <col min="794" max="795" width="6.7109375" style="73" customWidth="1"/>
    <col min="796" max="1021" width="11.42578125" style="73"/>
    <col min="1022" max="1022" width="1.85546875" style="73" customWidth="1"/>
    <col min="1023" max="1023" width="2.85546875" style="73" customWidth="1"/>
    <col min="1024" max="1024" width="3.42578125" style="73" customWidth="1"/>
    <col min="1025" max="1025" width="7.85546875" style="73" customWidth="1"/>
    <col min="1026" max="1026" width="2" style="73" customWidth="1"/>
    <col min="1027" max="1027" width="1.5703125" style="73" customWidth="1"/>
    <col min="1028" max="1028" width="61.28515625" style="73" customWidth="1"/>
    <col min="1029" max="1029" width="5.42578125" style="73" bestFit="1" customWidth="1"/>
    <col min="1030" max="1030" width="5.42578125" style="73" customWidth="1"/>
    <col min="1031" max="1031" width="6.140625" style="73" customWidth="1"/>
    <col min="1032" max="1033" width="11.42578125" style="73"/>
    <col min="1034" max="1034" width="4.7109375" style="73" customWidth="1"/>
    <col min="1035" max="1035" width="5" style="73" customWidth="1"/>
    <col min="1036" max="1036" width="2.28515625" style="73" customWidth="1"/>
    <col min="1037" max="1037" width="26" style="73" customWidth="1"/>
    <col min="1038" max="1038" width="8" style="73" customWidth="1"/>
    <col min="1039" max="1039" width="1" style="73" customWidth="1"/>
    <col min="1040" max="1040" width="6.7109375" style="73" customWidth="1"/>
    <col min="1041" max="1041" width="1" style="73" customWidth="1"/>
    <col min="1042" max="1042" width="6.7109375" style="73" customWidth="1"/>
    <col min="1043" max="1043" width="1" style="73" customWidth="1"/>
    <col min="1044" max="1044" width="6.7109375" style="73" customWidth="1"/>
    <col min="1045" max="1045" width="1" style="73" customWidth="1"/>
    <col min="1046" max="1046" width="6.7109375" style="73" customWidth="1"/>
    <col min="1047" max="1047" width="1" style="73" customWidth="1"/>
    <col min="1048" max="1048" width="6.7109375" style="73" customWidth="1"/>
    <col min="1049" max="1049" width="1" style="73" customWidth="1"/>
    <col min="1050" max="1051" width="6.7109375" style="73" customWidth="1"/>
    <col min="1052" max="1277" width="11.42578125" style="73"/>
    <col min="1278" max="1278" width="1.85546875" style="73" customWidth="1"/>
    <col min="1279" max="1279" width="2.85546875" style="73" customWidth="1"/>
    <col min="1280" max="1280" width="3.42578125" style="73" customWidth="1"/>
    <col min="1281" max="1281" width="7.85546875" style="73" customWidth="1"/>
    <col min="1282" max="1282" width="2" style="73" customWidth="1"/>
    <col min="1283" max="1283" width="1.5703125" style="73" customWidth="1"/>
    <col min="1284" max="1284" width="61.28515625" style="73" customWidth="1"/>
    <col min="1285" max="1285" width="5.42578125" style="73" bestFit="1" customWidth="1"/>
    <col min="1286" max="1286" width="5.42578125" style="73" customWidth="1"/>
    <col min="1287" max="1287" width="6.140625" style="73" customWidth="1"/>
    <col min="1288" max="1289" width="11.42578125" style="73"/>
    <col min="1290" max="1290" width="4.7109375" style="73" customWidth="1"/>
    <col min="1291" max="1291" width="5" style="73" customWidth="1"/>
    <col min="1292" max="1292" width="2.28515625" style="73" customWidth="1"/>
    <col min="1293" max="1293" width="26" style="73" customWidth="1"/>
    <col min="1294" max="1294" width="8" style="73" customWidth="1"/>
    <col min="1295" max="1295" width="1" style="73" customWidth="1"/>
    <col min="1296" max="1296" width="6.7109375" style="73" customWidth="1"/>
    <col min="1297" max="1297" width="1" style="73" customWidth="1"/>
    <col min="1298" max="1298" width="6.7109375" style="73" customWidth="1"/>
    <col min="1299" max="1299" width="1" style="73" customWidth="1"/>
    <col min="1300" max="1300" width="6.7109375" style="73" customWidth="1"/>
    <col min="1301" max="1301" width="1" style="73" customWidth="1"/>
    <col min="1302" max="1302" width="6.7109375" style="73" customWidth="1"/>
    <col min="1303" max="1303" width="1" style="73" customWidth="1"/>
    <col min="1304" max="1304" width="6.7109375" style="73" customWidth="1"/>
    <col min="1305" max="1305" width="1" style="73" customWidth="1"/>
    <col min="1306" max="1307" width="6.7109375" style="73" customWidth="1"/>
    <col min="1308" max="1533" width="11.42578125" style="73"/>
    <col min="1534" max="1534" width="1.85546875" style="73" customWidth="1"/>
    <col min="1535" max="1535" width="2.85546875" style="73" customWidth="1"/>
    <col min="1536" max="1536" width="3.42578125" style="73" customWidth="1"/>
    <col min="1537" max="1537" width="7.85546875" style="73" customWidth="1"/>
    <col min="1538" max="1538" width="2" style="73" customWidth="1"/>
    <col min="1539" max="1539" width="1.5703125" style="73" customWidth="1"/>
    <col min="1540" max="1540" width="61.28515625" style="73" customWidth="1"/>
    <col min="1541" max="1541" width="5.42578125" style="73" bestFit="1" customWidth="1"/>
    <col min="1542" max="1542" width="5.42578125" style="73" customWidth="1"/>
    <col min="1543" max="1543" width="6.140625" style="73" customWidth="1"/>
    <col min="1544" max="1545" width="11.42578125" style="73"/>
    <col min="1546" max="1546" width="4.7109375" style="73" customWidth="1"/>
    <col min="1547" max="1547" width="5" style="73" customWidth="1"/>
    <col min="1548" max="1548" width="2.28515625" style="73" customWidth="1"/>
    <col min="1549" max="1549" width="26" style="73" customWidth="1"/>
    <col min="1550" max="1550" width="8" style="73" customWidth="1"/>
    <col min="1551" max="1551" width="1" style="73" customWidth="1"/>
    <col min="1552" max="1552" width="6.7109375" style="73" customWidth="1"/>
    <col min="1553" max="1553" width="1" style="73" customWidth="1"/>
    <col min="1554" max="1554" width="6.7109375" style="73" customWidth="1"/>
    <col min="1555" max="1555" width="1" style="73" customWidth="1"/>
    <col min="1556" max="1556" width="6.7109375" style="73" customWidth="1"/>
    <col min="1557" max="1557" width="1" style="73" customWidth="1"/>
    <col min="1558" max="1558" width="6.7109375" style="73" customWidth="1"/>
    <col min="1559" max="1559" width="1" style="73" customWidth="1"/>
    <col min="1560" max="1560" width="6.7109375" style="73" customWidth="1"/>
    <col min="1561" max="1561" width="1" style="73" customWidth="1"/>
    <col min="1562" max="1563" width="6.7109375" style="73" customWidth="1"/>
    <col min="1564" max="1789" width="11.42578125" style="73"/>
    <col min="1790" max="1790" width="1.85546875" style="73" customWidth="1"/>
    <col min="1791" max="1791" width="2.85546875" style="73" customWidth="1"/>
    <col min="1792" max="1792" width="3.42578125" style="73" customWidth="1"/>
    <col min="1793" max="1793" width="7.85546875" style="73" customWidth="1"/>
    <col min="1794" max="1794" width="2" style="73" customWidth="1"/>
    <col min="1795" max="1795" width="1.5703125" style="73" customWidth="1"/>
    <col min="1796" max="1796" width="61.28515625" style="73" customWidth="1"/>
    <col min="1797" max="1797" width="5.42578125" style="73" bestFit="1" customWidth="1"/>
    <col min="1798" max="1798" width="5.42578125" style="73" customWidth="1"/>
    <col min="1799" max="1799" width="6.140625" style="73" customWidth="1"/>
    <col min="1800" max="1801" width="11.42578125" style="73"/>
    <col min="1802" max="1802" width="4.7109375" style="73" customWidth="1"/>
    <col min="1803" max="1803" width="5" style="73" customWidth="1"/>
    <col min="1804" max="1804" width="2.28515625" style="73" customWidth="1"/>
    <col min="1805" max="1805" width="26" style="73" customWidth="1"/>
    <col min="1806" max="1806" width="8" style="73" customWidth="1"/>
    <col min="1807" max="1807" width="1" style="73" customWidth="1"/>
    <col min="1808" max="1808" width="6.7109375" style="73" customWidth="1"/>
    <col min="1809" max="1809" width="1" style="73" customWidth="1"/>
    <col min="1810" max="1810" width="6.7109375" style="73" customWidth="1"/>
    <col min="1811" max="1811" width="1" style="73" customWidth="1"/>
    <col min="1812" max="1812" width="6.7109375" style="73" customWidth="1"/>
    <col min="1813" max="1813" width="1" style="73" customWidth="1"/>
    <col min="1814" max="1814" width="6.7109375" style="73" customWidth="1"/>
    <col min="1815" max="1815" width="1" style="73" customWidth="1"/>
    <col min="1816" max="1816" width="6.7109375" style="73" customWidth="1"/>
    <col min="1817" max="1817" width="1" style="73" customWidth="1"/>
    <col min="1818" max="1819" width="6.7109375" style="73" customWidth="1"/>
    <col min="1820" max="2045" width="11.42578125" style="73"/>
    <col min="2046" max="2046" width="1.85546875" style="73" customWidth="1"/>
    <col min="2047" max="2047" width="2.85546875" style="73" customWidth="1"/>
    <col min="2048" max="2048" width="3.42578125" style="73" customWidth="1"/>
    <col min="2049" max="2049" width="7.85546875" style="73" customWidth="1"/>
    <col min="2050" max="2050" width="2" style="73" customWidth="1"/>
    <col min="2051" max="2051" width="1.5703125" style="73" customWidth="1"/>
    <col min="2052" max="2052" width="61.28515625" style="73" customWidth="1"/>
    <col min="2053" max="2053" width="5.42578125" style="73" bestFit="1" customWidth="1"/>
    <col min="2054" max="2054" width="5.42578125" style="73" customWidth="1"/>
    <col min="2055" max="2055" width="6.140625" style="73" customWidth="1"/>
    <col min="2056" max="2057" width="11.42578125" style="73"/>
    <col min="2058" max="2058" width="4.7109375" style="73" customWidth="1"/>
    <col min="2059" max="2059" width="5" style="73" customWidth="1"/>
    <col min="2060" max="2060" width="2.28515625" style="73" customWidth="1"/>
    <col min="2061" max="2061" width="26" style="73" customWidth="1"/>
    <col min="2062" max="2062" width="8" style="73" customWidth="1"/>
    <col min="2063" max="2063" width="1" style="73" customWidth="1"/>
    <col min="2064" max="2064" width="6.7109375" style="73" customWidth="1"/>
    <col min="2065" max="2065" width="1" style="73" customWidth="1"/>
    <col min="2066" max="2066" width="6.7109375" style="73" customWidth="1"/>
    <col min="2067" max="2067" width="1" style="73" customWidth="1"/>
    <col min="2068" max="2068" width="6.7109375" style="73" customWidth="1"/>
    <col min="2069" max="2069" width="1" style="73" customWidth="1"/>
    <col min="2070" max="2070" width="6.7109375" style="73" customWidth="1"/>
    <col min="2071" max="2071" width="1" style="73" customWidth="1"/>
    <col min="2072" max="2072" width="6.7109375" style="73" customWidth="1"/>
    <col min="2073" max="2073" width="1" style="73" customWidth="1"/>
    <col min="2074" max="2075" width="6.7109375" style="73" customWidth="1"/>
    <col min="2076" max="2301" width="11.42578125" style="73"/>
    <col min="2302" max="2302" width="1.85546875" style="73" customWidth="1"/>
    <col min="2303" max="2303" width="2.85546875" style="73" customWidth="1"/>
    <col min="2304" max="2304" width="3.42578125" style="73" customWidth="1"/>
    <col min="2305" max="2305" width="7.85546875" style="73" customWidth="1"/>
    <col min="2306" max="2306" width="2" style="73" customWidth="1"/>
    <col min="2307" max="2307" width="1.5703125" style="73" customWidth="1"/>
    <col min="2308" max="2308" width="61.28515625" style="73" customWidth="1"/>
    <col min="2309" max="2309" width="5.42578125" style="73" bestFit="1" customWidth="1"/>
    <col min="2310" max="2310" width="5.42578125" style="73" customWidth="1"/>
    <col min="2311" max="2311" width="6.140625" style="73" customWidth="1"/>
    <col min="2312" max="2313" width="11.42578125" style="73"/>
    <col min="2314" max="2314" width="4.7109375" style="73" customWidth="1"/>
    <col min="2315" max="2315" width="5" style="73" customWidth="1"/>
    <col min="2316" max="2316" width="2.28515625" style="73" customWidth="1"/>
    <col min="2317" max="2317" width="26" style="73" customWidth="1"/>
    <col min="2318" max="2318" width="8" style="73" customWidth="1"/>
    <col min="2319" max="2319" width="1" style="73" customWidth="1"/>
    <col min="2320" max="2320" width="6.7109375" style="73" customWidth="1"/>
    <col min="2321" max="2321" width="1" style="73" customWidth="1"/>
    <col min="2322" max="2322" width="6.7109375" style="73" customWidth="1"/>
    <col min="2323" max="2323" width="1" style="73" customWidth="1"/>
    <col min="2324" max="2324" width="6.7109375" style="73" customWidth="1"/>
    <col min="2325" max="2325" width="1" style="73" customWidth="1"/>
    <col min="2326" max="2326" width="6.7109375" style="73" customWidth="1"/>
    <col min="2327" max="2327" width="1" style="73" customWidth="1"/>
    <col min="2328" max="2328" width="6.7109375" style="73" customWidth="1"/>
    <col min="2329" max="2329" width="1" style="73" customWidth="1"/>
    <col min="2330" max="2331" width="6.7109375" style="73" customWidth="1"/>
    <col min="2332" max="2557" width="11.42578125" style="73"/>
    <col min="2558" max="2558" width="1.85546875" style="73" customWidth="1"/>
    <col min="2559" max="2559" width="2.85546875" style="73" customWidth="1"/>
    <col min="2560" max="2560" width="3.42578125" style="73" customWidth="1"/>
    <col min="2561" max="2561" width="7.85546875" style="73" customWidth="1"/>
    <col min="2562" max="2562" width="2" style="73" customWidth="1"/>
    <col min="2563" max="2563" width="1.5703125" style="73" customWidth="1"/>
    <col min="2564" max="2564" width="61.28515625" style="73" customWidth="1"/>
    <col min="2565" max="2565" width="5.42578125" style="73" bestFit="1" customWidth="1"/>
    <col min="2566" max="2566" width="5.42578125" style="73" customWidth="1"/>
    <col min="2567" max="2567" width="6.140625" style="73" customWidth="1"/>
    <col min="2568" max="2569" width="11.42578125" style="73"/>
    <col min="2570" max="2570" width="4.7109375" style="73" customWidth="1"/>
    <col min="2571" max="2571" width="5" style="73" customWidth="1"/>
    <col min="2572" max="2572" width="2.28515625" style="73" customWidth="1"/>
    <col min="2573" max="2573" width="26" style="73" customWidth="1"/>
    <col min="2574" max="2574" width="8" style="73" customWidth="1"/>
    <col min="2575" max="2575" width="1" style="73" customWidth="1"/>
    <col min="2576" max="2576" width="6.7109375" style="73" customWidth="1"/>
    <col min="2577" max="2577" width="1" style="73" customWidth="1"/>
    <col min="2578" max="2578" width="6.7109375" style="73" customWidth="1"/>
    <col min="2579" max="2579" width="1" style="73" customWidth="1"/>
    <col min="2580" max="2580" width="6.7109375" style="73" customWidth="1"/>
    <col min="2581" max="2581" width="1" style="73" customWidth="1"/>
    <col min="2582" max="2582" width="6.7109375" style="73" customWidth="1"/>
    <col min="2583" max="2583" width="1" style="73" customWidth="1"/>
    <col min="2584" max="2584" width="6.7109375" style="73" customWidth="1"/>
    <col min="2585" max="2585" width="1" style="73" customWidth="1"/>
    <col min="2586" max="2587" width="6.7109375" style="73" customWidth="1"/>
    <col min="2588" max="2813" width="11.42578125" style="73"/>
    <col min="2814" max="2814" width="1.85546875" style="73" customWidth="1"/>
    <col min="2815" max="2815" width="2.85546875" style="73" customWidth="1"/>
    <col min="2816" max="2816" width="3.42578125" style="73" customWidth="1"/>
    <col min="2817" max="2817" width="7.85546875" style="73" customWidth="1"/>
    <col min="2818" max="2818" width="2" style="73" customWidth="1"/>
    <col min="2819" max="2819" width="1.5703125" style="73" customWidth="1"/>
    <col min="2820" max="2820" width="61.28515625" style="73" customWidth="1"/>
    <col min="2821" max="2821" width="5.42578125" style="73" bestFit="1" customWidth="1"/>
    <col min="2822" max="2822" width="5.42578125" style="73" customWidth="1"/>
    <col min="2823" max="2823" width="6.140625" style="73" customWidth="1"/>
    <col min="2824" max="2825" width="11.42578125" style="73"/>
    <col min="2826" max="2826" width="4.7109375" style="73" customWidth="1"/>
    <col min="2827" max="2827" width="5" style="73" customWidth="1"/>
    <col min="2828" max="2828" width="2.28515625" style="73" customWidth="1"/>
    <col min="2829" max="2829" width="26" style="73" customWidth="1"/>
    <col min="2830" max="2830" width="8" style="73" customWidth="1"/>
    <col min="2831" max="2831" width="1" style="73" customWidth="1"/>
    <col min="2832" max="2832" width="6.7109375" style="73" customWidth="1"/>
    <col min="2833" max="2833" width="1" style="73" customWidth="1"/>
    <col min="2834" max="2834" width="6.7109375" style="73" customWidth="1"/>
    <col min="2835" max="2835" width="1" style="73" customWidth="1"/>
    <col min="2836" max="2836" width="6.7109375" style="73" customWidth="1"/>
    <col min="2837" max="2837" width="1" style="73" customWidth="1"/>
    <col min="2838" max="2838" width="6.7109375" style="73" customWidth="1"/>
    <col min="2839" max="2839" width="1" style="73" customWidth="1"/>
    <col min="2840" max="2840" width="6.7109375" style="73" customWidth="1"/>
    <col min="2841" max="2841" width="1" style="73" customWidth="1"/>
    <col min="2842" max="2843" width="6.7109375" style="73" customWidth="1"/>
    <col min="2844" max="3069" width="11.42578125" style="73"/>
    <col min="3070" max="3070" width="1.85546875" style="73" customWidth="1"/>
    <col min="3071" max="3071" width="2.85546875" style="73" customWidth="1"/>
    <col min="3072" max="3072" width="3.42578125" style="73" customWidth="1"/>
    <col min="3073" max="3073" width="7.85546875" style="73" customWidth="1"/>
    <col min="3074" max="3074" width="2" style="73" customWidth="1"/>
    <col min="3075" max="3075" width="1.5703125" style="73" customWidth="1"/>
    <col min="3076" max="3076" width="61.28515625" style="73" customWidth="1"/>
    <col min="3077" max="3077" width="5.42578125" style="73" bestFit="1" customWidth="1"/>
    <col min="3078" max="3078" width="5.42578125" style="73" customWidth="1"/>
    <col min="3079" max="3079" width="6.140625" style="73" customWidth="1"/>
    <col min="3080" max="3081" width="11.42578125" style="73"/>
    <col min="3082" max="3082" width="4.7109375" style="73" customWidth="1"/>
    <col min="3083" max="3083" width="5" style="73" customWidth="1"/>
    <col min="3084" max="3084" width="2.28515625" style="73" customWidth="1"/>
    <col min="3085" max="3085" width="26" style="73" customWidth="1"/>
    <col min="3086" max="3086" width="8" style="73" customWidth="1"/>
    <col min="3087" max="3087" width="1" style="73" customWidth="1"/>
    <col min="3088" max="3088" width="6.7109375" style="73" customWidth="1"/>
    <col min="3089" max="3089" width="1" style="73" customWidth="1"/>
    <col min="3090" max="3090" width="6.7109375" style="73" customWidth="1"/>
    <col min="3091" max="3091" width="1" style="73" customWidth="1"/>
    <col min="3092" max="3092" width="6.7109375" style="73" customWidth="1"/>
    <col min="3093" max="3093" width="1" style="73" customWidth="1"/>
    <col min="3094" max="3094" width="6.7109375" style="73" customWidth="1"/>
    <col min="3095" max="3095" width="1" style="73" customWidth="1"/>
    <col min="3096" max="3096" width="6.7109375" style="73" customWidth="1"/>
    <col min="3097" max="3097" width="1" style="73" customWidth="1"/>
    <col min="3098" max="3099" width="6.7109375" style="73" customWidth="1"/>
    <col min="3100" max="3325" width="11.42578125" style="73"/>
    <col min="3326" max="3326" width="1.85546875" style="73" customWidth="1"/>
    <col min="3327" max="3327" width="2.85546875" style="73" customWidth="1"/>
    <col min="3328" max="3328" width="3.42578125" style="73" customWidth="1"/>
    <col min="3329" max="3329" width="7.85546875" style="73" customWidth="1"/>
    <col min="3330" max="3330" width="2" style="73" customWidth="1"/>
    <col min="3331" max="3331" width="1.5703125" style="73" customWidth="1"/>
    <col min="3332" max="3332" width="61.28515625" style="73" customWidth="1"/>
    <col min="3333" max="3333" width="5.42578125" style="73" bestFit="1" customWidth="1"/>
    <col min="3334" max="3334" width="5.42578125" style="73" customWidth="1"/>
    <col min="3335" max="3335" width="6.140625" style="73" customWidth="1"/>
    <col min="3336" max="3337" width="11.42578125" style="73"/>
    <col min="3338" max="3338" width="4.7109375" style="73" customWidth="1"/>
    <col min="3339" max="3339" width="5" style="73" customWidth="1"/>
    <col min="3340" max="3340" width="2.28515625" style="73" customWidth="1"/>
    <col min="3341" max="3341" width="26" style="73" customWidth="1"/>
    <col min="3342" max="3342" width="8" style="73" customWidth="1"/>
    <col min="3343" max="3343" width="1" style="73" customWidth="1"/>
    <col min="3344" max="3344" width="6.7109375" style="73" customWidth="1"/>
    <col min="3345" max="3345" width="1" style="73" customWidth="1"/>
    <col min="3346" max="3346" width="6.7109375" style="73" customWidth="1"/>
    <col min="3347" max="3347" width="1" style="73" customWidth="1"/>
    <col min="3348" max="3348" width="6.7109375" style="73" customWidth="1"/>
    <col min="3349" max="3349" width="1" style="73" customWidth="1"/>
    <col min="3350" max="3350" width="6.7109375" style="73" customWidth="1"/>
    <col min="3351" max="3351" width="1" style="73" customWidth="1"/>
    <col min="3352" max="3352" width="6.7109375" style="73" customWidth="1"/>
    <col min="3353" max="3353" width="1" style="73" customWidth="1"/>
    <col min="3354" max="3355" width="6.7109375" style="73" customWidth="1"/>
    <col min="3356" max="3581" width="11.42578125" style="73"/>
    <col min="3582" max="3582" width="1.85546875" style="73" customWidth="1"/>
    <col min="3583" max="3583" width="2.85546875" style="73" customWidth="1"/>
    <col min="3584" max="3584" width="3.42578125" style="73" customWidth="1"/>
    <col min="3585" max="3585" width="7.85546875" style="73" customWidth="1"/>
    <col min="3586" max="3586" width="2" style="73" customWidth="1"/>
    <col min="3587" max="3587" width="1.5703125" style="73" customWidth="1"/>
    <col min="3588" max="3588" width="61.28515625" style="73" customWidth="1"/>
    <col min="3589" max="3589" width="5.42578125" style="73" bestFit="1" customWidth="1"/>
    <col min="3590" max="3590" width="5.42578125" style="73" customWidth="1"/>
    <col min="3591" max="3591" width="6.140625" style="73" customWidth="1"/>
    <col min="3592" max="3593" width="11.42578125" style="73"/>
    <col min="3594" max="3594" width="4.7109375" style="73" customWidth="1"/>
    <col min="3595" max="3595" width="5" style="73" customWidth="1"/>
    <col min="3596" max="3596" width="2.28515625" style="73" customWidth="1"/>
    <col min="3597" max="3597" width="26" style="73" customWidth="1"/>
    <col min="3598" max="3598" width="8" style="73" customWidth="1"/>
    <col min="3599" max="3599" width="1" style="73" customWidth="1"/>
    <col min="3600" max="3600" width="6.7109375" style="73" customWidth="1"/>
    <col min="3601" max="3601" width="1" style="73" customWidth="1"/>
    <col min="3602" max="3602" width="6.7109375" style="73" customWidth="1"/>
    <col min="3603" max="3603" width="1" style="73" customWidth="1"/>
    <col min="3604" max="3604" width="6.7109375" style="73" customWidth="1"/>
    <col min="3605" max="3605" width="1" style="73" customWidth="1"/>
    <col min="3606" max="3606" width="6.7109375" style="73" customWidth="1"/>
    <col min="3607" max="3607" width="1" style="73" customWidth="1"/>
    <col min="3608" max="3608" width="6.7109375" style="73" customWidth="1"/>
    <col min="3609" max="3609" width="1" style="73" customWidth="1"/>
    <col min="3610" max="3611" width="6.7109375" style="73" customWidth="1"/>
    <col min="3612" max="3837" width="11.42578125" style="73"/>
    <col min="3838" max="3838" width="1.85546875" style="73" customWidth="1"/>
    <col min="3839" max="3839" width="2.85546875" style="73" customWidth="1"/>
    <col min="3840" max="3840" width="3.42578125" style="73" customWidth="1"/>
    <col min="3841" max="3841" width="7.85546875" style="73" customWidth="1"/>
    <col min="3842" max="3842" width="2" style="73" customWidth="1"/>
    <col min="3843" max="3843" width="1.5703125" style="73" customWidth="1"/>
    <col min="3844" max="3844" width="61.28515625" style="73" customWidth="1"/>
    <col min="3845" max="3845" width="5.42578125" style="73" bestFit="1" customWidth="1"/>
    <col min="3846" max="3846" width="5.42578125" style="73" customWidth="1"/>
    <col min="3847" max="3847" width="6.140625" style="73" customWidth="1"/>
    <col min="3848" max="3849" width="11.42578125" style="73"/>
    <col min="3850" max="3850" width="4.7109375" style="73" customWidth="1"/>
    <col min="3851" max="3851" width="5" style="73" customWidth="1"/>
    <col min="3852" max="3852" width="2.28515625" style="73" customWidth="1"/>
    <col min="3853" max="3853" width="26" style="73" customWidth="1"/>
    <col min="3854" max="3854" width="8" style="73" customWidth="1"/>
    <col min="3855" max="3855" width="1" style="73" customWidth="1"/>
    <col min="3856" max="3856" width="6.7109375" style="73" customWidth="1"/>
    <col min="3857" max="3857" width="1" style="73" customWidth="1"/>
    <col min="3858" max="3858" width="6.7109375" style="73" customWidth="1"/>
    <col min="3859" max="3859" width="1" style="73" customWidth="1"/>
    <col min="3860" max="3860" width="6.7109375" style="73" customWidth="1"/>
    <col min="3861" max="3861" width="1" style="73" customWidth="1"/>
    <col min="3862" max="3862" width="6.7109375" style="73" customWidth="1"/>
    <col min="3863" max="3863" width="1" style="73" customWidth="1"/>
    <col min="3864" max="3864" width="6.7109375" style="73" customWidth="1"/>
    <col min="3865" max="3865" width="1" style="73" customWidth="1"/>
    <col min="3866" max="3867" width="6.7109375" style="73" customWidth="1"/>
    <col min="3868" max="4093" width="11.42578125" style="73"/>
    <col min="4094" max="4094" width="1.85546875" style="73" customWidth="1"/>
    <col min="4095" max="4095" width="2.85546875" style="73" customWidth="1"/>
    <col min="4096" max="4096" width="3.42578125" style="73" customWidth="1"/>
    <col min="4097" max="4097" width="7.85546875" style="73" customWidth="1"/>
    <col min="4098" max="4098" width="2" style="73" customWidth="1"/>
    <col min="4099" max="4099" width="1.5703125" style="73" customWidth="1"/>
    <col min="4100" max="4100" width="61.28515625" style="73" customWidth="1"/>
    <col min="4101" max="4101" width="5.42578125" style="73" bestFit="1" customWidth="1"/>
    <col min="4102" max="4102" width="5.42578125" style="73" customWidth="1"/>
    <col min="4103" max="4103" width="6.140625" style="73" customWidth="1"/>
    <col min="4104" max="4105" width="11.42578125" style="73"/>
    <col min="4106" max="4106" width="4.7109375" style="73" customWidth="1"/>
    <col min="4107" max="4107" width="5" style="73" customWidth="1"/>
    <col min="4108" max="4108" width="2.28515625" style="73" customWidth="1"/>
    <col min="4109" max="4109" width="26" style="73" customWidth="1"/>
    <col min="4110" max="4110" width="8" style="73" customWidth="1"/>
    <col min="4111" max="4111" width="1" style="73" customWidth="1"/>
    <col min="4112" max="4112" width="6.7109375" style="73" customWidth="1"/>
    <col min="4113" max="4113" width="1" style="73" customWidth="1"/>
    <col min="4114" max="4114" width="6.7109375" style="73" customWidth="1"/>
    <col min="4115" max="4115" width="1" style="73" customWidth="1"/>
    <col min="4116" max="4116" width="6.7109375" style="73" customWidth="1"/>
    <col min="4117" max="4117" width="1" style="73" customWidth="1"/>
    <col min="4118" max="4118" width="6.7109375" style="73" customWidth="1"/>
    <col min="4119" max="4119" width="1" style="73" customWidth="1"/>
    <col min="4120" max="4120" width="6.7109375" style="73" customWidth="1"/>
    <col min="4121" max="4121" width="1" style="73" customWidth="1"/>
    <col min="4122" max="4123" width="6.7109375" style="73" customWidth="1"/>
    <col min="4124" max="4349" width="11.42578125" style="73"/>
    <col min="4350" max="4350" width="1.85546875" style="73" customWidth="1"/>
    <col min="4351" max="4351" width="2.85546875" style="73" customWidth="1"/>
    <col min="4352" max="4352" width="3.42578125" style="73" customWidth="1"/>
    <col min="4353" max="4353" width="7.85546875" style="73" customWidth="1"/>
    <col min="4354" max="4354" width="2" style="73" customWidth="1"/>
    <col min="4355" max="4355" width="1.5703125" style="73" customWidth="1"/>
    <col min="4356" max="4356" width="61.28515625" style="73" customWidth="1"/>
    <col min="4357" max="4357" width="5.42578125" style="73" bestFit="1" customWidth="1"/>
    <col min="4358" max="4358" width="5.42578125" style="73" customWidth="1"/>
    <col min="4359" max="4359" width="6.140625" style="73" customWidth="1"/>
    <col min="4360" max="4361" width="11.42578125" style="73"/>
    <col min="4362" max="4362" width="4.7109375" style="73" customWidth="1"/>
    <col min="4363" max="4363" width="5" style="73" customWidth="1"/>
    <col min="4364" max="4364" width="2.28515625" style="73" customWidth="1"/>
    <col min="4365" max="4365" width="26" style="73" customWidth="1"/>
    <col min="4366" max="4366" width="8" style="73" customWidth="1"/>
    <col min="4367" max="4367" width="1" style="73" customWidth="1"/>
    <col min="4368" max="4368" width="6.7109375" style="73" customWidth="1"/>
    <col min="4369" max="4369" width="1" style="73" customWidth="1"/>
    <col min="4370" max="4370" width="6.7109375" style="73" customWidth="1"/>
    <col min="4371" max="4371" width="1" style="73" customWidth="1"/>
    <col min="4372" max="4372" width="6.7109375" style="73" customWidth="1"/>
    <col min="4373" max="4373" width="1" style="73" customWidth="1"/>
    <col min="4374" max="4374" width="6.7109375" style="73" customWidth="1"/>
    <col min="4375" max="4375" width="1" style="73" customWidth="1"/>
    <col min="4376" max="4376" width="6.7109375" style="73" customWidth="1"/>
    <col min="4377" max="4377" width="1" style="73" customWidth="1"/>
    <col min="4378" max="4379" width="6.7109375" style="73" customWidth="1"/>
    <col min="4380" max="4605" width="11.42578125" style="73"/>
    <col min="4606" max="4606" width="1.85546875" style="73" customWidth="1"/>
    <col min="4607" max="4607" width="2.85546875" style="73" customWidth="1"/>
    <col min="4608" max="4608" width="3.42578125" style="73" customWidth="1"/>
    <col min="4609" max="4609" width="7.85546875" style="73" customWidth="1"/>
    <col min="4610" max="4610" width="2" style="73" customWidth="1"/>
    <col min="4611" max="4611" width="1.5703125" style="73" customWidth="1"/>
    <col min="4612" max="4612" width="61.28515625" style="73" customWidth="1"/>
    <col min="4613" max="4613" width="5.42578125" style="73" bestFit="1" customWidth="1"/>
    <col min="4614" max="4614" width="5.42578125" style="73" customWidth="1"/>
    <col min="4615" max="4615" width="6.140625" style="73" customWidth="1"/>
    <col min="4616" max="4617" width="11.42578125" style="73"/>
    <col min="4618" max="4618" width="4.7109375" style="73" customWidth="1"/>
    <col min="4619" max="4619" width="5" style="73" customWidth="1"/>
    <col min="4620" max="4620" width="2.28515625" style="73" customWidth="1"/>
    <col min="4621" max="4621" width="26" style="73" customWidth="1"/>
    <col min="4622" max="4622" width="8" style="73" customWidth="1"/>
    <col min="4623" max="4623" width="1" style="73" customWidth="1"/>
    <col min="4624" max="4624" width="6.7109375" style="73" customWidth="1"/>
    <col min="4625" max="4625" width="1" style="73" customWidth="1"/>
    <col min="4626" max="4626" width="6.7109375" style="73" customWidth="1"/>
    <col min="4627" max="4627" width="1" style="73" customWidth="1"/>
    <col min="4628" max="4628" width="6.7109375" style="73" customWidth="1"/>
    <col min="4629" max="4629" width="1" style="73" customWidth="1"/>
    <col min="4630" max="4630" width="6.7109375" style="73" customWidth="1"/>
    <col min="4631" max="4631" width="1" style="73" customWidth="1"/>
    <col min="4632" max="4632" width="6.7109375" style="73" customWidth="1"/>
    <col min="4633" max="4633" width="1" style="73" customWidth="1"/>
    <col min="4634" max="4635" width="6.7109375" style="73" customWidth="1"/>
    <col min="4636" max="4861" width="11.42578125" style="73"/>
    <col min="4862" max="4862" width="1.85546875" style="73" customWidth="1"/>
    <col min="4863" max="4863" width="2.85546875" style="73" customWidth="1"/>
    <col min="4864" max="4864" width="3.42578125" style="73" customWidth="1"/>
    <col min="4865" max="4865" width="7.85546875" style="73" customWidth="1"/>
    <col min="4866" max="4866" width="2" style="73" customWidth="1"/>
    <col min="4867" max="4867" width="1.5703125" style="73" customWidth="1"/>
    <col min="4868" max="4868" width="61.28515625" style="73" customWidth="1"/>
    <col min="4869" max="4869" width="5.42578125" style="73" bestFit="1" customWidth="1"/>
    <col min="4870" max="4870" width="5.42578125" style="73" customWidth="1"/>
    <col min="4871" max="4871" width="6.140625" style="73" customWidth="1"/>
    <col min="4872" max="4873" width="11.42578125" style="73"/>
    <col min="4874" max="4874" width="4.7109375" style="73" customWidth="1"/>
    <col min="4875" max="4875" width="5" style="73" customWidth="1"/>
    <col min="4876" max="4876" width="2.28515625" style="73" customWidth="1"/>
    <col min="4877" max="4877" width="26" style="73" customWidth="1"/>
    <col min="4878" max="4878" width="8" style="73" customWidth="1"/>
    <col min="4879" max="4879" width="1" style="73" customWidth="1"/>
    <col min="4880" max="4880" width="6.7109375" style="73" customWidth="1"/>
    <col min="4881" max="4881" width="1" style="73" customWidth="1"/>
    <col min="4882" max="4882" width="6.7109375" style="73" customWidth="1"/>
    <col min="4883" max="4883" width="1" style="73" customWidth="1"/>
    <col min="4884" max="4884" width="6.7109375" style="73" customWidth="1"/>
    <col min="4885" max="4885" width="1" style="73" customWidth="1"/>
    <col min="4886" max="4886" width="6.7109375" style="73" customWidth="1"/>
    <col min="4887" max="4887" width="1" style="73" customWidth="1"/>
    <col min="4888" max="4888" width="6.7109375" style="73" customWidth="1"/>
    <col min="4889" max="4889" width="1" style="73" customWidth="1"/>
    <col min="4890" max="4891" width="6.7109375" style="73" customWidth="1"/>
    <col min="4892" max="5117" width="11.42578125" style="73"/>
    <col min="5118" max="5118" width="1.85546875" style="73" customWidth="1"/>
    <col min="5119" max="5119" width="2.85546875" style="73" customWidth="1"/>
    <col min="5120" max="5120" width="3.42578125" style="73" customWidth="1"/>
    <col min="5121" max="5121" width="7.85546875" style="73" customWidth="1"/>
    <col min="5122" max="5122" width="2" style="73" customWidth="1"/>
    <col min="5123" max="5123" width="1.5703125" style="73" customWidth="1"/>
    <col min="5124" max="5124" width="61.28515625" style="73" customWidth="1"/>
    <col min="5125" max="5125" width="5.42578125" style="73" bestFit="1" customWidth="1"/>
    <col min="5126" max="5126" width="5.42578125" style="73" customWidth="1"/>
    <col min="5127" max="5127" width="6.140625" style="73" customWidth="1"/>
    <col min="5128" max="5129" width="11.42578125" style="73"/>
    <col min="5130" max="5130" width="4.7109375" style="73" customWidth="1"/>
    <col min="5131" max="5131" width="5" style="73" customWidth="1"/>
    <col min="5132" max="5132" width="2.28515625" style="73" customWidth="1"/>
    <col min="5133" max="5133" width="26" style="73" customWidth="1"/>
    <col min="5134" max="5134" width="8" style="73" customWidth="1"/>
    <col min="5135" max="5135" width="1" style="73" customWidth="1"/>
    <col min="5136" max="5136" width="6.7109375" style="73" customWidth="1"/>
    <col min="5137" max="5137" width="1" style="73" customWidth="1"/>
    <col min="5138" max="5138" width="6.7109375" style="73" customWidth="1"/>
    <col min="5139" max="5139" width="1" style="73" customWidth="1"/>
    <col min="5140" max="5140" width="6.7109375" style="73" customWidth="1"/>
    <col min="5141" max="5141" width="1" style="73" customWidth="1"/>
    <col min="5142" max="5142" width="6.7109375" style="73" customWidth="1"/>
    <col min="5143" max="5143" width="1" style="73" customWidth="1"/>
    <col min="5144" max="5144" width="6.7109375" style="73" customWidth="1"/>
    <col min="5145" max="5145" width="1" style="73" customWidth="1"/>
    <col min="5146" max="5147" width="6.7109375" style="73" customWidth="1"/>
    <col min="5148" max="5373" width="11.42578125" style="73"/>
    <col min="5374" max="5374" width="1.85546875" style="73" customWidth="1"/>
    <col min="5375" max="5375" width="2.85546875" style="73" customWidth="1"/>
    <col min="5376" max="5376" width="3.42578125" style="73" customWidth="1"/>
    <col min="5377" max="5377" width="7.85546875" style="73" customWidth="1"/>
    <col min="5378" max="5378" width="2" style="73" customWidth="1"/>
    <col min="5379" max="5379" width="1.5703125" style="73" customWidth="1"/>
    <col min="5380" max="5380" width="61.28515625" style="73" customWidth="1"/>
    <col min="5381" max="5381" width="5.42578125" style="73" bestFit="1" customWidth="1"/>
    <col min="5382" max="5382" width="5.42578125" style="73" customWidth="1"/>
    <col min="5383" max="5383" width="6.140625" style="73" customWidth="1"/>
    <col min="5384" max="5385" width="11.42578125" style="73"/>
    <col min="5386" max="5386" width="4.7109375" style="73" customWidth="1"/>
    <col min="5387" max="5387" width="5" style="73" customWidth="1"/>
    <col min="5388" max="5388" width="2.28515625" style="73" customWidth="1"/>
    <col min="5389" max="5389" width="26" style="73" customWidth="1"/>
    <col min="5390" max="5390" width="8" style="73" customWidth="1"/>
    <col min="5391" max="5391" width="1" style="73" customWidth="1"/>
    <col min="5392" max="5392" width="6.7109375" style="73" customWidth="1"/>
    <col min="5393" max="5393" width="1" style="73" customWidth="1"/>
    <col min="5394" max="5394" width="6.7109375" style="73" customWidth="1"/>
    <col min="5395" max="5395" width="1" style="73" customWidth="1"/>
    <col min="5396" max="5396" width="6.7109375" style="73" customWidth="1"/>
    <col min="5397" max="5397" width="1" style="73" customWidth="1"/>
    <col min="5398" max="5398" width="6.7109375" style="73" customWidth="1"/>
    <col min="5399" max="5399" width="1" style="73" customWidth="1"/>
    <col min="5400" max="5400" width="6.7109375" style="73" customWidth="1"/>
    <col min="5401" max="5401" width="1" style="73" customWidth="1"/>
    <col min="5402" max="5403" width="6.7109375" style="73" customWidth="1"/>
    <col min="5404" max="5629" width="11.42578125" style="73"/>
    <col min="5630" max="5630" width="1.85546875" style="73" customWidth="1"/>
    <col min="5631" max="5631" width="2.85546875" style="73" customWidth="1"/>
    <col min="5632" max="5632" width="3.42578125" style="73" customWidth="1"/>
    <col min="5633" max="5633" width="7.85546875" style="73" customWidth="1"/>
    <col min="5634" max="5634" width="2" style="73" customWidth="1"/>
    <col min="5635" max="5635" width="1.5703125" style="73" customWidth="1"/>
    <col min="5636" max="5636" width="61.28515625" style="73" customWidth="1"/>
    <col min="5637" max="5637" width="5.42578125" style="73" bestFit="1" customWidth="1"/>
    <col min="5638" max="5638" width="5.42578125" style="73" customWidth="1"/>
    <col min="5639" max="5639" width="6.140625" style="73" customWidth="1"/>
    <col min="5640" max="5641" width="11.42578125" style="73"/>
    <col min="5642" max="5642" width="4.7109375" style="73" customWidth="1"/>
    <col min="5643" max="5643" width="5" style="73" customWidth="1"/>
    <col min="5644" max="5644" width="2.28515625" style="73" customWidth="1"/>
    <col min="5645" max="5645" width="26" style="73" customWidth="1"/>
    <col min="5646" max="5646" width="8" style="73" customWidth="1"/>
    <col min="5647" max="5647" width="1" style="73" customWidth="1"/>
    <col min="5648" max="5648" width="6.7109375" style="73" customWidth="1"/>
    <col min="5649" max="5649" width="1" style="73" customWidth="1"/>
    <col min="5650" max="5650" width="6.7109375" style="73" customWidth="1"/>
    <col min="5651" max="5651" width="1" style="73" customWidth="1"/>
    <col min="5652" max="5652" width="6.7109375" style="73" customWidth="1"/>
    <col min="5653" max="5653" width="1" style="73" customWidth="1"/>
    <col min="5654" max="5654" width="6.7109375" style="73" customWidth="1"/>
    <col min="5655" max="5655" width="1" style="73" customWidth="1"/>
    <col min="5656" max="5656" width="6.7109375" style="73" customWidth="1"/>
    <col min="5657" max="5657" width="1" style="73" customWidth="1"/>
    <col min="5658" max="5659" width="6.7109375" style="73" customWidth="1"/>
    <col min="5660" max="5885" width="11.42578125" style="73"/>
    <col min="5886" max="5886" width="1.85546875" style="73" customWidth="1"/>
    <col min="5887" max="5887" width="2.85546875" style="73" customWidth="1"/>
    <col min="5888" max="5888" width="3.42578125" style="73" customWidth="1"/>
    <col min="5889" max="5889" width="7.85546875" style="73" customWidth="1"/>
    <col min="5890" max="5890" width="2" style="73" customWidth="1"/>
    <col min="5891" max="5891" width="1.5703125" style="73" customWidth="1"/>
    <col min="5892" max="5892" width="61.28515625" style="73" customWidth="1"/>
    <col min="5893" max="5893" width="5.42578125" style="73" bestFit="1" customWidth="1"/>
    <col min="5894" max="5894" width="5.42578125" style="73" customWidth="1"/>
    <col min="5895" max="5895" width="6.140625" style="73" customWidth="1"/>
    <col min="5896" max="5897" width="11.42578125" style="73"/>
    <col min="5898" max="5898" width="4.7109375" style="73" customWidth="1"/>
    <col min="5899" max="5899" width="5" style="73" customWidth="1"/>
    <col min="5900" max="5900" width="2.28515625" style="73" customWidth="1"/>
    <col min="5901" max="5901" width="26" style="73" customWidth="1"/>
    <col min="5902" max="5902" width="8" style="73" customWidth="1"/>
    <col min="5903" max="5903" width="1" style="73" customWidth="1"/>
    <col min="5904" max="5904" width="6.7109375" style="73" customWidth="1"/>
    <col min="5905" max="5905" width="1" style="73" customWidth="1"/>
    <col min="5906" max="5906" width="6.7109375" style="73" customWidth="1"/>
    <col min="5907" max="5907" width="1" style="73" customWidth="1"/>
    <col min="5908" max="5908" width="6.7109375" style="73" customWidth="1"/>
    <col min="5909" max="5909" width="1" style="73" customWidth="1"/>
    <col min="5910" max="5910" width="6.7109375" style="73" customWidth="1"/>
    <col min="5911" max="5911" width="1" style="73" customWidth="1"/>
    <col min="5912" max="5912" width="6.7109375" style="73" customWidth="1"/>
    <col min="5913" max="5913" width="1" style="73" customWidth="1"/>
    <col min="5914" max="5915" width="6.7109375" style="73" customWidth="1"/>
    <col min="5916" max="6141" width="11.42578125" style="73"/>
    <col min="6142" max="6142" width="1.85546875" style="73" customWidth="1"/>
    <col min="6143" max="6143" width="2.85546875" style="73" customWidth="1"/>
    <col min="6144" max="6144" width="3.42578125" style="73" customWidth="1"/>
    <col min="6145" max="6145" width="7.85546875" style="73" customWidth="1"/>
    <col min="6146" max="6146" width="2" style="73" customWidth="1"/>
    <col min="6147" max="6147" width="1.5703125" style="73" customWidth="1"/>
    <col min="6148" max="6148" width="61.28515625" style="73" customWidth="1"/>
    <col min="6149" max="6149" width="5.42578125" style="73" bestFit="1" customWidth="1"/>
    <col min="6150" max="6150" width="5.42578125" style="73" customWidth="1"/>
    <col min="6151" max="6151" width="6.140625" style="73" customWidth="1"/>
    <col min="6152" max="6153" width="11.42578125" style="73"/>
    <col min="6154" max="6154" width="4.7109375" style="73" customWidth="1"/>
    <col min="6155" max="6155" width="5" style="73" customWidth="1"/>
    <col min="6156" max="6156" width="2.28515625" style="73" customWidth="1"/>
    <col min="6157" max="6157" width="26" style="73" customWidth="1"/>
    <col min="6158" max="6158" width="8" style="73" customWidth="1"/>
    <col min="6159" max="6159" width="1" style="73" customWidth="1"/>
    <col min="6160" max="6160" width="6.7109375" style="73" customWidth="1"/>
    <col min="6161" max="6161" width="1" style="73" customWidth="1"/>
    <col min="6162" max="6162" width="6.7109375" style="73" customWidth="1"/>
    <col min="6163" max="6163" width="1" style="73" customWidth="1"/>
    <col min="6164" max="6164" width="6.7109375" style="73" customWidth="1"/>
    <col min="6165" max="6165" width="1" style="73" customWidth="1"/>
    <col min="6166" max="6166" width="6.7109375" style="73" customWidth="1"/>
    <col min="6167" max="6167" width="1" style="73" customWidth="1"/>
    <col min="6168" max="6168" width="6.7109375" style="73" customWidth="1"/>
    <col min="6169" max="6169" width="1" style="73" customWidth="1"/>
    <col min="6170" max="6171" width="6.7109375" style="73" customWidth="1"/>
    <col min="6172" max="6397" width="11.42578125" style="73"/>
    <col min="6398" max="6398" width="1.85546875" style="73" customWidth="1"/>
    <col min="6399" max="6399" width="2.85546875" style="73" customWidth="1"/>
    <col min="6400" max="6400" width="3.42578125" style="73" customWidth="1"/>
    <col min="6401" max="6401" width="7.85546875" style="73" customWidth="1"/>
    <col min="6402" max="6402" width="2" style="73" customWidth="1"/>
    <col min="6403" max="6403" width="1.5703125" style="73" customWidth="1"/>
    <col min="6404" max="6404" width="61.28515625" style="73" customWidth="1"/>
    <col min="6405" max="6405" width="5.42578125" style="73" bestFit="1" customWidth="1"/>
    <col min="6406" max="6406" width="5.42578125" style="73" customWidth="1"/>
    <col min="6407" max="6407" width="6.140625" style="73" customWidth="1"/>
    <col min="6408" max="6409" width="11.42578125" style="73"/>
    <col min="6410" max="6410" width="4.7109375" style="73" customWidth="1"/>
    <col min="6411" max="6411" width="5" style="73" customWidth="1"/>
    <col min="6412" max="6412" width="2.28515625" style="73" customWidth="1"/>
    <col min="6413" max="6413" width="26" style="73" customWidth="1"/>
    <col min="6414" max="6414" width="8" style="73" customWidth="1"/>
    <col min="6415" max="6415" width="1" style="73" customWidth="1"/>
    <col min="6416" max="6416" width="6.7109375" style="73" customWidth="1"/>
    <col min="6417" max="6417" width="1" style="73" customWidth="1"/>
    <col min="6418" max="6418" width="6.7109375" style="73" customWidth="1"/>
    <col min="6419" max="6419" width="1" style="73" customWidth="1"/>
    <col min="6420" max="6420" width="6.7109375" style="73" customWidth="1"/>
    <col min="6421" max="6421" width="1" style="73" customWidth="1"/>
    <col min="6422" max="6422" width="6.7109375" style="73" customWidth="1"/>
    <col min="6423" max="6423" width="1" style="73" customWidth="1"/>
    <col min="6424" max="6424" width="6.7109375" style="73" customWidth="1"/>
    <col min="6425" max="6425" width="1" style="73" customWidth="1"/>
    <col min="6426" max="6427" width="6.7109375" style="73" customWidth="1"/>
    <col min="6428" max="6653" width="11.42578125" style="73"/>
    <col min="6654" max="6654" width="1.85546875" style="73" customWidth="1"/>
    <col min="6655" max="6655" width="2.85546875" style="73" customWidth="1"/>
    <col min="6656" max="6656" width="3.42578125" style="73" customWidth="1"/>
    <col min="6657" max="6657" width="7.85546875" style="73" customWidth="1"/>
    <col min="6658" max="6658" width="2" style="73" customWidth="1"/>
    <col min="6659" max="6659" width="1.5703125" style="73" customWidth="1"/>
    <col min="6660" max="6660" width="61.28515625" style="73" customWidth="1"/>
    <col min="6661" max="6661" width="5.42578125" style="73" bestFit="1" customWidth="1"/>
    <col min="6662" max="6662" width="5.42578125" style="73" customWidth="1"/>
    <col min="6663" max="6663" width="6.140625" style="73" customWidth="1"/>
    <col min="6664" max="6665" width="11.42578125" style="73"/>
    <col min="6666" max="6666" width="4.7109375" style="73" customWidth="1"/>
    <col min="6667" max="6667" width="5" style="73" customWidth="1"/>
    <col min="6668" max="6668" width="2.28515625" style="73" customWidth="1"/>
    <col min="6669" max="6669" width="26" style="73" customWidth="1"/>
    <col min="6670" max="6670" width="8" style="73" customWidth="1"/>
    <col min="6671" max="6671" width="1" style="73" customWidth="1"/>
    <col min="6672" max="6672" width="6.7109375" style="73" customWidth="1"/>
    <col min="6673" max="6673" width="1" style="73" customWidth="1"/>
    <col min="6674" max="6674" width="6.7109375" style="73" customWidth="1"/>
    <col min="6675" max="6675" width="1" style="73" customWidth="1"/>
    <col min="6676" max="6676" width="6.7109375" style="73" customWidth="1"/>
    <col min="6677" max="6677" width="1" style="73" customWidth="1"/>
    <col min="6678" max="6678" width="6.7109375" style="73" customWidth="1"/>
    <col min="6679" max="6679" width="1" style="73" customWidth="1"/>
    <col min="6680" max="6680" width="6.7109375" style="73" customWidth="1"/>
    <col min="6681" max="6681" width="1" style="73" customWidth="1"/>
    <col min="6682" max="6683" width="6.7109375" style="73" customWidth="1"/>
    <col min="6684" max="6909" width="11.42578125" style="73"/>
    <col min="6910" max="6910" width="1.85546875" style="73" customWidth="1"/>
    <col min="6911" max="6911" width="2.85546875" style="73" customWidth="1"/>
    <col min="6912" max="6912" width="3.42578125" style="73" customWidth="1"/>
    <col min="6913" max="6913" width="7.85546875" style="73" customWidth="1"/>
    <col min="6914" max="6914" width="2" style="73" customWidth="1"/>
    <col min="6915" max="6915" width="1.5703125" style="73" customWidth="1"/>
    <col min="6916" max="6916" width="61.28515625" style="73" customWidth="1"/>
    <col min="6917" max="6917" width="5.42578125" style="73" bestFit="1" customWidth="1"/>
    <col min="6918" max="6918" width="5.42578125" style="73" customWidth="1"/>
    <col min="6919" max="6919" width="6.140625" style="73" customWidth="1"/>
    <col min="6920" max="6921" width="11.42578125" style="73"/>
    <col min="6922" max="6922" width="4.7109375" style="73" customWidth="1"/>
    <col min="6923" max="6923" width="5" style="73" customWidth="1"/>
    <col min="6924" max="6924" width="2.28515625" style="73" customWidth="1"/>
    <col min="6925" max="6925" width="26" style="73" customWidth="1"/>
    <col min="6926" max="6926" width="8" style="73" customWidth="1"/>
    <col min="6927" max="6927" width="1" style="73" customWidth="1"/>
    <col min="6928" max="6928" width="6.7109375" style="73" customWidth="1"/>
    <col min="6929" max="6929" width="1" style="73" customWidth="1"/>
    <col min="6930" max="6930" width="6.7109375" style="73" customWidth="1"/>
    <col min="6931" max="6931" width="1" style="73" customWidth="1"/>
    <col min="6932" max="6932" width="6.7109375" style="73" customWidth="1"/>
    <col min="6933" max="6933" width="1" style="73" customWidth="1"/>
    <col min="6934" max="6934" width="6.7109375" style="73" customWidth="1"/>
    <col min="6935" max="6935" width="1" style="73" customWidth="1"/>
    <col min="6936" max="6936" width="6.7109375" style="73" customWidth="1"/>
    <col min="6937" max="6937" width="1" style="73" customWidth="1"/>
    <col min="6938" max="6939" width="6.7109375" style="73" customWidth="1"/>
    <col min="6940" max="7165" width="11.42578125" style="73"/>
    <col min="7166" max="7166" width="1.85546875" style="73" customWidth="1"/>
    <col min="7167" max="7167" width="2.85546875" style="73" customWidth="1"/>
    <col min="7168" max="7168" width="3.42578125" style="73" customWidth="1"/>
    <col min="7169" max="7169" width="7.85546875" style="73" customWidth="1"/>
    <col min="7170" max="7170" width="2" style="73" customWidth="1"/>
    <col min="7171" max="7171" width="1.5703125" style="73" customWidth="1"/>
    <col min="7172" max="7172" width="61.28515625" style="73" customWidth="1"/>
    <col min="7173" max="7173" width="5.42578125" style="73" bestFit="1" customWidth="1"/>
    <col min="7174" max="7174" width="5.42578125" style="73" customWidth="1"/>
    <col min="7175" max="7175" width="6.140625" style="73" customWidth="1"/>
    <col min="7176" max="7177" width="11.42578125" style="73"/>
    <col min="7178" max="7178" width="4.7109375" style="73" customWidth="1"/>
    <col min="7179" max="7179" width="5" style="73" customWidth="1"/>
    <col min="7180" max="7180" width="2.28515625" style="73" customWidth="1"/>
    <col min="7181" max="7181" width="26" style="73" customWidth="1"/>
    <col min="7182" max="7182" width="8" style="73" customWidth="1"/>
    <col min="7183" max="7183" width="1" style="73" customWidth="1"/>
    <col min="7184" max="7184" width="6.7109375" style="73" customWidth="1"/>
    <col min="7185" max="7185" width="1" style="73" customWidth="1"/>
    <col min="7186" max="7186" width="6.7109375" style="73" customWidth="1"/>
    <col min="7187" max="7187" width="1" style="73" customWidth="1"/>
    <col min="7188" max="7188" width="6.7109375" style="73" customWidth="1"/>
    <col min="7189" max="7189" width="1" style="73" customWidth="1"/>
    <col min="7190" max="7190" width="6.7109375" style="73" customWidth="1"/>
    <col min="7191" max="7191" width="1" style="73" customWidth="1"/>
    <col min="7192" max="7192" width="6.7109375" style="73" customWidth="1"/>
    <col min="7193" max="7193" width="1" style="73" customWidth="1"/>
    <col min="7194" max="7195" width="6.7109375" style="73" customWidth="1"/>
    <col min="7196" max="7421" width="11.42578125" style="73"/>
    <col min="7422" max="7422" width="1.85546875" style="73" customWidth="1"/>
    <col min="7423" max="7423" width="2.85546875" style="73" customWidth="1"/>
    <col min="7424" max="7424" width="3.42578125" style="73" customWidth="1"/>
    <col min="7425" max="7425" width="7.85546875" style="73" customWidth="1"/>
    <col min="7426" max="7426" width="2" style="73" customWidth="1"/>
    <col min="7427" max="7427" width="1.5703125" style="73" customWidth="1"/>
    <col min="7428" max="7428" width="61.28515625" style="73" customWidth="1"/>
    <col min="7429" max="7429" width="5.42578125" style="73" bestFit="1" customWidth="1"/>
    <col min="7430" max="7430" width="5.42578125" style="73" customWidth="1"/>
    <col min="7431" max="7431" width="6.140625" style="73" customWidth="1"/>
    <col min="7432" max="7433" width="11.42578125" style="73"/>
    <col min="7434" max="7434" width="4.7109375" style="73" customWidth="1"/>
    <col min="7435" max="7435" width="5" style="73" customWidth="1"/>
    <col min="7436" max="7436" width="2.28515625" style="73" customWidth="1"/>
    <col min="7437" max="7437" width="26" style="73" customWidth="1"/>
    <col min="7438" max="7438" width="8" style="73" customWidth="1"/>
    <col min="7439" max="7439" width="1" style="73" customWidth="1"/>
    <col min="7440" max="7440" width="6.7109375" style="73" customWidth="1"/>
    <col min="7441" max="7441" width="1" style="73" customWidth="1"/>
    <col min="7442" max="7442" width="6.7109375" style="73" customWidth="1"/>
    <col min="7443" max="7443" width="1" style="73" customWidth="1"/>
    <col min="7444" max="7444" width="6.7109375" style="73" customWidth="1"/>
    <col min="7445" max="7445" width="1" style="73" customWidth="1"/>
    <col min="7446" max="7446" width="6.7109375" style="73" customWidth="1"/>
    <col min="7447" max="7447" width="1" style="73" customWidth="1"/>
    <col min="7448" max="7448" width="6.7109375" style="73" customWidth="1"/>
    <col min="7449" max="7449" width="1" style="73" customWidth="1"/>
    <col min="7450" max="7451" width="6.7109375" style="73" customWidth="1"/>
    <col min="7452" max="7677" width="11.42578125" style="73"/>
    <col min="7678" max="7678" width="1.85546875" style="73" customWidth="1"/>
    <col min="7679" max="7679" width="2.85546875" style="73" customWidth="1"/>
    <col min="7680" max="7680" width="3.42578125" style="73" customWidth="1"/>
    <col min="7681" max="7681" width="7.85546875" style="73" customWidth="1"/>
    <col min="7682" max="7682" width="2" style="73" customWidth="1"/>
    <col min="7683" max="7683" width="1.5703125" style="73" customWidth="1"/>
    <col min="7684" max="7684" width="61.28515625" style="73" customWidth="1"/>
    <col min="7685" max="7685" width="5.42578125" style="73" bestFit="1" customWidth="1"/>
    <col min="7686" max="7686" width="5.42578125" style="73" customWidth="1"/>
    <col min="7687" max="7687" width="6.140625" style="73" customWidth="1"/>
    <col min="7688" max="7689" width="11.42578125" style="73"/>
    <col min="7690" max="7690" width="4.7109375" style="73" customWidth="1"/>
    <col min="7691" max="7691" width="5" style="73" customWidth="1"/>
    <col min="7692" max="7692" width="2.28515625" style="73" customWidth="1"/>
    <col min="7693" max="7693" width="26" style="73" customWidth="1"/>
    <col min="7694" max="7694" width="8" style="73" customWidth="1"/>
    <col min="7695" max="7695" width="1" style="73" customWidth="1"/>
    <col min="7696" max="7696" width="6.7109375" style="73" customWidth="1"/>
    <col min="7697" max="7697" width="1" style="73" customWidth="1"/>
    <col min="7698" max="7698" width="6.7109375" style="73" customWidth="1"/>
    <col min="7699" max="7699" width="1" style="73" customWidth="1"/>
    <col min="7700" max="7700" width="6.7109375" style="73" customWidth="1"/>
    <col min="7701" max="7701" width="1" style="73" customWidth="1"/>
    <col min="7702" max="7702" width="6.7109375" style="73" customWidth="1"/>
    <col min="7703" max="7703" width="1" style="73" customWidth="1"/>
    <col min="7704" max="7704" width="6.7109375" style="73" customWidth="1"/>
    <col min="7705" max="7705" width="1" style="73" customWidth="1"/>
    <col min="7706" max="7707" width="6.7109375" style="73" customWidth="1"/>
    <col min="7708" max="7933" width="11.42578125" style="73"/>
    <col min="7934" max="7934" width="1.85546875" style="73" customWidth="1"/>
    <col min="7935" max="7935" width="2.85546875" style="73" customWidth="1"/>
    <col min="7936" max="7936" width="3.42578125" style="73" customWidth="1"/>
    <col min="7937" max="7937" width="7.85546875" style="73" customWidth="1"/>
    <col min="7938" max="7938" width="2" style="73" customWidth="1"/>
    <col min="7939" max="7939" width="1.5703125" style="73" customWidth="1"/>
    <col min="7940" max="7940" width="61.28515625" style="73" customWidth="1"/>
    <col min="7941" max="7941" width="5.42578125" style="73" bestFit="1" customWidth="1"/>
    <col min="7942" max="7942" width="5.42578125" style="73" customWidth="1"/>
    <col min="7943" max="7943" width="6.140625" style="73" customWidth="1"/>
    <col min="7944" max="7945" width="11.42578125" style="73"/>
    <col min="7946" max="7946" width="4.7109375" style="73" customWidth="1"/>
    <col min="7947" max="7947" width="5" style="73" customWidth="1"/>
    <col min="7948" max="7948" width="2.28515625" style="73" customWidth="1"/>
    <col min="7949" max="7949" width="26" style="73" customWidth="1"/>
    <col min="7950" max="7950" width="8" style="73" customWidth="1"/>
    <col min="7951" max="7951" width="1" style="73" customWidth="1"/>
    <col min="7952" max="7952" width="6.7109375" style="73" customWidth="1"/>
    <col min="7953" max="7953" width="1" style="73" customWidth="1"/>
    <col min="7954" max="7954" width="6.7109375" style="73" customWidth="1"/>
    <col min="7955" max="7955" width="1" style="73" customWidth="1"/>
    <col min="7956" max="7956" width="6.7109375" style="73" customWidth="1"/>
    <col min="7957" max="7957" width="1" style="73" customWidth="1"/>
    <col min="7958" max="7958" width="6.7109375" style="73" customWidth="1"/>
    <col min="7959" max="7959" width="1" style="73" customWidth="1"/>
    <col min="7960" max="7960" width="6.7109375" style="73" customWidth="1"/>
    <col min="7961" max="7961" width="1" style="73" customWidth="1"/>
    <col min="7962" max="7963" width="6.7109375" style="73" customWidth="1"/>
    <col min="7964" max="8189" width="11.42578125" style="73"/>
    <col min="8190" max="8190" width="1.85546875" style="73" customWidth="1"/>
    <col min="8191" max="8191" width="2.85546875" style="73" customWidth="1"/>
    <col min="8192" max="8192" width="3.42578125" style="73" customWidth="1"/>
    <col min="8193" max="8193" width="7.85546875" style="73" customWidth="1"/>
    <col min="8194" max="8194" width="2" style="73" customWidth="1"/>
    <col min="8195" max="8195" width="1.5703125" style="73" customWidth="1"/>
    <col min="8196" max="8196" width="61.28515625" style="73" customWidth="1"/>
    <col min="8197" max="8197" width="5.42578125" style="73" bestFit="1" customWidth="1"/>
    <col min="8198" max="8198" width="5.42578125" style="73" customWidth="1"/>
    <col min="8199" max="8199" width="6.140625" style="73" customWidth="1"/>
    <col min="8200" max="8201" width="11.42578125" style="73"/>
    <col min="8202" max="8202" width="4.7109375" style="73" customWidth="1"/>
    <col min="8203" max="8203" width="5" style="73" customWidth="1"/>
    <col min="8204" max="8204" width="2.28515625" style="73" customWidth="1"/>
    <col min="8205" max="8205" width="26" style="73" customWidth="1"/>
    <col min="8206" max="8206" width="8" style="73" customWidth="1"/>
    <col min="8207" max="8207" width="1" style="73" customWidth="1"/>
    <col min="8208" max="8208" width="6.7109375" style="73" customWidth="1"/>
    <col min="8209" max="8209" width="1" style="73" customWidth="1"/>
    <col min="8210" max="8210" width="6.7109375" style="73" customWidth="1"/>
    <col min="8211" max="8211" width="1" style="73" customWidth="1"/>
    <col min="8212" max="8212" width="6.7109375" style="73" customWidth="1"/>
    <col min="8213" max="8213" width="1" style="73" customWidth="1"/>
    <col min="8214" max="8214" width="6.7109375" style="73" customWidth="1"/>
    <col min="8215" max="8215" width="1" style="73" customWidth="1"/>
    <col min="8216" max="8216" width="6.7109375" style="73" customWidth="1"/>
    <col min="8217" max="8217" width="1" style="73" customWidth="1"/>
    <col min="8218" max="8219" width="6.7109375" style="73" customWidth="1"/>
    <col min="8220" max="8445" width="11.42578125" style="73"/>
    <col min="8446" max="8446" width="1.85546875" style="73" customWidth="1"/>
    <col min="8447" max="8447" width="2.85546875" style="73" customWidth="1"/>
    <col min="8448" max="8448" width="3.42578125" style="73" customWidth="1"/>
    <col min="8449" max="8449" width="7.85546875" style="73" customWidth="1"/>
    <col min="8450" max="8450" width="2" style="73" customWidth="1"/>
    <col min="8451" max="8451" width="1.5703125" style="73" customWidth="1"/>
    <col min="8452" max="8452" width="61.28515625" style="73" customWidth="1"/>
    <col min="8453" max="8453" width="5.42578125" style="73" bestFit="1" customWidth="1"/>
    <col min="8454" max="8454" width="5.42578125" style="73" customWidth="1"/>
    <col min="8455" max="8455" width="6.140625" style="73" customWidth="1"/>
    <col min="8456" max="8457" width="11.42578125" style="73"/>
    <col min="8458" max="8458" width="4.7109375" style="73" customWidth="1"/>
    <col min="8459" max="8459" width="5" style="73" customWidth="1"/>
    <col min="8460" max="8460" width="2.28515625" style="73" customWidth="1"/>
    <col min="8461" max="8461" width="26" style="73" customWidth="1"/>
    <col min="8462" max="8462" width="8" style="73" customWidth="1"/>
    <col min="8463" max="8463" width="1" style="73" customWidth="1"/>
    <col min="8464" max="8464" width="6.7109375" style="73" customWidth="1"/>
    <col min="8465" max="8465" width="1" style="73" customWidth="1"/>
    <col min="8466" max="8466" width="6.7109375" style="73" customWidth="1"/>
    <col min="8467" max="8467" width="1" style="73" customWidth="1"/>
    <col min="8468" max="8468" width="6.7109375" style="73" customWidth="1"/>
    <col min="8469" max="8469" width="1" style="73" customWidth="1"/>
    <col min="8470" max="8470" width="6.7109375" style="73" customWidth="1"/>
    <col min="8471" max="8471" width="1" style="73" customWidth="1"/>
    <col min="8472" max="8472" width="6.7109375" style="73" customWidth="1"/>
    <col min="8473" max="8473" width="1" style="73" customWidth="1"/>
    <col min="8474" max="8475" width="6.7109375" style="73" customWidth="1"/>
    <col min="8476" max="8701" width="11.42578125" style="73"/>
    <col min="8702" max="8702" width="1.85546875" style="73" customWidth="1"/>
    <col min="8703" max="8703" width="2.85546875" style="73" customWidth="1"/>
    <col min="8704" max="8704" width="3.42578125" style="73" customWidth="1"/>
    <col min="8705" max="8705" width="7.85546875" style="73" customWidth="1"/>
    <col min="8706" max="8706" width="2" style="73" customWidth="1"/>
    <col min="8707" max="8707" width="1.5703125" style="73" customWidth="1"/>
    <col min="8708" max="8708" width="61.28515625" style="73" customWidth="1"/>
    <col min="8709" max="8709" width="5.42578125" style="73" bestFit="1" customWidth="1"/>
    <col min="8710" max="8710" width="5.42578125" style="73" customWidth="1"/>
    <col min="8711" max="8711" width="6.140625" style="73" customWidth="1"/>
    <col min="8712" max="8713" width="11.42578125" style="73"/>
    <col min="8714" max="8714" width="4.7109375" style="73" customWidth="1"/>
    <col min="8715" max="8715" width="5" style="73" customWidth="1"/>
    <col min="8716" max="8716" width="2.28515625" style="73" customWidth="1"/>
    <col min="8717" max="8717" width="26" style="73" customWidth="1"/>
    <col min="8718" max="8718" width="8" style="73" customWidth="1"/>
    <col min="8719" max="8719" width="1" style="73" customWidth="1"/>
    <col min="8720" max="8720" width="6.7109375" style="73" customWidth="1"/>
    <col min="8721" max="8721" width="1" style="73" customWidth="1"/>
    <col min="8722" max="8722" width="6.7109375" style="73" customWidth="1"/>
    <col min="8723" max="8723" width="1" style="73" customWidth="1"/>
    <col min="8724" max="8724" width="6.7109375" style="73" customWidth="1"/>
    <col min="8725" max="8725" width="1" style="73" customWidth="1"/>
    <col min="8726" max="8726" width="6.7109375" style="73" customWidth="1"/>
    <col min="8727" max="8727" width="1" style="73" customWidth="1"/>
    <col min="8728" max="8728" width="6.7109375" style="73" customWidth="1"/>
    <col min="8729" max="8729" width="1" style="73" customWidth="1"/>
    <col min="8730" max="8731" width="6.7109375" style="73" customWidth="1"/>
    <col min="8732" max="8957" width="11.42578125" style="73"/>
    <col min="8958" max="8958" width="1.85546875" style="73" customWidth="1"/>
    <col min="8959" max="8959" width="2.85546875" style="73" customWidth="1"/>
    <col min="8960" max="8960" width="3.42578125" style="73" customWidth="1"/>
    <col min="8961" max="8961" width="7.85546875" style="73" customWidth="1"/>
    <col min="8962" max="8962" width="2" style="73" customWidth="1"/>
    <col min="8963" max="8963" width="1.5703125" style="73" customWidth="1"/>
    <col min="8964" max="8964" width="61.28515625" style="73" customWidth="1"/>
    <col min="8965" max="8965" width="5.42578125" style="73" bestFit="1" customWidth="1"/>
    <col min="8966" max="8966" width="5.42578125" style="73" customWidth="1"/>
    <col min="8967" max="8967" width="6.140625" style="73" customWidth="1"/>
    <col min="8968" max="8969" width="11.42578125" style="73"/>
    <col min="8970" max="8970" width="4.7109375" style="73" customWidth="1"/>
    <col min="8971" max="8971" width="5" style="73" customWidth="1"/>
    <col min="8972" max="8972" width="2.28515625" style="73" customWidth="1"/>
    <col min="8973" max="8973" width="26" style="73" customWidth="1"/>
    <col min="8974" max="8974" width="8" style="73" customWidth="1"/>
    <col min="8975" max="8975" width="1" style="73" customWidth="1"/>
    <col min="8976" max="8976" width="6.7109375" style="73" customWidth="1"/>
    <col min="8977" max="8977" width="1" style="73" customWidth="1"/>
    <col min="8978" max="8978" width="6.7109375" style="73" customWidth="1"/>
    <col min="8979" max="8979" width="1" style="73" customWidth="1"/>
    <col min="8980" max="8980" width="6.7109375" style="73" customWidth="1"/>
    <col min="8981" max="8981" width="1" style="73" customWidth="1"/>
    <col min="8982" max="8982" width="6.7109375" style="73" customWidth="1"/>
    <col min="8983" max="8983" width="1" style="73" customWidth="1"/>
    <col min="8984" max="8984" width="6.7109375" style="73" customWidth="1"/>
    <col min="8985" max="8985" width="1" style="73" customWidth="1"/>
    <col min="8986" max="8987" width="6.7109375" style="73" customWidth="1"/>
    <col min="8988" max="9213" width="11.42578125" style="73"/>
    <col min="9214" max="9214" width="1.85546875" style="73" customWidth="1"/>
    <col min="9215" max="9215" width="2.85546875" style="73" customWidth="1"/>
    <col min="9216" max="9216" width="3.42578125" style="73" customWidth="1"/>
    <col min="9217" max="9217" width="7.85546875" style="73" customWidth="1"/>
    <col min="9218" max="9218" width="2" style="73" customWidth="1"/>
    <col min="9219" max="9219" width="1.5703125" style="73" customWidth="1"/>
    <col min="9220" max="9220" width="61.28515625" style="73" customWidth="1"/>
    <col min="9221" max="9221" width="5.42578125" style="73" bestFit="1" customWidth="1"/>
    <col min="9222" max="9222" width="5.42578125" style="73" customWidth="1"/>
    <col min="9223" max="9223" width="6.140625" style="73" customWidth="1"/>
    <col min="9224" max="9225" width="11.42578125" style="73"/>
    <col min="9226" max="9226" width="4.7109375" style="73" customWidth="1"/>
    <col min="9227" max="9227" width="5" style="73" customWidth="1"/>
    <col min="9228" max="9228" width="2.28515625" style="73" customWidth="1"/>
    <col min="9229" max="9229" width="26" style="73" customWidth="1"/>
    <col min="9230" max="9230" width="8" style="73" customWidth="1"/>
    <col min="9231" max="9231" width="1" style="73" customWidth="1"/>
    <col min="9232" max="9232" width="6.7109375" style="73" customWidth="1"/>
    <col min="9233" max="9233" width="1" style="73" customWidth="1"/>
    <col min="9234" max="9234" width="6.7109375" style="73" customWidth="1"/>
    <col min="9235" max="9235" width="1" style="73" customWidth="1"/>
    <col min="9236" max="9236" width="6.7109375" style="73" customWidth="1"/>
    <col min="9237" max="9237" width="1" style="73" customWidth="1"/>
    <col min="9238" max="9238" width="6.7109375" style="73" customWidth="1"/>
    <col min="9239" max="9239" width="1" style="73" customWidth="1"/>
    <col min="9240" max="9240" width="6.7109375" style="73" customWidth="1"/>
    <col min="9241" max="9241" width="1" style="73" customWidth="1"/>
    <col min="9242" max="9243" width="6.7109375" style="73" customWidth="1"/>
    <col min="9244" max="9469" width="11.42578125" style="73"/>
    <col min="9470" max="9470" width="1.85546875" style="73" customWidth="1"/>
    <col min="9471" max="9471" width="2.85546875" style="73" customWidth="1"/>
    <col min="9472" max="9472" width="3.42578125" style="73" customWidth="1"/>
    <col min="9473" max="9473" width="7.85546875" style="73" customWidth="1"/>
    <col min="9474" max="9474" width="2" style="73" customWidth="1"/>
    <col min="9475" max="9475" width="1.5703125" style="73" customWidth="1"/>
    <col min="9476" max="9476" width="61.28515625" style="73" customWidth="1"/>
    <col min="9477" max="9477" width="5.42578125" style="73" bestFit="1" customWidth="1"/>
    <col min="9478" max="9478" width="5.42578125" style="73" customWidth="1"/>
    <col min="9479" max="9479" width="6.140625" style="73" customWidth="1"/>
    <col min="9480" max="9481" width="11.42578125" style="73"/>
    <col min="9482" max="9482" width="4.7109375" style="73" customWidth="1"/>
    <col min="9483" max="9483" width="5" style="73" customWidth="1"/>
    <col min="9484" max="9484" width="2.28515625" style="73" customWidth="1"/>
    <col min="9485" max="9485" width="26" style="73" customWidth="1"/>
    <col min="9486" max="9486" width="8" style="73" customWidth="1"/>
    <col min="9487" max="9487" width="1" style="73" customWidth="1"/>
    <col min="9488" max="9488" width="6.7109375" style="73" customWidth="1"/>
    <col min="9489" max="9489" width="1" style="73" customWidth="1"/>
    <col min="9490" max="9490" width="6.7109375" style="73" customWidth="1"/>
    <col min="9491" max="9491" width="1" style="73" customWidth="1"/>
    <col min="9492" max="9492" width="6.7109375" style="73" customWidth="1"/>
    <col min="9493" max="9493" width="1" style="73" customWidth="1"/>
    <col min="9494" max="9494" width="6.7109375" style="73" customWidth="1"/>
    <col min="9495" max="9495" width="1" style="73" customWidth="1"/>
    <col min="9496" max="9496" width="6.7109375" style="73" customWidth="1"/>
    <col min="9497" max="9497" width="1" style="73" customWidth="1"/>
    <col min="9498" max="9499" width="6.7109375" style="73" customWidth="1"/>
    <col min="9500" max="9725" width="11.42578125" style="73"/>
    <col min="9726" max="9726" width="1.85546875" style="73" customWidth="1"/>
    <col min="9727" max="9727" width="2.85546875" style="73" customWidth="1"/>
    <col min="9728" max="9728" width="3.42578125" style="73" customWidth="1"/>
    <col min="9729" max="9729" width="7.85546875" style="73" customWidth="1"/>
    <col min="9730" max="9730" width="2" style="73" customWidth="1"/>
    <col min="9731" max="9731" width="1.5703125" style="73" customWidth="1"/>
    <col min="9732" max="9732" width="61.28515625" style="73" customWidth="1"/>
    <col min="9733" max="9733" width="5.42578125" style="73" bestFit="1" customWidth="1"/>
    <col min="9734" max="9734" width="5.42578125" style="73" customWidth="1"/>
    <col min="9735" max="9735" width="6.140625" style="73" customWidth="1"/>
    <col min="9736" max="9737" width="11.42578125" style="73"/>
    <col min="9738" max="9738" width="4.7109375" style="73" customWidth="1"/>
    <col min="9739" max="9739" width="5" style="73" customWidth="1"/>
    <col min="9740" max="9740" width="2.28515625" style="73" customWidth="1"/>
    <col min="9741" max="9741" width="26" style="73" customWidth="1"/>
    <col min="9742" max="9742" width="8" style="73" customWidth="1"/>
    <col min="9743" max="9743" width="1" style="73" customWidth="1"/>
    <col min="9744" max="9744" width="6.7109375" style="73" customWidth="1"/>
    <col min="9745" max="9745" width="1" style="73" customWidth="1"/>
    <col min="9746" max="9746" width="6.7109375" style="73" customWidth="1"/>
    <col min="9747" max="9747" width="1" style="73" customWidth="1"/>
    <col min="9748" max="9748" width="6.7109375" style="73" customWidth="1"/>
    <col min="9749" max="9749" width="1" style="73" customWidth="1"/>
    <col min="9750" max="9750" width="6.7109375" style="73" customWidth="1"/>
    <col min="9751" max="9751" width="1" style="73" customWidth="1"/>
    <col min="9752" max="9752" width="6.7109375" style="73" customWidth="1"/>
    <col min="9753" max="9753" width="1" style="73" customWidth="1"/>
    <col min="9754" max="9755" width="6.7109375" style="73" customWidth="1"/>
    <col min="9756" max="9981" width="11.42578125" style="73"/>
    <col min="9982" max="9982" width="1.85546875" style="73" customWidth="1"/>
    <col min="9983" max="9983" width="2.85546875" style="73" customWidth="1"/>
    <col min="9984" max="9984" width="3.42578125" style="73" customWidth="1"/>
    <col min="9985" max="9985" width="7.85546875" style="73" customWidth="1"/>
    <col min="9986" max="9986" width="2" style="73" customWidth="1"/>
    <col min="9987" max="9987" width="1.5703125" style="73" customWidth="1"/>
    <col min="9988" max="9988" width="61.28515625" style="73" customWidth="1"/>
    <col min="9989" max="9989" width="5.42578125" style="73" bestFit="1" customWidth="1"/>
    <col min="9990" max="9990" width="5.42578125" style="73" customWidth="1"/>
    <col min="9991" max="9991" width="6.140625" style="73" customWidth="1"/>
    <col min="9992" max="9993" width="11.42578125" style="73"/>
    <col min="9994" max="9994" width="4.7109375" style="73" customWidth="1"/>
    <col min="9995" max="9995" width="5" style="73" customWidth="1"/>
    <col min="9996" max="9996" width="2.28515625" style="73" customWidth="1"/>
    <col min="9997" max="9997" width="26" style="73" customWidth="1"/>
    <col min="9998" max="9998" width="8" style="73" customWidth="1"/>
    <col min="9999" max="9999" width="1" style="73" customWidth="1"/>
    <col min="10000" max="10000" width="6.7109375" style="73" customWidth="1"/>
    <col min="10001" max="10001" width="1" style="73" customWidth="1"/>
    <col min="10002" max="10002" width="6.7109375" style="73" customWidth="1"/>
    <col min="10003" max="10003" width="1" style="73" customWidth="1"/>
    <col min="10004" max="10004" width="6.7109375" style="73" customWidth="1"/>
    <col min="10005" max="10005" width="1" style="73" customWidth="1"/>
    <col min="10006" max="10006" width="6.7109375" style="73" customWidth="1"/>
    <col min="10007" max="10007" width="1" style="73" customWidth="1"/>
    <col min="10008" max="10008" width="6.7109375" style="73" customWidth="1"/>
    <col min="10009" max="10009" width="1" style="73" customWidth="1"/>
    <col min="10010" max="10011" width="6.7109375" style="73" customWidth="1"/>
    <col min="10012" max="10237" width="11.42578125" style="73"/>
    <col min="10238" max="10238" width="1.85546875" style="73" customWidth="1"/>
    <col min="10239" max="10239" width="2.85546875" style="73" customWidth="1"/>
    <col min="10240" max="10240" width="3.42578125" style="73" customWidth="1"/>
    <col min="10241" max="10241" width="7.85546875" style="73" customWidth="1"/>
    <col min="10242" max="10242" width="2" style="73" customWidth="1"/>
    <col min="10243" max="10243" width="1.5703125" style="73" customWidth="1"/>
    <col min="10244" max="10244" width="61.28515625" style="73" customWidth="1"/>
    <col min="10245" max="10245" width="5.42578125" style="73" bestFit="1" customWidth="1"/>
    <col min="10246" max="10246" width="5.42578125" style="73" customWidth="1"/>
    <col min="10247" max="10247" width="6.140625" style="73" customWidth="1"/>
    <col min="10248" max="10249" width="11.42578125" style="73"/>
    <col min="10250" max="10250" width="4.7109375" style="73" customWidth="1"/>
    <col min="10251" max="10251" width="5" style="73" customWidth="1"/>
    <col min="10252" max="10252" width="2.28515625" style="73" customWidth="1"/>
    <col min="10253" max="10253" width="26" style="73" customWidth="1"/>
    <col min="10254" max="10254" width="8" style="73" customWidth="1"/>
    <col min="10255" max="10255" width="1" style="73" customWidth="1"/>
    <col min="10256" max="10256" width="6.7109375" style="73" customWidth="1"/>
    <col min="10257" max="10257" width="1" style="73" customWidth="1"/>
    <col min="10258" max="10258" width="6.7109375" style="73" customWidth="1"/>
    <col min="10259" max="10259" width="1" style="73" customWidth="1"/>
    <col min="10260" max="10260" width="6.7109375" style="73" customWidth="1"/>
    <col min="10261" max="10261" width="1" style="73" customWidth="1"/>
    <col min="10262" max="10262" width="6.7109375" style="73" customWidth="1"/>
    <col min="10263" max="10263" width="1" style="73" customWidth="1"/>
    <col min="10264" max="10264" width="6.7109375" style="73" customWidth="1"/>
    <col min="10265" max="10265" width="1" style="73" customWidth="1"/>
    <col min="10266" max="10267" width="6.7109375" style="73" customWidth="1"/>
    <col min="10268" max="10493" width="11.42578125" style="73"/>
    <col min="10494" max="10494" width="1.85546875" style="73" customWidth="1"/>
    <col min="10495" max="10495" width="2.85546875" style="73" customWidth="1"/>
    <col min="10496" max="10496" width="3.42578125" style="73" customWidth="1"/>
    <col min="10497" max="10497" width="7.85546875" style="73" customWidth="1"/>
    <col min="10498" max="10498" width="2" style="73" customWidth="1"/>
    <col min="10499" max="10499" width="1.5703125" style="73" customWidth="1"/>
    <col min="10500" max="10500" width="61.28515625" style="73" customWidth="1"/>
    <col min="10501" max="10501" width="5.42578125" style="73" bestFit="1" customWidth="1"/>
    <col min="10502" max="10502" width="5.42578125" style="73" customWidth="1"/>
    <col min="10503" max="10503" width="6.140625" style="73" customWidth="1"/>
    <col min="10504" max="10505" width="11.42578125" style="73"/>
    <col min="10506" max="10506" width="4.7109375" style="73" customWidth="1"/>
    <col min="10507" max="10507" width="5" style="73" customWidth="1"/>
    <col min="10508" max="10508" width="2.28515625" style="73" customWidth="1"/>
    <col min="10509" max="10509" width="26" style="73" customWidth="1"/>
    <col min="10510" max="10510" width="8" style="73" customWidth="1"/>
    <col min="10511" max="10511" width="1" style="73" customWidth="1"/>
    <col min="10512" max="10512" width="6.7109375" style="73" customWidth="1"/>
    <col min="10513" max="10513" width="1" style="73" customWidth="1"/>
    <col min="10514" max="10514" width="6.7109375" style="73" customWidth="1"/>
    <col min="10515" max="10515" width="1" style="73" customWidth="1"/>
    <col min="10516" max="10516" width="6.7109375" style="73" customWidth="1"/>
    <col min="10517" max="10517" width="1" style="73" customWidth="1"/>
    <col min="10518" max="10518" width="6.7109375" style="73" customWidth="1"/>
    <col min="10519" max="10519" width="1" style="73" customWidth="1"/>
    <col min="10520" max="10520" width="6.7109375" style="73" customWidth="1"/>
    <col min="10521" max="10521" width="1" style="73" customWidth="1"/>
    <col min="10522" max="10523" width="6.7109375" style="73" customWidth="1"/>
    <col min="10524" max="10749" width="11.42578125" style="73"/>
    <col min="10750" max="10750" width="1.85546875" style="73" customWidth="1"/>
    <col min="10751" max="10751" width="2.85546875" style="73" customWidth="1"/>
    <col min="10752" max="10752" width="3.42578125" style="73" customWidth="1"/>
    <col min="10753" max="10753" width="7.85546875" style="73" customWidth="1"/>
    <col min="10754" max="10754" width="2" style="73" customWidth="1"/>
    <col min="10755" max="10755" width="1.5703125" style="73" customWidth="1"/>
    <col min="10756" max="10756" width="61.28515625" style="73" customWidth="1"/>
    <col min="10757" max="10757" width="5.42578125" style="73" bestFit="1" customWidth="1"/>
    <col min="10758" max="10758" width="5.42578125" style="73" customWidth="1"/>
    <col min="10759" max="10759" width="6.140625" style="73" customWidth="1"/>
    <col min="10760" max="10761" width="11.42578125" style="73"/>
    <col min="10762" max="10762" width="4.7109375" style="73" customWidth="1"/>
    <col min="10763" max="10763" width="5" style="73" customWidth="1"/>
    <col min="10764" max="10764" width="2.28515625" style="73" customWidth="1"/>
    <col min="10765" max="10765" width="26" style="73" customWidth="1"/>
    <col min="10766" max="10766" width="8" style="73" customWidth="1"/>
    <col min="10767" max="10767" width="1" style="73" customWidth="1"/>
    <col min="10768" max="10768" width="6.7109375" style="73" customWidth="1"/>
    <col min="10769" max="10769" width="1" style="73" customWidth="1"/>
    <col min="10770" max="10770" width="6.7109375" style="73" customWidth="1"/>
    <col min="10771" max="10771" width="1" style="73" customWidth="1"/>
    <col min="10772" max="10772" width="6.7109375" style="73" customWidth="1"/>
    <col min="10773" max="10773" width="1" style="73" customWidth="1"/>
    <col min="10774" max="10774" width="6.7109375" style="73" customWidth="1"/>
    <col min="10775" max="10775" width="1" style="73" customWidth="1"/>
    <col min="10776" max="10776" width="6.7109375" style="73" customWidth="1"/>
    <col min="10777" max="10777" width="1" style="73" customWidth="1"/>
    <col min="10778" max="10779" width="6.7109375" style="73" customWidth="1"/>
    <col min="10780" max="11005" width="11.42578125" style="73"/>
    <col min="11006" max="11006" width="1.85546875" style="73" customWidth="1"/>
    <col min="11007" max="11007" width="2.85546875" style="73" customWidth="1"/>
    <col min="11008" max="11008" width="3.42578125" style="73" customWidth="1"/>
    <col min="11009" max="11009" width="7.85546875" style="73" customWidth="1"/>
    <col min="11010" max="11010" width="2" style="73" customWidth="1"/>
    <col min="11011" max="11011" width="1.5703125" style="73" customWidth="1"/>
    <col min="11012" max="11012" width="61.28515625" style="73" customWidth="1"/>
    <col min="11013" max="11013" width="5.42578125" style="73" bestFit="1" customWidth="1"/>
    <col min="11014" max="11014" width="5.42578125" style="73" customWidth="1"/>
    <col min="11015" max="11015" width="6.140625" style="73" customWidth="1"/>
    <col min="11016" max="11017" width="11.42578125" style="73"/>
    <col min="11018" max="11018" width="4.7109375" style="73" customWidth="1"/>
    <col min="11019" max="11019" width="5" style="73" customWidth="1"/>
    <col min="11020" max="11020" width="2.28515625" style="73" customWidth="1"/>
    <col min="11021" max="11021" width="26" style="73" customWidth="1"/>
    <col min="11022" max="11022" width="8" style="73" customWidth="1"/>
    <col min="11023" max="11023" width="1" style="73" customWidth="1"/>
    <col min="11024" max="11024" width="6.7109375" style="73" customWidth="1"/>
    <col min="11025" max="11025" width="1" style="73" customWidth="1"/>
    <col min="11026" max="11026" width="6.7109375" style="73" customWidth="1"/>
    <col min="11027" max="11027" width="1" style="73" customWidth="1"/>
    <col min="11028" max="11028" width="6.7109375" style="73" customWidth="1"/>
    <col min="11029" max="11029" width="1" style="73" customWidth="1"/>
    <col min="11030" max="11030" width="6.7109375" style="73" customWidth="1"/>
    <col min="11031" max="11031" width="1" style="73" customWidth="1"/>
    <col min="11032" max="11032" width="6.7109375" style="73" customWidth="1"/>
    <col min="11033" max="11033" width="1" style="73" customWidth="1"/>
    <col min="11034" max="11035" width="6.7109375" style="73" customWidth="1"/>
    <col min="11036" max="11261" width="11.42578125" style="73"/>
    <col min="11262" max="11262" width="1.85546875" style="73" customWidth="1"/>
    <col min="11263" max="11263" width="2.85546875" style="73" customWidth="1"/>
    <col min="11264" max="11264" width="3.42578125" style="73" customWidth="1"/>
    <col min="11265" max="11265" width="7.85546875" style="73" customWidth="1"/>
    <col min="11266" max="11266" width="2" style="73" customWidth="1"/>
    <col min="11267" max="11267" width="1.5703125" style="73" customWidth="1"/>
    <col min="11268" max="11268" width="61.28515625" style="73" customWidth="1"/>
    <col min="11269" max="11269" width="5.42578125" style="73" bestFit="1" customWidth="1"/>
    <col min="11270" max="11270" width="5.42578125" style="73" customWidth="1"/>
    <col min="11271" max="11271" width="6.140625" style="73" customWidth="1"/>
    <col min="11272" max="11273" width="11.42578125" style="73"/>
    <col min="11274" max="11274" width="4.7109375" style="73" customWidth="1"/>
    <col min="11275" max="11275" width="5" style="73" customWidth="1"/>
    <col min="11276" max="11276" width="2.28515625" style="73" customWidth="1"/>
    <col min="11277" max="11277" width="26" style="73" customWidth="1"/>
    <col min="11278" max="11278" width="8" style="73" customWidth="1"/>
    <col min="11279" max="11279" width="1" style="73" customWidth="1"/>
    <col min="11280" max="11280" width="6.7109375" style="73" customWidth="1"/>
    <col min="11281" max="11281" width="1" style="73" customWidth="1"/>
    <col min="11282" max="11282" width="6.7109375" style="73" customWidth="1"/>
    <col min="11283" max="11283" width="1" style="73" customWidth="1"/>
    <col min="11284" max="11284" width="6.7109375" style="73" customWidth="1"/>
    <col min="11285" max="11285" width="1" style="73" customWidth="1"/>
    <col min="11286" max="11286" width="6.7109375" style="73" customWidth="1"/>
    <col min="11287" max="11287" width="1" style="73" customWidth="1"/>
    <col min="11288" max="11288" width="6.7109375" style="73" customWidth="1"/>
    <col min="11289" max="11289" width="1" style="73" customWidth="1"/>
    <col min="11290" max="11291" width="6.7109375" style="73" customWidth="1"/>
    <col min="11292" max="11517" width="11.42578125" style="73"/>
    <col min="11518" max="11518" width="1.85546875" style="73" customWidth="1"/>
    <col min="11519" max="11519" width="2.85546875" style="73" customWidth="1"/>
    <col min="11520" max="11520" width="3.42578125" style="73" customWidth="1"/>
    <col min="11521" max="11521" width="7.85546875" style="73" customWidth="1"/>
    <col min="11522" max="11522" width="2" style="73" customWidth="1"/>
    <col min="11523" max="11523" width="1.5703125" style="73" customWidth="1"/>
    <col min="11524" max="11524" width="61.28515625" style="73" customWidth="1"/>
    <col min="11525" max="11525" width="5.42578125" style="73" bestFit="1" customWidth="1"/>
    <col min="11526" max="11526" width="5.42578125" style="73" customWidth="1"/>
    <col min="11527" max="11527" width="6.140625" style="73" customWidth="1"/>
    <col min="11528" max="11529" width="11.42578125" style="73"/>
    <col min="11530" max="11530" width="4.7109375" style="73" customWidth="1"/>
    <col min="11531" max="11531" width="5" style="73" customWidth="1"/>
    <col min="11532" max="11532" width="2.28515625" style="73" customWidth="1"/>
    <col min="11533" max="11533" width="26" style="73" customWidth="1"/>
    <col min="11534" max="11534" width="8" style="73" customWidth="1"/>
    <col min="11535" max="11535" width="1" style="73" customWidth="1"/>
    <col min="11536" max="11536" width="6.7109375" style="73" customWidth="1"/>
    <col min="11537" max="11537" width="1" style="73" customWidth="1"/>
    <col min="11538" max="11538" width="6.7109375" style="73" customWidth="1"/>
    <col min="11539" max="11539" width="1" style="73" customWidth="1"/>
    <col min="11540" max="11540" width="6.7109375" style="73" customWidth="1"/>
    <col min="11541" max="11541" width="1" style="73" customWidth="1"/>
    <col min="11542" max="11542" width="6.7109375" style="73" customWidth="1"/>
    <col min="11543" max="11543" width="1" style="73" customWidth="1"/>
    <col min="11544" max="11544" width="6.7109375" style="73" customWidth="1"/>
    <col min="11545" max="11545" width="1" style="73" customWidth="1"/>
    <col min="11546" max="11547" width="6.7109375" style="73" customWidth="1"/>
    <col min="11548" max="11773" width="11.42578125" style="73"/>
    <col min="11774" max="11774" width="1.85546875" style="73" customWidth="1"/>
    <col min="11775" max="11775" width="2.85546875" style="73" customWidth="1"/>
    <col min="11776" max="11776" width="3.42578125" style="73" customWidth="1"/>
    <col min="11777" max="11777" width="7.85546875" style="73" customWidth="1"/>
    <col min="11778" max="11778" width="2" style="73" customWidth="1"/>
    <col min="11779" max="11779" width="1.5703125" style="73" customWidth="1"/>
    <col min="11780" max="11780" width="61.28515625" style="73" customWidth="1"/>
    <col min="11781" max="11781" width="5.42578125" style="73" bestFit="1" customWidth="1"/>
    <col min="11782" max="11782" width="5.42578125" style="73" customWidth="1"/>
    <col min="11783" max="11783" width="6.140625" style="73" customWidth="1"/>
    <col min="11784" max="11785" width="11.42578125" style="73"/>
    <col min="11786" max="11786" width="4.7109375" style="73" customWidth="1"/>
    <col min="11787" max="11787" width="5" style="73" customWidth="1"/>
    <col min="11788" max="11788" width="2.28515625" style="73" customWidth="1"/>
    <col min="11789" max="11789" width="26" style="73" customWidth="1"/>
    <col min="11790" max="11790" width="8" style="73" customWidth="1"/>
    <col min="11791" max="11791" width="1" style="73" customWidth="1"/>
    <col min="11792" max="11792" width="6.7109375" style="73" customWidth="1"/>
    <col min="11793" max="11793" width="1" style="73" customWidth="1"/>
    <col min="11794" max="11794" width="6.7109375" style="73" customWidth="1"/>
    <col min="11795" max="11795" width="1" style="73" customWidth="1"/>
    <col min="11796" max="11796" width="6.7109375" style="73" customWidth="1"/>
    <col min="11797" max="11797" width="1" style="73" customWidth="1"/>
    <col min="11798" max="11798" width="6.7109375" style="73" customWidth="1"/>
    <col min="11799" max="11799" width="1" style="73" customWidth="1"/>
    <col min="11800" max="11800" width="6.7109375" style="73" customWidth="1"/>
    <col min="11801" max="11801" width="1" style="73" customWidth="1"/>
    <col min="11802" max="11803" width="6.7109375" style="73" customWidth="1"/>
    <col min="11804" max="12029" width="11.42578125" style="73"/>
    <col min="12030" max="12030" width="1.85546875" style="73" customWidth="1"/>
    <col min="12031" max="12031" width="2.85546875" style="73" customWidth="1"/>
    <col min="12032" max="12032" width="3.42578125" style="73" customWidth="1"/>
    <col min="12033" max="12033" width="7.85546875" style="73" customWidth="1"/>
    <col min="12034" max="12034" width="2" style="73" customWidth="1"/>
    <col min="12035" max="12035" width="1.5703125" style="73" customWidth="1"/>
    <col min="12036" max="12036" width="61.28515625" style="73" customWidth="1"/>
    <col min="12037" max="12037" width="5.42578125" style="73" bestFit="1" customWidth="1"/>
    <col min="12038" max="12038" width="5.42578125" style="73" customWidth="1"/>
    <col min="12039" max="12039" width="6.140625" style="73" customWidth="1"/>
    <col min="12040" max="12041" width="11.42578125" style="73"/>
    <col min="12042" max="12042" width="4.7109375" style="73" customWidth="1"/>
    <col min="12043" max="12043" width="5" style="73" customWidth="1"/>
    <col min="12044" max="12044" width="2.28515625" style="73" customWidth="1"/>
    <col min="12045" max="12045" width="26" style="73" customWidth="1"/>
    <col min="12046" max="12046" width="8" style="73" customWidth="1"/>
    <col min="12047" max="12047" width="1" style="73" customWidth="1"/>
    <col min="12048" max="12048" width="6.7109375" style="73" customWidth="1"/>
    <col min="12049" max="12049" width="1" style="73" customWidth="1"/>
    <col min="12050" max="12050" width="6.7109375" style="73" customWidth="1"/>
    <col min="12051" max="12051" width="1" style="73" customWidth="1"/>
    <col min="12052" max="12052" width="6.7109375" style="73" customWidth="1"/>
    <col min="12053" max="12053" width="1" style="73" customWidth="1"/>
    <col min="12054" max="12054" width="6.7109375" style="73" customWidth="1"/>
    <col min="12055" max="12055" width="1" style="73" customWidth="1"/>
    <col min="12056" max="12056" width="6.7109375" style="73" customWidth="1"/>
    <col min="12057" max="12057" width="1" style="73" customWidth="1"/>
    <col min="12058" max="12059" width="6.7109375" style="73" customWidth="1"/>
    <col min="12060" max="12285" width="11.42578125" style="73"/>
    <col min="12286" max="12286" width="1.85546875" style="73" customWidth="1"/>
    <col min="12287" max="12287" width="2.85546875" style="73" customWidth="1"/>
    <col min="12288" max="12288" width="3.42578125" style="73" customWidth="1"/>
    <col min="12289" max="12289" width="7.85546875" style="73" customWidth="1"/>
    <col min="12290" max="12290" width="2" style="73" customWidth="1"/>
    <col min="12291" max="12291" width="1.5703125" style="73" customWidth="1"/>
    <col min="12292" max="12292" width="61.28515625" style="73" customWidth="1"/>
    <col min="12293" max="12293" width="5.42578125" style="73" bestFit="1" customWidth="1"/>
    <col min="12294" max="12294" width="5.42578125" style="73" customWidth="1"/>
    <col min="12295" max="12295" width="6.140625" style="73" customWidth="1"/>
    <col min="12296" max="12297" width="11.42578125" style="73"/>
    <col min="12298" max="12298" width="4.7109375" style="73" customWidth="1"/>
    <col min="12299" max="12299" width="5" style="73" customWidth="1"/>
    <col min="12300" max="12300" width="2.28515625" style="73" customWidth="1"/>
    <col min="12301" max="12301" width="26" style="73" customWidth="1"/>
    <col min="12302" max="12302" width="8" style="73" customWidth="1"/>
    <col min="12303" max="12303" width="1" style="73" customWidth="1"/>
    <col min="12304" max="12304" width="6.7109375" style="73" customWidth="1"/>
    <col min="12305" max="12305" width="1" style="73" customWidth="1"/>
    <col min="12306" max="12306" width="6.7109375" style="73" customWidth="1"/>
    <col min="12307" max="12307" width="1" style="73" customWidth="1"/>
    <col min="12308" max="12308" width="6.7109375" style="73" customWidth="1"/>
    <col min="12309" max="12309" width="1" style="73" customWidth="1"/>
    <col min="12310" max="12310" width="6.7109375" style="73" customWidth="1"/>
    <col min="12311" max="12311" width="1" style="73" customWidth="1"/>
    <col min="12312" max="12312" width="6.7109375" style="73" customWidth="1"/>
    <col min="12313" max="12313" width="1" style="73" customWidth="1"/>
    <col min="12314" max="12315" width="6.7109375" style="73" customWidth="1"/>
    <col min="12316" max="12541" width="11.42578125" style="73"/>
    <col min="12542" max="12542" width="1.85546875" style="73" customWidth="1"/>
    <col min="12543" max="12543" width="2.85546875" style="73" customWidth="1"/>
    <col min="12544" max="12544" width="3.42578125" style="73" customWidth="1"/>
    <col min="12545" max="12545" width="7.85546875" style="73" customWidth="1"/>
    <col min="12546" max="12546" width="2" style="73" customWidth="1"/>
    <col min="12547" max="12547" width="1.5703125" style="73" customWidth="1"/>
    <col min="12548" max="12548" width="61.28515625" style="73" customWidth="1"/>
    <col min="12549" max="12549" width="5.42578125" style="73" bestFit="1" customWidth="1"/>
    <col min="12550" max="12550" width="5.42578125" style="73" customWidth="1"/>
    <col min="12551" max="12551" width="6.140625" style="73" customWidth="1"/>
    <col min="12552" max="12553" width="11.42578125" style="73"/>
    <col min="12554" max="12554" width="4.7109375" style="73" customWidth="1"/>
    <col min="12555" max="12555" width="5" style="73" customWidth="1"/>
    <col min="12556" max="12556" width="2.28515625" style="73" customWidth="1"/>
    <col min="12557" max="12557" width="26" style="73" customWidth="1"/>
    <col min="12558" max="12558" width="8" style="73" customWidth="1"/>
    <col min="12559" max="12559" width="1" style="73" customWidth="1"/>
    <col min="12560" max="12560" width="6.7109375" style="73" customWidth="1"/>
    <col min="12561" max="12561" width="1" style="73" customWidth="1"/>
    <col min="12562" max="12562" width="6.7109375" style="73" customWidth="1"/>
    <col min="12563" max="12563" width="1" style="73" customWidth="1"/>
    <col min="12564" max="12564" width="6.7109375" style="73" customWidth="1"/>
    <col min="12565" max="12565" width="1" style="73" customWidth="1"/>
    <col min="12566" max="12566" width="6.7109375" style="73" customWidth="1"/>
    <col min="12567" max="12567" width="1" style="73" customWidth="1"/>
    <col min="12568" max="12568" width="6.7109375" style="73" customWidth="1"/>
    <col min="12569" max="12569" width="1" style="73" customWidth="1"/>
    <col min="12570" max="12571" width="6.7109375" style="73" customWidth="1"/>
    <col min="12572" max="12797" width="11.42578125" style="73"/>
    <col min="12798" max="12798" width="1.85546875" style="73" customWidth="1"/>
    <col min="12799" max="12799" width="2.85546875" style="73" customWidth="1"/>
    <col min="12800" max="12800" width="3.42578125" style="73" customWidth="1"/>
    <col min="12801" max="12801" width="7.85546875" style="73" customWidth="1"/>
    <col min="12802" max="12802" width="2" style="73" customWidth="1"/>
    <col min="12803" max="12803" width="1.5703125" style="73" customWidth="1"/>
    <col min="12804" max="12804" width="61.28515625" style="73" customWidth="1"/>
    <col min="12805" max="12805" width="5.42578125" style="73" bestFit="1" customWidth="1"/>
    <col min="12806" max="12806" width="5.42578125" style="73" customWidth="1"/>
    <col min="12807" max="12807" width="6.140625" style="73" customWidth="1"/>
    <col min="12808" max="12809" width="11.42578125" style="73"/>
    <col min="12810" max="12810" width="4.7109375" style="73" customWidth="1"/>
    <col min="12811" max="12811" width="5" style="73" customWidth="1"/>
    <col min="12812" max="12812" width="2.28515625" style="73" customWidth="1"/>
    <col min="12813" max="12813" width="26" style="73" customWidth="1"/>
    <col min="12814" max="12814" width="8" style="73" customWidth="1"/>
    <col min="12815" max="12815" width="1" style="73" customWidth="1"/>
    <col min="12816" max="12816" width="6.7109375" style="73" customWidth="1"/>
    <col min="12817" max="12817" width="1" style="73" customWidth="1"/>
    <col min="12818" max="12818" width="6.7109375" style="73" customWidth="1"/>
    <col min="12819" max="12819" width="1" style="73" customWidth="1"/>
    <col min="12820" max="12820" width="6.7109375" style="73" customWidth="1"/>
    <col min="12821" max="12821" width="1" style="73" customWidth="1"/>
    <col min="12822" max="12822" width="6.7109375" style="73" customWidth="1"/>
    <col min="12823" max="12823" width="1" style="73" customWidth="1"/>
    <col min="12824" max="12824" width="6.7109375" style="73" customWidth="1"/>
    <col min="12825" max="12825" width="1" style="73" customWidth="1"/>
    <col min="12826" max="12827" width="6.7109375" style="73" customWidth="1"/>
    <col min="12828" max="13053" width="11.42578125" style="73"/>
    <col min="13054" max="13054" width="1.85546875" style="73" customWidth="1"/>
    <col min="13055" max="13055" width="2.85546875" style="73" customWidth="1"/>
    <col min="13056" max="13056" width="3.42578125" style="73" customWidth="1"/>
    <col min="13057" max="13057" width="7.85546875" style="73" customWidth="1"/>
    <col min="13058" max="13058" width="2" style="73" customWidth="1"/>
    <col min="13059" max="13059" width="1.5703125" style="73" customWidth="1"/>
    <col min="13060" max="13060" width="61.28515625" style="73" customWidth="1"/>
    <col min="13061" max="13061" width="5.42578125" style="73" bestFit="1" customWidth="1"/>
    <col min="13062" max="13062" width="5.42578125" style="73" customWidth="1"/>
    <col min="13063" max="13063" width="6.140625" style="73" customWidth="1"/>
    <col min="13064" max="13065" width="11.42578125" style="73"/>
    <col min="13066" max="13066" width="4.7109375" style="73" customWidth="1"/>
    <col min="13067" max="13067" width="5" style="73" customWidth="1"/>
    <col min="13068" max="13068" width="2.28515625" style="73" customWidth="1"/>
    <col min="13069" max="13069" width="26" style="73" customWidth="1"/>
    <col min="13070" max="13070" width="8" style="73" customWidth="1"/>
    <col min="13071" max="13071" width="1" style="73" customWidth="1"/>
    <col min="13072" max="13072" width="6.7109375" style="73" customWidth="1"/>
    <col min="13073" max="13073" width="1" style="73" customWidth="1"/>
    <col min="13074" max="13074" width="6.7109375" style="73" customWidth="1"/>
    <col min="13075" max="13075" width="1" style="73" customWidth="1"/>
    <col min="13076" max="13076" width="6.7109375" style="73" customWidth="1"/>
    <col min="13077" max="13077" width="1" style="73" customWidth="1"/>
    <col min="13078" max="13078" width="6.7109375" style="73" customWidth="1"/>
    <col min="13079" max="13079" width="1" style="73" customWidth="1"/>
    <col min="13080" max="13080" width="6.7109375" style="73" customWidth="1"/>
    <col min="13081" max="13081" width="1" style="73" customWidth="1"/>
    <col min="13082" max="13083" width="6.7109375" style="73" customWidth="1"/>
    <col min="13084" max="13309" width="11.42578125" style="73"/>
    <col min="13310" max="13310" width="1.85546875" style="73" customWidth="1"/>
    <col min="13311" max="13311" width="2.85546875" style="73" customWidth="1"/>
    <col min="13312" max="13312" width="3.42578125" style="73" customWidth="1"/>
    <col min="13313" max="13313" width="7.85546875" style="73" customWidth="1"/>
    <col min="13314" max="13314" width="2" style="73" customWidth="1"/>
    <col min="13315" max="13315" width="1.5703125" style="73" customWidth="1"/>
    <col min="13316" max="13316" width="61.28515625" style="73" customWidth="1"/>
    <col min="13317" max="13317" width="5.42578125" style="73" bestFit="1" customWidth="1"/>
    <col min="13318" max="13318" width="5.42578125" style="73" customWidth="1"/>
    <col min="13319" max="13319" width="6.140625" style="73" customWidth="1"/>
    <col min="13320" max="13321" width="11.42578125" style="73"/>
    <col min="13322" max="13322" width="4.7109375" style="73" customWidth="1"/>
    <col min="13323" max="13323" width="5" style="73" customWidth="1"/>
    <col min="13324" max="13324" width="2.28515625" style="73" customWidth="1"/>
    <col min="13325" max="13325" width="26" style="73" customWidth="1"/>
    <col min="13326" max="13326" width="8" style="73" customWidth="1"/>
    <col min="13327" max="13327" width="1" style="73" customWidth="1"/>
    <col min="13328" max="13328" width="6.7109375" style="73" customWidth="1"/>
    <col min="13329" max="13329" width="1" style="73" customWidth="1"/>
    <col min="13330" max="13330" width="6.7109375" style="73" customWidth="1"/>
    <col min="13331" max="13331" width="1" style="73" customWidth="1"/>
    <col min="13332" max="13332" width="6.7109375" style="73" customWidth="1"/>
    <col min="13333" max="13333" width="1" style="73" customWidth="1"/>
    <col min="13334" max="13334" width="6.7109375" style="73" customWidth="1"/>
    <col min="13335" max="13335" width="1" style="73" customWidth="1"/>
    <col min="13336" max="13336" width="6.7109375" style="73" customWidth="1"/>
    <col min="13337" max="13337" width="1" style="73" customWidth="1"/>
    <col min="13338" max="13339" width="6.7109375" style="73" customWidth="1"/>
    <col min="13340" max="13565" width="11.42578125" style="73"/>
    <col min="13566" max="13566" width="1.85546875" style="73" customWidth="1"/>
    <col min="13567" max="13567" width="2.85546875" style="73" customWidth="1"/>
    <col min="13568" max="13568" width="3.42578125" style="73" customWidth="1"/>
    <col min="13569" max="13569" width="7.85546875" style="73" customWidth="1"/>
    <col min="13570" max="13570" width="2" style="73" customWidth="1"/>
    <col min="13571" max="13571" width="1.5703125" style="73" customWidth="1"/>
    <col min="13572" max="13572" width="61.28515625" style="73" customWidth="1"/>
    <col min="13573" max="13573" width="5.42578125" style="73" bestFit="1" customWidth="1"/>
    <col min="13574" max="13574" width="5.42578125" style="73" customWidth="1"/>
    <col min="13575" max="13575" width="6.140625" style="73" customWidth="1"/>
    <col min="13576" max="13577" width="11.42578125" style="73"/>
    <col min="13578" max="13578" width="4.7109375" style="73" customWidth="1"/>
    <col min="13579" max="13579" width="5" style="73" customWidth="1"/>
    <col min="13580" max="13580" width="2.28515625" style="73" customWidth="1"/>
    <col min="13581" max="13581" width="26" style="73" customWidth="1"/>
    <col min="13582" max="13582" width="8" style="73" customWidth="1"/>
    <col min="13583" max="13583" width="1" style="73" customWidth="1"/>
    <col min="13584" max="13584" width="6.7109375" style="73" customWidth="1"/>
    <col min="13585" max="13585" width="1" style="73" customWidth="1"/>
    <col min="13586" max="13586" width="6.7109375" style="73" customWidth="1"/>
    <col min="13587" max="13587" width="1" style="73" customWidth="1"/>
    <col min="13588" max="13588" width="6.7109375" style="73" customWidth="1"/>
    <col min="13589" max="13589" width="1" style="73" customWidth="1"/>
    <col min="13590" max="13590" width="6.7109375" style="73" customWidth="1"/>
    <col min="13591" max="13591" width="1" style="73" customWidth="1"/>
    <col min="13592" max="13592" width="6.7109375" style="73" customWidth="1"/>
    <col min="13593" max="13593" width="1" style="73" customWidth="1"/>
    <col min="13594" max="13595" width="6.7109375" style="73" customWidth="1"/>
    <col min="13596" max="13821" width="11.42578125" style="73"/>
    <col min="13822" max="13822" width="1.85546875" style="73" customWidth="1"/>
    <col min="13823" max="13823" width="2.85546875" style="73" customWidth="1"/>
    <col min="13824" max="13824" width="3.42578125" style="73" customWidth="1"/>
    <col min="13825" max="13825" width="7.85546875" style="73" customWidth="1"/>
    <col min="13826" max="13826" width="2" style="73" customWidth="1"/>
    <col min="13827" max="13827" width="1.5703125" style="73" customWidth="1"/>
    <col min="13828" max="13828" width="61.28515625" style="73" customWidth="1"/>
    <col min="13829" max="13829" width="5.42578125" style="73" bestFit="1" customWidth="1"/>
    <col min="13830" max="13830" width="5.42578125" style="73" customWidth="1"/>
    <col min="13831" max="13831" width="6.140625" style="73" customWidth="1"/>
    <col min="13832" max="13833" width="11.42578125" style="73"/>
    <col min="13834" max="13834" width="4.7109375" style="73" customWidth="1"/>
    <col min="13835" max="13835" width="5" style="73" customWidth="1"/>
    <col min="13836" max="13836" width="2.28515625" style="73" customWidth="1"/>
    <col min="13837" max="13837" width="26" style="73" customWidth="1"/>
    <col min="13838" max="13838" width="8" style="73" customWidth="1"/>
    <col min="13839" max="13839" width="1" style="73" customWidth="1"/>
    <col min="13840" max="13840" width="6.7109375" style="73" customWidth="1"/>
    <col min="13841" max="13841" width="1" style="73" customWidth="1"/>
    <col min="13842" max="13842" width="6.7109375" style="73" customWidth="1"/>
    <col min="13843" max="13843" width="1" style="73" customWidth="1"/>
    <col min="13844" max="13844" width="6.7109375" style="73" customWidth="1"/>
    <col min="13845" max="13845" width="1" style="73" customWidth="1"/>
    <col min="13846" max="13846" width="6.7109375" style="73" customWidth="1"/>
    <col min="13847" max="13847" width="1" style="73" customWidth="1"/>
    <col min="13848" max="13848" width="6.7109375" style="73" customWidth="1"/>
    <col min="13849" max="13849" width="1" style="73" customWidth="1"/>
    <col min="13850" max="13851" width="6.7109375" style="73" customWidth="1"/>
    <col min="13852" max="14077" width="11.42578125" style="73"/>
    <col min="14078" max="14078" width="1.85546875" style="73" customWidth="1"/>
    <col min="14079" max="14079" width="2.85546875" style="73" customWidth="1"/>
    <col min="14080" max="14080" width="3.42578125" style="73" customWidth="1"/>
    <col min="14081" max="14081" width="7.85546875" style="73" customWidth="1"/>
    <col min="14082" max="14082" width="2" style="73" customWidth="1"/>
    <col min="14083" max="14083" width="1.5703125" style="73" customWidth="1"/>
    <col min="14084" max="14084" width="61.28515625" style="73" customWidth="1"/>
    <col min="14085" max="14085" width="5.42578125" style="73" bestFit="1" customWidth="1"/>
    <col min="14086" max="14086" width="5.42578125" style="73" customWidth="1"/>
    <col min="14087" max="14087" width="6.140625" style="73" customWidth="1"/>
    <col min="14088" max="14089" width="11.42578125" style="73"/>
    <col min="14090" max="14090" width="4.7109375" style="73" customWidth="1"/>
    <col min="14091" max="14091" width="5" style="73" customWidth="1"/>
    <col min="14092" max="14092" width="2.28515625" style="73" customWidth="1"/>
    <col min="14093" max="14093" width="26" style="73" customWidth="1"/>
    <col min="14094" max="14094" width="8" style="73" customWidth="1"/>
    <col min="14095" max="14095" width="1" style="73" customWidth="1"/>
    <col min="14096" max="14096" width="6.7109375" style="73" customWidth="1"/>
    <col min="14097" max="14097" width="1" style="73" customWidth="1"/>
    <col min="14098" max="14098" width="6.7109375" style="73" customWidth="1"/>
    <col min="14099" max="14099" width="1" style="73" customWidth="1"/>
    <col min="14100" max="14100" width="6.7109375" style="73" customWidth="1"/>
    <col min="14101" max="14101" width="1" style="73" customWidth="1"/>
    <col min="14102" max="14102" width="6.7109375" style="73" customWidth="1"/>
    <col min="14103" max="14103" width="1" style="73" customWidth="1"/>
    <col min="14104" max="14104" width="6.7109375" style="73" customWidth="1"/>
    <col min="14105" max="14105" width="1" style="73" customWidth="1"/>
    <col min="14106" max="14107" width="6.7109375" style="73" customWidth="1"/>
    <col min="14108" max="14333" width="11.42578125" style="73"/>
    <col min="14334" max="14334" width="1.85546875" style="73" customWidth="1"/>
    <col min="14335" max="14335" width="2.85546875" style="73" customWidth="1"/>
    <col min="14336" max="14336" width="3.42578125" style="73" customWidth="1"/>
    <col min="14337" max="14337" width="7.85546875" style="73" customWidth="1"/>
    <col min="14338" max="14338" width="2" style="73" customWidth="1"/>
    <col min="14339" max="14339" width="1.5703125" style="73" customWidth="1"/>
    <col min="14340" max="14340" width="61.28515625" style="73" customWidth="1"/>
    <col min="14341" max="14341" width="5.42578125" style="73" bestFit="1" customWidth="1"/>
    <col min="14342" max="14342" width="5.42578125" style="73" customWidth="1"/>
    <col min="14343" max="14343" width="6.140625" style="73" customWidth="1"/>
    <col min="14344" max="14345" width="11.42578125" style="73"/>
    <col min="14346" max="14346" width="4.7109375" style="73" customWidth="1"/>
    <col min="14347" max="14347" width="5" style="73" customWidth="1"/>
    <col min="14348" max="14348" width="2.28515625" style="73" customWidth="1"/>
    <col min="14349" max="14349" width="26" style="73" customWidth="1"/>
    <col min="14350" max="14350" width="8" style="73" customWidth="1"/>
    <col min="14351" max="14351" width="1" style="73" customWidth="1"/>
    <col min="14352" max="14352" width="6.7109375" style="73" customWidth="1"/>
    <col min="14353" max="14353" width="1" style="73" customWidth="1"/>
    <col min="14354" max="14354" width="6.7109375" style="73" customWidth="1"/>
    <col min="14355" max="14355" width="1" style="73" customWidth="1"/>
    <col min="14356" max="14356" width="6.7109375" style="73" customWidth="1"/>
    <col min="14357" max="14357" width="1" style="73" customWidth="1"/>
    <col min="14358" max="14358" width="6.7109375" style="73" customWidth="1"/>
    <col min="14359" max="14359" width="1" style="73" customWidth="1"/>
    <col min="14360" max="14360" width="6.7109375" style="73" customWidth="1"/>
    <col min="14361" max="14361" width="1" style="73" customWidth="1"/>
    <col min="14362" max="14363" width="6.7109375" style="73" customWidth="1"/>
    <col min="14364" max="14589" width="11.42578125" style="73"/>
    <col min="14590" max="14590" width="1.85546875" style="73" customWidth="1"/>
    <col min="14591" max="14591" width="2.85546875" style="73" customWidth="1"/>
    <col min="14592" max="14592" width="3.42578125" style="73" customWidth="1"/>
    <col min="14593" max="14593" width="7.85546875" style="73" customWidth="1"/>
    <col min="14594" max="14594" width="2" style="73" customWidth="1"/>
    <col min="14595" max="14595" width="1.5703125" style="73" customWidth="1"/>
    <col min="14596" max="14596" width="61.28515625" style="73" customWidth="1"/>
    <col min="14597" max="14597" width="5.42578125" style="73" bestFit="1" customWidth="1"/>
    <col min="14598" max="14598" width="5.42578125" style="73" customWidth="1"/>
    <col min="14599" max="14599" width="6.140625" style="73" customWidth="1"/>
    <col min="14600" max="14601" width="11.42578125" style="73"/>
    <col min="14602" max="14602" width="4.7109375" style="73" customWidth="1"/>
    <col min="14603" max="14603" width="5" style="73" customWidth="1"/>
    <col min="14604" max="14604" width="2.28515625" style="73" customWidth="1"/>
    <col min="14605" max="14605" width="26" style="73" customWidth="1"/>
    <col min="14606" max="14606" width="8" style="73" customWidth="1"/>
    <col min="14607" max="14607" width="1" style="73" customWidth="1"/>
    <col min="14608" max="14608" width="6.7109375" style="73" customWidth="1"/>
    <col min="14609" max="14609" width="1" style="73" customWidth="1"/>
    <col min="14610" max="14610" width="6.7109375" style="73" customWidth="1"/>
    <col min="14611" max="14611" width="1" style="73" customWidth="1"/>
    <col min="14612" max="14612" width="6.7109375" style="73" customWidth="1"/>
    <col min="14613" max="14613" width="1" style="73" customWidth="1"/>
    <col min="14614" max="14614" width="6.7109375" style="73" customWidth="1"/>
    <col min="14615" max="14615" width="1" style="73" customWidth="1"/>
    <col min="14616" max="14616" width="6.7109375" style="73" customWidth="1"/>
    <col min="14617" max="14617" width="1" style="73" customWidth="1"/>
    <col min="14618" max="14619" width="6.7109375" style="73" customWidth="1"/>
    <col min="14620" max="14845" width="11.42578125" style="73"/>
    <col min="14846" max="14846" width="1.85546875" style="73" customWidth="1"/>
    <col min="14847" max="14847" width="2.85546875" style="73" customWidth="1"/>
    <col min="14848" max="14848" width="3.42578125" style="73" customWidth="1"/>
    <col min="14849" max="14849" width="7.85546875" style="73" customWidth="1"/>
    <col min="14850" max="14850" width="2" style="73" customWidth="1"/>
    <col min="14851" max="14851" width="1.5703125" style="73" customWidth="1"/>
    <col min="14852" max="14852" width="61.28515625" style="73" customWidth="1"/>
    <col min="14853" max="14853" width="5.42578125" style="73" bestFit="1" customWidth="1"/>
    <col min="14854" max="14854" width="5.42578125" style="73" customWidth="1"/>
    <col min="14855" max="14855" width="6.140625" style="73" customWidth="1"/>
    <col min="14856" max="14857" width="11.42578125" style="73"/>
    <col min="14858" max="14858" width="4.7109375" style="73" customWidth="1"/>
    <col min="14859" max="14859" width="5" style="73" customWidth="1"/>
    <col min="14860" max="14860" width="2.28515625" style="73" customWidth="1"/>
    <col min="14861" max="14861" width="26" style="73" customWidth="1"/>
    <col min="14862" max="14862" width="8" style="73" customWidth="1"/>
    <col min="14863" max="14863" width="1" style="73" customWidth="1"/>
    <col min="14864" max="14864" width="6.7109375" style="73" customWidth="1"/>
    <col min="14865" max="14865" width="1" style="73" customWidth="1"/>
    <col min="14866" max="14866" width="6.7109375" style="73" customWidth="1"/>
    <col min="14867" max="14867" width="1" style="73" customWidth="1"/>
    <col min="14868" max="14868" width="6.7109375" style="73" customWidth="1"/>
    <col min="14869" max="14869" width="1" style="73" customWidth="1"/>
    <col min="14870" max="14870" width="6.7109375" style="73" customWidth="1"/>
    <col min="14871" max="14871" width="1" style="73" customWidth="1"/>
    <col min="14872" max="14872" width="6.7109375" style="73" customWidth="1"/>
    <col min="14873" max="14873" width="1" style="73" customWidth="1"/>
    <col min="14874" max="14875" width="6.7109375" style="73" customWidth="1"/>
    <col min="14876" max="15101" width="11.42578125" style="73"/>
    <col min="15102" max="15102" width="1.85546875" style="73" customWidth="1"/>
    <col min="15103" max="15103" width="2.85546875" style="73" customWidth="1"/>
    <col min="15104" max="15104" width="3.42578125" style="73" customWidth="1"/>
    <col min="15105" max="15105" width="7.85546875" style="73" customWidth="1"/>
    <col min="15106" max="15106" width="2" style="73" customWidth="1"/>
    <col min="15107" max="15107" width="1.5703125" style="73" customWidth="1"/>
    <col min="15108" max="15108" width="61.28515625" style="73" customWidth="1"/>
    <col min="15109" max="15109" width="5.42578125" style="73" bestFit="1" customWidth="1"/>
    <col min="15110" max="15110" width="5.42578125" style="73" customWidth="1"/>
    <col min="15111" max="15111" width="6.140625" style="73" customWidth="1"/>
    <col min="15112" max="15113" width="11.42578125" style="73"/>
    <col min="15114" max="15114" width="4.7109375" style="73" customWidth="1"/>
    <col min="15115" max="15115" width="5" style="73" customWidth="1"/>
    <col min="15116" max="15116" width="2.28515625" style="73" customWidth="1"/>
    <col min="15117" max="15117" width="26" style="73" customWidth="1"/>
    <col min="15118" max="15118" width="8" style="73" customWidth="1"/>
    <col min="15119" max="15119" width="1" style="73" customWidth="1"/>
    <col min="15120" max="15120" width="6.7109375" style="73" customWidth="1"/>
    <col min="15121" max="15121" width="1" style="73" customWidth="1"/>
    <col min="15122" max="15122" width="6.7109375" style="73" customWidth="1"/>
    <col min="15123" max="15123" width="1" style="73" customWidth="1"/>
    <col min="15124" max="15124" width="6.7109375" style="73" customWidth="1"/>
    <col min="15125" max="15125" width="1" style="73" customWidth="1"/>
    <col min="15126" max="15126" width="6.7109375" style="73" customWidth="1"/>
    <col min="15127" max="15127" width="1" style="73" customWidth="1"/>
    <col min="15128" max="15128" width="6.7109375" style="73" customWidth="1"/>
    <col min="15129" max="15129" width="1" style="73" customWidth="1"/>
    <col min="15130" max="15131" width="6.7109375" style="73" customWidth="1"/>
    <col min="15132" max="15357" width="11.42578125" style="73"/>
    <col min="15358" max="15358" width="1.85546875" style="73" customWidth="1"/>
    <col min="15359" max="15359" width="2.85546875" style="73" customWidth="1"/>
    <col min="15360" max="15360" width="3.42578125" style="73" customWidth="1"/>
    <col min="15361" max="15361" width="7.85546875" style="73" customWidth="1"/>
    <col min="15362" max="15362" width="2" style="73" customWidth="1"/>
    <col min="15363" max="15363" width="1.5703125" style="73" customWidth="1"/>
    <col min="15364" max="15364" width="61.28515625" style="73" customWidth="1"/>
    <col min="15365" max="15365" width="5.42578125" style="73" bestFit="1" customWidth="1"/>
    <col min="15366" max="15366" width="5.42578125" style="73" customWidth="1"/>
    <col min="15367" max="15367" width="6.140625" style="73" customWidth="1"/>
    <col min="15368" max="15369" width="11.42578125" style="73"/>
    <col min="15370" max="15370" width="4.7109375" style="73" customWidth="1"/>
    <col min="15371" max="15371" width="5" style="73" customWidth="1"/>
    <col min="15372" max="15372" width="2.28515625" style="73" customWidth="1"/>
    <col min="15373" max="15373" width="26" style="73" customWidth="1"/>
    <col min="15374" max="15374" width="8" style="73" customWidth="1"/>
    <col min="15375" max="15375" width="1" style="73" customWidth="1"/>
    <col min="15376" max="15376" width="6.7109375" style="73" customWidth="1"/>
    <col min="15377" max="15377" width="1" style="73" customWidth="1"/>
    <col min="15378" max="15378" width="6.7109375" style="73" customWidth="1"/>
    <col min="15379" max="15379" width="1" style="73" customWidth="1"/>
    <col min="15380" max="15380" width="6.7109375" style="73" customWidth="1"/>
    <col min="15381" max="15381" width="1" style="73" customWidth="1"/>
    <col min="15382" max="15382" width="6.7109375" style="73" customWidth="1"/>
    <col min="15383" max="15383" width="1" style="73" customWidth="1"/>
    <col min="15384" max="15384" width="6.7109375" style="73" customWidth="1"/>
    <col min="15385" max="15385" width="1" style="73" customWidth="1"/>
    <col min="15386" max="15387" width="6.7109375" style="73" customWidth="1"/>
    <col min="15388" max="15613" width="11.42578125" style="73"/>
    <col min="15614" max="15614" width="1.85546875" style="73" customWidth="1"/>
    <col min="15615" max="15615" width="2.85546875" style="73" customWidth="1"/>
    <col min="15616" max="15616" width="3.42578125" style="73" customWidth="1"/>
    <col min="15617" max="15617" width="7.85546875" style="73" customWidth="1"/>
    <col min="15618" max="15618" width="2" style="73" customWidth="1"/>
    <col min="15619" max="15619" width="1.5703125" style="73" customWidth="1"/>
    <col min="15620" max="15620" width="61.28515625" style="73" customWidth="1"/>
    <col min="15621" max="15621" width="5.42578125" style="73" bestFit="1" customWidth="1"/>
    <col min="15622" max="15622" width="5.42578125" style="73" customWidth="1"/>
    <col min="15623" max="15623" width="6.140625" style="73" customWidth="1"/>
    <col min="15624" max="15625" width="11.42578125" style="73"/>
    <col min="15626" max="15626" width="4.7109375" style="73" customWidth="1"/>
    <col min="15627" max="15627" width="5" style="73" customWidth="1"/>
    <col min="15628" max="15628" width="2.28515625" style="73" customWidth="1"/>
    <col min="15629" max="15629" width="26" style="73" customWidth="1"/>
    <col min="15630" max="15630" width="8" style="73" customWidth="1"/>
    <col min="15631" max="15631" width="1" style="73" customWidth="1"/>
    <col min="15632" max="15632" width="6.7109375" style="73" customWidth="1"/>
    <col min="15633" max="15633" width="1" style="73" customWidth="1"/>
    <col min="15634" max="15634" width="6.7109375" style="73" customWidth="1"/>
    <col min="15635" max="15635" width="1" style="73" customWidth="1"/>
    <col min="15636" max="15636" width="6.7109375" style="73" customWidth="1"/>
    <col min="15637" max="15637" width="1" style="73" customWidth="1"/>
    <col min="15638" max="15638" width="6.7109375" style="73" customWidth="1"/>
    <col min="15639" max="15639" width="1" style="73" customWidth="1"/>
    <col min="15640" max="15640" width="6.7109375" style="73" customWidth="1"/>
    <col min="15641" max="15641" width="1" style="73" customWidth="1"/>
    <col min="15642" max="15643" width="6.7109375" style="73" customWidth="1"/>
    <col min="15644" max="15869" width="11.42578125" style="73"/>
    <col min="15870" max="15870" width="1.85546875" style="73" customWidth="1"/>
    <col min="15871" max="15871" width="2.85546875" style="73" customWidth="1"/>
    <col min="15872" max="15872" width="3.42578125" style="73" customWidth="1"/>
    <col min="15873" max="15873" width="7.85546875" style="73" customWidth="1"/>
    <col min="15874" max="15874" width="2" style="73" customWidth="1"/>
    <col min="15875" max="15875" width="1.5703125" style="73" customWidth="1"/>
    <col min="15876" max="15876" width="61.28515625" style="73" customWidth="1"/>
    <col min="15877" max="15877" width="5.42578125" style="73" bestFit="1" customWidth="1"/>
    <col min="15878" max="15878" width="5.42578125" style="73" customWidth="1"/>
    <col min="15879" max="15879" width="6.140625" style="73" customWidth="1"/>
    <col min="15880" max="15881" width="11.42578125" style="73"/>
    <col min="15882" max="15882" width="4.7109375" style="73" customWidth="1"/>
    <col min="15883" max="15883" width="5" style="73" customWidth="1"/>
    <col min="15884" max="15884" width="2.28515625" style="73" customWidth="1"/>
    <col min="15885" max="15885" width="26" style="73" customWidth="1"/>
    <col min="15886" max="15886" width="8" style="73" customWidth="1"/>
    <col min="15887" max="15887" width="1" style="73" customWidth="1"/>
    <col min="15888" max="15888" width="6.7109375" style="73" customWidth="1"/>
    <col min="15889" max="15889" width="1" style="73" customWidth="1"/>
    <col min="15890" max="15890" width="6.7109375" style="73" customWidth="1"/>
    <col min="15891" max="15891" width="1" style="73" customWidth="1"/>
    <col min="15892" max="15892" width="6.7109375" style="73" customWidth="1"/>
    <col min="15893" max="15893" width="1" style="73" customWidth="1"/>
    <col min="15894" max="15894" width="6.7109375" style="73" customWidth="1"/>
    <col min="15895" max="15895" width="1" style="73" customWidth="1"/>
    <col min="15896" max="15896" width="6.7109375" style="73" customWidth="1"/>
    <col min="15897" max="15897" width="1" style="73" customWidth="1"/>
    <col min="15898" max="15899" width="6.7109375" style="73" customWidth="1"/>
    <col min="15900" max="16125" width="11.42578125" style="73"/>
    <col min="16126" max="16126" width="1.85546875" style="73" customWidth="1"/>
    <col min="16127" max="16127" width="2.85546875" style="73" customWidth="1"/>
    <col min="16128" max="16128" width="3.42578125" style="73" customWidth="1"/>
    <col min="16129" max="16129" width="7.85546875" style="73" customWidth="1"/>
    <col min="16130" max="16130" width="2" style="73" customWidth="1"/>
    <col min="16131" max="16131" width="1.5703125" style="73" customWidth="1"/>
    <col min="16132" max="16132" width="61.28515625" style="73" customWidth="1"/>
    <col min="16133" max="16133" width="5.42578125" style="73" bestFit="1" customWidth="1"/>
    <col min="16134" max="16134" width="5.42578125" style="73" customWidth="1"/>
    <col min="16135" max="16135" width="6.140625" style="73" customWidth="1"/>
    <col min="16136" max="16137" width="11.42578125" style="73"/>
    <col min="16138" max="16138" width="4.7109375" style="73" customWidth="1"/>
    <col min="16139" max="16139" width="5" style="73" customWidth="1"/>
    <col min="16140" max="16140" width="2.28515625" style="73" customWidth="1"/>
    <col min="16141" max="16141" width="26" style="73" customWidth="1"/>
    <col min="16142" max="16142" width="8" style="73" customWidth="1"/>
    <col min="16143" max="16143" width="1" style="73" customWidth="1"/>
    <col min="16144" max="16144" width="6.7109375" style="73" customWidth="1"/>
    <col min="16145" max="16145" width="1" style="73" customWidth="1"/>
    <col min="16146" max="16146" width="6.7109375" style="73" customWidth="1"/>
    <col min="16147" max="16147" width="1" style="73" customWidth="1"/>
    <col min="16148" max="16148" width="6.7109375" style="73" customWidth="1"/>
    <col min="16149" max="16149" width="1" style="73" customWidth="1"/>
    <col min="16150" max="16150" width="6.7109375" style="73" customWidth="1"/>
    <col min="16151" max="16151" width="1" style="73" customWidth="1"/>
    <col min="16152" max="16152" width="6.7109375" style="73" customWidth="1"/>
    <col min="16153" max="16153" width="1" style="73" customWidth="1"/>
    <col min="16154" max="16155" width="6.7109375" style="73" customWidth="1"/>
    <col min="16156" max="16384" width="11.42578125" style="73"/>
  </cols>
  <sheetData>
    <row r="1" spans="1:28" ht="11.25" customHeight="1">
      <c r="E1" s="92"/>
      <c r="F1" s="92"/>
      <c r="G1" s="92"/>
      <c r="H1" s="92"/>
      <c r="I1" s="92"/>
    </row>
    <row r="2" spans="1:28">
      <c r="A2" s="1983" t="s">
        <v>1661</v>
      </c>
      <c r="B2" s="1983"/>
      <c r="C2" s="1983"/>
      <c r="D2" s="1983"/>
      <c r="E2" s="1983"/>
      <c r="F2" s="1983"/>
      <c r="G2" s="1983"/>
      <c r="H2" s="92"/>
      <c r="K2" s="1983"/>
      <c r="L2" s="1983"/>
      <c r="M2" s="1983"/>
      <c r="N2" s="1983"/>
      <c r="O2" s="1983"/>
      <c r="P2" s="1983"/>
      <c r="Q2" s="1983"/>
      <c r="R2" s="1983"/>
      <c r="S2" s="1983"/>
      <c r="T2" s="1983"/>
      <c r="U2" s="1983"/>
      <c r="V2" s="1983"/>
      <c r="W2" s="1983"/>
      <c r="X2" s="1983"/>
      <c r="Y2" s="1983"/>
    </row>
    <row r="3" spans="1:28" ht="15.75">
      <c r="A3" s="1983" t="s">
        <v>74</v>
      </c>
      <c r="B3" s="1983"/>
      <c r="C3" s="1983"/>
      <c r="D3" s="1983"/>
      <c r="E3" s="1983"/>
      <c r="F3" s="1983"/>
      <c r="G3" s="1983"/>
      <c r="H3" s="92"/>
      <c r="I3" s="106"/>
      <c r="J3" s="106"/>
      <c r="K3" s="105"/>
      <c r="AA3" s="104"/>
      <c r="AB3" s="104"/>
    </row>
    <row r="4" spans="1:28" ht="3" customHeight="1">
      <c r="C4" s="274"/>
      <c r="D4" s="274"/>
      <c r="E4" s="99"/>
      <c r="F4" s="907"/>
      <c r="G4" s="907"/>
      <c r="H4" s="92"/>
      <c r="K4" s="99"/>
    </row>
    <row r="5" spans="1:28" ht="10.5" customHeight="1">
      <c r="A5" s="1989" t="s">
        <v>29</v>
      </c>
      <c r="B5" s="1971" t="s">
        <v>336</v>
      </c>
      <c r="C5" s="1971"/>
      <c r="D5" s="1971"/>
      <c r="E5" s="1974" t="s">
        <v>26</v>
      </c>
      <c r="F5" s="1974" t="s">
        <v>27</v>
      </c>
      <c r="G5" s="1977" t="s">
        <v>5</v>
      </c>
      <c r="H5" s="92"/>
      <c r="K5" s="99"/>
    </row>
    <row r="6" spans="1:28" ht="10.5" customHeight="1">
      <c r="A6" s="1990"/>
      <c r="B6" s="1972"/>
      <c r="C6" s="1972"/>
      <c r="D6" s="1972"/>
      <c r="E6" s="1975"/>
      <c r="F6" s="1975"/>
      <c r="G6" s="1978"/>
      <c r="H6" s="92"/>
      <c r="I6" s="97"/>
    </row>
    <row r="7" spans="1:28" ht="10.5" customHeight="1">
      <c r="A7" s="1991"/>
      <c r="B7" s="1973"/>
      <c r="C7" s="1973"/>
      <c r="D7" s="1973"/>
      <c r="E7" s="1976"/>
      <c r="F7" s="1976"/>
      <c r="G7" s="1979"/>
      <c r="H7" s="92"/>
    </row>
    <row r="8" spans="1:28" ht="11.25" customHeight="1">
      <c r="A8" s="1984">
        <v>1401</v>
      </c>
      <c r="B8" s="1949" t="s">
        <v>9</v>
      </c>
      <c r="C8" s="1831"/>
      <c r="D8" s="1836"/>
      <c r="E8" s="219">
        <f>SUM(E9,E14,E21)</f>
        <v>2</v>
      </c>
      <c r="F8" s="219">
        <f>SUM(F9,F14,F21)</f>
        <v>1</v>
      </c>
      <c r="G8" s="229">
        <f>SUM(E8:F8)</f>
        <v>3</v>
      </c>
      <c r="H8" s="92"/>
    </row>
    <row r="9" spans="1:28" ht="11.25" customHeight="1">
      <c r="A9" s="1985"/>
      <c r="B9" s="488" t="s">
        <v>10</v>
      </c>
      <c r="C9" s="99"/>
      <c r="D9" s="99"/>
      <c r="E9" s="1945">
        <f>SUM(E10,E12)</f>
        <v>1</v>
      </c>
      <c r="F9" s="1945">
        <f>SUM(F10,F12)</f>
        <v>1</v>
      </c>
      <c r="G9" s="1935">
        <f>SUM(E9:F9)</f>
        <v>2</v>
      </c>
      <c r="H9" s="92"/>
      <c r="I9" s="92"/>
    </row>
    <row r="10" spans="1:28" ht="10.5" customHeight="1">
      <c r="A10" s="1985"/>
      <c r="B10" s="99"/>
      <c r="C10" s="99" t="s">
        <v>1256</v>
      </c>
      <c r="D10" s="99"/>
      <c r="E10" s="140">
        <f>SUM(E11)</f>
        <v>1</v>
      </c>
      <c r="F10" s="140">
        <f>SUM(F11)</f>
        <v>1</v>
      </c>
      <c r="G10" s="141">
        <f>SUM(E10:F10)</f>
        <v>2</v>
      </c>
      <c r="H10" s="92"/>
      <c r="I10" s="92"/>
    </row>
    <row r="11" spans="1:28" ht="10.5" customHeight="1">
      <c r="A11" s="1985"/>
      <c r="B11" s="99"/>
      <c r="D11" s="99" t="s">
        <v>1253</v>
      </c>
      <c r="E11" s="140">
        <v>1</v>
      </c>
      <c r="F11" s="140">
        <v>1</v>
      </c>
      <c r="G11" s="1954">
        <f>SUM(E11:F11)</f>
        <v>2</v>
      </c>
      <c r="H11" s="92"/>
      <c r="I11" s="92"/>
    </row>
    <row r="12" spans="1:28" ht="10.5" customHeight="1">
      <c r="A12" s="1985"/>
      <c r="B12" s="99"/>
      <c r="C12" s="99" t="s">
        <v>1261</v>
      </c>
      <c r="D12" s="99"/>
      <c r="E12" s="140">
        <f>SUM(E13)</f>
        <v>0</v>
      </c>
      <c r="F12" s="140">
        <f>SUM(F13)</f>
        <v>0</v>
      </c>
      <c r="G12" s="1954">
        <f>SUM(E12:F12)</f>
        <v>0</v>
      </c>
      <c r="H12" s="92"/>
      <c r="I12" s="92"/>
    </row>
    <row r="13" spans="1:28" ht="10.5" customHeight="1">
      <c r="A13" s="1985"/>
      <c r="B13" s="99"/>
      <c r="D13" s="99" t="s">
        <v>1326</v>
      </c>
      <c r="E13" s="140">
        <v>0</v>
      </c>
      <c r="F13" s="140">
        <v>0</v>
      </c>
      <c r="G13" s="1954">
        <f>SUM(E13:F13)</f>
        <v>0</v>
      </c>
      <c r="H13" s="92"/>
      <c r="I13" s="92"/>
    </row>
    <row r="14" spans="1:28" ht="11.25" customHeight="1">
      <c r="A14" s="1985"/>
      <c r="B14" s="138" t="s">
        <v>11</v>
      </c>
      <c r="C14" s="99"/>
      <c r="D14" s="99"/>
      <c r="E14" s="1238">
        <f>SUM(E15+E17+E19)</f>
        <v>0</v>
      </c>
      <c r="F14" s="1238">
        <f>SUM(F15+F17+F19)</f>
        <v>0</v>
      </c>
      <c r="G14" s="1935">
        <f>SUM(E14:F14)</f>
        <v>0</v>
      </c>
      <c r="H14" s="92"/>
      <c r="I14" s="92"/>
    </row>
    <row r="15" spans="1:28" ht="10.5" customHeight="1">
      <c r="A15" s="1985"/>
      <c r="B15" s="138"/>
      <c r="C15" s="99" t="s">
        <v>1258</v>
      </c>
      <c r="D15" s="99"/>
      <c r="E15" s="140">
        <f>SUM(E16)</f>
        <v>0</v>
      </c>
      <c r="F15" s="149">
        <f>SUM(F16)</f>
        <v>0</v>
      </c>
      <c r="G15" s="1954">
        <f>SUM(E15:F15)</f>
        <v>0</v>
      </c>
      <c r="H15" s="92"/>
      <c r="I15" s="92"/>
    </row>
    <row r="16" spans="1:28" ht="10.5" customHeight="1">
      <c r="A16" s="1985"/>
      <c r="B16" s="138"/>
      <c r="C16" s="99"/>
      <c r="D16" s="99" t="s">
        <v>1659</v>
      </c>
      <c r="E16" s="1308">
        <v>0</v>
      </c>
      <c r="F16" s="1308">
        <v>0</v>
      </c>
      <c r="G16" s="1954">
        <f>SUM(E16:F16)</f>
        <v>0</v>
      </c>
      <c r="H16" s="92"/>
      <c r="I16" s="92"/>
    </row>
    <row r="17" spans="1:9" ht="10.5" customHeight="1">
      <c r="A17" s="1985"/>
      <c r="B17" s="99"/>
      <c r="C17" s="99" t="s">
        <v>1256</v>
      </c>
      <c r="D17" s="99"/>
      <c r="E17" s="1308">
        <f>SUM(E18)</f>
        <v>0</v>
      </c>
      <c r="F17" s="1308">
        <f>SUM(F18)</f>
        <v>0</v>
      </c>
      <c r="G17" s="1954">
        <f>SUM(E17:F17)</f>
        <v>0</v>
      </c>
      <c r="H17" s="92"/>
      <c r="I17" s="92"/>
    </row>
    <row r="18" spans="1:9" ht="10.5" customHeight="1">
      <c r="A18" s="1985"/>
      <c r="B18" s="99"/>
      <c r="C18" s="99"/>
      <c r="D18" s="99" t="s">
        <v>1253</v>
      </c>
      <c r="E18" s="1308">
        <v>0</v>
      </c>
      <c r="F18" s="1308">
        <v>0</v>
      </c>
      <c r="G18" s="1954">
        <f>SUM(E18:F18)</f>
        <v>0</v>
      </c>
      <c r="H18" s="92"/>
      <c r="I18" s="92"/>
    </row>
    <row r="19" spans="1:9" ht="10.5" customHeight="1">
      <c r="A19" s="1985"/>
      <c r="B19" s="99"/>
      <c r="C19" s="99" t="s">
        <v>1261</v>
      </c>
      <c r="D19" s="99"/>
      <c r="E19" s="1308">
        <f>SUM(E20)</f>
        <v>0</v>
      </c>
      <c r="F19" s="1308">
        <f>SUM(F20)</f>
        <v>0</v>
      </c>
      <c r="G19" s="1954">
        <f>SUM(E19:F19)</f>
        <v>0</v>
      </c>
      <c r="H19" s="92"/>
      <c r="I19" s="92"/>
    </row>
    <row r="20" spans="1:9" ht="10.5" customHeight="1">
      <c r="A20" s="1985"/>
      <c r="B20" s="99"/>
      <c r="C20" s="99"/>
      <c r="D20" s="99" t="s">
        <v>1324</v>
      </c>
      <c r="E20" s="1308">
        <v>0</v>
      </c>
      <c r="F20" s="1308">
        <v>0</v>
      </c>
      <c r="G20" s="1954">
        <f>SUM(E20:F20)</f>
        <v>0</v>
      </c>
      <c r="H20" s="92"/>
      <c r="I20" s="92"/>
    </row>
    <row r="21" spans="1:9" ht="11.25" customHeight="1">
      <c r="A21" s="1985"/>
      <c r="B21" s="138" t="s">
        <v>12</v>
      </c>
      <c r="C21" s="99"/>
      <c r="D21" s="99"/>
      <c r="E21" s="1955">
        <f>SUM(E22+E24)</f>
        <v>1</v>
      </c>
      <c r="F21" s="1955">
        <f>SUM(F22+F24)</f>
        <v>0</v>
      </c>
      <c r="G21" s="1935">
        <f>SUM(E21:F21)</f>
        <v>1</v>
      </c>
      <c r="H21" s="92"/>
      <c r="I21" s="92"/>
    </row>
    <row r="22" spans="1:9" ht="11.25" customHeight="1">
      <c r="A22" s="1985"/>
      <c r="B22" s="138"/>
      <c r="C22" s="99" t="s">
        <v>1258</v>
      </c>
      <c r="D22" s="99"/>
      <c r="E22" s="152">
        <f>SUM(E23)</f>
        <v>0</v>
      </c>
      <c r="F22" s="152">
        <f>SUM(F23)</f>
        <v>0</v>
      </c>
      <c r="G22" s="141">
        <f>SUM(E22:F22)</f>
        <v>0</v>
      </c>
      <c r="H22" s="92"/>
      <c r="I22" s="92"/>
    </row>
    <row r="23" spans="1:9" ht="11.25" customHeight="1">
      <c r="A23" s="1985"/>
      <c r="B23" s="138"/>
      <c r="C23" s="99"/>
      <c r="D23" s="99" t="s">
        <v>1257</v>
      </c>
      <c r="E23" s="152">
        <v>0</v>
      </c>
      <c r="F23" s="152">
        <v>0</v>
      </c>
      <c r="G23" s="141">
        <f>SUM(E23:F23)</f>
        <v>0</v>
      </c>
      <c r="H23" s="92"/>
      <c r="I23" s="92"/>
    </row>
    <row r="24" spans="1:9" ht="10.5" customHeight="1">
      <c r="A24" s="1985"/>
      <c r="B24" s="99"/>
      <c r="C24" s="99" t="s">
        <v>1256</v>
      </c>
      <c r="D24" s="99"/>
      <c r="E24" s="1308">
        <f>SUM(E25)</f>
        <v>1</v>
      </c>
      <c r="F24" s="1308">
        <f>SUM(F25)</f>
        <v>0</v>
      </c>
      <c r="G24" s="1954">
        <f>SUM(E24:F24)</f>
        <v>1</v>
      </c>
      <c r="H24" s="92"/>
      <c r="I24" s="92"/>
    </row>
    <row r="25" spans="1:9" ht="10.5" customHeight="1">
      <c r="A25" s="1996"/>
      <c r="B25" s="99"/>
      <c r="C25" s="99"/>
      <c r="D25" s="99" t="s">
        <v>1253</v>
      </c>
      <c r="E25" s="152">
        <v>1</v>
      </c>
      <c r="F25" s="152">
        <v>0</v>
      </c>
      <c r="G25" s="1954">
        <f>SUM(E25:F25)</f>
        <v>1</v>
      </c>
      <c r="H25" s="92"/>
      <c r="I25" s="92"/>
    </row>
    <row r="26" spans="1:9" ht="11.25" customHeight="1">
      <c r="A26" s="1984">
        <v>1402</v>
      </c>
      <c r="B26" s="1832" t="s">
        <v>13</v>
      </c>
      <c r="C26" s="1831"/>
      <c r="D26" s="1831"/>
      <c r="E26" s="1966">
        <f>SUM(E27,E43,E51,E58+E61)</f>
        <v>18</v>
      </c>
      <c r="F26" s="1966">
        <f>SUM(F27,F43,F51,F58+F61)</f>
        <v>28</v>
      </c>
      <c r="G26" s="1940">
        <f>SUM(E26:F26)</f>
        <v>46</v>
      </c>
      <c r="H26" s="92"/>
      <c r="I26" s="92"/>
    </row>
    <row r="27" spans="1:9" ht="11.25" customHeight="1">
      <c r="A27" s="1985"/>
      <c r="B27" s="138" t="s">
        <v>92</v>
      </c>
      <c r="C27" s="99"/>
      <c r="D27" s="99"/>
      <c r="E27" s="1955">
        <f>SUM(E28,E30)</f>
        <v>11</v>
      </c>
      <c r="F27" s="1955">
        <f>SUM(F28,F30)</f>
        <v>14</v>
      </c>
      <c r="G27" s="1935">
        <f>SUM(E27:F27)</f>
        <v>25</v>
      </c>
      <c r="H27" s="92"/>
      <c r="I27" s="92"/>
    </row>
    <row r="28" spans="1:9" ht="10.5" customHeight="1">
      <c r="A28" s="1985"/>
      <c r="B28" s="261"/>
      <c r="C28" s="99" t="s">
        <v>84</v>
      </c>
      <c r="D28" s="99"/>
      <c r="E28" s="1308">
        <f>SUM(E29)</f>
        <v>0</v>
      </c>
      <c r="F28" s="1308">
        <f>SUM(F29)</f>
        <v>0</v>
      </c>
      <c r="G28" s="1954">
        <f>SUM(E28:F28)</f>
        <v>0</v>
      </c>
      <c r="H28" s="92"/>
      <c r="I28" s="92"/>
    </row>
    <row r="29" spans="1:9" ht="10.5" customHeight="1">
      <c r="A29" s="1985"/>
      <c r="B29" s="138"/>
      <c r="C29" s="99"/>
      <c r="D29" s="99" t="s">
        <v>1323</v>
      </c>
      <c r="E29" s="1308">
        <v>0</v>
      </c>
      <c r="F29" s="1308">
        <v>0</v>
      </c>
      <c r="G29" s="1954">
        <f>SUM(E29:F29)</f>
        <v>0</v>
      </c>
      <c r="H29" s="92"/>
      <c r="I29" s="92"/>
    </row>
    <row r="30" spans="1:9" ht="10.5" customHeight="1">
      <c r="A30" s="1985"/>
      <c r="B30" s="99"/>
      <c r="C30" s="99" t="s">
        <v>1256</v>
      </c>
      <c r="D30" s="99"/>
      <c r="E30" s="1308">
        <f>SUM(E31+E32+E33+E35+E36+E37+E38+E39+E40+E41+E42)</f>
        <v>11</v>
      </c>
      <c r="F30" s="1308">
        <f>SUM(F31+F32+F33+F35+F36+F37+F38+F39+F40+F41+F42)</f>
        <v>14</v>
      </c>
      <c r="G30" s="1954">
        <f>SUM(E30:F30)</f>
        <v>25</v>
      </c>
      <c r="H30" s="92"/>
      <c r="I30" s="92"/>
    </row>
    <row r="31" spans="1:9" ht="10.5" customHeight="1">
      <c r="A31" s="1985"/>
      <c r="B31" s="99"/>
      <c r="C31" s="99"/>
      <c r="D31" s="99" t="s">
        <v>1313</v>
      </c>
      <c r="E31" s="1308">
        <v>0</v>
      </c>
      <c r="F31" s="1308">
        <v>0</v>
      </c>
      <c r="G31" s="1954">
        <f>SUM(E31:F31)</f>
        <v>0</v>
      </c>
      <c r="H31" s="92"/>
      <c r="I31" s="92"/>
    </row>
    <row r="32" spans="1:9" ht="10.5" customHeight="1">
      <c r="A32" s="1985"/>
      <c r="B32" s="99"/>
      <c r="C32" s="99"/>
      <c r="D32" s="99" t="s">
        <v>1322</v>
      </c>
      <c r="E32" s="1308">
        <v>0</v>
      </c>
      <c r="F32" s="1308">
        <v>0</v>
      </c>
      <c r="G32" s="1954">
        <f>SUM(E32:F32)</f>
        <v>0</v>
      </c>
      <c r="H32" s="92"/>
      <c r="I32" s="92"/>
    </row>
    <row r="33" spans="1:9" ht="10.5" customHeight="1">
      <c r="A33" s="1985"/>
      <c r="B33" s="99"/>
      <c r="C33" s="99"/>
      <c r="D33" s="99" t="s">
        <v>1312</v>
      </c>
      <c r="E33" s="1308">
        <v>0</v>
      </c>
      <c r="F33" s="1308">
        <v>0</v>
      </c>
      <c r="G33" s="1954">
        <f>SUM(E33:F33)</f>
        <v>0</v>
      </c>
      <c r="H33" s="92"/>
      <c r="I33" s="92"/>
    </row>
    <row r="34" spans="1:9" ht="10.5" customHeight="1">
      <c r="A34" s="1985"/>
      <c r="B34" s="99"/>
      <c r="C34" s="99"/>
      <c r="D34" s="99" t="s">
        <v>1308</v>
      </c>
      <c r="E34" s="1308"/>
      <c r="F34" s="1308"/>
      <c r="G34" s="1965"/>
      <c r="H34" s="92"/>
      <c r="I34" s="92"/>
    </row>
    <row r="35" spans="1:9" ht="10.5" customHeight="1">
      <c r="A35" s="1985"/>
      <c r="B35" s="99"/>
      <c r="C35" s="99"/>
      <c r="D35" s="99" t="s">
        <v>1321</v>
      </c>
      <c r="E35" s="1308">
        <v>3</v>
      </c>
      <c r="F35" s="1308">
        <v>6</v>
      </c>
      <c r="G35" s="1954">
        <f>SUM(E35:F35)</f>
        <v>9</v>
      </c>
      <c r="H35" s="92"/>
      <c r="I35" s="92"/>
    </row>
    <row r="36" spans="1:9" ht="10.5" customHeight="1">
      <c r="A36" s="1985"/>
      <c r="B36" s="99"/>
      <c r="C36" s="99"/>
      <c r="D36" s="99" t="s">
        <v>1320</v>
      </c>
      <c r="E36" s="1308">
        <v>5</v>
      </c>
      <c r="F36" s="1308">
        <v>1</v>
      </c>
      <c r="G36" s="1954">
        <f>SUM(E36:F36)</f>
        <v>6</v>
      </c>
      <c r="H36" s="92"/>
      <c r="I36" s="92"/>
    </row>
    <row r="37" spans="1:9" ht="10.5" customHeight="1">
      <c r="A37" s="1985"/>
      <c r="B37" s="99"/>
      <c r="C37" s="99"/>
      <c r="D37" s="99" t="s">
        <v>1310</v>
      </c>
      <c r="E37" s="1308">
        <v>1</v>
      </c>
      <c r="F37" s="1308">
        <v>3</v>
      </c>
      <c r="G37" s="1954">
        <f>SUM(E37:F37)</f>
        <v>4</v>
      </c>
      <c r="H37" s="92"/>
      <c r="I37" s="92"/>
    </row>
    <row r="38" spans="1:9" ht="10.5" customHeight="1">
      <c r="A38" s="1985"/>
      <c r="B38" s="99"/>
      <c r="C38" s="99"/>
      <c r="D38" s="99" t="s">
        <v>1318</v>
      </c>
      <c r="E38" s="1308">
        <v>0</v>
      </c>
      <c r="F38" s="1308">
        <v>0</v>
      </c>
      <c r="G38" s="1954">
        <f>SUM(E38:F38)</f>
        <v>0</v>
      </c>
      <c r="H38" s="92"/>
      <c r="I38" s="92"/>
    </row>
    <row r="39" spans="1:9" ht="10.5" customHeight="1">
      <c r="A39" s="1985"/>
      <c r="B39" s="99"/>
      <c r="C39" s="99"/>
      <c r="D39" s="99" t="s">
        <v>1317</v>
      </c>
      <c r="E39" s="1308">
        <v>1</v>
      </c>
      <c r="F39" s="1308">
        <v>1</v>
      </c>
      <c r="G39" s="1954">
        <f>SUM(E39:F39)</f>
        <v>2</v>
      </c>
      <c r="H39" s="92"/>
      <c r="I39" s="92"/>
    </row>
    <row r="40" spans="1:9" ht="10.5" customHeight="1">
      <c r="A40" s="1985"/>
      <c r="B40" s="99"/>
      <c r="C40" s="99"/>
      <c r="D40" s="99" t="s">
        <v>1316</v>
      </c>
      <c r="E40" s="1308">
        <v>0</v>
      </c>
      <c r="F40" s="1308">
        <v>2</v>
      </c>
      <c r="G40" s="1954">
        <f>SUM(E40:F40)</f>
        <v>2</v>
      </c>
      <c r="H40" s="92"/>
      <c r="I40" s="92"/>
    </row>
    <row r="41" spans="1:9" ht="10.5" customHeight="1">
      <c r="A41" s="1985"/>
      <c r="B41" s="99"/>
      <c r="C41" s="99"/>
      <c r="D41" s="99" t="s">
        <v>1315</v>
      </c>
      <c r="E41" s="1308">
        <v>1</v>
      </c>
      <c r="F41" s="1308">
        <v>1</v>
      </c>
      <c r="G41" s="1954">
        <f>SUM(E41:F41)</f>
        <v>2</v>
      </c>
      <c r="H41" s="92"/>
      <c r="I41" s="92"/>
    </row>
    <row r="42" spans="1:9" ht="10.5" customHeight="1">
      <c r="A42" s="1985"/>
      <c r="B42" s="99"/>
      <c r="C42" s="99"/>
      <c r="D42" s="99" t="s">
        <v>1314</v>
      </c>
      <c r="E42" s="1308">
        <v>0</v>
      </c>
      <c r="F42" s="1308">
        <v>0</v>
      </c>
      <c r="G42" s="1954">
        <f>SUM(E42:F42)</f>
        <v>0</v>
      </c>
      <c r="H42" s="92"/>
      <c r="I42" s="92"/>
    </row>
    <row r="43" spans="1:9" ht="11.25" customHeight="1">
      <c r="A43" s="1985"/>
      <c r="B43" s="138" t="s">
        <v>110</v>
      </c>
      <c r="C43" s="99"/>
      <c r="D43" s="99"/>
      <c r="E43" s="1955">
        <f>SUM(E44+E46)</f>
        <v>3</v>
      </c>
      <c r="F43" s="1955">
        <f>SUM(F44+F46)</f>
        <v>4</v>
      </c>
      <c r="G43" s="1935">
        <f>SUM(E43:F43)</f>
        <v>7</v>
      </c>
      <c r="H43" s="92"/>
      <c r="I43" s="92"/>
    </row>
    <row r="44" spans="1:9" ht="11.25" customHeight="1">
      <c r="A44" s="1985"/>
      <c r="B44" s="138"/>
      <c r="C44" s="99" t="s">
        <v>1258</v>
      </c>
      <c r="D44" s="99"/>
      <c r="E44" s="152">
        <f>SUM(E45)</f>
        <v>0</v>
      </c>
      <c r="F44" s="152">
        <f>SUM(F45)</f>
        <v>0</v>
      </c>
      <c r="G44" s="141">
        <f>SUM(E44:F44)</f>
        <v>0</v>
      </c>
      <c r="H44" s="92"/>
      <c r="I44" s="92"/>
    </row>
    <row r="45" spans="1:9" ht="11.25" customHeight="1">
      <c r="A45" s="1985"/>
      <c r="B45" s="138"/>
      <c r="C45" s="99"/>
      <c r="D45" s="99" t="s">
        <v>1313</v>
      </c>
      <c r="E45" s="152">
        <v>0</v>
      </c>
      <c r="F45" s="152">
        <v>0</v>
      </c>
      <c r="G45" s="141">
        <f>SUM(E45:F45)</f>
        <v>0</v>
      </c>
      <c r="H45" s="92"/>
      <c r="I45" s="92"/>
    </row>
    <row r="46" spans="1:9" ht="10.5" customHeight="1">
      <c r="A46" s="1985"/>
      <c r="B46" s="99"/>
      <c r="C46" s="99" t="s">
        <v>1256</v>
      </c>
      <c r="E46" s="1308">
        <f>SUM(E47+E49+E50)</f>
        <v>3</v>
      </c>
      <c r="F46" s="1308">
        <f>SUM(F47+F49+F50)</f>
        <v>4</v>
      </c>
      <c r="G46" s="1954">
        <f>SUM(E46:F46)</f>
        <v>7</v>
      </c>
      <c r="H46" s="92"/>
      <c r="I46" s="92"/>
    </row>
    <row r="47" spans="1:9" ht="10.5" customHeight="1">
      <c r="A47" s="1985"/>
      <c r="B47" s="99"/>
      <c r="D47" s="10" t="s">
        <v>1312</v>
      </c>
      <c r="E47" s="1308">
        <v>2</v>
      </c>
      <c r="F47" s="1308">
        <v>0</v>
      </c>
      <c r="G47" s="1954">
        <f>SUM(E47:F47)</f>
        <v>2</v>
      </c>
      <c r="H47" s="92"/>
      <c r="I47" s="92"/>
    </row>
    <row r="48" spans="1:9" ht="10.5" customHeight="1">
      <c r="A48" s="1985"/>
      <c r="B48" s="99"/>
      <c r="C48" s="99"/>
      <c r="D48" s="99" t="s">
        <v>1308</v>
      </c>
      <c r="E48" s="1308"/>
      <c r="F48" s="1308"/>
      <c r="G48" s="1954"/>
      <c r="H48" s="92"/>
      <c r="I48" s="92"/>
    </row>
    <row r="49" spans="1:9" ht="10.5" customHeight="1">
      <c r="A49" s="1985"/>
      <c r="B49" s="99"/>
      <c r="C49" s="99"/>
      <c r="D49" s="99" t="s">
        <v>1310</v>
      </c>
      <c r="E49" s="1308">
        <v>1</v>
      </c>
      <c r="F49" s="1308">
        <v>3</v>
      </c>
      <c r="G49" s="1954">
        <f>SUM(E49:F49)</f>
        <v>4</v>
      </c>
      <c r="H49" s="92"/>
      <c r="I49" s="92"/>
    </row>
    <row r="50" spans="1:9" ht="10.5" customHeight="1">
      <c r="A50" s="1985"/>
      <c r="B50" s="99"/>
      <c r="C50" s="99"/>
      <c r="D50" s="99" t="s">
        <v>1309</v>
      </c>
      <c r="E50" s="1308">
        <v>0</v>
      </c>
      <c r="F50" s="1308">
        <v>1</v>
      </c>
      <c r="G50" s="1954">
        <f>SUM(E50:F50)</f>
        <v>1</v>
      </c>
      <c r="H50" s="92"/>
      <c r="I50" s="92"/>
    </row>
    <row r="51" spans="1:9" ht="11.25" customHeight="1">
      <c r="A51" s="1985"/>
      <c r="B51" s="138" t="s">
        <v>56</v>
      </c>
      <c r="C51" s="99"/>
      <c r="D51" s="99"/>
      <c r="E51" s="1955">
        <f>SUM(E52)</f>
        <v>3</v>
      </c>
      <c r="F51" s="1955">
        <f>SUM(F52)</f>
        <v>6</v>
      </c>
      <c r="G51" s="1935">
        <f>SUM(E51:F51)</f>
        <v>9</v>
      </c>
      <c r="H51" s="92"/>
      <c r="I51" s="92"/>
    </row>
    <row r="52" spans="1:9" ht="10.5" customHeight="1">
      <c r="A52" s="1985"/>
      <c r="B52" s="99"/>
      <c r="C52" s="99" t="s">
        <v>1256</v>
      </c>
      <c r="D52" s="99"/>
      <c r="E52" s="1308">
        <f>SUM(E54:E57)</f>
        <v>3</v>
      </c>
      <c r="F52" s="1308">
        <f>SUM(F54:F57)</f>
        <v>6</v>
      </c>
      <c r="G52" s="1954">
        <f>SUM(E52:F52)</f>
        <v>9</v>
      </c>
      <c r="H52" s="92"/>
      <c r="I52" s="92"/>
    </row>
    <row r="53" spans="1:9" ht="10.5" customHeight="1">
      <c r="A53" s="1985"/>
      <c r="B53" s="99"/>
      <c r="C53" s="99"/>
      <c r="D53" s="99" t="s">
        <v>1308</v>
      </c>
      <c r="E53" s="1308"/>
      <c r="F53" s="1308"/>
      <c r="G53" s="1954"/>
      <c r="H53" s="92"/>
      <c r="I53" s="92"/>
    </row>
    <row r="54" spans="1:9" ht="10.5" customHeight="1">
      <c r="A54" s="1985"/>
      <c r="B54" s="99"/>
      <c r="C54" s="99"/>
      <c r="D54" s="99" t="s">
        <v>1307</v>
      </c>
      <c r="E54" s="1308">
        <v>2</v>
      </c>
      <c r="F54" s="1308">
        <v>4</v>
      </c>
      <c r="G54" s="1954">
        <f>SUM(E54:F54)</f>
        <v>6</v>
      </c>
      <c r="H54" s="92"/>
      <c r="I54" s="92"/>
    </row>
    <row r="55" spans="1:9" ht="10.5" customHeight="1">
      <c r="A55" s="1985"/>
      <c r="B55" s="99"/>
      <c r="C55" s="99"/>
      <c r="D55" s="99" t="s">
        <v>1317</v>
      </c>
      <c r="E55" s="1308">
        <v>1</v>
      </c>
      <c r="F55" s="1308">
        <v>0</v>
      </c>
      <c r="G55" s="1954">
        <f>SUM(E55:F55)</f>
        <v>1</v>
      </c>
      <c r="H55" s="92"/>
      <c r="I55" s="92"/>
    </row>
    <row r="56" spans="1:9" ht="10.5" customHeight="1">
      <c r="A56" s="1985"/>
      <c r="B56" s="99"/>
      <c r="C56" s="99"/>
      <c r="D56" s="99" t="s">
        <v>1316</v>
      </c>
      <c r="E56" s="1308">
        <v>0</v>
      </c>
      <c r="F56" s="1308">
        <v>0</v>
      </c>
      <c r="G56" s="1954">
        <f>SUM(E56:F56)</f>
        <v>0</v>
      </c>
      <c r="H56" s="92"/>
      <c r="I56" s="92"/>
    </row>
    <row r="57" spans="1:9" ht="10.5" customHeight="1">
      <c r="A57" s="1985"/>
      <c r="B57" s="99"/>
      <c r="C57" s="99"/>
      <c r="D57" s="99" t="s">
        <v>1304</v>
      </c>
      <c r="E57" s="1308">
        <v>0</v>
      </c>
      <c r="F57" s="1308">
        <v>2</v>
      </c>
      <c r="G57" s="1954">
        <f>SUM(E57:F57)</f>
        <v>2</v>
      </c>
      <c r="H57" s="92"/>
      <c r="I57" s="92"/>
    </row>
    <row r="58" spans="1:9" ht="11.25" customHeight="1">
      <c r="A58" s="1985"/>
      <c r="B58" s="138" t="s">
        <v>43</v>
      </c>
      <c r="C58" s="99"/>
      <c r="D58" s="99"/>
      <c r="E58" s="1955">
        <f>SUM(E59)</f>
        <v>1</v>
      </c>
      <c r="F58" s="1955">
        <f>SUM(F59)</f>
        <v>4</v>
      </c>
      <c r="G58" s="1935">
        <f>SUM(E58:F58)</f>
        <v>5</v>
      </c>
      <c r="H58" s="92"/>
      <c r="I58" s="92"/>
    </row>
    <row r="59" spans="1:9" ht="10.5" customHeight="1">
      <c r="A59" s="1985"/>
      <c r="B59" s="99"/>
      <c r="C59" s="99" t="s">
        <v>1256</v>
      </c>
      <c r="D59" s="99"/>
      <c r="E59" s="1308">
        <f>SUM(E60)</f>
        <v>1</v>
      </c>
      <c r="F59" s="1308">
        <f>SUM(F60)</f>
        <v>4</v>
      </c>
      <c r="G59" s="1954">
        <f>SUM(E59:F59)</f>
        <v>5</v>
      </c>
      <c r="H59" s="92"/>
      <c r="I59" s="92"/>
    </row>
    <row r="60" spans="1:9" ht="10.5" customHeight="1">
      <c r="A60" s="1985"/>
      <c r="B60" s="99"/>
      <c r="C60" s="99"/>
      <c r="D60" s="99" t="s">
        <v>1303</v>
      </c>
      <c r="E60" s="1308">
        <v>1</v>
      </c>
      <c r="F60" s="1308">
        <v>4</v>
      </c>
      <c r="G60" s="1954">
        <f>SUM(E60:F60)</f>
        <v>5</v>
      </c>
      <c r="H60" s="92"/>
      <c r="I60" s="92"/>
    </row>
    <row r="61" spans="1:9" ht="10.5" customHeight="1">
      <c r="A61" s="1914"/>
      <c r="B61" s="488" t="s">
        <v>1658</v>
      </c>
      <c r="C61" s="138"/>
      <c r="D61" s="138"/>
      <c r="E61" s="1238">
        <f>SUM(E62)</f>
        <v>0</v>
      </c>
      <c r="F61" s="1238">
        <f>SUM(F62)</f>
        <v>0</v>
      </c>
      <c r="G61" s="1935">
        <f>SUM(E61:F61)</f>
        <v>0</v>
      </c>
      <c r="H61" s="92"/>
      <c r="I61" s="92"/>
    </row>
    <row r="62" spans="1:9" ht="10.5" customHeight="1">
      <c r="A62" s="1914"/>
      <c r="B62" s="487"/>
      <c r="C62" s="99" t="s">
        <v>1261</v>
      </c>
      <c r="D62" s="99"/>
      <c r="E62" s="140">
        <f>SUM(E63)</f>
        <v>0</v>
      </c>
      <c r="F62" s="140">
        <f>SUM(F63)</f>
        <v>0</v>
      </c>
      <c r="G62" s="141">
        <f>SUM(E62:F62)</f>
        <v>0</v>
      </c>
      <c r="H62" s="92"/>
      <c r="I62" s="92"/>
    </row>
    <row r="63" spans="1:9" ht="10.5" customHeight="1">
      <c r="A63" s="1914"/>
      <c r="B63" s="518"/>
      <c r="C63" s="274"/>
      <c r="D63" s="274" t="s">
        <v>1302</v>
      </c>
      <c r="E63" s="1964">
        <v>0</v>
      </c>
      <c r="F63" s="1964">
        <v>0</v>
      </c>
      <c r="G63" s="1963">
        <f>SUM(E63:F63)</f>
        <v>0</v>
      </c>
      <c r="H63" s="92"/>
      <c r="I63" s="92"/>
    </row>
    <row r="64" spans="1:9" ht="11.25" customHeight="1">
      <c r="A64" s="1986">
        <v>1403</v>
      </c>
      <c r="B64" s="1832" t="s">
        <v>14</v>
      </c>
      <c r="C64" s="1831"/>
      <c r="D64" s="1831"/>
      <c r="E64" s="1956">
        <f>SUM(E65)</f>
        <v>5</v>
      </c>
      <c r="F64" s="1956">
        <f>SUM(F65)</f>
        <v>4</v>
      </c>
      <c r="G64" s="1937">
        <f>SUM(E64:F64)</f>
        <v>9</v>
      </c>
      <c r="H64" s="92"/>
      <c r="I64" s="92"/>
    </row>
    <row r="65" spans="1:9" ht="11.25" customHeight="1">
      <c r="A65" s="1987"/>
      <c r="B65" s="1947" t="s">
        <v>33</v>
      </c>
      <c r="C65" s="1962"/>
      <c r="D65" s="1962"/>
      <c r="E65" s="138">
        <f>SUM(E66)</f>
        <v>5</v>
      </c>
      <c r="F65" s="138">
        <f>SUM(F66)</f>
        <v>4</v>
      </c>
      <c r="G65" s="1961">
        <f>SUM(E65:F65)</f>
        <v>9</v>
      </c>
      <c r="H65" s="92"/>
      <c r="I65" s="92"/>
    </row>
    <row r="66" spans="1:9" ht="10.5" customHeight="1">
      <c r="A66" s="1987"/>
      <c r="B66" s="488"/>
      <c r="C66" s="261" t="s">
        <v>1256</v>
      </c>
      <c r="D66" s="261"/>
      <c r="E66" s="99">
        <f>SUM(E67)</f>
        <v>5</v>
      </c>
      <c r="F66" s="99">
        <f>SUM(F67)</f>
        <v>4</v>
      </c>
      <c r="G66" s="1959">
        <f>SUM(E66:F66)</f>
        <v>9</v>
      </c>
      <c r="H66" s="92"/>
      <c r="I66" s="92"/>
    </row>
    <row r="67" spans="1:9" ht="10.5" customHeight="1">
      <c r="A67" s="1988"/>
      <c r="B67" s="1960"/>
      <c r="C67" s="789"/>
      <c r="D67" s="789" t="s">
        <v>1299</v>
      </c>
      <c r="E67" s="99">
        <v>5</v>
      </c>
      <c r="F67" s="99">
        <v>4</v>
      </c>
      <c r="G67" s="1959">
        <f>SUM(E67:F67)</f>
        <v>9</v>
      </c>
      <c r="H67" s="92"/>
      <c r="I67" s="92"/>
    </row>
    <row r="68" spans="1:9" ht="11.25" customHeight="1">
      <c r="A68" s="1986">
        <v>1404</v>
      </c>
      <c r="B68" s="1958" t="s">
        <v>34</v>
      </c>
      <c r="C68" s="1957"/>
      <c r="D68" s="1831"/>
      <c r="E68" s="1938">
        <f>SUM(E69,E80)</f>
        <v>4</v>
      </c>
      <c r="F68" s="1956">
        <f>SUM(F69,F80)</f>
        <v>8</v>
      </c>
      <c r="G68" s="1940">
        <f>SUM(E68:F68)</f>
        <v>12</v>
      </c>
      <c r="H68" s="92"/>
      <c r="I68" s="92"/>
    </row>
    <row r="69" spans="1:9" ht="11.25" customHeight="1">
      <c r="A69" s="1987"/>
      <c r="B69" s="138" t="s">
        <v>109</v>
      </c>
      <c r="C69" s="99"/>
      <c r="D69" s="99"/>
      <c r="E69" s="1955">
        <f>SUM(E70+E72+E78)</f>
        <v>4</v>
      </c>
      <c r="F69" s="1955">
        <f>SUM(F70+F72+F78)</f>
        <v>8</v>
      </c>
      <c r="G69" s="1935">
        <f>SUM(E69:F69)</f>
        <v>12</v>
      </c>
      <c r="H69" s="92"/>
      <c r="I69" s="92"/>
    </row>
    <row r="70" spans="1:9" ht="10.5" customHeight="1">
      <c r="A70" s="1987"/>
      <c r="B70" s="138"/>
      <c r="C70" s="99" t="s">
        <v>1258</v>
      </c>
      <c r="D70" s="99"/>
      <c r="E70" s="1308">
        <f>SUM(E71)</f>
        <v>0</v>
      </c>
      <c r="F70" s="1308">
        <f>SUM(F71)</f>
        <v>0</v>
      </c>
      <c r="G70" s="1954">
        <f>SUM(E70:F70)</f>
        <v>0</v>
      </c>
      <c r="H70" s="92"/>
      <c r="I70" s="92"/>
    </row>
    <row r="71" spans="1:9" ht="10.5" customHeight="1">
      <c r="A71" s="1987"/>
      <c r="B71" s="138"/>
      <c r="C71" s="99"/>
      <c r="D71" s="99" t="s">
        <v>1298</v>
      </c>
      <c r="E71" s="1308">
        <v>0</v>
      </c>
      <c r="F71" s="1308">
        <v>0</v>
      </c>
      <c r="G71" s="1954">
        <f>SUM(E71:F71)</f>
        <v>0</v>
      </c>
      <c r="H71" s="92"/>
      <c r="I71" s="92"/>
    </row>
    <row r="72" spans="1:9" ht="10.5" customHeight="1">
      <c r="A72" s="1987"/>
      <c r="B72" s="99"/>
      <c r="C72" s="99" t="s">
        <v>1256</v>
      </c>
      <c r="D72" s="99"/>
      <c r="E72" s="1308">
        <f>SUM(E73:E77)</f>
        <v>0</v>
      </c>
      <c r="F72" s="1308">
        <f>SUM(F73:F77)</f>
        <v>2</v>
      </c>
      <c r="G72" s="1954">
        <f>SUM(E72:F72)</f>
        <v>2</v>
      </c>
      <c r="H72" s="92"/>
      <c r="I72" s="92"/>
    </row>
    <row r="73" spans="1:9" ht="10.5" customHeight="1">
      <c r="A73" s="1987"/>
      <c r="B73" s="99"/>
      <c r="C73" s="99"/>
      <c r="D73" s="99" t="s">
        <v>1297</v>
      </c>
      <c r="E73" s="1308">
        <v>0</v>
      </c>
      <c r="F73" s="1308">
        <v>0</v>
      </c>
      <c r="G73" s="1954">
        <f>SUM(E73:F73)</f>
        <v>0</v>
      </c>
      <c r="H73" s="92"/>
      <c r="I73" s="92"/>
    </row>
    <row r="74" spans="1:9" ht="10.5" customHeight="1">
      <c r="A74" s="1987"/>
      <c r="B74" s="99"/>
      <c r="C74" s="99"/>
      <c r="D74" s="99" t="s">
        <v>1296</v>
      </c>
      <c r="E74" s="1308"/>
      <c r="F74" s="1308"/>
      <c r="G74" s="1954"/>
      <c r="H74" s="92"/>
      <c r="I74" s="92"/>
    </row>
    <row r="75" spans="1:9" ht="10.5" customHeight="1">
      <c r="A75" s="1987"/>
      <c r="B75" s="99"/>
      <c r="C75" s="99"/>
      <c r="D75" s="99" t="s">
        <v>1295</v>
      </c>
      <c r="E75" s="1308">
        <v>0</v>
      </c>
      <c r="F75" s="1308">
        <v>0</v>
      </c>
      <c r="G75" s="1954">
        <f>SUM(E75:F75)</f>
        <v>0</v>
      </c>
      <c r="H75" s="92"/>
      <c r="I75" s="92"/>
    </row>
    <row r="76" spans="1:9" ht="10.5" customHeight="1">
      <c r="A76" s="1987"/>
      <c r="B76" s="99"/>
      <c r="C76" s="99"/>
      <c r="D76" s="99" t="s">
        <v>1294</v>
      </c>
      <c r="E76" s="1308">
        <v>0</v>
      </c>
      <c r="F76" s="1308">
        <v>1</v>
      </c>
      <c r="G76" s="1954">
        <f>SUM(E76:F76)</f>
        <v>1</v>
      </c>
      <c r="H76" s="92"/>
      <c r="I76" s="92"/>
    </row>
    <row r="77" spans="1:9" ht="10.5" customHeight="1">
      <c r="A77" s="1987"/>
      <c r="B77" s="99"/>
      <c r="C77" s="99"/>
      <c r="D77" s="99" t="s">
        <v>1293</v>
      </c>
      <c r="E77" s="1308">
        <v>0</v>
      </c>
      <c r="F77" s="1308">
        <v>1</v>
      </c>
      <c r="G77" s="1954">
        <f>SUM(E77:F77)</f>
        <v>1</v>
      </c>
      <c r="H77" s="92"/>
      <c r="I77" s="92"/>
    </row>
    <row r="78" spans="1:9" ht="10.5" customHeight="1">
      <c r="A78" s="1987"/>
      <c r="B78" s="1254"/>
      <c r="C78" s="77" t="s">
        <v>1261</v>
      </c>
      <c r="D78" s="99"/>
      <c r="E78" s="140">
        <f>SUM(E79)</f>
        <v>4</v>
      </c>
      <c r="F78" s="140">
        <f>SUM(F79)</f>
        <v>6</v>
      </c>
      <c r="G78" s="141">
        <f>SUM(E78:F78)</f>
        <v>10</v>
      </c>
      <c r="H78" s="92"/>
      <c r="I78" s="92"/>
    </row>
    <row r="79" spans="1:9" ht="10.5" customHeight="1">
      <c r="A79" s="1987"/>
      <c r="B79" s="99"/>
      <c r="C79" s="99"/>
      <c r="D79" s="99" t="s">
        <v>1292</v>
      </c>
      <c r="E79" s="140">
        <v>4</v>
      </c>
      <c r="F79" s="140">
        <v>6</v>
      </c>
      <c r="G79" s="141">
        <f>SUM(E79:F79)</f>
        <v>10</v>
      </c>
      <c r="H79" s="92"/>
      <c r="I79" s="92"/>
    </row>
    <row r="80" spans="1:9" ht="11.25" customHeight="1">
      <c r="A80" s="1987"/>
      <c r="B80" s="138" t="s">
        <v>17</v>
      </c>
      <c r="C80" s="99"/>
      <c r="D80" s="99"/>
      <c r="E80" s="1955">
        <f>SUM(E81,E83)</f>
        <v>0</v>
      </c>
      <c r="F80" s="1955">
        <f>SUM(F81,F83)</f>
        <v>0</v>
      </c>
      <c r="G80" s="1935">
        <f>SUM(E80:F80)</f>
        <v>0</v>
      </c>
      <c r="H80" s="92"/>
      <c r="I80" s="92"/>
    </row>
    <row r="81" spans="1:11" ht="10.5" customHeight="1">
      <c r="A81" s="1987"/>
      <c r="B81" s="99"/>
      <c r="C81" s="99" t="s">
        <v>1256</v>
      </c>
      <c r="D81" s="99"/>
      <c r="E81" s="1308">
        <f>SUM(E82)</f>
        <v>0</v>
      </c>
      <c r="F81" s="1308">
        <f>SUM(F82)</f>
        <v>0</v>
      </c>
      <c r="G81" s="1954">
        <f>SUM(E81:F81)</f>
        <v>0</v>
      </c>
      <c r="H81" s="92"/>
      <c r="I81" s="92"/>
    </row>
    <row r="82" spans="1:11" ht="10.5" customHeight="1">
      <c r="A82" s="1987"/>
      <c r="B82" s="99"/>
      <c r="C82" s="99"/>
      <c r="D82" s="99" t="s">
        <v>1291</v>
      </c>
      <c r="E82" s="1308">
        <v>0</v>
      </c>
      <c r="F82" s="1308">
        <v>0</v>
      </c>
      <c r="G82" s="1954">
        <f>SUM(E82:F82)</f>
        <v>0</v>
      </c>
      <c r="H82" s="92"/>
      <c r="I82" s="92"/>
    </row>
    <row r="83" spans="1:11" ht="10.5" customHeight="1">
      <c r="A83" s="1987"/>
      <c r="B83" s="99"/>
      <c r="C83" s="99" t="s">
        <v>1261</v>
      </c>
      <c r="D83" s="99"/>
      <c r="E83" s="1308">
        <f>SUM(E84)</f>
        <v>0</v>
      </c>
      <c r="F83" s="1308">
        <f>SUM(F84)</f>
        <v>0</v>
      </c>
      <c r="G83" s="1954">
        <f>SUM(E83:F83)</f>
        <v>0</v>
      </c>
      <c r="H83" s="92"/>
      <c r="I83" s="92"/>
    </row>
    <row r="84" spans="1:11" ht="10.5" customHeight="1">
      <c r="A84" s="1988"/>
      <c r="B84" s="274"/>
      <c r="C84" s="274"/>
      <c r="D84" s="274" t="s">
        <v>1290</v>
      </c>
      <c r="E84" s="1953">
        <v>0</v>
      </c>
      <c r="F84" s="1953">
        <v>0</v>
      </c>
      <c r="G84" s="1952">
        <f>SUM(E84:F84)</f>
        <v>0</v>
      </c>
      <c r="H84" s="92"/>
      <c r="I84" s="92"/>
    </row>
    <row r="85" spans="1:11" ht="12" customHeight="1">
      <c r="A85" s="754"/>
      <c r="B85" s="754"/>
      <c r="C85" s="1946"/>
      <c r="D85" s="1946"/>
      <c r="E85" s="1946"/>
      <c r="F85" s="1951" t="s">
        <v>1657</v>
      </c>
      <c r="G85" s="1951"/>
      <c r="H85" s="92"/>
      <c r="I85" s="92"/>
    </row>
    <row r="86" spans="1:11" ht="12" customHeight="1">
      <c r="A86" s="754"/>
      <c r="B86" s="754"/>
      <c r="C86" s="99"/>
      <c r="D86" s="99"/>
      <c r="E86" s="99"/>
      <c r="F86" s="471" t="s">
        <v>261</v>
      </c>
      <c r="G86" s="471"/>
    </row>
    <row r="87" spans="1:11" ht="10.5" customHeight="1">
      <c r="A87" s="1989" t="s">
        <v>29</v>
      </c>
      <c r="B87" s="1971" t="s">
        <v>336</v>
      </c>
      <c r="C87" s="1971"/>
      <c r="D87" s="1971"/>
      <c r="E87" s="1974" t="s">
        <v>26</v>
      </c>
      <c r="F87" s="1974" t="s">
        <v>27</v>
      </c>
      <c r="G87" s="1977" t="s">
        <v>5</v>
      </c>
      <c r="H87" s="92"/>
      <c r="K87" s="99"/>
    </row>
    <row r="88" spans="1:11" ht="10.5" customHeight="1">
      <c r="A88" s="1990"/>
      <c r="B88" s="1972"/>
      <c r="C88" s="1972"/>
      <c r="D88" s="1972"/>
      <c r="E88" s="1975"/>
      <c r="F88" s="1975"/>
      <c r="G88" s="1978"/>
      <c r="H88" s="92"/>
      <c r="I88" s="97"/>
    </row>
    <row r="89" spans="1:11" ht="10.5" customHeight="1">
      <c r="A89" s="1991"/>
      <c r="B89" s="1973"/>
      <c r="C89" s="1973"/>
      <c r="D89" s="1973"/>
      <c r="E89" s="1976"/>
      <c r="F89" s="1976"/>
      <c r="G89" s="1979"/>
      <c r="H89" s="92"/>
    </row>
    <row r="90" spans="1:11" ht="11.25" customHeight="1">
      <c r="A90" s="1980">
        <v>1405</v>
      </c>
      <c r="B90" s="1949" t="s">
        <v>18</v>
      </c>
      <c r="C90" s="1948"/>
      <c r="D90" s="1836"/>
      <c r="E90" s="1942">
        <f>SUM(E91+E95)</f>
        <v>7</v>
      </c>
      <c r="F90" s="1942">
        <f>SUM(F91+F95)</f>
        <v>13</v>
      </c>
      <c r="G90" s="1941">
        <f>SUM(E90:F90)</f>
        <v>20</v>
      </c>
    </row>
    <row r="91" spans="1:11" ht="11.25" customHeight="1">
      <c r="A91" s="1981"/>
      <c r="B91" s="1947" t="s">
        <v>21</v>
      </c>
      <c r="C91" s="1946"/>
      <c r="D91" s="1946"/>
      <c r="E91" s="1945">
        <f>SUM(E92)</f>
        <v>0</v>
      </c>
      <c r="F91" s="1945">
        <f>SUM(F92)</f>
        <v>0</v>
      </c>
      <c r="G91" s="1944">
        <f>SUM(E91:F91)</f>
        <v>0</v>
      </c>
    </row>
    <row r="92" spans="1:11" ht="10.5" customHeight="1">
      <c r="A92" s="1981"/>
      <c r="B92" s="487"/>
      <c r="C92" s="99" t="s">
        <v>1256</v>
      </c>
      <c r="D92" s="99"/>
      <c r="E92" s="140">
        <f>SUM(E93:E94)</f>
        <v>0</v>
      </c>
      <c r="F92" s="140">
        <f>SUM(F93:F94)</f>
        <v>0</v>
      </c>
      <c r="G92" s="141">
        <f>SUM(E92:F92)</f>
        <v>0</v>
      </c>
    </row>
    <row r="93" spans="1:11" ht="10.5" customHeight="1">
      <c r="A93" s="1981"/>
      <c r="B93" s="487"/>
      <c r="D93" s="99" t="s">
        <v>1288</v>
      </c>
      <c r="E93" s="140">
        <v>0</v>
      </c>
      <c r="F93" s="140">
        <v>0</v>
      </c>
      <c r="G93" s="141">
        <f>SUM(E93:F93)</f>
        <v>0</v>
      </c>
    </row>
    <row r="94" spans="1:11" ht="10.5" customHeight="1">
      <c r="A94" s="1981"/>
      <c r="B94" s="487"/>
      <c r="C94" s="99"/>
      <c r="D94" s="99" t="s">
        <v>206</v>
      </c>
      <c r="E94" s="1943">
        <v>0</v>
      </c>
      <c r="F94" s="1943">
        <v>0</v>
      </c>
      <c r="G94" s="141">
        <f>SUM(E94:F94)</f>
        <v>0</v>
      </c>
    </row>
    <row r="95" spans="1:11" ht="11.25" customHeight="1">
      <c r="A95" s="1981"/>
      <c r="B95" s="488" t="s">
        <v>19</v>
      </c>
      <c r="C95" s="99"/>
      <c r="E95" s="1238">
        <f>SUM(E96,E98,E103)</f>
        <v>7</v>
      </c>
      <c r="F95" s="1238">
        <f>SUM(F96,F98,F103)</f>
        <v>13</v>
      </c>
      <c r="G95" s="1935">
        <f>SUM(E95:F95)</f>
        <v>20</v>
      </c>
    </row>
    <row r="96" spans="1:11" ht="10.5" customHeight="1">
      <c r="A96" s="1981"/>
      <c r="B96" s="488"/>
      <c r="C96" s="99" t="s">
        <v>1258</v>
      </c>
      <c r="E96" s="149">
        <f>SUM(E97)</f>
        <v>0</v>
      </c>
      <c r="F96" s="149">
        <f>SUM(F97)</f>
        <v>4</v>
      </c>
      <c r="G96" s="141">
        <f>SUM(E96:F96)</f>
        <v>4</v>
      </c>
    </row>
    <row r="97" spans="1:7" ht="10.5" customHeight="1">
      <c r="A97" s="1981"/>
      <c r="B97" s="488"/>
      <c r="C97" s="99"/>
      <c r="D97" s="99" t="s">
        <v>1287</v>
      </c>
      <c r="E97" s="140">
        <v>0</v>
      </c>
      <c r="F97" s="140">
        <v>4</v>
      </c>
      <c r="G97" s="141">
        <f>SUM(E97:F97)</f>
        <v>4</v>
      </c>
    </row>
    <row r="98" spans="1:7" ht="10.5" customHeight="1">
      <c r="A98" s="1981"/>
      <c r="B98" s="487"/>
      <c r="C98" s="99" t="s">
        <v>1256</v>
      </c>
      <c r="E98" s="149">
        <f>SUM(E99:E102)</f>
        <v>7</v>
      </c>
      <c r="F98" s="149">
        <f>SUM(F99:F102)</f>
        <v>4</v>
      </c>
      <c r="G98" s="141">
        <f>SUM(E98:F98)</f>
        <v>11</v>
      </c>
    </row>
    <row r="99" spans="1:7" ht="10.5" customHeight="1">
      <c r="A99" s="1981"/>
      <c r="B99" s="487"/>
      <c r="D99" s="99" t="s">
        <v>1286</v>
      </c>
      <c r="E99" s="149">
        <v>1</v>
      </c>
      <c r="F99" s="149">
        <v>2</v>
      </c>
      <c r="G99" s="141">
        <f>SUM(E99:F99)</f>
        <v>3</v>
      </c>
    </row>
    <row r="100" spans="1:7" ht="10.5" customHeight="1">
      <c r="A100" s="1981"/>
      <c r="B100" s="487"/>
      <c r="D100" s="10" t="s">
        <v>1656</v>
      </c>
      <c r="E100" s="149">
        <v>6</v>
      </c>
      <c r="F100" s="149">
        <v>2</v>
      </c>
      <c r="G100" s="141">
        <f>SUM(E100:F100)</f>
        <v>8</v>
      </c>
    </row>
    <row r="101" spans="1:7" ht="10.5" customHeight="1">
      <c r="A101" s="1981"/>
      <c r="B101" s="487"/>
      <c r="D101" s="99" t="s">
        <v>1284</v>
      </c>
      <c r="E101" s="1943">
        <v>0</v>
      </c>
      <c r="F101" s="1943">
        <v>0</v>
      </c>
      <c r="G101" s="141">
        <f>SUM(E101:F101)</f>
        <v>0</v>
      </c>
    </row>
    <row r="102" spans="1:7" ht="10.5" customHeight="1">
      <c r="A102" s="1981"/>
      <c r="B102" s="487"/>
      <c r="D102" s="99" t="s">
        <v>1283</v>
      </c>
      <c r="E102" s="140">
        <v>0</v>
      </c>
      <c r="F102" s="140">
        <v>0</v>
      </c>
      <c r="G102" s="141">
        <f>SUM(E102:F102)</f>
        <v>0</v>
      </c>
    </row>
    <row r="103" spans="1:7" ht="10.5" customHeight="1">
      <c r="A103" s="1981"/>
      <c r="B103" s="487"/>
      <c r="C103" s="99" t="s">
        <v>1261</v>
      </c>
      <c r="E103" s="149">
        <f>SUM(E104)</f>
        <v>0</v>
      </c>
      <c r="F103" s="149">
        <f>SUM(F104)</f>
        <v>5</v>
      </c>
      <c r="G103" s="141">
        <f>SUM(E103:F103)</f>
        <v>5</v>
      </c>
    </row>
    <row r="104" spans="1:7" ht="10.5" customHeight="1">
      <c r="A104" s="1981"/>
      <c r="B104" s="487"/>
      <c r="C104" s="99"/>
      <c r="D104" s="99" t="s">
        <v>1282</v>
      </c>
      <c r="E104" s="140">
        <v>0</v>
      </c>
      <c r="F104" s="140">
        <v>5</v>
      </c>
      <c r="G104" s="141">
        <f>SUM(E104:F104)</f>
        <v>5</v>
      </c>
    </row>
    <row r="105" spans="1:7" ht="11.25" customHeight="1">
      <c r="A105" s="1997">
        <v>1406</v>
      </c>
      <c r="B105" s="1832" t="s">
        <v>22</v>
      </c>
      <c r="C105" s="1831"/>
      <c r="D105" s="1831"/>
      <c r="E105" s="1942">
        <f>SUM(E106,E120,E123)</f>
        <v>4</v>
      </c>
      <c r="F105" s="1942">
        <f>SUM(F106,F120,F123)</f>
        <v>8</v>
      </c>
      <c r="G105" s="1941">
        <f>SUM(E105:F105)</f>
        <v>12</v>
      </c>
    </row>
    <row r="106" spans="1:7" ht="11.25" customHeight="1">
      <c r="A106" s="1997"/>
      <c r="B106" s="138" t="s">
        <v>68</v>
      </c>
      <c r="C106" s="99"/>
      <c r="D106" s="99"/>
      <c r="E106" s="1238">
        <f>SUM(E107,E109)</f>
        <v>3</v>
      </c>
      <c r="F106" s="1238">
        <f>SUM(F107,F109)</f>
        <v>5</v>
      </c>
      <c r="G106" s="1935">
        <f>SUM(E106:F106)</f>
        <v>8</v>
      </c>
    </row>
    <row r="107" spans="1:7" ht="10.5" customHeight="1">
      <c r="A107" s="1997"/>
      <c r="B107" s="99"/>
      <c r="C107" s="99" t="s">
        <v>1256</v>
      </c>
      <c r="D107" s="99"/>
      <c r="E107" s="140">
        <f>SUM(E108:E108)</f>
        <v>2</v>
      </c>
      <c r="F107" s="140">
        <f>SUM(F108:F108)</f>
        <v>1</v>
      </c>
      <c r="G107" s="141">
        <f>SUM(E107:F107)</f>
        <v>3</v>
      </c>
    </row>
    <row r="108" spans="1:7" ht="10.5" customHeight="1">
      <c r="A108" s="1997"/>
      <c r="B108" s="99"/>
      <c r="C108" s="99"/>
      <c r="D108" s="99" t="s">
        <v>1280</v>
      </c>
      <c r="E108" s="140">
        <v>2</v>
      </c>
      <c r="F108" s="140">
        <v>1</v>
      </c>
      <c r="G108" s="141">
        <f>SUM(E108:F108)</f>
        <v>3</v>
      </c>
    </row>
    <row r="109" spans="1:7" ht="10.5" customHeight="1">
      <c r="A109" s="1997"/>
      <c r="B109" s="99"/>
      <c r="C109" s="99" t="s">
        <v>1279</v>
      </c>
      <c r="D109" s="99"/>
      <c r="E109" s="140">
        <f>SUM(E110:E119)</f>
        <v>1</v>
      </c>
      <c r="F109" s="140">
        <f>SUM(F110:F119)</f>
        <v>4</v>
      </c>
      <c r="G109" s="141">
        <f>SUM(E109:F109)</f>
        <v>5</v>
      </c>
    </row>
    <row r="110" spans="1:7" ht="10.5" customHeight="1">
      <c r="A110" s="1997"/>
      <c r="B110" s="99"/>
      <c r="C110" s="99"/>
      <c r="D110" s="99" t="s">
        <v>1278</v>
      </c>
      <c r="E110" s="140">
        <v>0</v>
      </c>
      <c r="F110" s="140">
        <v>0</v>
      </c>
      <c r="G110" s="141">
        <f>SUM(E110:F110)</f>
        <v>0</v>
      </c>
    </row>
    <row r="111" spans="1:7" ht="10.5" customHeight="1">
      <c r="A111" s="1997"/>
      <c r="B111" s="99"/>
      <c r="C111" s="99"/>
      <c r="D111" s="99" t="s">
        <v>1277</v>
      </c>
      <c r="E111" s="140">
        <v>0</v>
      </c>
      <c r="F111" s="140">
        <v>0</v>
      </c>
      <c r="G111" s="141">
        <f>SUM(E111:F111)</f>
        <v>0</v>
      </c>
    </row>
    <row r="112" spans="1:7" ht="10.5" customHeight="1">
      <c r="A112" s="1997"/>
      <c r="B112" s="99"/>
      <c r="C112" s="99"/>
      <c r="D112" s="99" t="s">
        <v>1276</v>
      </c>
      <c r="E112" s="140">
        <v>1</v>
      </c>
      <c r="F112" s="140">
        <v>0</v>
      </c>
      <c r="G112" s="141">
        <f>SUM(E112:F112)</f>
        <v>1</v>
      </c>
    </row>
    <row r="113" spans="1:7" ht="10.5" customHeight="1">
      <c r="A113" s="1997"/>
      <c r="B113" s="99"/>
      <c r="C113" s="99"/>
      <c r="D113" s="99" t="s">
        <v>1275</v>
      </c>
      <c r="E113" s="140">
        <v>0</v>
      </c>
      <c r="F113" s="140">
        <v>0</v>
      </c>
      <c r="G113" s="141">
        <f>SUM(E113:F113)</f>
        <v>0</v>
      </c>
    </row>
    <row r="114" spans="1:7" ht="10.5" customHeight="1">
      <c r="A114" s="1997"/>
      <c r="B114" s="99"/>
      <c r="C114" s="99"/>
      <c r="D114" s="99" t="s">
        <v>1274</v>
      </c>
      <c r="E114" s="140">
        <v>0</v>
      </c>
      <c r="F114" s="140">
        <v>0</v>
      </c>
      <c r="G114" s="141">
        <f>SUM(E114:F114)</f>
        <v>0</v>
      </c>
    </row>
    <row r="115" spans="1:7" ht="10.5" customHeight="1">
      <c r="A115" s="1997"/>
      <c r="B115" s="99"/>
      <c r="C115" s="99"/>
      <c r="D115" s="99" t="s">
        <v>1273</v>
      </c>
      <c r="E115" s="140">
        <v>0</v>
      </c>
      <c r="F115" s="140">
        <v>0</v>
      </c>
      <c r="G115" s="141">
        <f>SUM(E115:F115)</f>
        <v>0</v>
      </c>
    </row>
    <row r="116" spans="1:7" ht="10.5" customHeight="1">
      <c r="A116" s="1997"/>
      <c r="B116" s="99"/>
      <c r="C116" s="99"/>
      <c r="D116" s="99" t="s">
        <v>1272</v>
      </c>
      <c r="E116" s="140">
        <v>0</v>
      </c>
      <c r="F116" s="140">
        <v>0</v>
      </c>
      <c r="G116" s="141">
        <f>SUM(E116:F116)</f>
        <v>0</v>
      </c>
    </row>
    <row r="117" spans="1:7" ht="10.5" customHeight="1">
      <c r="A117" s="1997"/>
      <c r="B117" s="99"/>
      <c r="C117" s="99"/>
      <c r="D117" s="99" t="s">
        <v>1271</v>
      </c>
      <c r="E117" s="140">
        <v>0</v>
      </c>
      <c r="F117" s="140">
        <v>0</v>
      </c>
      <c r="G117" s="141">
        <f>SUM(E117:F117)</f>
        <v>0</v>
      </c>
    </row>
    <row r="118" spans="1:7" ht="10.5" customHeight="1">
      <c r="A118" s="1997"/>
      <c r="B118" s="99"/>
      <c r="C118" s="99"/>
      <c r="D118" s="99" t="s">
        <v>1270</v>
      </c>
      <c r="E118" s="140">
        <v>0</v>
      </c>
      <c r="F118" s="140">
        <v>4</v>
      </c>
      <c r="G118" s="141">
        <f>SUM(E118:F118)</f>
        <v>4</v>
      </c>
    </row>
    <row r="119" spans="1:7" ht="10.5" customHeight="1">
      <c r="A119" s="1997"/>
      <c r="B119" s="99"/>
      <c r="C119" s="99"/>
      <c r="D119" s="99" t="s">
        <v>1269</v>
      </c>
      <c r="E119" s="140">
        <v>0</v>
      </c>
      <c r="F119" s="140">
        <v>0</v>
      </c>
      <c r="G119" s="141">
        <f>SUM(E119:F119)</f>
        <v>0</v>
      </c>
    </row>
    <row r="120" spans="1:7" ht="11.25" customHeight="1">
      <c r="A120" s="1997"/>
      <c r="B120" s="138" t="s">
        <v>23</v>
      </c>
      <c r="C120" s="99"/>
      <c r="D120" s="99"/>
      <c r="E120" s="1238">
        <f>SUM(E121)</f>
        <v>1</v>
      </c>
      <c r="F120" s="1238">
        <f>SUM(F121)</f>
        <v>0</v>
      </c>
      <c r="G120" s="1935">
        <f>SUM(E120:F120)</f>
        <v>1</v>
      </c>
    </row>
    <row r="121" spans="1:7" ht="10.5" customHeight="1">
      <c r="A121" s="1997"/>
      <c r="B121" s="99"/>
      <c r="C121" s="99" t="s">
        <v>1256</v>
      </c>
      <c r="D121" s="99"/>
      <c r="E121" s="140">
        <f>SUM(E122:E122)</f>
        <v>1</v>
      </c>
      <c r="F121" s="140">
        <f>SUM(F122:F122)</f>
        <v>0</v>
      </c>
      <c r="G121" s="141">
        <f>SUM(E121:F121)</f>
        <v>1</v>
      </c>
    </row>
    <row r="122" spans="1:7" ht="10.5" customHeight="1">
      <c r="A122" s="1997"/>
      <c r="B122" s="99"/>
      <c r="C122" s="99"/>
      <c r="D122" s="99" t="s">
        <v>1268</v>
      </c>
      <c r="E122" s="140">
        <v>1</v>
      </c>
      <c r="F122" s="140">
        <v>0</v>
      </c>
      <c r="G122" s="141">
        <f>SUM(E122:F122)</f>
        <v>1</v>
      </c>
    </row>
    <row r="123" spans="1:7" ht="11.25" customHeight="1">
      <c r="A123" s="1997"/>
      <c r="B123" s="138" t="s">
        <v>37</v>
      </c>
      <c r="C123" s="99"/>
      <c r="D123" s="99"/>
      <c r="E123" s="1238">
        <f>SUM(E124+E126)</f>
        <v>0</v>
      </c>
      <c r="F123" s="1238">
        <f>SUM(F124+F126)</f>
        <v>3</v>
      </c>
      <c r="G123" s="1935">
        <f>SUM(E123:F123)</f>
        <v>3</v>
      </c>
    </row>
    <row r="124" spans="1:7" ht="10.5" customHeight="1">
      <c r="A124" s="1997"/>
      <c r="B124" s="138"/>
      <c r="C124" s="99" t="s">
        <v>1258</v>
      </c>
      <c r="D124" s="99"/>
      <c r="E124" s="140">
        <f>SUM(E125)</f>
        <v>0</v>
      </c>
      <c r="F124" s="140">
        <f>SUM(F125)</f>
        <v>1</v>
      </c>
      <c r="G124" s="141">
        <f>SUM(E124:F124)</f>
        <v>1</v>
      </c>
    </row>
    <row r="125" spans="1:7" ht="10.5" customHeight="1">
      <c r="A125" s="1997"/>
      <c r="B125" s="99"/>
      <c r="C125" s="99"/>
      <c r="D125" s="99" t="s">
        <v>22</v>
      </c>
      <c r="E125" s="140">
        <v>0</v>
      </c>
      <c r="F125" s="140">
        <v>1</v>
      </c>
      <c r="G125" s="141">
        <f>SUM(E125:F125)</f>
        <v>1</v>
      </c>
    </row>
    <row r="126" spans="1:7" ht="10.5" customHeight="1">
      <c r="A126" s="1997"/>
      <c r="B126" s="99"/>
      <c r="C126" s="99" t="s">
        <v>1256</v>
      </c>
      <c r="D126" s="99"/>
      <c r="E126" s="140">
        <f>SUM(E127)</f>
        <v>0</v>
      </c>
      <c r="F126" s="140">
        <f>SUM(F127)</f>
        <v>2</v>
      </c>
      <c r="G126" s="141">
        <f>SUM(E126:F126)</f>
        <v>2</v>
      </c>
    </row>
    <row r="127" spans="1:7" ht="10.5" customHeight="1">
      <c r="A127" s="1997"/>
      <c r="B127" s="99"/>
      <c r="C127" s="99"/>
      <c r="D127" s="99" t="s">
        <v>1267</v>
      </c>
      <c r="E127" s="140">
        <v>0</v>
      </c>
      <c r="F127" s="140">
        <v>2</v>
      </c>
      <c r="G127" s="141">
        <f>SUM(E127:F127)</f>
        <v>2</v>
      </c>
    </row>
    <row r="128" spans="1:7" ht="11.25" customHeight="1">
      <c r="A128" s="1998">
        <v>1407</v>
      </c>
      <c r="B128" s="1832" t="s">
        <v>24</v>
      </c>
      <c r="C128" s="1831"/>
      <c r="D128" s="1831"/>
      <c r="E128" s="1938">
        <f>SUM(E129,E133)</f>
        <v>2</v>
      </c>
      <c r="F128" s="1938">
        <f>SUM(F129,F133)</f>
        <v>0</v>
      </c>
      <c r="G128" s="1940">
        <f>SUM(E128:F128)</f>
        <v>2</v>
      </c>
    </row>
    <row r="129" spans="1:7" ht="11.25" customHeight="1">
      <c r="A129" s="1998"/>
      <c r="B129" s="138" t="s">
        <v>69</v>
      </c>
      <c r="C129" s="1939"/>
      <c r="D129" s="1939"/>
      <c r="E129" s="1238">
        <f>SUM(E130)</f>
        <v>1</v>
      </c>
      <c r="F129" s="1238">
        <f>SUM(F130)</f>
        <v>0</v>
      </c>
      <c r="G129" s="1935">
        <f>SUM(E129:F129)</f>
        <v>1</v>
      </c>
    </row>
    <row r="130" spans="1:7" ht="10.5" customHeight="1">
      <c r="A130" s="1998"/>
      <c r="B130" s="1254"/>
      <c r="C130" s="77" t="s">
        <v>1256</v>
      </c>
      <c r="D130" s="99"/>
      <c r="E130" s="140">
        <f>SUM(E131:E132)</f>
        <v>1</v>
      </c>
      <c r="F130" s="140">
        <f>SUM(F131:F132)</f>
        <v>0</v>
      </c>
      <c r="G130" s="141">
        <f>SUM(E130:F130)</f>
        <v>1</v>
      </c>
    </row>
    <row r="131" spans="1:7" ht="10.5" customHeight="1">
      <c r="A131" s="1998"/>
      <c r="B131" s="1254"/>
      <c r="C131" s="77"/>
      <c r="D131" s="99" t="s">
        <v>1266</v>
      </c>
      <c r="E131" s="140">
        <v>1</v>
      </c>
      <c r="F131" s="140">
        <v>0</v>
      </c>
      <c r="G131" s="141">
        <f>SUM(E131:F131)</f>
        <v>1</v>
      </c>
    </row>
    <row r="132" spans="1:7" ht="10.5" customHeight="1">
      <c r="A132" s="1998"/>
      <c r="B132" s="1254"/>
      <c r="C132" s="77"/>
      <c r="D132" s="99" t="s">
        <v>1265</v>
      </c>
      <c r="E132" s="140">
        <v>0</v>
      </c>
      <c r="F132" s="140">
        <v>0</v>
      </c>
      <c r="G132" s="141">
        <f>SUM(E132:F132)</f>
        <v>0</v>
      </c>
    </row>
    <row r="133" spans="1:7" ht="11.25" customHeight="1">
      <c r="A133" s="1998"/>
      <c r="B133" s="138" t="s">
        <v>51</v>
      </c>
      <c r="C133" s="138"/>
      <c r="D133" s="250"/>
      <c r="E133" s="1238">
        <f>SUM(E134)</f>
        <v>1</v>
      </c>
      <c r="F133" s="1238">
        <f>SUM(F134)</f>
        <v>0</v>
      </c>
      <c r="G133" s="1935">
        <f>SUM(E133:F133)</f>
        <v>1</v>
      </c>
    </row>
    <row r="134" spans="1:7" ht="10.5" customHeight="1">
      <c r="A134" s="1998"/>
      <c r="B134" s="99"/>
      <c r="C134" s="99" t="s">
        <v>1256</v>
      </c>
      <c r="E134" s="140">
        <f>SUM(E135)</f>
        <v>1</v>
      </c>
      <c r="F134" s="140">
        <f>SUM(F135)</f>
        <v>0</v>
      </c>
      <c r="G134" s="141">
        <f>SUM(E134:F134)</f>
        <v>1</v>
      </c>
    </row>
    <row r="135" spans="1:7" ht="10.5" customHeight="1">
      <c r="A135" s="1998"/>
      <c r="B135" s="99"/>
      <c r="C135" s="99"/>
      <c r="D135" s="99" t="s">
        <v>1264</v>
      </c>
      <c r="E135" s="140">
        <v>1</v>
      </c>
      <c r="F135" s="140">
        <v>0</v>
      </c>
      <c r="G135" s="141">
        <f>SUM(E135:F135)</f>
        <v>1</v>
      </c>
    </row>
    <row r="136" spans="1:7" ht="11.25" customHeight="1">
      <c r="A136" s="1994">
        <v>1408</v>
      </c>
      <c r="B136" s="1832" t="s">
        <v>25</v>
      </c>
      <c r="C136" s="1831"/>
      <c r="D136" s="1831"/>
      <c r="E136" s="1938">
        <f>SUM(E137+E144+E149)</f>
        <v>2</v>
      </c>
      <c r="F136" s="1938">
        <f>SUM(F137+F144+F149)</f>
        <v>11</v>
      </c>
      <c r="G136" s="1937">
        <f>SUM(E136:F136)</f>
        <v>13</v>
      </c>
    </row>
    <row r="137" spans="1:7" ht="11.25" customHeight="1">
      <c r="A137" s="1995"/>
      <c r="B137" s="488" t="s">
        <v>20</v>
      </c>
      <c r="C137" s="99"/>
      <c r="D137" s="99"/>
      <c r="E137" s="1458">
        <f>SUM(E138,E140,E142)</f>
        <v>2</v>
      </c>
      <c r="F137" s="1458">
        <f>SUM(F138,F140,F142)</f>
        <v>0</v>
      </c>
      <c r="G137" s="1936">
        <f>SUM(E137:F137)</f>
        <v>2</v>
      </c>
    </row>
    <row r="138" spans="1:7" ht="11.25" customHeight="1">
      <c r="A138" s="1995"/>
      <c r="B138" s="488"/>
      <c r="C138" s="99" t="s">
        <v>1258</v>
      </c>
      <c r="D138" s="99"/>
      <c r="E138" s="149">
        <f>SUM(E139)</f>
        <v>0</v>
      </c>
      <c r="F138" s="149">
        <f>SUM(F139)</f>
        <v>0</v>
      </c>
      <c r="G138" s="141">
        <f>SUM(E138:F138)</f>
        <v>0</v>
      </c>
    </row>
    <row r="139" spans="1:7" ht="11.25" customHeight="1">
      <c r="A139" s="1995"/>
      <c r="B139" s="488"/>
      <c r="C139" s="99"/>
      <c r="D139" s="1108" t="s">
        <v>1263</v>
      </c>
      <c r="E139" s="149">
        <v>0</v>
      </c>
      <c r="F139" s="149">
        <v>0</v>
      </c>
      <c r="G139" s="141">
        <f>SUM(E139:F139)</f>
        <v>0</v>
      </c>
    </row>
    <row r="140" spans="1:7" ht="11.25" customHeight="1">
      <c r="A140" s="1995"/>
      <c r="B140" s="487"/>
      <c r="C140" s="99" t="s">
        <v>1256</v>
      </c>
      <c r="D140" s="99"/>
      <c r="E140" s="140">
        <f>SUM(E141)</f>
        <v>2</v>
      </c>
      <c r="F140" s="140">
        <f>SUM(F141)</f>
        <v>0</v>
      </c>
      <c r="G140" s="141">
        <f>SUM(E140:F140)</f>
        <v>2</v>
      </c>
    </row>
    <row r="141" spans="1:7" ht="11.25" customHeight="1">
      <c r="A141" s="1995"/>
      <c r="B141" s="487"/>
      <c r="C141" s="99"/>
      <c r="D141" s="1108" t="s">
        <v>1262</v>
      </c>
      <c r="E141" s="140">
        <v>2</v>
      </c>
      <c r="F141" s="140">
        <v>0</v>
      </c>
      <c r="G141" s="141">
        <f>SUM(E141:F141)</f>
        <v>2</v>
      </c>
    </row>
    <row r="142" spans="1:7" ht="11.25" customHeight="1">
      <c r="A142" s="1995"/>
      <c r="B142" s="487"/>
      <c r="C142" s="99" t="s">
        <v>1261</v>
      </c>
      <c r="D142" s="1108"/>
      <c r="E142" s="140">
        <f>SUM(E143)</f>
        <v>0</v>
      </c>
      <c r="F142" s="140">
        <f>SUM(F143)</f>
        <v>0</v>
      </c>
      <c r="G142" s="141">
        <f>SUM(E142:F142)</f>
        <v>0</v>
      </c>
    </row>
    <row r="143" spans="1:7" ht="11.25" customHeight="1">
      <c r="A143" s="1995"/>
      <c r="B143" s="487"/>
      <c r="C143" s="99"/>
      <c r="D143" s="1108" t="s">
        <v>1260</v>
      </c>
      <c r="E143" s="140">
        <v>0</v>
      </c>
      <c r="F143" s="140">
        <v>0</v>
      </c>
      <c r="G143" s="141">
        <f>SUM(E143:F143)</f>
        <v>0</v>
      </c>
    </row>
    <row r="144" spans="1:7" ht="11.25" customHeight="1">
      <c r="A144" s="1995"/>
      <c r="B144" s="488" t="s">
        <v>50</v>
      </c>
      <c r="C144" s="99"/>
      <c r="D144" s="99"/>
      <c r="E144" s="1238">
        <f>SUM(E145+E147)</f>
        <v>0</v>
      </c>
      <c r="F144" s="1238">
        <f>SUM(F145+F147)</f>
        <v>3</v>
      </c>
      <c r="G144" s="1935">
        <f>SUM(E144:F144)</f>
        <v>3</v>
      </c>
    </row>
    <row r="145" spans="1:7" ht="11.25" customHeight="1">
      <c r="A145" s="1995"/>
      <c r="B145" s="1252"/>
      <c r="C145" s="99" t="s">
        <v>1258</v>
      </c>
      <c r="D145" s="99"/>
      <c r="E145" s="140">
        <f>SUM(E146)</f>
        <v>0</v>
      </c>
      <c r="F145" s="140">
        <f>SUM(F146)</f>
        <v>0</v>
      </c>
      <c r="G145" s="141">
        <f>SUM(E145:F145)</f>
        <v>0</v>
      </c>
    </row>
    <row r="146" spans="1:7" ht="11.25" customHeight="1">
      <c r="A146" s="1995"/>
      <c r="B146" s="1252"/>
      <c r="C146" s="99"/>
      <c r="D146" s="99" t="s">
        <v>183</v>
      </c>
      <c r="E146" s="140">
        <v>0</v>
      </c>
      <c r="F146" s="140">
        <v>0</v>
      </c>
      <c r="G146" s="141">
        <f>SUM(E146:F146)</f>
        <v>0</v>
      </c>
    </row>
    <row r="147" spans="1:7" ht="11.25" customHeight="1">
      <c r="A147" s="1995"/>
      <c r="B147" s="1252"/>
      <c r="C147" s="99" t="s">
        <v>1256</v>
      </c>
      <c r="D147" s="99"/>
      <c r="E147" s="140">
        <f>SUM(E148)</f>
        <v>0</v>
      </c>
      <c r="F147" s="140">
        <f>SUM(F148)</f>
        <v>3</v>
      </c>
      <c r="G147" s="141">
        <f>SUM(E147:F147)</f>
        <v>3</v>
      </c>
    </row>
    <row r="148" spans="1:7" ht="11.25" customHeight="1">
      <c r="A148" s="1995"/>
      <c r="B148" s="1252"/>
      <c r="C148" s="99"/>
      <c r="D148" s="99" t="s">
        <v>183</v>
      </c>
      <c r="E148" s="140">
        <v>0</v>
      </c>
      <c r="F148" s="140">
        <v>3</v>
      </c>
      <c r="G148" s="141">
        <f>SUM(E148:F148)</f>
        <v>3</v>
      </c>
    </row>
    <row r="149" spans="1:7" ht="11.25" customHeight="1">
      <c r="A149" s="1995"/>
      <c r="B149" s="488" t="s">
        <v>39</v>
      </c>
      <c r="C149" s="99"/>
      <c r="D149" s="99"/>
      <c r="E149" s="1238">
        <f>SUM(E150)</f>
        <v>0</v>
      </c>
      <c r="F149" s="1238">
        <f>SUM(F150)</f>
        <v>8</v>
      </c>
      <c r="G149" s="1935">
        <f>SUM(E149:F149)</f>
        <v>8</v>
      </c>
    </row>
    <row r="150" spans="1:7" ht="11.25" customHeight="1">
      <c r="A150" s="1995"/>
      <c r="B150" s="244"/>
      <c r="C150" s="99" t="s">
        <v>1256</v>
      </c>
      <c r="E150" s="140">
        <f>SUM(E151)</f>
        <v>0</v>
      </c>
      <c r="F150" s="140">
        <f>SUM(F151)</f>
        <v>8</v>
      </c>
      <c r="G150" s="141">
        <f>SUM(E150:F150)</f>
        <v>8</v>
      </c>
    </row>
    <row r="151" spans="1:7" ht="10.5" customHeight="1">
      <c r="A151" s="1995"/>
      <c r="B151" s="244"/>
      <c r="D151" s="99" t="s">
        <v>1259</v>
      </c>
      <c r="E151" s="140">
        <v>0</v>
      </c>
      <c r="F151" s="140">
        <v>8</v>
      </c>
      <c r="G151" s="141">
        <f>SUM(E151:F151)</f>
        <v>8</v>
      </c>
    </row>
    <row r="152" spans="1:7" ht="11.25" customHeight="1">
      <c r="A152" s="1980">
        <v>1624</v>
      </c>
      <c r="B152" s="1970" t="s">
        <v>47</v>
      </c>
      <c r="C152" s="1969"/>
      <c r="D152" s="1969"/>
      <c r="E152" s="1968">
        <f>SUM(E153)</f>
        <v>0</v>
      </c>
      <c r="F152" s="1968">
        <f>SUM(F153)</f>
        <v>1</v>
      </c>
      <c r="G152" s="1967">
        <f>SUM(E152:F152)</f>
        <v>1</v>
      </c>
    </row>
    <row r="153" spans="1:7" ht="11.25" customHeight="1">
      <c r="A153" s="1995"/>
      <c r="B153" s="2523" t="s">
        <v>46</v>
      </c>
      <c r="C153" s="2522"/>
      <c r="D153" s="2522"/>
      <c r="E153" s="2521">
        <f>SUM(E154+E156)</f>
        <v>0</v>
      </c>
      <c r="F153" s="2521">
        <f>SUM(F154+F156)</f>
        <v>1</v>
      </c>
      <c r="G153" s="2520">
        <f>SUM(E153:F153)</f>
        <v>1</v>
      </c>
    </row>
    <row r="154" spans="1:7" ht="11.25" customHeight="1">
      <c r="A154" s="1995"/>
      <c r="B154" s="499"/>
      <c r="C154" s="452" t="s">
        <v>1258</v>
      </c>
      <c r="D154" s="452"/>
      <c r="E154" s="2519">
        <f>SUM(E155)</f>
        <v>0</v>
      </c>
      <c r="F154" s="2519">
        <f>SUM(F155)</f>
        <v>0</v>
      </c>
      <c r="G154" s="2518">
        <f>SUM(E154:F154)</f>
        <v>0</v>
      </c>
    </row>
    <row r="155" spans="1:7" ht="11.25" customHeight="1">
      <c r="A155" s="1995"/>
      <c r="B155" s="499"/>
      <c r="C155" s="452"/>
      <c r="D155" s="452" t="s">
        <v>1257</v>
      </c>
      <c r="E155" s="2519">
        <v>0</v>
      </c>
      <c r="F155" s="2519">
        <v>0</v>
      </c>
      <c r="G155" s="2518">
        <f>SUM(E155:F155)</f>
        <v>0</v>
      </c>
    </row>
    <row r="156" spans="1:7" ht="11.25" customHeight="1">
      <c r="A156" s="1995"/>
      <c r="B156" s="499"/>
      <c r="C156" s="452" t="s">
        <v>1256</v>
      </c>
      <c r="D156" s="452"/>
      <c r="E156" s="2519">
        <f>SUM(E157:E158)</f>
        <v>0</v>
      </c>
      <c r="F156" s="2519">
        <f>SUM(F157:F158)</f>
        <v>1</v>
      </c>
      <c r="G156" s="2518">
        <f>SUM(E156:F156)</f>
        <v>1</v>
      </c>
    </row>
    <row r="157" spans="1:7" ht="11.25" customHeight="1">
      <c r="A157" s="1995"/>
      <c r="B157" s="499"/>
      <c r="C157" s="452"/>
      <c r="D157" s="452" t="s">
        <v>1255</v>
      </c>
      <c r="E157" s="2519">
        <v>0</v>
      </c>
      <c r="F157" s="2519">
        <v>0</v>
      </c>
      <c r="G157" s="2518">
        <f>SUM(E157:F157)</f>
        <v>0</v>
      </c>
    </row>
    <row r="158" spans="1:7" ht="11.25" customHeight="1">
      <c r="A158" s="1982"/>
      <c r="B158" s="1923"/>
      <c r="C158" s="1922"/>
      <c r="D158" s="1922" t="s">
        <v>1253</v>
      </c>
      <c r="E158" s="1921">
        <v>0</v>
      </c>
      <c r="F158" s="1921">
        <v>1</v>
      </c>
      <c r="G158" s="2518">
        <f>SUM(E158:F158)</f>
        <v>1</v>
      </c>
    </row>
    <row r="159" spans="1:7" ht="12.75" customHeight="1">
      <c r="A159" s="1138"/>
      <c r="B159" s="1999" t="s">
        <v>5</v>
      </c>
      <c r="C159" s="2000"/>
      <c r="D159" s="2000"/>
      <c r="E159" s="1919">
        <f>SUM(E8+E26+E64+E68+E90+E105+E128+E136+E152)</f>
        <v>44</v>
      </c>
      <c r="F159" s="1919">
        <f>SUM(F8+F26+F64+F68+F90+F105+F128+F136+F152)</f>
        <v>74</v>
      </c>
      <c r="G159" s="1918">
        <f>SUM(G8+G26+G64+G68+G90+G105+G128+G136+G152)</f>
        <v>118</v>
      </c>
    </row>
    <row r="160" spans="1:7" s="261" customFormat="1" ht="11.1" customHeight="1">
      <c r="B160" s="261" t="s">
        <v>1329</v>
      </c>
      <c r="D160" s="138"/>
    </row>
    <row r="161" s="261" customFormat="1" ht="11.1" customHeight="1"/>
    <row r="162" s="261" customFormat="1" ht="11.1" customHeight="1"/>
    <row r="163" s="261" customFormat="1" ht="11.1" customHeight="1"/>
    <row r="164" s="261" customFormat="1" ht="11.1"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3:7" ht="9" customHeight="1"/>
    <row r="242" spans="3:7" ht="9" customHeight="1"/>
    <row r="243" spans="3:7" ht="9" customHeight="1">
      <c r="C243" s="99"/>
      <c r="D243" s="99"/>
      <c r="E243" s="764"/>
      <c r="F243" s="764"/>
      <c r="G243" s="765"/>
    </row>
    <row r="244" spans="3:7" ht="9" customHeight="1"/>
    <row r="245" spans="3:7" ht="9" customHeight="1"/>
    <row r="246" spans="3:7" ht="9" customHeight="1"/>
    <row r="247" spans="3:7" ht="9" customHeight="1"/>
    <row r="248" spans="3:7" ht="9" customHeight="1"/>
    <row r="249" spans="3:7" ht="9" customHeight="1"/>
    <row r="250" spans="3:7" ht="9" customHeight="1"/>
    <row r="251" spans="3:7" ht="9" customHeight="1"/>
    <row r="252" spans="3:7" ht="9" customHeight="1"/>
    <row r="253" spans="3:7" ht="9" customHeight="1"/>
    <row r="254" spans="3:7" ht="9" customHeight="1"/>
    <row r="255" spans="3:7" ht="9" customHeight="1"/>
    <row r="256" spans="3:7"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sheetData>
  <mergeCells count="23">
    <mergeCell ref="K2:Y2"/>
    <mergeCell ref="A3:G3"/>
    <mergeCell ref="A5:A7"/>
    <mergeCell ref="B5:D7"/>
    <mergeCell ref="E5:E7"/>
    <mergeCell ref="F5:F7"/>
    <mergeCell ref="G5:G7"/>
    <mergeCell ref="A90:A104"/>
    <mergeCell ref="E87:E89"/>
    <mergeCell ref="F87:F89"/>
    <mergeCell ref="G87:G89"/>
    <mergeCell ref="A105:A127"/>
    <mergeCell ref="A2:G2"/>
    <mergeCell ref="A128:A135"/>
    <mergeCell ref="A136:A151"/>
    <mergeCell ref="A152:A158"/>
    <mergeCell ref="B159:D159"/>
    <mergeCell ref="A8:A25"/>
    <mergeCell ref="A26:A60"/>
    <mergeCell ref="A64:A67"/>
    <mergeCell ref="A68:A84"/>
    <mergeCell ref="A87:A89"/>
    <mergeCell ref="B87:D89"/>
  </mergeCells>
  <pageMargins left="0.7" right="0.7" top="0.75" bottom="0.75" header="0.3" footer="0.3"/>
  <pageSetup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06D78-2C94-435A-8A72-47C9CBE39FD1}">
  <dimension ref="A1:AC497"/>
  <sheetViews>
    <sheetView view="pageBreakPreview" topLeftCell="D1" zoomScaleNormal="115" zoomScaleSheetLayoutView="100" workbookViewId="0">
      <selection activeCell="E2" sqref="E2:J2"/>
    </sheetView>
  </sheetViews>
  <sheetFormatPr baseColWidth="10" defaultRowHeight="12.75"/>
  <cols>
    <col min="1" max="2" width="1.85546875" style="97" hidden="1" customWidth="1"/>
    <col min="3" max="3" width="2.7109375" style="97" hidden="1" customWidth="1"/>
    <col min="4" max="4" width="3" style="97" customWidth="1"/>
    <col min="5" max="5" width="7.5703125" style="73" customWidth="1"/>
    <col min="6" max="6" width="1.5703125" style="73" customWidth="1"/>
    <col min="7" max="7" width="67.7109375" style="73" customWidth="1"/>
    <col min="8" max="10" width="7.28515625" style="214" customWidth="1"/>
    <col min="11" max="11" width="4.7109375" style="73" customWidth="1"/>
    <col min="12" max="12" width="7" style="73" customWidth="1"/>
    <col min="13" max="13" width="9" style="73" customWidth="1"/>
    <col min="14" max="14" width="26" style="73" customWidth="1"/>
    <col min="15" max="15" width="8"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8" width="6.7109375" style="73" customWidth="1"/>
    <col min="29" max="16384" width="11.42578125" style="73"/>
  </cols>
  <sheetData>
    <row r="1" spans="1:29" ht="3.75" customHeight="1">
      <c r="H1" s="213"/>
      <c r="I1" s="213"/>
      <c r="J1" s="213"/>
    </row>
    <row r="2" spans="1:29" ht="12.75" customHeight="1">
      <c r="E2" s="1983" t="s">
        <v>358</v>
      </c>
      <c r="F2" s="1983"/>
      <c r="G2" s="1983"/>
      <c r="H2" s="1983"/>
      <c r="I2" s="1983"/>
      <c r="J2" s="1983"/>
      <c r="L2" s="1983"/>
      <c r="M2" s="1983"/>
      <c r="N2" s="1983"/>
      <c r="O2" s="1983"/>
      <c r="P2" s="1983"/>
      <c r="Q2" s="1983"/>
      <c r="R2" s="1983"/>
      <c r="S2" s="1983"/>
      <c r="T2" s="1983"/>
      <c r="U2" s="1983"/>
      <c r="V2" s="1983"/>
      <c r="W2" s="1983"/>
      <c r="X2" s="1983"/>
      <c r="Y2" s="1983"/>
      <c r="Z2" s="1983"/>
    </row>
    <row r="3" spans="1:29" ht="12.75" customHeight="1">
      <c r="B3" s="831"/>
      <c r="C3" s="831"/>
      <c r="D3" s="831"/>
      <c r="E3" s="1983">
        <v>2017</v>
      </c>
      <c r="F3" s="1983"/>
      <c r="G3" s="1983"/>
      <c r="H3" s="1983"/>
      <c r="I3" s="1983"/>
      <c r="J3" s="1983"/>
      <c r="K3" s="106"/>
      <c r="L3" s="105"/>
      <c r="AB3" s="104"/>
      <c r="AC3" s="104"/>
    </row>
    <row r="4" spans="1:29" ht="3" customHeight="1">
      <c r="F4" s="274"/>
      <c r="G4" s="274"/>
      <c r="H4" s="213"/>
      <c r="I4" s="213"/>
      <c r="L4" s="99"/>
    </row>
    <row r="5" spans="1:29" ht="8.25" customHeight="1">
      <c r="E5" s="2206" t="s">
        <v>29</v>
      </c>
      <c r="F5" s="798"/>
      <c r="G5" s="572"/>
      <c r="H5" s="843"/>
      <c r="I5" s="842"/>
      <c r="J5" s="841"/>
      <c r="L5" s="99"/>
    </row>
    <row r="6" spans="1:29" ht="12" customHeight="1">
      <c r="A6" s="97" t="s">
        <v>134</v>
      </c>
      <c r="B6" s="97" t="s">
        <v>1</v>
      </c>
      <c r="C6" s="97" t="s">
        <v>133</v>
      </c>
      <c r="E6" s="2207"/>
      <c r="F6" s="326" t="s">
        <v>336</v>
      </c>
      <c r="G6" s="363"/>
      <c r="H6" s="2441" t="s">
        <v>355</v>
      </c>
      <c r="I6" s="2441"/>
      <c r="J6" s="839"/>
    </row>
    <row r="7" spans="1:29">
      <c r="E7" s="2208"/>
      <c r="F7" s="323"/>
      <c r="G7" s="360"/>
      <c r="H7" s="837" t="s">
        <v>26</v>
      </c>
      <c r="I7" s="837" t="s">
        <v>27</v>
      </c>
      <c r="J7" s="836" t="s">
        <v>5</v>
      </c>
    </row>
    <row r="8" spans="1:29" ht="12.75" customHeight="1">
      <c r="E8" s="2006">
        <v>1401</v>
      </c>
      <c r="F8" s="271" t="s">
        <v>9</v>
      </c>
      <c r="G8" s="432"/>
      <c r="H8" s="851">
        <f>SUM(H9,H12,H15,H19,H26,H29)</f>
        <v>9</v>
      </c>
      <c r="I8" s="851">
        <f>SUM(I9,I12,I15,I19,I26,I29)</f>
        <v>1</v>
      </c>
      <c r="J8" s="850">
        <f t="shared" ref="J8:J39" si="0">SUM(H8:I8)</f>
        <v>10</v>
      </c>
      <c r="M8" s="1"/>
    </row>
    <row r="9" spans="1:29" ht="12" customHeight="1">
      <c r="E9" s="2014"/>
      <c r="F9" s="525" t="s">
        <v>10</v>
      </c>
      <c r="G9" s="481"/>
      <c r="H9" s="849">
        <f>SUM(H10:H11)</f>
        <v>3</v>
      </c>
      <c r="I9" s="849">
        <f>SUM(I10:I11)</f>
        <v>1</v>
      </c>
      <c r="J9" s="848">
        <f t="shared" si="0"/>
        <v>4</v>
      </c>
    </row>
    <row r="10" spans="1:29" ht="12" customHeight="1">
      <c r="A10" s="97">
        <v>1</v>
      </c>
      <c r="B10" s="97">
        <v>1</v>
      </c>
      <c r="C10" s="97">
        <v>11</v>
      </c>
      <c r="E10" s="2014"/>
      <c r="F10" s="488"/>
      <c r="G10" s="99" t="s">
        <v>240</v>
      </c>
      <c r="H10" s="249">
        <v>3</v>
      </c>
      <c r="I10" s="249">
        <v>1</v>
      </c>
      <c r="J10" s="248">
        <f t="shared" si="0"/>
        <v>4</v>
      </c>
    </row>
    <row r="11" spans="1:29" ht="12" customHeight="1">
      <c r="A11" s="97">
        <v>1</v>
      </c>
      <c r="B11" s="97">
        <v>1</v>
      </c>
      <c r="C11" s="97">
        <v>7</v>
      </c>
      <c r="E11" s="2014"/>
      <c r="F11" s="487"/>
      <c r="G11" s="10" t="s">
        <v>357</v>
      </c>
      <c r="H11" s="242">
        <v>0</v>
      </c>
      <c r="I11" s="242">
        <v>0</v>
      </c>
      <c r="J11" s="248">
        <f t="shared" si="0"/>
        <v>0</v>
      </c>
      <c r="M11" s="1"/>
    </row>
    <row r="12" spans="1:29" ht="12" customHeight="1">
      <c r="E12" s="2014"/>
      <c r="F12" s="488" t="s">
        <v>11</v>
      </c>
      <c r="G12" s="99"/>
      <c r="H12" s="834">
        <f>SUM(H13:H14)</f>
        <v>0</v>
      </c>
      <c r="I12" s="834">
        <f>SUM(I13:I14)</f>
        <v>0</v>
      </c>
      <c r="J12" s="847">
        <f t="shared" si="0"/>
        <v>0</v>
      </c>
    </row>
    <row r="13" spans="1:29" ht="12" customHeight="1">
      <c r="A13" s="97">
        <v>1</v>
      </c>
      <c r="B13" s="97">
        <v>1</v>
      </c>
      <c r="C13" s="97">
        <v>5</v>
      </c>
      <c r="E13" s="2014"/>
      <c r="F13" s="487"/>
      <c r="G13" s="99" t="s">
        <v>248</v>
      </c>
      <c r="H13" s="242">
        <v>0</v>
      </c>
      <c r="I13" s="242">
        <v>0</v>
      </c>
      <c r="J13" s="248">
        <f t="shared" si="0"/>
        <v>0</v>
      </c>
    </row>
    <row r="14" spans="1:29" ht="12" customHeight="1">
      <c r="A14" s="97">
        <v>1</v>
      </c>
      <c r="B14" s="97">
        <v>1</v>
      </c>
      <c r="C14" s="97">
        <v>5</v>
      </c>
      <c r="E14" s="2014"/>
      <c r="F14" s="487"/>
      <c r="G14" s="99" t="s">
        <v>247</v>
      </c>
      <c r="H14" s="242">
        <v>0</v>
      </c>
      <c r="I14" s="242">
        <v>0</v>
      </c>
      <c r="J14" s="248">
        <f t="shared" si="0"/>
        <v>0</v>
      </c>
    </row>
    <row r="15" spans="1:29" ht="12" customHeight="1">
      <c r="E15" s="2014"/>
      <c r="F15" s="488" t="s">
        <v>12</v>
      </c>
      <c r="G15" s="99"/>
      <c r="H15" s="834">
        <f>SUM(H16:H18)</f>
        <v>6</v>
      </c>
      <c r="I15" s="834">
        <f>SUM(I16:I18)</f>
        <v>0</v>
      </c>
      <c r="J15" s="847">
        <f t="shared" si="0"/>
        <v>6</v>
      </c>
    </row>
    <row r="16" spans="1:29" ht="12" customHeight="1">
      <c r="A16" s="97">
        <v>1</v>
      </c>
      <c r="B16" s="97">
        <v>1</v>
      </c>
      <c r="C16" s="97">
        <v>12</v>
      </c>
      <c r="E16" s="2014"/>
      <c r="F16" s="487"/>
      <c r="G16" s="99" t="s">
        <v>246</v>
      </c>
      <c r="H16" s="242">
        <v>6</v>
      </c>
      <c r="I16" s="242">
        <v>0</v>
      </c>
      <c r="J16" s="248">
        <f t="shared" si="0"/>
        <v>6</v>
      </c>
    </row>
    <row r="17" spans="1:10" ht="12" customHeight="1">
      <c r="E17" s="2014"/>
      <c r="F17" s="487"/>
      <c r="G17" s="99" t="s">
        <v>245</v>
      </c>
      <c r="H17" s="242">
        <v>0</v>
      </c>
      <c r="I17" s="242">
        <v>0</v>
      </c>
      <c r="J17" s="248">
        <f t="shared" si="0"/>
        <v>0</v>
      </c>
    </row>
    <row r="18" spans="1:10" ht="12" customHeight="1">
      <c r="E18" s="2014"/>
      <c r="F18" s="487"/>
      <c r="G18" s="99" t="s">
        <v>244</v>
      </c>
      <c r="H18" s="242">
        <v>0</v>
      </c>
      <c r="I18" s="242">
        <v>0</v>
      </c>
      <c r="J18" s="248">
        <f t="shared" si="0"/>
        <v>0</v>
      </c>
    </row>
    <row r="19" spans="1:10" ht="12" customHeight="1">
      <c r="E19" s="2014"/>
      <c r="F19" s="524" t="s">
        <v>30</v>
      </c>
      <c r="G19" s="142"/>
      <c r="H19" s="834">
        <f>SUM(H20:H25)</f>
        <v>0</v>
      </c>
      <c r="I19" s="834">
        <f>SUM(I20:I25)</f>
        <v>0</v>
      </c>
      <c r="J19" s="847">
        <f t="shared" si="0"/>
        <v>0</v>
      </c>
    </row>
    <row r="20" spans="1:10" ht="12" customHeight="1">
      <c r="A20" s="97">
        <v>1</v>
      </c>
      <c r="B20" s="97">
        <v>1</v>
      </c>
      <c r="C20" s="97">
        <v>2</v>
      </c>
      <c r="E20" s="2014"/>
      <c r="F20" s="487"/>
      <c r="G20" s="99" t="s">
        <v>238</v>
      </c>
      <c r="H20" s="242">
        <v>0</v>
      </c>
      <c r="I20" s="242">
        <v>0</v>
      </c>
      <c r="J20" s="248">
        <f t="shared" si="0"/>
        <v>0</v>
      </c>
    </row>
    <row r="21" spans="1:10" ht="12" customHeight="1">
      <c r="A21" s="97">
        <v>1</v>
      </c>
      <c r="B21" s="97">
        <v>1</v>
      </c>
      <c r="C21" s="97">
        <v>2</v>
      </c>
      <c r="E21" s="2014"/>
      <c r="F21" s="487"/>
      <c r="G21" s="99" t="s">
        <v>243</v>
      </c>
      <c r="H21" s="242">
        <v>0</v>
      </c>
      <c r="I21" s="242">
        <v>0</v>
      </c>
      <c r="J21" s="248">
        <f t="shared" si="0"/>
        <v>0</v>
      </c>
    </row>
    <row r="22" spans="1:10" ht="12" customHeight="1">
      <c r="A22" s="97">
        <v>1</v>
      </c>
      <c r="B22" s="97">
        <v>1</v>
      </c>
      <c r="C22" s="97">
        <v>2</v>
      </c>
      <c r="E22" s="2014"/>
      <c r="F22" s="487"/>
      <c r="G22" s="99" t="s">
        <v>242</v>
      </c>
      <c r="H22" s="242">
        <v>0</v>
      </c>
      <c r="I22" s="242">
        <v>0</v>
      </c>
      <c r="J22" s="248">
        <f t="shared" si="0"/>
        <v>0</v>
      </c>
    </row>
    <row r="23" spans="1:10" ht="12" customHeight="1">
      <c r="A23" s="97">
        <v>1</v>
      </c>
      <c r="B23" s="97">
        <v>1</v>
      </c>
      <c r="C23" s="97">
        <v>2</v>
      </c>
      <c r="E23" s="2014"/>
      <c r="F23" s="487"/>
      <c r="G23" s="99" t="s">
        <v>241</v>
      </c>
      <c r="H23" s="242">
        <v>0</v>
      </c>
      <c r="I23" s="242">
        <v>0</v>
      </c>
      <c r="J23" s="248">
        <f t="shared" si="0"/>
        <v>0</v>
      </c>
    </row>
    <row r="24" spans="1:10" ht="12" customHeight="1">
      <c r="A24" s="97">
        <v>1</v>
      </c>
      <c r="B24" s="97">
        <v>1</v>
      </c>
      <c r="C24" s="97">
        <v>2</v>
      </c>
      <c r="E24" s="2014"/>
      <c r="F24" s="487"/>
      <c r="G24" s="99" t="s">
        <v>240</v>
      </c>
      <c r="H24" s="242">
        <v>0</v>
      </c>
      <c r="I24" s="242">
        <v>0</v>
      </c>
      <c r="J24" s="248">
        <f t="shared" si="0"/>
        <v>0</v>
      </c>
    </row>
    <row r="25" spans="1:10" ht="12" customHeight="1">
      <c r="A25" s="97">
        <v>1</v>
      </c>
      <c r="B25" s="97">
        <v>1</v>
      </c>
      <c r="C25" s="97">
        <v>2</v>
      </c>
      <c r="E25" s="2014"/>
      <c r="F25" s="487"/>
      <c r="G25" s="10" t="s">
        <v>340</v>
      </c>
      <c r="H25" s="242">
        <v>0</v>
      </c>
      <c r="I25" s="242">
        <v>0</v>
      </c>
      <c r="J25" s="248">
        <f t="shared" si="0"/>
        <v>0</v>
      </c>
    </row>
    <row r="26" spans="1:10" ht="12" customHeight="1">
      <c r="E26" s="2014"/>
      <c r="F26" s="524" t="s">
        <v>31</v>
      </c>
      <c r="G26" s="99"/>
      <c r="H26" s="834">
        <f>SUM(H27:H28)</f>
        <v>0</v>
      </c>
      <c r="I26" s="834">
        <f>SUM(I27:I28)</f>
        <v>0</v>
      </c>
      <c r="J26" s="847">
        <f t="shared" si="0"/>
        <v>0</v>
      </c>
    </row>
    <row r="27" spans="1:10" ht="12" customHeight="1">
      <c r="A27" s="97">
        <v>1</v>
      </c>
      <c r="B27" s="97">
        <v>1</v>
      </c>
      <c r="C27" s="97">
        <v>4</v>
      </c>
      <c r="E27" s="2014"/>
      <c r="F27" s="487"/>
      <c r="G27" s="99" t="s">
        <v>238</v>
      </c>
      <c r="H27" s="242">
        <v>0</v>
      </c>
      <c r="I27" s="242">
        <v>0</v>
      </c>
      <c r="J27" s="248">
        <f t="shared" si="0"/>
        <v>0</v>
      </c>
    </row>
    <row r="28" spans="1:10" ht="12" customHeight="1">
      <c r="A28" s="97">
        <v>1</v>
      </c>
      <c r="B28" s="97">
        <v>1</v>
      </c>
      <c r="C28" s="97">
        <v>4</v>
      </c>
      <c r="E28" s="2014"/>
      <c r="F28" s="487"/>
      <c r="G28" s="99" t="s">
        <v>240</v>
      </c>
      <c r="H28" s="242">
        <v>0</v>
      </c>
      <c r="I28" s="242">
        <v>0</v>
      </c>
      <c r="J28" s="248">
        <f t="shared" si="0"/>
        <v>0</v>
      </c>
    </row>
    <row r="29" spans="1:10" ht="12" customHeight="1">
      <c r="E29" s="2014"/>
      <c r="F29" s="488" t="s">
        <v>58</v>
      </c>
      <c r="G29" s="99"/>
      <c r="H29" s="834">
        <f>SUM(H30)</f>
        <v>0</v>
      </c>
      <c r="I29" s="834">
        <f>SUM(I30)</f>
        <v>0</v>
      </c>
      <c r="J29" s="847">
        <f t="shared" si="0"/>
        <v>0</v>
      </c>
    </row>
    <row r="30" spans="1:10" ht="12" customHeight="1">
      <c r="A30" s="97">
        <v>1</v>
      </c>
      <c r="B30" s="97">
        <v>1</v>
      </c>
      <c r="C30" s="97">
        <v>1</v>
      </c>
      <c r="E30" s="2014"/>
      <c r="F30" s="487"/>
      <c r="G30" s="99" t="s">
        <v>236</v>
      </c>
      <c r="H30" s="242">
        <v>0</v>
      </c>
      <c r="I30" s="242">
        <v>0</v>
      </c>
      <c r="J30" s="248">
        <f t="shared" si="0"/>
        <v>0</v>
      </c>
    </row>
    <row r="31" spans="1:10" ht="12" customHeight="1">
      <c r="E31" s="846"/>
      <c r="F31" s="488" t="s">
        <v>64</v>
      </c>
      <c r="G31" s="138"/>
      <c r="H31" s="834">
        <f>SUM(H32)</f>
        <v>0</v>
      </c>
      <c r="I31" s="834">
        <f>SUM(I32)</f>
        <v>0</v>
      </c>
      <c r="J31" s="833">
        <f t="shared" si="0"/>
        <v>0</v>
      </c>
    </row>
    <row r="32" spans="1:10" ht="12" customHeight="1">
      <c r="E32" s="846"/>
      <c r="F32" s="518"/>
      <c r="G32" s="274" t="s">
        <v>235</v>
      </c>
      <c r="H32" s="810">
        <v>0</v>
      </c>
      <c r="I32" s="810">
        <v>0</v>
      </c>
      <c r="J32" s="809">
        <f t="shared" si="0"/>
        <v>0</v>
      </c>
    </row>
    <row r="33" spans="1:16" ht="12.75" customHeight="1">
      <c r="E33" s="2006">
        <v>1402</v>
      </c>
      <c r="F33" s="35" t="s">
        <v>13</v>
      </c>
      <c r="G33" s="111"/>
      <c r="H33" s="246">
        <f>SUM(H34,H40,H43,H48,H51,H55,H58,H62)</f>
        <v>2</v>
      </c>
      <c r="I33" s="246">
        <f>SUM(I34,I40,I43,I48,I51,I55,I58,I62)</f>
        <v>2</v>
      </c>
      <c r="J33" s="302">
        <f t="shared" si="0"/>
        <v>4</v>
      </c>
      <c r="M33" s="1"/>
    </row>
    <row r="34" spans="1:16" ht="12" customHeight="1">
      <c r="E34" s="2007"/>
      <c r="F34" s="488" t="s">
        <v>92</v>
      </c>
      <c r="G34" s="99"/>
      <c r="H34" s="834">
        <f>SUM(H35:H39)</f>
        <v>2</v>
      </c>
      <c r="I34" s="834">
        <f>SUM(I35:I39)</f>
        <v>2</v>
      </c>
      <c r="J34" s="833">
        <f t="shared" si="0"/>
        <v>4</v>
      </c>
    </row>
    <row r="35" spans="1:16" ht="12" customHeight="1">
      <c r="A35" s="97">
        <v>2</v>
      </c>
      <c r="B35" s="97">
        <v>4</v>
      </c>
      <c r="C35" s="97">
        <v>11</v>
      </c>
      <c r="E35" s="2007"/>
      <c r="F35" s="487"/>
      <c r="G35" s="99" t="s">
        <v>228</v>
      </c>
      <c r="H35" s="242">
        <v>0</v>
      </c>
      <c r="I35" s="242">
        <v>0</v>
      </c>
      <c r="J35" s="248">
        <f t="shared" si="0"/>
        <v>0</v>
      </c>
      <c r="M35" s="1"/>
    </row>
    <row r="36" spans="1:16" ht="12" customHeight="1">
      <c r="A36" s="97">
        <v>2</v>
      </c>
      <c r="B36" s="97">
        <v>4</v>
      </c>
      <c r="C36" s="97">
        <v>11</v>
      </c>
      <c r="E36" s="2007"/>
      <c r="F36" s="487"/>
      <c r="G36" s="99" t="s">
        <v>227</v>
      </c>
      <c r="H36" s="242">
        <v>1</v>
      </c>
      <c r="I36" s="242">
        <v>0</v>
      </c>
      <c r="J36" s="248">
        <f t="shared" si="0"/>
        <v>1</v>
      </c>
    </row>
    <row r="37" spans="1:16" ht="12" customHeight="1">
      <c r="A37" s="97">
        <v>2</v>
      </c>
      <c r="B37" s="97">
        <v>4</v>
      </c>
      <c r="C37" s="97">
        <v>11</v>
      </c>
      <c r="E37" s="2007"/>
      <c r="F37" s="487"/>
      <c r="G37" s="99" t="s">
        <v>234</v>
      </c>
      <c r="H37" s="242">
        <v>0</v>
      </c>
      <c r="I37" s="242">
        <v>1</v>
      </c>
      <c r="J37" s="248">
        <f t="shared" si="0"/>
        <v>1</v>
      </c>
    </row>
    <row r="38" spans="1:16" ht="12" customHeight="1">
      <c r="A38" s="97">
        <v>2</v>
      </c>
      <c r="B38" s="97">
        <v>6</v>
      </c>
      <c r="C38" s="97">
        <v>11</v>
      </c>
      <c r="E38" s="2007"/>
      <c r="F38" s="487"/>
      <c r="G38" s="99" t="s">
        <v>356</v>
      </c>
      <c r="H38" s="242">
        <v>0</v>
      </c>
      <c r="I38" s="242">
        <v>0</v>
      </c>
      <c r="J38" s="248">
        <f t="shared" si="0"/>
        <v>0</v>
      </c>
    </row>
    <row r="39" spans="1:16" ht="12" customHeight="1">
      <c r="A39" s="97">
        <v>2</v>
      </c>
      <c r="B39" s="97">
        <v>6</v>
      </c>
      <c r="C39" s="97">
        <v>11</v>
      </c>
      <c r="E39" s="2007"/>
      <c r="F39" s="487"/>
      <c r="G39" s="99" t="s">
        <v>232</v>
      </c>
      <c r="H39" s="242">
        <v>1</v>
      </c>
      <c r="I39" s="242">
        <v>1</v>
      </c>
      <c r="J39" s="248">
        <f t="shared" si="0"/>
        <v>2</v>
      </c>
      <c r="P39" s="73">
        <v>0</v>
      </c>
    </row>
    <row r="40" spans="1:16" ht="12" customHeight="1">
      <c r="E40" s="2007"/>
      <c r="F40" s="488" t="s">
        <v>110</v>
      </c>
      <c r="G40" s="99"/>
      <c r="H40" s="834">
        <f>SUM(H41:H42)</f>
        <v>0</v>
      </c>
      <c r="I40" s="834">
        <f>SUM(I41:I42)</f>
        <v>0</v>
      </c>
      <c r="J40" s="833">
        <f t="shared" ref="J40:J71" si="1">SUM(H40:I40)</f>
        <v>0</v>
      </c>
    </row>
    <row r="41" spans="1:16" ht="12" customHeight="1">
      <c r="A41" s="97">
        <v>2</v>
      </c>
      <c r="B41" s="97">
        <v>4</v>
      </c>
      <c r="C41" s="97">
        <v>10</v>
      </c>
      <c r="E41" s="2007"/>
      <c r="F41" s="487"/>
      <c r="G41" s="99" t="s">
        <v>227</v>
      </c>
      <c r="H41" s="242">
        <v>0</v>
      </c>
      <c r="I41" s="242">
        <v>0</v>
      </c>
      <c r="J41" s="248">
        <f t="shared" si="1"/>
        <v>0</v>
      </c>
      <c r="M41" s="845"/>
    </row>
    <row r="42" spans="1:16" ht="12" customHeight="1">
      <c r="A42" s="97">
        <v>2</v>
      </c>
      <c r="B42" s="97">
        <v>6</v>
      </c>
      <c r="C42" s="97">
        <v>10</v>
      </c>
      <c r="E42" s="2007"/>
      <c r="F42" s="487"/>
      <c r="G42" s="99" t="s">
        <v>232</v>
      </c>
      <c r="H42" s="242">
        <v>0</v>
      </c>
      <c r="I42" s="242">
        <v>0</v>
      </c>
      <c r="J42" s="248">
        <f t="shared" si="1"/>
        <v>0</v>
      </c>
    </row>
    <row r="43" spans="1:16" ht="12" customHeight="1">
      <c r="E43" s="2007"/>
      <c r="F43" s="488" t="s">
        <v>56</v>
      </c>
      <c r="G43" s="99"/>
      <c r="H43" s="834">
        <f>SUM(H44:H47)</f>
        <v>0</v>
      </c>
      <c r="I43" s="834">
        <f>SUM(I44:I47)</f>
        <v>0</v>
      </c>
      <c r="J43" s="833">
        <f t="shared" si="1"/>
        <v>0</v>
      </c>
    </row>
    <row r="44" spans="1:16" ht="12" customHeight="1">
      <c r="A44" s="97">
        <v>2</v>
      </c>
      <c r="B44" s="97">
        <v>4</v>
      </c>
      <c r="C44" s="97">
        <v>10</v>
      </c>
      <c r="E44" s="2007"/>
      <c r="F44" s="487"/>
      <c r="G44" s="99" t="s">
        <v>228</v>
      </c>
      <c r="H44" s="242">
        <v>0</v>
      </c>
      <c r="I44" s="242">
        <v>0</v>
      </c>
      <c r="J44" s="248">
        <f t="shared" si="1"/>
        <v>0</v>
      </c>
    </row>
    <row r="45" spans="1:16" ht="12" customHeight="1">
      <c r="A45" s="97">
        <v>2</v>
      </c>
      <c r="B45" s="97">
        <v>4</v>
      </c>
      <c r="C45" s="97">
        <v>10</v>
      </c>
      <c r="E45" s="2007"/>
      <c r="F45" s="487"/>
      <c r="G45" s="99" t="s">
        <v>231</v>
      </c>
      <c r="H45" s="242">
        <v>0</v>
      </c>
      <c r="I45" s="242">
        <v>0</v>
      </c>
      <c r="J45" s="248">
        <f t="shared" si="1"/>
        <v>0</v>
      </c>
    </row>
    <row r="46" spans="1:16" ht="12" customHeight="1">
      <c r="A46" s="97">
        <v>2</v>
      </c>
      <c r="B46" s="97">
        <v>4</v>
      </c>
      <c r="C46" s="97">
        <v>10</v>
      </c>
      <c r="E46" s="2007"/>
      <c r="F46" s="487"/>
      <c r="G46" s="99" t="s">
        <v>230</v>
      </c>
      <c r="H46" s="242">
        <v>0</v>
      </c>
      <c r="I46" s="242">
        <v>0</v>
      </c>
      <c r="J46" s="248">
        <f t="shared" si="1"/>
        <v>0</v>
      </c>
    </row>
    <row r="47" spans="1:16" ht="12" customHeight="1">
      <c r="A47" s="97">
        <v>2</v>
      </c>
      <c r="B47" s="97">
        <v>4</v>
      </c>
      <c r="C47" s="97">
        <v>10</v>
      </c>
      <c r="E47" s="2007"/>
      <c r="F47" s="487"/>
      <c r="G47" s="99" t="s">
        <v>226</v>
      </c>
      <c r="H47" s="242">
        <v>0</v>
      </c>
      <c r="I47" s="242">
        <v>0</v>
      </c>
      <c r="J47" s="248">
        <f t="shared" si="1"/>
        <v>0</v>
      </c>
    </row>
    <row r="48" spans="1:16" ht="12" customHeight="1">
      <c r="E48" s="2007"/>
      <c r="F48" s="488" t="s">
        <v>125</v>
      </c>
      <c r="G48" s="99"/>
      <c r="H48" s="834">
        <f>SUM(H49:H50)</f>
        <v>0</v>
      </c>
      <c r="I48" s="834">
        <f>SUM(I49:I50)</f>
        <v>0</v>
      </c>
      <c r="J48" s="833">
        <f t="shared" si="1"/>
        <v>0</v>
      </c>
    </row>
    <row r="49" spans="1:13" ht="12" customHeight="1">
      <c r="A49" s="97">
        <v>2</v>
      </c>
      <c r="B49" s="97">
        <v>4</v>
      </c>
      <c r="C49" s="97">
        <v>3</v>
      </c>
      <c r="E49" s="2007"/>
      <c r="F49" s="487"/>
      <c r="G49" s="99" t="s">
        <v>228</v>
      </c>
      <c r="H49" s="242">
        <v>0</v>
      </c>
      <c r="I49" s="242">
        <v>0</v>
      </c>
      <c r="J49" s="248">
        <f t="shared" si="1"/>
        <v>0</v>
      </c>
    </row>
    <row r="50" spans="1:13" ht="12" customHeight="1">
      <c r="A50" s="97">
        <v>2</v>
      </c>
      <c r="B50" s="97">
        <v>4</v>
      </c>
      <c r="C50" s="97">
        <v>3</v>
      </c>
      <c r="E50" s="2007"/>
      <c r="F50" s="487"/>
      <c r="G50" s="99" t="s">
        <v>227</v>
      </c>
      <c r="H50" s="242">
        <v>0</v>
      </c>
      <c r="I50" s="242">
        <v>0</v>
      </c>
      <c r="J50" s="248">
        <f t="shared" si="1"/>
        <v>0</v>
      </c>
    </row>
    <row r="51" spans="1:13" ht="12" customHeight="1">
      <c r="E51" s="2007"/>
      <c r="F51" s="488" t="s">
        <v>124</v>
      </c>
      <c r="G51" s="99"/>
      <c r="H51" s="834">
        <f>SUM(H52:H54)</f>
        <v>0</v>
      </c>
      <c r="I51" s="834">
        <f>SUM(I52:I54)</f>
        <v>0</v>
      </c>
      <c r="J51" s="833">
        <f t="shared" si="1"/>
        <v>0</v>
      </c>
    </row>
    <row r="52" spans="1:13" ht="12" customHeight="1">
      <c r="A52" s="97">
        <v>2</v>
      </c>
      <c r="B52" s="97">
        <v>4</v>
      </c>
      <c r="C52" s="97">
        <v>7</v>
      </c>
      <c r="E52" s="2007"/>
      <c r="F52" s="487"/>
      <c r="G52" s="99" t="s">
        <v>228</v>
      </c>
      <c r="H52" s="242">
        <v>0</v>
      </c>
      <c r="I52" s="242">
        <v>0</v>
      </c>
      <c r="J52" s="248">
        <f t="shared" si="1"/>
        <v>0</v>
      </c>
    </row>
    <row r="53" spans="1:13" ht="12" customHeight="1">
      <c r="A53" s="97">
        <v>2</v>
      </c>
      <c r="B53" s="97">
        <v>4</v>
      </c>
      <c r="C53" s="97">
        <v>7</v>
      </c>
      <c r="E53" s="2007"/>
      <c r="F53" s="487"/>
      <c r="G53" s="99" t="s">
        <v>229</v>
      </c>
      <c r="H53" s="242">
        <v>0</v>
      </c>
      <c r="I53" s="242">
        <v>0</v>
      </c>
      <c r="J53" s="248">
        <f t="shared" si="1"/>
        <v>0</v>
      </c>
    </row>
    <row r="54" spans="1:13" ht="12" customHeight="1">
      <c r="A54" s="97">
        <v>2</v>
      </c>
      <c r="B54" s="97">
        <v>4</v>
      </c>
      <c r="C54" s="97">
        <v>7</v>
      </c>
      <c r="E54" s="2007"/>
      <c r="F54" s="487"/>
      <c r="G54" s="99" t="s">
        <v>227</v>
      </c>
      <c r="H54" s="242">
        <v>0</v>
      </c>
      <c r="I54" s="242">
        <v>0</v>
      </c>
      <c r="J54" s="248">
        <f t="shared" si="1"/>
        <v>0</v>
      </c>
    </row>
    <row r="55" spans="1:13" ht="12" customHeight="1">
      <c r="E55" s="2007"/>
      <c r="F55" s="488" t="s">
        <v>53</v>
      </c>
      <c r="G55" s="99"/>
      <c r="H55" s="834">
        <f>SUM(H56:H57)</f>
        <v>0</v>
      </c>
      <c r="I55" s="834">
        <f>SUM(I56:I57)</f>
        <v>0</v>
      </c>
      <c r="J55" s="833">
        <f t="shared" si="1"/>
        <v>0</v>
      </c>
    </row>
    <row r="56" spans="1:13" ht="12" customHeight="1">
      <c r="A56" s="97">
        <v>2</v>
      </c>
      <c r="B56" s="97">
        <v>4</v>
      </c>
      <c r="C56" s="97">
        <v>1</v>
      </c>
      <c r="E56" s="2007"/>
      <c r="F56" s="487"/>
      <c r="G56" s="99" t="s">
        <v>228</v>
      </c>
      <c r="H56" s="242">
        <v>0</v>
      </c>
      <c r="I56" s="242">
        <v>0</v>
      </c>
      <c r="J56" s="248">
        <f t="shared" si="1"/>
        <v>0</v>
      </c>
    </row>
    <row r="57" spans="1:13" ht="12" customHeight="1">
      <c r="A57" s="97">
        <v>2</v>
      </c>
      <c r="B57" s="97">
        <v>4</v>
      </c>
      <c r="C57" s="97">
        <v>1</v>
      </c>
      <c r="E57" s="2007"/>
      <c r="F57" s="487"/>
      <c r="G57" s="99" t="s">
        <v>227</v>
      </c>
      <c r="H57" s="242">
        <v>0</v>
      </c>
      <c r="I57" s="242">
        <v>0</v>
      </c>
      <c r="J57" s="248">
        <f t="shared" si="1"/>
        <v>0</v>
      </c>
    </row>
    <row r="58" spans="1:13" ht="12" customHeight="1">
      <c r="E58" s="2007"/>
      <c r="F58" s="488" t="s">
        <v>123</v>
      </c>
      <c r="G58" s="99"/>
      <c r="H58" s="834">
        <f>SUM(H59:H61)</f>
        <v>0</v>
      </c>
      <c r="I58" s="834">
        <f>SUM(I59:I61)</f>
        <v>0</v>
      </c>
      <c r="J58" s="833">
        <f t="shared" si="1"/>
        <v>0</v>
      </c>
    </row>
    <row r="59" spans="1:13" ht="12" customHeight="1">
      <c r="A59" s="97">
        <v>2</v>
      </c>
      <c r="B59" s="97">
        <v>4</v>
      </c>
      <c r="C59" s="97">
        <v>9</v>
      </c>
      <c r="E59" s="2007"/>
      <c r="F59" s="244"/>
      <c r="G59" s="99" t="s">
        <v>228</v>
      </c>
      <c r="H59" s="242">
        <v>0</v>
      </c>
      <c r="I59" s="242">
        <v>0</v>
      </c>
      <c r="J59" s="248">
        <f t="shared" si="1"/>
        <v>0</v>
      </c>
    </row>
    <row r="60" spans="1:13" ht="12" customHeight="1">
      <c r="A60" s="97">
        <v>2</v>
      </c>
      <c r="B60" s="97">
        <v>4</v>
      </c>
      <c r="C60" s="97">
        <v>9</v>
      </c>
      <c r="E60" s="2007"/>
      <c r="F60" s="244"/>
      <c r="G60" s="99" t="s">
        <v>227</v>
      </c>
      <c r="H60" s="242">
        <v>0</v>
      </c>
      <c r="I60" s="242">
        <v>0</v>
      </c>
      <c r="J60" s="248">
        <f t="shared" si="1"/>
        <v>0</v>
      </c>
    </row>
    <row r="61" spans="1:13" ht="12" customHeight="1">
      <c r="A61" s="97">
        <v>2</v>
      </c>
      <c r="B61" s="97">
        <v>4</v>
      </c>
      <c r="C61" s="97">
        <v>9</v>
      </c>
      <c r="E61" s="2007"/>
      <c r="F61" s="244"/>
      <c r="G61" s="99" t="s">
        <v>226</v>
      </c>
      <c r="H61" s="242">
        <v>0</v>
      </c>
      <c r="I61" s="242">
        <v>0</v>
      </c>
      <c r="J61" s="248">
        <f t="shared" si="1"/>
        <v>0</v>
      </c>
    </row>
    <row r="62" spans="1:13" ht="12" customHeight="1">
      <c r="E62" s="2007"/>
      <c r="F62" s="488" t="s">
        <v>32</v>
      </c>
      <c r="G62" s="138"/>
      <c r="H62" s="834">
        <f>SUM(H63)</f>
        <v>0</v>
      </c>
      <c r="I62" s="834">
        <f>SUM(I63)</f>
        <v>0</v>
      </c>
      <c r="J62" s="833">
        <f t="shared" si="1"/>
        <v>0</v>
      </c>
    </row>
    <row r="63" spans="1:13" ht="12" customHeight="1">
      <c r="A63" s="97">
        <v>2</v>
      </c>
      <c r="B63" s="97">
        <v>4</v>
      </c>
      <c r="C63" s="97">
        <v>11</v>
      </c>
      <c r="E63" s="2008"/>
      <c r="F63" s="487"/>
      <c r="G63" s="99" t="s">
        <v>225</v>
      </c>
      <c r="H63" s="242">
        <v>0</v>
      </c>
      <c r="I63" s="242">
        <v>0</v>
      </c>
      <c r="J63" s="809">
        <f t="shared" si="1"/>
        <v>0</v>
      </c>
    </row>
    <row r="64" spans="1:13" ht="12.75" customHeight="1">
      <c r="E64" s="2006">
        <v>1403</v>
      </c>
      <c r="F64" s="35" t="s">
        <v>14</v>
      </c>
      <c r="G64" s="111"/>
      <c r="H64" s="246">
        <f>SUM(H65+H67+H69)</f>
        <v>0</v>
      </c>
      <c r="I64" s="246">
        <f>SUM(I65+I67+I69)</f>
        <v>0</v>
      </c>
      <c r="J64" s="245">
        <f t="shared" si="1"/>
        <v>0</v>
      </c>
      <c r="M64" s="1"/>
    </row>
    <row r="65" spans="1:13" ht="12" customHeight="1">
      <c r="E65" s="2007"/>
      <c r="F65" s="488" t="s">
        <v>33</v>
      </c>
      <c r="G65" s="99"/>
      <c r="H65" s="834">
        <f>SUM(H66:H66)</f>
        <v>0</v>
      </c>
      <c r="I65" s="834">
        <f>SUM(I66:I66)</f>
        <v>0</v>
      </c>
      <c r="J65" s="833">
        <f t="shared" si="1"/>
        <v>0</v>
      </c>
    </row>
    <row r="66" spans="1:13" ht="12" customHeight="1">
      <c r="A66" s="97">
        <v>3</v>
      </c>
      <c r="B66" s="97">
        <v>5</v>
      </c>
      <c r="C66" s="97">
        <v>11</v>
      </c>
      <c r="E66" s="2007"/>
      <c r="F66" s="487"/>
      <c r="G66" s="99" t="s">
        <v>224</v>
      </c>
      <c r="H66" s="242">
        <v>0</v>
      </c>
      <c r="I66" s="242">
        <v>0</v>
      </c>
      <c r="J66" s="248">
        <f t="shared" si="1"/>
        <v>0</v>
      </c>
    </row>
    <row r="67" spans="1:13" ht="12" customHeight="1">
      <c r="E67" s="2007"/>
      <c r="F67" s="488" t="s">
        <v>15</v>
      </c>
      <c r="G67" s="99"/>
      <c r="H67" s="834">
        <f>SUM(H68)</f>
        <v>0</v>
      </c>
      <c r="I67" s="834">
        <f>SUM(I68)</f>
        <v>0</v>
      </c>
      <c r="J67" s="833">
        <f t="shared" si="1"/>
        <v>0</v>
      </c>
    </row>
    <row r="68" spans="1:13" ht="12" customHeight="1">
      <c r="A68" s="97">
        <v>3</v>
      </c>
      <c r="B68" s="97">
        <v>5</v>
      </c>
      <c r="C68" s="97">
        <v>8</v>
      </c>
      <c r="E68" s="2007"/>
      <c r="F68" s="487"/>
      <c r="G68" s="99" t="s">
        <v>224</v>
      </c>
      <c r="H68" s="242">
        <v>0</v>
      </c>
      <c r="I68" s="242">
        <v>0</v>
      </c>
      <c r="J68" s="248">
        <f t="shared" si="1"/>
        <v>0</v>
      </c>
    </row>
    <row r="69" spans="1:13" ht="12" customHeight="1">
      <c r="E69" s="2007"/>
      <c r="F69" s="488" t="s">
        <v>16</v>
      </c>
      <c r="G69" s="99"/>
      <c r="H69" s="834">
        <f>SUM(H70:H71)</f>
        <v>0</v>
      </c>
      <c r="I69" s="834">
        <f>SUM(I70:I71)</f>
        <v>0</v>
      </c>
      <c r="J69" s="833">
        <f t="shared" si="1"/>
        <v>0</v>
      </c>
    </row>
    <row r="70" spans="1:13" ht="12" customHeight="1">
      <c r="A70" s="97">
        <v>3</v>
      </c>
      <c r="B70" s="97">
        <v>5</v>
      </c>
      <c r="C70" s="97">
        <v>10</v>
      </c>
      <c r="E70" s="2007"/>
      <c r="F70" s="487"/>
      <c r="G70" s="99" t="s">
        <v>224</v>
      </c>
      <c r="H70" s="242">
        <v>0</v>
      </c>
      <c r="I70" s="242">
        <v>0</v>
      </c>
      <c r="J70" s="248">
        <f t="shared" si="1"/>
        <v>0</v>
      </c>
    </row>
    <row r="71" spans="1:13" ht="12" customHeight="1">
      <c r="A71" s="97">
        <v>3</v>
      </c>
      <c r="B71" s="97">
        <v>5</v>
      </c>
      <c r="C71" s="97">
        <v>10</v>
      </c>
      <c r="E71" s="2008"/>
      <c r="F71" s="518"/>
      <c r="G71" s="274" t="s">
        <v>223</v>
      </c>
      <c r="H71" s="844">
        <v>0</v>
      </c>
      <c r="I71" s="844">
        <v>0</v>
      </c>
      <c r="J71" s="809">
        <f t="shared" si="1"/>
        <v>0</v>
      </c>
    </row>
    <row r="72" spans="1:13" ht="12" customHeight="1">
      <c r="E72" s="754"/>
      <c r="F72" s="99"/>
      <c r="G72" s="99"/>
      <c r="H72" s="471"/>
      <c r="I72" s="213"/>
      <c r="J72" s="471" t="s">
        <v>222</v>
      </c>
    </row>
    <row r="73" spans="1:13" ht="12" customHeight="1">
      <c r="E73" s="754"/>
      <c r="F73" s="99"/>
      <c r="G73" s="99"/>
      <c r="H73" s="471"/>
      <c r="I73" s="471"/>
      <c r="J73" s="104" t="s">
        <v>221</v>
      </c>
    </row>
    <row r="74" spans="1:13" ht="12" customHeight="1">
      <c r="E74" s="754"/>
      <c r="F74" s="99"/>
      <c r="G74" s="99"/>
      <c r="H74" s="471"/>
      <c r="I74" s="471"/>
      <c r="J74" s="104"/>
    </row>
    <row r="75" spans="1:13" ht="7.5" customHeight="1">
      <c r="E75" s="2206" t="s">
        <v>29</v>
      </c>
      <c r="F75" s="798"/>
      <c r="G75" s="798"/>
      <c r="H75" s="843"/>
      <c r="I75" s="842"/>
      <c r="J75" s="841"/>
    </row>
    <row r="76" spans="1:13" ht="12.75" customHeight="1">
      <c r="E76" s="2207"/>
      <c r="F76" s="326" t="s">
        <v>336</v>
      </c>
      <c r="G76" s="840"/>
      <c r="H76" s="2441" t="s">
        <v>355</v>
      </c>
      <c r="I76" s="2441"/>
      <c r="J76" s="839"/>
    </row>
    <row r="77" spans="1:13">
      <c r="E77" s="2208"/>
      <c r="F77" s="838"/>
      <c r="G77" s="360"/>
      <c r="H77" s="837" t="s">
        <v>26</v>
      </c>
      <c r="I77" s="837" t="s">
        <v>27</v>
      </c>
      <c r="J77" s="836" t="s">
        <v>5</v>
      </c>
    </row>
    <row r="78" spans="1:13" ht="12.75" customHeight="1">
      <c r="E78" s="2010">
        <v>1404</v>
      </c>
      <c r="F78" s="35" t="s">
        <v>34</v>
      </c>
      <c r="G78" s="111"/>
      <c r="H78" s="246">
        <f>SUM(H79,H83)</f>
        <v>6</v>
      </c>
      <c r="I78" s="246">
        <f>SUM(I79,I83)</f>
        <v>8</v>
      </c>
      <c r="J78" s="245">
        <f>SUM(H78:I78)</f>
        <v>14</v>
      </c>
      <c r="M78" s="1"/>
    </row>
    <row r="79" spans="1:13" ht="12" customHeight="1">
      <c r="E79" s="1981"/>
      <c r="F79" s="488" t="s">
        <v>109</v>
      </c>
      <c r="G79" s="99"/>
      <c r="H79" s="834">
        <f>SUM(H80:H82)</f>
        <v>5</v>
      </c>
      <c r="I79" s="834">
        <f>SUM(I80:I82)</f>
        <v>4</v>
      </c>
      <c r="J79" s="833">
        <f>SUM(H79:I79)</f>
        <v>9</v>
      </c>
    </row>
    <row r="80" spans="1:13" ht="12" customHeight="1">
      <c r="A80" s="97">
        <v>4</v>
      </c>
      <c r="B80" s="97">
        <v>6</v>
      </c>
      <c r="C80" s="97">
        <v>11</v>
      </c>
      <c r="E80" s="1995"/>
      <c r="F80" s="487"/>
      <c r="G80" s="99" t="s">
        <v>212</v>
      </c>
      <c r="H80" s="242">
        <v>5</v>
      </c>
      <c r="I80" s="242">
        <v>4</v>
      </c>
      <c r="J80" s="248">
        <f>SUM(H80:I80)</f>
        <v>9</v>
      </c>
    </row>
    <row r="81" spans="1:13" ht="12" customHeight="1">
      <c r="E81" s="1995"/>
      <c r="F81" s="487"/>
      <c r="G81" s="99" t="s">
        <v>332</v>
      </c>
      <c r="H81" s="242">
        <v>0</v>
      </c>
      <c r="I81" s="242">
        <v>0</v>
      </c>
      <c r="J81" s="248">
        <f>SUM(H81:I81)</f>
        <v>0</v>
      </c>
    </row>
    <row r="82" spans="1:13" ht="12" customHeight="1">
      <c r="E82" s="1995"/>
      <c r="F82" s="487"/>
      <c r="G82" s="99" t="s">
        <v>331</v>
      </c>
      <c r="H82" s="242">
        <v>0</v>
      </c>
      <c r="I82" s="242">
        <v>0</v>
      </c>
      <c r="J82" s="248">
        <f>SUM(H82:I82)</f>
        <v>0</v>
      </c>
    </row>
    <row r="83" spans="1:13" ht="12" customHeight="1">
      <c r="E83" s="1981"/>
      <c r="F83" s="488" t="s">
        <v>17</v>
      </c>
      <c r="G83" s="99"/>
      <c r="H83" s="834">
        <f>SUM(H84)</f>
        <v>1</v>
      </c>
      <c r="I83" s="834">
        <f>SUM(I84)</f>
        <v>4</v>
      </c>
      <c r="J83" s="833">
        <f t="shared" ref="J83:J97" si="2">H83+I83</f>
        <v>5</v>
      </c>
    </row>
    <row r="84" spans="1:13" ht="12" customHeight="1">
      <c r="A84" s="97">
        <v>4</v>
      </c>
      <c r="B84" s="97">
        <v>6</v>
      </c>
      <c r="C84" s="97">
        <v>11</v>
      </c>
      <c r="E84" s="1995"/>
      <c r="F84" s="487"/>
      <c r="G84" s="99" t="s">
        <v>209</v>
      </c>
      <c r="H84" s="810">
        <v>1</v>
      </c>
      <c r="I84" s="810">
        <v>4</v>
      </c>
      <c r="J84" s="248">
        <f t="shared" si="2"/>
        <v>5</v>
      </c>
    </row>
    <row r="85" spans="1:13" ht="12.75" customHeight="1">
      <c r="E85" s="2006">
        <v>1405</v>
      </c>
      <c r="F85" s="35" t="s">
        <v>18</v>
      </c>
      <c r="G85" s="36"/>
      <c r="H85" s="246">
        <f>SUM(H86+H91+H98+H100)</f>
        <v>17</v>
      </c>
      <c r="I85" s="246">
        <f>SUM(I86+I91+I98+I100)</f>
        <v>21</v>
      </c>
      <c r="J85" s="245">
        <f t="shared" si="2"/>
        <v>38</v>
      </c>
      <c r="M85" s="1"/>
    </row>
    <row r="86" spans="1:13" ht="12" customHeight="1">
      <c r="E86" s="2007"/>
      <c r="F86" s="488" t="s">
        <v>21</v>
      </c>
      <c r="G86" s="99"/>
      <c r="H86" s="834">
        <f>SUM(H87:H90)</f>
        <v>2</v>
      </c>
      <c r="I86" s="834">
        <f>SUM(I87:I90)</f>
        <v>2</v>
      </c>
      <c r="J86" s="833">
        <f t="shared" si="2"/>
        <v>4</v>
      </c>
      <c r="M86" s="1"/>
    </row>
    <row r="87" spans="1:13" ht="12" customHeight="1">
      <c r="A87" s="97">
        <v>5</v>
      </c>
      <c r="B87" s="97">
        <v>4</v>
      </c>
      <c r="C87" s="97">
        <v>8</v>
      </c>
      <c r="E87" s="2007"/>
      <c r="F87" s="487"/>
      <c r="G87" s="99" t="s">
        <v>208</v>
      </c>
      <c r="H87" s="242">
        <v>0</v>
      </c>
      <c r="I87" s="242">
        <v>0</v>
      </c>
      <c r="J87" s="248">
        <f t="shared" si="2"/>
        <v>0</v>
      </c>
    </row>
    <row r="88" spans="1:13" ht="12" customHeight="1">
      <c r="A88" s="97">
        <v>5</v>
      </c>
      <c r="B88" s="97">
        <v>4</v>
      </c>
      <c r="C88" s="97">
        <v>8</v>
      </c>
      <c r="E88" s="2007"/>
      <c r="F88" s="487"/>
      <c r="G88" s="99" t="s">
        <v>207</v>
      </c>
      <c r="H88" s="242">
        <v>2</v>
      </c>
      <c r="I88" s="242">
        <v>2</v>
      </c>
      <c r="J88" s="248">
        <f t="shared" si="2"/>
        <v>4</v>
      </c>
    </row>
    <row r="89" spans="1:13" ht="12" customHeight="1">
      <c r="A89" s="97">
        <v>5</v>
      </c>
      <c r="B89" s="97">
        <v>4</v>
      </c>
      <c r="C89" s="97">
        <v>8</v>
      </c>
      <c r="E89" s="2007"/>
      <c r="F89" s="487"/>
      <c r="G89" s="99" t="s">
        <v>206</v>
      </c>
      <c r="H89" s="242">
        <v>0</v>
      </c>
      <c r="I89" s="242">
        <v>0</v>
      </c>
      <c r="J89" s="248">
        <f t="shared" si="2"/>
        <v>0</v>
      </c>
    </row>
    <row r="90" spans="1:13" ht="12" customHeight="1">
      <c r="A90" s="97">
        <v>5</v>
      </c>
      <c r="B90" s="97">
        <v>4</v>
      </c>
      <c r="C90" s="97">
        <v>8</v>
      </c>
      <c r="E90" s="2007"/>
      <c r="F90" s="487"/>
      <c r="G90" s="99" t="s">
        <v>205</v>
      </c>
      <c r="H90" s="242">
        <v>0</v>
      </c>
      <c r="I90" s="242">
        <v>0</v>
      </c>
      <c r="J90" s="248">
        <f t="shared" si="2"/>
        <v>0</v>
      </c>
    </row>
    <row r="91" spans="1:13" ht="12" customHeight="1">
      <c r="E91" s="2007"/>
      <c r="F91" s="488" t="s">
        <v>19</v>
      </c>
      <c r="G91" s="99"/>
      <c r="H91" s="834">
        <f>SUM(H92:H97)</f>
        <v>15</v>
      </c>
      <c r="I91" s="834">
        <f>SUM(I92:I97)</f>
        <v>19</v>
      </c>
      <c r="J91" s="833">
        <f t="shared" si="2"/>
        <v>34</v>
      </c>
    </row>
    <row r="92" spans="1:13" ht="12" customHeight="1">
      <c r="A92" s="97">
        <v>5</v>
      </c>
      <c r="B92" s="97">
        <v>5</v>
      </c>
      <c r="C92" s="97">
        <v>11</v>
      </c>
      <c r="E92" s="2007"/>
      <c r="F92" s="487"/>
      <c r="G92" s="99" t="s">
        <v>204</v>
      </c>
      <c r="H92" s="242">
        <v>1</v>
      </c>
      <c r="I92" s="242">
        <v>0</v>
      </c>
      <c r="J92" s="248">
        <f t="shared" si="2"/>
        <v>1</v>
      </c>
    </row>
    <row r="93" spans="1:13" ht="12" customHeight="1">
      <c r="A93" s="97">
        <v>5</v>
      </c>
      <c r="B93" s="97">
        <v>5</v>
      </c>
      <c r="C93" s="97">
        <v>11</v>
      </c>
      <c r="E93" s="2007"/>
      <c r="F93" s="487"/>
      <c r="G93" s="99" t="s">
        <v>203</v>
      </c>
      <c r="H93" s="242">
        <v>5</v>
      </c>
      <c r="I93" s="242">
        <v>7</v>
      </c>
      <c r="J93" s="248">
        <f t="shared" si="2"/>
        <v>12</v>
      </c>
    </row>
    <row r="94" spans="1:13" ht="12" customHeight="1">
      <c r="A94" s="97">
        <v>5</v>
      </c>
      <c r="B94" s="97">
        <v>5</v>
      </c>
      <c r="C94" s="97">
        <v>11</v>
      </c>
      <c r="E94" s="2007"/>
      <c r="F94" s="487"/>
      <c r="G94" s="99" t="s">
        <v>202</v>
      </c>
      <c r="H94" s="242">
        <v>0</v>
      </c>
      <c r="I94" s="242">
        <v>0</v>
      </c>
      <c r="J94" s="248">
        <f t="shared" si="2"/>
        <v>0</v>
      </c>
    </row>
    <row r="95" spans="1:13" ht="12" customHeight="1">
      <c r="A95" s="97">
        <v>5</v>
      </c>
      <c r="B95" s="97">
        <v>5</v>
      </c>
      <c r="C95" s="97">
        <v>11</v>
      </c>
      <c r="E95" s="2007"/>
      <c r="F95" s="487"/>
      <c r="G95" s="99" t="s">
        <v>201</v>
      </c>
      <c r="H95" s="242">
        <v>1</v>
      </c>
      <c r="I95" s="242">
        <v>1</v>
      </c>
      <c r="J95" s="248">
        <f t="shared" si="2"/>
        <v>2</v>
      </c>
    </row>
    <row r="96" spans="1:13" ht="12" customHeight="1">
      <c r="A96" s="97">
        <v>5</v>
      </c>
      <c r="B96" s="97">
        <v>5</v>
      </c>
      <c r="C96" s="97">
        <v>11</v>
      </c>
      <c r="E96" s="2007"/>
      <c r="F96" s="487"/>
      <c r="G96" s="99" t="s">
        <v>319</v>
      </c>
      <c r="H96" s="242">
        <v>8</v>
      </c>
      <c r="I96" s="242">
        <v>11</v>
      </c>
      <c r="J96" s="248">
        <f t="shared" si="2"/>
        <v>19</v>
      </c>
    </row>
    <row r="97" spans="1:13" ht="12" customHeight="1">
      <c r="A97" s="97">
        <v>5</v>
      </c>
      <c r="B97" s="97">
        <v>5</v>
      </c>
      <c r="C97" s="97">
        <v>11</v>
      </c>
      <c r="E97" s="2007"/>
      <c r="F97" s="487"/>
      <c r="G97" s="10" t="s">
        <v>200</v>
      </c>
      <c r="H97" s="242">
        <v>0</v>
      </c>
      <c r="I97" s="242">
        <v>0</v>
      </c>
      <c r="J97" s="248">
        <f t="shared" si="2"/>
        <v>0</v>
      </c>
    </row>
    <row r="98" spans="1:13" ht="12" customHeight="1">
      <c r="E98" s="2007"/>
      <c r="F98" s="3" t="s">
        <v>65</v>
      </c>
      <c r="G98" s="9"/>
      <c r="H98" s="834">
        <f>SUM(H99)</f>
        <v>0</v>
      </c>
      <c r="I98" s="834">
        <f>SUM(I99)</f>
        <v>0</v>
      </c>
      <c r="J98" s="833">
        <f>SUM(H98:I98)</f>
        <v>0</v>
      </c>
    </row>
    <row r="99" spans="1:13" ht="12" customHeight="1">
      <c r="A99" s="97">
        <v>5</v>
      </c>
      <c r="B99" s="97">
        <v>5</v>
      </c>
      <c r="C99" s="97">
        <v>10</v>
      </c>
      <c r="E99" s="2007"/>
      <c r="F99" s="99"/>
      <c r="G99" s="99" t="s">
        <v>306</v>
      </c>
      <c r="H99" s="242">
        <v>0</v>
      </c>
      <c r="I99" s="242">
        <v>0</v>
      </c>
      <c r="J99" s="248">
        <f>SUM(H99:I99)</f>
        <v>0</v>
      </c>
    </row>
    <row r="100" spans="1:13" ht="12" customHeight="1">
      <c r="E100" s="2007"/>
      <c r="F100" s="488" t="s">
        <v>49</v>
      </c>
      <c r="G100" s="138"/>
      <c r="H100" s="834">
        <f>SUM(H101:H102)</f>
        <v>0</v>
      </c>
      <c r="I100" s="834">
        <f>SUM(I101:I102)</f>
        <v>0</v>
      </c>
      <c r="J100" s="833">
        <f>SUM(H100:I100)</f>
        <v>0</v>
      </c>
    </row>
    <row r="101" spans="1:13" ht="12" customHeight="1">
      <c r="A101" s="97">
        <v>5</v>
      </c>
      <c r="B101" s="97">
        <v>5</v>
      </c>
      <c r="C101" s="97">
        <v>13</v>
      </c>
      <c r="E101" s="2007"/>
      <c r="F101" s="487"/>
      <c r="G101" s="99" t="s">
        <v>199</v>
      </c>
      <c r="H101" s="242">
        <v>0</v>
      </c>
      <c r="I101" s="242">
        <v>0</v>
      </c>
      <c r="J101" s="248">
        <f>SUM(H101:I101)</f>
        <v>0</v>
      </c>
    </row>
    <row r="102" spans="1:13" ht="12" customHeight="1">
      <c r="E102" s="57"/>
      <c r="F102" s="487"/>
      <c r="G102" s="99" t="s">
        <v>198</v>
      </c>
      <c r="H102" s="242">
        <v>0</v>
      </c>
      <c r="I102" s="242">
        <v>0</v>
      </c>
      <c r="J102" s="248">
        <f>SUM(H102:I102)</f>
        <v>0</v>
      </c>
    </row>
    <row r="103" spans="1:13" ht="12.75" customHeight="1">
      <c r="E103" s="2006">
        <v>1406</v>
      </c>
      <c r="F103" s="35" t="s">
        <v>22</v>
      </c>
      <c r="G103" s="111"/>
      <c r="H103" s="246">
        <f>SUM(H104+H107+H110+H112)</f>
        <v>1</v>
      </c>
      <c r="I103" s="246">
        <f>SUM(I104+I107+I110+I112)</f>
        <v>3</v>
      </c>
      <c r="J103" s="245">
        <f t="shared" ref="J103:J113" si="3">H103+I103</f>
        <v>4</v>
      </c>
      <c r="M103" s="1"/>
    </row>
    <row r="104" spans="1:13" ht="12" customHeight="1">
      <c r="E104" s="2007"/>
      <c r="F104" s="488" t="s">
        <v>68</v>
      </c>
      <c r="G104" s="99"/>
      <c r="H104" s="834">
        <f>SUM(H105:H106)</f>
        <v>1</v>
      </c>
      <c r="I104" s="834">
        <f>SUM(I105:I106)</f>
        <v>3</v>
      </c>
      <c r="J104" s="833">
        <f t="shared" si="3"/>
        <v>4</v>
      </c>
      <c r="M104" s="1"/>
    </row>
    <row r="105" spans="1:13" ht="12" customHeight="1">
      <c r="A105" s="97">
        <v>6</v>
      </c>
      <c r="B105" s="97">
        <v>2</v>
      </c>
      <c r="C105" s="97">
        <v>6</v>
      </c>
      <c r="E105" s="2007"/>
      <c r="F105" s="497"/>
      <c r="G105" s="99" t="s">
        <v>197</v>
      </c>
      <c r="H105" s="242">
        <v>1</v>
      </c>
      <c r="I105" s="242">
        <v>3</v>
      </c>
      <c r="J105" s="248">
        <f t="shared" si="3"/>
        <v>4</v>
      </c>
    </row>
    <row r="106" spans="1:13" ht="12" customHeight="1">
      <c r="A106" s="97">
        <v>6</v>
      </c>
      <c r="B106" s="97">
        <v>2</v>
      </c>
      <c r="C106" s="97">
        <v>11</v>
      </c>
      <c r="E106" s="2007"/>
      <c r="F106" s="497"/>
      <c r="G106" s="99" t="s">
        <v>196</v>
      </c>
      <c r="H106" s="242">
        <v>0</v>
      </c>
      <c r="I106" s="242">
        <v>0</v>
      </c>
      <c r="J106" s="248">
        <f t="shared" si="3"/>
        <v>0</v>
      </c>
    </row>
    <row r="107" spans="1:13" ht="12" customHeight="1">
      <c r="E107" s="2007"/>
      <c r="F107" s="488" t="s">
        <v>23</v>
      </c>
      <c r="G107" s="99"/>
      <c r="H107" s="834">
        <f>SUM(H108:H109)</f>
        <v>0</v>
      </c>
      <c r="I107" s="834">
        <f>SUM(I108:I109)</f>
        <v>0</v>
      </c>
      <c r="J107" s="833">
        <f t="shared" si="3"/>
        <v>0</v>
      </c>
    </row>
    <row r="108" spans="1:13" ht="12" customHeight="1">
      <c r="A108" s="97">
        <v>6</v>
      </c>
      <c r="B108" s="97">
        <v>2</v>
      </c>
      <c r="C108" s="97">
        <v>10</v>
      </c>
      <c r="E108" s="2007"/>
      <c r="F108" s="487"/>
      <c r="G108" s="99" t="s">
        <v>195</v>
      </c>
      <c r="H108" s="242">
        <v>0</v>
      </c>
      <c r="I108" s="242">
        <v>0</v>
      </c>
      <c r="J108" s="248">
        <f t="shared" si="3"/>
        <v>0</v>
      </c>
    </row>
    <row r="109" spans="1:13" ht="12" customHeight="1">
      <c r="A109" s="97">
        <v>6</v>
      </c>
      <c r="B109" s="97">
        <v>2</v>
      </c>
      <c r="C109" s="97">
        <v>6</v>
      </c>
      <c r="E109" s="2007"/>
      <c r="F109" s="487"/>
      <c r="G109" s="99" t="s">
        <v>194</v>
      </c>
      <c r="H109" s="242">
        <v>0</v>
      </c>
      <c r="I109" s="242">
        <v>0</v>
      </c>
      <c r="J109" s="248">
        <f t="shared" si="3"/>
        <v>0</v>
      </c>
    </row>
    <row r="110" spans="1:13" ht="12" customHeight="1">
      <c r="E110" s="2007"/>
      <c r="F110" s="488" t="s">
        <v>36</v>
      </c>
      <c r="G110" s="99"/>
      <c r="H110" s="834">
        <f>SUM(H111)</f>
        <v>0</v>
      </c>
      <c r="I110" s="834">
        <f>SUM(I111)</f>
        <v>0</v>
      </c>
      <c r="J110" s="833">
        <f t="shared" si="3"/>
        <v>0</v>
      </c>
    </row>
    <row r="111" spans="1:13" ht="12" customHeight="1">
      <c r="A111" s="97">
        <v>6</v>
      </c>
      <c r="B111" s="97">
        <v>2</v>
      </c>
      <c r="C111" s="97">
        <v>10</v>
      </c>
      <c r="E111" s="2007"/>
      <c r="F111" s="497"/>
      <c r="G111" s="99" t="s">
        <v>193</v>
      </c>
      <c r="H111" s="242">
        <v>0</v>
      </c>
      <c r="I111" s="242">
        <v>0</v>
      </c>
      <c r="J111" s="248">
        <f t="shared" si="3"/>
        <v>0</v>
      </c>
    </row>
    <row r="112" spans="1:13" ht="12" customHeight="1">
      <c r="E112" s="2007"/>
      <c r="F112" s="488" t="s">
        <v>37</v>
      </c>
      <c r="G112" s="99"/>
      <c r="H112" s="834">
        <f>SUM(H113)</f>
        <v>0</v>
      </c>
      <c r="I112" s="834">
        <f>SUM(I113)</f>
        <v>0</v>
      </c>
      <c r="J112" s="833">
        <f t="shared" si="3"/>
        <v>0</v>
      </c>
    </row>
    <row r="113" spans="1:13" ht="12" customHeight="1">
      <c r="A113" s="97">
        <v>6</v>
      </c>
      <c r="B113" s="97">
        <v>4</v>
      </c>
      <c r="C113" s="97">
        <v>11</v>
      </c>
      <c r="E113" s="2008"/>
      <c r="F113" s="487"/>
      <c r="G113" s="99" t="s">
        <v>192</v>
      </c>
      <c r="H113" s="242">
        <v>0</v>
      </c>
      <c r="I113" s="242">
        <v>0</v>
      </c>
      <c r="J113" s="248">
        <f t="shared" si="3"/>
        <v>0</v>
      </c>
    </row>
    <row r="114" spans="1:13" ht="12.75" customHeight="1">
      <c r="E114" s="2010">
        <v>1407</v>
      </c>
      <c r="F114" s="35" t="s">
        <v>24</v>
      </c>
      <c r="G114" s="111"/>
      <c r="H114" s="246">
        <f>SUM(H115+H119)</f>
        <v>0</v>
      </c>
      <c r="I114" s="246">
        <f>SUM(I115+I119)</f>
        <v>0</v>
      </c>
      <c r="J114" s="245">
        <f>SUM(H114:I114)</f>
        <v>0</v>
      </c>
      <c r="M114" s="1"/>
    </row>
    <row r="115" spans="1:13" ht="12" customHeight="1">
      <c r="E115" s="1981"/>
      <c r="F115" s="488" t="s">
        <v>69</v>
      </c>
      <c r="G115" s="99"/>
      <c r="H115" s="834">
        <f>SUM(H116:H118)</f>
        <v>0</v>
      </c>
      <c r="I115" s="834">
        <f>SUM(I116:I118)</f>
        <v>0</v>
      </c>
      <c r="J115" s="833">
        <f t="shared" ref="J115:J124" si="4">H115+I115</f>
        <v>0</v>
      </c>
    </row>
    <row r="116" spans="1:13" ht="12" customHeight="1">
      <c r="A116" s="97">
        <v>7</v>
      </c>
      <c r="B116" s="97">
        <v>3</v>
      </c>
      <c r="C116" s="97">
        <v>11</v>
      </c>
      <c r="E116" s="1981"/>
      <c r="F116" s="488"/>
      <c r="G116" s="99" t="s">
        <v>190</v>
      </c>
      <c r="H116" s="242">
        <v>0</v>
      </c>
      <c r="I116" s="242">
        <v>0</v>
      </c>
      <c r="J116" s="248">
        <f t="shared" si="4"/>
        <v>0</v>
      </c>
    </row>
    <row r="117" spans="1:13" ht="12" customHeight="1">
      <c r="E117" s="1981"/>
      <c r="F117" s="488"/>
      <c r="G117" s="99" t="s">
        <v>189</v>
      </c>
      <c r="H117" s="242">
        <v>0</v>
      </c>
      <c r="I117" s="242">
        <v>0</v>
      </c>
      <c r="J117" s="248">
        <f t="shared" si="4"/>
        <v>0</v>
      </c>
    </row>
    <row r="118" spans="1:13" ht="12" customHeight="1">
      <c r="A118" s="97">
        <v>7</v>
      </c>
      <c r="B118" s="97">
        <v>3</v>
      </c>
      <c r="C118" s="97">
        <v>11</v>
      </c>
      <c r="E118" s="1981"/>
      <c r="F118" s="487"/>
      <c r="G118" s="99" t="s">
        <v>256</v>
      </c>
      <c r="H118" s="242">
        <v>0</v>
      </c>
      <c r="I118" s="242">
        <v>0</v>
      </c>
      <c r="J118" s="248">
        <f t="shared" si="4"/>
        <v>0</v>
      </c>
    </row>
    <row r="119" spans="1:13" ht="12" customHeight="1">
      <c r="E119" s="1981"/>
      <c r="F119" s="488" t="s">
        <v>51</v>
      </c>
      <c r="G119" s="138"/>
      <c r="H119" s="834">
        <f>SUM(H120:H121)</f>
        <v>0</v>
      </c>
      <c r="I119" s="834">
        <f>SUM(I120:I121)</f>
        <v>0</v>
      </c>
      <c r="J119" s="833">
        <f t="shared" si="4"/>
        <v>0</v>
      </c>
    </row>
    <row r="120" spans="1:13" ht="12" customHeight="1">
      <c r="A120" s="97">
        <v>7</v>
      </c>
      <c r="B120" s="97">
        <v>6</v>
      </c>
      <c r="C120" s="97">
        <v>10</v>
      </c>
      <c r="E120" s="1981"/>
      <c r="F120" s="487"/>
      <c r="G120" s="99" t="s">
        <v>186</v>
      </c>
      <c r="H120" s="242">
        <v>0</v>
      </c>
      <c r="I120" s="242">
        <v>0</v>
      </c>
      <c r="J120" s="248">
        <f t="shared" si="4"/>
        <v>0</v>
      </c>
    </row>
    <row r="121" spans="1:13" ht="12" customHeight="1">
      <c r="A121" s="97">
        <v>7</v>
      </c>
      <c r="B121" s="97">
        <v>6</v>
      </c>
      <c r="C121" s="97">
        <v>10</v>
      </c>
      <c r="E121" s="1981"/>
      <c r="F121" s="487"/>
      <c r="G121" s="99" t="s">
        <v>185</v>
      </c>
      <c r="H121" s="242">
        <v>0</v>
      </c>
      <c r="I121" s="242">
        <v>0</v>
      </c>
      <c r="J121" s="248">
        <f t="shared" si="4"/>
        <v>0</v>
      </c>
    </row>
    <row r="122" spans="1:13" ht="12.75" customHeight="1">
      <c r="E122" s="2010">
        <v>1408</v>
      </c>
      <c r="F122" s="35" t="s">
        <v>25</v>
      </c>
      <c r="G122" s="41"/>
      <c r="H122" s="246">
        <f>SUM(H123+H125+H128+H132)</f>
        <v>0</v>
      </c>
      <c r="I122" s="246">
        <f>SUM(I123+I125+I128+I132)</f>
        <v>0</v>
      </c>
      <c r="J122" s="245">
        <f t="shared" si="4"/>
        <v>0</v>
      </c>
      <c r="M122" s="1"/>
    </row>
    <row r="123" spans="1:13" ht="12" customHeight="1">
      <c r="E123" s="1981"/>
      <c r="F123" s="488" t="s">
        <v>20</v>
      </c>
      <c r="G123" s="99"/>
      <c r="H123" s="835">
        <f>SUM(H124)</f>
        <v>0</v>
      </c>
      <c r="I123" s="835">
        <f>SUM(I124)</f>
        <v>0</v>
      </c>
      <c r="J123" s="833">
        <f t="shared" si="4"/>
        <v>0</v>
      </c>
    </row>
    <row r="124" spans="1:13" ht="12" customHeight="1">
      <c r="A124" s="97">
        <v>8</v>
      </c>
      <c r="B124" s="97">
        <v>4</v>
      </c>
      <c r="C124" s="97">
        <v>8</v>
      </c>
      <c r="E124" s="1981"/>
      <c r="F124" s="487"/>
      <c r="G124" s="99" t="s">
        <v>183</v>
      </c>
      <c r="H124" s="242">
        <v>0</v>
      </c>
      <c r="I124" s="242">
        <v>0</v>
      </c>
      <c r="J124" s="248">
        <f t="shared" si="4"/>
        <v>0</v>
      </c>
    </row>
    <row r="125" spans="1:13" ht="12" customHeight="1">
      <c r="E125" s="1981"/>
      <c r="F125" s="488" t="s">
        <v>50</v>
      </c>
      <c r="G125" s="138"/>
      <c r="H125" s="834">
        <f>SUM(H126:H127)</f>
        <v>0</v>
      </c>
      <c r="I125" s="834">
        <f>SUM(I126:I127)</f>
        <v>0</v>
      </c>
      <c r="J125" s="833">
        <f>SUM(H125:I125)</f>
        <v>0</v>
      </c>
    </row>
    <row r="126" spans="1:13" ht="12" customHeight="1">
      <c r="E126" s="1981"/>
      <c r="F126" s="488"/>
      <c r="G126" s="261" t="s">
        <v>182</v>
      </c>
      <c r="H126" s="242">
        <v>0</v>
      </c>
      <c r="I126" s="242">
        <v>0</v>
      </c>
      <c r="J126" s="248">
        <f>SUM(H126:I126)</f>
        <v>0</v>
      </c>
    </row>
    <row r="127" spans="1:13" ht="12" customHeight="1">
      <c r="A127" s="97">
        <v>8</v>
      </c>
      <c r="B127" s="97">
        <v>4</v>
      </c>
      <c r="C127" s="97">
        <v>6</v>
      </c>
      <c r="E127" s="1981"/>
      <c r="F127" s="487"/>
      <c r="G127" s="99" t="s">
        <v>314</v>
      </c>
      <c r="H127" s="242">
        <v>0</v>
      </c>
      <c r="I127" s="242">
        <v>0</v>
      </c>
      <c r="J127" s="248">
        <f>SUM(H127:I127)</f>
        <v>0</v>
      </c>
    </row>
    <row r="128" spans="1:13" ht="12" customHeight="1">
      <c r="E128" s="1981"/>
      <c r="F128" s="488" t="s">
        <v>38</v>
      </c>
      <c r="G128" s="99"/>
      <c r="H128" s="834">
        <f>SUM(H129:H131)</f>
        <v>0</v>
      </c>
      <c r="I128" s="834">
        <f>SUM(I129:I131)</f>
        <v>0</v>
      </c>
      <c r="J128" s="833">
        <f t="shared" ref="J128:J133" si="5">H128+I128</f>
        <v>0</v>
      </c>
    </row>
    <row r="129" spans="1:13" ht="12" customHeight="1">
      <c r="A129" s="97">
        <v>8</v>
      </c>
      <c r="B129" s="97">
        <v>4</v>
      </c>
      <c r="C129" s="97">
        <v>11</v>
      </c>
      <c r="E129" s="1981"/>
      <c r="F129" s="488"/>
      <c r="G129" s="99" t="s">
        <v>180</v>
      </c>
      <c r="H129" s="242">
        <v>0</v>
      </c>
      <c r="I129" s="242">
        <v>0</v>
      </c>
      <c r="J129" s="248">
        <f t="shared" si="5"/>
        <v>0</v>
      </c>
    </row>
    <row r="130" spans="1:13" ht="12" customHeight="1">
      <c r="A130" s="97">
        <v>8</v>
      </c>
      <c r="B130" s="97">
        <v>3</v>
      </c>
      <c r="C130" s="97">
        <v>11</v>
      </c>
      <c r="E130" s="1981"/>
      <c r="F130" s="488"/>
      <c r="G130" s="99" t="s">
        <v>179</v>
      </c>
      <c r="H130" s="242">
        <v>0</v>
      </c>
      <c r="I130" s="242">
        <v>0</v>
      </c>
      <c r="J130" s="248">
        <f t="shared" si="5"/>
        <v>0</v>
      </c>
    </row>
    <row r="131" spans="1:13" ht="12" customHeight="1">
      <c r="A131" s="97">
        <v>8</v>
      </c>
      <c r="B131" s="97">
        <v>4</v>
      </c>
      <c r="C131" s="97">
        <v>11</v>
      </c>
      <c r="E131" s="1981"/>
      <c r="F131" s="488"/>
      <c r="G131" s="99" t="s">
        <v>178</v>
      </c>
      <c r="H131" s="242">
        <v>0</v>
      </c>
      <c r="I131" s="242">
        <v>0</v>
      </c>
      <c r="J131" s="248">
        <f t="shared" si="5"/>
        <v>0</v>
      </c>
    </row>
    <row r="132" spans="1:13" ht="12" customHeight="1">
      <c r="E132" s="1981"/>
      <c r="F132" s="488" t="s">
        <v>39</v>
      </c>
      <c r="G132" s="138"/>
      <c r="H132" s="834">
        <f>SUM(H133)</f>
        <v>0</v>
      </c>
      <c r="I132" s="834">
        <f>SUM(I133)</f>
        <v>0</v>
      </c>
      <c r="J132" s="833">
        <f t="shared" si="5"/>
        <v>0</v>
      </c>
    </row>
    <row r="133" spans="1:13" ht="12" customHeight="1">
      <c r="A133" s="97">
        <v>8</v>
      </c>
      <c r="B133" s="97">
        <v>4</v>
      </c>
      <c r="C133" s="97">
        <v>11</v>
      </c>
      <c r="E133" s="1981"/>
      <c r="F133" s="487"/>
      <c r="G133" s="99" t="s">
        <v>177</v>
      </c>
      <c r="H133" s="242">
        <v>0</v>
      </c>
      <c r="I133" s="242">
        <v>0</v>
      </c>
      <c r="J133" s="248">
        <f t="shared" si="5"/>
        <v>0</v>
      </c>
    </row>
    <row r="134" spans="1:13" ht="12.75" customHeight="1">
      <c r="E134" s="2010">
        <v>1624</v>
      </c>
      <c r="F134" s="41" t="s">
        <v>47</v>
      </c>
      <c r="G134" s="111"/>
      <c r="H134" s="246">
        <f>SUM(H135+H137)</f>
        <v>0</v>
      </c>
      <c r="I134" s="246">
        <f>SUM(I135+I137)</f>
        <v>0</v>
      </c>
      <c r="J134" s="246">
        <f>SUM(H134:I134)</f>
        <v>0</v>
      </c>
      <c r="K134" s="244"/>
      <c r="M134" s="1"/>
    </row>
    <row r="135" spans="1:13" ht="12" customHeight="1">
      <c r="E135" s="1981"/>
      <c r="F135" s="499" t="s">
        <v>35</v>
      </c>
      <c r="G135" s="10"/>
      <c r="H135" s="834">
        <f>SUM(H136)</f>
        <v>0</v>
      </c>
      <c r="I135" s="834">
        <f>SUM(I136)</f>
        <v>0</v>
      </c>
      <c r="J135" s="833">
        <f>H135+I135</f>
        <v>0</v>
      </c>
      <c r="M135" s="1"/>
    </row>
    <row r="136" spans="1:13" ht="12" customHeight="1">
      <c r="A136" s="97">
        <v>9</v>
      </c>
      <c r="B136" s="97">
        <v>4</v>
      </c>
      <c r="C136" s="97">
        <v>8</v>
      </c>
      <c r="E136" s="1981"/>
      <c r="F136" s="487"/>
      <c r="G136" s="99" t="s">
        <v>175</v>
      </c>
      <c r="H136" s="242">
        <v>0</v>
      </c>
      <c r="I136" s="242">
        <v>0</v>
      </c>
      <c r="J136" s="248">
        <f>H136+I136</f>
        <v>0</v>
      </c>
      <c r="M136" s="1"/>
    </row>
    <row r="137" spans="1:13" ht="12" customHeight="1">
      <c r="E137" s="1981"/>
      <c r="F137" s="488" t="s">
        <v>52</v>
      </c>
      <c r="G137" s="99"/>
      <c r="H137" s="834">
        <f>SUM(H138)</f>
        <v>0</v>
      </c>
      <c r="I137" s="834">
        <f>SUM(I138)</f>
        <v>0</v>
      </c>
      <c r="J137" s="833">
        <f>H137+I137</f>
        <v>0</v>
      </c>
      <c r="M137" s="1"/>
    </row>
    <row r="138" spans="1:13" ht="12" customHeight="1">
      <c r="A138" s="97">
        <v>9</v>
      </c>
      <c r="B138" s="97">
        <v>5</v>
      </c>
      <c r="C138" s="97">
        <v>11</v>
      </c>
      <c r="E138" s="1982"/>
      <c r="F138" s="518"/>
      <c r="G138" s="274" t="s">
        <v>174</v>
      </c>
      <c r="H138" s="810">
        <v>0</v>
      </c>
      <c r="I138" s="810">
        <v>0</v>
      </c>
      <c r="J138" s="809">
        <f>H138+I138</f>
        <v>0</v>
      </c>
      <c r="M138" s="1"/>
    </row>
    <row r="139" spans="1:13">
      <c r="E139" s="832"/>
      <c r="F139" s="2148" t="s">
        <v>5</v>
      </c>
      <c r="G139" s="2149"/>
      <c r="H139" s="808">
        <f>SUM(H8+H33+H64+H78+H85+H103+H114+H122+H134)</f>
        <v>35</v>
      </c>
      <c r="I139" s="808">
        <f>SUM(I8+I33+I64+I78+I85+I103+I114+I122+I134)</f>
        <v>35</v>
      </c>
      <c r="J139" s="807">
        <f>SUM(J8+J33+J64+J78+J85+J103+J114+J122+J134)</f>
        <v>70</v>
      </c>
    </row>
    <row r="140" spans="1:13" ht="10.5" customHeight="1">
      <c r="E140" s="754"/>
      <c r="F140" s="2020" t="s">
        <v>346</v>
      </c>
      <c r="G140" s="2020"/>
      <c r="H140" s="2020"/>
      <c r="I140" s="2020"/>
      <c r="J140" s="2020"/>
    </row>
    <row r="141" spans="1:13" ht="10.5" customHeight="1">
      <c r="E141" s="754"/>
      <c r="F141" s="2147"/>
      <c r="G141" s="2147"/>
      <c r="H141" s="2147"/>
      <c r="I141" s="2147"/>
      <c r="J141" s="2147"/>
    </row>
    <row r="142" spans="1:13" ht="9" customHeight="1"/>
    <row r="143" spans="1:13" ht="15.75" customHeight="1">
      <c r="E143" s="754"/>
      <c r="G143" s="99"/>
    </row>
    <row r="144" spans="1:13" ht="9" customHeight="1">
      <c r="E144" s="754"/>
    </row>
    <row r="145" spans="5:5" ht="12.75" customHeight="1"/>
    <row r="146" spans="5:5" ht="9" customHeight="1">
      <c r="E146" s="754"/>
    </row>
    <row r="147" spans="5:5" ht="9" customHeight="1">
      <c r="E147" s="754"/>
    </row>
    <row r="148" spans="5:5" ht="9" customHeight="1"/>
    <row r="149" spans="5:5" ht="9" customHeight="1"/>
    <row r="150" spans="5:5" ht="9" customHeight="1"/>
    <row r="151" spans="5:5" ht="9" customHeight="1"/>
    <row r="152" spans="5:5" ht="9" customHeight="1"/>
    <row r="153" spans="5:5" ht="9" customHeight="1"/>
    <row r="154" spans="5:5" ht="9" customHeight="1"/>
    <row r="155" spans="5:5" ht="9" customHeight="1"/>
    <row r="156" spans="5:5" ht="9" customHeight="1"/>
    <row r="157" spans="5:5" ht="9" customHeight="1"/>
    <row r="158" spans="5:5" ht="9" customHeight="1"/>
    <row r="159" spans="5:5" ht="9" customHeight="1"/>
    <row r="160" spans="5: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c r="F232" s="99"/>
      <c r="G232" s="99"/>
    </row>
    <row r="233" spans="6:7" ht="9" customHeight="1"/>
    <row r="234" spans="6:7" ht="9" customHeight="1"/>
    <row r="235" spans="6:7" ht="9" customHeight="1"/>
    <row r="236" spans="6:7" ht="9" customHeight="1"/>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sheetData>
  <mergeCells count="19">
    <mergeCell ref="E122:E133"/>
    <mergeCell ref="E78:E84"/>
    <mergeCell ref="E85:E101"/>
    <mergeCell ref="F140:J140"/>
    <mergeCell ref="F141:J141"/>
    <mergeCell ref="F139:G139"/>
    <mergeCell ref="E103:E113"/>
    <mergeCell ref="E114:E121"/>
    <mergeCell ref="E134:E138"/>
    <mergeCell ref="L2:Z2"/>
    <mergeCell ref="E33:E63"/>
    <mergeCell ref="E75:E77"/>
    <mergeCell ref="E64:E71"/>
    <mergeCell ref="E3:J3"/>
    <mergeCell ref="E2:J2"/>
    <mergeCell ref="E5:E7"/>
    <mergeCell ref="E8:E30"/>
    <mergeCell ref="H6:I6"/>
    <mergeCell ref="H76:I76"/>
  </mergeCells>
  <printOptions horizontalCentered="1"/>
  <pageMargins left="0.51" right="0.43" top="0.52" bottom="0.94488188976377963" header="0.51181102362204722" footer="0.51181102362204722"/>
  <pageSetup scale="84" orientation="portrait" r:id="rId1"/>
  <headerFooter alignWithMargins="0">
    <oddFooter>&amp;F</oddFooter>
  </headerFooter>
  <rowBreaks count="1" manualBreakCount="1">
    <brk id="72"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1A67B-77AA-445D-BCD6-79A436C3DB5B}">
  <dimension ref="A1:AE409"/>
  <sheetViews>
    <sheetView view="pageBreakPreview" topLeftCell="D1" zoomScaleNormal="115" zoomScaleSheetLayoutView="100" workbookViewId="0">
      <selection activeCell="P23" sqref="P23"/>
    </sheetView>
  </sheetViews>
  <sheetFormatPr baseColWidth="10" defaultRowHeight="12.75"/>
  <cols>
    <col min="1" max="1" width="2" style="97" hidden="1" customWidth="1"/>
    <col min="2" max="2" width="2.28515625" style="99" hidden="1" customWidth="1"/>
    <col min="3" max="3" width="3.5703125" style="243" hidden="1" customWidth="1"/>
    <col min="4" max="4" width="7.42578125" style="73" customWidth="1"/>
    <col min="5" max="5" width="57.7109375" style="73" customWidth="1"/>
    <col min="6" max="6" width="9.7109375" style="73" customWidth="1"/>
    <col min="7" max="7" width="3.7109375" style="73" customWidth="1"/>
    <col min="8" max="10" width="8.7109375" style="73" customWidth="1"/>
    <col min="11" max="12" width="11.42578125" style="73"/>
    <col min="13" max="13" width="4.7109375" style="73" customWidth="1"/>
    <col min="14" max="14" width="5" style="73" customWidth="1"/>
    <col min="15" max="15" width="2.28515625" style="73" customWidth="1"/>
    <col min="16" max="16" width="26" style="73" customWidth="1"/>
    <col min="17" max="17" width="8"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5" width="6.7109375" style="73" customWidth="1"/>
    <col min="26" max="26" width="1" style="73" customWidth="1"/>
    <col min="27" max="27" width="6.7109375" style="73" customWidth="1"/>
    <col min="28" max="28" width="1" style="73" customWidth="1"/>
    <col min="29" max="30" width="6.7109375" style="73" customWidth="1"/>
    <col min="31" max="16384" width="11.42578125" style="73"/>
  </cols>
  <sheetData>
    <row r="1" spans="1:31" ht="13.5" customHeight="1">
      <c r="F1" s="92"/>
      <c r="G1" s="92"/>
      <c r="H1" s="92"/>
      <c r="I1" s="92"/>
      <c r="K1" s="92"/>
      <c r="L1" s="92"/>
    </row>
    <row r="2" spans="1:31" ht="3.75" customHeight="1">
      <c r="F2" s="92"/>
      <c r="G2" s="92"/>
      <c r="H2" s="92"/>
      <c r="I2" s="92"/>
      <c r="J2" s="92"/>
      <c r="K2" s="92"/>
      <c r="L2" s="92"/>
    </row>
    <row r="3" spans="1:31" ht="12.75" customHeight="1">
      <c r="D3" s="1983" t="s">
        <v>354</v>
      </c>
      <c r="E3" s="1983"/>
      <c r="F3" s="1983"/>
      <c r="G3" s="1983"/>
      <c r="H3" s="1983"/>
      <c r="I3" s="1983"/>
      <c r="J3" s="1983"/>
      <c r="K3" s="92"/>
      <c r="N3" s="1983"/>
      <c r="O3" s="1983"/>
      <c r="P3" s="1983"/>
      <c r="Q3" s="1983"/>
      <c r="R3" s="1983"/>
      <c r="S3" s="1983"/>
      <c r="T3" s="1983"/>
      <c r="U3" s="1983"/>
      <c r="V3" s="1983"/>
      <c r="W3" s="1983"/>
      <c r="X3" s="1983"/>
      <c r="Y3" s="1983"/>
      <c r="Z3" s="1983"/>
      <c r="AA3" s="1983"/>
      <c r="AB3" s="1983"/>
    </row>
    <row r="4" spans="1:31" ht="12.75" customHeight="1">
      <c r="B4" s="212"/>
      <c r="C4" s="763"/>
      <c r="D4" s="1983" t="s">
        <v>63</v>
      </c>
      <c r="E4" s="1983"/>
      <c r="F4" s="1983"/>
      <c r="G4" s="1983"/>
      <c r="H4" s="1983"/>
      <c r="I4" s="1983"/>
      <c r="J4" s="1983"/>
      <c r="K4" s="92"/>
      <c r="L4" s="106"/>
      <c r="M4" s="106"/>
      <c r="N4" s="105"/>
      <c r="AD4" s="104"/>
      <c r="AE4" s="104"/>
    </row>
    <row r="5" spans="1:31" ht="3" customHeight="1">
      <c r="E5" s="274"/>
      <c r="F5" s="274"/>
      <c r="G5" s="274"/>
      <c r="H5" s="800"/>
      <c r="I5" s="799"/>
      <c r="J5" s="298"/>
      <c r="K5" s="92"/>
      <c r="N5" s="99"/>
    </row>
    <row r="6" spans="1:31" ht="12.75" customHeight="1">
      <c r="D6" s="2206" t="s">
        <v>29</v>
      </c>
      <c r="E6" s="798"/>
      <c r="F6" s="2246" t="s">
        <v>353</v>
      </c>
      <c r="G6" s="508"/>
      <c r="H6" s="797"/>
      <c r="I6" s="797"/>
      <c r="J6" s="796"/>
      <c r="K6" s="92"/>
      <c r="N6" s="99"/>
    </row>
    <row r="7" spans="1:31" ht="12.75" customHeight="1">
      <c r="A7" s="97" t="s">
        <v>134</v>
      </c>
      <c r="B7" s="97" t="s">
        <v>1</v>
      </c>
      <c r="C7" s="243" t="s">
        <v>133</v>
      </c>
      <c r="D7" s="2207"/>
      <c r="E7" s="326" t="s">
        <v>350</v>
      </c>
      <c r="F7" s="2443"/>
      <c r="G7" s="174"/>
      <c r="H7" s="2441" t="s">
        <v>349</v>
      </c>
      <c r="I7" s="2441"/>
      <c r="J7" s="2434"/>
      <c r="K7" s="92"/>
      <c r="L7" s="97"/>
    </row>
    <row r="8" spans="1:31">
      <c r="D8" s="2208"/>
      <c r="E8" s="323"/>
      <c r="F8" s="806"/>
      <c r="G8" s="806"/>
      <c r="H8" s="795" t="s">
        <v>26</v>
      </c>
      <c r="I8" s="795" t="s">
        <v>27</v>
      </c>
      <c r="J8" s="794" t="s">
        <v>5</v>
      </c>
      <c r="K8" s="92"/>
    </row>
    <row r="9" spans="1:31">
      <c r="D9" s="2157">
        <v>1401</v>
      </c>
      <c r="E9" s="271" t="s">
        <v>9</v>
      </c>
      <c r="F9" s="793">
        <f>SUM(F10:F16)</f>
        <v>9</v>
      </c>
      <c r="G9" s="793"/>
      <c r="H9" s="793">
        <f>SUM(H10:H16)</f>
        <v>564</v>
      </c>
      <c r="I9" s="793">
        <f>SUM(I10:I16)</f>
        <v>846</v>
      </c>
      <c r="J9" s="792">
        <f t="shared" ref="J9:J50" si="0">SUM(H9:I9)</f>
        <v>1410</v>
      </c>
      <c r="K9" s="92"/>
    </row>
    <row r="10" spans="1:31" ht="12" customHeight="1">
      <c r="A10" s="97">
        <v>1</v>
      </c>
      <c r="B10" s="97">
        <v>1</v>
      </c>
      <c r="C10" s="243">
        <v>11</v>
      </c>
      <c r="D10" s="1985"/>
      <c r="E10" s="269" t="s">
        <v>10</v>
      </c>
      <c r="F10" s="791">
        <v>4</v>
      </c>
      <c r="G10" s="791"/>
      <c r="H10" s="337">
        <v>112</v>
      </c>
      <c r="I10" s="791">
        <v>168</v>
      </c>
      <c r="J10" s="780">
        <f t="shared" si="0"/>
        <v>280</v>
      </c>
      <c r="K10" s="92"/>
      <c r="L10" s="92"/>
    </row>
    <row r="11" spans="1:31" ht="12" customHeight="1">
      <c r="A11" s="97">
        <v>1</v>
      </c>
      <c r="B11" s="97">
        <v>1</v>
      </c>
      <c r="C11" s="243">
        <v>5</v>
      </c>
      <c r="D11" s="1985"/>
      <c r="E11" s="251" t="s">
        <v>11</v>
      </c>
      <c r="F11" s="341">
        <v>2</v>
      </c>
      <c r="G11" s="341"/>
      <c r="H11" s="307">
        <v>72</v>
      </c>
      <c r="I11" s="341">
        <v>108</v>
      </c>
      <c r="J11" s="772">
        <f t="shared" si="0"/>
        <v>180</v>
      </c>
      <c r="K11" s="92"/>
      <c r="L11" s="92"/>
    </row>
    <row r="12" spans="1:31" ht="12" customHeight="1">
      <c r="A12" s="97">
        <v>1</v>
      </c>
      <c r="B12" s="97">
        <v>1</v>
      </c>
      <c r="C12" s="243">
        <v>12</v>
      </c>
      <c r="D12" s="1985"/>
      <c r="E12" s="251" t="s">
        <v>12</v>
      </c>
      <c r="F12" s="307">
        <v>1</v>
      </c>
      <c r="G12" s="307"/>
      <c r="H12" s="307">
        <v>88</v>
      </c>
      <c r="I12" s="341">
        <v>132</v>
      </c>
      <c r="J12" s="769">
        <f t="shared" si="0"/>
        <v>220</v>
      </c>
      <c r="K12" s="92"/>
      <c r="L12" s="92"/>
    </row>
    <row r="13" spans="1:31" ht="12" customHeight="1">
      <c r="A13" s="97">
        <v>1</v>
      </c>
      <c r="B13" s="97">
        <v>1</v>
      </c>
      <c r="C13" s="243">
        <v>2</v>
      </c>
      <c r="D13" s="1985"/>
      <c r="E13" s="251" t="s">
        <v>30</v>
      </c>
      <c r="F13" s="307">
        <v>1</v>
      </c>
      <c r="G13" s="307"/>
      <c r="H13" s="307">
        <v>92</v>
      </c>
      <c r="I13" s="341">
        <v>138</v>
      </c>
      <c r="J13" s="769">
        <f t="shared" si="0"/>
        <v>230</v>
      </c>
      <c r="K13" s="92"/>
      <c r="L13" s="92"/>
    </row>
    <row r="14" spans="1:31" ht="12" customHeight="1">
      <c r="A14" s="97">
        <v>1</v>
      </c>
      <c r="B14" s="97">
        <v>1</v>
      </c>
      <c r="C14" s="243">
        <v>4</v>
      </c>
      <c r="D14" s="1985"/>
      <c r="E14" s="251" t="s">
        <v>31</v>
      </c>
      <c r="F14" s="307">
        <v>1</v>
      </c>
      <c r="G14" s="307"/>
      <c r="H14" s="307">
        <v>200</v>
      </c>
      <c r="I14" s="341">
        <v>300</v>
      </c>
      <c r="J14" s="769">
        <f t="shared" si="0"/>
        <v>500</v>
      </c>
      <c r="K14" s="92"/>
      <c r="L14" s="92"/>
    </row>
    <row r="15" spans="1:31" ht="12" customHeight="1">
      <c r="A15" s="97">
        <v>1</v>
      </c>
      <c r="B15" s="97">
        <v>1</v>
      </c>
      <c r="C15" s="243">
        <v>1</v>
      </c>
      <c r="D15" s="1985"/>
      <c r="E15" s="251" t="s">
        <v>58</v>
      </c>
      <c r="F15" s="307">
        <v>0</v>
      </c>
      <c r="G15" s="307"/>
      <c r="H15" s="307">
        <v>0</v>
      </c>
      <c r="I15" s="341">
        <v>0</v>
      </c>
      <c r="J15" s="769">
        <f t="shared" si="0"/>
        <v>0</v>
      </c>
      <c r="K15" s="92"/>
      <c r="L15" s="92"/>
    </row>
    <row r="16" spans="1:31" ht="12" customHeight="1">
      <c r="A16" s="97">
        <v>1</v>
      </c>
      <c r="B16" s="97">
        <v>1</v>
      </c>
      <c r="C16" s="243">
        <v>14</v>
      </c>
      <c r="D16" s="1996"/>
      <c r="E16" s="251" t="s">
        <v>64</v>
      </c>
      <c r="F16" s="307">
        <v>0</v>
      </c>
      <c r="G16" s="307"/>
      <c r="H16" s="307">
        <v>0</v>
      </c>
      <c r="I16" s="341">
        <v>0</v>
      </c>
      <c r="J16" s="769">
        <f t="shared" si="0"/>
        <v>0</v>
      </c>
      <c r="K16" s="92"/>
      <c r="L16" s="92"/>
    </row>
    <row r="17" spans="1:12">
      <c r="B17" s="97"/>
      <c r="D17" s="1985">
        <v>1402</v>
      </c>
      <c r="E17" s="35" t="s">
        <v>13</v>
      </c>
      <c r="F17" s="788">
        <f>SUM(F18:F25)</f>
        <v>10</v>
      </c>
      <c r="G17" s="788"/>
      <c r="H17" s="788">
        <f>SUM(H18:H25)</f>
        <v>712</v>
      </c>
      <c r="I17" s="788">
        <f>SUM(I18:I25)</f>
        <v>1068</v>
      </c>
      <c r="J17" s="773">
        <f t="shared" si="0"/>
        <v>1780</v>
      </c>
      <c r="K17" s="92"/>
      <c r="L17" s="92"/>
    </row>
    <row r="18" spans="1:12" ht="12" customHeight="1">
      <c r="A18" s="97">
        <v>2</v>
      </c>
      <c r="B18" s="97">
        <v>4</v>
      </c>
      <c r="C18" s="243">
        <v>11</v>
      </c>
      <c r="D18" s="1985"/>
      <c r="E18" s="251" t="s">
        <v>92</v>
      </c>
      <c r="F18" s="307">
        <v>4</v>
      </c>
      <c r="G18" s="307"/>
      <c r="H18" s="307">
        <v>200</v>
      </c>
      <c r="I18" s="341">
        <v>300</v>
      </c>
      <c r="J18" s="772">
        <f t="shared" si="0"/>
        <v>500</v>
      </c>
      <c r="K18" s="92"/>
      <c r="L18" s="92"/>
    </row>
    <row r="19" spans="1:12" ht="12" customHeight="1">
      <c r="A19" s="97">
        <v>2</v>
      </c>
      <c r="B19" s="97">
        <v>4</v>
      </c>
      <c r="C19" s="243">
        <v>10</v>
      </c>
      <c r="D19" s="1985"/>
      <c r="E19" s="251" t="s">
        <v>110</v>
      </c>
      <c r="F19" s="307">
        <v>3</v>
      </c>
      <c r="G19" s="307"/>
      <c r="H19" s="307">
        <v>120</v>
      </c>
      <c r="I19" s="341">
        <v>180</v>
      </c>
      <c r="J19" s="772">
        <f t="shared" si="0"/>
        <v>300</v>
      </c>
      <c r="K19" s="92"/>
      <c r="L19" s="92"/>
    </row>
    <row r="20" spans="1:12" ht="12" customHeight="1">
      <c r="A20" s="97">
        <v>2</v>
      </c>
      <c r="B20" s="97">
        <v>4</v>
      </c>
      <c r="C20" s="243">
        <v>10</v>
      </c>
      <c r="D20" s="1985"/>
      <c r="E20" s="251" t="s">
        <v>56</v>
      </c>
      <c r="F20" s="307">
        <v>2</v>
      </c>
      <c r="G20" s="307"/>
      <c r="H20" s="307">
        <v>80</v>
      </c>
      <c r="I20" s="341">
        <v>120</v>
      </c>
      <c r="J20" s="772">
        <f t="shared" si="0"/>
        <v>200</v>
      </c>
      <c r="K20" s="92"/>
      <c r="L20" s="92"/>
    </row>
    <row r="21" spans="1:12" ht="12" customHeight="1">
      <c r="A21" s="97">
        <v>2</v>
      </c>
      <c r="B21" s="97">
        <v>4</v>
      </c>
      <c r="C21" s="243">
        <v>3</v>
      </c>
      <c r="D21" s="1985"/>
      <c r="E21" s="251" t="s">
        <v>125</v>
      </c>
      <c r="F21" s="307">
        <v>1</v>
      </c>
      <c r="G21" s="307"/>
      <c r="H21" s="307">
        <v>160</v>
      </c>
      <c r="I21" s="341">
        <v>240</v>
      </c>
      <c r="J21" s="772">
        <f t="shared" si="0"/>
        <v>400</v>
      </c>
      <c r="K21" s="92"/>
      <c r="L21" s="92"/>
    </row>
    <row r="22" spans="1:12" ht="12" customHeight="1">
      <c r="A22" s="97">
        <v>2</v>
      </c>
      <c r="B22" s="97">
        <v>4</v>
      </c>
      <c r="C22" s="243">
        <v>7</v>
      </c>
      <c r="D22" s="1985"/>
      <c r="E22" s="251" t="s">
        <v>124</v>
      </c>
      <c r="F22" s="307">
        <v>0</v>
      </c>
      <c r="G22" s="307"/>
      <c r="H22" s="242">
        <v>152</v>
      </c>
      <c r="I22" s="242">
        <v>228</v>
      </c>
      <c r="J22" s="772">
        <f t="shared" si="0"/>
        <v>380</v>
      </c>
      <c r="K22" s="92"/>
      <c r="L22" s="92"/>
    </row>
    <row r="23" spans="1:12" ht="12" customHeight="1">
      <c r="A23" s="97">
        <v>2</v>
      </c>
      <c r="B23" s="97">
        <v>4</v>
      </c>
      <c r="C23" s="243">
        <v>1</v>
      </c>
      <c r="D23" s="1985"/>
      <c r="E23" s="251" t="s">
        <v>53</v>
      </c>
      <c r="F23" s="307">
        <v>0</v>
      </c>
      <c r="G23" s="307"/>
      <c r="H23" s="307">
        <v>0</v>
      </c>
      <c r="I23" s="341">
        <v>0</v>
      </c>
      <c r="J23" s="772">
        <f t="shared" si="0"/>
        <v>0</v>
      </c>
      <c r="K23" s="92"/>
      <c r="L23" s="92"/>
    </row>
    <row r="24" spans="1:12" ht="12" customHeight="1">
      <c r="A24" s="97">
        <v>2</v>
      </c>
      <c r="B24" s="97">
        <v>4</v>
      </c>
      <c r="C24" s="243">
        <v>9</v>
      </c>
      <c r="D24" s="1985"/>
      <c r="E24" s="251" t="s">
        <v>123</v>
      </c>
      <c r="F24" s="307">
        <v>0</v>
      </c>
      <c r="G24" s="307"/>
      <c r="H24" s="307">
        <v>0</v>
      </c>
      <c r="I24" s="341">
        <v>0</v>
      </c>
      <c r="J24" s="772">
        <f t="shared" si="0"/>
        <v>0</v>
      </c>
      <c r="K24" s="92"/>
      <c r="L24" s="92"/>
    </row>
    <row r="25" spans="1:12" ht="12" customHeight="1">
      <c r="A25" s="97">
        <v>2</v>
      </c>
      <c r="B25" s="97">
        <v>4</v>
      </c>
      <c r="C25" s="243">
        <v>11</v>
      </c>
      <c r="D25" s="1985"/>
      <c r="E25" s="251" t="s">
        <v>32</v>
      </c>
      <c r="F25" s="307">
        <v>0</v>
      </c>
      <c r="G25" s="307"/>
      <c r="H25" s="307">
        <v>0</v>
      </c>
      <c r="I25" s="341">
        <v>0</v>
      </c>
      <c r="J25" s="769">
        <f t="shared" si="0"/>
        <v>0</v>
      </c>
      <c r="K25" s="92"/>
      <c r="L25" s="92"/>
    </row>
    <row r="26" spans="1:12">
      <c r="B26" s="97"/>
      <c r="D26" s="2158">
        <v>1403</v>
      </c>
      <c r="E26" s="35" t="s">
        <v>14</v>
      </c>
      <c r="F26" s="788">
        <f>SUM(F27:F29)</f>
        <v>9</v>
      </c>
      <c r="G26" s="788"/>
      <c r="H26" s="788">
        <f>SUM(H27:H29)</f>
        <v>408</v>
      </c>
      <c r="I26" s="788">
        <f>SUM(I27:I29)</f>
        <v>612</v>
      </c>
      <c r="J26" s="773">
        <f t="shared" si="0"/>
        <v>1020</v>
      </c>
      <c r="K26" s="92"/>
      <c r="L26" s="92"/>
    </row>
    <row r="27" spans="1:12" ht="12" customHeight="1">
      <c r="A27" s="97">
        <v>3</v>
      </c>
      <c r="B27" s="97">
        <v>5</v>
      </c>
      <c r="C27" s="243">
        <v>11</v>
      </c>
      <c r="D27" s="1987"/>
      <c r="E27" s="251" t="s">
        <v>33</v>
      </c>
      <c r="F27" s="307">
        <v>4</v>
      </c>
      <c r="G27" s="307"/>
      <c r="H27" s="307">
        <v>120</v>
      </c>
      <c r="I27" s="341">
        <v>180</v>
      </c>
      <c r="J27" s="769">
        <f t="shared" si="0"/>
        <v>300</v>
      </c>
      <c r="K27" s="92"/>
      <c r="L27" s="92"/>
    </row>
    <row r="28" spans="1:12" ht="12" customHeight="1">
      <c r="A28" s="97">
        <v>3</v>
      </c>
      <c r="B28" s="97">
        <v>5</v>
      </c>
      <c r="C28" s="243">
        <v>8</v>
      </c>
      <c r="D28" s="1987"/>
      <c r="E28" s="251" t="s">
        <v>15</v>
      </c>
      <c r="F28" s="307">
        <v>2</v>
      </c>
      <c r="G28" s="307"/>
      <c r="H28" s="307">
        <v>140</v>
      </c>
      <c r="I28" s="341">
        <v>210</v>
      </c>
      <c r="J28" s="769">
        <f t="shared" si="0"/>
        <v>350</v>
      </c>
      <c r="K28" s="92"/>
      <c r="L28" s="92"/>
    </row>
    <row r="29" spans="1:12" ht="12" customHeight="1">
      <c r="A29" s="97">
        <v>3</v>
      </c>
      <c r="B29" s="97">
        <v>5</v>
      </c>
      <c r="C29" s="243">
        <v>10</v>
      </c>
      <c r="D29" s="1987"/>
      <c r="E29" s="790" t="s">
        <v>16</v>
      </c>
      <c r="F29" s="307">
        <v>3</v>
      </c>
      <c r="G29" s="307"/>
      <c r="H29" s="307">
        <v>148</v>
      </c>
      <c r="I29" s="341">
        <v>222</v>
      </c>
      <c r="J29" s="769">
        <f t="shared" si="0"/>
        <v>370</v>
      </c>
      <c r="K29" s="92"/>
      <c r="L29" s="92"/>
    </row>
    <row r="30" spans="1:12">
      <c r="B30" s="97"/>
      <c r="D30" s="1997">
        <v>1404</v>
      </c>
      <c r="E30" s="35" t="s">
        <v>34</v>
      </c>
      <c r="F30" s="788">
        <f>SUM(F31:F32)</f>
        <v>7</v>
      </c>
      <c r="G30" s="788"/>
      <c r="H30" s="788">
        <f>SUM(H31:H32)</f>
        <v>340</v>
      </c>
      <c r="I30" s="788">
        <f>SUM(I31:I32)</f>
        <v>510</v>
      </c>
      <c r="J30" s="787">
        <f t="shared" si="0"/>
        <v>850</v>
      </c>
      <c r="K30" s="92"/>
      <c r="L30" s="92"/>
    </row>
    <row r="31" spans="1:12" ht="12" customHeight="1">
      <c r="A31" s="97">
        <v>4</v>
      </c>
      <c r="B31" s="97">
        <v>6</v>
      </c>
      <c r="C31" s="243">
        <v>11</v>
      </c>
      <c r="D31" s="1997"/>
      <c r="E31" s="251" t="s">
        <v>109</v>
      </c>
      <c r="F31" s="307">
        <v>4</v>
      </c>
      <c r="G31" s="307"/>
      <c r="H31" s="307">
        <v>180</v>
      </c>
      <c r="I31" s="341">
        <v>270</v>
      </c>
      <c r="J31" s="772">
        <f t="shared" si="0"/>
        <v>450</v>
      </c>
      <c r="K31" s="92"/>
      <c r="L31" s="92"/>
    </row>
    <row r="32" spans="1:12" ht="12" customHeight="1">
      <c r="A32" s="97">
        <v>4</v>
      </c>
      <c r="B32" s="97">
        <v>6</v>
      </c>
      <c r="C32" s="243">
        <v>11</v>
      </c>
      <c r="D32" s="1997"/>
      <c r="E32" s="251" t="s">
        <v>17</v>
      </c>
      <c r="F32" s="307">
        <v>3</v>
      </c>
      <c r="G32" s="307"/>
      <c r="H32" s="307">
        <v>160</v>
      </c>
      <c r="I32" s="341">
        <v>240</v>
      </c>
      <c r="J32" s="772">
        <f t="shared" si="0"/>
        <v>400</v>
      </c>
      <c r="K32" s="92"/>
      <c r="L32" s="92"/>
    </row>
    <row r="33" spans="1:12">
      <c r="B33" s="97"/>
      <c r="D33" s="2006">
        <v>1405</v>
      </c>
      <c r="E33" s="271" t="s">
        <v>18</v>
      </c>
      <c r="F33" s="785">
        <f>SUM(F34:F37)</f>
        <v>10</v>
      </c>
      <c r="G33" s="785"/>
      <c r="H33" s="784">
        <f>SUM(H34:H37)</f>
        <v>480</v>
      </c>
      <c r="I33" s="784">
        <f>SUM(I34:I37)</f>
        <v>720</v>
      </c>
      <c r="J33" s="783">
        <f t="shared" si="0"/>
        <v>1200</v>
      </c>
      <c r="K33" s="92"/>
      <c r="L33" s="92"/>
    </row>
    <row r="34" spans="1:12" ht="12" customHeight="1">
      <c r="A34" s="97">
        <v>5</v>
      </c>
      <c r="B34" s="97">
        <v>4</v>
      </c>
      <c r="C34" s="243">
        <v>8</v>
      </c>
      <c r="D34" s="2014"/>
      <c r="E34" s="269" t="s">
        <v>21</v>
      </c>
      <c r="F34" s="781">
        <v>2</v>
      </c>
      <c r="G34" s="781"/>
      <c r="H34" s="781">
        <v>72</v>
      </c>
      <c r="I34" s="781">
        <v>108</v>
      </c>
      <c r="J34" s="780">
        <f t="shared" si="0"/>
        <v>180</v>
      </c>
    </row>
    <row r="35" spans="1:12" ht="12" customHeight="1">
      <c r="A35" s="97">
        <v>5</v>
      </c>
      <c r="B35" s="97">
        <v>5</v>
      </c>
      <c r="C35" s="243">
        <v>11</v>
      </c>
      <c r="D35" s="2014"/>
      <c r="E35" s="251" t="s">
        <v>19</v>
      </c>
      <c r="F35" s="770">
        <v>4</v>
      </c>
      <c r="G35" s="770"/>
      <c r="H35" s="770">
        <v>156</v>
      </c>
      <c r="I35" s="770">
        <v>234</v>
      </c>
      <c r="J35" s="772">
        <f t="shared" si="0"/>
        <v>390</v>
      </c>
    </row>
    <row r="36" spans="1:12" ht="12" customHeight="1">
      <c r="A36" s="97">
        <v>5</v>
      </c>
      <c r="B36" s="97">
        <v>4</v>
      </c>
      <c r="C36" s="243">
        <v>8</v>
      </c>
      <c r="D36" s="2014"/>
      <c r="E36" s="279" t="s">
        <v>65</v>
      </c>
      <c r="F36" s="341">
        <v>3</v>
      </c>
      <c r="G36" s="341"/>
      <c r="H36" s="341">
        <v>116</v>
      </c>
      <c r="I36" s="341">
        <v>174</v>
      </c>
      <c r="J36" s="772">
        <f t="shared" si="0"/>
        <v>290</v>
      </c>
    </row>
    <row r="37" spans="1:12" ht="12" customHeight="1">
      <c r="B37" s="97"/>
      <c r="D37" s="2015"/>
      <c r="E37" s="309" t="s">
        <v>49</v>
      </c>
      <c r="F37" s="779">
        <v>1</v>
      </c>
      <c r="G37" s="779"/>
      <c r="H37" s="779">
        <v>136</v>
      </c>
      <c r="I37" s="779">
        <v>204</v>
      </c>
      <c r="J37" s="778">
        <f t="shared" si="0"/>
        <v>340</v>
      </c>
    </row>
    <row r="38" spans="1:12">
      <c r="B38" s="97"/>
      <c r="D38" s="1998">
        <v>1406</v>
      </c>
      <c r="E38" s="42" t="s">
        <v>22</v>
      </c>
      <c r="F38" s="776">
        <f>SUM(F39:F42)</f>
        <v>11</v>
      </c>
      <c r="G38" s="776"/>
      <c r="H38" s="776">
        <f>SUM(H39:H42)</f>
        <v>264</v>
      </c>
      <c r="I38" s="776">
        <f>SUM(I39:I42)</f>
        <v>396</v>
      </c>
      <c r="J38" s="775">
        <f t="shared" si="0"/>
        <v>660</v>
      </c>
    </row>
    <row r="39" spans="1:12" ht="12" customHeight="1">
      <c r="A39" s="97">
        <v>6</v>
      </c>
      <c r="B39" s="97">
        <v>2</v>
      </c>
      <c r="C39" s="243">
        <v>11</v>
      </c>
      <c r="D39" s="1998"/>
      <c r="E39" s="251" t="s">
        <v>68</v>
      </c>
      <c r="F39" s="770">
        <v>4</v>
      </c>
      <c r="G39" s="770"/>
      <c r="H39" s="770">
        <v>136</v>
      </c>
      <c r="I39" s="770">
        <v>204</v>
      </c>
      <c r="J39" s="772">
        <f t="shared" si="0"/>
        <v>340</v>
      </c>
    </row>
    <row r="40" spans="1:12" ht="12" customHeight="1">
      <c r="A40" s="97">
        <v>6</v>
      </c>
      <c r="B40" s="97">
        <v>2</v>
      </c>
      <c r="C40" s="243">
        <v>10</v>
      </c>
      <c r="D40" s="1998"/>
      <c r="E40" s="251" t="s">
        <v>23</v>
      </c>
      <c r="F40" s="770">
        <v>4</v>
      </c>
      <c r="G40" s="770"/>
      <c r="H40" s="770">
        <v>48</v>
      </c>
      <c r="I40" s="770">
        <v>72</v>
      </c>
      <c r="J40" s="772">
        <f t="shared" si="0"/>
        <v>120</v>
      </c>
    </row>
    <row r="41" spans="1:12" ht="12" customHeight="1">
      <c r="A41" s="97">
        <v>6</v>
      </c>
      <c r="B41" s="97">
        <v>2</v>
      </c>
      <c r="C41" s="243">
        <v>10</v>
      </c>
      <c r="D41" s="1998"/>
      <c r="E41" s="251" t="s">
        <v>36</v>
      </c>
      <c r="F41" s="770">
        <v>3</v>
      </c>
      <c r="G41" s="770"/>
      <c r="H41" s="770">
        <v>80</v>
      </c>
      <c r="I41" s="770">
        <v>120</v>
      </c>
      <c r="J41" s="769">
        <f t="shared" si="0"/>
        <v>200</v>
      </c>
    </row>
    <row r="42" spans="1:12" ht="12" customHeight="1">
      <c r="A42" s="97">
        <v>6</v>
      </c>
      <c r="B42" s="97">
        <v>4</v>
      </c>
      <c r="C42" s="243">
        <v>11</v>
      </c>
      <c r="D42" s="1998"/>
      <c r="E42" s="251" t="s">
        <v>37</v>
      </c>
      <c r="F42" s="770">
        <v>0</v>
      </c>
      <c r="G42" s="770"/>
      <c r="H42" s="770">
        <v>0</v>
      </c>
      <c r="I42" s="770">
        <v>0</v>
      </c>
      <c r="J42" s="769">
        <f t="shared" si="0"/>
        <v>0</v>
      </c>
    </row>
    <row r="43" spans="1:12">
      <c r="B43" s="97"/>
      <c r="D43" s="2010">
        <v>1407</v>
      </c>
      <c r="E43" s="35" t="s">
        <v>24</v>
      </c>
      <c r="F43" s="774">
        <f>SUM(F44:F45)</f>
        <v>7</v>
      </c>
      <c r="G43" s="774"/>
      <c r="H43" s="774">
        <f>SUM(H44:H45)</f>
        <v>100</v>
      </c>
      <c r="I43" s="774">
        <f>SUM(I44:I45)</f>
        <v>150</v>
      </c>
      <c r="J43" s="773">
        <f t="shared" si="0"/>
        <v>250</v>
      </c>
    </row>
    <row r="44" spans="1:12" ht="12" customHeight="1">
      <c r="A44" s="97">
        <v>7</v>
      </c>
      <c r="B44" s="97">
        <v>3</v>
      </c>
      <c r="C44" s="243">
        <v>11</v>
      </c>
      <c r="D44" s="1981"/>
      <c r="E44" s="251" t="s">
        <v>348</v>
      </c>
      <c r="F44" s="770">
        <v>4</v>
      </c>
      <c r="G44" s="770"/>
      <c r="H44" s="770">
        <v>52</v>
      </c>
      <c r="I44" s="770">
        <v>78</v>
      </c>
      <c r="J44" s="769">
        <f t="shared" si="0"/>
        <v>130</v>
      </c>
    </row>
    <row r="45" spans="1:12" ht="12" customHeight="1">
      <c r="A45" s="97">
        <v>7</v>
      </c>
      <c r="B45" s="97">
        <v>6</v>
      </c>
      <c r="C45" s="243">
        <v>10</v>
      </c>
      <c r="D45" s="1982"/>
      <c r="E45" s="251" t="s">
        <v>51</v>
      </c>
      <c r="F45" s="770">
        <v>3</v>
      </c>
      <c r="G45" s="770"/>
      <c r="H45" s="770">
        <v>48</v>
      </c>
      <c r="I45" s="770">
        <v>72</v>
      </c>
      <c r="J45" s="769">
        <f t="shared" si="0"/>
        <v>120</v>
      </c>
    </row>
    <row r="46" spans="1:12">
      <c r="B46" s="97"/>
      <c r="D46" s="2157">
        <v>1408</v>
      </c>
      <c r="E46" s="35" t="s">
        <v>25</v>
      </c>
      <c r="F46" s="774">
        <f>SUM(F47:F50)</f>
        <v>2</v>
      </c>
      <c r="G46" s="774"/>
      <c r="H46" s="774">
        <f>SUM(H47:H50)</f>
        <v>136</v>
      </c>
      <c r="I46" s="774">
        <f>SUM(I47:I50)</f>
        <v>204</v>
      </c>
      <c r="J46" s="773">
        <f t="shared" si="0"/>
        <v>340</v>
      </c>
    </row>
    <row r="47" spans="1:12">
      <c r="A47" s="97">
        <v>8</v>
      </c>
      <c r="B47" s="97">
        <v>4</v>
      </c>
      <c r="C47" s="243">
        <v>8</v>
      </c>
      <c r="D47" s="1985"/>
      <c r="E47" s="251" t="s">
        <v>20</v>
      </c>
      <c r="F47" s="307">
        <v>2</v>
      </c>
      <c r="G47" s="307"/>
      <c r="H47" s="307">
        <v>136</v>
      </c>
      <c r="I47" s="341">
        <v>204</v>
      </c>
      <c r="J47" s="772">
        <f t="shared" si="0"/>
        <v>340</v>
      </c>
    </row>
    <row r="48" spans="1:12">
      <c r="A48" s="97">
        <v>8</v>
      </c>
      <c r="B48" s="97">
        <v>4</v>
      </c>
      <c r="C48" s="243">
        <v>6</v>
      </c>
      <c r="D48" s="1985"/>
      <c r="E48" s="261" t="s">
        <v>50</v>
      </c>
      <c r="F48" s="307">
        <v>0</v>
      </c>
      <c r="G48" s="307"/>
      <c r="H48" s="307">
        <v>0</v>
      </c>
      <c r="I48" s="341">
        <v>0</v>
      </c>
      <c r="J48" s="772">
        <f t="shared" si="0"/>
        <v>0</v>
      </c>
    </row>
    <row r="49" spans="1:10" ht="12" customHeight="1">
      <c r="A49" s="97">
        <v>8</v>
      </c>
      <c r="B49" s="97">
        <v>4</v>
      </c>
      <c r="C49" s="243">
        <v>11</v>
      </c>
      <c r="D49" s="1985"/>
      <c r="E49" s="261" t="s">
        <v>347</v>
      </c>
      <c r="F49" s="307">
        <v>0</v>
      </c>
      <c r="G49" s="307"/>
      <c r="H49" s="307">
        <v>0</v>
      </c>
      <c r="I49" s="341">
        <v>0</v>
      </c>
      <c r="J49" s="769">
        <f t="shared" si="0"/>
        <v>0</v>
      </c>
    </row>
    <row r="50" spans="1:10" ht="12" customHeight="1">
      <c r="A50" s="97">
        <v>8</v>
      </c>
      <c r="B50" s="97">
        <v>4</v>
      </c>
      <c r="C50" s="243">
        <v>11</v>
      </c>
      <c r="D50" s="1985"/>
      <c r="E50" s="261" t="s">
        <v>119</v>
      </c>
      <c r="F50" s="307">
        <v>0</v>
      </c>
      <c r="G50" s="307"/>
      <c r="H50" s="307">
        <v>0</v>
      </c>
      <c r="I50" s="341">
        <v>0</v>
      </c>
      <c r="J50" s="772">
        <f t="shared" si="0"/>
        <v>0</v>
      </c>
    </row>
    <row r="51" spans="1:10" ht="12.75" customHeight="1">
      <c r="B51" s="97"/>
      <c r="D51" s="2158">
        <v>1624</v>
      </c>
      <c r="E51" s="313" t="s">
        <v>47</v>
      </c>
      <c r="F51" s="784">
        <f>SUM(F52:F53)</f>
        <v>6</v>
      </c>
      <c r="G51" s="784"/>
      <c r="H51" s="784">
        <f>SUM(H52:H53)</f>
        <v>120</v>
      </c>
      <c r="I51" s="784">
        <f>SUM(I52:I53)</f>
        <v>180</v>
      </c>
      <c r="J51" s="783">
        <f>SUM(J52:J53)</f>
        <v>300</v>
      </c>
    </row>
    <row r="52" spans="1:10" ht="12" customHeight="1">
      <c r="B52" s="97"/>
      <c r="D52" s="1987"/>
      <c r="E52" s="293" t="s">
        <v>35</v>
      </c>
      <c r="F52" s="781">
        <v>2</v>
      </c>
      <c r="G52" s="781"/>
      <c r="H52" s="781">
        <v>64</v>
      </c>
      <c r="I52" s="781">
        <v>96</v>
      </c>
      <c r="J52" s="805">
        <f>SUM(H52:I52)</f>
        <v>160</v>
      </c>
    </row>
    <row r="53" spans="1:10" ht="12" customHeight="1">
      <c r="A53" s="97">
        <v>9</v>
      </c>
      <c r="B53" s="97">
        <v>5</v>
      </c>
      <c r="C53" s="243">
        <v>10</v>
      </c>
      <c r="D53" s="1988"/>
      <c r="E53" s="790" t="s">
        <v>52</v>
      </c>
      <c r="F53" s="306">
        <v>4</v>
      </c>
      <c r="G53" s="306"/>
      <c r="H53" s="306">
        <v>56</v>
      </c>
      <c r="I53" s="804">
        <v>84</v>
      </c>
      <c r="J53" s="803">
        <f>SUM(H53:I53)</f>
        <v>140</v>
      </c>
    </row>
    <row r="54" spans="1:10" ht="13.5" customHeight="1">
      <c r="E54" s="115" t="s">
        <v>5</v>
      </c>
      <c r="F54" s="802">
        <f>SUM(F9+F17+F26+F30+F33+F38+F43+F46+F51)</f>
        <v>71</v>
      </c>
      <c r="G54" s="802"/>
      <c r="H54" s="802">
        <f>SUM(H9+H17+H26+H30+H33+H38+H43+H46+H51)</f>
        <v>3124</v>
      </c>
      <c r="I54" s="802">
        <f>SUM(I9+I17+I26+I30+I33+I38+I43+I46+I51)</f>
        <v>4686</v>
      </c>
      <c r="J54" s="801">
        <f>SUM(J9+J17+J26+J30+J33+J38+J43+J46+J51)</f>
        <v>7810</v>
      </c>
    </row>
    <row r="55" spans="1:10" ht="10.5" customHeight="1">
      <c r="D55" s="754"/>
      <c r="E55" s="99" t="s">
        <v>346</v>
      </c>
    </row>
    <row r="56" spans="1:10" ht="9" customHeight="1">
      <c r="D56" s="754"/>
    </row>
    <row r="57" spans="1:10" ht="9" customHeight="1"/>
    <row r="58" spans="1:10" ht="9" customHeight="1">
      <c r="D58" s="754"/>
    </row>
    <row r="59" spans="1:10" ht="9" customHeight="1">
      <c r="D59" s="754"/>
    </row>
    <row r="60" spans="1:10" ht="9" customHeight="1"/>
    <row r="61" spans="1:10" ht="9" customHeight="1"/>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9" ht="9" customHeight="1"/>
    <row r="130" spans="5:9" ht="9" customHeight="1"/>
    <row r="131" spans="5:9" ht="9" customHeight="1"/>
    <row r="132" spans="5:9" ht="9" customHeight="1"/>
    <row r="133" spans="5:9" ht="9" customHeight="1"/>
    <row r="134" spans="5:9" ht="9" customHeight="1"/>
    <row r="135" spans="5:9" ht="9" customHeight="1"/>
    <row r="136" spans="5:9" ht="9" customHeight="1"/>
    <row r="137" spans="5:9" ht="9" customHeight="1"/>
    <row r="138" spans="5:9" ht="9" customHeight="1"/>
    <row r="139" spans="5:9" ht="9" customHeight="1"/>
    <row r="140" spans="5:9" ht="9" customHeight="1"/>
    <row r="141" spans="5:9" ht="9" customHeight="1"/>
    <row r="142" spans="5:9" ht="9" customHeight="1"/>
    <row r="143" spans="5:9" ht="9" customHeight="1"/>
    <row r="144" spans="5:9" ht="9" customHeight="1">
      <c r="E144" s="99"/>
      <c r="F144" s="764"/>
      <c r="G144" s="764"/>
      <c r="H144" s="765"/>
      <c r="I144" s="764"/>
    </row>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sheetData>
  <mergeCells count="15">
    <mergeCell ref="D51:D53"/>
    <mergeCell ref="D43:D45"/>
    <mergeCell ref="D17:D25"/>
    <mergeCell ref="D26:D29"/>
    <mergeCell ref="D30:D32"/>
    <mergeCell ref="D38:D42"/>
    <mergeCell ref="D46:D50"/>
    <mergeCell ref="D33:D37"/>
    <mergeCell ref="D9:D16"/>
    <mergeCell ref="N3:AB3"/>
    <mergeCell ref="D3:J3"/>
    <mergeCell ref="H7:J7"/>
    <mergeCell ref="D6:D8"/>
    <mergeCell ref="D4:J4"/>
    <mergeCell ref="F6:F7"/>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17108-5465-4AB2-908F-27E22D507A3D}">
  <dimension ref="A1:AF411"/>
  <sheetViews>
    <sheetView view="pageBreakPreview" topLeftCell="D1" zoomScaleNormal="115" zoomScaleSheetLayoutView="100" workbookViewId="0">
      <selection activeCell="D3" sqref="D3:K3"/>
    </sheetView>
  </sheetViews>
  <sheetFormatPr baseColWidth="10" defaultRowHeight="12.75"/>
  <cols>
    <col min="1" max="2" width="2.140625" style="97" hidden="1" customWidth="1"/>
    <col min="3" max="3" width="2.5703125" style="97" hidden="1" customWidth="1"/>
    <col min="4" max="4" width="7.140625" style="73" customWidth="1"/>
    <col min="5" max="5" width="61.5703125" style="73" customWidth="1"/>
    <col min="6" max="6" width="1" style="73" customWidth="1"/>
    <col min="7" max="7" width="9.7109375" style="73" customWidth="1"/>
    <col min="8" max="8" width="3.7109375" style="73" customWidth="1"/>
    <col min="9" max="11" width="8.7109375" style="73" customWidth="1"/>
    <col min="12" max="13" width="11.42578125" style="73"/>
    <col min="14" max="14" width="4.7109375" style="73" customWidth="1"/>
    <col min="15" max="15" width="5" style="73" customWidth="1"/>
    <col min="16" max="16" width="2.28515625" style="73" customWidth="1"/>
    <col min="17" max="17" width="26" style="73" customWidth="1"/>
    <col min="18" max="18" width="8" style="73" customWidth="1"/>
    <col min="19" max="19" width="1" style="73" customWidth="1"/>
    <col min="20" max="20" width="6.7109375" style="73" customWidth="1"/>
    <col min="21" max="21" width="1" style="73" customWidth="1"/>
    <col min="22" max="22" width="6.7109375" style="73" customWidth="1"/>
    <col min="23" max="23" width="1" style="73" customWidth="1"/>
    <col min="24" max="24" width="6.7109375" style="73" customWidth="1"/>
    <col min="25" max="25" width="1" style="73" customWidth="1"/>
    <col min="26" max="26" width="6.7109375" style="73" customWidth="1"/>
    <col min="27" max="27" width="1" style="73" customWidth="1"/>
    <col min="28" max="28" width="6.7109375" style="73" customWidth="1"/>
    <col min="29" max="29" width="1" style="73" customWidth="1"/>
    <col min="30" max="31" width="6.7109375" style="73" customWidth="1"/>
    <col min="32" max="16384" width="11.42578125" style="73"/>
  </cols>
  <sheetData>
    <row r="1" spans="1:32" ht="13.5" customHeight="1">
      <c r="G1" s="92"/>
      <c r="H1" s="92"/>
      <c r="I1" s="92"/>
      <c r="J1" s="92"/>
      <c r="L1" s="92"/>
      <c r="M1" s="92"/>
    </row>
    <row r="2" spans="1:32" ht="3.75" customHeight="1">
      <c r="G2" s="92"/>
      <c r="H2" s="92"/>
      <c r="I2" s="92"/>
      <c r="J2" s="92"/>
      <c r="K2" s="92"/>
      <c r="L2" s="92"/>
      <c r="M2" s="92"/>
    </row>
    <row r="3" spans="1:32" ht="12.75" customHeight="1">
      <c r="D3" s="1983" t="s">
        <v>354</v>
      </c>
      <c r="E3" s="1983"/>
      <c r="F3" s="1983"/>
      <c r="G3" s="1983"/>
      <c r="H3" s="1983"/>
      <c r="I3" s="1983"/>
      <c r="J3" s="1983"/>
      <c r="K3" s="1983"/>
      <c r="L3" s="92"/>
      <c r="O3" s="1983"/>
      <c r="P3" s="1983"/>
      <c r="Q3" s="1983"/>
      <c r="R3" s="1983"/>
      <c r="S3" s="1983"/>
      <c r="T3" s="1983"/>
      <c r="U3" s="1983"/>
      <c r="V3" s="1983"/>
      <c r="W3" s="1983"/>
      <c r="X3" s="1983"/>
      <c r="Y3" s="1983"/>
      <c r="Z3" s="1983"/>
      <c r="AA3" s="1983"/>
      <c r="AB3" s="1983"/>
      <c r="AC3" s="1983"/>
    </row>
    <row r="4" spans="1:32" ht="12.75" customHeight="1">
      <c r="B4" s="831"/>
      <c r="C4" s="831"/>
      <c r="D4" s="1983" t="s">
        <v>74</v>
      </c>
      <c r="E4" s="1983"/>
      <c r="F4" s="1983"/>
      <c r="G4" s="1983"/>
      <c r="H4" s="1983"/>
      <c r="I4" s="1983"/>
      <c r="J4" s="1983"/>
      <c r="K4" s="1983"/>
      <c r="L4" s="92"/>
      <c r="M4" s="106"/>
      <c r="N4" s="106"/>
      <c r="O4" s="105"/>
      <c r="AE4" s="104"/>
      <c r="AF4" s="104"/>
    </row>
    <row r="5" spans="1:32" ht="3" customHeight="1">
      <c r="D5" s="244"/>
      <c r="E5" s="274"/>
      <c r="F5" s="274"/>
      <c r="G5" s="274"/>
      <c r="H5" s="274"/>
      <c r="I5" s="800"/>
      <c r="J5" s="799"/>
      <c r="K5" s="830"/>
      <c r="L5" s="92"/>
      <c r="O5" s="99"/>
    </row>
    <row r="6" spans="1:32" ht="12.75" customHeight="1">
      <c r="D6" s="2206" t="s">
        <v>29</v>
      </c>
      <c r="E6" s="798"/>
      <c r="F6" s="572"/>
      <c r="G6" s="2246" t="s">
        <v>353</v>
      </c>
      <c r="H6" s="508"/>
      <c r="I6" s="797"/>
      <c r="J6" s="797"/>
      <c r="K6" s="796"/>
      <c r="L6" s="92"/>
      <c r="O6" s="99"/>
    </row>
    <row r="7" spans="1:32" ht="12.75" customHeight="1">
      <c r="A7" s="97" t="s">
        <v>134</v>
      </c>
      <c r="B7" s="97" t="s">
        <v>1</v>
      </c>
      <c r="C7" s="97" t="s">
        <v>133</v>
      </c>
      <c r="D7" s="2207"/>
      <c r="E7" s="326" t="s">
        <v>350</v>
      </c>
      <c r="F7" s="363"/>
      <c r="G7" s="2443"/>
      <c r="H7" s="174"/>
      <c r="I7" s="2441" t="s">
        <v>349</v>
      </c>
      <c r="J7" s="2441"/>
      <c r="K7" s="2434"/>
      <c r="L7" s="92"/>
      <c r="M7" s="97"/>
    </row>
    <row r="8" spans="1:32">
      <c r="D8" s="2208"/>
      <c r="E8" s="323"/>
      <c r="F8" s="360"/>
      <c r="G8" s="297"/>
      <c r="H8" s="297"/>
      <c r="I8" s="795" t="s">
        <v>26</v>
      </c>
      <c r="J8" s="795" t="s">
        <v>27</v>
      </c>
      <c r="K8" s="829" t="s">
        <v>5</v>
      </c>
      <c r="L8" s="92"/>
    </row>
    <row r="9" spans="1:32">
      <c r="D9" s="2157">
        <v>1401</v>
      </c>
      <c r="E9" s="271" t="s">
        <v>9</v>
      </c>
      <c r="F9" s="432"/>
      <c r="G9" s="828">
        <f>SUM(G10:G16)</f>
        <v>6</v>
      </c>
      <c r="H9" s="828"/>
      <c r="I9" s="828">
        <f>SUM(I10:I16)</f>
        <v>318</v>
      </c>
      <c r="J9" s="828">
        <f>SUM(J10:J16)</f>
        <v>479</v>
      </c>
      <c r="K9" s="827">
        <f t="shared" ref="K9:K55" si="0">SUM(I9:J9)</f>
        <v>797</v>
      </c>
      <c r="L9" s="92"/>
    </row>
    <row r="10" spans="1:32" ht="12" customHeight="1">
      <c r="A10" s="97">
        <v>1</v>
      </c>
      <c r="B10" s="97">
        <v>1</v>
      </c>
      <c r="C10" s="97">
        <v>11</v>
      </c>
      <c r="D10" s="1985"/>
      <c r="E10" s="269" t="s">
        <v>10</v>
      </c>
      <c r="F10" s="782"/>
      <c r="G10" s="815">
        <v>1</v>
      </c>
      <c r="H10" s="815"/>
      <c r="I10" s="815">
        <v>48</v>
      </c>
      <c r="J10" s="815">
        <v>72</v>
      </c>
      <c r="K10" s="814">
        <f t="shared" si="0"/>
        <v>120</v>
      </c>
      <c r="L10" s="92"/>
      <c r="M10" s="92"/>
    </row>
    <row r="11" spans="1:32" ht="12" customHeight="1">
      <c r="A11" s="97">
        <v>1</v>
      </c>
      <c r="B11" s="97">
        <v>1</v>
      </c>
      <c r="C11" s="97">
        <v>5</v>
      </c>
      <c r="D11" s="1985"/>
      <c r="E11" s="251" t="s">
        <v>11</v>
      </c>
      <c r="F11" s="261"/>
      <c r="G11" s="242">
        <v>1</v>
      </c>
      <c r="H11" s="242"/>
      <c r="I11" s="242">
        <v>60</v>
      </c>
      <c r="J11" s="242">
        <v>90</v>
      </c>
      <c r="K11" s="248">
        <f t="shared" si="0"/>
        <v>150</v>
      </c>
      <c r="L11" s="92"/>
      <c r="M11" s="92"/>
    </row>
    <row r="12" spans="1:32" ht="12" customHeight="1">
      <c r="A12" s="97">
        <v>1</v>
      </c>
      <c r="B12" s="97">
        <v>1</v>
      </c>
      <c r="C12" s="97">
        <v>12</v>
      </c>
      <c r="D12" s="1985"/>
      <c r="E12" s="251" t="s">
        <v>12</v>
      </c>
      <c r="F12" s="261"/>
      <c r="G12" s="242">
        <v>2</v>
      </c>
      <c r="H12" s="242"/>
      <c r="I12" s="242">
        <v>67</v>
      </c>
      <c r="J12" s="242">
        <v>102</v>
      </c>
      <c r="K12" s="248">
        <f t="shared" si="0"/>
        <v>169</v>
      </c>
      <c r="L12" s="92"/>
      <c r="M12" s="92"/>
    </row>
    <row r="13" spans="1:32" ht="12" customHeight="1">
      <c r="A13" s="97">
        <v>1</v>
      </c>
      <c r="B13" s="97">
        <v>1</v>
      </c>
      <c r="C13" s="97">
        <v>2</v>
      </c>
      <c r="D13" s="1985"/>
      <c r="E13" s="251" t="s">
        <v>30</v>
      </c>
      <c r="F13" s="261"/>
      <c r="G13" s="242">
        <v>1</v>
      </c>
      <c r="H13" s="242"/>
      <c r="I13" s="242">
        <v>80</v>
      </c>
      <c r="J13" s="242">
        <v>120</v>
      </c>
      <c r="K13" s="248">
        <f t="shared" si="0"/>
        <v>200</v>
      </c>
      <c r="L13" s="92"/>
      <c r="M13" s="92"/>
    </row>
    <row r="14" spans="1:32" ht="12" customHeight="1">
      <c r="A14" s="97">
        <v>1</v>
      </c>
      <c r="B14" s="97">
        <v>1</v>
      </c>
      <c r="C14" s="97">
        <v>4</v>
      </c>
      <c r="D14" s="1985"/>
      <c r="E14" s="251" t="s">
        <v>31</v>
      </c>
      <c r="F14" s="261"/>
      <c r="G14" s="242">
        <v>0</v>
      </c>
      <c r="H14" s="242"/>
      <c r="I14" s="242">
        <v>0</v>
      </c>
      <c r="J14" s="242">
        <v>0</v>
      </c>
      <c r="K14" s="248">
        <f t="shared" si="0"/>
        <v>0</v>
      </c>
      <c r="L14" s="92"/>
      <c r="M14" s="92"/>
    </row>
    <row r="15" spans="1:32" ht="12" customHeight="1">
      <c r="A15" s="97">
        <v>1</v>
      </c>
      <c r="B15" s="97">
        <v>1</v>
      </c>
      <c r="C15" s="97">
        <v>1</v>
      </c>
      <c r="D15" s="1996"/>
      <c r="E15" s="251" t="s">
        <v>58</v>
      </c>
      <c r="F15" s="261"/>
      <c r="G15" s="242">
        <v>1</v>
      </c>
      <c r="H15" s="242"/>
      <c r="I15" s="242">
        <v>63</v>
      </c>
      <c r="J15" s="242">
        <v>95</v>
      </c>
      <c r="K15" s="248">
        <f t="shared" si="0"/>
        <v>158</v>
      </c>
      <c r="L15" s="92"/>
      <c r="M15" s="92"/>
    </row>
    <row r="16" spans="1:32" ht="12" customHeight="1">
      <c r="D16" s="826"/>
      <c r="E16" s="251" t="s">
        <v>64</v>
      </c>
      <c r="F16" s="261"/>
      <c r="G16" s="242">
        <v>0</v>
      </c>
      <c r="H16" s="242"/>
      <c r="I16" s="242">
        <v>0</v>
      </c>
      <c r="J16" s="242">
        <v>0</v>
      </c>
      <c r="K16" s="248">
        <f t="shared" si="0"/>
        <v>0</v>
      </c>
      <c r="L16" s="92"/>
      <c r="M16" s="92"/>
    </row>
    <row r="17" spans="1:13">
      <c r="D17" s="1985">
        <v>1402</v>
      </c>
      <c r="E17" s="35" t="s">
        <v>13</v>
      </c>
      <c r="F17" s="111"/>
      <c r="G17" s="813">
        <f>SUM(G18:G25)</f>
        <v>18</v>
      </c>
      <c r="H17" s="813"/>
      <c r="I17" s="813">
        <f>SUM(I18:I25)</f>
        <v>686</v>
      </c>
      <c r="J17" s="813">
        <f>SUM(J18:J25)</f>
        <v>1031</v>
      </c>
      <c r="K17" s="267">
        <f t="shared" si="0"/>
        <v>1717</v>
      </c>
      <c r="L17" s="92"/>
      <c r="M17" s="92"/>
    </row>
    <row r="18" spans="1:13" ht="12" customHeight="1">
      <c r="A18" s="97">
        <v>2</v>
      </c>
      <c r="B18" s="97">
        <v>4</v>
      </c>
      <c r="C18" s="97">
        <v>11</v>
      </c>
      <c r="D18" s="1985"/>
      <c r="E18" s="251" t="s">
        <v>92</v>
      </c>
      <c r="F18" s="261"/>
      <c r="G18" s="242">
        <v>5</v>
      </c>
      <c r="H18" s="242"/>
      <c r="I18" s="242">
        <v>220</v>
      </c>
      <c r="J18" s="242">
        <v>330</v>
      </c>
      <c r="K18" s="248">
        <f t="shared" si="0"/>
        <v>550</v>
      </c>
      <c r="L18" s="92"/>
      <c r="M18" s="92"/>
    </row>
    <row r="19" spans="1:13" ht="12" customHeight="1">
      <c r="A19" s="97">
        <v>2</v>
      </c>
      <c r="B19" s="97">
        <v>4</v>
      </c>
      <c r="C19" s="97">
        <v>10</v>
      </c>
      <c r="D19" s="1985"/>
      <c r="E19" s="251" t="s">
        <v>110</v>
      </c>
      <c r="F19" s="261"/>
      <c r="G19" s="242">
        <v>4</v>
      </c>
      <c r="H19" s="242"/>
      <c r="I19" s="242">
        <v>80</v>
      </c>
      <c r="J19" s="242">
        <v>120</v>
      </c>
      <c r="K19" s="248">
        <f t="shared" si="0"/>
        <v>200</v>
      </c>
      <c r="L19" s="92"/>
      <c r="M19" s="92"/>
    </row>
    <row r="20" spans="1:13" ht="12" customHeight="1">
      <c r="A20" s="97">
        <v>2</v>
      </c>
      <c r="B20" s="97">
        <v>4</v>
      </c>
      <c r="C20" s="97">
        <v>10</v>
      </c>
      <c r="D20" s="1985"/>
      <c r="E20" s="251" t="s">
        <v>56</v>
      </c>
      <c r="F20" s="261"/>
      <c r="G20" s="242">
        <v>4</v>
      </c>
      <c r="H20" s="242"/>
      <c r="I20" s="242">
        <v>60</v>
      </c>
      <c r="J20" s="242">
        <v>90</v>
      </c>
      <c r="K20" s="248">
        <f t="shared" si="0"/>
        <v>150</v>
      </c>
      <c r="L20" s="92"/>
      <c r="M20" s="92"/>
    </row>
    <row r="21" spans="1:13" ht="12" customHeight="1">
      <c r="A21" s="97">
        <v>2</v>
      </c>
      <c r="B21" s="97">
        <v>4</v>
      </c>
      <c r="C21" s="97">
        <v>3</v>
      </c>
      <c r="D21" s="1985"/>
      <c r="E21" s="251" t="s">
        <v>125</v>
      </c>
      <c r="F21" s="261"/>
      <c r="G21" s="242">
        <v>2</v>
      </c>
      <c r="H21" s="242"/>
      <c r="I21" s="242">
        <v>80</v>
      </c>
      <c r="J21" s="242">
        <v>120</v>
      </c>
      <c r="K21" s="248">
        <f t="shared" si="0"/>
        <v>200</v>
      </c>
      <c r="L21" s="92"/>
      <c r="M21" s="92"/>
    </row>
    <row r="22" spans="1:13" ht="12" customHeight="1">
      <c r="A22" s="97">
        <v>2</v>
      </c>
      <c r="B22" s="97">
        <v>4</v>
      </c>
      <c r="C22" s="97">
        <v>7</v>
      </c>
      <c r="D22" s="1985"/>
      <c r="E22" s="251" t="s">
        <v>124</v>
      </c>
      <c r="F22" s="261"/>
      <c r="G22" s="242">
        <v>1</v>
      </c>
      <c r="H22" s="242"/>
      <c r="I22" s="242">
        <v>62</v>
      </c>
      <c r="J22" s="242">
        <v>95</v>
      </c>
      <c r="K22" s="248">
        <f t="shared" si="0"/>
        <v>157</v>
      </c>
      <c r="L22" s="92"/>
      <c r="M22" s="92"/>
    </row>
    <row r="23" spans="1:13" ht="12" customHeight="1">
      <c r="A23" s="97">
        <v>2</v>
      </c>
      <c r="B23" s="97">
        <v>4</v>
      </c>
      <c r="C23" s="97">
        <v>1</v>
      </c>
      <c r="D23" s="1985"/>
      <c r="E23" s="251" t="s">
        <v>53</v>
      </c>
      <c r="F23" s="261"/>
      <c r="G23" s="242">
        <v>1</v>
      </c>
      <c r="H23" s="242"/>
      <c r="I23" s="242">
        <v>104</v>
      </c>
      <c r="J23" s="242">
        <v>156</v>
      </c>
      <c r="K23" s="248">
        <f t="shared" si="0"/>
        <v>260</v>
      </c>
      <c r="L23" s="92"/>
      <c r="M23" s="92"/>
    </row>
    <row r="24" spans="1:13" ht="12" customHeight="1">
      <c r="A24" s="97">
        <v>2</v>
      </c>
      <c r="B24" s="97">
        <v>4</v>
      </c>
      <c r="C24" s="97">
        <v>9</v>
      </c>
      <c r="D24" s="1985"/>
      <c r="E24" s="251" t="s">
        <v>123</v>
      </c>
      <c r="F24" s="261"/>
      <c r="G24" s="242">
        <v>1</v>
      </c>
      <c r="H24" s="242"/>
      <c r="I24" s="242">
        <v>80</v>
      </c>
      <c r="J24" s="242">
        <v>120</v>
      </c>
      <c r="K24" s="248">
        <f t="shared" si="0"/>
        <v>200</v>
      </c>
      <c r="L24" s="92"/>
      <c r="M24" s="92"/>
    </row>
    <row r="25" spans="1:13" ht="12" customHeight="1">
      <c r="A25" s="97">
        <v>2</v>
      </c>
      <c r="B25" s="97">
        <v>4</v>
      </c>
      <c r="C25" s="97">
        <v>11</v>
      </c>
      <c r="D25" s="1985"/>
      <c r="E25" s="251" t="s">
        <v>165</v>
      </c>
      <c r="F25" s="261"/>
      <c r="G25" s="242">
        <v>0</v>
      </c>
      <c r="H25" s="242"/>
      <c r="I25" s="242">
        <v>0</v>
      </c>
      <c r="J25" s="242">
        <v>0</v>
      </c>
      <c r="K25" s="248">
        <f t="shared" si="0"/>
        <v>0</v>
      </c>
      <c r="L25" s="92"/>
      <c r="M25" s="92"/>
    </row>
    <row r="26" spans="1:13">
      <c r="D26" s="2158">
        <v>1403</v>
      </c>
      <c r="E26" s="35" t="s">
        <v>14</v>
      </c>
      <c r="F26" s="111"/>
      <c r="G26" s="813">
        <f>SUM(G27:G29)</f>
        <v>9</v>
      </c>
      <c r="H26" s="813"/>
      <c r="I26" s="813">
        <f>SUM(I27:I29)</f>
        <v>248</v>
      </c>
      <c r="J26" s="813">
        <f>SUM(J27:J29)</f>
        <v>372</v>
      </c>
      <c r="K26" s="267">
        <f t="shared" si="0"/>
        <v>620</v>
      </c>
      <c r="L26" s="92"/>
      <c r="M26" s="92"/>
    </row>
    <row r="27" spans="1:13" ht="12" customHeight="1">
      <c r="A27" s="97">
        <v>3</v>
      </c>
      <c r="B27" s="97">
        <v>5</v>
      </c>
      <c r="C27" s="97">
        <v>11</v>
      </c>
      <c r="D27" s="1987"/>
      <c r="E27" s="251" t="s">
        <v>33</v>
      </c>
      <c r="F27" s="261"/>
      <c r="G27" s="242">
        <v>5</v>
      </c>
      <c r="H27" s="242"/>
      <c r="I27" s="242">
        <v>112</v>
      </c>
      <c r="J27" s="242">
        <v>168</v>
      </c>
      <c r="K27" s="811">
        <f t="shared" si="0"/>
        <v>280</v>
      </c>
      <c r="L27" s="92"/>
      <c r="M27" s="92"/>
    </row>
    <row r="28" spans="1:13" ht="12" customHeight="1">
      <c r="A28" s="97">
        <v>3</v>
      </c>
      <c r="B28" s="97">
        <v>5</v>
      </c>
      <c r="C28" s="97">
        <v>8</v>
      </c>
      <c r="D28" s="1987"/>
      <c r="E28" s="251" t="s">
        <v>15</v>
      </c>
      <c r="F28" s="261"/>
      <c r="G28" s="242">
        <v>1</v>
      </c>
      <c r="H28" s="242"/>
      <c r="I28" s="242">
        <v>64</v>
      </c>
      <c r="J28" s="242">
        <v>96</v>
      </c>
      <c r="K28" s="811">
        <f t="shared" si="0"/>
        <v>160</v>
      </c>
      <c r="L28" s="92"/>
      <c r="M28" s="92"/>
    </row>
    <row r="29" spans="1:13" ht="12" customHeight="1">
      <c r="A29" s="97">
        <v>3</v>
      </c>
      <c r="B29" s="97">
        <v>5</v>
      </c>
      <c r="C29" s="97">
        <v>10</v>
      </c>
      <c r="D29" s="1987"/>
      <c r="E29" s="790" t="s">
        <v>16</v>
      </c>
      <c r="F29" s="789"/>
      <c r="G29" s="242">
        <v>3</v>
      </c>
      <c r="H29" s="242"/>
      <c r="I29" s="242">
        <v>72</v>
      </c>
      <c r="J29" s="242">
        <v>108</v>
      </c>
      <c r="K29" s="811">
        <f t="shared" si="0"/>
        <v>180</v>
      </c>
      <c r="L29" s="92"/>
      <c r="M29" s="92"/>
    </row>
    <row r="30" spans="1:13">
      <c r="D30" s="1997">
        <v>1404</v>
      </c>
      <c r="E30" s="35" t="s">
        <v>34</v>
      </c>
      <c r="F30" s="111"/>
      <c r="G30" s="813">
        <f>SUM(G31:G32)</f>
        <v>10</v>
      </c>
      <c r="H30" s="813"/>
      <c r="I30" s="813">
        <f>SUM(I31:I32)</f>
        <v>216</v>
      </c>
      <c r="J30" s="813">
        <f>SUM(J31:J32)</f>
        <v>324</v>
      </c>
      <c r="K30" s="825">
        <f t="shared" si="0"/>
        <v>540</v>
      </c>
      <c r="L30" s="824"/>
      <c r="M30" s="92"/>
    </row>
    <row r="31" spans="1:13" ht="12" customHeight="1">
      <c r="A31" s="97">
        <v>4</v>
      </c>
      <c r="B31" s="97">
        <v>6</v>
      </c>
      <c r="C31" s="97">
        <v>11</v>
      </c>
      <c r="D31" s="1997"/>
      <c r="E31" s="251" t="s">
        <v>109</v>
      </c>
      <c r="F31" s="261"/>
      <c r="G31" s="242">
        <v>5</v>
      </c>
      <c r="H31" s="242"/>
      <c r="I31" s="242">
        <v>116</v>
      </c>
      <c r="J31" s="242">
        <v>174</v>
      </c>
      <c r="K31" s="248">
        <f t="shared" si="0"/>
        <v>290</v>
      </c>
      <c r="L31" s="92"/>
      <c r="M31" s="92"/>
    </row>
    <row r="32" spans="1:13" ht="12" customHeight="1">
      <c r="A32" s="97">
        <v>4</v>
      </c>
      <c r="B32" s="97">
        <v>6</v>
      </c>
      <c r="C32" s="97">
        <v>11</v>
      </c>
      <c r="D32" s="1997"/>
      <c r="E32" s="251" t="s">
        <v>17</v>
      </c>
      <c r="F32" s="261"/>
      <c r="G32" s="242">
        <v>5</v>
      </c>
      <c r="H32" s="242"/>
      <c r="I32" s="242">
        <v>100</v>
      </c>
      <c r="J32" s="242">
        <v>150</v>
      </c>
      <c r="K32" s="248">
        <f t="shared" si="0"/>
        <v>250</v>
      </c>
      <c r="L32" s="92"/>
      <c r="M32" s="92"/>
    </row>
    <row r="33" spans="1:13">
      <c r="D33" s="2006">
        <v>1405</v>
      </c>
      <c r="E33" s="271" t="s">
        <v>18</v>
      </c>
      <c r="F33" s="786"/>
      <c r="G33" s="823">
        <f>SUM(G34:G37)</f>
        <v>10</v>
      </c>
      <c r="H33" s="823"/>
      <c r="I33" s="823">
        <f>SUM(I34:I37)</f>
        <v>532</v>
      </c>
      <c r="J33" s="823">
        <f>SUM(J34:J37)</f>
        <v>798</v>
      </c>
      <c r="K33" s="822">
        <f t="shared" si="0"/>
        <v>1330</v>
      </c>
      <c r="L33" s="92"/>
      <c r="M33" s="92"/>
    </row>
    <row r="34" spans="1:13" ht="12" customHeight="1">
      <c r="A34" s="97">
        <v>5</v>
      </c>
      <c r="B34" s="97">
        <v>4</v>
      </c>
      <c r="C34" s="97">
        <v>8</v>
      </c>
      <c r="D34" s="2014"/>
      <c r="E34" s="269" t="s">
        <v>21</v>
      </c>
      <c r="F34" s="782"/>
      <c r="G34" s="821">
        <v>1</v>
      </c>
      <c r="H34" s="821"/>
      <c r="I34" s="821">
        <v>64</v>
      </c>
      <c r="J34" s="821">
        <v>96</v>
      </c>
      <c r="K34" s="814">
        <f t="shared" si="0"/>
        <v>160</v>
      </c>
    </row>
    <row r="35" spans="1:13" ht="12" customHeight="1">
      <c r="A35" s="97">
        <v>5</v>
      </c>
      <c r="B35" s="97">
        <v>5</v>
      </c>
      <c r="C35" s="97">
        <v>11</v>
      </c>
      <c r="D35" s="2014"/>
      <c r="E35" s="251" t="s">
        <v>19</v>
      </c>
      <c r="F35" s="261"/>
      <c r="G35" s="259">
        <v>5</v>
      </c>
      <c r="H35" s="259"/>
      <c r="I35" s="259">
        <v>156</v>
      </c>
      <c r="J35" s="259">
        <v>234</v>
      </c>
      <c r="K35" s="248">
        <f t="shared" si="0"/>
        <v>390</v>
      </c>
    </row>
    <row r="36" spans="1:13" ht="12" customHeight="1">
      <c r="A36" s="97">
        <v>5</v>
      </c>
      <c r="B36" s="97">
        <v>4</v>
      </c>
      <c r="C36" s="97">
        <v>8</v>
      </c>
      <c r="D36" s="2014"/>
      <c r="E36" s="279" t="s">
        <v>65</v>
      </c>
      <c r="F36" s="489"/>
      <c r="G36" s="242">
        <v>3</v>
      </c>
      <c r="H36" s="242"/>
      <c r="I36" s="242">
        <v>160</v>
      </c>
      <c r="J36" s="242">
        <v>240</v>
      </c>
      <c r="K36" s="248">
        <f t="shared" si="0"/>
        <v>400</v>
      </c>
    </row>
    <row r="37" spans="1:13" ht="12" customHeight="1">
      <c r="D37" s="2015"/>
      <c r="E37" s="309" t="s">
        <v>49</v>
      </c>
      <c r="F37" s="486"/>
      <c r="G37" s="820">
        <v>1</v>
      </c>
      <c r="H37" s="820"/>
      <c r="I37" s="820">
        <v>152</v>
      </c>
      <c r="J37" s="820">
        <v>228</v>
      </c>
      <c r="K37" s="809">
        <f t="shared" si="0"/>
        <v>380</v>
      </c>
    </row>
    <row r="38" spans="1:13">
      <c r="D38" s="1998">
        <v>1406</v>
      </c>
      <c r="E38" s="42" t="s">
        <v>22</v>
      </c>
      <c r="F38" s="777"/>
      <c r="G38" s="819">
        <f>SUM(G39:G42)</f>
        <v>13</v>
      </c>
      <c r="H38" s="819"/>
      <c r="I38" s="819">
        <f>SUM(I39:I42)</f>
        <v>208</v>
      </c>
      <c r="J38" s="819">
        <f>SUM(J39:J42)</f>
        <v>312</v>
      </c>
      <c r="K38" s="812">
        <f t="shared" si="0"/>
        <v>520</v>
      </c>
    </row>
    <row r="39" spans="1:13" ht="12" customHeight="1">
      <c r="A39" s="97">
        <v>6</v>
      </c>
      <c r="B39" s="97">
        <v>2</v>
      </c>
      <c r="C39" s="97">
        <v>11</v>
      </c>
      <c r="D39" s="1998"/>
      <c r="E39" s="251" t="s">
        <v>68</v>
      </c>
      <c r="F39" s="261"/>
      <c r="G39" s="259">
        <v>5</v>
      </c>
      <c r="H39" s="259"/>
      <c r="I39" s="259">
        <v>80</v>
      </c>
      <c r="J39" s="259">
        <v>120</v>
      </c>
      <c r="K39" s="248">
        <f t="shared" si="0"/>
        <v>200</v>
      </c>
    </row>
    <row r="40" spans="1:13" ht="12" customHeight="1">
      <c r="A40" s="97">
        <v>6</v>
      </c>
      <c r="B40" s="97">
        <v>2</v>
      </c>
      <c r="C40" s="97">
        <v>10</v>
      </c>
      <c r="D40" s="1998"/>
      <c r="E40" s="251" t="s">
        <v>23</v>
      </c>
      <c r="F40" s="261"/>
      <c r="G40" s="259">
        <v>5</v>
      </c>
      <c r="H40" s="259"/>
      <c r="I40" s="259">
        <v>60</v>
      </c>
      <c r="J40" s="259">
        <v>90</v>
      </c>
      <c r="K40" s="248">
        <f t="shared" si="0"/>
        <v>150</v>
      </c>
    </row>
    <row r="41" spans="1:13" ht="12" customHeight="1">
      <c r="A41" s="97">
        <v>6</v>
      </c>
      <c r="B41" s="97">
        <v>2</v>
      </c>
      <c r="C41" s="97">
        <v>10</v>
      </c>
      <c r="D41" s="1998"/>
      <c r="E41" s="251" t="s">
        <v>36</v>
      </c>
      <c r="F41" s="261"/>
      <c r="G41" s="259">
        <v>3</v>
      </c>
      <c r="H41" s="259"/>
      <c r="I41" s="259">
        <v>68</v>
      </c>
      <c r="J41" s="259">
        <v>102</v>
      </c>
      <c r="K41" s="248">
        <f t="shared" si="0"/>
        <v>170</v>
      </c>
    </row>
    <row r="42" spans="1:13" ht="12" customHeight="1">
      <c r="A42" s="97">
        <v>6</v>
      </c>
      <c r="B42" s="97">
        <v>4</v>
      </c>
      <c r="C42" s="97">
        <v>11</v>
      </c>
      <c r="D42" s="1998"/>
      <c r="E42" s="251" t="s">
        <v>37</v>
      </c>
      <c r="F42" s="261"/>
      <c r="G42" s="259">
        <v>0</v>
      </c>
      <c r="H42" s="259"/>
      <c r="I42" s="259">
        <v>0</v>
      </c>
      <c r="J42" s="259">
        <v>0</v>
      </c>
      <c r="K42" s="248">
        <f t="shared" si="0"/>
        <v>0</v>
      </c>
    </row>
    <row r="43" spans="1:13">
      <c r="D43" s="1998">
        <v>1407</v>
      </c>
      <c r="E43" s="35" t="s">
        <v>24</v>
      </c>
      <c r="F43" s="111"/>
      <c r="G43" s="818">
        <f>SUM(G44:G45)</f>
        <v>8</v>
      </c>
      <c r="H43" s="818"/>
      <c r="I43" s="818">
        <f>SUM(I44:I45)</f>
        <v>68</v>
      </c>
      <c r="J43" s="818">
        <f>SUM(J44:J45)</f>
        <v>102</v>
      </c>
      <c r="K43" s="267">
        <f t="shared" si="0"/>
        <v>170</v>
      </c>
    </row>
    <row r="44" spans="1:13" ht="12" customHeight="1">
      <c r="A44" s="97">
        <v>7</v>
      </c>
      <c r="B44" s="97">
        <v>3</v>
      </c>
      <c r="C44" s="97">
        <v>11</v>
      </c>
      <c r="D44" s="1998"/>
      <c r="E44" s="251" t="s">
        <v>348</v>
      </c>
      <c r="F44" s="261"/>
      <c r="G44" s="259">
        <v>5</v>
      </c>
      <c r="H44" s="259"/>
      <c r="I44" s="259">
        <v>36</v>
      </c>
      <c r="J44" s="259">
        <v>54</v>
      </c>
      <c r="K44" s="811">
        <f t="shared" si="0"/>
        <v>90</v>
      </c>
    </row>
    <row r="45" spans="1:13" ht="12" customHeight="1">
      <c r="A45" s="97">
        <v>7</v>
      </c>
      <c r="B45" s="97">
        <v>6</v>
      </c>
      <c r="C45" s="97">
        <v>10</v>
      </c>
      <c r="D45" s="1998"/>
      <c r="E45" s="251" t="s">
        <v>51</v>
      </c>
      <c r="F45" s="261"/>
      <c r="G45" s="259">
        <v>3</v>
      </c>
      <c r="H45" s="259"/>
      <c r="I45" s="259">
        <v>32</v>
      </c>
      <c r="J45" s="259">
        <v>48</v>
      </c>
      <c r="K45" s="811">
        <f t="shared" si="0"/>
        <v>80</v>
      </c>
    </row>
    <row r="46" spans="1:13">
      <c r="D46" s="2157">
        <v>1408</v>
      </c>
      <c r="E46" s="271" t="s">
        <v>25</v>
      </c>
      <c r="F46" s="313"/>
      <c r="G46" s="817">
        <f>SUM(G47:G50)</f>
        <v>1</v>
      </c>
      <c r="H46" s="817"/>
      <c r="I46" s="817">
        <f>SUM(I47:I50)</f>
        <v>36</v>
      </c>
      <c r="J46" s="817">
        <f>SUM(J47:J50)</f>
        <v>54</v>
      </c>
      <c r="K46" s="816">
        <f t="shared" si="0"/>
        <v>90</v>
      </c>
    </row>
    <row r="47" spans="1:13">
      <c r="D47" s="2214"/>
      <c r="E47" s="269" t="s">
        <v>20</v>
      </c>
      <c r="F47" s="782"/>
      <c r="G47" s="815">
        <v>1</v>
      </c>
      <c r="H47" s="815"/>
      <c r="I47" s="815">
        <v>36</v>
      </c>
      <c r="J47" s="815">
        <v>54</v>
      </c>
      <c r="K47" s="814">
        <f t="shared" si="0"/>
        <v>90</v>
      </c>
    </row>
    <row r="48" spans="1:13">
      <c r="D48" s="2214"/>
      <c r="E48" s="251" t="s">
        <v>50</v>
      </c>
      <c r="F48" s="261"/>
      <c r="G48" s="242">
        <v>0</v>
      </c>
      <c r="H48" s="242"/>
      <c r="I48" s="242">
        <v>0</v>
      </c>
      <c r="J48" s="242">
        <v>0</v>
      </c>
      <c r="K48" s="248">
        <f t="shared" si="0"/>
        <v>0</v>
      </c>
    </row>
    <row r="49" spans="1:11" ht="12" customHeight="1">
      <c r="A49" s="97">
        <v>8</v>
      </c>
      <c r="B49" s="97">
        <v>4</v>
      </c>
      <c r="C49" s="97">
        <v>11</v>
      </c>
      <c r="D49" s="2214"/>
      <c r="E49" s="251" t="s">
        <v>347</v>
      </c>
      <c r="F49" s="261"/>
      <c r="G49" s="242">
        <v>0</v>
      </c>
      <c r="H49" s="242"/>
      <c r="I49" s="242">
        <v>0</v>
      </c>
      <c r="J49" s="242">
        <v>0</v>
      </c>
      <c r="K49" s="248">
        <f t="shared" si="0"/>
        <v>0</v>
      </c>
    </row>
    <row r="50" spans="1:11" ht="12" customHeight="1">
      <c r="A50" s="97">
        <v>8</v>
      </c>
      <c r="B50" s="97">
        <v>4</v>
      </c>
      <c r="C50" s="97">
        <v>11</v>
      </c>
      <c r="D50" s="2214"/>
      <c r="E50" s="251" t="s">
        <v>119</v>
      </c>
      <c r="F50" s="261"/>
      <c r="G50" s="242">
        <v>0</v>
      </c>
      <c r="H50" s="242"/>
      <c r="I50" s="242">
        <v>0</v>
      </c>
      <c r="J50" s="242">
        <v>0</v>
      </c>
      <c r="K50" s="809">
        <f t="shared" si="0"/>
        <v>0</v>
      </c>
    </row>
    <row r="51" spans="1:11" ht="12.75" customHeight="1">
      <c r="D51" s="2158">
        <v>1624</v>
      </c>
      <c r="E51" s="35" t="s">
        <v>47</v>
      </c>
      <c r="F51" s="111"/>
      <c r="G51" s="813">
        <f>SUM(G52:G53)</f>
        <v>6</v>
      </c>
      <c r="H51" s="813"/>
      <c r="I51" s="813">
        <f>SUM(I52:I53)</f>
        <v>108</v>
      </c>
      <c r="J51" s="813">
        <f>SUM(J52:J53)</f>
        <v>162</v>
      </c>
      <c r="K51" s="812">
        <f t="shared" si="0"/>
        <v>270</v>
      </c>
    </row>
    <row r="52" spans="1:11" ht="12" customHeight="1">
      <c r="D52" s="1987"/>
      <c r="E52" s="279" t="s">
        <v>35</v>
      </c>
      <c r="F52" s="285"/>
      <c r="G52" s="259">
        <v>1</v>
      </c>
      <c r="H52" s="259"/>
      <c r="I52" s="259">
        <v>32</v>
      </c>
      <c r="J52" s="259">
        <v>48</v>
      </c>
      <c r="K52" s="811">
        <f t="shared" si="0"/>
        <v>80</v>
      </c>
    </row>
    <row r="53" spans="1:11" ht="12" customHeight="1">
      <c r="A53" s="97">
        <v>9</v>
      </c>
      <c r="B53" s="97">
        <v>5</v>
      </c>
      <c r="C53" s="97">
        <v>10</v>
      </c>
      <c r="D53" s="1988"/>
      <c r="E53" s="790" t="s">
        <v>52</v>
      </c>
      <c r="F53" s="789"/>
      <c r="G53" s="810">
        <v>5</v>
      </c>
      <c r="H53" s="810"/>
      <c r="I53" s="810">
        <v>76</v>
      </c>
      <c r="J53" s="810">
        <v>114</v>
      </c>
      <c r="K53" s="809">
        <f t="shared" si="0"/>
        <v>190</v>
      </c>
    </row>
    <row r="54" spans="1:11" ht="12.75" customHeight="1">
      <c r="D54" s="2444"/>
      <c r="E54" s="35" t="s">
        <v>42</v>
      </c>
      <c r="F54" s="771"/>
      <c r="G54" s="246">
        <f>SUM(G55)</f>
        <v>0</v>
      </c>
      <c r="H54" s="246"/>
      <c r="I54" s="246">
        <f>SUM(I55)</f>
        <v>0</v>
      </c>
      <c r="J54" s="246">
        <f>SUM(J55)</f>
        <v>0</v>
      </c>
      <c r="K54" s="302">
        <f t="shared" si="0"/>
        <v>0</v>
      </c>
    </row>
    <row r="55" spans="1:11" ht="12" customHeight="1">
      <c r="D55" s="2445"/>
      <c r="E55" s="790" t="s">
        <v>268</v>
      </c>
      <c r="F55" s="789"/>
      <c r="G55" s="810">
        <v>0</v>
      </c>
      <c r="H55" s="810"/>
      <c r="I55" s="810">
        <v>0</v>
      </c>
      <c r="J55" s="810">
        <v>0</v>
      </c>
      <c r="K55" s="809">
        <f t="shared" si="0"/>
        <v>0</v>
      </c>
    </row>
    <row r="56" spans="1:11" ht="12" customHeight="1">
      <c r="E56" s="131" t="s">
        <v>5</v>
      </c>
      <c r="F56" s="768"/>
      <c r="G56" s="808">
        <f>SUM(G9+G17+G26+G30+G33+G38+G43+G46+G51+G54)</f>
        <v>81</v>
      </c>
      <c r="H56" s="808"/>
      <c r="I56" s="808">
        <f>SUM(I9+I17+I26+I30+I33+I38+I43+I46+I51+I54)</f>
        <v>2420</v>
      </c>
      <c r="J56" s="808">
        <f>SUM(J9+J17+J26+J30+J33+J38+J43+J46+J51+J54)</f>
        <v>3634</v>
      </c>
      <c r="K56" s="807">
        <f>SUM(K9+K17+K26+K30+K33+K38+K43+K46+K51+K54)</f>
        <v>6054</v>
      </c>
    </row>
    <row r="57" spans="1:11" ht="10.5" customHeight="1">
      <c r="D57" s="754"/>
      <c r="E57" s="99" t="s">
        <v>346</v>
      </c>
      <c r="F57" s="99"/>
    </row>
    <row r="58" spans="1:11" ht="9" customHeight="1">
      <c r="D58" s="754"/>
    </row>
    <row r="59" spans="1:11" ht="9" customHeight="1"/>
    <row r="60" spans="1:11" ht="9" customHeight="1">
      <c r="D60" s="754"/>
    </row>
    <row r="61" spans="1:11" ht="9" customHeight="1">
      <c r="D61" s="754"/>
    </row>
    <row r="62" spans="1:11" ht="9" customHeight="1"/>
    <row r="63" spans="1:11" ht="9" customHeight="1"/>
    <row r="64" spans="1: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99"/>
      <c r="F146" s="99"/>
      <c r="G146" s="764"/>
      <c r="H146" s="764"/>
      <c r="I146" s="765"/>
      <c r="J146" s="764"/>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O3:AC3"/>
    <mergeCell ref="D3:K3"/>
    <mergeCell ref="I7:K7"/>
    <mergeCell ref="D6:D8"/>
    <mergeCell ref="D4:K4"/>
    <mergeCell ref="D9:D15"/>
    <mergeCell ref="G6:G7"/>
    <mergeCell ref="D54:D55"/>
    <mergeCell ref="D51:D53"/>
    <mergeCell ref="D17:D25"/>
    <mergeCell ref="D26:D29"/>
    <mergeCell ref="D30:D32"/>
    <mergeCell ref="D38:D42"/>
    <mergeCell ref="D43:D45"/>
    <mergeCell ref="D46:D50"/>
    <mergeCell ref="D33:D37"/>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28C6-F6D1-4342-A46C-730D886C291B}">
  <dimension ref="A1:AF409"/>
  <sheetViews>
    <sheetView view="pageBreakPreview" zoomScaleNormal="115" zoomScaleSheetLayoutView="100" workbookViewId="0">
      <selection activeCell="D3" sqref="D3:K3"/>
    </sheetView>
  </sheetViews>
  <sheetFormatPr baseColWidth="10" defaultRowHeight="12.75"/>
  <cols>
    <col min="1" max="1" width="2.5703125" style="97" customWidth="1"/>
    <col min="2" max="2" width="2.28515625" style="99" customWidth="1"/>
    <col min="3" max="3" width="4" style="243" customWidth="1"/>
    <col min="4" max="4" width="7.42578125" style="73" customWidth="1"/>
    <col min="5" max="5" width="61.5703125" style="73" customWidth="1"/>
    <col min="6" max="6" width="1" style="73" customWidth="1"/>
    <col min="7" max="7" width="9.7109375" style="73" customWidth="1"/>
    <col min="8" max="8" width="3.7109375" style="73" customWidth="1"/>
    <col min="9" max="11" width="8.7109375" style="73" customWidth="1"/>
    <col min="12" max="13" width="11.42578125" style="73"/>
    <col min="14" max="14" width="4.7109375" style="73" customWidth="1"/>
    <col min="15" max="15" width="5" style="73" customWidth="1"/>
    <col min="16" max="16" width="2.28515625" style="73" customWidth="1"/>
    <col min="17" max="17" width="26" style="73" customWidth="1"/>
    <col min="18" max="18" width="8" style="73" customWidth="1"/>
    <col min="19" max="19" width="1" style="73" customWidth="1"/>
    <col min="20" max="20" width="6.7109375" style="73" customWidth="1"/>
    <col min="21" max="21" width="1" style="73" customWidth="1"/>
    <col min="22" max="22" width="6.7109375" style="73" customWidth="1"/>
    <col min="23" max="23" width="1" style="73" customWidth="1"/>
    <col min="24" max="24" width="6.7109375" style="73" customWidth="1"/>
    <col min="25" max="25" width="1" style="73" customWidth="1"/>
    <col min="26" max="26" width="6.7109375" style="73" customWidth="1"/>
    <col min="27" max="27" width="1" style="73" customWidth="1"/>
    <col min="28" max="28" width="6.7109375" style="73" customWidth="1"/>
    <col min="29" max="29" width="1" style="73" customWidth="1"/>
    <col min="30" max="31" width="6.7109375" style="73" customWidth="1"/>
    <col min="32" max="16384" width="11.42578125" style="73"/>
  </cols>
  <sheetData>
    <row r="1" spans="2:32" ht="13.5" customHeight="1">
      <c r="G1" s="92"/>
      <c r="H1" s="92"/>
      <c r="I1" s="92"/>
      <c r="J1" s="92"/>
      <c r="L1" s="92"/>
      <c r="M1" s="92"/>
    </row>
    <row r="2" spans="2:32" ht="3.75" customHeight="1">
      <c r="G2" s="92"/>
      <c r="H2" s="92"/>
      <c r="I2" s="92"/>
      <c r="J2" s="92"/>
      <c r="K2" s="92"/>
      <c r="L2" s="92"/>
      <c r="M2" s="92"/>
    </row>
    <row r="3" spans="2:32" ht="12.75" customHeight="1">
      <c r="D3" s="2446" t="s">
        <v>352</v>
      </c>
      <c r="E3" s="2446"/>
      <c r="F3" s="2446"/>
      <c r="G3" s="2446"/>
      <c r="H3" s="2446"/>
      <c r="I3" s="2446"/>
      <c r="J3" s="2446"/>
      <c r="K3" s="2446"/>
      <c r="L3" s="92"/>
      <c r="O3" s="1983"/>
      <c r="P3" s="1983"/>
      <c r="Q3" s="1983"/>
      <c r="R3" s="1983"/>
      <c r="S3" s="1983"/>
      <c r="T3" s="1983"/>
      <c r="U3" s="1983"/>
      <c r="V3" s="1983"/>
      <c r="W3" s="1983"/>
      <c r="X3" s="1983"/>
      <c r="Y3" s="1983"/>
      <c r="Z3" s="1983"/>
      <c r="AA3" s="1983"/>
      <c r="AB3" s="1983"/>
      <c r="AC3" s="1983"/>
    </row>
    <row r="4" spans="2:32" ht="12.75" customHeight="1">
      <c r="B4" s="212"/>
      <c r="C4" s="763"/>
      <c r="D4" s="1983" t="s">
        <v>63</v>
      </c>
      <c r="E4" s="1983"/>
      <c r="F4" s="1983"/>
      <c r="G4" s="1983"/>
      <c r="H4" s="1983"/>
      <c r="I4" s="1983"/>
      <c r="J4" s="1983"/>
      <c r="K4" s="1983"/>
      <c r="L4" s="92"/>
      <c r="M4" s="106"/>
      <c r="N4" s="106"/>
      <c r="O4" s="105"/>
      <c r="AE4" s="104"/>
      <c r="AF4" s="104"/>
    </row>
    <row r="5" spans="2:32" ht="3" customHeight="1">
      <c r="E5" s="274"/>
      <c r="F5" s="274"/>
      <c r="G5" s="800"/>
      <c r="H5" s="800"/>
      <c r="I5" s="800"/>
      <c r="J5" s="799"/>
      <c r="K5" s="298"/>
      <c r="L5" s="92"/>
      <c r="O5" s="99"/>
    </row>
    <row r="6" spans="2:32" ht="12.75" customHeight="1">
      <c r="D6" s="2206" t="s">
        <v>29</v>
      </c>
      <c r="E6" s="798"/>
      <c r="F6" s="572"/>
      <c r="G6" s="2246" t="s">
        <v>351</v>
      </c>
      <c r="H6" s="508"/>
      <c r="I6" s="797"/>
      <c r="J6" s="797"/>
      <c r="K6" s="796"/>
      <c r="L6" s="92"/>
      <c r="O6" s="99"/>
    </row>
    <row r="7" spans="2:32" ht="12.75" customHeight="1">
      <c r="B7" s="97"/>
      <c r="D7" s="2207"/>
      <c r="E7" s="326" t="s">
        <v>350</v>
      </c>
      <c r="F7" s="363"/>
      <c r="G7" s="2443"/>
      <c r="H7" s="174"/>
      <c r="I7" s="2441" t="s">
        <v>349</v>
      </c>
      <c r="J7" s="2441"/>
      <c r="K7" s="2434"/>
      <c r="L7" s="92"/>
      <c r="M7" s="97"/>
    </row>
    <row r="8" spans="2:32">
      <c r="D8" s="2208"/>
      <c r="E8" s="323"/>
      <c r="F8" s="360"/>
      <c r="G8" s="297"/>
      <c r="H8" s="297"/>
      <c r="I8" s="795" t="s">
        <v>26</v>
      </c>
      <c r="J8" s="795" t="s">
        <v>27</v>
      </c>
      <c r="K8" s="794" t="s">
        <v>5</v>
      </c>
      <c r="L8" s="92"/>
    </row>
    <row r="9" spans="2:32">
      <c r="D9" s="2157">
        <v>1401</v>
      </c>
      <c r="E9" s="271" t="s">
        <v>9</v>
      </c>
      <c r="F9" s="432"/>
      <c r="G9" s="793">
        <f>SUM(G10:G16)</f>
        <v>21</v>
      </c>
      <c r="H9" s="793"/>
      <c r="I9" s="793">
        <f>SUM(I10:I16)</f>
        <v>678</v>
      </c>
      <c r="J9" s="793">
        <f>SUM(J10:J16)</f>
        <v>368</v>
      </c>
      <c r="K9" s="792">
        <f t="shared" ref="K9:K53" si="0">SUM(I9:J9)</f>
        <v>1046</v>
      </c>
      <c r="L9" s="92"/>
    </row>
    <row r="10" spans="2:32" ht="12" customHeight="1">
      <c r="B10" s="97"/>
      <c r="D10" s="1985"/>
      <c r="E10" s="269" t="s">
        <v>10</v>
      </c>
      <c r="F10" s="782"/>
      <c r="G10" s="791">
        <v>3</v>
      </c>
      <c r="H10" s="791"/>
      <c r="I10" s="337">
        <v>92</v>
      </c>
      <c r="J10" s="791">
        <v>68</v>
      </c>
      <c r="K10" s="780">
        <f t="shared" si="0"/>
        <v>160</v>
      </c>
      <c r="L10" s="92"/>
      <c r="M10" s="92"/>
    </row>
    <row r="11" spans="2:32" ht="12" customHeight="1">
      <c r="B11" s="97"/>
      <c r="D11" s="1985"/>
      <c r="E11" s="251" t="s">
        <v>11</v>
      </c>
      <c r="F11" s="261"/>
      <c r="G11" s="341">
        <v>5</v>
      </c>
      <c r="H11" s="341"/>
      <c r="I11" s="307">
        <v>176</v>
      </c>
      <c r="J11" s="341">
        <v>92</v>
      </c>
      <c r="K11" s="772">
        <f t="shared" si="0"/>
        <v>268</v>
      </c>
      <c r="L11" s="92"/>
      <c r="M11" s="92"/>
    </row>
    <row r="12" spans="2:32" ht="12" customHeight="1">
      <c r="B12" s="97"/>
      <c r="D12" s="1985"/>
      <c r="E12" s="251" t="s">
        <v>12</v>
      </c>
      <c r="F12" s="261"/>
      <c r="G12" s="341">
        <v>4</v>
      </c>
      <c r="H12" s="341"/>
      <c r="I12" s="242">
        <v>132</v>
      </c>
      <c r="J12" s="242">
        <v>74</v>
      </c>
      <c r="K12" s="248">
        <f t="shared" si="0"/>
        <v>206</v>
      </c>
      <c r="L12" s="92"/>
      <c r="M12" s="92"/>
    </row>
    <row r="13" spans="2:32" ht="12" customHeight="1">
      <c r="B13" s="97"/>
      <c r="D13" s="1985"/>
      <c r="E13" s="251" t="s">
        <v>30</v>
      </c>
      <c r="F13" s="261"/>
      <c r="G13" s="341">
        <v>2</v>
      </c>
      <c r="H13" s="341"/>
      <c r="I13" s="307">
        <v>38</v>
      </c>
      <c r="J13" s="341">
        <v>24</v>
      </c>
      <c r="K13" s="769">
        <f t="shared" si="0"/>
        <v>62</v>
      </c>
      <c r="L13" s="92"/>
      <c r="M13" s="92"/>
    </row>
    <row r="14" spans="2:32" ht="12" customHeight="1">
      <c r="B14" s="97"/>
      <c r="D14" s="1985"/>
      <c r="E14" s="251" t="s">
        <v>31</v>
      </c>
      <c r="F14" s="261"/>
      <c r="G14" s="341">
        <v>3</v>
      </c>
      <c r="H14" s="341"/>
      <c r="I14" s="307">
        <v>88</v>
      </c>
      <c r="J14" s="341">
        <v>22</v>
      </c>
      <c r="K14" s="769">
        <f t="shared" si="0"/>
        <v>110</v>
      </c>
      <c r="L14" s="92"/>
      <c r="M14" s="92"/>
    </row>
    <row r="15" spans="2:32" ht="12" customHeight="1">
      <c r="B15" s="97"/>
      <c r="D15" s="1985"/>
      <c r="E15" s="251" t="s">
        <v>58</v>
      </c>
      <c r="F15" s="261"/>
      <c r="G15" s="341">
        <v>4</v>
      </c>
      <c r="H15" s="341"/>
      <c r="I15" s="307">
        <v>152</v>
      </c>
      <c r="J15" s="341">
        <v>88</v>
      </c>
      <c r="K15" s="769">
        <f t="shared" si="0"/>
        <v>240</v>
      </c>
      <c r="L15" s="92"/>
      <c r="M15" s="92"/>
    </row>
    <row r="16" spans="2:32" ht="12" customHeight="1">
      <c r="B16" s="97"/>
      <c r="D16" s="1996"/>
      <c r="E16" s="251" t="s">
        <v>64</v>
      </c>
      <c r="F16" s="261"/>
      <c r="G16" s="341">
        <v>0</v>
      </c>
      <c r="H16" s="341"/>
      <c r="I16" s="307">
        <v>0</v>
      </c>
      <c r="J16" s="341">
        <v>0</v>
      </c>
      <c r="K16" s="769">
        <f t="shared" si="0"/>
        <v>0</v>
      </c>
      <c r="L16" s="92"/>
      <c r="M16" s="92"/>
    </row>
    <row r="17" spans="2:13">
      <c r="B17" s="97"/>
      <c r="D17" s="1985">
        <v>1402</v>
      </c>
      <c r="E17" s="35" t="s">
        <v>13</v>
      </c>
      <c r="F17" s="111"/>
      <c r="G17" s="788">
        <f>SUM(G18:G25)</f>
        <v>27</v>
      </c>
      <c r="H17" s="788"/>
      <c r="I17" s="788">
        <f>SUM(I18:I25)</f>
        <v>906</v>
      </c>
      <c r="J17" s="788">
        <f>SUM(J18:J25)</f>
        <v>664</v>
      </c>
      <c r="K17" s="773">
        <f t="shared" si="0"/>
        <v>1570</v>
      </c>
      <c r="L17" s="92"/>
      <c r="M17" s="92"/>
    </row>
    <row r="18" spans="2:13" ht="12" customHeight="1">
      <c r="B18" s="97"/>
      <c r="D18" s="1985"/>
      <c r="E18" s="251" t="s">
        <v>92</v>
      </c>
      <c r="F18" s="261"/>
      <c r="G18" s="341">
        <v>7</v>
      </c>
      <c r="H18" s="341"/>
      <c r="I18" s="307">
        <v>288</v>
      </c>
      <c r="J18" s="341">
        <v>184</v>
      </c>
      <c r="K18" s="772">
        <f t="shared" si="0"/>
        <v>472</v>
      </c>
      <c r="L18" s="92"/>
      <c r="M18" s="92"/>
    </row>
    <row r="19" spans="2:13" ht="12" customHeight="1">
      <c r="B19" s="97"/>
      <c r="D19" s="1985"/>
      <c r="E19" s="251" t="s">
        <v>110</v>
      </c>
      <c r="F19" s="261"/>
      <c r="G19" s="341">
        <v>4</v>
      </c>
      <c r="H19" s="341"/>
      <c r="I19" s="307">
        <v>116</v>
      </c>
      <c r="J19" s="341">
        <v>110</v>
      </c>
      <c r="K19" s="772">
        <f t="shared" si="0"/>
        <v>226</v>
      </c>
      <c r="L19" s="92"/>
      <c r="M19" s="92"/>
    </row>
    <row r="20" spans="2:13" ht="12" customHeight="1">
      <c r="B20" s="97"/>
      <c r="D20" s="1985"/>
      <c r="E20" s="251" t="s">
        <v>56</v>
      </c>
      <c r="F20" s="261"/>
      <c r="G20" s="341">
        <v>4</v>
      </c>
      <c r="H20" s="341"/>
      <c r="I20" s="307">
        <v>102</v>
      </c>
      <c r="J20" s="341">
        <v>86</v>
      </c>
      <c r="K20" s="772">
        <f t="shared" si="0"/>
        <v>188</v>
      </c>
      <c r="L20" s="92"/>
      <c r="M20" s="92"/>
    </row>
    <row r="21" spans="2:13" ht="12" customHeight="1">
      <c r="B21" s="97"/>
      <c r="D21" s="1985"/>
      <c r="E21" s="251" t="s">
        <v>125</v>
      </c>
      <c r="F21" s="261"/>
      <c r="G21" s="341">
        <v>3</v>
      </c>
      <c r="H21" s="341"/>
      <c r="I21" s="307">
        <v>88</v>
      </c>
      <c r="J21" s="341">
        <v>48</v>
      </c>
      <c r="K21" s="772">
        <f t="shared" si="0"/>
        <v>136</v>
      </c>
      <c r="L21" s="92"/>
      <c r="M21" s="92"/>
    </row>
    <row r="22" spans="2:13" ht="12" customHeight="1">
      <c r="B22" s="97"/>
      <c r="D22" s="1985"/>
      <c r="E22" s="251" t="s">
        <v>124</v>
      </c>
      <c r="F22" s="261"/>
      <c r="G22" s="341">
        <v>4</v>
      </c>
      <c r="H22" s="341"/>
      <c r="I22" s="307">
        <v>128</v>
      </c>
      <c r="J22" s="341">
        <v>96</v>
      </c>
      <c r="K22" s="772">
        <f t="shared" si="0"/>
        <v>224</v>
      </c>
      <c r="L22" s="92"/>
      <c r="M22" s="92"/>
    </row>
    <row r="23" spans="2:13" ht="12" customHeight="1">
      <c r="B23" s="97"/>
      <c r="D23" s="1985"/>
      <c r="E23" s="251" t="s">
        <v>53</v>
      </c>
      <c r="F23" s="261"/>
      <c r="G23" s="341">
        <v>3</v>
      </c>
      <c r="H23" s="341"/>
      <c r="I23" s="307">
        <v>92</v>
      </c>
      <c r="J23" s="341">
        <v>52</v>
      </c>
      <c r="K23" s="772">
        <f t="shared" si="0"/>
        <v>144</v>
      </c>
      <c r="L23" s="92"/>
      <c r="M23" s="92"/>
    </row>
    <row r="24" spans="2:13" ht="12" customHeight="1">
      <c r="B24" s="97"/>
      <c r="D24" s="1985"/>
      <c r="E24" s="251" t="s">
        <v>123</v>
      </c>
      <c r="F24" s="261"/>
      <c r="G24" s="341">
        <v>2</v>
      </c>
      <c r="H24" s="341"/>
      <c r="I24" s="307">
        <v>92</v>
      </c>
      <c r="J24" s="341">
        <v>88</v>
      </c>
      <c r="K24" s="772">
        <f t="shared" si="0"/>
        <v>180</v>
      </c>
      <c r="L24" s="92"/>
      <c r="M24" s="92"/>
    </row>
    <row r="25" spans="2:13" ht="12" customHeight="1">
      <c r="B25" s="97"/>
      <c r="D25" s="1985"/>
      <c r="E25" s="251" t="s">
        <v>32</v>
      </c>
      <c r="F25" s="261"/>
      <c r="G25" s="341">
        <v>0</v>
      </c>
      <c r="H25" s="341"/>
      <c r="I25" s="307">
        <v>0</v>
      </c>
      <c r="J25" s="341">
        <v>0</v>
      </c>
      <c r="K25" s="769">
        <f t="shared" si="0"/>
        <v>0</v>
      </c>
      <c r="L25" s="92"/>
      <c r="M25" s="92"/>
    </row>
    <row r="26" spans="2:13">
      <c r="B26" s="97"/>
      <c r="D26" s="2158">
        <v>1403</v>
      </c>
      <c r="E26" s="35" t="s">
        <v>14</v>
      </c>
      <c r="F26" s="111"/>
      <c r="G26" s="788">
        <f>SUM(G27:G29)</f>
        <v>8</v>
      </c>
      <c r="H26" s="788"/>
      <c r="I26" s="788">
        <f>SUM(I27:I29)</f>
        <v>208</v>
      </c>
      <c r="J26" s="788">
        <f>SUM(J27:J29)</f>
        <v>158</v>
      </c>
      <c r="K26" s="773">
        <f t="shared" si="0"/>
        <v>366</v>
      </c>
      <c r="L26" s="92"/>
      <c r="M26" s="92"/>
    </row>
    <row r="27" spans="2:13" ht="12" customHeight="1">
      <c r="B27" s="97"/>
      <c r="D27" s="1987"/>
      <c r="E27" s="251" t="s">
        <v>33</v>
      </c>
      <c r="F27" s="261"/>
      <c r="G27" s="341">
        <v>3</v>
      </c>
      <c r="H27" s="341"/>
      <c r="I27" s="307">
        <v>72</v>
      </c>
      <c r="J27" s="341">
        <v>56</v>
      </c>
      <c r="K27" s="769">
        <f t="shared" si="0"/>
        <v>128</v>
      </c>
      <c r="L27" s="92"/>
      <c r="M27" s="92"/>
    </row>
    <row r="28" spans="2:13" ht="12" customHeight="1">
      <c r="B28" s="97"/>
      <c r="D28" s="1987"/>
      <c r="E28" s="251" t="s">
        <v>15</v>
      </c>
      <c r="F28" s="261"/>
      <c r="G28" s="341">
        <v>2</v>
      </c>
      <c r="H28" s="341"/>
      <c r="I28" s="307">
        <v>48</v>
      </c>
      <c r="J28" s="341">
        <v>38</v>
      </c>
      <c r="K28" s="769">
        <f t="shared" si="0"/>
        <v>86</v>
      </c>
      <c r="L28" s="92"/>
      <c r="M28" s="92"/>
    </row>
    <row r="29" spans="2:13" ht="12" customHeight="1">
      <c r="B29" s="97"/>
      <c r="D29" s="1987"/>
      <c r="E29" s="790" t="s">
        <v>16</v>
      </c>
      <c r="F29" s="789"/>
      <c r="G29" s="341">
        <v>3</v>
      </c>
      <c r="H29" s="341"/>
      <c r="I29" s="307">
        <v>88</v>
      </c>
      <c r="J29" s="341">
        <v>64</v>
      </c>
      <c r="K29" s="769">
        <f t="shared" si="0"/>
        <v>152</v>
      </c>
      <c r="L29" s="92"/>
      <c r="M29" s="92"/>
    </row>
    <row r="30" spans="2:13">
      <c r="B30" s="97"/>
      <c r="D30" s="1997">
        <v>1404</v>
      </c>
      <c r="E30" s="35" t="s">
        <v>34</v>
      </c>
      <c r="F30" s="111"/>
      <c r="G30" s="788">
        <f>SUM(G31:G32)</f>
        <v>12</v>
      </c>
      <c r="H30" s="788"/>
      <c r="I30" s="788">
        <f>SUM(I31:I32)</f>
        <v>308</v>
      </c>
      <c r="J30" s="788">
        <f>SUM(J31:J32)</f>
        <v>222</v>
      </c>
      <c r="K30" s="787">
        <f t="shared" si="0"/>
        <v>530</v>
      </c>
      <c r="L30" s="92"/>
      <c r="M30" s="92"/>
    </row>
    <row r="31" spans="2:13" ht="12" customHeight="1">
      <c r="B31" s="97"/>
      <c r="D31" s="1997"/>
      <c r="E31" s="251" t="s">
        <v>109</v>
      </c>
      <c r="F31" s="99"/>
      <c r="G31" s="341">
        <v>8</v>
      </c>
      <c r="H31" s="341"/>
      <c r="I31" s="307">
        <v>216</v>
      </c>
      <c r="J31" s="341">
        <v>160</v>
      </c>
      <c r="K31" s="772">
        <f t="shared" si="0"/>
        <v>376</v>
      </c>
      <c r="L31" s="92"/>
      <c r="M31" s="92"/>
    </row>
    <row r="32" spans="2:13" ht="12" customHeight="1">
      <c r="B32" s="97"/>
      <c r="D32" s="1997"/>
      <c r="E32" s="251" t="s">
        <v>17</v>
      </c>
      <c r="F32" s="99"/>
      <c r="G32" s="341">
        <v>4</v>
      </c>
      <c r="H32" s="341"/>
      <c r="I32" s="307">
        <v>92</v>
      </c>
      <c r="J32" s="341">
        <v>62</v>
      </c>
      <c r="K32" s="772">
        <f t="shared" si="0"/>
        <v>154</v>
      </c>
      <c r="L32" s="92"/>
      <c r="M32" s="92"/>
    </row>
    <row r="33" spans="2:13">
      <c r="B33" s="97"/>
      <c r="D33" s="2006">
        <v>1405</v>
      </c>
      <c r="E33" s="271" t="s">
        <v>18</v>
      </c>
      <c r="F33" s="786"/>
      <c r="G33" s="785">
        <f>SUM(G34:G37)</f>
        <v>14</v>
      </c>
      <c r="H33" s="785"/>
      <c r="I33" s="784">
        <f>SUM(I34:I37)</f>
        <v>488</v>
      </c>
      <c r="J33" s="784">
        <f>SUM(J34:J37)</f>
        <v>329</v>
      </c>
      <c r="K33" s="783">
        <f t="shared" si="0"/>
        <v>817</v>
      </c>
      <c r="L33" s="92"/>
      <c r="M33" s="92"/>
    </row>
    <row r="34" spans="2:13" ht="12" customHeight="1">
      <c r="B34" s="97"/>
      <c r="D34" s="2014"/>
      <c r="E34" s="269" t="s">
        <v>21</v>
      </c>
      <c r="F34" s="782"/>
      <c r="G34" s="781">
        <v>3</v>
      </c>
      <c r="H34" s="781"/>
      <c r="I34" s="781">
        <v>88</v>
      </c>
      <c r="J34" s="781">
        <v>27</v>
      </c>
      <c r="K34" s="780">
        <f t="shared" si="0"/>
        <v>115</v>
      </c>
    </row>
    <row r="35" spans="2:13" ht="12" customHeight="1">
      <c r="B35" s="97"/>
      <c r="D35" s="2014"/>
      <c r="E35" s="251" t="s">
        <v>19</v>
      </c>
      <c r="F35" s="261"/>
      <c r="G35" s="770">
        <v>5</v>
      </c>
      <c r="H35" s="770"/>
      <c r="I35" s="770">
        <v>160</v>
      </c>
      <c r="J35" s="770">
        <v>126</v>
      </c>
      <c r="K35" s="772">
        <f t="shared" si="0"/>
        <v>286</v>
      </c>
    </row>
    <row r="36" spans="2:13" ht="12" customHeight="1">
      <c r="B36" s="97"/>
      <c r="D36" s="2014"/>
      <c r="E36" s="279" t="s">
        <v>65</v>
      </c>
      <c r="F36" s="489"/>
      <c r="G36" s="341">
        <v>0</v>
      </c>
      <c r="H36" s="341"/>
      <c r="I36" s="341">
        <v>0</v>
      </c>
      <c r="J36" s="341">
        <v>0</v>
      </c>
      <c r="K36" s="772">
        <f t="shared" si="0"/>
        <v>0</v>
      </c>
    </row>
    <row r="37" spans="2:13" ht="12" customHeight="1">
      <c r="B37" s="97"/>
      <c r="D37" s="2015"/>
      <c r="E37" s="309" t="s">
        <v>49</v>
      </c>
      <c r="F37" s="486"/>
      <c r="G37" s="779">
        <v>6</v>
      </c>
      <c r="H37" s="779"/>
      <c r="I37" s="779">
        <v>240</v>
      </c>
      <c r="J37" s="779">
        <v>176</v>
      </c>
      <c r="K37" s="778">
        <f t="shared" si="0"/>
        <v>416</v>
      </c>
    </row>
    <row r="38" spans="2:13">
      <c r="B38" s="97"/>
      <c r="D38" s="1998">
        <v>1406</v>
      </c>
      <c r="E38" s="42" t="s">
        <v>22</v>
      </c>
      <c r="F38" s="777"/>
      <c r="G38" s="776">
        <f>SUM(G39:G42)</f>
        <v>17</v>
      </c>
      <c r="H38" s="776"/>
      <c r="I38" s="776">
        <f>SUM(I39:I42)</f>
        <v>330</v>
      </c>
      <c r="J38" s="776">
        <f>SUM(J39:J42)</f>
        <v>274</v>
      </c>
      <c r="K38" s="775">
        <f t="shared" si="0"/>
        <v>604</v>
      </c>
    </row>
    <row r="39" spans="2:13" ht="12" customHeight="1">
      <c r="B39" s="97"/>
      <c r="D39" s="1998"/>
      <c r="E39" s="251" t="s">
        <v>68</v>
      </c>
      <c r="F39" s="261"/>
      <c r="G39" s="770">
        <v>6</v>
      </c>
      <c r="H39" s="770"/>
      <c r="I39" s="770">
        <v>112</v>
      </c>
      <c r="J39" s="770">
        <v>86</v>
      </c>
      <c r="K39" s="772">
        <f t="shared" si="0"/>
        <v>198</v>
      </c>
    </row>
    <row r="40" spans="2:13" ht="12" customHeight="1">
      <c r="B40" s="97"/>
      <c r="D40" s="1998"/>
      <c r="E40" s="251" t="s">
        <v>23</v>
      </c>
      <c r="F40" s="261"/>
      <c r="G40" s="770">
        <v>6</v>
      </c>
      <c r="H40" s="770"/>
      <c r="I40" s="770">
        <v>116</v>
      </c>
      <c r="J40" s="770">
        <v>102</v>
      </c>
      <c r="K40" s="772">
        <f t="shared" si="0"/>
        <v>218</v>
      </c>
    </row>
    <row r="41" spans="2:13" ht="12" customHeight="1">
      <c r="B41" s="97"/>
      <c r="D41" s="1998"/>
      <c r="E41" s="251" t="s">
        <v>36</v>
      </c>
      <c r="F41" s="261"/>
      <c r="G41" s="770">
        <v>5</v>
      </c>
      <c r="H41" s="770"/>
      <c r="I41" s="770">
        <v>102</v>
      </c>
      <c r="J41" s="770">
        <v>86</v>
      </c>
      <c r="K41" s="769">
        <f t="shared" si="0"/>
        <v>188</v>
      </c>
    </row>
    <row r="42" spans="2:13" ht="12" customHeight="1">
      <c r="B42" s="97"/>
      <c r="D42" s="1998"/>
      <c r="E42" s="251" t="s">
        <v>37</v>
      </c>
      <c r="F42" s="261"/>
      <c r="G42" s="770">
        <v>0</v>
      </c>
      <c r="H42" s="770"/>
      <c r="I42" s="770">
        <v>0</v>
      </c>
      <c r="J42" s="770">
        <v>0</v>
      </c>
      <c r="K42" s="769">
        <f t="shared" si="0"/>
        <v>0</v>
      </c>
    </row>
    <row r="43" spans="2:13">
      <c r="B43" s="97"/>
      <c r="D43" s="2010">
        <v>1407</v>
      </c>
      <c r="E43" s="35" t="s">
        <v>24</v>
      </c>
      <c r="F43" s="111"/>
      <c r="G43" s="774">
        <f>SUM(G44:G45)</f>
        <v>4</v>
      </c>
      <c r="H43" s="774"/>
      <c r="I43" s="774">
        <f>SUM(I44:I45)</f>
        <v>64</v>
      </c>
      <c r="J43" s="774">
        <f>SUM(J44:J45)</f>
        <v>45</v>
      </c>
      <c r="K43" s="773">
        <f t="shared" si="0"/>
        <v>109</v>
      </c>
    </row>
    <row r="44" spans="2:13" ht="12" customHeight="1">
      <c r="B44" s="97"/>
      <c r="D44" s="1981"/>
      <c r="E44" s="251" t="s">
        <v>348</v>
      </c>
      <c r="F44" s="261"/>
      <c r="G44" s="770">
        <v>4</v>
      </c>
      <c r="H44" s="770"/>
      <c r="I44" s="770">
        <v>64</v>
      </c>
      <c r="J44" s="770">
        <v>45</v>
      </c>
      <c r="K44" s="769">
        <f t="shared" si="0"/>
        <v>109</v>
      </c>
    </row>
    <row r="45" spans="2:13" ht="12" customHeight="1">
      <c r="B45" s="97"/>
      <c r="D45" s="1982"/>
      <c r="E45" s="251" t="s">
        <v>51</v>
      </c>
      <c r="F45" s="261"/>
      <c r="G45" s="770">
        <v>0</v>
      </c>
      <c r="H45" s="770"/>
      <c r="I45" s="770">
        <v>0</v>
      </c>
      <c r="J45" s="770">
        <v>0</v>
      </c>
      <c r="K45" s="769">
        <f t="shared" si="0"/>
        <v>0</v>
      </c>
    </row>
    <row r="46" spans="2:13">
      <c r="B46" s="97"/>
      <c r="D46" s="2157">
        <v>1408</v>
      </c>
      <c r="E46" s="35" t="s">
        <v>25</v>
      </c>
      <c r="F46" s="41"/>
      <c r="G46" s="774">
        <f>SUM(G47:G50)</f>
        <v>5</v>
      </c>
      <c r="H46" s="774"/>
      <c r="I46" s="774">
        <f>SUM(I47:I50)</f>
        <v>160</v>
      </c>
      <c r="J46" s="774">
        <f>SUM(J47:J50)</f>
        <v>136</v>
      </c>
      <c r="K46" s="773">
        <f t="shared" si="0"/>
        <v>296</v>
      </c>
    </row>
    <row r="47" spans="2:13">
      <c r="B47" s="97"/>
      <c r="D47" s="1985"/>
      <c r="E47" s="251" t="s">
        <v>20</v>
      </c>
      <c r="F47" s="261"/>
      <c r="G47" s="341">
        <v>5</v>
      </c>
      <c r="H47" s="341"/>
      <c r="I47" s="307">
        <v>160</v>
      </c>
      <c r="J47" s="341">
        <v>136</v>
      </c>
      <c r="K47" s="772">
        <f t="shared" si="0"/>
        <v>296</v>
      </c>
    </row>
    <row r="48" spans="2:13">
      <c r="B48" s="97"/>
      <c r="D48" s="1985"/>
      <c r="E48" s="261" t="s">
        <v>50</v>
      </c>
      <c r="F48" s="261"/>
      <c r="G48" s="341">
        <v>0</v>
      </c>
      <c r="H48" s="341"/>
      <c r="I48" s="307">
        <v>0</v>
      </c>
      <c r="J48" s="341">
        <v>0</v>
      </c>
      <c r="K48" s="772">
        <f t="shared" si="0"/>
        <v>0</v>
      </c>
    </row>
    <row r="49" spans="2:11" ht="12" customHeight="1">
      <c r="B49" s="97"/>
      <c r="D49" s="1985"/>
      <c r="E49" s="261" t="s">
        <v>347</v>
      </c>
      <c r="F49" s="261"/>
      <c r="G49" s="341">
        <v>0</v>
      </c>
      <c r="H49" s="341"/>
      <c r="I49" s="307">
        <v>0</v>
      </c>
      <c r="J49" s="341">
        <v>0</v>
      </c>
      <c r="K49" s="769">
        <f t="shared" si="0"/>
        <v>0</v>
      </c>
    </row>
    <row r="50" spans="2:11" ht="12" customHeight="1">
      <c r="B50" s="97"/>
      <c r="D50" s="1985"/>
      <c r="E50" s="261" t="s">
        <v>119</v>
      </c>
      <c r="F50" s="261"/>
      <c r="G50" s="341">
        <v>0</v>
      </c>
      <c r="H50" s="341"/>
      <c r="I50" s="307">
        <v>0</v>
      </c>
      <c r="J50" s="341">
        <v>0</v>
      </c>
      <c r="K50" s="772">
        <f t="shared" si="0"/>
        <v>0</v>
      </c>
    </row>
    <row r="51" spans="2:11" ht="12.75" customHeight="1">
      <c r="B51" s="97"/>
      <c r="D51" s="2158">
        <v>1624</v>
      </c>
      <c r="E51" s="35" t="s">
        <v>47</v>
      </c>
      <c r="F51" s="771"/>
      <c r="G51" s="311">
        <f>SUM(G52:G53)</f>
        <v>3</v>
      </c>
      <c r="H51" s="311"/>
      <c r="I51" s="311">
        <f>SUM(I52:I53)</f>
        <v>88</v>
      </c>
      <c r="J51" s="311">
        <f>SUM(J52:J53)</f>
        <v>88</v>
      </c>
      <c r="K51" s="333">
        <f t="shared" si="0"/>
        <v>176</v>
      </c>
    </row>
    <row r="52" spans="2:11" ht="12" customHeight="1">
      <c r="B52" s="97"/>
      <c r="D52" s="1987"/>
      <c r="E52" s="279" t="s">
        <v>35</v>
      </c>
      <c r="F52" s="285"/>
      <c r="G52" s="770">
        <v>3</v>
      </c>
      <c r="H52" s="770"/>
      <c r="I52" s="770">
        <v>88</v>
      </c>
      <c r="J52" s="770">
        <v>88</v>
      </c>
      <c r="K52" s="769">
        <f t="shared" si="0"/>
        <v>176</v>
      </c>
    </row>
    <row r="53" spans="2:11" ht="12" customHeight="1">
      <c r="B53" s="97"/>
      <c r="D53" s="1988"/>
      <c r="E53" s="261" t="s">
        <v>52</v>
      </c>
      <c r="G53" s="97">
        <v>0</v>
      </c>
      <c r="H53" s="97"/>
      <c r="I53" s="97">
        <v>0</v>
      </c>
      <c r="J53" s="97">
        <v>0</v>
      </c>
      <c r="K53" s="769">
        <f t="shared" si="0"/>
        <v>0</v>
      </c>
    </row>
    <row r="54" spans="2:11" ht="13.5" customHeight="1">
      <c r="E54" s="131" t="s">
        <v>5</v>
      </c>
      <c r="F54" s="768"/>
      <c r="G54" s="767">
        <f>SUM(G9+G17+G26+G30+G33+G38+G43+G46+G51)</f>
        <v>111</v>
      </c>
      <c r="H54" s="767"/>
      <c r="I54" s="767">
        <f>SUM(I9+I17+I26+I30+I33+I38+I43+I46+I51)</f>
        <v>3230</v>
      </c>
      <c r="J54" s="767">
        <f>SUM(J9+J17+J26+J30+J33+J38+J43+J46+J51)</f>
        <v>2284</v>
      </c>
      <c r="K54" s="766">
        <f>SUM(K9+K17+K26+K30+K33+K38+K43+K46+K51)</f>
        <v>5514</v>
      </c>
    </row>
    <row r="55" spans="2:11" ht="10.5" customHeight="1">
      <c r="D55" s="754"/>
      <c r="E55" s="99" t="s">
        <v>346</v>
      </c>
      <c r="F55" s="99"/>
    </row>
    <row r="56" spans="2:11" ht="9" customHeight="1">
      <c r="D56" s="754"/>
    </row>
    <row r="57" spans="2:11" ht="9" customHeight="1"/>
    <row r="58" spans="2:11" ht="9" customHeight="1">
      <c r="D58" s="754"/>
    </row>
    <row r="59" spans="2:11" ht="9" customHeight="1">
      <c r="D59" s="754"/>
    </row>
    <row r="60" spans="2:11" ht="9" customHeight="1"/>
    <row r="61" spans="2:11" ht="9" customHeight="1"/>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10" ht="9" customHeight="1"/>
    <row r="130" spans="5:10" ht="9" customHeight="1"/>
    <row r="131" spans="5:10" ht="9" customHeight="1"/>
    <row r="132" spans="5:10" ht="9" customHeight="1"/>
    <row r="133" spans="5:10" ht="9" customHeight="1"/>
    <row r="134" spans="5:10" ht="9" customHeight="1"/>
    <row r="135" spans="5:10" ht="9" customHeight="1"/>
    <row r="136" spans="5:10" ht="9" customHeight="1"/>
    <row r="137" spans="5:10" ht="9" customHeight="1"/>
    <row r="138" spans="5:10" ht="9" customHeight="1"/>
    <row r="139" spans="5:10" ht="9" customHeight="1"/>
    <row r="140" spans="5:10" ht="9" customHeight="1"/>
    <row r="141" spans="5:10" ht="9" customHeight="1"/>
    <row r="142" spans="5:10" ht="9" customHeight="1"/>
    <row r="143" spans="5:10" ht="9" customHeight="1"/>
    <row r="144" spans="5:10" ht="9" customHeight="1">
      <c r="E144" s="99"/>
      <c r="F144" s="99"/>
      <c r="G144" s="764"/>
      <c r="H144" s="764"/>
      <c r="I144" s="765"/>
      <c r="J144" s="764"/>
    </row>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sheetData>
  <mergeCells count="15">
    <mergeCell ref="O3:AC3"/>
    <mergeCell ref="D3:K3"/>
    <mergeCell ref="I7:K7"/>
    <mergeCell ref="D6:D8"/>
    <mergeCell ref="D4:K4"/>
    <mergeCell ref="G6:G7"/>
    <mergeCell ref="D9:D16"/>
    <mergeCell ref="D51:D53"/>
    <mergeCell ref="D43:D45"/>
    <mergeCell ref="D17:D25"/>
    <mergeCell ref="D26:D29"/>
    <mergeCell ref="D30:D32"/>
    <mergeCell ref="D38:D42"/>
    <mergeCell ref="D46:D50"/>
    <mergeCell ref="D33:D37"/>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8FC7-E4E0-4124-BE7D-1C6F7DED9C1F}">
  <dimension ref="A1:AF409"/>
  <sheetViews>
    <sheetView view="pageBreakPreview" zoomScaleNormal="115" zoomScaleSheetLayoutView="100" workbookViewId="0">
      <selection activeCell="K52" sqref="K52"/>
    </sheetView>
  </sheetViews>
  <sheetFormatPr baseColWidth="10" defaultRowHeight="12.75"/>
  <cols>
    <col min="1" max="1" width="2.5703125" style="97" customWidth="1"/>
    <col min="2" max="2" width="2.28515625" style="99" customWidth="1"/>
    <col min="3" max="3" width="4" style="243" customWidth="1"/>
    <col min="4" max="4" width="7.42578125" style="73" customWidth="1"/>
    <col min="5" max="5" width="61.5703125" style="73" customWidth="1"/>
    <col min="6" max="6" width="1" style="73" customWidth="1"/>
    <col min="7" max="7" width="9.7109375" style="73" customWidth="1"/>
    <col min="8" max="8" width="3.7109375" style="73" customWidth="1"/>
    <col min="9" max="11" width="8.7109375" style="73" customWidth="1"/>
    <col min="12" max="13" width="11.42578125" style="73"/>
    <col min="14" max="14" width="4.7109375" style="73" customWidth="1"/>
    <col min="15" max="15" width="5" style="73" customWidth="1"/>
    <col min="16" max="16" width="2.28515625" style="73" customWidth="1"/>
    <col min="17" max="17" width="26" style="73" customWidth="1"/>
    <col min="18" max="18" width="8" style="73" customWidth="1"/>
    <col min="19" max="19" width="1" style="73" customWidth="1"/>
    <col min="20" max="20" width="6.7109375" style="73" customWidth="1"/>
    <col min="21" max="21" width="1" style="73" customWidth="1"/>
    <col min="22" max="22" width="6.7109375" style="73" customWidth="1"/>
    <col min="23" max="23" width="1" style="73" customWidth="1"/>
    <col min="24" max="24" width="6.7109375" style="73" customWidth="1"/>
    <col min="25" max="25" width="1" style="73" customWidth="1"/>
    <col min="26" max="26" width="6.7109375" style="73" customWidth="1"/>
    <col min="27" max="27" width="1" style="73" customWidth="1"/>
    <col min="28" max="28" width="6.7109375" style="73" customWidth="1"/>
    <col min="29" max="29" width="1" style="73" customWidth="1"/>
    <col min="30" max="31" width="6.7109375" style="73" customWidth="1"/>
    <col min="32" max="16384" width="11.42578125" style="73"/>
  </cols>
  <sheetData>
    <row r="1" spans="2:32" ht="13.5" customHeight="1">
      <c r="G1" s="92"/>
      <c r="H1" s="92"/>
      <c r="I1" s="92"/>
      <c r="J1" s="92"/>
      <c r="L1" s="92"/>
      <c r="M1" s="92"/>
    </row>
    <row r="2" spans="2:32" ht="3.75" customHeight="1">
      <c r="G2" s="92"/>
      <c r="H2" s="92"/>
      <c r="I2" s="92"/>
      <c r="J2" s="92"/>
      <c r="K2" s="92"/>
      <c r="L2" s="92"/>
      <c r="M2" s="92"/>
    </row>
    <row r="3" spans="2:32" ht="12.75" customHeight="1">
      <c r="D3" s="2446" t="s">
        <v>352</v>
      </c>
      <c r="E3" s="2446"/>
      <c r="F3" s="2446"/>
      <c r="G3" s="2446"/>
      <c r="H3" s="2446"/>
      <c r="I3" s="2446"/>
      <c r="J3" s="2446"/>
      <c r="K3" s="2446"/>
      <c r="L3" s="92"/>
      <c r="O3" s="1983"/>
      <c r="P3" s="1983"/>
      <c r="Q3" s="1983"/>
      <c r="R3" s="1983"/>
      <c r="S3" s="1983"/>
      <c r="T3" s="1983"/>
      <c r="U3" s="1983"/>
      <c r="V3" s="1983"/>
      <c r="W3" s="1983"/>
      <c r="X3" s="1983"/>
      <c r="Y3" s="1983"/>
      <c r="Z3" s="1983"/>
      <c r="AA3" s="1983"/>
      <c r="AB3" s="1983"/>
      <c r="AC3" s="1983"/>
    </row>
    <row r="4" spans="2:32" ht="12.75" customHeight="1">
      <c r="B4" s="212"/>
      <c r="C4" s="763"/>
      <c r="D4" s="1983" t="s">
        <v>74</v>
      </c>
      <c r="E4" s="1983"/>
      <c r="F4" s="1983"/>
      <c r="G4" s="1983"/>
      <c r="H4" s="1983"/>
      <c r="I4" s="1983"/>
      <c r="J4" s="1983"/>
      <c r="K4" s="1983"/>
      <c r="L4" s="92"/>
      <c r="M4" s="106"/>
      <c r="N4" s="106"/>
      <c r="O4" s="105"/>
      <c r="AE4" s="104"/>
      <c r="AF4" s="104"/>
    </row>
    <row r="5" spans="2:32" ht="3" customHeight="1">
      <c r="E5" s="274"/>
      <c r="F5" s="274"/>
      <c r="G5" s="800"/>
      <c r="H5" s="800"/>
      <c r="I5" s="800"/>
      <c r="J5" s="799"/>
      <c r="K5" s="298"/>
      <c r="L5" s="92"/>
      <c r="O5" s="99"/>
    </row>
    <row r="6" spans="2:32" ht="12.75" customHeight="1">
      <c r="D6" s="2206" t="s">
        <v>29</v>
      </c>
      <c r="E6" s="798"/>
      <c r="F6" s="572"/>
      <c r="G6" s="2246" t="s">
        <v>351</v>
      </c>
      <c r="H6" s="508"/>
      <c r="I6" s="797"/>
      <c r="J6" s="797"/>
      <c r="K6" s="796"/>
      <c r="L6" s="92"/>
      <c r="O6" s="99"/>
    </row>
    <row r="7" spans="2:32" ht="12.75" customHeight="1">
      <c r="B7" s="97"/>
      <c r="D7" s="2207"/>
      <c r="E7" s="326" t="s">
        <v>350</v>
      </c>
      <c r="F7" s="363"/>
      <c r="G7" s="2443"/>
      <c r="H7" s="174"/>
      <c r="I7" s="2441" t="s">
        <v>349</v>
      </c>
      <c r="J7" s="2441"/>
      <c r="K7" s="2434"/>
      <c r="L7" s="92"/>
      <c r="M7" s="97"/>
    </row>
    <row r="8" spans="2:32">
      <c r="D8" s="2208"/>
      <c r="E8" s="323"/>
      <c r="F8" s="360"/>
      <c r="G8" s="297"/>
      <c r="H8" s="297"/>
      <c r="I8" s="795" t="s">
        <v>26</v>
      </c>
      <c r="J8" s="795" t="s">
        <v>27</v>
      </c>
      <c r="K8" s="794" t="s">
        <v>5</v>
      </c>
      <c r="L8" s="92"/>
    </row>
    <row r="9" spans="2:32">
      <c r="D9" s="2157">
        <v>1401</v>
      </c>
      <c r="E9" s="271" t="s">
        <v>9</v>
      </c>
      <c r="F9" s="432"/>
      <c r="G9" s="793">
        <f>SUM(G10:G16)</f>
        <v>13</v>
      </c>
      <c r="H9" s="793"/>
      <c r="I9" s="793">
        <f>SUM(I10:I16)</f>
        <v>420</v>
      </c>
      <c r="J9" s="793">
        <f>SUM(J10:J16)</f>
        <v>50</v>
      </c>
      <c r="K9" s="792">
        <f t="shared" ref="K9:K53" si="0">SUM(I9:J9)</f>
        <v>470</v>
      </c>
      <c r="L9" s="92"/>
    </row>
    <row r="10" spans="2:32" ht="12" customHeight="1">
      <c r="B10" s="97"/>
      <c r="D10" s="1985"/>
      <c r="E10" s="269" t="s">
        <v>10</v>
      </c>
      <c r="F10" s="782"/>
      <c r="G10" s="791">
        <v>3</v>
      </c>
      <c r="H10" s="791"/>
      <c r="I10" s="337">
        <v>104</v>
      </c>
      <c r="J10" s="791">
        <v>0</v>
      </c>
      <c r="K10" s="780">
        <f t="shared" si="0"/>
        <v>104</v>
      </c>
      <c r="L10" s="92"/>
      <c r="M10" s="92"/>
    </row>
    <row r="11" spans="2:32" ht="12" customHeight="1">
      <c r="B11" s="97"/>
      <c r="D11" s="1985"/>
      <c r="E11" s="251" t="s">
        <v>11</v>
      </c>
      <c r="F11" s="261"/>
      <c r="G11" s="341">
        <v>3</v>
      </c>
      <c r="H11" s="341"/>
      <c r="I11" s="307">
        <v>104</v>
      </c>
      <c r="J11" s="341">
        <v>0</v>
      </c>
      <c r="K11" s="772">
        <f t="shared" si="0"/>
        <v>104</v>
      </c>
      <c r="L11" s="92"/>
      <c r="M11" s="92"/>
    </row>
    <row r="12" spans="2:32" ht="12" customHeight="1">
      <c r="B12" s="97"/>
      <c r="D12" s="1985"/>
      <c r="E12" s="251" t="s">
        <v>12</v>
      </c>
      <c r="F12" s="261"/>
      <c r="G12" s="341">
        <v>3</v>
      </c>
      <c r="H12" s="341"/>
      <c r="I12" s="242">
        <v>98</v>
      </c>
      <c r="J12" s="242">
        <v>0</v>
      </c>
      <c r="K12" s="248">
        <f t="shared" si="0"/>
        <v>98</v>
      </c>
      <c r="L12" s="92"/>
      <c r="M12" s="92"/>
    </row>
    <row r="13" spans="2:32" ht="12" customHeight="1">
      <c r="B13" s="97"/>
      <c r="D13" s="1985"/>
      <c r="E13" s="251" t="s">
        <v>30</v>
      </c>
      <c r="F13" s="261"/>
      <c r="G13" s="341">
        <v>2</v>
      </c>
      <c r="H13" s="341"/>
      <c r="I13" s="307">
        <v>50</v>
      </c>
      <c r="J13" s="341">
        <v>0</v>
      </c>
      <c r="K13" s="769">
        <f t="shared" si="0"/>
        <v>50</v>
      </c>
      <c r="L13" s="92"/>
      <c r="M13" s="92"/>
    </row>
    <row r="14" spans="2:32" ht="12" customHeight="1">
      <c r="B14" s="97"/>
      <c r="D14" s="1985"/>
      <c r="E14" s="251" t="s">
        <v>31</v>
      </c>
      <c r="F14" s="261"/>
      <c r="G14" s="341">
        <v>2</v>
      </c>
      <c r="H14" s="341"/>
      <c r="I14" s="307">
        <v>64</v>
      </c>
      <c r="J14" s="341">
        <v>50</v>
      </c>
      <c r="K14" s="769">
        <f t="shared" si="0"/>
        <v>114</v>
      </c>
      <c r="L14" s="92"/>
      <c r="M14" s="92"/>
    </row>
    <row r="15" spans="2:32" ht="12" customHeight="1">
      <c r="B15" s="97"/>
      <c r="D15" s="1985"/>
      <c r="E15" s="251" t="s">
        <v>58</v>
      </c>
      <c r="F15" s="261"/>
      <c r="G15" s="341">
        <v>0</v>
      </c>
      <c r="H15" s="341"/>
      <c r="I15" s="307">
        <v>0</v>
      </c>
      <c r="J15" s="341">
        <v>0</v>
      </c>
      <c r="K15" s="769">
        <f t="shared" si="0"/>
        <v>0</v>
      </c>
      <c r="L15" s="92"/>
      <c r="M15" s="92"/>
    </row>
    <row r="16" spans="2:32" ht="12" customHeight="1">
      <c r="B16" s="97"/>
      <c r="D16" s="1996"/>
      <c r="E16" s="251" t="s">
        <v>64</v>
      </c>
      <c r="F16" s="261"/>
      <c r="G16" s="341">
        <v>0</v>
      </c>
      <c r="H16" s="341"/>
      <c r="I16" s="307">
        <v>0</v>
      </c>
      <c r="J16" s="341">
        <v>0</v>
      </c>
      <c r="K16" s="769">
        <f t="shared" si="0"/>
        <v>0</v>
      </c>
      <c r="L16" s="92"/>
      <c r="M16" s="92"/>
    </row>
    <row r="17" spans="2:13">
      <c r="B17" s="97"/>
      <c r="D17" s="1985">
        <v>1402</v>
      </c>
      <c r="E17" s="35" t="s">
        <v>13</v>
      </c>
      <c r="F17" s="111"/>
      <c r="G17" s="788">
        <f>SUM(G18:G25)</f>
        <v>17</v>
      </c>
      <c r="H17" s="788"/>
      <c r="I17" s="788">
        <f>SUM(I18:I25)</f>
        <v>622</v>
      </c>
      <c r="J17" s="788">
        <f>SUM(J18:J25)</f>
        <v>364</v>
      </c>
      <c r="K17" s="773">
        <f t="shared" si="0"/>
        <v>986</v>
      </c>
      <c r="L17" s="92"/>
      <c r="M17" s="92"/>
    </row>
    <row r="18" spans="2:13" ht="12" customHeight="1">
      <c r="B18" s="97"/>
      <c r="D18" s="1985"/>
      <c r="E18" s="251" t="s">
        <v>92</v>
      </c>
      <c r="F18" s="261"/>
      <c r="G18" s="341">
        <v>3</v>
      </c>
      <c r="H18" s="341"/>
      <c r="I18" s="307">
        <v>104</v>
      </c>
      <c r="J18" s="341">
        <v>104</v>
      </c>
      <c r="K18" s="772">
        <f t="shared" si="0"/>
        <v>208</v>
      </c>
      <c r="L18" s="92"/>
      <c r="M18" s="92"/>
    </row>
    <row r="19" spans="2:13" ht="12" customHeight="1">
      <c r="B19" s="97"/>
      <c r="D19" s="1985"/>
      <c r="E19" s="251" t="s">
        <v>110</v>
      </c>
      <c r="F19" s="261"/>
      <c r="G19" s="341">
        <v>3</v>
      </c>
      <c r="H19" s="341"/>
      <c r="I19" s="307">
        <v>104</v>
      </c>
      <c r="J19" s="341">
        <v>90</v>
      </c>
      <c r="K19" s="772">
        <f t="shared" si="0"/>
        <v>194</v>
      </c>
      <c r="L19" s="92"/>
      <c r="M19" s="92"/>
    </row>
    <row r="20" spans="2:13" ht="12" customHeight="1">
      <c r="B20" s="97"/>
      <c r="D20" s="1985"/>
      <c r="E20" s="251" t="s">
        <v>56</v>
      </c>
      <c r="F20" s="261"/>
      <c r="G20" s="341">
        <v>2</v>
      </c>
      <c r="H20" s="341"/>
      <c r="I20" s="307">
        <v>90</v>
      </c>
      <c r="J20" s="341">
        <v>50</v>
      </c>
      <c r="K20" s="772">
        <f t="shared" si="0"/>
        <v>140</v>
      </c>
      <c r="L20" s="92"/>
      <c r="M20" s="92"/>
    </row>
    <row r="21" spans="2:13" ht="12" customHeight="1">
      <c r="B21" s="97"/>
      <c r="D21" s="1985"/>
      <c r="E21" s="251" t="s">
        <v>125</v>
      </c>
      <c r="F21" s="261"/>
      <c r="G21" s="341">
        <v>1</v>
      </c>
      <c r="H21" s="341"/>
      <c r="I21" s="307">
        <v>40</v>
      </c>
      <c r="J21" s="341">
        <v>0</v>
      </c>
      <c r="K21" s="772">
        <f t="shared" si="0"/>
        <v>40</v>
      </c>
      <c r="L21" s="92"/>
      <c r="M21" s="92"/>
    </row>
    <row r="22" spans="2:13" ht="12" customHeight="1">
      <c r="B22" s="97"/>
      <c r="D22" s="1985"/>
      <c r="E22" s="251" t="s">
        <v>124</v>
      </c>
      <c r="F22" s="261"/>
      <c r="G22" s="341">
        <v>2</v>
      </c>
      <c r="H22" s="341"/>
      <c r="I22" s="307">
        <v>80</v>
      </c>
      <c r="J22" s="341">
        <v>0</v>
      </c>
      <c r="K22" s="772">
        <f t="shared" si="0"/>
        <v>80</v>
      </c>
      <c r="L22" s="92"/>
      <c r="M22" s="92"/>
    </row>
    <row r="23" spans="2:13" ht="12" customHeight="1">
      <c r="B23" s="97"/>
      <c r="D23" s="1985"/>
      <c r="E23" s="251" t="s">
        <v>53</v>
      </c>
      <c r="F23" s="261"/>
      <c r="G23" s="341">
        <v>3</v>
      </c>
      <c r="H23" s="341"/>
      <c r="I23" s="307">
        <v>100</v>
      </c>
      <c r="J23" s="341">
        <v>60</v>
      </c>
      <c r="K23" s="772">
        <f t="shared" si="0"/>
        <v>160</v>
      </c>
      <c r="L23" s="92"/>
      <c r="M23" s="92"/>
    </row>
    <row r="24" spans="2:13" ht="12" customHeight="1">
      <c r="B24" s="97"/>
      <c r="D24" s="1985"/>
      <c r="E24" s="251" t="s">
        <v>123</v>
      </c>
      <c r="F24" s="261"/>
      <c r="G24" s="341">
        <v>3</v>
      </c>
      <c r="H24" s="341"/>
      <c r="I24" s="307">
        <v>104</v>
      </c>
      <c r="J24" s="341">
        <v>60</v>
      </c>
      <c r="K24" s="772">
        <f t="shared" si="0"/>
        <v>164</v>
      </c>
      <c r="L24" s="92"/>
      <c r="M24" s="92"/>
    </row>
    <row r="25" spans="2:13" ht="12" customHeight="1">
      <c r="B25" s="97"/>
      <c r="D25" s="1985"/>
      <c r="E25" s="251" t="s">
        <v>32</v>
      </c>
      <c r="F25" s="261"/>
      <c r="G25" s="341">
        <v>0</v>
      </c>
      <c r="H25" s="341"/>
      <c r="I25" s="307">
        <v>0</v>
      </c>
      <c r="J25" s="341">
        <v>0</v>
      </c>
      <c r="K25" s="769">
        <f t="shared" si="0"/>
        <v>0</v>
      </c>
      <c r="L25" s="92"/>
      <c r="M25" s="92"/>
    </row>
    <row r="26" spans="2:13">
      <c r="B26" s="97"/>
      <c r="D26" s="2158">
        <v>1403</v>
      </c>
      <c r="E26" s="35" t="s">
        <v>14</v>
      </c>
      <c r="F26" s="111"/>
      <c r="G26" s="788">
        <f>SUM(G27:G29)</f>
        <v>3</v>
      </c>
      <c r="H26" s="788"/>
      <c r="I26" s="788">
        <f>SUM(I27:I29)</f>
        <v>130</v>
      </c>
      <c r="J26" s="788">
        <f>SUM(J27:J29)</f>
        <v>0</v>
      </c>
      <c r="K26" s="773">
        <f t="shared" si="0"/>
        <v>130</v>
      </c>
      <c r="L26" s="92"/>
      <c r="M26" s="92"/>
    </row>
    <row r="27" spans="2:13" ht="12" customHeight="1">
      <c r="B27" s="97"/>
      <c r="D27" s="1987"/>
      <c r="E27" s="251" t="s">
        <v>33</v>
      </c>
      <c r="F27" s="261"/>
      <c r="G27" s="341">
        <v>2</v>
      </c>
      <c r="H27" s="341"/>
      <c r="I27" s="307">
        <v>80</v>
      </c>
      <c r="J27" s="341">
        <v>0</v>
      </c>
      <c r="K27" s="769">
        <f t="shared" si="0"/>
        <v>80</v>
      </c>
      <c r="L27" s="92"/>
      <c r="M27" s="92"/>
    </row>
    <row r="28" spans="2:13" ht="12" customHeight="1">
      <c r="B28" s="97"/>
      <c r="D28" s="1987"/>
      <c r="E28" s="251" t="s">
        <v>15</v>
      </c>
      <c r="F28" s="261"/>
      <c r="G28" s="341">
        <v>1</v>
      </c>
      <c r="H28" s="341"/>
      <c r="I28" s="307">
        <v>50</v>
      </c>
      <c r="J28" s="341">
        <v>0</v>
      </c>
      <c r="K28" s="769">
        <f t="shared" si="0"/>
        <v>50</v>
      </c>
      <c r="L28" s="92"/>
      <c r="M28" s="92"/>
    </row>
    <row r="29" spans="2:13" ht="12" customHeight="1">
      <c r="B29" s="97"/>
      <c r="D29" s="1987"/>
      <c r="E29" s="790" t="s">
        <v>16</v>
      </c>
      <c r="F29" s="789"/>
      <c r="G29" s="341">
        <v>0</v>
      </c>
      <c r="H29" s="341"/>
      <c r="I29" s="307">
        <v>0</v>
      </c>
      <c r="J29" s="341">
        <v>0</v>
      </c>
      <c r="K29" s="769">
        <f t="shared" si="0"/>
        <v>0</v>
      </c>
      <c r="L29" s="92"/>
      <c r="M29" s="92"/>
    </row>
    <row r="30" spans="2:13">
      <c r="B30" s="97"/>
      <c r="D30" s="1997">
        <v>1404</v>
      </c>
      <c r="E30" s="35" t="s">
        <v>34</v>
      </c>
      <c r="F30" s="111"/>
      <c r="G30" s="788">
        <f>SUM(G31:G32)</f>
        <v>6</v>
      </c>
      <c r="H30" s="788"/>
      <c r="I30" s="788">
        <f>SUM(I31:I32)</f>
        <v>204</v>
      </c>
      <c r="J30" s="788">
        <f>SUM(J31:J32)</f>
        <v>130</v>
      </c>
      <c r="K30" s="787">
        <f t="shared" si="0"/>
        <v>334</v>
      </c>
      <c r="L30" s="92"/>
      <c r="M30" s="92"/>
    </row>
    <row r="31" spans="2:13" ht="12" customHeight="1">
      <c r="B31" s="97"/>
      <c r="D31" s="1997"/>
      <c r="E31" s="251" t="s">
        <v>109</v>
      </c>
      <c r="F31" s="99"/>
      <c r="G31" s="341">
        <v>3</v>
      </c>
      <c r="H31" s="341"/>
      <c r="I31" s="307">
        <v>104</v>
      </c>
      <c r="J31" s="341">
        <v>80</v>
      </c>
      <c r="K31" s="772">
        <f t="shared" si="0"/>
        <v>184</v>
      </c>
      <c r="L31" s="92"/>
      <c r="M31" s="92"/>
    </row>
    <row r="32" spans="2:13" ht="12" customHeight="1">
      <c r="B32" s="97"/>
      <c r="D32" s="1997"/>
      <c r="E32" s="251" t="s">
        <v>17</v>
      </c>
      <c r="F32" s="99"/>
      <c r="G32" s="341">
        <v>3</v>
      </c>
      <c r="H32" s="341"/>
      <c r="I32" s="307">
        <v>100</v>
      </c>
      <c r="J32" s="341">
        <v>50</v>
      </c>
      <c r="K32" s="772">
        <f t="shared" si="0"/>
        <v>150</v>
      </c>
      <c r="L32" s="92"/>
      <c r="M32" s="92"/>
    </row>
    <row r="33" spans="2:13">
      <c r="B33" s="97"/>
      <c r="D33" s="2006">
        <v>1405</v>
      </c>
      <c r="E33" s="271" t="s">
        <v>18</v>
      </c>
      <c r="F33" s="786"/>
      <c r="G33" s="785">
        <f>SUM(G34:G37)</f>
        <v>5</v>
      </c>
      <c r="H33" s="785"/>
      <c r="I33" s="784">
        <f>SUM(I34:I37)</f>
        <v>189</v>
      </c>
      <c r="J33" s="784">
        <f>SUM(J34:J37)</f>
        <v>50</v>
      </c>
      <c r="K33" s="783">
        <f t="shared" si="0"/>
        <v>239</v>
      </c>
      <c r="L33" s="92"/>
      <c r="M33" s="92"/>
    </row>
    <row r="34" spans="2:13" ht="12" customHeight="1">
      <c r="B34" s="97"/>
      <c r="D34" s="2014"/>
      <c r="E34" s="269" t="s">
        <v>21</v>
      </c>
      <c r="F34" s="782"/>
      <c r="G34" s="781">
        <v>2</v>
      </c>
      <c r="H34" s="781"/>
      <c r="I34" s="781">
        <v>85</v>
      </c>
      <c r="J34" s="781">
        <v>0</v>
      </c>
      <c r="K34" s="780">
        <f t="shared" si="0"/>
        <v>85</v>
      </c>
    </row>
    <row r="35" spans="2:13" ht="12" customHeight="1">
      <c r="B35" s="97"/>
      <c r="D35" s="2014"/>
      <c r="E35" s="251" t="s">
        <v>19</v>
      </c>
      <c r="F35" s="261"/>
      <c r="G35" s="770">
        <v>3</v>
      </c>
      <c r="H35" s="770"/>
      <c r="I35" s="770">
        <v>104</v>
      </c>
      <c r="J35" s="770">
        <v>50</v>
      </c>
      <c r="K35" s="772">
        <f t="shared" si="0"/>
        <v>154</v>
      </c>
    </row>
    <row r="36" spans="2:13" ht="12" customHeight="1">
      <c r="B36" s="97"/>
      <c r="D36" s="2014"/>
      <c r="E36" s="279" t="s">
        <v>65</v>
      </c>
      <c r="F36" s="489"/>
      <c r="G36" s="341">
        <v>0</v>
      </c>
      <c r="H36" s="341"/>
      <c r="I36" s="341">
        <v>0</v>
      </c>
      <c r="J36" s="341">
        <v>0</v>
      </c>
      <c r="K36" s="772">
        <f t="shared" si="0"/>
        <v>0</v>
      </c>
    </row>
    <row r="37" spans="2:13" ht="12" customHeight="1">
      <c r="B37" s="97"/>
      <c r="D37" s="2015"/>
      <c r="E37" s="309" t="s">
        <v>49</v>
      </c>
      <c r="F37" s="486"/>
      <c r="G37" s="779">
        <v>0</v>
      </c>
      <c r="H37" s="779"/>
      <c r="I37" s="779">
        <v>0</v>
      </c>
      <c r="J37" s="779">
        <v>0</v>
      </c>
      <c r="K37" s="778">
        <f t="shared" si="0"/>
        <v>0</v>
      </c>
    </row>
    <row r="38" spans="2:13">
      <c r="B38" s="97"/>
      <c r="D38" s="1998">
        <v>1406</v>
      </c>
      <c r="E38" s="42" t="s">
        <v>22</v>
      </c>
      <c r="F38" s="777"/>
      <c r="G38" s="776">
        <f>SUM(G39:G42)</f>
        <v>8</v>
      </c>
      <c r="H38" s="776"/>
      <c r="I38" s="776">
        <f>SUM(I39:I42)</f>
        <v>274</v>
      </c>
      <c r="J38" s="776">
        <f>SUM(J39:J42)</f>
        <v>190</v>
      </c>
      <c r="K38" s="775">
        <f t="shared" si="0"/>
        <v>464</v>
      </c>
    </row>
    <row r="39" spans="2:13" ht="12" customHeight="1">
      <c r="B39" s="97"/>
      <c r="D39" s="1998"/>
      <c r="E39" s="251" t="s">
        <v>68</v>
      </c>
      <c r="F39" s="261"/>
      <c r="G39" s="770">
        <v>4</v>
      </c>
      <c r="H39" s="770"/>
      <c r="I39" s="770">
        <v>104</v>
      </c>
      <c r="J39" s="770">
        <v>90</v>
      </c>
      <c r="K39" s="772">
        <f t="shared" si="0"/>
        <v>194</v>
      </c>
    </row>
    <row r="40" spans="2:13" ht="12" customHeight="1">
      <c r="B40" s="97"/>
      <c r="D40" s="1998"/>
      <c r="E40" s="251" t="s">
        <v>23</v>
      </c>
      <c r="F40" s="261"/>
      <c r="G40" s="770">
        <v>2</v>
      </c>
      <c r="H40" s="770"/>
      <c r="I40" s="770">
        <v>80</v>
      </c>
      <c r="J40" s="770">
        <v>50</v>
      </c>
      <c r="K40" s="772">
        <f t="shared" si="0"/>
        <v>130</v>
      </c>
    </row>
    <row r="41" spans="2:13" ht="12" customHeight="1">
      <c r="B41" s="97"/>
      <c r="D41" s="1998"/>
      <c r="E41" s="251" t="s">
        <v>36</v>
      </c>
      <c r="F41" s="261"/>
      <c r="G41" s="770">
        <v>2</v>
      </c>
      <c r="H41" s="770"/>
      <c r="I41" s="770">
        <v>90</v>
      </c>
      <c r="J41" s="770">
        <v>50</v>
      </c>
      <c r="K41" s="769">
        <f t="shared" si="0"/>
        <v>140</v>
      </c>
    </row>
    <row r="42" spans="2:13" ht="12" customHeight="1">
      <c r="B42" s="97"/>
      <c r="D42" s="1998"/>
      <c r="E42" s="251" t="s">
        <v>37</v>
      </c>
      <c r="F42" s="261"/>
      <c r="G42" s="770">
        <v>0</v>
      </c>
      <c r="H42" s="770"/>
      <c r="I42" s="770">
        <v>0</v>
      </c>
      <c r="J42" s="770">
        <v>0</v>
      </c>
      <c r="K42" s="769">
        <f t="shared" si="0"/>
        <v>0</v>
      </c>
    </row>
    <row r="43" spans="2:13">
      <c r="B43" s="97"/>
      <c r="D43" s="2010">
        <v>1407</v>
      </c>
      <c r="E43" s="35" t="s">
        <v>24</v>
      </c>
      <c r="F43" s="111"/>
      <c r="G43" s="774">
        <f>SUM(G44:G45)</f>
        <v>2</v>
      </c>
      <c r="H43" s="774"/>
      <c r="I43" s="774">
        <f>SUM(I44:I45)</f>
        <v>80</v>
      </c>
      <c r="J43" s="774">
        <f>SUM(J44:J45)</f>
        <v>0</v>
      </c>
      <c r="K43" s="773">
        <f t="shared" si="0"/>
        <v>80</v>
      </c>
    </row>
    <row r="44" spans="2:13" ht="12" customHeight="1">
      <c r="B44" s="97"/>
      <c r="D44" s="1981"/>
      <c r="E44" s="251" t="s">
        <v>348</v>
      </c>
      <c r="F44" s="261"/>
      <c r="G44" s="770">
        <v>2</v>
      </c>
      <c r="H44" s="770"/>
      <c r="I44" s="770">
        <v>80</v>
      </c>
      <c r="J44" s="770">
        <v>0</v>
      </c>
      <c r="K44" s="769">
        <f t="shared" si="0"/>
        <v>80</v>
      </c>
    </row>
    <row r="45" spans="2:13" ht="12" customHeight="1">
      <c r="B45" s="97"/>
      <c r="D45" s="1982"/>
      <c r="E45" s="251" t="s">
        <v>51</v>
      </c>
      <c r="F45" s="261"/>
      <c r="G45" s="770">
        <v>0</v>
      </c>
      <c r="H45" s="770"/>
      <c r="I45" s="770">
        <v>0</v>
      </c>
      <c r="J45" s="770">
        <v>0</v>
      </c>
      <c r="K45" s="769">
        <f t="shared" si="0"/>
        <v>0</v>
      </c>
    </row>
    <row r="46" spans="2:13">
      <c r="B46" s="97"/>
      <c r="D46" s="2157">
        <v>1408</v>
      </c>
      <c r="E46" s="35" t="s">
        <v>25</v>
      </c>
      <c r="F46" s="41"/>
      <c r="G46" s="774">
        <f>SUM(G47:G50)</f>
        <v>2</v>
      </c>
      <c r="H46" s="774"/>
      <c r="I46" s="774">
        <f>SUM(I47:I50)</f>
        <v>80</v>
      </c>
      <c r="J46" s="774">
        <f>SUM(J47:J50)</f>
        <v>0</v>
      </c>
      <c r="K46" s="773">
        <f t="shared" si="0"/>
        <v>80</v>
      </c>
    </row>
    <row r="47" spans="2:13">
      <c r="B47" s="97"/>
      <c r="D47" s="1985"/>
      <c r="E47" s="251" t="s">
        <v>20</v>
      </c>
      <c r="F47" s="261"/>
      <c r="G47" s="341">
        <v>2</v>
      </c>
      <c r="H47" s="341"/>
      <c r="I47" s="307">
        <v>80</v>
      </c>
      <c r="J47" s="341">
        <v>0</v>
      </c>
      <c r="K47" s="772">
        <f t="shared" si="0"/>
        <v>80</v>
      </c>
    </row>
    <row r="48" spans="2:13">
      <c r="B48" s="97"/>
      <c r="D48" s="1985"/>
      <c r="E48" s="261" t="s">
        <v>50</v>
      </c>
      <c r="F48" s="261"/>
      <c r="G48" s="341">
        <v>0</v>
      </c>
      <c r="H48" s="341"/>
      <c r="I48" s="307">
        <v>0</v>
      </c>
      <c r="J48" s="341">
        <v>0</v>
      </c>
      <c r="K48" s="772">
        <f t="shared" si="0"/>
        <v>0</v>
      </c>
    </row>
    <row r="49" spans="2:11" ht="12" customHeight="1">
      <c r="B49" s="97"/>
      <c r="D49" s="1985"/>
      <c r="E49" s="261" t="s">
        <v>347</v>
      </c>
      <c r="F49" s="261"/>
      <c r="G49" s="341">
        <v>0</v>
      </c>
      <c r="H49" s="341"/>
      <c r="I49" s="307">
        <v>0</v>
      </c>
      <c r="J49" s="341">
        <v>0</v>
      </c>
      <c r="K49" s="769">
        <f t="shared" si="0"/>
        <v>0</v>
      </c>
    </row>
    <row r="50" spans="2:11" ht="12" customHeight="1">
      <c r="B50" s="97"/>
      <c r="D50" s="1985"/>
      <c r="E50" s="261" t="s">
        <v>119</v>
      </c>
      <c r="F50" s="261"/>
      <c r="G50" s="341">
        <v>0</v>
      </c>
      <c r="H50" s="341"/>
      <c r="I50" s="307">
        <v>0</v>
      </c>
      <c r="J50" s="341">
        <v>0</v>
      </c>
      <c r="K50" s="772">
        <f t="shared" si="0"/>
        <v>0</v>
      </c>
    </row>
    <row r="51" spans="2:11" ht="12.75" customHeight="1">
      <c r="B51" s="97"/>
      <c r="D51" s="2158">
        <v>1624</v>
      </c>
      <c r="E51" s="35" t="s">
        <v>47</v>
      </c>
      <c r="F51" s="771"/>
      <c r="G51" s="311">
        <f>SUM(G52:G53)</f>
        <v>0</v>
      </c>
      <c r="H51" s="311"/>
      <c r="I51" s="311">
        <f>SUM(I52:I53)</f>
        <v>0</v>
      </c>
      <c r="J51" s="311">
        <f>SUM(J52:J53)</f>
        <v>0</v>
      </c>
      <c r="K51" s="333">
        <f t="shared" si="0"/>
        <v>0</v>
      </c>
    </row>
    <row r="52" spans="2:11" ht="12" customHeight="1">
      <c r="B52" s="97"/>
      <c r="D52" s="1987"/>
      <c r="E52" s="279" t="s">
        <v>35</v>
      </c>
      <c r="F52" s="285"/>
      <c r="G52" s="770">
        <v>0</v>
      </c>
      <c r="H52" s="770"/>
      <c r="I52" s="770">
        <v>0</v>
      </c>
      <c r="J52" s="770">
        <v>0</v>
      </c>
      <c r="K52" s="769">
        <f t="shared" si="0"/>
        <v>0</v>
      </c>
    </row>
    <row r="53" spans="2:11" ht="12" customHeight="1">
      <c r="B53" s="97"/>
      <c r="D53" s="1988"/>
      <c r="E53" s="261" t="s">
        <v>52</v>
      </c>
      <c r="G53" s="97">
        <v>0</v>
      </c>
      <c r="H53" s="97"/>
      <c r="I53" s="97">
        <v>0</v>
      </c>
      <c r="J53" s="97">
        <v>0</v>
      </c>
      <c r="K53" s="769">
        <f t="shared" si="0"/>
        <v>0</v>
      </c>
    </row>
    <row r="54" spans="2:11" ht="13.5" customHeight="1">
      <c r="E54" s="131" t="s">
        <v>5</v>
      </c>
      <c r="F54" s="768"/>
      <c r="G54" s="767">
        <f>SUM(G9+G17+G26+G30+G33+G38+G43+G46+G51)</f>
        <v>56</v>
      </c>
      <c r="H54" s="767"/>
      <c r="I54" s="767">
        <f>SUM(I9+I17+I26+I30+I33+I38+I43+I46+I51)</f>
        <v>1999</v>
      </c>
      <c r="J54" s="767">
        <f>SUM(J9+J17+J26+J30+J33+J38+J43+J46+J51)</f>
        <v>784</v>
      </c>
      <c r="K54" s="766">
        <f>SUM(K9+K17+K26+K30+K33+K38+K43+K46+K51)</f>
        <v>2783</v>
      </c>
    </row>
    <row r="55" spans="2:11" ht="10.5" customHeight="1">
      <c r="D55" s="754"/>
      <c r="E55" s="99" t="s">
        <v>346</v>
      </c>
      <c r="F55" s="99"/>
    </row>
    <row r="56" spans="2:11" ht="9" customHeight="1">
      <c r="D56" s="754"/>
    </row>
    <row r="57" spans="2:11" ht="9" customHeight="1"/>
    <row r="58" spans="2:11" ht="9" customHeight="1">
      <c r="D58" s="754"/>
    </row>
    <row r="59" spans="2:11" ht="9" customHeight="1">
      <c r="D59" s="754"/>
    </row>
    <row r="60" spans="2:11" ht="9" customHeight="1"/>
    <row r="61" spans="2:11" ht="9" customHeight="1"/>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10" ht="9" customHeight="1"/>
    <row r="130" spans="5:10" ht="9" customHeight="1"/>
    <row r="131" spans="5:10" ht="9" customHeight="1"/>
    <row r="132" spans="5:10" ht="9" customHeight="1"/>
    <row r="133" spans="5:10" ht="9" customHeight="1"/>
    <row r="134" spans="5:10" ht="9" customHeight="1"/>
    <row r="135" spans="5:10" ht="9" customHeight="1"/>
    <row r="136" spans="5:10" ht="9" customHeight="1"/>
    <row r="137" spans="5:10" ht="9" customHeight="1"/>
    <row r="138" spans="5:10" ht="9" customHeight="1"/>
    <row r="139" spans="5:10" ht="9" customHeight="1"/>
    <row r="140" spans="5:10" ht="9" customHeight="1"/>
    <row r="141" spans="5:10" ht="9" customHeight="1"/>
    <row r="142" spans="5:10" ht="9" customHeight="1"/>
    <row r="143" spans="5:10" ht="9" customHeight="1"/>
    <row r="144" spans="5:10" ht="9" customHeight="1">
      <c r="E144" s="99"/>
      <c r="F144" s="99"/>
      <c r="G144" s="764"/>
      <c r="H144" s="764"/>
      <c r="I144" s="765"/>
      <c r="J144" s="764"/>
    </row>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sheetData>
  <mergeCells count="15">
    <mergeCell ref="D51:D53"/>
    <mergeCell ref="D17:D25"/>
    <mergeCell ref="G6:G7"/>
    <mergeCell ref="O3:AC3"/>
    <mergeCell ref="D3:K3"/>
    <mergeCell ref="I7:K7"/>
    <mergeCell ref="D6:D8"/>
    <mergeCell ref="D4:K4"/>
    <mergeCell ref="D9:D16"/>
    <mergeCell ref="D26:D29"/>
    <mergeCell ref="D30:D32"/>
    <mergeCell ref="D38:D42"/>
    <mergeCell ref="D43:D45"/>
    <mergeCell ref="D46:D50"/>
    <mergeCell ref="D33:D37"/>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429E5-4584-47A9-9B2D-D9DCE511F42F}">
  <dimension ref="A1:AA503"/>
  <sheetViews>
    <sheetView view="pageBreakPreview" zoomScaleNormal="100" zoomScaleSheetLayoutView="100" workbookViewId="0">
      <selection sqref="A1:M65536"/>
    </sheetView>
  </sheetViews>
  <sheetFormatPr baseColWidth="10" defaultRowHeight="12.75"/>
  <cols>
    <col min="1" max="1" width="3" style="243" customWidth="1"/>
    <col min="2" max="2" width="6.140625" style="73" customWidth="1"/>
    <col min="3" max="3" width="1.5703125" style="73" customWidth="1"/>
    <col min="4" max="4" width="60.85546875" style="9" customWidth="1"/>
    <col min="5" max="5" width="2.5703125" style="9" customWidth="1"/>
    <col min="6" max="6" width="6.42578125" style="243" customWidth="1"/>
    <col min="7" max="7" width="6.140625" style="243" customWidth="1"/>
    <col min="8" max="8" width="5.85546875" style="243" customWidth="1"/>
    <col min="9" max="9" width="2" style="243" customWidth="1"/>
    <col min="10" max="10" width="5" style="73" customWidth="1"/>
    <col min="11" max="11" width="4.5703125" style="73" customWidth="1"/>
    <col min="12" max="12" width="6" style="73" customWidth="1"/>
    <col min="13" max="13" width="3.7109375" style="73" customWidth="1"/>
    <col min="14" max="14" width="1" style="73" customWidth="1"/>
    <col min="15" max="15" width="6.7109375"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6" width="6.7109375" style="73" customWidth="1"/>
    <col min="27" max="16384" width="11.42578125" style="73"/>
  </cols>
  <sheetData>
    <row r="1" spans="1:27" ht="3.75" customHeight="1"/>
    <row r="2" spans="1:27" ht="12.75" customHeight="1">
      <c r="B2" s="1983" t="s">
        <v>343</v>
      </c>
      <c r="C2" s="1983"/>
      <c r="D2" s="1983"/>
      <c r="E2" s="1983"/>
      <c r="F2" s="1983"/>
      <c r="G2" s="1983"/>
      <c r="H2" s="1983"/>
      <c r="I2" s="1983"/>
      <c r="J2" s="1983"/>
      <c r="K2" s="1983"/>
      <c r="L2" s="1983"/>
      <c r="M2" s="1983"/>
      <c r="N2" s="345"/>
      <c r="O2" s="345"/>
      <c r="P2" s="345"/>
      <c r="Q2" s="345"/>
      <c r="R2" s="345"/>
      <c r="S2" s="345"/>
      <c r="T2" s="345"/>
      <c r="U2" s="345"/>
      <c r="V2" s="345"/>
      <c r="W2" s="345"/>
      <c r="X2" s="345"/>
    </row>
    <row r="3" spans="1:27" ht="12.75" customHeight="1">
      <c r="A3" s="763"/>
      <c r="B3" s="1983" t="s">
        <v>63</v>
      </c>
      <c r="C3" s="1983"/>
      <c r="D3" s="1983"/>
      <c r="E3" s="1983"/>
      <c r="F3" s="1983"/>
      <c r="G3" s="1983"/>
      <c r="H3" s="1983"/>
      <c r="I3" s="1983"/>
      <c r="J3" s="1983"/>
      <c r="K3" s="1983"/>
      <c r="L3" s="1983"/>
      <c r="M3" s="1983"/>
      <c r="Z3" s="104"/>
      <c r="AA3" s="104"/>
    </row>
    <row r="4" spans="1:27" ht="3" customHeight="1">
      <c r="C4" s="274"/>
      <c r="D4" s="124"/>
      <c r="E4" s="10"/>
      <c r="J4" s="99"/>
    </row>
    <row r="5" spans="1:27" ht="12.75" customHeight="1">
      <c r="B5" s="2001" t="s">
        <v>29</v>
      </c>
      <c r="C5" s="752"/>
      <c r="D5" s="752"/>
      <c r="E5" s="752"/>
      <c r="F5" s="762"/>
      <c r="G5" s="762"/>
      <c r="H5" s="762"/>
      <c r="I5" s="761"/>
      <c r="J5" s="760"/>
      <c r="K5" s="760"/>
      <c r="L5" s="760"/>
      <c r="M5" s="749"/>
    </row>
    <row r="6" spans="1:27" ht="12.75" customHeight="1">
      <c r="B6" s="1990"/>
      <c r="C6" s="748"/>
      <c r="D6" s="744" t="s">
        <v>336</v>
      </c>
      <c r="E6" s="744"/>
      <c r="F6" s="2166" t="s">
        <v>335</v>
      </c>
      <c r="G6" s="2166"/>
      <c r="H6" s="2166"/>
      <c r="I6" s="747"/>
      <c r="J6" s="2447" t="s">
        <v>334</v>
      </c>
      <c r="K6" s="2447"/>
      <c r="L6" s="2447"/>
      <c r="M6" s="742"/>
    </row>
    <row r="7" spans="1:27">
      <c r="B7" s="1991"/>
      <c r="C7" s="746"/>
      <c r="D7" s="745"/>
      <c r="E7" s="744"/>
      <c r="F7" s="759" t="s">
        <v>26</v>
      </c>
      <c r="G7" s="759" t="s">
        <v>27</v>
      </c>
      <c r="H7" s="759" t="s">
        <v>5</v>
      </c>
      <c r="I7" s="759"/>
      <c r="J7" s="759" t="s">
        <v>26</v>
      </c>
      <c r="K7" s="759" t="s">
        <v>27</v>
      </c>
      <c r="L7" s="759" t="s">
        <v>5</v>
      </c>
      <c r="M7" s="742"/>
    </row>
    <row r="8" spans="1:27" ht="12" customHeight="1">
      <c r="B8" s="2006">
        <v>1401</v>
      </c>
      <c r="C8" s="271" t="s">
        <v>9</v>
      </c>
      <c r="D8" s="432"/>
      <c r="E8" s="36"/>
      <c r="F8" s="732">
        <f>F9+F13+F16+F20+F27+F30+F32</f>
        <v>22</v>
      </c>
      <c r="G8" s="732">
        <f>G9+G13+G16+G20+G27+G30+G32</f>
        <v>0</v>
      </c>
      <c r="H8" s="732">
        <f t="shared" ref="H8:H39" si="0">F8+G8</f>
        <v>22</v>
      </c>
      <c r="I8" s="732"/>
      <c r="J8" s="732">
        <f>J9+J13+J16+J20+J27+J30+J32</f>
        <v>0</v>
      </c>
      <c r="K8" s="732">
        <f>K9+K13+K16+K20+K27+K30+K32</f>
        <v>0</v>
      </c>
      <c r="L8" s="732">
        <f>J8+K8</f>
        <v>0</v>
      </c>
      <c r="M8" s="731"/>
    </row>
    <row r="9" spans="1:27" ht="10.5" customHeight="1">
      <c r="B9" s="2007"/>
      <c r="C9" s="525" t="s">
        <v>10</v>
      </c>
      <c r="D9" s="758"/>
      <c r="E9" s="10"/>
      <c r="F9" s="736">
        <f>F10+F11+F12</f>
        <v>3</v>
      </c>
      <c r="G9" s="736">
        <f>G10+G11+G12</f>
        <v>0</v>
      </c>
      <c r="H9" s="736">
        <f t="shared" si="0"/>
        <v>3</v>
      </c>
      <c r="I9" s="736"/>
      <c r="J9" s="736">
        <f>J10+J11+J12</f>
        <v>0</v>
      </c>
      <c r="K9" s="736">
        <f>K10+K11+K12</f>
        <v>0</v>
      </c>
      <c r="L9" s="736">
        <f>J9+K9</f>
        <v>0</v>
      </c>
      <c r="M9" s="733"/>
    </row>
    <row r="10" spans="1:27" ht="9.9499999999999993" customHeight="1">
      <c r="B10" s="2014"/>
      <c r="C10" s="487"/>
      <c r="D10" s="10" t="s">
        <v>342</v>
      </c>
      <c r="E10" s="10"/>
      <c r="F10" s="734">
        <v>2</v>
      </c>
      <c r="G10" s="734">
        <v>0</v>
      </c>
      <c r="H10" s="734">
        <f t="shared" si="0"/>
        <v>2</v>
      </c>
      <c r="I10" s="734"/>
      <c r="J10" s="734">
        <v>0</v>
      </c>
      <c r="K10" s="734">
        <v>0</v>
      </c>
      <c r="L10" s="734">
        <f>J10+K10</f>
        <v>0</v>
      </c>
      <c r="M10" s="733"/>
    </row>
    <row r="11" spans="1:27" ht="9.9499999999999993" customHeight="1">
      <c r="B11" s="2014"/>
      <c r="C11" s="487"/>
      <c r="D11" s="10" t="s">
        <v>237</v>
      </c>
      <c r="E11" s="10"/>
      <c r="F11" s="734">
        <v>1</v>
      </c>
      <c r="G11" s="734">
        <v>0</v>
      </c>
      <c r="H11" s="734">
        <f t="shared" si="0"/>
        <v>1</v>
      </c>
      <c r="I11" s="734"/>
      <c r="J11" s="734">
        <v>0</v>
      </c>
      <c r="K11" s="734">
        <v>0</v>
      </c>
      <c r="L11" s="734">
        <f>J11+K11</f>
        <v>0</v>
      </c>
      <c r="M11" s="733"/>
    </row>
    <row r="12" spans="1:27" ht="9.9499999999999993" customHeight="1">
      <c r="B12" s="2007"/>
      <c r="C12" s="487"/>
      <c r="D12" s="10" t="s">
        <v>341</v>
      </c>
      <c r="E12" s="10"/>
      <c r="F12" s="734">
        <v>0</v>
      </c>
      <c r="G12" s="734">
        <v>0</v>
      </c>
      <c r="H12" s="734">
        <f t="shared" si="0"/>
        <v>0</v>
      </c>
      <c r="I12" s="734"/>
      <c r="J12" s="734">
        <v>0</v>
      </c>
      <c r="K12" s="734">
        <v>0</v>
      </c>
      <c r="L12" s="734">
        <f>J12+K12</f>
        <v>0</v>
      </c>
      <c r="M12" s="733"/>
    </row>
    <row r="13" spans="1:27" ht="11.1" customHeight="1">
      <c r="B13" s="2007"/>
      <c r="C13" s="488" t="s">
        <v>11</v>
      </c>
      <c r="D13" s="3"/>
      <c r="E13" s="3"/>
      <c r="F13" s="736">
        <f>F14+F15</f>
        <v>2</v>
      </c>
      <c r="G13" s="736">
        <f>G14+G15</f>
        <v>0</v>
      </c>
      <c r="H13" s="736">
        <f t="shared" si="0"/>
        <v>2</v>
      </c>
      <c r="I13" s="736"/>
      <c r="J13" s="736">
        <f>J14+J15</f>
        <v>0</v>
      </c>
      <c r="K13" s="736">
        <f>K14+K15</f>
        <v>0</v>
      </c>
      <c r="L13" s="736">
        <f t="shared" ref="L13:L33" si="1">SUM(J13:K13)</f>
        <v>0</v>
      </c>
      <c r="M13" s="733"/>
    </row>
    <row r="14" spans="1:27" ht="9.75" customHeight="1">
      <c r="B14" s="2007"/>
      <c r="C14" s="487"/>
      <c r="D14" s="10" t="s">
        <v>248</v>
      </c>
      <c r="E14" s="10"/>
      <c r="F14" s="734">
        <v>1</v>
      </c>
      <c r="G14" s="734">
        <v>0</v>
      </c>
      <c r="H14" s="734">
        <f t="shared" si="0"/>
        <v>1</v>
      </c>
      <c r="I14" s="734"/>
      <c r="J14" s="734">
        <v>0</v>
      </c>
      <c r="K14" s="734">
        <v>0</v>
      </c>
      <c r="L14" s="734">
        <f t="shared" si="1"/>
        <v>0</v>
      </c>
      <c r="M14" s="733"/>
    </row>
    <row r="15" spans="1:27" ht="9.9499999999999993" customHeight="1">
      <c r="B15" s="2007"/>
      <c r="C15" s="487"/>
      <c r="D15" s="10" t="s">
        <v>247</v>
      </c>
      <c r="E15" s="10"/>
      <c r="F15" s="734">
        <v>1</v>
      </c>
      <c r="G15" s="734">
        <v>0</v>
      </c>
      <c r="H15" s="734">
        <f t="shared" si="0"/>
        <v>1</v>
      </c>
      <c r="I15" s="734"/>
      <c r="J15" s="734">
        <v>0</v>
      </c>
      <c r="K15" s="734">
        <v>0</v>
      </c>
      <c r="L15" s="734">
        <f t="shared" si="1"/>
        <v>0</v>
      </c>
      <c r="M15" s="733"/>
    </row>
    <row r="16" spans="1:27" ht="10.5" customHeight="1">
      <c r="B16" s="2007"/>
      <c r="C16" s="488" t="s">
        <v>12</v>
      </c>
      <c r="D16" s="3"/>
      <c r="E16" s="3"/>
      <c r="F16" s="736">
        <f>SUM(F17:F19)</f>
        <v>5</v>
      </c>
      <c r="G16" s="736">
        <f>SUM(G17:G19)</f>
        <v>0</v>
      </c>
      <c r="H16" s="736">
        <f t="shared" si="0"/>
        <v>5</v>
      </c>
      <c r="I16" s="736"/>
      <c r="J16" s="736">
        <f>J17+J18+J19</f>
        <v>0</v>
      </c>
      <c r="K16" s="736">
        <f>K17+K18+K19</f>
        <v>0</v>
      </c>
      <c r="L16" s="736">
        <f t="shared" si="1"/>
        <v>0</v>
      </c>
      <c r="M16" s="733"/>
    </row>
    <row r="17" spans="2:13" ht="10.5" customHeight="1">
      <c r="B17" s="2007"/>
      <c r="C17" s="488"/>
      <c r="D17" s="10" t="s">
        <v>246</v>
      </c>
      <c r="E17" s="3"/>
      <c r="F17" s="734">
        <v>1</v>
      </c>
      <c r="G17" s="734">
        <v>0</v>
      </c>
      <c r="H17" s="734">
        <f t="shared" si="0"/>
        <v>1</v>
      </c>
      <c r="I17" s="734"/>
      <c r="J17" s="734">
        <v>0</v>
      </c>
      <c r="K17" s="734">
        <v>0</v>
      </c>
      <c r="L17" s="734">
        <f t="shared" si="1"/>
        <v>0</v>
      </c>
      <c r="M17" s="733"/>
    </row>
    <row r="18" spans="2:13" ht="10.5" customHeight="1">
      <c r="B18" s="2007"/>
      <c r="C18" s="488"/>
      <c r="D18" s="10" t="s">
        <v>245</v>
      </c>
      <c r="E18" s="3"/>
      <c r="F18" s="734">
        <v>2</v>
      </c>
      <c r="G18" s="734">
        <v>0</v>
      </c>
      <c r="H18" s="734">
        <f t="shared" si="0"/>
        <v>2</v>
      </c>
      <c r="I18" s="734"/>
      <c r="J18" s="734">
        <v>0</v>
      </c>
      <c r="K18" s="734">
        <v>0</v>
      </c>
      <c r="L18" s="734">
        <f t="shared" si="1"/>
        <v>0</v>
      </c>
      <c r="M18" s="733"/>
    </row>
    <row r="19" spans="2:13" ht="9.9499999999999993" customHeight="1">
      <c r="B19" s="2007"/>
      <c r="C19" s="487"/>
      <c r="D19" s="10" t="s">
        <v>244</v>
      </c>
      <c r="E19" s="10"/>
      <c r="F19" s="734">
        <v>2</v>
      </c>
      <c r="G19" s="734">
        <v>0</v>
      </c>
      <c r="H19" s="734">
        <f t="shared" si="0"/>
        <v>2</v>
      </c>
      <c r="I19" s="734"/>
      <c r="J19" s="734">
        <v>0</v>
      </c>
      <c r="K19" s="734">
        <v>0</v>
      </c>
      <c r="L19" s="734">
        <f t="shared" si="1"/>
        <v>0</v>
      </c>
      <c r="M19" s="733"/>
    </row>
    <row r="20" spans="2:13" ht="11.1" customHeight="1">
      <c r="B20" s="2007"/>
      <c r="C20" s="524" t="s">
        <v>30</v>
      </c>
      <c r="D20" s="125"/>
      <c r="E20" s="3"/>
      <c r="F20" s="736">
        <f>SUM(F21:F26)</f>
        <v>7</v>
      </c>
      <c r="G20" s="736">
        <f>SUM(G21:G26)</f>
        <v>0</v>
      </c>
      <c r="H20" s="736">
        <f t="shared" si="0"/>
        <v>7</v>
      </c>
      <c r="I20" s="735"/>
      <c r="J20" s="736">
        <f>SUM(J21:J26)</f>
        <v>0</v>
      </c>
      <c r="K20" s="736">
        <f>SUM(K21:K26)</f>
        <v>0</v>
      </c>
      <c r="L20" s="736">
        <f t="shared" si="1"/>
        <v>0</v>
      </c>
      <c r="M20" s="733"/>
    </row>
    <row r="21" spans="2:13" ht="9.9499999999999993" customHeight="1">
      <c r="B21" s="2007"/>
      <c r="C21" s="487"/>
      <c r="D21" s="10" t="s">
        <v>238</v>
      </c>
      <c r="E21" s="10"/>
      <c r="F21" s="734">
        <v>1</v>
      </c>
      <c r="G21" s="734">
        <v>0</v>
      </c>
      <c r="H21" s="734">
        <f t="shared" si="0"/>
        <v>1</v>
      </c>
      <c r="I21" s="734"/>
      <c r="J21" s="734">
        <v>0</v>
      </c>
      <c r="K21" s="734">
        <v>0</v>
      </c>
      <c r="L21" s="734">
        <f t="shared" si="1"/>
        <v>0</v>
      </c>
      <c r="M21" s="733"/>
    </row>
    <row r="22" spans="2:13" ht="9.9499999999999993" customHeight="1">
      <c r="B22" s="2007"/>
      <c r="C22" s="487"/>
      <c r="D22" s="10" t="s">
        <v>243</v>
      </c>
      <c r="E22" s="10"/>
      <c r="F22" s="734">
        <v>1</v>
      </c>
      <c r="G22" s="734">
        <v>0</v>
      </c>
      <c r="H22" s="734">
        <f t="shared" si="0"/>
        <v>1</v>
      </c>
      <c r="I22" s="734"/>
      <c r="J22" s="734">
        <v>0</v>
      </c>
      <c r="K22" s="734">
        <v>0</v>
      </c>
      <c r="L22" s="734">
        <f t="shared" si="1"/>
        <v>0</v>
      </c>
      <c r="M22" s="733"/>
    </row>
    <row r="23" spans="2:13" ht="9.9499999999999993" customHeight="1">
      <c r="B23" s="2007"/>
      <c r="C23" s="487"/>
      <c r="D23" s="10" t="s">
        <v>242</v>
      </c>
      <c r="E23" s="10"/>
      <c r="F23" s="734">
        <v>1</v>
      </c>
      <c r="G23" s="734">
        <v>0</v>
      </c>
      <c r="H23" s="734">
        <f t="shared" si="0"/>
        <v>1</v>
      </c>
      <c r="I23" s="734"/>
      <c r="J23" s="734">
        <v>0</v>
      </c>
      <c r="K23" s="734">
        <v>0</v>
      </c>
      <c r="L23" s="734">
        <f t="shared" si="1"/>
        <v>0</v>
      </c>
      <c r="M23" s="733"/>
    </row>
    <row r="24" spans="2:13" ht="9.9499999999999993" customHeight="1">
      <c r="B24" s="2007"/>
      <c r="C24" s="487"/>
      <c r="D24" s="10" t="s">
        <v>241</v>
      </c>
      <c r="E24" s="10"/>
      <c r="F24" s="734">
        <v>1</v>
      </c>
      <c r="G24" s="734">
        <v>0</v>
      </c>
      <c r="H24" s="734">
        <f t="shared" si="0"/>
        <v>1</v>
      </c>
      <c r="I24" s="734"/>
      <c r="J24" s="734">
        <v>0</v>
      </c>
      <c r="K24" s="734">
        <v>0</v>
      </c>
      <c r="L24" s="734">
        <f t="shared" si="1"/>
        <v>0</v>
      </c>
      <c r="M24" s="733"/>
    </row>
    <row r="25" spans="2:13" ht="9.9499999999999993" customHeight="1">
      <c r="B25" s="2007"/>
      <c r="C25" s="487"/>
      <c r="D25" s="10" t="s">
        <v>240</v>
      </c>
      <c r="E25" s="10"/>
      <c r="F25" s="734">
        <v>1</v>
      </c>
      <c r="G25" s="734">
        <v>0</v>
      </c>
      <c r="H25" s="734">
        <f t="shared" si="0"/>
        <v>1</v>
      </c>
      <c r="I25" s="734"/>
      <c r="J25" s="734">
        <v>0</v>
      </c>
      <c r="K25" s="734">
        <v>0</v>
      </c>
      <c r="L25" s="734">
        <f t="shared" si="1"/>
        <v>0</v>
      </c>
      <c r="M25" s="733"/>
    </row>
    <row r="26" spans="2:13" ht="9.9499999999999993" customHeight="1">
      <c r="B26" s="2007"/>
      <c r="C26" s="487"/>
      <c r="D26" s="10" t="s">
        <v>340</v>
      </c>
      <c r="E26" s="10"/>
      <c r="F26" s="734">
        <v>2</v>
      </c>
      <c r="G26" s="734">
        <v>0</v>
      </c>
      <c r="H26" s="734">
        <f t="shared" si="0"/>
        <v>2</v>
      </c>
      <c r="I26" s="734"/>
      <c r="J26" s="734">
        <v>0</v>
      </c>
      <c r="K26" s="734">
        <v>0</v>
      </c>
      <c r="L26" s="734">
        <f t="shared" si="1"/>
        <v>0</v>
      </c>
      <c r="M26" s="733"/>
    </row>
    <row r="27" spans="2:13" ht="11.1" customHeight="1">
      <c r="B27" s="2007"/>
      <c r="C27" s="524" t="s">
        <v>31</v>
      </c>
      <c r="D27" s="10"/>
      <c r="E27" s="10"/>
      <c r="F27" s="736">
        <f>F28+F29</f>
        <v>2</v>
      </c>
      <c r="G27" s="736">
        <f>G28+G29</f>
        <v>0</v>
      </c>
      <c r="H27" s="736">
        <f t="shared" si="0"/>
        <v>2</v>
      </c>
      <c r="I27" s="735"/>
      <c r="J27" s="736">
        <f>J28+J29</f>
        <v>0</v>
      </c>
      <c r="K27" s="736">
        <f>K28+K29</f>
        <v>0</v>
      </c>
      <c r="L27" s="736">
        <f t="shared" si="1"/>
        <v>0</v>
      </c>
      <c r="M27" s="733"/>
    </row>
    <row r="28" spans="2:13" ht="9.9499999999999993" customHeight="1">
      <c r="B28" s="2007"/>
      <c r="C28" s="487"/>
      <c r="D28" s="10" t="s">
        <v>238</v>
      </c>
      <c r="E28" s="10"/>
      <c r="F28" s="735">
        <v>1</v>
      </c>
      <c r="G28" s="735">
        <v>0</v>
      </c>
      <c r="H28" s="734">
        <f t="shared" si="0"/>
        <v>1</v>
      </c>
      <c r="I28" s="735"/>
      <c r="J28" s="735">
        <v>0</v>
      </c>
      <c r="K28" s="735">
        <v>0</v>
      </c>
      <c r="L28" s="734">
        <f t="shared" si="1"/>
        <v>0</v>
      </c>
      <c r="M28" s="733"/>
    </row>
    <row r="29" spans="2:13" ht="9.9499999999999993" customHeight="1">
      <c r="B29" s="2007"/>
      <c r="C29" s="487"/>
      <c r="D29" s="10" t="s">
        <v>237</v>
      </c>
      <c r="E29" s="10"/>
      <c r="F29" s="735">
        <v>1</v>
      </c>
      <c r="G29" s="735">
        <v>0</v>
      </c>
      <c r="H29" s="734">
        <f t="shared" si="0"/>
        <v>1</v>
      </c>
      <c r="I29" s="735"/>
      <c r="J29" s="735">
        <v>0</v>
      </c>
      <c r="K29" s="735">
        <v>0</v>
      </c>
      <c r="L29" s="734">
        <f t="shared" si="1"/>
        <v>0</v>
      </c>
      <c r="M29" s="733"/>
    </row>
    <row r="30" spans="2:13" ht="11.1" customHeight="1">
      <c r="B30" s="2007"/>
      <c r="C30" s="488" t="s">
        <v>58</v>
      </c>
      <c r="D30" s="3"/>
      <c r="E30" s="3"/>
      <c r="F30" s="736">
        <f>F31</f>
        <v>2</v>
      </c>
      <c r="G30" s="736">
        <f>G31</f>
        <v>0</v>
      </c>
      <c r="H30" s="736">
        <f t="shared" si="0"/>
        <v>2</v>
      </c>
      <c r="I30" s="735"/>
      <c r="J30" s="736">
        <f>J31</f>
        <v>0</v>
      </c>
      <c r="K30" s="736">
        <f>K31</f>
        <v>0</v>
      </c>
      <c r="L30" s="736">
        <f t="shared" si="1"/>
        <v>0</v>
      </c>
      <c r="M30" s="733"/>
    </row>
    <row r="31" spans="2:13" ht="11.1" customHeight="1">
      <c r="B31" s="2007"/>
      <c r="C31" s="487"/>
      <c r="D31" s="10" t="s">
        <v>236</v>
      </c>
      <c r="E31" s="10"/>
      <c r="F31" s="735">
        <v>2</v>
      </c>
      <c r="G31" s="735">
        <v>0</v>
      </c>
      <c r="H31" s="734">
        <f t="shared" si="0"/>
        <v>2</v>
      </c>
      <c r="I31" s="735"/>
      <c r="J31" s="735">
        <v>0</v>
      </c>
      <c r="K31" s="735">
        <v>0</v>
      </c>
      <c r="L31" s="734">
        <f t="shared" si="1"/>
        <v>0</v>
      </c>
      <c r="M31" s="733"/>
    </row>
    <row r="32" spans="2:13" ht="11.1" customHeight="1">
      <c r="B32" s="57"/>
      <c r="C32" s="488" t="s">
        <v>64</v>
      </c>
      <c r="D32" s="3"/>
      <c r="E32" s="3"/>
      <c r="F32" s="736">
        <f>F33</f>
        <v>1</v>
      </c>
      <c r="G32" s="736">
        <f>G33</f>
        <v>0</v>
      </c>
      <c r="H32" s="736">
        <f t="shared" si="0"/>
        <v>1</v>
      </c>
      <c r="I32" s="735"/>
      <c r="J32" s="736">
        <f>J33</f>
        <v>0</v>
      </c>
      <c r="K32" s="736">
        <f>K33</f>
        <v>0</v>
      </c>
      <c r="L32" s="736">
        <f t="shared" si="1"/>
        <v>0</v>
      </c>
      <c r="M32" s="733"/>
    </row>
    <row r="33" spans="2:13" ht="11.1" customHeight="1">
      <c r="B33" s="57"/>
      <c r="C33" s="487"/>
      <c r="D33" s="10" t="s">
        <v>235</v>
      </c>
      <c r="E33" s="10"/>
      <c r="F33" s="735">
        <v>1</v>
      </c>
      <c r="G33" s="735">
        <v>0</v>
      </c>
      <c r="H33" s="734">
        <f t="shared" si="0"/>
        <v>1</v>
      </c>
      <c r="I33" s="735"/>
      <c r="J33" s="735">
        <v>0</v>
      </c>
      <c r="K33" s="735">
        <v>0</v>
      </c>
      <c r="L33" s="734">
        <f t="shared" si="1"/>
        <v>0</v>
      </c>
      <c r="M33" s="733"/>
    </row>
    <row r="34" spans="2:13" ht="12" customHeight="1">
      <c r="B34" s="2006">
        <v>1402</v>
      </c>
      <c r="C34" s="35" t="s">
        <v>13</v>
      </c>
      <c r="D34" s="111"/>
      <c r="E34" s="39"/>
      <c r="F34" s="732">
        <f>F35+F42+F45+F51+F54+F58+F61+F65</f>
        <v>26</v>
      </c>
      <c r="G34" s="732">
        <f>G35+G42+G45+G51+G54+G58+G61+G65</f>
        <v>0</v>
      </c>
      <c r="H34" s="732">
        <f t="shared" si="0"/>
        <v>26</v>
      </c>
      <c r="I34" s="732"/>
      <c r="J34" s="732">
        <f>J35+J42+J45+J51+J54+J58+J61+J65</f>
        <v>0</v>
      </c>
      <c r="K34" s="732">
        <f>K35+K42+K45+K51+K54+K58+K61+K65</f>
        <v>0</v>
      </c>
      <c r="L34" s="732">
        <f>J34+K34</f>
        <v>0</v>
      </c>
      <c r="M34" s="731"/>
    </row>
    <row r="35" spans="2:13">
      <c r="B35" s="2007"/>
      <c r="C35" s="488" t="s">
        <v>92</v>
      </c>
      <c r="D35" s="10"/>
      <c r="E35" s="10"/>
      <c r="F35" s="736">
        <f>SUM(F36:F41)</f>
        <v>6</v>
      </c>
      <c r="G35" s="736">
        <f>SUM(G36:G41)</f>
        <v>0</v>
      </c>
      <c r="H35" s="736">
        <f t="shared" si="0"/>
        <v>6</v>
      </c>
      <c r="I35" s="735"/>
      <c r="J35" s="736">
        <f>SUM(J36:J41)</f>
        <v>0</v>
      </c>
      <c r="K35" s="736">
        <f>SUM(K36:K41)</f>
        <v>0</v>
      </c>
      <c r="L35" s="736">
        <f t="shared" ref="L35:L66" si="2">SUM(J35:K35)</f>
        <v>0</v>
      </c>
      <c r="M35" s="733"/>
    </row>
    <row r="36" spans="2:13" ht="9.9499999999999993" customHeight="1">
      <c r="B36" s="2007"/>
      <c r="C36" s="487"/>
      <c r="D36" s="10" t="s">
        <v>228</v>
      </c>
      <c r="E36" s="10"/>
      <c r="F36" s="735">
        <v>1</v>
      </c>
      <c r="G36" s="735">
        <v>0</v>
      </c>
      <c r="H36" s="734">
        <f t="shared" si="0"/>
        <v>1</v>
      </c>
      <c r="I36" s="735"/>
      <c r="J36" s="734">
        <v>0</v>
      </c>
      <c r="K36" s="734">
        <v>0</v>
      </c>
      <c r="L36" s="734">
        <f t="shared" si="2"/>
        <v>0</v>
      </c>
      <c r="M36" s="733"/>
    </row>
    <row r="37" spans="2:13" ht="9.9499999999999993" customHeight="1">
      <c r="B37" s="2007"/>
      <c r="C37" s="487"/>
      <c r="D37" s="10" t="s">
        <v>227</v>
      </c>
      <c r="E37" s="10"/>
      <c r="F37" s="735">
        <v>1</v>
      </c>
      <c r="G37" s="735">
        <v>0</v>
      </c>
      <c r="H37" s="734">
        <f t="shared" si="0"/>
        <v>1</v>
      </c>
      <c r="I37" s="735"/>
      <c r="J37" s="734">
        <v>0</v>
      </c>
      <c r="K37" s="734">
        <v>0</v>
      </c>
      <c r="L37" s="734">
        <f t="shared" si="2"/>
        <v>0</v>
      </c>
      <c r="M37" s="733"/>
    </row>
    <row r="38" spans="2:13" ht="9.9499999999999993" customHeight="1">
      <c r="B38" s="2007"/>
      <c r="C38" s="487"/>
      <c r="D38" s="10" t="s">
        <v>338</v>
      </c>
      <c r="E38" s="10"/>
      <c r="F38" s="735">
        <v>0</v>
      </c>
      <c r="G38" s="735">
        <v>0</v>
      </c>
      <c r="H38" s="734">
        <f t="shared" si="0"/>
        <v>0</v>
      </c>
      <c r="I38" s="735"/>
      <c r="J38" s="734">
        <v>0</v>
      </c>
      <c r="K38" s="734">
        <v>0</v>
      </c>
      <c r="L38" s="734">
        <f t="shared" si="2"/>
        <v>0</v>
      </c>
      <c r="M38" s="733"/>
    </row>
    <row r="39" spans="2:13" ht="9.9499999999999993" customHeight="1">
      <c r="B39" s="2007"/>
      <c r="C39" s="487"/>
      <c r="D39" s="10" t="s">
        <v>234</v>
      </c>
      <c r="E39" s="10"/>
      <c r="F39" s="735">
        <v>1</v>
      </c>
      <c r="G39" s="735">
        <v>0</v>
      </c>
      <c r="H39" s="734">
        <f t="shared" si="0"/>
        <v>1</v>
      </c>
      <c r="I39" s="735"/>
      <c r="J39" s="734">
        <v>0</v>
      </c>
      <c r="K39" s="734">
        <v>0</v>
      </c>
      <c r="L39" s="734">
        <f t="shared" si="2"/>
        <v>0</v>
      </c>
      <c r="M39" s="733"/>
    </row>
    <row r="40" spans="2:13" ht="9.9499999999999993" customHeight="1">
      <c r="B40" s="2007"/>
      <c r="C40" s="487"/>
      <c r="D40" s="10" t="s">
        <v>339</v>
      </c>
      <c r="E40" s="10"/>
      <c r="F40" s="735">
        <v>2</v>
      </c>
      <c r="G40" s="735">
        <v>0</v>
      </c>
      <c r="H40" s="734">
        <f t="shared" ref="H40:H71" si="3">F40+G40</f>
        <v>2</v>
      </c>
      <c r="I40" s="735"/>
      <c r="J40" s="734">
        <v>0</v>
      </c>
      <c r="K40" s="734">
        <v>0</v>
      </c>
      <c r="L40" s="734">
        <f t="shared" si="2"/>
        <v>0</v>
      </c>
      <c r="M40" s="733"/>
    </row>
    <row r="41" spans="2:13" ht="9.9499999999999993" customHeight="1">
      <c r="B41" s="2007"/>
      <c r="C41" s="487"/>
      <c r="D41" s="10" t="s">
        <v>232</v>
      </c>
      <c r="E41" s="10"/>
      <c r="F41" s="735">
        <v>1</v>
      </c>
      <c r="G41" s="735">
        <v>0</v>
      </c>
      <c r="H41" s="734">
        <f t="shared" si="3"/>
        <v>1</v>
      </c>
      <c r="I41" s="735"/>
      <c r="J41" s="734">
        <v>0</v>
      </c>
      <c r="K41" s="734">
        <v>0</v>
      </c>
      <c r="L41" s="734">
        <f t="shared" si="2"/>
        <v>0</v>
      </c>
      <c r="M41" s="733"/>
    </row>
    <row r="42" spans="2:13" ht="11.1" customHeight="1">
      <c r="B42" s="2007"/>
      <c r="C42" s="488" t="s">
        <v>110</v>
      </c>
      <c r="D42" s="10"/>
      <c r="E42" s="10"/>
      <c r="F42" s="736">
        <f>F43+F44</f>
        <v>2</v>
      </c>
      <c r="G42" s="736">
        <f>G43+G44</f>
        <v>0</v>
      </c>
      <c r="H42" s="736">
        <f t="shared" si="3"/>
        <v>2</v>
      </c>
      <c r="I42" s="735"/>
      <c r="J42" s="736">
        <f>J43+J44</f>
        <v>0</v>
      </c>
      <c r="K42" s="736">
        <f>K43+K44</f>
        <v>0</v>
      </c>
      <c r="L42" s="736">
        <f t="shared" si="2"/>
        <v>0</v>
      </c>
      <c r="M42" s="733"/>
    </row>
    <row r="43" spans="2:13" ht="9.9499999999999993" customHeight="1">
      <c r="B43" s="2007"/>
      <c r="C43" s="487"/>
      <c r="D43" s="10" t="s">
        <v>227</v>
      </c>
      <c r="E43" s="10"/>
      <c r="F43" s="735">
        <v>1</v>
      </c>
      <c r="G43" s="735">
        <v>0</v>
      </c>
      <c r="H43" s="734">
        <f t="shared" si="3"/>
        <v>1</v>
      </c>
      <c r="I43" s="735"/>
      <c r="J43" s="734">
        <v>0</v>
      </c>
      <c r="K43" s="734">
        <v>0</v>
      </c>
      <c r="L43" s="734">
        <f t="shared" si="2"/>
        <v>0</v>
      </c>
      <c r="M43" s="733"/>
    </row>
    <row r="44" spans="2:13" ht="9.9499999999999993" customHeight="1">
      <c r="B44" s="2007"/>
      <c r="C44" s="487"/>
      <c r="D44" s="10" t="s">
        <v>232</v>
      </c>
      <c r="E44" s="10"/>
      <c r="F44" s="735">
        <v>1</v>
      </c>
      <c r="G44" s="735">
        <v>0</v>
      </c>
      <c r="H44" s="734">
        <f t="shared" si="3"/>
        <v>1</v>
      </c>
      <c r="I44" s="735"/>
      <c r="J44" s="734">
        <v>0</v>
      </c>
      <c r="K44" s="734">
        <v>0</v>
      </c>
      <c r="L44" s="734">
        <f t="shared" si="2"/>
        <v>0</v>
      </c>
      <c r="M44" s="733"/>
    </row>
    <row r="45" spans="2:13" ht="11.1" customHeight="1">
      <c r="B45" s="2007"/>
      <c r="C45" s="488" t="s">
        <v>56</v>
      </c>
      <c r="D45" s="10"/>
      <c r="E45" s="10"/>
      <c r="F45" s="736">
        <f>SUM(F46:F50)</f>
        <v>4</v>
      </c>
      <c r="G45" s="736">
        <f>SUM(G46:G50)</f>
        <v>0</v>
      </c>
      <c r="H45" s="736">
        <f t="shared" si="3"/>
        <v>4</v>
      </c>
      <c r="I45" s="736"/>
      <c r="J45" s="736">
        <f>SUM(J46:J50)</f>
        <v>0</v>
      </c>
      <c r="K45" s="736">
        <f>SUM(K46:K50)</f>
        <v>0</v>
      </c>
      <c r="L45" s="736">
        <f t="shared" si="2"/>
        <v>0</v>
      </c>
      <c r="M45" s="733"/>
    </row>
    <row r="46" spans="2:13" ht="9.9499999999999993" customHeight="1">
      <c r="B46" s="2007"/>
      <c r="C46" s="487"/>
      <c r="D46" s="10" t="s">
        <v>228</v>
      </c>
      <c r="E46" s="10"/>
      <c r="F46" s="735">
        <v>1</v>
      </c>
      <c r="G46" s="735">
        <v>0</v>
      </c>
      <c r="H46" s="734">
        <f t="shared" si="3"/>
        <v>1</v>
      </c>
      <c r="I46" s="735"/>
      <c r="J46" s="734">
        <v>0</v>
      </c>
      <c r="K46" s="734">
        <v>0</v>
      </c>
      <c r="L46" s="734">
        <f t="shared" si="2"/>
        <v>0</v>
      </c>
      <c r="M46" s="733"/>
    </row>
    <row r="47" spans="2:13" ht="9.9499999999999993" customHeight="1">
      <c r="B47" s="2007"/>
      <c r="C47" s="487"/>
      <c r="D47" s="10" t="s">
        <v>231</v>
      </c>
      <c r="E47" s="10"/>
      <c r="F47" s="735">
        <v>1</v>
      </c>
      <c r="G47" s="735">
        <v>0</v>
      </c>
      <c r="H47" s="734">
        <f t="shared" si="3"/>
        <v>1</v>
      </c>
      <c r="I47" s="735"/>
      <c r="J47" s="734">
        <v>0</v>
      </c>
      <c r="K47" s="734">
        <v>0</v>
      </c>
      <c r="L47" s="734">
        <f t="shared" si="2"/>
        <v>0</v>
      </c>
      <c r="M47" s="733"/>
    </row>
    <row r="48" spans="2:13" ht="9.9499999999999993" customHeight="1">
      <c r="B48" s="2007"/>
      <c r="C48" s="487"/>
      <c r="D48" s="10" t="s">
        <v>230</v>
      </c>
      <c r="E48" s="10"/>
      <c r="F48" s="735">
        <v>1</v>
      </c>
      <c r="G48" s="735">
        <v>0</v>
      </c>
      <c r="H48" s="734">
        <f t="shared" si="3"/>
        <v>1</v>
      </c>
      <c r="I48" s="735"/>
      <c r="J48" s="734">
        <v>0</v>
      </c>
      <c r="K48" s="734">
        <v>0</v>
      </c>
      <c r="L48" s="734">
        <f t="shared" si="2"/>
        <v>0</v>
      </c>
      <c r="M48" s="733"/>
    </row>
    <row r="49" spans="2:13" ht="9.9499999999999993" customHeight="1">
      <c r="B49" s="2007"/>
      <c r="C49" s="487"/>
      <c r="D49" s="10" t="s">
        <v>338</v>
      </c>
      <c r="E49" s="10"/>
      <c r="F49" s="735">
        <v>0</v>
      </c>
      <c r="G49" s="735">
        <v>0</v>
      </c>
      <c r="H49" s="734">
        <f t="shared" si="3"/>
        <v>0</v>
      </c>
      <c r="I49" s="735"/>
      <c r="J49" s="734">
        <v>0</v>
      </c>
      <c r="K49" s="734">
        <v>0</v>
      </c>
      <c r="L49" s="734">
        <f t="shared" si="2"/>
        <v>0</v>
      </c>
      <c r="M49" s="733"/>
    </row>
    <row r="50" spans="2:13" ht="9.9499999999999993" customHeight="1">
      <c r="B50" s="2007"/>
      <c r="C50" s="487"/>
      <c r="D50" s="10" t="s">
        <v>226</v>
      </c>
      <c r="E50" s="10"/>
      <c r="F50" s="735">
        <v>1</v>
      </c>
      <c r="G50" s="735">
        <v>0</v>
      </c>
      <c r="H50" s="734">
        <f t="shared" si="3"/>
        <v>1</v>
      </c>
      <c r="I50" s="735"/>
      <c r="J50" s="734">
        <v>0</v>
      </c>
      <c r="K50" s="734">
        <v>0</v>
      </c>
      <c r="L50" s="734">
        <f t="shared" si="2"/>
        <v>0</v>
      </c>
      <c r="M50" s="733"/>
    </row>
    <row r="51" spans="2:13" ht="11.1" customHeight="1">
      <c r="B51" s="2007"/>
      <c r="C51" s="488" t="s">
        <v>125</v>
      </c>
      <c r="D51" s="10"/>
      <c r="E51" s="10"/>
      <c r="F51" s="736">
        <f>F52+F53</f>
        <v>2</v>
      </c>
      <c r="G51" s="736">
        <f>G52+G53</f>
        <v>0</v>
      </c>
      <c r="H51" s="736">
        <f t="shared" si="3"/>
        <v>2</v>
      </c>
      <c r="I51" s="736"/>
      <c r="J51" s="736">
        <f>J52+J53</f>
        <v>0</v>
      </c>
      <c r="K51" s="736">
        <f>K52+K53</f>
        <v>0</v>
      </c>
      <c r="L51" s="736">
        <f t="shared" si="2"/>
        <v>0</v>
      </c>
      <c r="M51" s="733"/>
    </row>
    <row r="52" spans="2:13" ht="9.9499999999999993" customHeight="1">
      <c r="B52" s="2007"/>
      <c r="C52" s="487"/>
      <c r="D52" s="10" t="s">
        <v>228</v>
      </c>
      <c r="E52" s="10"/>
      <c r="F52" s="735">
        <v>1</v>
      </c>
      <c r="G52" s="735">
        <v>0</v>
      </c>
      <c r="H52" s="734">
        <f t="shared" si="3"/>
        <v>1</v>
      </c>
      <c r="I52" s="735"/>
      <c r="J52" s="734">
        <v>0</v>
      </c>
      <c r="K52" s="734">
        <v>0</v>
      </c>
      <c r="L52" s="734">
        <f t="shared" si="2"/>
        <v>0</v>
      </c>
      <c r="M52" s="733"/>
    </row>
    <row r="53" spans="2:13" ht="9.9499999999999993" customHeight="1">
      <c r="B53" s="2007"/>
      <c r="C53" s="487"/>
      <c r="D53" s="10" t="s">
        <v>227</v>
      </c>
      <c r="E53" s="10"/>
      <c r="F53" s="735">
        <v>1</v>
      </c>
      <c r="G53" s="735">
        <v>0</v>
      </c>
      <c r="H53" s="734">
        <f t="shared" si="3"/>
        <v>1</v>
      </c>
      <c r="I53" s="735"/>
      <c r="J53" s="734">
        <v>0</v>
      </c>
      <c r="K53" s="734">
        <v>0</v>
      </c>
      <c r="L53" s="734">
        <f t="shared" si="2"/>
        <v>0</v>
      </c>
      <c r="M53" s="733"/>
    </row>
    <row r="54" spans="2:13" ht="11.1" customHeight="1">
      <c r="B54" s="2007"/>
      <c r="C54" s="488" t="s">
        <v>124</v>
      </c>
      <c r="D54" s="10"/>
      <c r="E54" s="10"/>
      <c r="F54" s="736">
        <f>SUM(F55:F57)</f>
        <v>5</v>
      </c>
      <c r="G54" s="736">
        <f>SUM(G55:G57)</f>
        <v>0</v>
      </c>
      <c r="H54" s="736">
        <f t="shared" si="3"/>
        <v>5</v>
      </c>
      <c r="I54" s="735"/>
      <c r="J54" s="736">
        <f>SUM(J55:J57)</f>
        <v>0</v>
      </c>
      <c r="K54" s="736">
        <f>SUM(K55:K57)</f>
        <v>0</v>
      </c>
      <c r="L54" s="736">
        <f t="shared" si="2"/>
        <v>0</v>
      </c>
      <c r="M54" s="733"/>
    </row>
    <row r="55" spans="2:13" ht="9.9499999999999993" customHeight="1">
      <c r="B55" s="2007"/>
      <c r="C55" s="487"/>
      <c r="D55" s="10" t="s">
        <v>228</v>
      </c>
      <c r="E55" s="10"/>
      <c r="F55" s="735">
        <v>1</v>
      </c>
      <c r="G55" s="735">
        <v>0</v>
      </c>
      <c r="H55" s="734">
        <f t="shared" si="3"/>
        <v>1</v>
      </c>
      <c r="I55" s="735"/>
      <c r="J55" s="734">
        <v>0</v>
      </c>
      <c r="K55" s="734">
        <v>0</v>
      </c>
      <c r="L55" s="734">
        <f t="shared" si="2"/>
        <v>0</v>
      </c>
      <c r="M55" s="733"/>
    </row>
    <row r="56" spans="2:13" ht="9.9499999999999993" customHeight="1">
      <c r="B56" s="2007"/>
      <c r="C56" s="487"/>
      <c r="D56" s="10" t="s">
        <v>229</v>
      </c>
      <c r="E56" s="10"/>
      <c r="F56" s="735">
        <v>2</v>
      </c>
      <c r="G56" s="735">
        <v>0</v>
      </c>
      <c r="H56" s="734">
        <f t="shared" si="3"/>
        <v>2</v>
      </c>
      <c r="I56" s="735"/>
      <c r="J56" s="734">
        <v>0</v>
      </c>
      <c r="K56" s="734">
        <v>0</v>
      </c>
      <c r="L56" s="734">
        <f t="shared" si="2"/>
        <v>0</v>
      </c>
      <c r="M56" s="733"/>
    </row>
    <row r="57" spans="2:13" ht="9.9499999999999993" customHeight="1">
      <c r="B57" s="2007"/>
      <c r="C57" s="487"/>
      <c r="D57" s="10" t="s">
        <v>227</v>
      </c>
      <c r="E57" s="10"/>
      <c r="F57" s="735">
        <v>2</v>
      </c>
      <c r="G57" s="735">
        <v>0</v>
      </c>
      <c r="H57" s="734">
        <f t="shared" si="3"/>
        <v>2</v>
      </c>
      <c r="I57" s="735"/>
      <c r="J57" s="734">
        <v>0</v>
      </c>
      <c r="K57" s="734">
        <v>0</v>
      </c>
      <c r="L57" s="734">
        <f t="shared" si="2"/>
        <v>0</v>
      </c>
      <c r="M57" s="733"/>
    </row>
    <row r="58" spans="2:13" ht="11.1" customHeight="1">
      <c r="B58" s="2007"/>
      <c r="C58" s="488" t="s">
        <v>53</v>
      </c>
      <c r="D58" s="10"/>
      <c r="E58" s="10"/>
      <c r="F58" s="736">
        <f>F59+F60</f>
        <v>2</v>
      </c>
      <c r="G58" s="736">
        <f>G59+G60</f>
        <v>0</v>
      </c>
      <c r="H58" s="736">
        <f t="shared" si="3"/>
        <v>2</v>
      </c>
      <c r="I58" s="735"/>
      <c r="J58" s="736">
        <f>J59+J60</f>
        <v>0</v>
      </c>
      <c r="K58" s="736">
        <f>K59+K60</f>
        <v>0</v>
      </c>
      <c r="L58" s="736">
        <f t="shared" si="2"/>
        <v>0</v>
      </c>
      <c r="M58" s="733"/>
    </row>
    <row r="59" spans="2:13" ht="9.9499999999999993" customHeight="1">
      <c r="B59" s="2007"/>
      <c r="C59" s="487"/>
      <c r="D59" s="10" t="s">
        <v>228</v>
      </c>
      <c r="E59" s="10"/>
      <c r="F59" s="735">
        <v>1</v>
      </c>
      <c r="G59" s="735">
        <v>0</v>
      </c>
      <c r="H59" s="734">
        <f t="shared" si="3"/>
        <v>1</v>
      </c>
      <c r="I59" s="735"/>
      <c r="J59" s="734">
        <v>0</v>
      </c>
      <c r="K59" s="734">
        <v>0</v>
      </c>
      <c r="L59" s="734">
        <f t="shared" si="2"/>
        <v>0</v>
      </c>
      <c r="M59" s="733"/>
    </row>
    <row r="60" spans="2:13" ht="9.9499999999999993" customHeight="1">
      <c r="B60" s="2007"/>
      <c r="C60" s="487"/>
      <c r="D60" s="10" t="s">
        <v>227</v>
      </c>
      <c r="E60" s="10"/>
      <c r="F60" s="735">
        <v>1</v>
      </c>
      <c r="G60" s="735">
        <v>0</v>
      </c>
      <c r="H60" s="734">
        <f t="shared" si="3"/>
        <v>1</v>
      </c>
      <c r="I60" s="735"/>
      <c r="J60" s="734">
        <v>0</v>
      </c>
      <c r="K60" s="734">
        <v>0</v>
      </c>
      <c r="L60" s="734">
        <f t="shared" si="2"/>
        <v>0</v>
      </c>
      <c r="M60" s="733"/>
    </row>
    <row r="61" spans="2:13" ht="11.1" customHeight="1">
      <c r="B61" s="2007"/>
      <c r="C61" s="488" t="s">
        <v>123</v>
      </c>
      <c r="D61" s="10"/>
      <c r="E61" s="10"/>
      <c r="F61" s="736">
        <f>SUM(F62:F64)</f>
        <v>4</v>
      </c>
      <c r="G61" s="736">
        <f>SUM(G62:G64)</f>
        <v>0</v>
      </c>
      <c r="H61" s="736">
        <f t="shared" si="3"/>
        <v>4</v>
      </c>
      <c r="I61" s="735"/>
      <c r="J61" s="736">
        <f>SUM(J62:J64)</f>
        <v>0</v>
      </c>
      <c r="K61" s="736">
        <f>SUM(K62:K64)</f>
        <v>0</v>
      </c>
      <c r="L61" s="736">
        <f t="shared" si="2"/>
        <v>0</v>
      </c>
      <c r="M61" s="733"/>
    </row>
    <row r="62" spans="2:13" ht="9.75" customHeight="1">
      <c r="B62" s="2007"/>
      <c r="C62" s="244"/>
      <c r="D62" s="10" t="s">
        <v>228</v>
      </c>
      <c r="E62" s="10"/>
      <c r="F62" s="735">
        <v>1</v>
      </c>
      <c r="G62" s="735">
        <v>0</v>
      </c>
      <c r="H62" s="734">
        <f t="shared" si="3"/>
        <v>1</v>
      </c>
      <c r="I62" s="735"/>
      <c r="J62" s="734">
        <v>0</v>
      </c>
      <c r="K62" s="734">
        <v>0</v>
      </c>
      <c r="L62" s="734">
        <f t="shared" si="2"/>
        <v>0</v>
      </c>
      <c r="M62" s="733"/>
    </row>
    <row r="63" spans="2:13" ht="9.9499999999999993" customHeight="1">
      <c r="B63" s="2007"/>
      <c r="C63" s="244"/>
      <c r="D63" s="10" t="s">
        <v>227</v>
      </c>
      <c r="E63" s="10"/>
      <c r="F63" s="735">
        <v>1</v>
      </c>
      <c r="G63" s="735">
        <v>0</v>
      </c>
      <c r="H63" s="734">
        <f t="shared" si="3"/>
        <v>1</v>
      </c>
      <c r="I63" s="735"/>
      <c r="J63" s="734">
        <v>0</v>
      </c>
      <c r="K63" s="734">
        <v>0</v>
      </c>
      <c r="L63" s="734">
        <f t="shared" si="2"/>
        <v>0</v>
      </c>
      <c r="M63" s="733"/>
    </row>
    <row r="64" spans="2:13" ht="9.9499999999999993" customHeight="1">
      <c r="B64" s="2007"/>
      <c r="C64" s="244"/>
      <c r="D64" s="10" t="s">
        <v>226</v>
      </c>
      <c r="E64" s="10"/>
      <c r="F64" s="735">
        <v>2</v>
      </c>
      <c r="G64" s="735">
        <v>0</v>
      </c>
      <c r="H64" s="734">
        <f t="shared" si="3"/>
        <v>2</v>
      </c>
      <c r="I64" s="735"/>
      <c r="J64" s="734">
        <v>0</v>
      </c>
      <c r="K64" s="734">
        <v>0</v>
      </c>
      <c r="L64" s="734">
        <f t="shared" si="2"/>
        <v>0</v>
      </c>
      <c r="M64" s="733"/>
    </row>
    <row r="65" spans="2:13" ht="11.1" customHeight="1">
      <c r="B65" s="2007"/>
      <c r="C65" s="488" t="s">
        <v>32</v>
      </c>
      <c r="D65" s="3"/>
      <c r="E65" s="3"/>
      <c r="F65" s="736">
        <f>F66</f>
        <v>1</v>
      </c>
      <c r="G65" s="736">
        <f>G66</f>
        <v>0</v>
      </c>
      <c r="H65" s="736">
        <f t="shared" si="3"/>
        <v>1</v>
      </c>
      <c r="I65" s="735"/>
      <c r="J65" s="736">
        <f>J66</f>
        <v>0</v>
      </c>
      <c r="K65" s="736">
        <f>K66</f>
        <v>0</v>
      </c>
      <c r="L65" s="736">
        <f t="shared" si="2"/>
        <v>0</v>
      </c>
      <c r="M65" s="733"/>
    </row>
    <row r="66" spans="2:13" ht="9.9499999999999993" customHeight="1">
      <c r="B66" s="2007"/>
      <c r="C66" s="487"/>
      <c r="D66" s="10" t="s">
        <v>225</v>
      </c>
      <c r="E66" s="10"/>
      <c r="F66" s="735">
        <v>1</v>
      </c>
      <c r="G66" s="735">
        <v>0</v>
      </c>
      <c r="H66" s="734">
        <f t="shared" si="3"/>
        <v>1</v>
      </c>
      <c r="I66" s="735"/>
      <c r="J66" s="734">
        <v>0</v>
      </c>
      <c r="K66" s="734">
        <v>0</v>
      </c>
      <c r="L66" s="734">
        <f t="shared" si="2"/>
        <v>0</v>
      </c>
      <c r="M66" s="733"/>
    </row>
    <row r="67" spans="2:13" ht="12" customHeight="1">
      <c r="B67" s="2006">
        <v>1403</v>
      </c>
      <c r="C67" s="35" t="s">
        <v>14</v>
      </c>
      <c r="D67" s="111"/>
      <c r="E67" s="39"/>
      <c r="F67" s="732">
        <f>F68+F70+F72</f>
        <v>4</v>
      </c>
      <c r="G67" s="732">
        <f>G68+G70+G72</f>
        <v>0</v>
      </c>
      <c r="H67" s="732">
        <f t="shared" si="3"/>
        <v>4</v>
      </c>
      <c r="I67" s="732"/>
      <c r="J67" s="732">
        <f>J68+J70+J72</f>
        <v>0</v>
      </c>
      <c r="K67" s="732">
        <f>K68+K70+K72</f>
        <v>0</v>
      </c>
      <c r="L67" s="732">
        <f>J67+K67</f>
        <v>0</v>
      </c>
      <c r="M67" s="731"/>
    </row>
    <row r="68" spans="2:13" ht="11.1" customHeight="1">
      <c r="B68" s="2007"/>
      <c r="C68" s="488" t="s">
        <v>33</v>
      </c>
      <c r="D68" s="10"/>
      <c r="E68" s="10"/>
      <c r="F68" s="736">
        <f>F69</f>
        <v>1</v>
      </c>
      <c r="G68" s="736">
        <f>G69</f>
        <v>0</v>
      </c>
      <c r="H68" s="736">
        <f t="shared" si="3"/>
        <v>1</v>
      </c>
      <c r="I68" s="736"/>
      <c r="J68" s="736">
        <f>J69</f>
        <v>0</v>
      </c>
      <c r="K68" s="736">
        <f>K69</f>
        <v>0</v>
      </c>
      <c r="L68" s="736">
        <f t="shared" ref="L68:L74" si="4">SUM(J68:K68)</f>
        <v>0</v>
      </c>
      <c r="M68" s="733"/>
    </row>
    <row r="69" spans="2:13" ht="9.9499999999999993" customHeight="1">
      <c r="B69" s="2007"/>
      <c r="C69" s="487"/>
      <c r="D69" s="10" t="s">
        <v>224</v>
      </c>
      <c r="E69" s="10"/>
      <c r="F69" s="735">
        <v>1</v>
      </c>
      <c r="G69" s="735">
        <v>0</v>
      </c>
      <c r="H69" s="735">
        <f t="shared" si="3"/>
        <v>1</v>
      </c>
      <c r="I69" s="735"/>
      <c r="J69" s="734">
        <v>0</v>
      </c>
      <c r="K69" s="734">
        <v>0</v>
      </c>
      <c r="L69" s="734">
        <f t="shared" si="4"/>
        <v>0</v>
      </c>
      <c r="M69" s="733"/>
    </row>
    <row r="70" spans="2:13" ht="11.1" customHeight="1">
      <c r="B70" s="2007"/>
      <c r="C70" s="488" t="s">
        <v>15</v>
      </c>
      <c r="D70" s="10"/>
      <c r="E70" s="10"/>
      <c r="F70" s="736">
        <f>F71</f>
        <v>1</v>
      </c>
      <c r="G70" s="736">
        <f>G71</f>
        <v>0</v>
      </c>
      <c r="H70" s="736">
        <f t="shared" si="3"/>
        <v>1</v>
      </c>
      <c r="I70" s="735"/>
      <c r="J70" s="736">
        <f>J71</f>
        <v>0</v>
      </c>
      <c r="K70" s="736">
        <f>K71</f>
        <v>0</v>
      </c>
      <c r="L70" s="736">
        <f t="shared" si="4"/>
        <v>0</v>
      </c>
      <c r="M70" s="733"/>
    </row>
    <row r="71" spans="2:13" ht="9.75" customHeight="1">
      <c r="B71" s="2007"/>
      <c r="C71" s="487"/>
      <c r="D71" s="10" t="s">
        <v>337</v>
      </c>
      <c r="E71" s="10"/>
      <c r="F71" s="735">
        <v>1</v>
      </c>
      <c r="G71" s="735">
        <v>0</v>
      </c>
      <c r="H71" s="734">
        <f t="shared" si="3"/>
        <v>1</v>
      </c>
      <c r="I71" s="735"/>
      <c r="J71" s="734">
        <v>0</v>
      </c>
      <c r="K71" s="734">
        <v>0</v>
      </c>
      <c r="L71" s="734">
        <f t="shared" si="4"/>
        <v>0</v>
      </c>
      <c r="M71" s="733"/>
    </row>
    <row r="72" spans="2:13" ht="11.1" customHeight="1">
      <c r="B72" s="2007"/>
      <c r="C72" s="488" t="s">
        <v>16</v>
      </c>
      <c r="D72" s="10"/>
      <c r="E72" s="10"/>
      <c r="F72" s="736">
        <f>F73+F74</f>
        <v>2</v>
      </c>
      <c r="G72" s="736">
        <f>G73+G74</f>
        <v>0</v>
      </c>
      <c r="H72" s="736">
        <f t="shared" ref="H72:H74" si="5">F72+G72</f>
        <v>2</v>
      </c>
      <c r="I72" s="735"/>
      <c r="J72" s="736">
        <f>J73+J74</f>
        <v>0</v>
      </c>
      <c r="K72" s="736">
        <f>K73+K74</f>
        <v>0</v>
      </c>
      <c r="L72" s="736">
        <f t="shared" si="4"/>
        <v>0</v>
      </c>
      <c r="M72" s="733"/>
    </row>
    <row r="73" spans="2:13" ht="9.9499999999999993" customHeight="1">
      <c r="B73" s="2014"/>
      <c r="C73" s="487"/>
      <c r="D73" s="10" t="s">
        <v>224</v>
      </c>
      <c r="E73" s="10"/>
      <c r="F73" s="735">
        <v>1</v>
      </c>
      <c r="G73" s="735">
        <v>0</v>
      </c>
      <c r="H73" s="734">
        <f t="shared" si="5"/>
        <v>1</v>
      </c>
      <c r="I73" s="735"/>
      <c r="J73" s="734">
        <v>0</v>
      </c>
      <c r="K73" s="734">
        <v>0</v>
      </c>
      <c r="L73" s="734">
        <f t="shared" si="4"/>
        <v>0</v>
      </c>
      <c r="M73" s="733"/>
    </row>
    <row r="74" spans="2:13" ht="9.9499999999999993" customHeight="1">
      <c r="B74" s="2015"/>
      <c r="C74" s="518"/>
      <c r="D74" s="124" t="s">
        <v>223</v>
      </c>
      <c r="E74" s="124"/>
      <c r="F74" s="757">
        <v>1</v>
      </c>
      <c r="G74" s="757">
        <v>0</v>
      </c>
      <c r="H74" s="756">
        <f t="shared" si="5"/>
        <v>1</v>
      </c>
      <c r="I74" s="757"/>
      <c r="J74" s="757">
        <v>0</v>
      </c>
      <c r="K74" s="757">
        <v>0</v>
      </c>
      <c r="L74" s="756">
        <f t="shared" si="4"/>
        <v>0</v>
      </c>
      <c r="M74" s="733"/>
    </row>
    <row r="75" spans="2:13" ht="9.9499999999999993" customHeight="1">
      <c r="B75" s="754"/>
      <c r="C75" s="99"/>
      <c r="D75" s="10"/>
      <c r="E75" s="10"/>
      <c r="F75" s="735"/>
      <c r="G75" s="735"/>
      <c r="H75" s="735"/>
      <c r="I75" s="735"/>
      <c r="J75" s="753"/>
      <c r="K75" s="753"/>
      <c r="L75" s="735" t="s">
        <v>222</v>
      </c>
      <c r="M75" s="755"/>
    </row>
    <row r="76" spans="2:13" ht="9.9499999999999993" customHeight="1">
      <c r="B76" s="754"/>
      <c r="C76" s="99"/>
      <c r="D76" s="10"/>
      <c r="E76" s="10"/>
      <c r="F76" s="735"/>
      <c r="G76" s="735"/>
      <c r="H76" s="735"/>
      <c r="I76" s="735"/>
      <c r="J76" s="753"/>
      <c r="K76" s="753"/>
      <c r="L76" s="735" t="s">
        <v>221</v>
      </c>
    </row>
    <row r="77" spans="2:13" ht="12.75" customHeight="1">
      <c r="B77" s="2001" t="s">
        <v>29</v>
      </c>
      <c r="C77" s="752"/>
      <c r="D77" s="752"/>
      <c r="E77" s="752"/>
      <c r="F77" s="750"/>
      <c r="G77" s="750"/>
      <c r="H77" s="750"/>
      <c r="I77" s="751"/>
      <c r="J77" s="750"/>
      <c r="K77" s="750"/>
      <c r="L77" s="750"/>
      <c r="M77" s="749"/>
    </row>
    <row r="78" spans="2:13" ht="12.75" customHeight="1">
      <c r="B78" s="1990"/>
      <c r="C78" s="748"/>
      <c r="D78" s="744" t="s">
        <v>336</v>
      </c>
      <c r="E78" s="744"/>
      <c r="F78" s="2166" t="s">
        <v>335</v>
      </c>
      <c r="G78" s="2166"/>
      <c r="H78" s="2166"/>
      <c r="I78" s="747"/>
      <c r="J78" s="2447" t="s">
        <v>334</v>
      </c>
      <c r="K78" s="2447"/>
      <c r="L78" s="2447"/>
      <c r="M78" s="742"/>
    </row>
    <row r="79" spans="2:13">
      <c r="B79" s="1991"/>
      <c r="C79" s="746"/>
      <c r="D79" s="745"/>
      <c r="E79" s="744"/>
      <c r="F79" s="743" t="s">
        <v>26</v>
      </c>
      <c r="G79" s="743" t="s">
        <v>27</v>
      </c>
      <c r="H79" s="743" t="s">
        <v>5</v>
      </c>
      <c r="I79" s="743"/>
      <c r="J79" s="743" t="s">
        <v>26</v>
      </c>
      <c r="K79" s="743" t="s">
        <v>27</v>
      </c>
      <c r="L79" s="743" t="s">
        <v>5</v>
      </c>
      <c r="M79" s="742"/>
    </row>
    <row r="80" spans="2:13" ht="12" customHeight="1">
      <c r="B80" s="2010">
        <v>1404</v>
      </c>
      <c r="C80" s="35" t="s">
        <v>34</v>
      </c>
      <c r="D80" s="111"/>
      <c r="E80" s="111"/>
      <c r="F80" s="732">
        <f>F81+F86</f>
        <v>4</v>
      </c>
      <c r="G80" s="732">
        <f>G81+G86</f>
        <v>0</v>
      </c>
      <c r="H80" s="732">
        <f>F80+G80</f>
        <v>4</v>
      </c>
      <c r="I80" s="737"/>
      <c r="J80" s="732">
        <f>J81+J86</f>
        <v>0</v>
      </c>
      <c r="K80" s="732">
        <f>K81+K86</f>
        <v>0</v>
      </c>
      <c r="L80" s="732">
        <f>J80+K80</f>
        <v>0</v>
      </c>
      <c r="M80" s="731"/>
    </row>
    <row r="81" spans="2:13" ht="11.1" customHeight="1">
      <c r="B81" s="1981"/>
      <c r="C81" s="488" t="s">
        <v>109</v>
      </c>
      <c r="D81" s="10"/>
      <c r="E81" s="10"/>
      <c r="F81" s="736">
        <f>SUM(F82:F85)</f>
        <v>1</v>
      </c>
      <c r="G81" s="736">
        <f>SUM(G82:G85)</f>
        <v>0</v>
      </c>
      <c r="H81" s="736">
        <f t="shared" ref="H81:H88" si="6">SUM(F81:G81)</f>
        <v>1</v>
      </c>
      <c r="I81" s="735"/>
      <c r="J81" s="736">
        <f>SUM(J82:J85)</f>
        <v>0</v>
      </c>
      <c r="K81" s="736">
        <f>SUM(K82:K85)</f>
        <v>0</v>
      </c>
      <c r="L81" s="736">
        <f t="shared" ref="L81:L116" si="7">SUM(J81:K81)</f>
        <v>0</v>
      </c>
      <c r="M81" s="733"/>
    </row>
    <row r="82" spans="2:13" ht="11.1" customHeight="1">
      <c r="B82" s="1981"/>
      <c r="C82" s="488"/>
      <c r="D82" s="10" t="s">
        <v>345</v>
      </c>
      <c r="E82" s="10"/>
      <c r="F82" s="734">
        <v>0</v>
      </c>
      <c r="G82" s="734">
        <v>0</v>
      </c>
      <c r="H82" s="735">
        <f t="shared" si="6"/>
        <v>0</v>
      </c>
      <c r="I82" s="734"/>
      <c r="J82" s="734">
        <v>0</v>
      </c>
      <c r="K82" s="734">
        <v>0</v>
      </c>
      <c r="L82" s="734">
        <f t="shared" si="7"/>
        <v>0</v>
      </c>
      <c r="M82" s="733"/>
    </row>
    <row r="83" spans="2:13" ht="11.1" customHeight="1">
      <c r="B83" s="1981"/>
      <c r="C83" s="488"/>
      <c r="D83" s="10" t="s">
        <v>212</v>
      </c>
      <c r="E83" s="10"/>
      <c r="F83" s="734">
        <v>1</v>
      </c>
      <c r="G83" s="734">
        <v>0</v>
      </c>
      <c r="H83" s="735">
        <f t="shared" si="6"/>
        <v>1</v>
      </c>
      <c r="I83" s="734"/>
      <c r="J83" s="734">
        <v>0</v>
      </c>
      <c r="K83" s="734">
        <v>0</v>
      </c>
      <c r="L83" s="734">
        <f t="shared" si="7"/>
        <v>0</v>
      </c>
      <c r="M83" s="733"/>
    </row>
    <row r="84" spans="2:13" ht="11.1" customHeight="1">
      <c r="B84" s="1981"/>
      <c r="C84" s="488"/>
      <c r="D84" s="10" t="s">
        <v>332</v>
      </c>
      <c r="E84" s="10"/>
      <c r="F84" s="734">
        <v>0</v>
      </c>
      <c r="G84" s="734">
        <v>0</v>
      </c>
      <c r="H84" s="735">
        <f t="shared" si="6"/>
        <v>0</v>
      </c>
      <c r="I84" s="734"/>
      <c r="J84" s="734">
        <v>0</v>
      </c>
      <c r="K84" s="734">
        <v>0</v>
      </c>
      <c r="L84" s="734">
        <f t="shared" si="7"/>
        <v>0</v>
      </c>
      <c r="M84" s="733"/>
    </row>
    <row r="85" spans="2:13" ht="11.1" customHeight="1">
      <c r="B85" s="1981"/>
      <c r="C85" s="488"/>
      <c r="D85" s="10" t="s">
        <v>331</v>
      </c>
      <c r="E85" s="10"/>
      <c r="F85" s="734">
        <v>0</v>
      </c>
      <c r="G85" s="734">
        <v>0</v>
      </c>
      <c r="H85" s="735">
        <f t="shared" si="6"/>
        <v>0</v>
      </c>
      <c r="I85" s="734"/>
      <c r="J85" s="734">
        <v>0</v>
      </c>
      <c r="K85" s="734">
        <v>0</v>
      </c>
      <c r="L85" s="734">
        <f t="shared" si="7"/>
        <v>0</v>
      </c>
      <c r="M85" s="733"/>
    </row>
    <row r="86" spans="2:13" ht="11.1" customHeight="1">
      <c r="B86" s="1981"/>
      <c r="C86" s="488" t="s">
        <v>17</v>
      </c>
      <c r="D86" s="10"/>
      <c r="E86" s="10"/>
      <c r="F86" s="736">
        <f>SUM(F87:F88)</f>
        <v>3</v>
      </c>
      <c r="G86" s="736">
        <f>SUM(G87:G88)</f>
        <v>0</v>
      </c>
      <c r="H86" s="736">
        <f t="shared" si="6"/>
        <v>3</v>
      </c>
      <c r="I86" s="736"/>
      <c r="J86" s="736">
        <f>SUM(J87:J88)</f>
        <v>0</v>
      </c>
      <c r="K86" s="736">
        <f>SUM(K87:K88)</f>
        <v>0</v>
      </c>
      <c r="L86" s="736">
        <f t="shared" si="7"/>
        <v>0</v>
      </c>
      <c r="M86" s="733"/>
    </row>
    <row r="87" spans="2:13" ht="9.9499999999999993" customHeight="1">
      <c r="B87" s="1981"/>
      <c r="C87" s="487"/>
      <c r="D87" s="10" t="s">
        <v>344</v>
      </c>
      <c r="E87" s="10"/>
      <c r="F87" s="735">
        <v>2</v>
      </c>
      <c r="G87" s="735">
        <v>0</v>
      </c>
      <c r="H87" s="735">
        <f t="shared" si="6"/>
        <v>2</v>
      </c>
      <c r="I87" s="736"/>
      <c r="J87" s="734">
        <v>0</v>
      </c>
      <c r="K87" s="734">
        <v>0</v>
      </c>
      <c r="L87" s="734">
        <f t="shared" si="7"/>
        <v>0</v>
      </c>
      <c r="M87" s="741"/>
    </row>
    <row r="88" spans="2:13" ht="9.9499999999999993" customHeight="1">
      <c r="B88" s="1982"/>
      <c r="C88" s="487"/>
      <c r="D88" s="10" t="s">
        <v>329</v>
      </c>
      <c r="E88" s="10"/>
      <c r="F88" s="735">
        <v>1</v>
      </c>
      <c r="G88" s="735">
        <v>0</v>
      </c>
      <c r="H88" s="735">
        <f t="shared" si="6"/>
        <v>1</v>
      </c>
      <c r="I88" s="735"/>
      <c r="J88" s="734">
        <v>0</v>
      </c>
      <c r="K88" s="734">
        <v>0</v>
      </c>
      <c r="L88" s="734">
        <f t="shared" si="7"/>
        <v>0</v>
      </c>
      <c r="M88" s="733"/>
    </row>
    <row r="89" spans="2:13" ht="12" customHeight="1">
      <c r="B89" s="2013">
        <v>1405</v>
      </c>
      <c r="C89" s="35" t="s">
        <v>18</v>
      </c>
      <c r="D89" s="36"/>
      <c r="E89" s="36"/>
      <c r="F89" s="732">
        <f>SUM(F90+F98+F110+F113)</f>
        <v>32</v>
      </c>
      <c r="G89" s="732">
        <f>SUM(G90+G98+G110+G113)</f>
        <v>0</v>
      </c>
      <c r="H89" s="732">
        <f>F89+G89</f>
        <v>32</v>
      </c>
      <c r="I89" s="737"/>
      <c r="J89" s="732">
        <f>J90+J98+J110+J113</f>
        <v>0</v>
      </c>
      <c r="K89" s="732">
        <f>K90+K98+K110+K113</f>
        <v>0</v>
      </c>
      <c r="L89" s="732">
        <f t="shared" si="7"/>
        <v>0</v>
      </c>
      <c r="M89" s="731"/>
    </row>
    <row r="90" spans="2:13" ht="11.1" customHeight="1">
      <c r="B90" s="2014"/>
      <c r="C90" s="488" t="s">
        <v>21</v>
      </c>
      <c r="D90" s="10"/>
      <c r="E90" s="10"/>
      <c r="F90" s="736">
        <f>SUM(F91:F97)</f>
        <v>8</v>
      </c>
      <c r="G90" s="736">
        <f>SUM(G91:G97)</f>
        <v>0</v>
      </c>
      <c r="H90" s="736">
        <f t="shared" ref="H90:H116" si="8">SUM(F90:G90)</f>
        <v>8</v>
      </c>
      <c r="I90" s="735"/>
      <c r="J90" s="736">
        <f>SUM(J91:J97)</f>
        <v>0</v>
      </c>
      <c r="K90" s="736">
        <f>SUM(K91:K97)</f>
        <v>0</v>
      </c>
      <c r="L90" s="736">
        <f t="shared" si="7"/>
        <v>0</v>
      </c>
      <c r="M90" s="733"/>
    </row>
    <row r="91" spans="2:13" ht="9.9499999999999993" customHeight="1">
      <c r="B91" s="2014"/>
      <c r="C91" s="487"/>
      <c r="D91" s="10" t="s">
        <v>328</v>
      </c>
      <c r="E91" s="10"/>
      <c r="F91" s="735">
        <v>2</v>
      </c>
      <c r="G91" s="735">
        <v>0</v>
      </c>
      <c r="H91" s="735">
        <f t="shared" si="8"/>
        <v>2</v>
      </c>
      <c r="I91" s="735"/>
      <c r="J91" s="734">
        <v>0</v>
      </c>
      <c r="K91" s="734">
        <v>0</v>
      </c>
      <c r="L91" s="734">
        <f t="shared" si="7"/>
        <v>0</v>
      </c>
      <c r="M91" s="733"/>
    </row>
    <row r="92" spans="2:13" ht="9.9499999999999993" customHeight="1">
      <c r="B92" s="2014"/>
      <c r="C92" s="487"/>
      <c r="D92" s="10" t="s">
        <v>208</v>
      </c>
      <c r="E92" s="10"/>
      <c r="F92" s="735">
        <v>1</v>
      </c>
      <c r="G92" s="735">
        <v>0</v>
      </c>
      <c r="H92" s="735">
        <f t="shared" si="8"/>
        <v>1</v>
      </c>
      <c r="I92" s="735"/>
      <c r="J92" s="734">
        <v>0</v>
      </c>
      <c r="K92" s="734">
        <v>0</v>
      </c>
      <c r="L92" s="734">
        <f t="shared" si="7"/>
        <v>0</v>
      </c>
      <c r="M92" s="733"/>
    </row>
    <row r="93" spans="2:13" ht="9.9499999999999993" customHeight="1">
      <c r="B93" s="2014"/>
      <c r="C93" s="487"/>
      <c r="D93" s="10" t="s">
        <v>327</v>
      </c>
      <c r="E93" s="10"/>
      <c r="F93" s="735">
        <v>0</v>
      </c>
      <c r="G93" s="735">
        <v>0</v>
      </c>
      <c r="H93" s="735">
        <f t="shared" si="8"/>
        <v>0</v>
      </c>
      <c r="I93" s="735"/>
      <c r="J93" s="734">
        <v>0</v>
      </c>
      <c r="K93" s="734">
        <v>0</v>
      </c>
      <c r="L93" s="734">
        <f t="shared" si="7"/>
        <v>0</v>
      </c>
      <c r="M93" s="733"/>
    </row>
    <row r="94" spans="2:13" ht="9.9499999999999993" customHeight="1">
      <c r="B94" s="2014"/>
      <c r="C94" s="487"/>
      <c r="D94" s="10" t="s">
        <v>207</v>
      </c>
      <c r="E94" s="10"/>
      <c r="F94" s="735">
        <v>1</v>
      </c>
      <c r="G94" s="735">
        <v>0</v>
      </c>
      <c r="H94" s="735">
        <f t="shared" si="8"/>
        <v>1</v>
      </c>
      <c r="I94" s="735"/>
      <c r="J94" s="734">
        <v>0</v>
      </c>
      <c r="K94" s="734">
        <v>0</v>
      </c>
      <c r="L94" s="734">
        <f t="shared" si="7"/>
        <v>0</v>
      </c>
      <c r="M94" s="733"/>
    </row>
    <row r="95" spans="2:13" ht="9.9499999999999993" customHeight="1">
      <c r="B95" s="2014"/>
      <c r="C95" s="487"/>
      <c r="D95" s="10" t="s">
        <v>206</v>
      </c>
      <c r="E95" s="10"/>
      <c r="F95" s="735">
        <v>1</v>
      </c>
      <c r="G95" s="735">
        <v>0</v>
      </c>
      <c r="H95" s="735">
        <f t="shared" si="8"/>
        <v>1</v>
      </c>
      <c r="I95" s="735"/>
      <c r="J95" s="734">
        <v>0</v>
      </c>
      <c r="K95" s="734">
        <v>0</v>
      </c>
      <c r="L95" s="734">
        <f t="shared" si="7"/>
        <v>0</v>
      </c>
      <c r="M95" s="733"/>
    </row>
    <row r="96" spans="2:13" ht="9.9499999999999993" customHeight="1">
      <c r="B96" s="2014"/>
      <c r="C96" s="487"/>
      <c r="D96" s="10" t="s">
        <v>326</v>
      </c>
      <c r="E96" s="10"/>
      <c r="F96" s="735">
        <v>2</v>
      </c>
      <c r="G96" s="735">
        <v>0</v>
      </c>
      <c r="H96" s="735">
        <f t="shared" si="8"/>
        <v>2</v>
      </c>
      <c r="I96" s="735"/>
      <c r="J96" s="734">
        <v>0</v>
      </c>
      <c r="K96" s="734">
        <v>0</v>
      </c>
      <c r="L96" s="734">
        <f t="shared" si="7"/>
        <v>0</v>
      </c>
      <c r="M96" s="733"/>
    </row>
    <row r="97" spans="2:13" ht="9.9499999999999993" customHeight="1">
      <c r="B97" s="2014"/>
      <c r="C97" s="487"/>
      <c r="D97" s="10" t="s">
        <v>205</v>
      </c>
      <c r="E97" s="10"/>
      <c r="F97" s="735">
        <v>1</v>
      </c>
      <c r="G97" s="735">
        <v>0</v>
      </c>
      <c r="H97" s="735">
        <f t="shared" si="8"/>
        <v>1</v>
      </c>
      <c r="I97" s="735"/>
      <c r="J97" s="734">
        <v>0</v>
      </c>
      <c r="K97" s="734">
        <v>0</v>
      </c>
      <c r="L97" s="734">
        <f t="shared" si="7"/>
        <v>0</v>
      </c>
      <c r="M97" s="733"/>
    </row>
    <row r="98" spans="2:13" ht="11.1" customHeight="1">
      <c r="B98" s="2014"/>
      <c r="C98" s="488" t="s">
        <v>19</v>
      </c>
      <c r="D98" s="3"/>
      <c r="E98" s="3"/>
      <c r="F98" s="736">
        <f>SUM(F99:F109)</f>
        <v>17</v>
      </c>
      <c r="G98" s="736">
        <f>SUM(G99:G109)</f>
        <v>0</v>
      </c>
      <c r="H98" s="736">
        <f t="shared" si="8"/>
        <v>17</v>
      </c>
      <c r="I98" s="735"/>
      <c r="J98" s="736">
        <f>SUM(J99:J109)</f>
        <v>0</v>
      </c>
      <c r="K98" s="736">
        <f>SUM(K99:K109)</f>
        <v>0</v>
      </c>
      <c r="L98" s="736">
        <f t="shared" si="7"/>
        <v>0</v>
      </c>
      <c r="M98" s="733"/>
    </row>
    <row r="99" spans="2:13" ht="9.9499999999999993" customHeight="1">
      <c r="B99" s="2014"/>
      <c r="C99" s="488"/>
      <c r="D99" s="10" t="s">
        <v>325</v>
      </c>
      <c r="E99" s="10"/>
      <c r="F99" s="735">
        <v>2</v>
      </c>
      <c r="G99" s="735">
        <v>0</v>
      </c>
      <c r="H99" s="735">
        <f t="shared" si="8"/>
        <v>2</v>
      </c>
      <c r="I99" s="736"/>
      <c r="J99" s="734">
        <v>0</v>
      </c>
      <c r="K99" s="734">
        <v>0</v>
      </c>
      <c r="L99" s="734">
        <f t="shared" si="7"/>
        <v>0</v>
      </c>
      <c r="M99" s="733"/>
    </row>
    <row r="100" spans="2:13" ht="9.9499999999999993" customHeight="1">
      <c r="B100" s="2014"/>
      <c r="C100" s="487"/>
      <c r="D100" s="10" t="s">
        <v>204</v>
      </c>
      <c r="E100" s="10"/>
      <c r="F100" s="735">
        <v>1</v>
      </c>
      <c r="G100" s="735">
        <v>0</v>
      </c>
      <c r="H100" s="735">
        <f t="shared" si="8"/>
        <v>1</v>
      </c>
      <c r="I100" s="735"/>
      <c r="J100" s="734">
        <v>0</v>
      </c>
      <c r="K100" s="734">
        <v>0</v>
      </c>
      <c r="L100" s="734">
        <f t="shared" si="7"/>
        <v>0</v>
      </c>
      <c r="M100" s="733"/>
    </row>
    <row r="101" spans="2:13" ht="9.9499999999999993" customHeight="1">
      <c r="B101" s="2014"/>
      <c r="C101" s="487"/>
      <c r="D101" s="10" t="s">
        <v>324</v>
      </c>
      <c r="E101" s="10"/>
      <c r="F101" s="735">
        <v>2</v>
      </c>
      <c r="G101" s="735">
        <v>0</v>
      </c>
      <c r="H101" s="735">
        <f t="shared" si="8"/>
        <v>2</v>
      </c>
      <c r="I101" s="735"/>
      <c r="J101" s="734">
        <v>0</v>
      </c>
      <c r="K101" s="734">
        <v>0</v>
      </c>
      <c r="L101" s="734">
        <f t="shared" si="7"/>
        <v>0</v>
      </c>
      <c r="M101" s="733"/>
    </row>
    <row r="102" spans="2:13" ht="9.9499999999999993" customHeight="1">
      <c r="B102" s="2014"/>
      <c r="C102" s="487"/>
      <c r="D102" s="10" t="s">
        <v>203</v>
      </c>
      <c r="E102" s="10"/>
      <c r="F102" s="735">
        <v>1</v>
      </c>
      <c r="G102" s="735">
        <v>0</v>
      </c>
      <c r="H102" s="735">
        <f t="shared" si="8"/>
        <v>1</v>
      </c>
      <c r="I102" s="735"/>
      <c r="J102" s="734">
        <v>0</v>
      </c>
      <c r="K102" s="734">
        <v>0</v>
      </c>
      <c r="L102" s="734">
        <f t="shared" si="7"/>
        <v>0</v>
      </c>
      <c r="M102" s="733"/>
    </row>
    <row r="103" spans="2:13" ht="9.9499999999999993" customHeight="1">
      <c r="B103" s="2014"/>
      <c r="C103" s="487"/>
      <c r="D103" s="10" t="s">
        <v>323</v>
      </c>
      <c r="E103" s="10"/>
      <c r="F103" s="735">
        <v>2</v>
      </c>
      <c r="G103" s="735">
        <v>0</v>
      </c>
      <c r="H103" s="735">
        <f t="shared" si="8"/>
        <v>2</v>
      </c>
      <c r="I103" s="735"/>
      <c r="J103" s="734">
        <v>0</v>
      </c>
      <c r="K103" s="734">
        <v>0</v>
      </c>
      <c r="L103" s="734">
        <f t="shared" si="7"/>
        <v>0</v>
      </c>
      <c r="M103" s="733"/>
    </row>
    <row r="104" spans="2:13" ht="9.9499999999999993" customHeight="1">
      <c r="B104" s="2014"/>
      <c r="C104" s="487"/>
      <c r="D104" s="10" t="s">
        <v>202</v>
      </c>
      <c r="E104" s="10"/>
      <c r="F104" s="735">
        <v>1</v>
      </c>
      <c r="G104" s="735">
        <v>0</v>
      </c>
      <c r="H104" s="735">
        <f t="shared" si="8"/>
        <v>1</v>
      </c>
      <c r="I104" s="735"/>
      <c r="J104" s="734">
        <v>0</v>
      </c>
      <c r="K104" s="734">
        <v>0</v>
      </c>
      <c r="L104" s="734">
        <f t="shared" si="7"/>
        <v>0</v>
      </c>
      <c r="M104" s="733"/>
    </row>
    <row r="105" spans="2:13" ht="9.9499999999999993" customHeight="1">
      <c r="B105" s="2014"/>
      <c r="C105" s="487"/>
      <c r="D105" s="10" t="s">
        <v>322</v>
      </c>
      <c r="E105" s="10"/>
      <c r="F105" s="735">
        <v>2</v>
      </c>
      <c r="G105" s="735">
        <v>0</v>
      </c>
      <c r="H105" s="735">
        <f t="shared" si="8"/>
        <v>2</v>
      </c>
      <c r="I105" s="735"/>
      <c r="J105" s="734">
        <v>0</v>
      </c>
      <c r="K105" s="734">
        <v>0</v>
      </c>
      <c r="L105" s="734">
        <f t="shared" si="7"/>
        <v>0</v>
      </c>
      <c r="M105" s="733"/>
    </row>
    <row r="106" spans="2:13" ht="9.9499999999999993" customHeight="1">
      <c r="B106" s="2014"/>
      <c r="C106" s="487"/>
      <c r="D106" s="10" t="s">
        <v>321</v>
      </c>
      <c r="E106" s="10"/>
      <c r="F106" s="735">
        <v>2</v>
      </c>
      <c r="G106" s="735">
        <v>0</v>
      </c>
      <c r="H106" s="735">
        <f t="shared" si="8"/>
        <v>2</v>
      </c>
      <c r="I106" s="735"/>
      <c r="J106" s="734">
        <v>0</v>
      </c>
      <c r="K106" s="734">
        <v>0</v>
      </c>
      <c r="L106" s="734">
        <f t="shared" si="7"/>
        <v>0</v>
      </c>
      <c r="M106" s="733"/>
    </row>
    <row r="107" spans="2:13" ht="9.9499999999999993" customHeight="1">
      <c r="B107" s="2014"/>
      <c r="C107" s="487"/>
      <c r="D107" s="10" t="s">
        <v>320</v>
      </c>
      <c r="E107" s="10"/>
      <c r="F107" s="735">
        <v>2</v>
      </c>
      <c r="G107" s="735">
        <v>0</v>
      </c>
      <c r="H107" s="735">
        <f t="shared" si="8"/>
        <v>2</v>
      </c>
      <c r="I107" s="735"/>
      <c r="J107" s="734">
        <v>0</v>
      </c>
      <c r="K107" s="734">
        <v>0</v>
      </c>
      <c r="L107" s="734">
        <f t="shared" si="7"/>
        <v>0</v>
      </c>
      <c r="M107" s="733"/>
    </row>
    <row r="108" spans="2:13" ht="9.9499999999999993" customHeight="1">
      <c r="B108" s="2014"/>
      <c r="C108" s="487"/>
      <c r="D108" s="10" t="s">
        <v>319</v>
      </c>
      <c r="E108" s="10"/>
      <c r="F108" s="735">
        <v>1</v>
      </c>
      <c r="G108" s="735">
        <v>0</v>
      </c>
      <c r="H108" s="735">
        <f t="shared" si="8"/>
        <v>1</v>
      </c>
      <c r="I108" s="735"/>
      <c r="J108" s="734">
        <v>0</v>
      </c>
      <c r="K108" s="734">
        <v>0</v>
      </c>
      <c r="L108" s="734">
        <f t="shared" si="7"/>
        <v>0</v>
      </c>
      <c r="M108" s="733"/>
    </row>
    <row r="109" spans="2:13" ht="9.75" customHeight="1">
      <c r="B109" s="2014"/>
      <c r="C109" s="487"/>
      <c r="D109" s="10" t="s">
        <v>200</v>
      </c>
      <c r="E109" s="10"/>
      <c r="F109" s="735">
        <v>1</v>
      </c>
      <c r="G109" s="735">
        <v>0</v>
      </c>
      <c r="H109" s="735">
        <f t="shared" si="8"/>
        <v>1</v>
      </c>
      <c r="I109" s="735"/>
      <c r="J109" s="734">
        <v>0</v>
      </c>
      <c r="K109" s="734">
        <v>0</v>
      </c>
      <c r="L109" s="734">
        <f t="shared" si="7"/>
        <v>0</v>
      </c>
      <c r="M109" s="733"/>
    </row>
    <row r="110" spans="2:13" ht="9.75" customHeight="1">
      <c r="B110" s="2014"/>
      <c r="C110" s="499" t="s">
        <v>65</v>
      </c>
      <c r="F110" s="736">
        <f>SUM(F111:F112)</f>
        <v>2</v>
      </c>
      <c r="G110" s="736">
        <f>SUM(G111:G112)</f>
        <v>0</v>
      </c>
      <c r="H110" s="736">
        <f t="shared" si="8"/>
        <v>2</v>
      </c>
      <c r="I110" s="736"/>
      <c r="J110" s="736">
        <f>SUM(J111:J112)</f>
        <v>0</v>
      </c>
      <c r="K110" s="736">
        <f>SUM(K111:K112)</f>
        <v>0</v>
      </c>
      <c r="L110" s="736">
        <f t="shared" si="7"/>
        <v>0</v>
      </c>
      <c r="M110" s="733"/>
    </row>
    <row r="111" spans="2:13" ht="9.9499999999999993" customHeight="1">
      <c r="B111" s="2014"/>
      <c r="C111" s="487"/>
      <c r="D111" s="10" t="s">
        <v>320</v>
      </c>
      <c r="E111" s="10"/>
      <c r="F111" s="735">
        <v>0</v>
      </c>
      <c r="G111" s="735">
        <v>0</v>
      </c>
      <c r="H111" s="735">
        <f t="shared" si="8"/>
        <v>0</v>
      </c>
      <c r="I111" s="735"/>
      <c r="J111" s="734">
        <v>0</v>
      </c>
      <c r="K111" s="734">
        <v>0</v>
      </c>
      <c r="L111" s="734">
        <f t="shared" si="7"/>
        <v>0</v>
      </c>
      <c r="M111" s="733"/>
    </row>
    <row r="112" spans="2:13" ht="9.9499999999999993" customHeight="1">
      <c r="B112" s="2014"/>
      <c r="C112" s="487"/>
      <c r="D112" s="10" t="s">
        <v>306</v>
      </c>
      <c r="E112" s="10"/>
      <c r="F112" s="735">
        <v>2</v>
      </c>
      <c r="G112" s="735">
        <v>0</v>
      </c>
      <c r="H112" s="735">
        <f t="shared" si="8"/>
        <v>2</v>
      </c>
      <c r="I112" s="735"/>
      <c r="J112" s="734">
        <v>0</v>
      </c>
      <c r="K112" s="734">
        <v>0</v>
      </c>
      <c r="L112" s="734">
        <f t="shared" si="7"/>
        <v>0</v>
      </c>
      <c r="M112" s="733"/>
    </row>
    <row r="113" spans="2:13" ht="9.9499999999999993" customHeight="1">
      <c r="B113" s="2014"/>
      <c r="C113" s="499" t="s">
        <v>49</v>
      </c>
      <c r="F113" s="736">
        <f>SUM(F114:F116)</f>
        <v>5</v>
      </c>
      <c r="G113" s="736">
        <f>SUM(G114:G116)</f>
        <v>0</v>
      </c>
      <c r="H113" s="736">
        <f t="shared" si="8"/>
        <v>5</v>
      </c>
      <c r="I113" s="735"/>
      <c r="J113" s="736">
        <f>SUM(J114:J116)</f>
        <v>0</v>
      </c>
      <c r="K113" s="736">
        <f>SUM(K114:K116)</f>
        <v>0</v>
      </c>
      <c r="L113" s="736">
        <f t="shared" si="7"/>
        <v>0</v>
      </c>
      <c r="M113" s="733"/>
    </row>
    <row r="114" spans="2:13" ht="9.9499999999999993" customHeight="1">
      <c r="B114" s="2014"/>
      <c r="C114" s="487"/>
      <c r="D114" s="10" t="s">
        <v>320</v>
      </c>
      <c r="E114" s="10"/>
      <c r="F114" s="735">
        <v>2</v>
      </c>
      <c r="G114" s="735">
        <v>0</v>
      </c>
      <c r="H114" s="735">
        <f t="shared" si="8"/>
        <v>2</v>
      </c>
      <c r="I114" s="735"/>
      <c r="J114" s="734">
        <v>0</v>
      </c>
      <c r="K114" s="734">
        <v>0</v>
      </c>
      <c r="L114" s="734">
        <f t="shared" si="7"/>
        <v>0</v>
      </c>
      <c r="M114" s="733"/>
    </row>
    <row r="115" spans="2:13" ht="9.9499999999999993" customHeight="1">
      <c r="B115" s="2014"/>
      <c r="C115" s="487"/>
      <c r="D115" s="10" t="s">
        <v>319</v>
      </c>
      <c r="E115" s="10"/>
      <c r="F115" s="735">
        <v>1</v>
      </c>
      <c r="G115" s="735">
        <v>0</v>
      </c>
      <c r="H115" s="735">
        <f t="shared" si="8"/>
        <v>1</v>
      </c>
      <c r="I115" s="735"/>
      <c r="J115" s="734">
        <v>0</v>
      </c>
      <c r="K115" s="734">
        <v>0</v>
      </c>
      <c r="L115" s="734">
        <f t="shared" si="7"/>
        <v>0</v>
      </c>
      <c r="M115" s="733"/>
    </row>
    <row r="116" spans="2:13" ht="9.9499999999999993" customHeight="1">
      <c r="B116" s="2014"/>
      <c r="C116" s="518"/>
      <c r="D116" s="10" t="s">
        <v>198</v>
      </c>
      <c r="E116" s="10"/>
      <c r="F116" s="735">
        <v>2</v>
      </c>
      <c r="G116" s="735">
        <v>0</v>
      </c>
      <c r="H116" s="735">
        <f t="shared" si="8"/>
        <v>2</v>
      </c>
      <c r="I116" s="735"/>
      <c r="J116" s="734">
        <v>0</v>
      </c>
      <c r="K116" s="734">
        <v>0</v>
      </c>
      <c r="L116" s="734">
        <f t="shared" si="7"/>
        <v>0</v>
      </c>
      <c r="M116" s="733"/>
    </row>
    <row r="117" spans="2:13" ht="12" customHeight="1">
      <c r="B117" s="2006">
        <v>1406</v>
      </c>
      <c r="C117" s="35" t="s">
        <v>22</v>
      </c>
      <c r="D117" s="111"/>
      <c r="E117" s="39"/>
      <c r="F117" s="732">
        <f>F118+F122+F125+F127</f>
        <v>9</v>
      </c>
      <c r="G117" s="732">
        <f>G118+G122+G125+G127</f>
        <v>0</v>
      </c>
      <c r="H117" s="732">
        <f t="shared" ref="H117:H129" si="9">F117+G117</f>
        <v>9</v>
      </c>
      <c r="I117" s="737"/>
      <c r="J117" s="732">
        <f>J118+J122+J125+J127</f>
        <v>0</v>
      </c>
      <c r="K117" s="732">
        <f>K118+K122+K125+K127</f>
        <v>0</v>
      </c>
      <c r="L117" s="732">
        <f t="shared" ref="L117:L128" si="10">J117+K117</f>
        <v>0</v>
      </c>
      <c r="M117" s="731"/>
    </row>
    <row r="118" spans="2:13" ht="11.1" customHeight="1">
      <c r="B118" s="2007"/>
      <c r="C118" s="488" t="s">
        <v>121</v>
      </c>
      <c r="D118" s="10"/>
      <c r="E118" s="10"/>
      <c r="F118" s="736">
        <f>SUM(F119:F121)</f>
        <v>4</v>
      </c>
      <c r="G118" s="736">
        <f>SUM(G119:G121)</f>
        <v>0</v>
      </c>
      <c r="H118" s="740">
        <f t="shared" si="9"/>
        <v>4</v>
      </c>
      <c r="I118" s="736"/>
      <c r="J118" s="736">
        <f>SUM(J119:J121)</f>
        <v>0</v>
      </c>
      <c r="K118" s="736">
        <f>SUM(K119:K121)</f>
        <v>0</v>
      </c>
      <c r="L118" s="736">
        <f t="shared" si="10"/>
        <v>0</v>
      </c>
      <c r="M118" s="733"/>
    </row>
    <row r="119" spans="2:13" ht="9.9499999999999993" customHeight="1">
      <c r="B119" s="2007"/>
      <c r="C119" s="497"/>
      <c r="D119" s="10" t="s">
        <v>197</v>
      </c>
      <c r="E119" s="10"/>
      <c r="F119" s="735">
        <v>1</v>
      </c>
      <c r="G119" s="735">
        <v>0</v>
      </c>
      <c r="H119" s="734">
        <f t="shared" si="9"/>
        <v>1</v>
      </c>
      <c r="I119" s="735"/>
      <c r="J119" s="735">
        <v>0</v>
      </c>
      <c r="K119" s="735">
        <v>0</v>
      </c>
      <c r="L119" s="735">
        <f t="shared" si="10"/>
        <v>0</v>
      </c>
      <c r="M119" s="733"/>
    </row>
    <row r="120" spans="2:13" ht="9.9499999999999993" customHeight="1">
      <c r="B120" s="2007"/>
      <c r="C120" s="497"/>
      <c r="D120" s="10" t="s">
        <v>318</v>
      </c>
      <c r="E120" s="10"/>
      <c r="F120" s="735">
        <v>2</v>
      </c>
      <c r="G120" s="735">
        <v>0</v>
      </c>
      <c r="H120" s="734">
        <f t="shared" si="9"/>
        <v>2</v>
      </c>
      <c r="I120" s="735"/>
      <c r="J120" s="735">
        <v>0</v>
      </c>
      <c r="K120" s="735">
        <v>0</v>
      </c>
      <c r="L120" s="735">
        <f t="shared" si="10"/>
        <v>0</v>
      </c>
      <c r="M120" s="733"/>
    </row>
    <row r="121" spans="2:13" ht="9.9499999999999993" customHeight="1">
      <c r="B121" s="2007"/>
      <c r="C121" s="497"/>
      <c r="D121" s="10" t="s">
        <v>196</v>
      </c>
      <c r="E121" s="10"/>
      <c r="F121" s="735">
        <v>1</v>
      </c>
      <c r="G121" s="735">
        <v>0</v>
      </c>
      <c r="H121" s="734">
        <f t="shared" si="9"/>
        <v>1</v>
      </c>
      <c r="I121" s="735"/>
      <c r="J121" s="735">
        <v>0</v>
      </c>
      <c r="K121" s="735">
        <v>0</v>
      </c>
      <c r="L121" s="735">
        <f t="shared" si="10"/>
        <v>0</v>
      </c>
      <c r="M121" s="733"/>
    </row>
    <row r="122" spans="2:13" ht="11.1" customHeight="1">
      <c r="B122" s="2007"/>
      <c r="C122" s="488" t="s">
        <v>23</v>
      </c>
      <c r="D122" s="10"/>
      <c r="E122" s="10"/>
      <c r="F122" s="736">
        <f>SUM(F123:F124)</f>
        <v>1</v>
      </c>
      <c r="G122" s="736">
        <f>SUM(G123:G124)</f>
        <v>0</v>
      </c>
      <c r="H122" s="736">
        <f t="shared" si="9"/>
        <v>1</v>
      </c>
      <c r="I122" s="735"/>
      <c r="J122" s="736">
        <f>SUM(J123:J124)</f>
        <v>0</v>
      </c>
      <c r="K122" s="736">
        <f>SUM(K123:K124)</f>
        <v>0</v>
      </c>
      <c r="L122" s="736">
        <f t="shared" si="10"/>
        <v>0</v>
      </c>
      <c r="M122" s="733"/>
    </row>
    <row r="123" spans="2:13" ht="9.9499999999999993" customHeight="1">
      <c r="B123" s="2007"/>
      <c r="C123" s="487"/>
      <c r="D123" s="10" t="s">
        <v>195</v>
      </c>
      <c r="E123" s="10"/>
      <c r="F123" s="735">
        <v>1</v>
      </c>
      <c r="G123" s="735">
        <v>0</v>
      </c>
      <c r="H123" s="734">
        <f t="shared" si="9"/>
        <v>1</v>
      </c>
      <c r="I123" s="735"/>
      <c r="J123" s="735">
        <v>0</v>
      </c>
      <c r="K123" s="735">
        <v>0</v>
      </c>
      <c r="L123" s="735">
        <f t="shared" si="10"/>
        <v>0</v>
      </c>
      <c r="M123" s="733"/>
    </row>
    <row r="124" spans="2:13" ht="9.9499999999999993" customHeight="1">
      <c r="B124" s="2007"/>
      <c r="C124" s="487"/>
      <c r="D124" s="10" t="s">
        <v>194</v>
      </c>
      <c r="E124" s="10"/>
      <c r="F124" s="735">
        <v>0</v>
      </c>
      <c r="G124" s="735">
        <v>0</v>
      </c>
      <c r="H124" s="734">
        <f t="shared" si="9"/>
        <v>0</v>
      </c>
      <c r="I124" s="735"/>
      <c r="J124" s="735">
        <v>0</v>
      </c>
      <c r="K124" s="735">
        <v>0</v>
      </c>
      <c r="L124" s="735">
        <f t="shared" si="10"/>
        <v>0</v>
      </c>
      <c r="M124" s="733"/>
    </row>
    <row r="125" spans="2:13" ht="11.1" customHeight="1">
      <c r="B125" s="2007"/>
      <c r="C125" s="488" t="s">
        <v>36</v>
      </c>
      <c r="D125" s="10"/>
      <c r="E125" s="10"/>
      <c r="F125" s="736">
        <f>SUM(F126)</f>
        <v>2</v>
      </c>
      <c r="G125" s="736">
        <f>SUM(G126)</f>
        <v>0</v>
      </c>
      <c r="H125" s="736">
        <f t="shared" si="9"/>
        <v>2</v>
      </c>
      <c r="I125" s="735"/>
      <c r="J125" s="736">
        <f>SUM(J126)</f>
        <v>0</v>
      </c>
      <c r="K125" s="736">
        <f>SUM(K126)</f>
        <v>0</v>
      </c>
      <c r="L125" s="736">
        <f t="shared" si="10"/>
        <v>0</v>
      </c>
      <c r="M125" s="733"/>
    </row>
    <row r="126" spans="2:13" ht="9.9499999999999993" customHeight="1">
      <c r="B126" s="2007"/>
      <c r="C126" s="497"/>
      <c r="D126" s="10" t="s">
        <v>193</v>
      </c>
      <c r="E126" s="10"/>
      <c r="F126" s="735">
        <v>2</v>
      </c>
      <c r="G126" s="735">
        <v>0</v>
      </c>
      <c r="H126" s="734">
        <f t="shared" si="9"/>
        <v>2</v>
      </c>
      <c r="I126" s="735"/>
      <c r="J126" s="735">
        <v>0</v>
      </c>
      <c r="K126" s="735">
        <v>0</v>
      </c>
      <c r="L126" s="735">
        <f t="shared" si="10"/>
        <v>0</v>
      </c>
      <c r="M126" s="733"/>
    </row>
    <row r="127" spans="2:13" ht="11.1" customHeight="1">
      <c r="B127" s="2007"/>
      <c r="C127" s="488" t="s">
        <v>37</v>
      </c>
      <c r="D127" s="10"/>
      <c r="E127" s="10"/>
      <c r="F127" s="736">
        <f>SUM(F128)</f>
        <v>2</v>
      </c>
      <c r="G127" s="736">
        <f>SUM(G128)</f>
        <v>0</v>
      </c>
      <c r="H127" s="736">
        <f t="shared" si="9"/>
        <v>2</v>
      </c>
      <c r="I127" s="735"/>
      <c r="J127" s="736">
        <f>SUM(J128)</f>
        <v>0</v>
      </c>
      <c r="K127" s="736">
        <f>SUM(K128)</f>
        <v>0</v>
      </c>
      <c r="L127" s="736">
        <f t="shared" si="10"/>
        <v>0</v>
      </c>
      <c r="M127" s="739"/>
    </row>
    <row r="128" spans="2:13" ht="9.9499999999999993" customHeight="1">
      <c r="B128" s="2008"/>
      <c r="C128" s="487"/>
      <c r="D128" s="10" t="s">
        <v>192</v>
      </c>
      <c r="E128" s="10"/>
      <c r="F128" s="735">
        <v>2</v>
      </c>
      <c r="G128" s="735">
        <v>0</v>
      </c>
      <c r="H128" s="734">
        <f t="shared" si="9"/>
        <v>2</v>
      </c>
      <c r="I128" s="735"/>
      <c r="J128" s="735">
        <v>0</v>
      </c>
      <c r="K128" s="735">
        <v>0</v>
      </c>
      <c r="L128" s="735">
        <f t="shared" si="10"/>
        <v>0</v>
      </c>
      <c r="M128" s="733"/>
    </row>
    <row r="129" spans="2:13" ht="12" customHeight="1">
      <c r="B129" s="2010">
        <v>1407</v>
      </c>
      <c r="C129" s="35" t="s">
        <v>24</v>
      </c>
      <c r="D129" s="111"/>
      <c r="E129" s="39"/>
      <c r="F129" s="732">
        <f>F130+F136</f>
        <v>8</v>
      </c>
      <c r="G129" s="732">
        <f>G130+G136</f>
        <v>0</v>
      </c>
      <c r="H129" s="732">
        <f t="shared" si="9"/>
        <v>8</v>
      </c>
      <c r="I129" s="732"/>
      <c r="J129" s="732">
        <f>SUM(J130+J136)</f>
        <v>0</v>
      </c>
      <c r="K129" s="732">
        <f>SUM(K130+K136)</f>
        <v>0</v>
      </c>
      <c r="L129" s="732">
        <f>SUM(J129:K129)</f>
        <v>0</v>
      </c>
      <c r="M129" s="731"/>
    </row>
    <row r="130" spans="2:13" ht="11.1" customHeight="1">
      <c r="B130" s="1981"/>
      <c r="C130" s="488" t="s">
        <v>69</v>
      </c>
      <c r="D130" s="10"/>
      <c r="E130" s="10"/>
      <c r="F130" s="736">
        <f>SUM(F131:F135)</f>
        <v>6</v>
      </c>
      <c r="G130" s="736">
        <f>SUM(G131:G135)</f>
        <v>0</v>
      </c>
      <c r="H130" s="736">
        <f t="shared" ref="H130:H138" si="11">SUM(F130:G130)</f>
        <v>6</v>
      </c>
      <c r="I130" s="735"/>
      <c r="J130" s="736">
        <f>SUM(J131:J135)</f>
        <v>0</v>
      </c>
      <c r="K130" s="736">
        <f>SUM(K131:K135)</f>
        <v>0</v>
      </c>
      <c r="L130" s="736">
        <f>SUM(J130:K130)</f>
        <v>0</v>
      </c>
      <c r="M130" s="733"/>
    </row>
    <row r="131" spans="2:13" ht="11.1" customHeight="1">
      <c r="B131" s="1981"/>
      <c r="C131" s="488"/>
      <c r="D131" s="10" t="s">
        <v>317</v>
      </c>
      <c r="E131" s="10"/>
      <c r="F131" s="735">
        <v>2</v>
      </c>
      <c r="G131" s="735">
        <v>0</v>
      </c>
      <c r="H131" s="735">
        <f t="shared" si="11"/>
        <v>2</v>
      </c>
      <c r="I131" s="735"/>
      <c r="J131" s="734">
        <v>0</v>
      </c>
      <c r="K131" s="734">
        <v>0</v>
      </c>
      <c r="L131" s="734">
        <f>SUM(J131+K131)</f>
        <v>0</v>
      </c>
      <c r="M131" s="733"/>
    </row>
    <row r="132" spans="2:13" ht="9.9499999999999993" customHeight="1">
      <c r="B132" s="1981"/>
      <c r="C132" s="488"/>
      <c r="D132" s="10" t="s">
        <v>190</v>
      </c>
      <c r="E132" s="10"/>
      <c r="F132" s="735">
        <v>1</v>
      </c>
      <c r="G132" s="735">
        <v>0</v>
      </c>
      <c r="H132" s="735">
        <f t="shared" si="11"/>
        <v>1</v>
      </c>
      <c r="I132" s="735"/>
      <c r="J132" s="734">
        <v>0</v>
      </c>
      <c r="K132" s="734">
        <v>0</v>
      </c>
      <c r="L132" s="734">
        <f>SUM(J132+K132)</f>
        <v>0</v>
      </c>
      <c r="M132" s="733"/>
    </row>
    <row r="133" spans="2:13" ht="9.9499999999999993" customHeight="1">
      <c r="B133" s="1981"/>
      <c r="C133" s="488"/>
      <c r="D133" s="10" t="s">
        <v>316</v>
      </c>
      <c r="E133" s="10"/>
      <c r="F133" s="735">
        <v>2</v>
      </c>
      <c r="G133" s="735">
        <v>0</v>
      </c>
      <c r="H133" s="735">
        <f t="shared" si="11"/>
        <v>2</v>
      </c>
      <c r="I133" s="735"/>
      <c r="J133" s="734">
        <v>0</v>
      </c>
      <c r="K133" s="734">
        <v>0</v>
      </c>
      <c r="L133" s="734"/>
      <c r="M133" s="733"/>
    </row>
    <row r="134" spans="2:13" ht="9.9499999999999993" customHeight="1">
      <c r="B134" s="1981"/>
      <c r="C134" s="488"/>
      <c r="D134" s="10" t="s">
        <v>256</v>
      </c>
      <c r="E134" s="10"/>
      <c r="F134" s="735">
        <v>1</v>
      </c>
      <c r="G134" s="735">
        <v>0</v>
      </c>
      <c r="H134" s="735">
        <f t="shared" si="11"/>
        <v>1</v>
      </c>
      <c r="I134" s="735"/>
      <c r="J134" s="734">
        <v>0</v>
      </c>
      <c r="K134" s="734">
        <v>0</v>
      </c>
      <c r="L134" s="734">
        <f>SUM(J134+K134)</f>
        <v>0</v>
      </c>
      <c r="M134" s="733"/>
    </row>
    <row r="135" spans="2:13" ht="9.9499999999999993" customHeight="1">
      <c r="B135" s="1981"/>
      <c r="C135" s="487"/>
      <c r="D135" s="10" t="s">
        <v>315</v>
      </c>
      <c r="E135" s="10"/>
      <c r="F135" s="735">
        <v>0</v>
      </c>
      <c r="G135" s="735">
        <v>0</v>
      </c>
      <c r="H135" s="735">
        <f t="shared" si="11"/>
        <v>0</v>
      </c>
      <c r="I135" s="735"/>
      <c r="J135" s="734">
        <v>0</v>
      </c>
      <c r="K135" s="734">
        <v>0</v>
      </c>
      <c r="L135" s="734">
        <f>SUM(J135+K135)</f>
        <v>0</v>
      </c>
      <c r="M135" s="733"/>
    </row>
    <row r="136" spans="2:13" ht="11.1" customHeight="1">
      <c r="B136" s="1981"/>
      <c r="C136" s="488" t="s">
        <v>51</v>
      </c>
      <c r="D136" s="3"/>
      <c r="E136" s="3"/>
      <c r="F136" s="736">
        <f>SUM(F137:F138)</f>
        <v>2</v>
      </c>
      <c r="G136" s="736">
        <f>SUM(G137:G138)</f>
        <v>0</v>
      </c>
      <c r="H136" s="736">
        <f t="shared" si="11"/>
        <v>2</v>
      </c>
      <c r="I136" s="735"/>
      <c r="J136" s="736">
        <f>SUM(J137:J138)</f>
        <v>0</v>
      </c>
      <c r="K136" s="736">
        <f>SUM(K137:K138)</f>
        <v>0</v>
      </c>
      <c r="L136" s="736">
        <f>SUM(J136+K136)</f>
        <v>0</v>
      </c>
      <c r="M136" s="733"/>
    </row>
    <row r="137" spans="2:13" ht="9.9499999999999993" customHeight="1">
      <c r="B137" s="1981"/>
      <c r="C137" s="487"/>
      <c r="D137" s="10" t="s">
        <v>186</v>
      </c>
      <c r="E137" s="10"/>
      <c r="F137" s="735">
        <v>1</v>
      </c>
      <c r="G137" s="735">
        <v>0</v>
      </c>
      <c r="H137" s="735">
        <f t="shared" si="11"/>
        <v>1</v>
      </c>
      <c r="I137" s="735"/>
      <c r="J137" s="734">
        <v>0</v>
      </c>
      <c r="K137" s="734">
        <v>0</v>
      </c>
      <c r="L137" s="734">
        <f>SUM(J137+K137)</f>
        <v>0</v>
      </c>
      <c r="M137" s="733"/>
    </row>
    <row r="138" spans="2:13" ht="9.9499999999999993" customHeight="1">
      <c r="B138" s="1981"/>
      <c r="C138" s="487"/>
      <c r="D138" s="10" t="s">
        <v>185</v>
      </c>
      <c r="E138" s="10"/>
      <c r="F138" s="735">
        <v>1</v>
      </c>
      <c r="G138" s="735">
        <v>0</v>
      </c>
      <c r="H138" s="735">
        <f t="shared" si="11"/>
        <v>1</v>
      </c>
      <c r="I138" s="735"/>
      <c r="J138" s="734">
        <v>0</v>
      </c>
      <c r="K138" s="734">
        <v>0</v>
      </c>
      <c r="L138" s="734">
        <f>SUM(J138+K138)</f>
        <v>0</v>
      </c>
      <c r="M138" s="733"/>
    </row>
    <row r="139" spans="2:13" ht="12" customHeight="1">
      <c r="B139" s="2010">
        <v>1408</v>
      </c>
      <c r="C139" s="35" t="s">
        <v>25</v>
      </c>
      <c r="D139" s="41"/>
      <c r="E139" s="41"/>
      <c r="F139" s="732">
        <f>F140+F142+F145+F149</f>
        <v>5</v>
      </c>
      <c r="G139" s="732">
        <f>G140+G142+G145+G149</f>
        <v>0</v>
      </c>
      <c r="H139" s="732">
        <f>F139+G139</f>
        <v>5</v>
      </c>
      <c r="I139" s="737"/>
      <c r="J139" s="732">
        <f>J140+J142+J145+J149</f>
        <v>0</v>
      </c>
      <c r="K139" s="732">
        <f>K140+K142+K145+K149</f>
        <v>0</v>
      </c>
      <c r="L139" s="732">
        <f>J139+K139</f>
        <v>0</v>
      </c>
      <c r="M139" s="731"/>
    </row>
    <row r="140" spans="2:13" ht="12" customHeight="1">
      <c r="B140" s="1981"/>
      <c r="C140" s="488" t="s">
        <v>20</v>
      </c>
      <c r="D140" s="10"/>
      <c r="E140" s="10"/>
      <c r="F140" s="736">
        <f>SUM(F141)</f>
        <v>1</v>
      </c>
      <c r="G140" s="736">
        <f>SUM(G141)</f>
        <v>0</v>
      </c>
      <c r="H140" s="736">
        <f t="shared" ref="H140:H150" si="12">SUM(F140:G140)</f>
        <v>1</v>
      </c>
      <c r="I140" s="735"/>
      <c r="J140" s="736">
        <f>SUM(J141)</f>
        <v>0</v>
      </c>
      <c r="K140" s="736">
        <f>SUM(K141)</f>
        <v>0</v>
      </c>
      <c r="L140" s="736">
        <f>SUM(J140+K140)</f>
        <v>0</v>
      </c>
      <c r="M140" s="733"/>
    </row>
    <row r="141" spans="2:13" ht="10.5" customHeight="1">
      <c r="B141" s="1981"/>
      <c r="C141" s="487"/>
      <c r="D141" s="10" t="s">
        <v>183</v>
      </c>
      <c r="E141" s="10"/>
      <c r="F141" s="735">
        <v>1</v>
      </c>
      <c r="G141" s="735">
        <v>0</v>
      </c>
      <c r="H141" s="735">
        <f t="shared" si="12"/>
        <v>1</v>
      </c>
      <c r="I141" s="735"/>
      <c r="J141" s="734">
        <v>0</v>
      </c>
      <c r="K141" s="734">
        <v>0</v>
      </c>
      <c r="L141" s="734">
        <f t="shared" ref="L141:L150" si="13">SUM(J141:K141)</f>
        <v>0</v>
      </c>
      <c r="M141" s="733"/>
    </row>
    <row r="142" spans="2:13" ht="12" customHeight="1">
      <c r="B142" s="1981"/>
      <c r="C142" s="138" t="s">
        <v>50</v>
      </c>
      <c r="D142" s="3"/>
      <c r="E142" s="3"/>
      <c r="F142" s="736">
        <f>SUM(F143:F144)</f>
        <v>1</v>
      </c>
      <c r="G142" s="736">
        <f>SUM(G143:G144)</f>
        <v>0</v>
      </c>
      <c r="H142" s="736">
        <f t="shared" si="12"/>
        <v>1</v>
      </c>
      <c r="I142" s="735"/>
      <c r="J142" s="736">
        <f>SUM(J144:J144)</f>
        <v>0</v>
      </c>
      <c r="K142" s="736">
        <f>SUM(K144:K144)</f>
        <v>0</v>
      </c>
      <c r="L142" s="736">
        <f t="shared" si="13"/>
        <v>0</v>
      </c>
      <c r="M142" s="733"/>
    </row>
    <row r="143" spans="2:13" ht="12" customHeight="1">
      <c r="B143" s="1981"/>
      <c r="C143" s="99"/>
      <c r="D143" s="10" t="s">
        <v>182</v>
      </c>
      <c r="E143" s="10"/>
      <c r="F143" s="734">
        <v>1</v>
      </c>
      <c r="G143" s="734">
        <v>0</v>
      </c>
      <c r="H143" s="734">
        <f t="shared" si="12"/>
        <v>1</v>
      </c>
      <c r="I143" s="734"/>
      <c r="J143" s="734">
        <v>0</v>
      </c>
      <c r="K143" s="734">
        <v>0</v>
      </c>
      <c r="L143" s="734">
        <f t="shared" si="13"/>
        <v>0</v>
      </c>
      <c r="M143" s="733"/>
    </row>
    <row r="144" spans="2:13" ht="12" customHeight="1">
      <c r="B144" s="1981"/>
      <c r="C144" s="138"/>
      <c r="D144" s="10" t="s">
        <v>314</v>
      </c>
      <c r="E144" s="3"/>
      <c r="F144" s="734">
        <v>0</v>
      </c>
      <c r="G144" s="734">
        <v>0</v>
      </c>
      <c r="H144" s="734">
        <f t="shared" si="12"/>
        <v>0</v>
      </c>
      <c r="I144" s="734"/>
      <c r="J144" s="734">
        <v>0</v>
      </c>
      <c r="K144" s="734">
        <v>0</v>
      </c>
      <c r="L144" s="734">
        <f t="shared" si="13"/>
        <v>0</v>
      </c>
      <c r="M144" s="733"/>
    </row>
    <row r="145" spans="1:13" ht="11.1" customHeight="1">
      <c r="B145" s="1981"/>
      <c r="C145" s="488" t="s">
        <v>38</v>
      </c>
      <c r="D145" s="10"/>
      <c r="E145" s="10"/>
      <c r="F145" s="736">
        <f>SUM(F146:F148)</f>
        <v>2</v>
      </c>
      <c r="G145" s="736">
        <f>SUM(G146:G148)</f>
        <v>0</v>
      </c>
      <c r="H145" s="736">
        <f t="shared" si="12"/>
        <v>2</v>
      </c>
      <c r="I145" s="735"/>
      <c r="J145" s="736">
        <f>SUM(J146:J148)</f>
        <v>0</v>
      </c>
      <c r="K145" s="736">
        <f>SUM(K146:K148)</f>
        <v>0</v>
      </c>
      <c r="L145" s="736">
        <f t="shared" si="13"/>
        <v>0</v>
      </c>
      <c r="M145" s="733"/>
    </row>
    <row r="146" spans="1:13" ht="9.9499999999999993" customHeight="1">
      <c r="B146" s="1981"/>
      <c r="C146" s="488"/>
      <c r="D146" s="10" t="s">
        <v>180</v>
      </c>
      <c r="E146" s="10"/>
      <c r="F146" s="735">
        <v>0</v>
      </c>
      <c r="G146" s="735">
        <v>0</v>
      </c>
      <c r="H146" s="735">
        <f t="shared" si="12"/>
        <v>0</v>
      </c>
      <c r="I146" s="735"/>
      <c r="J146" s="734">
        <v>0</v>
      </c>
      <c r="K146" s="734">
        <v>0</v>
      </c>
      <c r="L146" s="734">
        <f t="shared" si="13"/>
        <v>0</v>
      </c>
      <c r="M146" s="733"/>
    </row>
    <row r="147" spans="1:13" ht="9.9499999999999993" customHeight="1">
      <c r="B147" s="1981"/>
      <c r="C147" s="488"/>
      <c r="D147" s="10" t="s">
        <v>313</v>
      </c>
      <c r="E147" s="10"/>
      <c r="F147" s="735">
        <v>1</v>
      </c>
      <c r="G147" s="735">
        <v>0</v>
      </c>
      <c r="H147" s="735">
        <f t="shared" si="12"/>
        <v>1</v>
      </c>
      <c r="I147" s="735"/>
      <c r="J147" s="734">
        <v>0</v>
      </c>
      <c r="K147" s="734">
        <v>0</v>
      </c>
      <c r="L147" s="734">
        <f t="shared" si="13"/>
        <v>0</v>
      </c>
      <c r="M147" s="733"/>
    </row>
    <row r="148" spans="1:13" ht="9.9499999999999993" customHeight="1">
      <c r="B148" s="1981"/>
      <c r="C148" s="488"/>
      <c r="D148" s="10" t="s">
        <v>312</v>
      </c>
      <c r="E148" s="10"/>
      <c r="F148" s="735">
        <v>1</v>
      </c>
      <c r="G148" s="735">
        <v>0</v>
      </c>
      <c r="H148" s="735">
        <f t="shared" si="12"/>
        <v>1</v>
      </c>
      <c r="I148" s="735"/>
      <c r="J148" s="734">
        <v>0</v>
      </c>
      <c r="K148" s="734"/>
      <c r="L148" s="734">
        <f t="shared" si="13"/>
        <v>0</v>
      </c>
      <c r="M148" s="733"/>
    </row>
    <row r="149" spans="1:13" ht="11.1" customHeight="1">
      <c r="B149" s="1981"/>
      <c r="C149" s="488" t="s">
        <v>39</v>
      </c>
      <c r="D149" s="3"/>
      <c r="E149" s="3"/>
      <c r="F149" s="736">
        <f>SUM(F150)</f>
        <v>1</v>
      </c>
      <c r="G149" s="736">
        <f>SUM(G150)</f>
        <v>0</v>
      </c>
      <c r="H149" s="736">
        <f t="shared" si="12"/>
        <v>1</v>
      </c>
      <c r="I149" s="736"/>
      <c r="J149" s="736">
        <f>SUM(J150)</f>
        <v>0</v>
      </c>
      <c r="K149" s="736">
        <f>SUM(K150)</f>
        <v>0</v>
      </c>
      <c r="L149" s="736">
        <f t="shared" si="13"/>
        <v>0</v>
      </c>
      <c r="M149" s="733"/>
    </row>
    <row r="150" spans="1:13" ht="9.9499999999999993" customHeight="1">
      <c r="B150" s="1981"/>
      <c r="C150" s="487"/>
      <c r="D150" s="10" t="s">
        <v>177</v>
      </c>
      <c r="E150" s="10"/>
      <c r="F150" s="735">
        <v>1</v>
      </c>
      <c r="G150" s="735">
        <v>0</v>
      </c>
      <c r="H150" s="735">
        <f t="shared" si="12"/>
        <v>1</v>
      </c>
      <c r="I150" s="735"/>
      <c r="J150" s="735">
        <v>0</v>
      </c>
      <c r="K150" s="735">
        <v>0</v>
      </c>
      <c r="L150" s="734">
        <f t="shared" si="13"/>
        <v>0</v>
      </c>
      <c r="M150" s="733"/>
    </row>
    <row r="151" spans="1:13" ht="12" customHeight="1">
      <c r="B151" s="2006">
        <v>1624</v>
      </c>
      <c r="C151" s="41" t="s">
        <v>47</v>
      </c>
      <c r="D151" s="738"/>
      <c r="E151" s="738"/>
      <c r="F151" s="732">
        <f>F152+F154</f>
        <v>3</v>
      </c>
      <c r="G151" s="732">
        <f>G152+G154</f>
        <v>0</v>
      </c>
      <c r="H151" s="732">
        <f>F151+G151</f>
        <v>3</v>
      </c>
      <c r="I151" s="737"/>
      <c r="J151" s="732">
        <f>J152+J154</f>
        <v>0</v>
      </c>
      <c r="K151" s="732">
        <f>K152+K154</f>
        <v>0</v>
      </c>
      <c r="L151" s="732">
        <f>J151+K151</f>
        <v>0</v>
      </c>
      <c r="M151" s="731"/>
    </row>
    <row r="152" spans="1:13" ht="10.5" customHeight="1">
      <c r="B152" s="2007"/>
      <c r="C152" s="499" t="s">
        <v>35</v>
      </c>
      <c r="D152" s="10"/>
      <c r="E152" s="10"/>
      <c r="F152" s="736">
        <f>SUM(F153)</f>
        <v>1</v>
      </c>
      <c r="G152" s="736">
        <f>SUM(G153)</f>
        <v>0</v>
      </c>
      <c r="H152" s="736">
        <f>SUM(F152:G152)</f>
        <v>1</v>
      </c>
      <c r="I152" s="736"/>
      <c r="J152" s="736">
        <f>SUM(J153)</f>
        <v>0</v>
      </c>
      <c r="K152" s="736">
        <f>SUM(K153)</f>
        <v>0</v>
      </c>
      <c r="L152" s="736">
        <f>J152+K152</f>
        <v>0</v>
      </c>
      <c r="M152" s="733"/>
    </row>
    <row r="153" spans="1:13" ht="10.5" customHeight="1">
      <c r="B153" s="2007"/>
      <c r="C153" s="487"/>
      <c r="D153" s="10" t="s">
        <v>175</v>
      </c>
      <c r="E153" s="10"/>
      <c r="F153" s="735">
        <v>1</v>
      </c>
      <c r="G153" s="735">
        <v>0</v>
      </c>
      <c r="H153" s="734">
        <f>SUM(F153:G153)</f>
        <v>1</v>
      </c>
      <c r="I153" s="735"/>
      <c r="J153" s="735"/>
      <c r="K153" s="735"/>
      <c r="L153" s="734">
        <f>J153+K153</f>
        <v>0</v>
      </c>
      <c r="M153" s="733"/>
    </row>
    <row r="154" spans="1:13" ht="10.5" customHeight="1">
      <c r="B154" s="2007"/>
      <c r="C154" s="488" t="s">
        <v>52</v>
      </c>
      <c r="D154" s="10"/>
      <c r="E154" s="10"/>
      <c r="F154" s="736">
        <f>SUM(F155)</f>
        <v>2</v>
      </c>
      <c r="G154" s="736">
        <f>SUM(G155)</f>
        <v>0</v>
      </c>
      <c r="H154" s="736">
        <f>SUM(F154:G154)</f>
        <v>2</v>
      </c>
      <c r="I154" s="736"/>
      <c r="J154" s="736">
        <f>SUM(J155)</f>
        <v>0</v>
      </c>
      <c r="K154" s="736">
        <f>SUM(K155)</f>
        <v>0</v>
      </c>
      <c r="L154" s="736">
        <f>J154+K154</f>
        <v>0</v>
      </c>
      <c r="M154" s="733"/>
    </row>
    <row r="155" spans="1:13" ht="10.5" customHeight="1">
      <c r="B155" s="2008"/>
      <c r="C155" s="487"/>
      <c r="D155" s="10" t="s">
        <v>174</v>
      </c>
      <c r="E155" s="10"/>
      <c r="F155" s="735">
        <v>2</v>
      </c>
      <c r="G155" s="735">
        <v>0</v>
      </c>
      <c r="H155" s="734">
        <f>SUM(F155:G155)</f>
        <v>2</v>
      </c>
      <c r="I155" s="735"/>
      <c r="J155" s="735">
        <v>0</v>
      </c>
      <c r="K155" s="735">
        <v>0</v>
      </c>
      <c r="L155" s="734">
        <f>J155+K155</f>
        <v>0</v>
      </c>
      <c r="M155" s="733"/>
    </row>
    <row r="156" spans="1:13" ht="12" customHeight="1">
      <c r="A156" s="73"/>
      <c r="C156" s="2148" t="s">
        <v>5</v>
      </c>
      <c r="D156" s="2149"/>
      <c r="E156" s="130"/>
      <c r="F156" s="732">
        <f>F8+F34+F67+F80+F89+F117+F129+F139+F151</f>
        <v>113</v>
      </c>
      <c r="G156" s="732">
        <f>G8+G34+G67+G80+G89+G117+G129+G139+G151</f>
        <v>0</v>
      </c>
      <c r="H156" s="732">
        <f>H8+H34+H67+H80+H89+H117+H129+H139+H151</f>
        <v>113</v>
      </c>
      <c r="I156" s="732"/>
      <c r="J156" s="732">
        <f>J8+J34+J67+J80+J89+J117+J129+J139+J151</f>
        <v>0</v>
      </c>
      <c r="K156" s="732">
        <f>K8+K34+K67+K80+K89+K117+K129+K139+K151</f>
        <v>0</v>
      </c>
      <c r="L156" s="732">
        <f>L8+L34+L67+L80+L89+L117+L129+L139+L151</f>
        <v>0</v>
      </c>
      <c r="M156" s="731"/>
    </row>
    <row r="157" spans="1:13" ht="10.5" customHeight="1">
      <c r="A157" s="73"/>
      <c r="C157" s="99" t="s">
        <v>311</v>
      </c>
      <c r="D157" s="730"/>
      <c r="E157" s="730"/>
    </row>
    <row r="158" spans="1:13" ht="10.5" customHeight="1">
      <c r="A158" s="73"/>
      <c r="C158" s="99" t="s">
        <v>310</v>
      </c>
      <c r="D158" s="730"/>
      <c r="E158" s="730"/>
    </row>
    <row r="159" spans="1:13" ht="10.5" customHeight="1">
      <c r="A159" s="73"/>
      <c r="C159" s="99" t="s">
        <v>309</v>
      </c>
      <c r="D159" s="99"/>
      <c r="E159" s="99"/>
      <c r="F159" s="99"/>
      <c r="G159" s="99"/>
    </row>
    <row r="160" spans="1:13" ht="9" customHeight="1">
      <c r="A160" s="73"/>
    </row>
    <row r="161" spans="1:1" ht="9" customHeight="1">
      <c r="A161" s="73"/>
    </row>
    <row r="162" spans="1:1" ht="9" customHeight="1">
      <c r="A162" s="73"/>
    </row>
    <row r="163" spans="1:1" ht="9" customHeight="1">
      <c r="A163" s="73"/>
    </row>
    <row r="164" spans="1:1" ht="9" customHeight="1">
      <c r="A164" s="73"/>
    </row>
    <row r="165" spans="1:1" ht="9" customHeight="1">
      <c r="A165" s="73"/>
    </row>
    <row r="166" spans="1:1" ht="9" customHeight="1">
      <c r="A166" s="73"/>
    </row>
    <row r="167" spans="1:1" ht="9" customHeight="1">
      <c r="A167" s="73"/>
    </row>
    <row r="168" spans="1:1" ht="9" customHeight="1">
      <c r="A168" s="73"/>
    </row>
    <row r="169" spans="1:1" ht="9" customHeight="1">
      <c r="A169" s="73"/>
    </row>
    <row r="170" spans="1:1" ht="9" customHeight="1">
      <c r="A170" s="73"/>
    </row>
    <row r="171" spans="1:1" ht="9" customHeight="1">
      <c r="A171" s="73"/>
    </row>
    <row r="172" spans="1:1" ht="9" customHeight="1">
      <c r="A172" s="73"/>
    </row>
    <row r="173" spans="1:1" ht="9" customHeight="1">
      <c r="A173" s="73"/>
    </row>
    <row r="174" spans="1:1" ht="9" customHeight="1">
      <c r="A174" s="73"/>
    </row>
    <row r="175" spans="1:1" ht="9" customHeight="1">
      <c r="A175" s="73"/>
    </row>
    <row r="176" spans="1:1" ht="9" customHeight="1">
      <c r="A176" s="73"/>
    </row>
    <row r="177" spans="1:1" ht="9" customHeight="1">
      <c r="A177" s="73"/>
    </row>
    <row r="178" spans="1:1" ht="9" customHeight="1">
      <c r="A178" s="73"/>
    </row>
    <row r="179" spans="1:1" ht="9" customHeight="1">
      <c r="A179" s="73"/>
    </row>
    <row r="180" spans="1:1" ht="9" customHeight="1">
      <c r="A180" s="73"/>
    </row>
    <row r="181" spans="1:1" ht="9" customHeight="1">
      <c r="A181" s="73"/>
    </row>
    <row r="182" spans="1:1" ht="9" customHeight="1">
      <c r="A182" s="73"/>
    </row>
    <row r="183" spans="1:1" ht="9" customHeight="1">
      <c r="A183" s="73"/>
    </row>
    <row r="184" spans="1:1" ht="9" customHeight="1">
      <c r="A184" s="73"/>
    </row>
    <row r="185" spans="1:1" ht="9" customHeight="1">
      <c r="A185" s="73"/>
    </row>
    <row r="186" spans="1:1" ht="9" customHeight="1">
      <c r="A186" s="73"/>
    </row>
    <row r="187" spans="1:1" ht="9" customHeight="1">
      <c r="A187" s="73"/>
    </row>
    <row r="188" spans="1:1" ht="9" customHeight="1">
      <c r="A188" s="73"/>
    </row>
    <row r="189" spans="1:1" ht="9" customHeight="1">
      <c r="A189" s="73"/>
    </row>
    <row r="190" spans="1:1" ht="9" customHeight="1">
      <c r="A190" s="73"/>
    </row>
    <row r="191" spans="1:1" ht="9" customHeight="1">
      <c r="A191" s="73"/>
    </row>
    <row r="192" spans="1:1" ht="9" customHeight="1">
      <c r="A192" s="73"/>
    </row>
    <row r="193" spans="1:1" ht="9" customHeight="1">
      <c r="A193" s="73"/>
    </row>
    <row r="194" spans="1:1" ht="9" customHeight="1">
      <c r="A194" s="73"/>
    </row>
    <row r="195" spans="1:1" ht="9" customHeight="1">
      <c r="A195" s="73"/>
    </row>
    <row r="196" spans="1:1" ht="9" customHeight="1">
      <c r="A196" s="73"/>
    </row>
    <row r="197" spans="1:1" ht="9" customHeight="1">
      <c r="A197" s="73"/>
    </row>
    <row r="198" spans="1:1" ht="9" customHeight="1">
      <c r="A198" s="73"/>
    </row>
    <row r="199" spans="1:1" ht="9" customHeight="1">
      <c r="A199" s="73"/>
    </row>
    <row r="200" spans="1:1" ht="9" customHeight="1">
      <c r="A200" s="73"/>
    </row>
    <row r="201" spans="1:1" ht="9" customHeight="1">
      <c r="A201" s="73"/>
    </row>
    <row r="202" spans="1:1" ht="9" customHeight="1">
      <c r="A202" s="73"/>
    </row>
    <row r="203" spans="1:1" ht="9" customHeight="1">
      <c r="A203" s="73"/>
    </row>
    <row r="204" spans="1:1" ht="9" customHeight="1">
      <c r="A204" s="73"/>
    </row>
    <row r="205" spans="1:1" ht="9" customHeight="1">
      <c r="A205" s="73"/>
    </row>
    <row r="206" spans="1:1" ht="9" customHeight="1">
      <c r="A206" s="73"/>
    </row>
    <row r="207" spans="1:1" ht="9" customHeight="1">
      <c r="A207" s="73"/>
    </row>
    <row r="208" spans="1:1" ht="9" customHeight="1">
      <c r="A208" s="73"/>
    </row>
    <row r="209" spans="1:1" ht="9" customHeight="1">
      <c r="A209" s="73"/>
    </row>
    <row r="210" spans="1:1" ht="9" customHeight="1">
      <c r="A210" s="73"/>
    </row>
    <row r="211" spans="1:1" ht="9" customHeight="1">
      <c r="A211" s="73"/>
    </row>
    <row r="212" spans="1:1" ht="9" customHeight="1">
      <c r="A212" s="73"/>
    </row>
    <row r="213" spans="1:1" ht="9" customHeight="1">
      <c r="A213" s="73"/>
    </row>
    <row r="214" spans="1:1" ht="9" customHeight="1">
      <c r="A214" s="73"/>
    </row>
    <row r="215" spans="1:1" ht="9" customHeight="1">
      <c r="A215" s="73"/>
    </row>
    <row r="216" spans="1:1" ht="9" customHeight="1">
      <c r="A216" s="73"/>
    </row>
    <row r="217" spans="1:1" ht="9" customHeight="1">
      <c r="A217" s="73"/>
    </row>
    <row r="218" spans="1:1" ht="9" customHeight="1">
      <c r="A218" s="73"/>
    </row>
    <row r="219" spans="1:1" ht="9" customHeight="1">
      <c r="A219" s="73"/>
    </row>
    <row r="220" spans="1:1" ht="9" customHeight="1">
      <c r="A220" s="73"/>
    </row>
    <row r="221" spans="1:1" ht="9" customHeight="1">
      <c r="A221" s="73"/>
    </row>
    <row r="222" spans="1:1" ht="9" customHeight="1">
      <c r="A222" s="73"/>
    </row>
    <row r="223" spans="1:1" ht="9" customHeight="1">
      <c r="A223" s="73"/>
    </row>
    <row r="224" spans="1:1" ht="9" customHeight="1">
      <c r="A224" s="73"/>
    </row>
    <row r="225" spans="1:5" ht="9" customHeight="1">
      <c r="A225" s="73"/>
    </row>
    <row r="226" spans="1:5" ht="9" customHeight="1">
      <c r="A226" s="73"/>
    </row>
    <row r="227" spans="1:5" ht="9" customHeight="1">
      <c r="A227" s="73"/>
    </row>
    <row r="228" spans="1:5" ht="9" customHeight="1">
      <c r="A228" s="73"/>
    </row>
    <row r="229" spans="1:5" ht="9" customHeight="1">
      <c r="A229" s="73"/>
    </row>
    <row r="230" spans="1:5" ht="9" customHeight="1">
      <c r="A230" s="73"/>
    </row>
    <row r="231" spans="1:5" ht="9" customHeight="1">
      <c r="A231" s="73"/>
    </row>
    <row r="232" spans="1:5" ht="9" customHeight="1">
      <c r="A232" s="73"/>
    </row>
    <row r="233" spans="1:5" ht="9" customHeight="1">
      <c r="A233" s="73"/>
    </row>
    <row r="234" spans="1:5" ht="9" customHeight="1">
      <c r="A234" s="73"/>
    </row>
    <row r="235" spans="1:5" ht="9" customHeight="1">
      <c r="A235" s="73"/>
    </row>
    <row r="236" spans="1:5" ht="9" customHeight="1">
      <c r="A236" s="73"/>
    </row>
    <row r="237" spans="1:5" ht="9" customHeight="1">
      <c r="A237" s="73"/>
    </row>
    <row r="238" spans="1:5" ht="9" customHeight="1">
      <c r="A238" s="73"/>
      <c r="C238" s="99"/>
      <c r="D238" s="10"/>
      <c r="E238" s="10"/>
    </row>
    <row r="239" spans="1:5" ht="9" customHeight="1">
      <c r="A239" s="73"/>
    </row>
    <row r="240" spans="1:5" ht="9" customHeight="1">
      <c r="A240" s="73"/>
    </row>
    <row r="241" spans="1:1" ht="9" customHeight="1">
      <c r="A241" s="73"/>
    </row>
    <row r="242" spans="1:1" ht="9" customHeight="1">
      <c r="A242" s="73"/>
    </row>
    <row r="243" spans="1:1" ht="9" customHeight="1">
      <c r="A243" s="73"/>
    </row>
    <row r="244" spans="1:1" ht="9" customHeight="1">
      <c r="A244" s="73"/>
    </row>
    <row r="245" spans="1:1" ht="9" customHeight="1">
      <c r="A245" s="73"/>
    </row>
    <row r="246" spans="1:1" ht="9" customHeight="1">
      <c r="A246" s="73"/>
    </row>
    <row r="247" spans="1:1" ht="9" customHeight="1">
      <c r="A247" s="73"/>
    </row>
    <row r="248" spans="1:1" ht="9" customHeight="1">
      <c r="A248" s="73"/>
    </row>
    <row r="249" spans="1:1" ht="9" customHeight="1">
      <c r="A249" s="73"/>
    </row>
    <row r="250" spans="1:1" ht="9" customHeight="1">
      <c r="A250" s="73"/>
    </row>
    <row r="251" spans="1:1" ht="9" customHeight="1">
      <c r="A251" s="73"/>
    </row>
    <row r="252" spans="1:1" ht="9" customHeight="1">
      <c r="A252" s="73"/>
    </row>
    <row r="253" spans="1:1" ht="9" customHeight="1">
      <c r="A253" s="73"/>
    </row>
    <row r="254" spans="1:1" ht="9" customHeight="1">
      <c r="A254" s="73"/>
    </row>
    <row r="255" spans="1:1" ht="9" customHeight="1">
      <c r="A255" s="73"/>
    </row>
    <row r="256" spans="1:1" ht="9" customHeight="1">
      <c r="A256" s="73"/>
    </row>
    <row r="257" spans="1:1" ht="9" customHeight="1">
      <c r="A257" s="73"/>
    </row>
    <row r="258" spans="1:1" ht="9" customHeight="1">
      <c r="A258" s="73"/>
    </row>
    <row r="259" spans="1:1" ht="9" customHeight="1">
      <c r="A259" s="73"/>
    </row>
    <row r="260" spans="1:1" ht="9" customHeight="1">
      <c r="A260" s="73"/>
    </row>
    <row r="261" spans="1:1" ht="9" customHeight="1">
      <c r="A261" s="73"/>
    </row>
    <row r="262" spans="1:1" ht="9" customHeight="1">
      <c r="A262" s="73"/>
    </row>
    <row r="263" spans="1:1" ht="9" customHeight="1">
      <c r="A263" s="73"/>
    </row>
    <row r="264" spans="1:1" ht="9" customHeight="1">
      <c r="A264" s="73"/>
    </row>
    <row r="265" spans="1:1" ht="9" customHeight="1">
      <c r="A265" s="73"/>
    </row>
    <row r="266" spans="1:1" ht="9" customHeight="1">
      <c r="A266" s="73"/>
    </row>
    <row r="267" spans="1:1" ht="9" customHeight="1">
      <c r="A267" s="73"/>
    </row>
    <row r="268" spans="1:1" ht="9" customHeight="1">
      <c r="A268" s="73"/>
    </row>
    <row r="269" spans="1:1" ht="9" customHeight="1">
      <c r="A269" s="73"/>
    </row>
    <row r="270" spans="1:1" ht="9" customHeight="1">
      <c r="A270" s="73"/>
    </row>
    <row r="271" spans="1:1" ht="9" customHeight="1">
      <c r="A271" s="73"/>
    </row>
    <row r="272" spans="1:1" ht="9" customHeight="1">
      <c r="A272" s="73"/>
    </row>
    <row r="273" spans="1:1" ht="9" customHeight="1">
      <c r="A273" s="73"/>
    </row>
    <row r="274" spans="1:1" ht="9" customHeight="1">
      <c r="A274" s="73"/>
    </row>
    <row r="275" spans="1:1" ht="9" customHeight="1">
      <c r="A275" s="73"/>
    </row>
    <row r="276" spans="1:1" ht="9" customHeight="1">
      <c r="A276" s="73"/>
    </row>
    <row r="277" spans="1:1" ht="9" customHeight="1">
      <c r="A277" s="73"/>
    </row>
    <row r="278" spans="1:1" ht="9" customHeight="1">
      <c r="A278" s="73"/>
    </row>
    <row r="279" spans="1:1" ht="9" customHeight="1">
      <c r="A279" s="73"/>
    </row>
    <row r="280" spans="1:1" ht="9" customHeight="1">
      <c r="A280" s="73"/>
    </row>
    <row r="281" spans="1:1" ht="9" customHeight="1">
      <c r="A281" s="73"/>
    </row>
    <row r="282" spans="1:1" ht="9" customHeight="1">
      <c r="A282" s="73"/>
    </row>
    <row r="283" spans="1:1" ht="9" customHeight="1">
      <c r="A283" s="73"/>
    </row>
    <row r="284" spans="1:1" ht="9" customHeight="1">
      <c r="A284" s="73"/>
    </row>
    <row r="285" spans="1:1" ht="9" customHeight="1">
      <c r="A285" s="73"/>
    </row>
    <row r="286" spans="1:1" ht="9" customHeight="1">
      <c r="A286" s="73"/>
    </row>
    <row r="287" spans="1:1" ht="9" customHeight="1">
      <c r="A287" s="73"/>
    </row>
    <row r="288" spans="1:1" ht="9" customHeight="1">
      <c r="A288" s="73"/>
    </row>
    <row r="289" spans="1:1" ht="9" customHeight="1">
      <c r="A289" s="73"/>
    </row>
    <row r="290" spans="1:1" ht="9" customHeight="1">
      <c r="A290" s="73"/>
    </row>
    <row r="291" spans="1:1" ht="9" customHeight="1">
      <c r="A291" s="73"/>
    </row>
    <row r="292" spans="1:1" ht="9" customHeight="1">
      <c r="A292" s="73"/>
    </row>
    <row r="293" spans="1:1" ht="9" customHeight="1">
      <c r="A293" s="73"/>
    </row>
    <row r="294" spans="1:1" ht="9" customHeight="1">
      <c r="A294" s="73"/>
    </row>
    <row r="295" spans="1:1" ht="9" customHeight="1">
      <c r="A295" s="73"/>
    </row>
    <row r="296" spans="1:1" ht="9" customHeight="1">
      <c r="A296" s="73"/>
    </row>
    <row r="297" spans="1:1" ht="9" customHeight="1">
      <c r="A297" s="73"/>
    </row>
    <row r="298" spans="1:1" ht="9" customHeight="1">
      <c r="A298" s="73"/>
    </row>
    <row r="299" spans="1:1" ht="9" customHeight="1">
      <c r="A299" s="73"/>
    </row>
    <row r="300" spans="1:1" ht="9" customHeight="1">
      <c r="A300" s="73"/>
    </row>
    <row r="301" spans="1:1" ht="9" customHeight="1">
      <c r="A301" s="73"/>
    </row>
    <row r="302" spans="1:1" ht="9" customHeight="1">
      <c r="A302" s="73"/>
    </row>
    <row r="303" spans="1:1" ht="9" customHeight="1">
      <c r="A303" s="73"/>
    </row>
    <row r="304" spans="1:1" ht="9" customHeight="1">
      <c r="A304" s="73"/>
    </row>
    <row r="305" spans="1:1" ht="9" customHeight="1">
      <c r="A305" s="73"/>
    </row>
    <row r="306" spans="1:1" ht="9" customHeight="1">
      <c r="A306" s="73"/>
    </row>
    <row r="307" spans="1:1" ht="9" customHeight="1">
      <c r="A307" s="73"/>
    </row>
    <row r="308" spans="1:1" ht="9" customHeight="1">
      <c r="A308" s="73"/>
    </row>
    <row r="309" spans="1:1" ht="9" customHeight="1">
      <c r="A309" s="73"/>
    </row>
    <row r="310" spans="1:1" ht="9" customHeight="1">
      <c r="A310" s="73"/>
    </row>
    <row r="311" spans="1:1" ht="9" customHeight="1">
      <c r="A311" s="73"/>
    </row>
    <row r="312" spans="1:1" ht="9" customHeight="1">
      <c r="A312" s="73"/>
    </row>
    <row r="313" spans="1:1" ht="9" customHeight="1">
      <c r="A313" s="73"/>
    </row>
    <row r="314" spans="1:1" ht="9" customHeight="1">
      <c r="A314" s="73"/>
    </row>
    <row r="315" spans="1:1" ht="9" customHeight="1">
      <c r="A315" s="73"/>
    </row>
    <row r="316" spans="1:1" ht="9" customHeight="1">
      <c r="A316" s="73"/>
    </row>
    <row r="317" spans="1:1" ht="9" customHeight="1">
      <c r="A317" s="73"/>
    </row>
    <row r="318" spans="1:1" ht="9" customHeight="1">
      <c r="A318" s="73"/>
    </row>
    <row r="319" spans="1:1" ht="9" customHeight="1">
      <c r="A319" s="73"/>
    </row>
    <row r="320" spans="1:1" ht="9" customHeight="1">
      <c r="A320" s="73"/>
    </row>
    <row r="321" spans="1:1" ht="9" customHeight="1">
      <c r="A321" s="73"/>
    </row>
    <row r="322" spans="1:1" ht="9" customHeight="1">
      <c r="A322" s="73"/>
    </row>
    <row r="323" spans="1:1" ht="9" customHeight="1">
      <c r="A323" s="73"/>
    </row>
    <row r="324" spans="1:1" ht="9" customHeight="1">
      <c r="A324" s="73"/>
    </row>
    <row r="325" spans="1:1" ht="9" customHeight="1">
      <c r="A325" s="73"/>
    </row>
    <row r="326" spans="1:1" ht="9" customHeight="1">
      <c r="A326" s="73"/>
    </row>
    <row r="327" spans="1:1" ht="9" customHeight="1">
      <c r="A327" s="73"/>
    </row>
    <row r="328" spans="1:1" ht="9" customHeight="1">
      <c r="A328" s="73"/>
    </row>
    <row r="329" spans="1:1" ht="9" customHeight="1">
      <c r="A329" s="73"/>
    </row>
    <row r="330" spans="1:1" ht="9" customHeight="1">
      <c r="A330" s="73"/>
    </row>
    <row r="331" spans="1:1" ht="9" customHeight="1">
      <c r="A331" s="73"/>
    </row>
    <row r="332" spans="1:1" ht="9" customHeight="1">
      <c r="A332" s="73"/>
    </row>
    <row r="333" spans="1:1" ht="9" customHeight="1">
      <c r="A333" s="73"/>
    </row>
    <row r="334" spans="1:1" ht="9" customHeight="1">
      <c r="A334" s="73"/>
    </row>
    <row r="335" spans="1:1" ht="9" customHeight="1">
      <c r="A335" s="73"/>
    </row>
    <row r="336" spans="1:1" ht="9" customHeight="1">
      <c r="A336" s="73"/>
    </row>
    <row r="337" spans="1:1" ht="9" customHeight="1">
      <c r="A337" s="73"/>
    </row>
    <row r="338" spans="1:1" ht="9" customHeight="1">
      <c r="A338" s="73"/>
    </row>
    <row r="339" spans="1:1" ht="9" customHeight="1">
      <c r="A339" s="73"/>
    </row>
    <row r="340" spans="1:1" ht="9" customHeight="1">
      <c r="A340" s="73"/>
    </row>
    <row r="341" spans="1:1" ht="9" customHeight="1">
      <c r="A341" s="73"/>
    </row>
    <row r="342" spans="1:1" ht="9" customHeight="1">
      <c r="A342" s="73"/>
    </row>
    <row r="343" spans="1:1" ht="9" customHeight="1">
      <c r="A343" s="73"/>
    </row>
    <row r="344" spans="1:1" ht="9" customHeight="1">
      <c r="A344" s="73"/>
    </row>
    <row r="345" spans="1:1" ht="9" customHeight="1">
      <c r="A345" s="73"/>
    </row>
    <row r="346" spans="1:1" ht="9" customHeight="1">
      <c r="A346" s="73"/>
    </row>
    <row r="347" spans="1:1" ht="9" customHeight="1">
      <c r="A347" s="73"/>
    </row>
    <row r="348" spans="1:1" ht="9" customHeight="1">
      <c r="A348" s="73"/>
    </row>
    <row r="349" spans="1:1" ht="9" customHeight="1">
      <c r="A349" s="73"/>
    </row>
    <row r="350" spans="1:1" ht="9" customHeight="1">
      <c r="A350" s="73"/>
    </row>
    <row r="351" spans="1:1" ht="9" customHeight="1">
      <c r="A351" s="73"/>
    </row>
    <row r="352" spans="1:1" ht="9" customHeight="1">
      <c r="A352" s="73"/>
    </row>
    <row r="353" spans="1:1" ht="9" customHeight="1">
      <c r="A353" s="73"/>
    </row>
    <row r="354" spans="1:1" ht="9" customHeight="1">
      <c r="A354" s="73"/>
    </row>
    <row r="355" spans="1:1" ht="9" customHeight="1">
      <c r="A355" s="73"/>
    </row>
    <row r="356" spans="1:1" ht="9" customHeight="1">
      <c r="A356" s="73"/>
    </row>
    <row r="357" spans="1:1" ht="9" customHeight="1">
      <c r="A357" s="73"/>
    </row>
    <row r="358" spans="1:1" ht="9" customHeight="1">
      <c r="A358" s="73"/>
    </row>
    <row r="359" spans="1:1" ht="9" customHeight="1">
      <c r="A359" s="73"/>
    </row>
    <row r="360" spans="1:1" ht="9" customHeight="1">
      <c r="A360" s="73"/>
    </row>
    <row r="361" spans="1:1" ht="9" customHeight="1">
      <c r="A361" s="73"/>
    </row>
    <row r="362" spans="1:1" ht="9" customHeight="1">
      <c r="A362" s="73"/>
    </row>
    <row r="363" spans="1:1" ht="9" customHeight="1">
      <c r="A363" s="73"/>
    </row>
    <row r="364" spans="1:1" ht="9" customHeight="1">
      <c r="A364" s="73"/>
    </row>
    <row r="365" spans="1:1" ht="9" customHeight="1">
      <c r="A365" s="73"/>
    </row>
    <row r="366" spans="1:1" ht="9" customHeight="1">
      <c r="A366" s="73"/>
    </row>
    <row r="367" spans="1:1" ht="9" customHeight="1">
      <c r="A367" s="73"/>
    </row>
    <row r="368" spans="1:1" ht="9" customHeight="1">
      <c r="A368" s="73"/>
    </row>
    <row r="369" spans="1:1" ht="9" customHeight="1">
      <c r="A369" s="73"/>
    </row>
    <row r="370" spans="1:1" ht="9" customHeight="1">
      <c r="A370" s="73"/>
    </row>
    <row r="371" spans="1:1" ht="9" customHeight="1">
      <c r="A371" s="73"/>
    </row>
    <row r="372" spans="1:1" ht="9" customHeight="1">
      <c r="A372" s="73"/>
    </row>
    <row r="373" spans="1:1" ht="9" customHeight="1">
      <c r="A373" s="73"/>
    </row>
    <row r="374" spans="1:1" ht="9" customHeight="1">
      <c r="A374" s="73"/>
    </row>
    <row r="375" spans="1:1" ht="9" customHeight="1">
      <c r="A375" s="73"/>
    </row>
    <row r="376" spans="1:1" ht="9" customHeight="1">
      <c r="A376" s="73"/>
    </row>
    <row r="377" spans="1:1" ht="9" customHeight="1">
      <c r="A377" s="73"/>
    </row>
    <row r="378" spans="1:1" ht="9" customHeight="1">
      <c r="A378" s="73"/>
    </row>
    <row r="379" spans="1:1" ht="9" customHeight="1">
      <c r="A379" s="73"/>
    </row>
    <row r="380" spans="1:1" ht="9" customHeight="1">
      <c r="A380" s="73"/>
    </row>
    <row r="381" spans="1:1" ht="9" customHeight="1">
      <c r="A381" s="73"/>
    </row>
    <row r="382" spans="1:1" ht="9" customHeight="1">
      <c r="A382" s="73"/>
    </row>
    <row r="383" spans="1:1" ht="9" customHeight="1">
      <c r="A383" s="73"/>
    </row>
    <row r="384" spans="1:1" ht="9" customHeight="1">
      <c r="A384" s="73"/>
    </row>
    <row r="385" spans="1:1" ht="9" customHeight="1">
      <c r="A385" s="73"/>
    </row>
    <row r="386" spans="1:1" ht="9" customHeight="1">
      <c r="A386" s="73"/>
    </row>
    <row r="387" spans="1:1" ht="9" customHeight="1">
      <c r="A387" s="73"/>
    </row>
    <row r="388" spans="1:1" ht="9" customHeight="1">
      <c r="A388" s="73"/>
    </row>
    <row r="389" spans="1:1" ht="9" customHeight="1">
      <c r="A389" s="73"/>
    </row>
    <row r="390" spans="1:1" ht="9" customHeight="1">
      <c r="A390" s="73"/>
    </row>
    <row r="391" spans="1:1" ht="9" customHeight="1">
      <c r="A391" s="73"/>
    </row>
    <row r="392" spans="1:1" ht="9" customHeight="1">
      <c r="A392" s="73"/>
    </row>
    <row r="393" spans="1:1" ht="9" customHeight="1">
      <c r="A393" s="73"/>
    </row>
    <row r="394" spans="1:1" ht="9" customHeight="1">
      <c r="A394" s="73"/>
    </row>
    <row r="395" spans="1:1" ht="9" customHeight="1">
      <c r="A395" s="73"/>
    </row>
    <row r="396" spans="1:1" ht="9" customHeight="1">
      <c r="A396" s="73"/>
    </row>
    <row r="397" spans="1:1" ht="9" customHeight="1">
      <c r="A397" s="73"/>
    </row>
    <row r="398" spans="1:1" ht="9" customHeight="1">
      <c r="A398" s="73"/>
    </row>
    <row r="399" spans="1:1" ht="9" customHeight="1">
      <c r="A399" s="73"/>
    </row>
    <row r="400" spans="1:1" ht="9" customHeight="1">
      <c r="A400" s="73"/>
    </row>
    <row r="401" spans="1:1" ht="9" customHeight="1">
      <c r="A401" s="73"/>
    </row>
    <row r="402" spans="1:1" ht="9" customHeight="1">
      <c r="A402" s="73"/>
    </row>
    <row r="403" spans="1:1" ht="9" customHeight="1">
      <c r="A403" s="73"/>
    </row>
    <row r="404" spans="1:1" ht="9" customHeight="1">
      <c r="A404" s="73"/>
    </row>
    <row r="405" spans="1:1" ht="9" customHeight="1">
      <c r="A405" s="73"/>
    </row>
    <row r="406" spans="1:1" ht="9" customHeight="1">
      <c r="A406" s="73"/>
    </row>
    <row r="407" spans="1:1" ht="9" customHeight="1">
      <c r="A407" s="73"/>
    </row>
    <row r="408" spans="1:1" ht="9" customHeight="1">
      <c r="A408" s="73"/>
    </row>
    <row r="409" spans="1:1" ht="9" customHeight="1">
      <c r="A409" s="73"/>
    </row>
    <row r="410" spans="1:1" ht="9" customHeight="1">
      <c r="A410" s="73"/>
    </row>
    <row r="411" spans="1:1" ht="9" customHeight="1">
      <c r="A411" s="73"/>
    </row>
    <row r="412" spans="1:1" ht="9" customHeight="1">
      <c r="A412" s="73"/>
    </row>
    <row r="413" spans="1:1" ht="9" customHeight="1">
      <c r="A413" s="73"/>
    </row>
    <row r="414" spans="1:1" ht="9" customHeight="1">
      <c r="A414" s="73"/>
    </row>
    <row r="415" spans="1:1" ht="9" customHeight="1">
      <c r="A415" s="73"/>
    </row>
    <row r="416" spans="1:1" ht="9" customHeight="1">
      <c r="A416" s="73"/>
    </row>
    <row r="417" spans="1:1" ht="9" customHeight="1">
      <c r="A417" s="73"/>
    </row>
    <row r="418" spans="1:1" ht="9" customHeight="1">
      <c r="A418" s="73"/>
    </row>
    <row r="419" spans="1:1" ht="9" customHeight="1">
      <c r="A419" s="73"/>
    </row>
    <row r="420" spans="1:1" ht="9" customHeight="1">
      <c r="A420" s="73"/>
    </row>
    <row r="421" spans="1:1" ht="9" customHeight="1">
      <c r="A421" s="73"/>
    </row>
    <row r="422" spans="1:1" ht="9" customHeight="1">
      <c r="A422" s="73"/>
    </row>
    <row r="423" spans="1:1" ht="9" customHeight="1">
      <c r="A423" s="73"/>
    </row>
    <row r="424" spans="1:1" ht="9" customHeight="1">
      <c r="A424" s="73"/>
    </row>
    <row r="425" spans="1:1" ht="9" customHeight="1">
      <c r="A425" s="73"/>
    </row>
    <row r="426" spans="1:1" ht="9" customHeight="1">
      <c r="A426" s="73"/>
    </row>
    <row r="427" spans="1:1" ht="9" customHeight="1">
      <c r="A427" s="73"/>
    </row>
    <row r="428" spans="1:1" ht="9" customHeight="1">
      <c r="A428" s="73"/>
    </row>
    <row r="429" spans="1:1" ht="9" customHeight="1">
      <c r="A429" s="73"/>
    </row>
    <row r="430" spans="1:1" ht="9" customHeight="1">
      <c r="A430" s="73"/>
    </row>
    <row r="431" spans="1:1" ht="9" customHeight="1">
      <c r="A431" s="73"/>
    </row>
    <row r="432" spans="1:1" ht="9" customHeight="1">
      <c r="A432" s="73"/>
    </row>
    <row r="433" spans="1:1" ht="9" customHeight="1">
      <c r="A433" s="73"/>
    </row>
    <row r="434" spans="1:1" ht="9" customHeight="1">
      <c r="A434" s="73"/>
    </row>
    <row r="435" spans="1:1" ht="9" customHeight="1">
      <c r="A435" s="73"/>
    </row>
    <row r="436" spans="1:1" ht="9" customHeight="1">
      <c r="A436" s="73"/>
    </row>
    <row r="437" spans="1:1" ht="9" customHeight="1">
      <c r="A437" s="73"/>
    </row>
    <row r="438" spans="1:1" ht="9" customHeight="1">
      <c r="A438" s="73"/>
    </row>
    <row r="439" spans="1:1" ht="9" customHeight="1">
      <c r="A439" s="73"/>
    </row>
    <row r="440" spans="1:1" ht="9" customHeight="1">
      <c r="A440" s="73"/>
    </row>
    <row r="441" spans="1:1" ht="9" customHeight="1">
      <c r="A441" s="73"/>
    </row>
    <row r="442" spans="1:1" ht="9" customHeight="1">
      <c r="A442" s="73"/>
    </row>
    <row r="443" spans="1:1" ht="9" customHeight="1">
      <c r="A443" s="73"/>
    </row>
    <row r="444" spans="1:1" ht="9" customHeight="1">
      <c r="A444" s="73"/>
    </row>
    <row r="445" spans="1:1" ht="9" customHeight="1">
      <c r="A445" s="73"/>
    </row>
    <row r="446" spans="1:1" ht="9" customHeight="1">
      <c r="A446" s="73"/>
    </row>
    <row r="447" spans="1:1" ht="9" customHeight="1">
      <c r="A447" s="73"/>
    </row>
    <row r="448" spans="1:1" ht="9" customHeight="1">
      <c r="A448" s="73"/>
    </row>
    <row r="449" spans="1:1" ht="9" customHeight="1">
      <c r="A449" s="73"/>
    </row>
    <row r="450" spans="1:1" ht="9" customHeight="1">
      <c r="A450" s="73"/>
    </row>
    <row r="451" spans="1:1" ht="9" customHeight="1">
      <c r="A451" s="73"/>
    </row>
    <row r="452" spans="1:1" ht="9" customHeight="1">
      <c r="A452" s="73"/>
    </row>
    <row r="453" spans="1:1" ht="9" customHeight="1">
      <c r="A453" s="73"/>
    </row>
    <row r="454" spans="1:1" ht="9" customHeight="1">
      <c r="A454" s="73"/>
    </row>
    <row r="455" spans="1:1" ht="9" customHeight="1">
      <c r="A455" s="73"/>
    </row>
    <row r="456" spans="1:1" ht="9" customHeight="1">
      <c r="A456" s="73"/>
    </row>
    <row r="457" spans="1:1" ht="9" customHeight="1">
      <c r="A457" s="73"/>
    </row>
    <row r="458" spans="1:1" ht="9" customHeight="1">
      <c r="A458" s="73"/>
    </row>
    <row r="459" spans="1:1" ht="9" customHeight="1">
      <c r="A459" s="73"/>
    </row>
    <row r="460" spans="1:1" ht="9" customHeight="1">
      <c r="A460" s="73"/>
    </row>
    <row r="461" spans="1:1" ht="9" customHeight="1">
      <c r="A461" s="73"/>
    </row>
    <row r="462" spans="1:1" ht="9" customHeight="1">
      <c r="A462" s="73"/>
    </row>
    <row r="463" spans="1:1" ht="9" customHeight="1">
      <c r="A463" s="73"/>
    </row>
    <row r="464" spans="1:1" ht="9" customHeight="1">
      <c r="A464" s="73"/>
    </row>
    <row r="465" spans="1:1" ht="9" customHeight="1">
      <c r="A465" s="73"/>
    </row>
    <row r="466" spans="1:1" ht="9" customHeight="1">
      <c r="A466" s="73"/>
    </row>
    <row r="467" spans="1:1" ht="9" customHeight="1">
      <c r="A467" s="73"/>
    </row>
    <row r="468" spans="1:1" ht="9" customHeight="1">
      <c r="A468" s="73"/>
    </row>
    <row r="469" spans="1:1" ht="9" customHeight="1">
      <c r="A469" s="73"/>
    </row>
    <row r="470" spans="1:1" ht="9" customHeight="1">
      <c r="A470" s="73"/>
    </row>
    <row r="471" spans="1:1" ht="9" customHeight="1">
      <c r="A471" s="73"/>
    </row>
    <row r="472" spans="1:1" ht="9" customHeight="1">
      <c r="A472" s="73"/>
    </row>
    <row r="473" spans="1:1" ht="9" customHeight="1">
      <c r="A473" s="73"/>
    </row>
    <row r="474" spans="1:1" ht="9" customHeight="1">
      <c r="A474" s="73"/>
    </row>
    <row r="475" spans="1:1" ht="9" customHeight="1">
      <c r="A475" s="73"/>
    </row>
    <row r="476" spans="1:1" ht="9" customHeight="1">
      <c r="A476" s="73"/>
    </row>
    <row r="477" spans="1:1" ht="9" customHeight="1">
      <c r="A477" s="73"/>
    </row>
    <row r="478" spans="1:1" ht="9" customHeight="1">
      <c r="A478" s="73"/>
    </row>
    <row r="479" spans="1:1" ht="9" customHeight="1">
      <c r="A479" s="73"/>
    </row>
    <row r="480" spans="1:1" ht="9" customHeight="1">
      <c r="A480" s="73"/>
    </row>
    <row r="481" spans="1:1" ht="9" customHeight="1">
      <c r="A481" s="73"/>
    </row>
    <row r="482" spans="1:1" ht="9" customHeight="1">
      <c r="A482" s="73"/>
    </row>
    <row r="483" spans="1:1" ht="9" customHeight="1">
      <c r="A483" s="73"/>
    </row>
    <row r="484" spans="1:1" ht="9" customHeight="1">
      <c r="A484" s="73"/>
    </row>
    <row r="485" spans="1:1" ht="9" customHeight="1">
      <c r="A485" s="73"/>
    </row>
    <row r="486" spans="1:1" ht="9" customHeight="1">
      <c r="A486" s="73"/>
    </row>
    <row r="487" spans="1:1" ht="9" customHeight="1">
      <c r="A487" s="73"/>
    </row>
    <row r="488" spans="1:1" ht="9" customHeight="1">
      <c r="A488" s="73"/>
    </row>
    <row r="489" spans="1:1" ht="9" customHeight="1">
      <c r="A489" s="73"/>
    </row>
    <row r="490" spans="1:1" ht="9" customHeight="1">
      <c r="A490" s="73"/>
    </row>
    <row r="491" spans="1:1" ht="9" customHeight="1">
      <c r="A491" s="73"/>
    </row>
    <row r="492" spans="1:1" ht="9" customHeight="1">
      <c r="A492" s="73"/>
    </row>
    <row r="493" spans="1:1" ht="9" customHeight="1">
      <c r="A493" s="73"/>
    </row>
    <row r="494" spans="1:1" ht="9" customHeight="1">
      <c r="A494" s="73"/>
    </row>
    <row r="495" spans="1:1" ht="9" customHeight="1">
      <c r="A495" s="73"/>
    </row>
    <row r="496" spans="1:1" ht="9" customHeight="1">
      <c r="A496" s="73"/>
    </row>
    <row r="497" spans="1:1" ht="9" customHeight="1">
      <c r="A497" s="73"/>
    </row>
    <row r="498" spans="1:1" ht="9" customHeight="1">
      <c r="A498" s="73"/>
    </row>
    <row r="499" spans="1:1" ht="9" customHeight="1">
      <c r="A499" s="73"/>
    </row>
    <row r="500" spans="1:1" ht="9" customHeight="1">
      <c r="A500" s="73"/>
    </row>
    <row r="501" spans="1:1" ht="9" customHeight="1">
      <c r="A501" s="73"/>
    </row>
    <row r="502" spans="1:1" ht="9" customHeight="1">
      <c r="A502" s="73"/>
    </row>
    <row r="503" spans="1:1" ht="9" customHeight="1">
      <c r="A503" s="73"/>
    </row>
  </sheetData>
  <mergeCells count="18">
    <mergeCell ref="B129:B138"/>
    <mergeCell ref="B89:B116"/>
    <mergeCell ref="F6:H6"/>
    <mergeCell ref="C156:D156"/>
    <mergeCell ref="B139:B150"/>
    <mergeCell ref="B151:B155"/>
    <mergeCell ref="B77:B79"/>
    <mergeCell ref="B117:B128"/>
    <mergeCell ref="B67:B74"/>
    <mergeCell ref="F78:H78"/>
    <mergeCell ref="J78:L78"/>
    <mergeCell ref="B80:B88"/>
    <mergeCell ref="B2:M2"/>
    <mergeCell ref="B3:M3"/>
    <mergeCell ref="B34:B66"/>
    <mergeCell ref="B5:B7"/>
    <mergeCell ref="B8:B31"/>
    <mergeCell ref="J6:L6"/>
  </mergeCells>
  <printOptions horizontalCentered="1"/>
  <pageMargins left="0.51" right="0.43" top="0.52" bottom="0.94488188976377963" header="0.51181102362204722" footer="0.51181102362204722"/>
  <pageSetup scale="68" orientation="portrait" r:id="rId1"/>
  <headerFooter alignWithMargins="0">
    <oddFooter>&amp;F</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39A5-B892-4FB8-A6C8-0512599C87D4}">
  <dimension ref="A1:AA503"/>
  <sheetViews>
    <sheetView view="pageBreakPreview" zoomScale="115" zoomScaleNormal="100" zoomScaleSheetLayoutView="115" workbookViewId="0">
      <selection activeCell="B4" sqref="B4"/>
    </sheetView>
  </sheetViews>
  <sheetFormatPr baseColWidth="10" defaultRowHeight="12.75"/>
  <cols>
    <col min="1" max="1" width="3" style="243" customWidth="1"/>
    <col min="2" max="2" width="6.140625" style="73" customWidth="1"/>
    <col min="3" max="3" width="1.5703125" style="73" customWidth="1"/>
    <col min="4" max="4" width="60.85546875" style="9" customWidth="1"/>
    <col min="5" max="5" width="2.5703125" style="9" customWidth="1"/>
    <col min="6" max="6" width="6.42578125" style="243" customWidth="1"/>
    <col min="7" max="7" width="6.140625" style="243" customWidth="1"/>
    <col min="8" max="8" width="5.85546875" style="243" customWidth="1"/>
    <col min="9" max="9" width="2" style="243" customWidth="1"/>
    <col min="10" max="10" width="5" style="73" customWidth="1"/>
    <col min="11" max="11" width="4.5703125" style="73" customWidth="1"/>
    <col min="12" max="12" width="6" style="73" customWidth="1"/>
    <col min="13" max="13" width="3.7109375" style="73" customWidth="1"/>
    <col min="14" max="14" width="1" style="73" customWidth="1"/>
    <col min="15" max="15" width="6.7109375" style="73" customWidth="1"/>
    <col min="16" max="16" width="1" style="73" customWidth="1"/>
    <col min="17" max="17" width="6.7109375" style="73" customWidth="1"/>
    <col min="18" max="18" width="1" style="73" customWidth="1"/>
    <col min="19" max="19" width="6.7109375" style="73" customWidth="1"/>
    <col min="20" max="20" width="1" style="73" customWidth="1"/>
    <col min="21" max="21" width="6.7109375" style="73" customWidth="1"/>
    <col min="22" max="22" width="1" style="73" customWidth="1"/>
    <col min="23" max="23" width="6.7109375" style="73" customWidth="1"/>
    <col min="24" max="24" width="1" style="73" customWidth="1"/>
    <col min="25" max="26" width="6.7109375" style="73" customWidth="1"/>
    <col min="27" max="16384" width="11.42578125" style="73"/>
  </cols>
  <sheetData>
    <row r="1" spans="1:27" ht="3.75" customHeight="1"/>
    <row r="2" spans="1:27" ht="12.75" customHeight="1">
      <c r="B2" s="1983" t="s">
        <v>343</v>
      </c>
      <c r="C2" s="1983"/>
      <c r="D2" s="1983"/>
      <c r="E2" s="1983"/>
      <c r="F2" s="1983"/>
      <c r="G2" s="1983"/>
      <c r="H2" s="1983"/>
      <c r="I2" s="1983"/>
      <c r="J2" s="1983"/>
      <c r="K2" s="1983"/>
      <c r="L2" s="1983"/>
      <c r="M2" s="1983"/>
      <c r="N2" s="345"/>
      <c r="O2" s="345"/>
      <c r="P2" s="345"/>
      <c r="Q2" s="345"/>
      <c r="R2" s="345"/>
      <c r="S2" s="345"/>
      <c r="T2" s="345"/>
      <c r="U2" s="345"/>
      <c r="V2" s="345"/>
      <c r="W2" s="345"/>
      <c r="X2" s="345"/>
    </row>
    <row r="3" spans="1:27" ht="12.75" customHeight="1">
      <c r="A3" s="763"/>
      <c r="B3" s="1983" t="s">
        <v>74</v>
      </c>
      <c r="C3" s="1983"/>
      <c r="D3" s="1983"/>
      <c r="E3" s="1983"/>
      <c r="F3" s="1983"/>
      <c r="G3" s="1983"/>
      <c r="H3" s="1983"/>
      <c r="I3" s="1983"/>
      <c r="J3" s="1983"/>
      <c r="K3" s="1983"/>
      <c r="L3" s="1983"/>
      <c r="M3" s="1983"/>
      <c r="Z3" s="104"/>
      <c r="AA3" s="104"/>
    </row>
    <row r="4" spans="1:27" ht="3" customHeight="1">
      <c r="C4" s="274"/>
      <c r="D4" s="124"/>
      <c r="E4" s="10"/>
      <c r="J4" s="99"/>
    </row>
    <row r="5" spans="1:27" ht="12.75" customHeight="1">
      <c r="B5" s="2001" t="s">
        <v>29</v>
      </c>
      <c r="C5" s="752"/>
      <c r="D5" s="752"/>
      <c r="E5" s="752"/>
      <c r="F5" s="762"/>
      <c r="G5" s="762"/>
      <c r="H5" s="762"/>
      <c r="I5" s="761"/>
      <c r="J5" s="760"/>
      <c r="K5" s="760"/>
      <c r="L5" s="760"/>
      <c r="M5" s="749"/>
    </row>
    <row r="6" spans="1:27" ht="12.75" customHeight="1">
      <c r="B6" s="1990"/>
      <c r="C6" s="748"/>
      <c r="D6" s="744" t="s">
        <v>336</v>
      </c>
      <c r="E6" s="744"/>
      <c r="F6" s="2166" t="s">
        <v>335</v>
      </c>
      <c r="G6" s="2166"/>
      <c r="H6" s="2166"/>
      <c r="I6" s="747"/>
      <c r="J6" s="2447" t="s">
        <v>334</v>
      </c>
      <c r="K6" s="2447"/>
      <c r="L6" s="2447"/>
      <c r="M6" s="742"/>
    </row>
    <row r="7" spans="1:27">
      <c r="B7" s="1991"/>
      <c r="C7" s="746"/>
      <c r="D7" s="745"/>
      <c r="E7" s="744"/>
      <c r="F7" s="759" t="s">
        <v>26</v>
      </c>
      <c r="G7" s="759" t="s">
        <v>27</v>
      </c>
      <c r="H7" s="759" t="s">
        <v>5</v>
      </c>
      <c r="I7" s="759"/>
      <c r="J7" s="759" t="s">
        <v>26</v>
      </c>
      <c r="K7" s="759" t="s">
        <v>27</v>
      </c>
      <c r="L7" s="759" t="s">
        <v>5</v>
      </c>
      <c r="M7" s="742"/>
    </row>
    <row r="8" spans="1:27" ht="12" customHeight="1">
      <c r="B8" s="2006">
        <v>1401</v>
      </c>
      <c r="C8" s="271" t="s">
        <v>9</v>
      </c>
      <c r="D8" s="432"/>
      <c r="E8" s="36"/>
      <c r="F8" s="732">
        <f>F9+F13+F16+F20+F27+F30+F32</f>
        <v>18</v>
      </c>
      <c r="G8" s="732">
        <f>G9+G13+G16+G20+G27+G30+G32</f>
        <v>0</v>
      </c>
      <c r="H8" s="732">
        <f>H9+H13+H16+H20+H27+H30+H32</f>
        <v>18</v>
      </c>
      <c r="I8" s="732"/>
      <c r="J8" s="732">
        <f>J9+J13+J16+J20+J27+J30+J32</f>
        <v>0</v>
      </c>
      <c r="K8" s="732">
        <f>K9+K13+K16+K20+K27+K30+K32</f>
        <v>0</v>
      </c>
      <c r="L8" s="732">
        <f>L9+L13+L16+L20+L27+L30+L32</f>
        <v>0</v>
      </c>
      <c r="M8" s="731"/>
    </row>
    <row r="9" spans="1:27" ht="10.5" customHeight="1">
      <c r="B9" s="2007"/>
      <c r="C9" s="525" t="s">
        <v>10</v>
      </c>
      <c r="D9" s="758"/>
      <c r="E9" s="10"/>
      <c r="F9" s="736">
        <f>F10+F11+F12</f>
        <v>3</v>
      </c>
      <c r="G9" s="736">
        <f>G10+G11+G12</f>
        <v>0</v>
      </c>
      <c r="H9" s="736">
        <f t="shared" ref="H9:H40" si="0">F9+G9</f>
        <v>3</v>
      </c>
      <c r="I9" s="736"/>
      <c r="J9" s="736">
        <f>J10+J11+J12</f>
        <v>0</v>
      </c>
      <c r="K9" s="736">
        <f>K10+K11+K12</f>
        <v>0</v>
      </c>
      <c r="L9" s="736">
        <f t="shared" ref="L9:L33" si="1">SUM(J9:K9)</f>
        <v>0</v>
      </c>
      <c r="M9" s="733"/>
    </row>
    <row r="10" spans="1:27" ht="9.9499999999999993" customHeight="1">
      <c r="B10" s="2014"/>
      <c r="C10" s="487"/>
      <c r="D10" s="10" t="s">
        <v>342</v>
      </c>
      <c r="E10" s="10"/>
      <c r="F10" s="735">
        <v>2</v>
      </c>
      <c r="G10" s="735">
        <v>0</v>
      </c>
      <c r="H10" s="735">
        <f t="shared" si="0"/>
        <v>2</v>
      </c>
      <c r="I10" s="735"/>
      <c r="J10" s="735">
        <v>0</v>
      </c>
      <c r="K10" s="735">
        <v>0</v>
      </c>
      <c r="L10" s="734">
        <f t="shared" si="1"/>
        <v>0</v>
      </c>
      <c r="M10" s="733"/>
    </row>
    <row r="11" spans="1:27" ht="9.9499999999999993" customHeight="1">
      <c r="B11" s="2014"/>
      <c r="C11" s="487"/>
      <c r="D11" s="10" t="s">
        <v>237</v>
      </c>
      <c r="E11" s="10"/>
      <c r="F11" s="735">
        <v>1</v>
      </c>
      <c r="G11" s="735">
        <v>0</v>
      </c>
      <c r="H11" s="735">
        <f t="shared" si="0"/>
        <v>1</v>
      </c>
      <c r="I11" s="735"/>
      <c r="J11" s="735">
        <v>0</v>
      </c>
      <c r="K11" s="735">
        <v>0</v>
      </c>
      <c r="L11" s="734">
        <f t="shared" si="1"/>
        <v>0</v>
      </c>
      <c r="M11" s="733"/>
    </row>
    <row r="12" spans="1:27" ht="9.9499999999999993" customHeight="1">
      <c r="B12" s="2007"/>
      <c r="C12" s="487"/>
      <c r="D12" s="10" t="s">
        <v>341</v>
      </c>
      <c r="E12" s="10"/>
      <c r="F12" s="735">
        <v>0</v>
      </c>
      <c r="G12" s="735">
        <v>0</v>
      </c>
      <c r="H12" s="735">
        <f t="shared" si="0"/>
        <v>0</v>
      </c>
      <c r="I12" s="735"/>
      <c r="J12" s="735">
        <v>0</v>
      </c>
      <c r="K12" s="735">
        <v>0</v>
      </c>
      <c r="L12" s="734">
        <f t="shared" si="1"/>
        <v>0</v>
      </c>
      <c r="M12" s="733"/>
    </row>
    <row r="13" spans="1:27" ht="11.1" customHeight="1">
      <c r="B13" s="2007"/>
      <c r="C13" s="488" t="s">
        <v>11</v>
      </c>
      <c r="D13" s="3"/>
      <c r="E13" s="3"/>
      <c r="F13" s="736">
        <f>F14+F15</f>
        <v>2</v>
      </c>
      <c r="G13" s="736">
        <f>G14+G15</f>
        <v>0</v>
      </c>
      <c r="H13" s="736">
        <f t="shared" si="0"/>
        <v>2</v>
      </c>
      <c r="I13" s="736"/>
      <c r="J13" s="736">
        <f>J14+J15</f>
        <v>0</v>
      </c>
      <c r="K13" s="736">
        <f>K14+K15</f>
        <v>0</v>
      </c>
      <c r="L13" s="736">
        <f t="shared" si="1"/>
        <v>0</v>
      </c>
      <c r="M13" s="733"/>
    </row>
    <row r="14" spans="1:27" ht="9.75" customHeight="1">
      <c r="B14" s="2007"/>
      <c r="C14" s="487"/>
      <c r="D14" s="10" t="s">
        <v>248</v>
      </c>
      <c r="E14" s="10"/>
      <c r="F14" s="735">
        <v>1</v>
      </c>
      <c r="G14" s="735">
        <v>0</v>
      </c>
      <c r="H14" s="735">
        <f t="shared" si="0"/>
        <v>1</v>
      </c>
      <c r="I14" s="735"/>
      <c r="J14" s="735">
        <v>0</v>
      </c>
      <c r="K14" s="735">
        <v>0</v>
      </c>
      <c r="L14" s="734">
        <f t="shared" si="1"/>
        <v>0</v>
      </c>
      <c r="M14" s="733"/>
    </row>
    <row r="15" spans="1:27" ht="9.9499999999999993" customHeight="1">
      <c r="B15" s="2007"/>
      <c r="C15" s="487"/>
      <c r="D15" s="10" t="s">
        <v>247</v>
      </c>
      <c r="E15" s="10"/>
      <c r="F15" s="735">
        <v>1</v>
      </c>
      <c r="G15" s="735">
        <v>0</v>
      </c>
      <c r="H15" s="735">
        <f t="shared" si="0"/>
        <v>1</v>
      </c>
      <c r="I15" s="735"/>
      <c r="J15" s="735">
        <v>0</v>
      </c>
      <c r="K15" s="735">
        <v>0</v>
      </c>
      <c r="L15" s="734">
        <f t="shared" si="1"/>
        <v>0</v>
      </c>
      <c r="M15" s="733"/>
    </row>
    <row r="16" spans="1:27" ht="10.5" customHeight="1">
      <c r="B16" s="2007"/>
      <c r="C16" s="488" t="s">
        <v>12</v>
      </c>
      <c r="D16" s="3"/>
      <c r="E16" s="3"/>
      <c r="F16" s="736">
        <f>SUM(F17:F19)</f>
        <v>1</v>
      </c>
      <c r="G16" s="736">
        <f>SUM(G17:G19)</f>
        <v>0</v>
      </c>
      <c r="H16" s="736">
        <f t="shared" si="0"/>
        <v>1</v>
      </c>
      <c r="I16" s="736"/>
      <c r="J16" s="736">
        <f>J17+J18+J19</f>
        <v>0</v>
      </c>
      <c r="K16" s="736">
        <f>K17+K18+K19</f>
        <v>0</v>
      </c>
      <c r="L16" s="736">
        <f t="shared" si="1"/>
        <v>0</v>
      </c>
      <c r="M16" s="733"/>
    </row>
    <row r="17" spans="2:13" ht="10.5" customHeight="1">
      <c r="B17" s="2007"/>
      <c r="C17" s="488"/>
      <c r="D17" s="10" t="s">
        <v>246</v>
      </c>
      <c r="E17" s="3"/>
      <c r="F17" s="734">
        <v>1</v>
      </c>
      <c r="G17" s="734">
        <v>0</v>
      </c>
      <c r="H17" s="735">
        <f t="shared" si="0"/>
        <v>1</v>
      </c>
      <c r="I17" s="736"/>
      <c r="J17" s="734">
        <v>0</v>
      </c>
      <c r="K17" s="734">
        <v>0</v>
      </c>
      <c r="L17" s="734">
        <f t="shared" si="1"/>
        <v>0</v>
      </c>
      <c r="M17" s="733"/>
    </row>
    <row r="18" spans="2:13" ht="10.5" customHeight="1">
      <c r="B18" s="2007"/>
      <c r="C18" s="488"/>
      <c r="D18" s="10" t="s">
        <v>245</v>
      </c>
      <c r="E18" s="3"/>
      <c r="F18" s="734">
        <v>0</v>
      </c>
      <c r="G18" s="734">
        <v>0</v>
      </c>
      <c r="H18" s="735">
        <f t="shared" si="0"/>
        <v>0</v>
      </c>
      <c r="I18" s="736"/>
      <c r="J18" s="734">
        <v>0</v>
      </c>
      <c r="K18" s="734">
        <v>0</v>
      </c>
      <c r="L18" s="734">
        <f t="shared" si="1"/>
        <v>0</v>
      </c>
      <c r="M18" s="733"/>
    </row>
    <row r="19" spans="2:13" ht="9.9499999999999993" customHeight="1">
      <c r="B19" s="2007"/>
      <c r="C19" s="487"/>
      <c r="D19" s="10" t="s">
        <v>244</v>
      </c>
      <c r="E19" s="10"/>
      <c r="F19" s="734">
        <v>0</v>
      </c>
      <c r="G19" s="734">
        <v>0</v>
      </c>
      <c r="H19" s="735">
        <f t="shared" si="0"/>
        <v>0</v>
      </c>
      <c r="I19" s="735"/>
      <c r="J19" s="734">
        <v>0</v>
      </c>
      <c r="K19" s="734">
        <v>0</v>
      </c>
      <c r="L19" s="734">
        <f t="shared" si="1"/>
        <v>0</v>
      </c>
      <c r="M19" s="733"/>
    </row>
    <row r="20" spans="2:13" ht="11.1" customHeight="1">
      <c r="B20" s="2007"/>
      <c r="C20" s="524" t="s">
        <v>30</v>
      </c>
      <c r="D20" s="125"/>
      <c r="E20" s="3"/>
      <c r="F20" s="736">
        <f>SUM(F21:F26)</f>
        <v>7</v>
      </c>
      <c r="G20" s="736">
        <f>SUM(G21:G26)</f>
        <v>0</v>
      </c>
      <c r="H20" s="736">
        <f t="shared" si="0"/>
        <v>7</v>
      </c>
      <c r="I20" s="735"/>
      <c r="J20" s="736">
        <f>SUM(J21:J26)</f>
        <v>0</v>
      </c>
      <c r="K20" s="736">
        <f>SUM(K21:K26)</f>
        <v>0</v>
      </c>
      <c r="L20" s="736">
        <f t="shared" si="1"/>
        <v>0</v>
      </c>
      <c r="M20" s="733"/>
    </row>
    <row r="21" spans="2:13" ht="9.9499999999999993" customHeight="1">
      <c r="B21" s="2007"/>
      <c r="C21" s="487"/>
      <c r="D21" s="10" t="s">
        <v>238</v>
      </c>
      <c r="E21" s="10"/>
      <c r="F21" s="735">
        <v>1</v>
      </c>
      <c r="G21" s="735">
        <v>0</v>
      </c>
      <c r="H21" s="734">
        <f t="shared" si="0"/>
        <v>1</v>
      </c>
      <c r="I21" s="735"/>
      <c r="J21" s="735">
        <v>0</v>
      </c>
      <c r="K21" s="735">
        <v>0</v>
      </c>
      <c r="L21" s="734">
        <f t="shared" si="1"/>
        <v>0</v>
      </c>
      <c r="M21" s="733"/>
    </row>
    <row r="22" spans="2:13" ht="9.9499999999999993" customHeight="1">
      <c r="B22" s="2007"/>
      <c r="C22" s="487"/>
      <c r="D22" s="10" t="s">
        <v>243</v>
      </c>
      <c r="E22" s="10"/>
      <c r="F22" s="735">
        <v>1</v>
      </c>
      <c r="G22" s="735">
        <v>0</v>
      </c>
      <c r="H22" s="734">
        <f t="shared" si="0"/>
        <v>1</v>
      </c>
      <c r="I22" s="735"/>
      <c r="J22" s="735">
        <v>0</v>
      </c>
      <c r="K22" s="735">
        <v>0</v>
      </c>
      <c r="L22" s="734">
        <f t="shared" si="1"/>
        <v>0</v>
      </c>
      <c r="M22" s="733"/>
    </row>
    <row r="23" spans="2:13" ht="9.9499999999999993" customHeight="1">
      <c r="B23" s="2007"/>
      <c r="C23" s="487"/>
      <c r="D23" s="10" t="s">
        <v>242</v>
      </c>
      <c r="E23" s="10"/>
      <c r="F23" s="735">
        <v>1</v>
      </c>
      <c r="G23" s="735">
        <v>0</v>
      </c>
      <c r="H23" s="734">
        <f t="shared" si="0"/>
        <v>1</v>
      </c>
      <c r="I23" s="735"/>
      <c r="J23" s="735">
        <v>0</v>
      </c>
      <c r="K23" s="735">
        <v>0</v>
      </c>
      <c r="L23" s="734">
        <f t="shared" si="1"/>
        <v>0</v>
      </c>
      <c r="M23" s="733"/>
    </row>
    <row r="24" spans="2:13" ht="9.9499999999999993" customHeight="1">
      <c r="B24" s="2007"/>
      <c r="C24" s="487"/>
      <c r="D24" s="10" t="s">
        <v>241</v>
      </c>
      <c r="E24" s="10"/>
      <c r="F24" s="735">
        <v>1</v>
      </c>
      <c r="G24" s="735">
        <v>0</v>
      </c>
      <c r="H24" s="734">
        <f t="shared" si="0"/>
        <v>1</v>
      </c>
      <c r="I24" s="735"/>
      <c r="J24" s="735">
        <v>0</v>
      </c>
      <c r="K24" s="735">
        <v>0</v>
      </c>
      <c r="L24" s="734">
        <f t="shared" si="1"/>
        <v>0</v>
      </c>
      <c r="M24" s="733"/>
    </row>
    <row r="25" spans="2:13" ht="9.9499999999999993" customHeight="1">
      <c r="B25" s="2007"/>
      <c r="C25" s="487"/>
      <c r="D25" s="10" t="s">
        <v>240</v>
      </c>
      <c r="E25" s="10"/>
      <c r="F25" s="735">
        <v>1</v>
      </c>
      <c r="G25" s="735">
        <v>0</v>
      </c>
      <c r="H25" s="735">
        <f t="shared" si="0"/>
        <v>1</v>
      </c>
      <c r="I25" s="735"/>
      <c r="J25" s="735">
        <v>0</v>
      </c>
      <c r="K25" s="735">
        <v>0</v>
      </c>
      <c r="L25" s="734">
        <f t="shared" si="1"/>
        <v>0</v>
      </c>
      <c r="M25" s="733"/>
    </row>
    <row r="26" spans="2:13" ht="9.9499999999999993" customHeight="1">
      <c r="B26" s="2007"/>
      <c r="C26" s="487"/>
      <c r="D26" s="10" t="s">
        <v>340</v>
      </c>
      <c r="E26" s="10"/>
      <c r="F26" s="735">
        <v>2</v>
      </c>
      <c r="G26" s="735">
        <v>0</v>
      </c>
      <c r="H26" s="735">
        <f t="shared" si="0"/>
        <v>2</v>
      </c>
      <c r="I26" s="735"/>
      <c r="J26" s="735">
        <v>0</v>
      </c>
      <c r="K26" s="735">
        <v>0</v>
      </c>
      <c r="L26" s="734">
        <f t="shared" si="1"/>
        <v>0</v>
      </c>
      <c r="M26" s="733"/>
    </row>
    <row r="27" spans="2:13" ht="11.1" customHeight="1">
      <c r="B27" s="2007"/>
      <c r="C27" s="524" t="s">
        <v>31</v>
      </c>
      <c r="D27" s="10"/>
      <c r="E27" s="10"/>
      <c r="F27" s="736">
        <f>F28+F29</f>
        <v>2</v>
      </c>
      <c r="G27" s="736">
        <f>G28+G29</f>
        <v>0</v>
      </c>
      <c r="H27" s="736">
        <f t="shared" si="0"/>
        <v>2</v>
      </c>
      <c r="I27" s="735"/>
      <c r="J27" s="736">
        <f>J28+J29</f>
        <v>0</v>
      </c>
      <c r="K27" s="736">
        <f>K28+K29</f>
        <v>0</v>
      </c>
      <c r="L27" s="736">
        <f t="shared" si="1"/>
        <v>0</v>
      </c>
      <c r="M27" s="733"/>
    </row>
    <row r="28" spans="2:13" ht="9.9499999999999993" customHeight="1">
      <c r="B28" s="2007"/>
      <c r="C28" s="487"/>
      <c r="D28" s="10" t="s">
        <v>238</v>
      </c>
      <c r="E28" s="10"/>
      <c r="F28" s="735">
        <v>1</v>
      </c>
      <c r="G28" s="735">
        <v>0</v>
      </c>
      <c r="H28" s="734">
        <f t="shared" si="0"/>
        <v>1</v>
      </c>
      <c r="I28" s="735"/>
      <c r="J28" s="735">
        <v>0</v>
      </c>
      <c r="K28" s="735">
        <v>0</v>
      </c>
      <c r="L28" s="734">
        <f t="shared" si="1"/>
        <v>0</v>
      </c>
      <c r="M28" s="733"/>
    </row>
    <row r="29" spans="2:13" ht="9.9499999999999993" customHeight="1">
      <c r="B29" s="2007"/>
      <c r="C29" s="487"/>
      <c r="D29" s="10" t="s">
        <v>237</v>
      </c>
      <c r="E29" s="10"/>
      <c r="F29" s="735">
        <v>1</v>
      </c>
      <c r="G29" s="735">
        <v>0</v>
      </c>
      <c r="H29" s="734">
        <f t="shared" si="0"/>
        <v>1</v>
      </c>
      <c r="I29" s="735"/>
      <c r="J29" s="735">
        <v>0</v>
      </c>
      <c r="K29" s="735">
        <v>0</v>
      </c>
      <c r="L29" s="734">
        <f t="shared" si="1"/>
        <v>0</v>
      </c>
      <c r="M29" s="733"/>
    </row>
    <row r="30" spans="2:13" ht="11.1" customHeight="1">
      <c r="B30" s="2007"/>
      <c r="C30" s="488" t="s">
        <v>58</v>
      </c>
      <c r="D30" s="3"/>
      <c r="E30" s="3"/>
      <c r="F30" s="736">
        <f>F31</f>
        <v>1</v>
      </c>
      <c r="G30" s="736">
        <f>G31</f>
        <v>0</v>
      </c>
      <c r="H30" s="736">
        <f t="shared" si="0"/>
        <v>1</v>
      </c>
      <c r="I30" s="735"/>
      <c r="J30" s="736">
        <f>J31</f>
        <v>0</v>
      </c>
      <c r="K30" s="736">
        <f>K31</f>
        <v>0</v>
      </c>
      <c r="L30" s="736">
        <f t="shared" si="1"/>
        <v>0</v>
      </c>
      <c r="M30" s="733"/>
    </row>
    <row r="31" spans="2:13" ht="11.1" customHeight="1">
      <c r="B31" s="2007"/>
      <c r="C31" s="487"/>
      <c r="D31" s="10" t="s">
        <v>236</v>
      </c>
      <c r="E31" s="10"/>
      <c r="F31" s="735">
        <v>1</v>
      </c>
      <c r="G31" s="735">
        <v>0</v>
      </c>
      <c r="H31" s="734">
        <f t="shared" si="0"/>
        <v>1</v>
      </c>
      <c r="I31" s="735"/>
      <c r="J31" s="735">
        <v>0</v>
      </c>
      <c r="K31" s="735">
        <v>0</v>
      </c>
      <c r="L31" s="734">
        <f t="shared" si="1"/>
        <v>0</v>
      </c>
      <c r="M31" s="733"/>
    </row>
    <row r="32" spans="2:13" ht="11.1" customHeight="1">
      <c r="B32" s="57"/>
      <c r="C32" s="488" t="s">
        <v>64</v>
      </c>
      <c r="D32" s="3"/>
      <c r="E32" s="3"/>
      <c r="F32" s="736">
        <f>F33</f>
        <v>2</v>
      </c>
      <c r="G32" s="736">
        <f>G33</f>
        <v>0</v>
      </c>
      <c r="H32" s="736">
        <f t="shared" si="0"/>
        <v>2</v>
      </c>
      <c r="I32" s="735"/>
      <c r="J32" s="736">
        <f>J33</f>
        <v>0</v>
      </c>
      <c r="K32" s="736">
        <f>K33</f>
        <v>0</v>
      </c>
      <c r="L32" s="736">
        <f t="shared" si="1"/>
        <v>0</v>
      </c>
      <c r="M32" s="733"/>
    </row>
    <row r="33" spans="2:13" ht="11.1" customHeight="1">
      <c r="B33" s="57"/>
      <c r="C33" s="487"/>
      <c r="D33" s="10" t="s">
        <v>235</v>
      </c>
      <c r="E33" s="10"/>
      <c r="F33" s="735">
        <v>2</v>
      </c>
      <c r="G33" s="735">
        <v>0</v>
      </c>
      <c r="H33" s="734">
        <f t="shared" si="0"/>
        <v>2</v>
      </c>
      <c r="I33" s="735"/>
      <c r="J33" s="735">
        <v>0</v>
      </c>
      <c r="K33" s="735">
        <v>0</v>
      </c>
      <c r="L33" s="734">
        <f t="shared" si="1"/>
        <v>0</v>
      </c>
      <c r="M33" s="733"/>
    </row>
    <row r="34" spans="2:13" ht="12" customHeight="1">
      <c r="B34" s="2006">
        <v>1402</v>
      </c>
      <c r="C34" s="35" t="s">
        <v>13</v>
      </c>
      <c r="D34" s="111"/>
      <c r="E34" s="39"/>
      <c r="F34" s="732">
        <f>F35+F42+F45+F51+F54+F58+F61+F65</f>
        <v>26</v>
      </c>
      <c r="G34" s="732">
        <f>G35+G42+G45+G51+G54+G58+G61+G65</f>
        <v>0</v>
      </c>
      <c r="H34" s="732">
        <f t="shared" si="0"/>
        <v>26</v>
      </c>
      <c r="I34" s="732"/>
      <c r="J34" s="732">
        <f>J35+J42+J45+J51+J54+J58+J61+J65</f>
        <v>0</v>
      </c>
      <c r="K34" s="732">
        <f>K35+K42+K45+K51+K54+K58+K61+K65</f>
        <v>0</v>
      </c>
      <c r="L34" s="732">
        <f>J34+K34</f>
        <v>0</v>
      </c>
      <c r="M34" s="731"/>
    </row>
    <row r="35" spans="2:13">
      <c r="B35" s="2007"/>
      <c r="C35" s="488" t="s">
        <v>92</v>
      </c>
      <c r="D35" s="10"/>
      <c r="E35" s="10"/>
      <c r="F35" s="736">
        <f>SUM(F36:F41)</f>
        <v>6</v>
      </c>
      <c r="G35" s="736">
        <f>SUM(G36:G41)</f>
        <v>0</v>
      </c>
      <c r="H35" s="736">
        <f t="shared" si="0"/>
        <v>6</v>
      </c>
      <c r="I35" s="735"/>
      <c r="J35" s="736">
        <f>SUM(J36:J41)</f>
        <v>0</v>
      </c>
      <c r="K35" s="736">
        <f>SUM(K36:K41)</f>
        <v>0</v>
      </c>
      <c r="L35" s="736">
        <f t="shared" ref="L35:L66" si="2">SUM(J35:K35)</f>
        <v>0</v>
      </c>
      <c r="M35" s="733"/>
    </row>
    <row r="36" spans="2:13" ht="9.9499999999999993" customHeight="1">
      <c r="B36" s="2007"/>
      <c r="C36" s="487"/>
      <c r="D36" s="10" t="s">
        <v>228</v>
      </c>
      <c r="E36" s="10"/>
      <c r="F36" s="735">
        <v>1</v>
      </c>
      <c r="G36" s="735">
        <v>0</v>
      </c>
      <c r="H36" s="734">
        <f t="shared" si="0"/>
        <v>1</v>
      </c>
      <c r="I36" s="735"/>
      <c r="J36" s="734">
        <v>0</v>
      </c>
      <c r="K36" s="734">
        <v>0</v>
      </c>
      <c r="L36" s="734">
        <f t="shared" si="2"/>
        <v>0</v>
      </c>
      <c r="M36" s="733"/>
    </row>
    <row r="37" spans="2:13" ht="9.9499999999999993" customHeight="1">
      <c r="B37" s="2007"/>
      <c r="C37" s="487"/>
      <c r="D37" s="10" t="s">
        <v>227</v>
      </c>
      <c r="E37" s="10"/>
      <c r="F37" s="735">
        <v>1</v>
      </c>
      <c r="G37" s="735">
        <v>0</v>
      </c>
      <c r="H37" s="734">
        <f t="shared" si="0"/>
        <v>1</v>
      </c>
      <c r="I37" s="735"/>
      <c r="J37" s="734">
        <v>0</v>
      </c>
      <c r="K37" s="734">
        <v>0</v>
      </c>
      <c r="L37" s="734">
        <f t="shared" si="2"/>
        <v>0</v>
      </c>
      <c r="M37" s="733"/>
    </row>
    <row r="38" spans="2:13" ht="9.9499999999999993" customHeight="1">
      <c r="B38" s="2007"/>
      <c r="C38" s="487"/>
      <c r="D38" s="10" t="s">
        <v>338</v>
      </c>
      <c r="E38" s="10"/>
      <c r="F38" s="735">
        <v>0</v>
      </c>
      <c r="G38" s="735">
        <v>0</v>
      </c>
      <c r="H38" s="734">
        <f t="shared" si="0"/>
        <v>0</v>
      </c>
      <c r="I38" s="735"/>
      <c r="J38" s="734">
        <v>0</v>
      </c>
      <c r="K38" s="734">
        <v>0</v>
      </c>
      <c r="L38" s="734">
        <f t="shared" si="2"/>
        <v>0</v>
      </c>
      <c r="M38" s="733"/>
    </row>
    <row r="39" spans="2:13" ht="9.9499999999999993" customHeight="1">
      <c r="B39" s="2007"/>
      <c r="C39" s="487"/>
      <c r="D39" s="10" t="s">
        <v>234</v>
      </c>
      <c r="E39" s="10"/>
      <c r="F39" s="735">
        <v>1</v>
      </c>
      <c r="G39" s="735">
        <v>0</v>
      </c>
      <c r="H39" s="734">
        <f t="shared" si="0"/>
        <v>1</v>
      </c>
      <c r="I39" s="735"/>
      <c r="J39" s="734">
        <v>0</v>
      </c>
      <c r="K39" s="734">
        <v>0</v>
      </c>
      <c r="L39" s="734">
        <f t="shared" si="2"/>
        <v>0</v>
      </c>
      <c r="M39" s="733"/>
    </row>
    <row r="40" spans="2:13" ht="9.9499999999999993" customHeight="1">
      <c r="B40" s="2007"/>
      <c r="C40" s="487"/>
      <c r="D40" s="10" t="s">
        <v>339</v>
      </c>
      <c r="E40" s="10"/>
      <c r="F40" s="735">
        <v>2</v>
      </c>
      <c r="G40" s="735">
        <v>0</v>
      </c>
      <c r="H40" s="734">
        <f t="shared" si="0"/>
        <v>2</v>
      </c>
      <c r="I40" s="735"/>
      <c r="J40" s="734">
        <v>0</v>
      </c>
      <c r="K40" s="734">
        <v>0</v>
      </c>
      <c r="L40" s="734">
        <f t="shared" si="2"/>
        <v>0</v>
      </c>
      <c r="M40" s="733"/>
    </row>
    <row r="41" spans="2:13" ht="9.9499999999999993" customHeight="1">
      <c r="B41" s="2007"/>
      <c r="C41" s="487"/>
      <c r="D41" s="10" t="s">
        <v>232</v>
      </c>
      <c r="E41" s="10"/>
      <c r="F41" s="735">
        <v>1</v>
      </c>
      <c r="G41" s="735">
        <v>0</v>
      </c>
      <c r="H41" s="734">
        <f t="shared" ref="H41:H72" si="3">F41+G41</f>
        <v>1</v>
      </c>
      <c r="I41" s="735"/>
      <c r="J41" s="734">
        <v>0</v>
      </c>
      <c r="K41" s="734">
        <v>0</v>
      </c>
      <c r="L41" s="734">
        <f t="shared" si="2"/>
        <v>0</v>
      </c>
      <c r="M41" s="733"/>
    </row>
    <row r="42" spans="2:13" ht="11.1" customHeight="1">
      <c r="B42" s="2007"/>
      <c r="C42" s="488" t="s">
        <v>110</v>
      </c>
      <c r="D42" s="10"/>
      <c r="E42" s="10"/>
      <c r="F42" s="736">
        <f>F43+F44</f>
        <v>2</v>
      </c>
      <c r="G42" s="736">
        <f>G43+G44</f>
        <v>0</v>
      </c>
      <c r="H42" s="736">
        <f t="shared" si="3"/>
        <v>2</v>
      </c>
      <c r="I42" s="735"/>
      <c r="J42" s="736">
        <f>J43+J44</f>
        <v>0</v>
      </c>
      <c r="K42" s="736">
        <f>K43+K44</f>
        <v>0</v>
      </c>
      <c r="L42" s="736">
        <f t="shared" si="2"/>
        <v>0</v>
      </c>
      <c r="M42" s="733"/>
    </row>
    <row r="43" spans="2:13" ht="9.9499999999999993" customHeight="1">
      <c r="B43" s="2007"/>
      <c r="C43" s="487"/>
      <c r="D43" s="10" t="s">
        <v>227</v>
      </c>
      <c r="E43" s="10"/>
      <c r="F43" s="735">
        <v>1</v>
      </c>
      <c r="G43" s="735"/>
      <c r="H43" s="734">
        <f t="shared" si="3"/>
        <v>1</v>
      </c>
      <c r="I43" s="735"/>
      <c r="J43" s="734">
        <v>0</v>
      </c>
      <c r="K43" s="734">
        <v>0</v>
      </c>
      <c r="L43" s="734">
        <f t="shared" si="2"/>
        <v>0</v>
      </c>
      <c r="M43" s="733"/>
    </row>
    <row r="44" spans="2:13" ht="9.9499999999999993" customHeight="1">
      <c r="B44" s="2007"/>
      <c r="C44" s="487"/>
      <c r="D44" s="10" t="s">
        <v>232</v>
      </c>
      <c r="E44" s="10"/>
      <c r="F44" s="735">
        <v>1</v>
      </c>
      <c r="G44" s="735">
        <v>0</v>
      </c>
      <c r="H44" s="734">
        <f t="shared" si="3"/>
        <v>1</v>
      </c>
      <c r="I44" s="735"/>
      <c r="J44" s="734">
        <v>0</v>
      </c>
      <c r="K44" s="734">
        <v>0</v>
      </c>
      <c r="L44" s="734">
        <f t="shared" si="2"/>
        <v>0</v>
      </c>
      <c r="M44" s="733"/>
    </row>
    <row r="45" spans="2:13" ht="11.1" customHeight="1">
      <c r="B45" s="2007"/>
      <c r="C45" s="488" t="s">
        <v>56</v>
      </c>
      <c r="D45" s="10"/>
      <c r="E45" s="10"/>
      <c r="F45" s="736">
        <f>SUM(F46:F50)</f>
        <v>4</v>
      </c>
      <c r="G45" s="736">
        <f>SUM(G46:G50)</f>
        <v>0</v>
      </c>
      <c r="H45" s="736">
        <f t="shared" si="3"/>
        <v>4</v>
      </c>
      <c r="I45" s="736"/>
      <c r="J45" s="736">
        <f>SUM(J46:J50)</f>
        <v>0</v>
      </c>
      <c r="K45" s="736">
        <f>SUM(K46:K50)</f>
        <v>0</v>
      </c>
      <c r="L45" s="736">
        <f t="shared" si="2"/>
        <v>0</v>
      </c>
      <c r="M45" s="733"/>
    </row>
    <row r="46" spans="2:13" ht="9.9499999999999993" customHeight="1">
      <c r="B46" s="2007"/>
      <c r="C46" s="487"/>
      <c r="D46" s="10" t="s">
        <v>228</v>
      </c>
      <c r="E46" s="10"/>
      <c r="F46" s="735">
        <v>1</v>
      </c>
      <c r="G46" s="735">
        <v>0</v>
      </c>
      <c r="H46" s="734">
        <f t="shared" si="3"/>
        <v>1</v>
      </c>
      <c r="I46" s="735"/>
      <c r="J46" s="734">
        <v>0</v>
      </c>
      <c r="K46" s="734">
        <v>0</v>
      </c>
      <c r="L46" s="734">
        <f t="shared" si="2"/>
        <v>0</v>
      </c>
      <c r="M46" s="733"/>
    </row>
    <row r="47" spans="2:13" ht="9.9499999999999993" customHeight="1">
      <c r="B47" s="2007"/>
      <c r="C47" s="487"/>
      <c r="D47" s="10" t="s">
        <v>231</v>
      </c>
      <c r="E47" s="10"/>
      <c r="F47" s="735">
        <v>1</v>
      </c>
      <c r="G47" s="735">
        <v>0</v>
      </c>
      <c r="H47" s="734">
        <f t="shared" si="3"/>
        <v>1</v>
      </c>
      <c r="I47" s="735"/>
      <c r="J47" s="734">
        <v>0</v>
      </c>
      <c r="K47" s="734">
        <v>0</v>
      </c>
      <c r="L47" s="734">
        <f t="shared" si="2"/>
        <v>0</v>
      </c>
      <c r="M47" s="733"/>
    </row>
    <row r="48" spans="2:13" ht="9.9499999999999993" customHeight="1">
      <c r="B48" s="2007"/>
      <c r="C48" s="487"/>
      <c r="D48" s="10" t="s">
        <v>230</v>
      </c>
      <c r="E48" s="10"/>
      <c r="F48" s="735">
        <v>1</v>
      </c>
      <c r="G48" s="735">
        <v>0</v>
      </c>
      <c r="H48" s="734">
        <f t="shared" si="3"/>
        <v>1</v>
      </c>
      <c r="I48" s="735"/>
      <c r="J48" s="734">
        <v>0</v>
      </c>
      <c r="K48" s="734">
        <v>0</v>
      </c>
      <c r="L48" s="734">
        <f t="shared" si="2"/>
        <v>0</v>
      </c>
      <c r="M48" s="733"/>
    </row>
    <row r="49" spans="2:13" ht="9.9499999999999993" customHeight="1">
      <c r="B49" s="2007"/>
      <c r="C49" s="487"/>
      <c r="D49" s="10" t="s">
        <v>338</v>
      </c>
      <c r="E49" s="10"/>
      <c r="F49" s="735">
        <v>0</v>
      </c>
      <c r="G49" s="735">
        <v>0</v>
      </c>
      <c r="H49" s="734">
        <f t="shared" si="3"/>
        <v>0</v>
      </c>
      <c r="I49" s="735"/>
      <c r="J49" s="734">
        <v>0</v>
      </c>
      <c r="K49" s="734">
        <v>0</v>
      </c>
      <c r="L49" s="734">
        <f t="shared" si="2"/>
        <v>0</v>
      </c>
      <c r="M49" s="733"/>
    </row>
    <row r="50" spans="2:13" ht="9.9499999999999993" customHeight="1">
      <c r="B50" s="2007"/>
      <c r="C50" s="487"/>
      <c r="D50" s="10" t="s">
        <v>226</v>
      </c>
      <c r="E50" s="10"/>
      <c r="F50" s="735">
        <v>1</v>
      </c>
      <c r="G50" s="735">
        <v>0</v>
      </c>
      <c r="H50" s="734">
        <f t="shared" si="3"/>
        <v>1</v>
      </c>
      <c r="I50" s="735"/>
      <c r="J50" s="734">
        <v>0</v>
      </c>
      <c r="K50" s="734">
        <v>0</v>
      </c>
      <c r="L50" s="734">
        <f t="shared" si="2"/>
        <v>0</v>
      </c>
      <c r="M50" s="733"/>
    </row>
    <row r="51" spans="2:13" ht="11.1" customHeight="1">
      <c r="B51" s="2007"/>
      <c r="C51" s="488" t="s">
        <v>125</v>
      </c>
      <c r="D51" s="10"/>
      <c r="E51" s="10"/>
      <c r="F51" s="736">
        <f>F52+F53</f>
        <v>2</v>
      </c>
      <c r="G51" s="736">
        <f>G52+G53</f>
        <v>0</v>
      </c>
      <c r="H51" s="736">
        <f t="shared" si="3"/>
        <v>2</v>
      </c>
      <c r="I51" s="736"/>
      <c r="J51" s="736">
        <f>J52+J53</f>
        <v>0</v>
      </c>
      <c r="K51" s="736">
        <f>K52+K53</f>
        <v>0</v>
      </c>
      <c r="L51" s="736">
        <f t="shared" si="2"/>
        <v>0</v>
      </c>
      <c r="M51" s="733"/>
    </row>
    <row r="52" spans="2:13" ht="9.9499999999999993" customHeight="1">
      <c r="B52" s="2007"/>
      <c r="C52" s="487"/>
      <c r="D52" s="10" t="s">
        <v>228</v>
      </c>
      <c r="E52" s="10"/>
      <c r="F52" s="735">
        <v>1</v>
      </c>
      <c r="G52" s="735">
        <v>0</v>
      </c>
      <c r="H52" s="734">
        <f t="shared" si="3"/>
        <v>1</v>
      </c>
      <c r="I52" s="735"/>
      <c r="J52" s="734">
        <v>0</v>
      </c>
      <c r="K52" s="734">
        <v>0</v>
      </c>
      <c r="L52" s="734">
        <f t="shared" si="2"/>
        <v>0</v>
      </c>
      <c r="M52" s="733"/>
    </row>
    <row r="53" spans="2:13" ht="9.9499999999999993" customHeight="1">
      <c r="B53" s="2007"/>
      <c r="C53" s="487"/>
      <c r="D53" s="10" t="s">
        <v>227</v>
      </c>
      <c r="E53" s="10"/>
      <c r="F53" s="735">
        <v>1</v>
      </c>
      <c r="G53" s="735">
        <v>0</v>
      </c>
      <c r="H53" s="734">
        <f t="shared" si="3"/>
        <v>1</v>
      </c>
      <c r="I53" s="735"/>
      <c r="J53" s="734">
        <v>0</v>
      </c>
      <c r="K53" s="734">
        <v>0</v>
      </c>
      <c r="L53" s="734">
        <f t="shared" si="2"/>
        <v>0</v>
      </c>
      <c r="M53" s="733"/>
    </row>
    <row r="54" spans="2:13" ht="11.1" customHeight="1">
      <c r="B54" s="2007"/>
      <c r="C54" s="488" t="s">
        <v>124</v>
      </c>
      <c r="D54" s="10"/>
      <c r="E54" s="10"/>
      <c r="F54" s="736">
        <f>SUM(F55:F57)</f>
        <v>5</v>
      </c>
      <c r="G54" s="736">
        <f>SUM(G55:G57)</f>
        <v>0</v>
      </c>
      <c r="H54" s="736">
        <f t="shared" si="3"/>
        <v>5</v>
      </c>
      <c r="I54" s="735"/>
      <c r="J54" s="736">
        <f>SUM(J55:J57)</f>
        <v>0</v>
      </c>
      <c r="K54" s="736">
        <f>SUM(K55:K57)</f>
        <v>0</v>
      </c>
      <c r="L54" s="736">
        <f t="shared" si="2"/>
        <v>0</v>
      </c>
      <c r="M54" s="733"/>
    </row>
    <row r="55" spans="2:13" ht="9.9499999999999993" customHeight="1">
      <c r="B55" s="2007"/>
      <c r="C55" s="487"/>
      <c r="D55" s="10" t="s">
        <v>228</v>
      </c>
      <c r="E55" s="10"/>
      <c r="F55" s="735">
        <v>1</v>
      </c>
      <c r="G55" s="735">
        <v>0</v>
      </c>
      <c r="H55" s="734">
        <f t="shared" si="3"/>
        <v>1</v>
      </c>
      <c r="I55" s="735"/>
      <c r="J55" s="734">
        <v>0</v>
      </c>
      <c r="K55" s="734">
        <v>0</v>
      </c>
      <c r="L55" s="734">
        <f t="shared" si="2"/>
        <v>0</v>
      </c>
      <c r="M55" s="733"/>
    </row>
    <row r="56" spans="2:13" ht="9.9499999999999993" customHeight="1">
      <c r="B56" s="2007"/>
      <c r="C56" s="487"/>
      <c r="D56" s="10" t="s">
        <v>229</v>
      </c>
      <c r="E56" s="10"/>
      <c r="F56" s="735">
        <v>2</v>
      </c>
      <c r="G56" s="735">
        <v>0</v>
      </c>
      <c r="H56" s="734">
        <f t="shared" si="3"/>
        <v>2</v>
      </c>
      <c r="I56" s="735"/>
      <c r="J56" s="734">
        <v>0</v>
      </c>
      <c r="K56" s="734">
        <v>0</v>
      </c>
      <c r="L56" s="734">
        <f t="shared" si="2"/>
        <v>0</v>
      </c>
      <c r="M56" s="733"/>
    </row>
    <row r="57" spans="2:13" ht="9.9499999999999993" customHeight="1">
      <c r="B57" s="2007"/>
      <c r="C57" s="487"/>
      <c r="D57" s="10" t="s">
        <v>227</v>
      </c>
      <c r="E57" s="10"/>
      <c r="F57" s="735">
        <v>2</v>
      </c>
      <c r="G57" s="735">
        <v>0</v>
      </c>
      <c r="H57" s="734">
        <f t="shared" si="3"/>
        <v>2</v>
      </c>
      <c r="I57" s="735"/>
      <c r="J57" s="734">
        <v>0</v>
      </c>
      <c r="K57" s="734">
        <v>0</v>
      </c>
      <c r="L57" s="734">
        <f t="shared" si="2"/>
        <v>0</v>
      </c>
      <c r="M57" s="733"/>
    </row>
    <row r="58" spans="2:13" ht="11.1" customHeight="1">
      <c r="B58" s="2007"/>
      <c r="C58" s="488" t="s">
        <v>53</v>
      </c>
      <c r="D58" s="10"/>
      <c r="E58" s="10"/>
      <c r="F58" s="736">
        <f>F59+F60</f>
        <v>2</v>
      </c>
      <c r="G58" s="736">
        <f>G59+G60</f>
        <v>0</v>
      </c>
      <c r="H58" s="736">
        <f t="shared" si="3"/>
        <v>2</v>
      </c>
      <c r="I58" s="735"/>
      <c r="J58" s="736">
        <f>J59+J60</f>
        <v>0</v>
      </c>
      <c r="K58" s="736">
        <f>K59+K60</f>
        <v>0</v>
      </c>
      <c r="L58" s="736">
        <f t="shared" si="2"/>
        <v>0</v>
      </c>
      <c r="M58" s="733"/>
    </row>
    <row r="59" spans="2:13" ht="9.9499999999999993" customHeight="1">
      <c r="B59" s="2007"/>
      <c r="C59" s="487"/>
      <c r="D59" s="10" t="s">
        <v>228</v>
      </c>
      <c r="E59" s="10"/>
      <c r="F59" s="735">
        <v>1</v>
      </c>
      <c r="G59" s="735">
        <v>0</v>
      </c>
      <c r="H59" s="734">
        <f t="shared" si="3"/>
        <v>1</v>
      </c>
      <c r="I59" s="735"/>
      <c r="J59" s="734">
        <v>0</v>
      </c>
      <c r="K59" s="734">
        <v>0</v>
      </c>
      <c r="L59" s="734">
        <f t="shared" si="2"/>
        <v>0</v>
      </c>
      <c r="M59" s="733"/>
    </row>
    <row r="60" spans="2:13" ht="9.9499999999999993" customHeight="1">
      <c r="B60" s="2007"/>
      <c r="C60" s="487"/>
      <c r="D60" s="10" t="s">
        <v>227</v>
      </c>
      <c r="E60" s="10"/>
      <c r="F60" s="735">
        <v>1</v>
      </c>
      <c r="G60" s="735">
        <v>0</v>
      </c>
      <c r="H60" s="734">
        <f t="shared" si="3"/>
        <v>1</v>
      </c>
      <c r="I60" s="735"/>
      <c r="J60" s="734">
        <v>0</v>
      </c>
      <c r="K60" s="734">
        <v>0</v>
      </c>
      <c r="L60" s="734">
        <f t="shared" si="2"/>
        <v>0</v>
      </c>
      <c r="M60" s="733"/>
    </row>
    <row r="61" spans="2:13" ht="11.1" customHeight="1">
      <c r="B61" s="2007"/>
      <c r="C61" s="488" t="s">
        <v>123</v>
      </c>
      <c r="D61" s="10"/>
      <c r="E61" s="10"/>
      <c r="F61" s="736">
        <f>SUM(F62:F64)</f>
        <v>4</v>
      </c>
      <c r="G61" s="736">
        <f>SUM(G62:G64)</f>
        <v>0</v>
      </c>
      <c r="H61" s="736">
        <f t="shared" si="3"/>
        <v>4</v>
      </c>
      <c r="I61" s="735"/>
      <c r="J61" s="736">
        <f>SUM(J62:J64)</f>
        <v>0</v>
      </c>
      <c r="K61" s="736">
        <f>SUM(K62:K64)</f>
        <v>0</v>
      </c>
      <c r="L61" s="736">
        <f t="shared" si="2"/>
        <v>0</v>
      </c>
      <c r="M61" s="733"/>
    </row>
    <row r="62" spans="2:13" ht="9.75" customHeight="1">
      <c r="B62" s="2007"/>
      <c r="C62" s="244"/>
      <c r="D62" s="10" t="s">
        <v>228</v>
      </c>
      <c r="E62" s="10"/>
      <c r="F62" s="735">
        <v>1</v>
      </c>
      <c r="G62" s="735">
        <v>0</v>
      </c>
      <c r="H62" s="734">
        <f t="shared" si="3"/>
        <v>1</v>
      </c>
      <c r="I62" s="735"/>
      <c r="J62" s="734">
        <v>0</v>
      </c>
      <c r="K62" s="734">
        <v>0</v>
      </c>
      <c r="L62" s="734">
        <f t="shared" si="2"/>
        <v>0</v>
      </c>
      <c r="M62" s="733"/>
    </row>
    <row r="63" spans="2:13" ht="9.9499999999999993" customHeight="1">
      <c r="B63" s="2007"/>
      <c r="C63" s="244"/>
      <c r="D63" s="10" t="s">
        <v>227</v>
      </c>
      <c r="E63" s="10"/>
      <c r="F63" s="735">
        <v>1</v>
      </c>
      <c r="G63" s="735">
        <v>0</v>
      </c>
      <c r="H63" s="734">
        <f t="shared" si="3"/>
        <v>1</v>
      </c>
      <c r="I63" s="735"/>
      <c r="J63" s="734">
        <v>0</v>
      </c>
      <c r="K63" s="734">
        <v>0</v>
      </c>
      <c r="L63" s="734">
        <f t="shared" si="2"/>
        <v>0</v>
      </c>
      <c r="M63" s="733"/>
    </row>
    <row r="64" spans="2:13" ht="9.9499999999999993" customHeight="1">
      <c r="B64" s="2007"/>
      <c r="C64" s="244"/>
      <c r="D64" s="10" t="s">
        <v>226</v>
      </c>
      <c r="E64" s="10"/>
      <c r="F64" s="735">
        <v>2</v>
      </c>
      <c r="G64" s="735">
        <v>0</v>
      </c>
      <c r="H64" s="734">
        <f t="shared" si="3"/>
        <v>2</v>
      </c>
      <c r="I64" s="735"/>
      <c r="J64" s="734">
        <v>0</v>
      </c>
      <c r="K64" s="734">
        <v>0</v>
      </c>
      <c r="L64" s="734">
        <f t="shared" si="2"/>
        <v>0</v>
      </c>
      <c r="M64" s="733"/>
    </row>
    <row r="65" spans="2:13" ht="11.1" customHeight="1">
      <c r="B65" s="2007"/>
      <c r="C65" s="488" t="s">
        <v>32</v>
      </c>
      <c r="D65" s="3"/>
      <c r="E65" s="3"/>
      <c r="F65" s="736">
        <f>F66</f>
        <v>1</v>
      </c>
      <c r="G65" s="736">
        <f>G66</f>
        <v>0</v>
      </c>
      <c r="H65" s="736">
        <f t="shared" si="3"/>
        <v>1</v>
      </c>
      <c r="I65" s="735"/>
      <c r="J65" s="736">
        <f>J66</f>
        <v>0</v>
      </c>
      <c r="K65" s="736">
        <f>K66</f>
        <v>0</v>
      </c>
      <c r="L65" s="736">
        <f t="shared" si="2"/>
        <v>0</v>
      </c>
      <c r="M65" s="733"/>
    </row>
    <row r="66" spans="2:13" ht="9.9499999999999993" customHeight="1">
      <c r="B66" s="2007"/>
      <c r="C66" s="487"/>
      <c r="D66" s="10" t="s">
        <v>225</v>
      </c>
      <c r="E66" s="10"/>
      <c r="F66" s="735">
        <v>1</v>
      </c>
      <c r="G66" s="735">
        <v>0</v>
      </c>
      <c r="H66" s="734">
        <f t="shared" si="3"/>
        <v>1</v>
      </c>
      <c r="I66" s="735"/>
      <c r="J66" s="734">
        <v>0</v>
      </c>
      <c r="K66" s="734">
        <v>0</v>
      </c>
      <c r="L66" s="734">
        <f t="shared" si="2"/>
        <v>0</v>
      </c>
      <c r="M66" s="733"/>
    </row>
    <row r="67" spans="2:13" ht="12" customHeight="1">
      <c r="B67" s="2006">
        <v>1403</v>
      </c>
      <c r="C67" s="35" t="s">
        <v>14</v>
      </c>
      <c r="D67" s="111"/>
      <c r="E67" s="39"/>
      <c r="F67" s="732">
        <f>F68+F70+F72</f>
        <v>4</v>
      </c>
      <c r="G67" s="732">
        <f>G68+G70+G72</f>
        <v>0</v>
      </c>
      <c r="H67" s="732">
        <f t="shared" si="3"/>
        <v>4</v>
      </c>
      <c r="I67" s="732"/>
      <c r="J67" s="732">
        <f>J68+J70+J72</f>
        <v>0</v>
      </c>
      <c r="K67" s="732">
        <f>K68+K70+K72</f>
        <v>0</v>
      </c>
      <c r="L67" s="732">
        <f>J67+K67</f>
        <v>0</v>
      </c>
      <c r="M67" s="731"/>
    </row>
    <row r="68" spans="2:13" ht="11.1" customHeight="1">
      <c r="B68" s="2007"/>
      <c r="C68" s="488" t="s">
        <v>33</v>
      </c>
      <c r="D68" s="10"/>
      <c r="E68" s="10"/>
      <c r="F68" s="736">
        <f>F69</f>
        <v>1</v>
      </c>
      <c r="G68" s="736">
        <f>G69</f>
        <v>0</v>
      </c>
      <c r="H68" s="736">
        <f t="shared" si="3"/>
        <v>1</v>
      </c>
      <c r="I68" s="736"/>
      <c r="J68" s="736">
        <f>J69</f>
        <v>0</v>
      </c>
      <c r="K68" s="736">
        <f>K69</f>
        <v>0</v>
      </c>
      <c r="L68" s="736">
        <f t="shared" ref="L68:L74" si="4">SUM(J68:K68)</f>
        <v>0</v>
      </c>
      <c r="M68" s="733"/>
    </row>
    <row r="69" spans="2:13" ht="9.9499999999999993" customHeight="1">
      <c r="B69" s="2007"/>
      <c r="C69" s="487"/>
      <c r="D69" s="10" t="s">
        <v>224</v>
      </c>
      <c r="E69" s="10"/>
      <c r="F69" s="735">
        <v>1</v>
      </c>
      <c r="G69" s="735">
        <v>0</v>
      </c>
      <c r="H69" s="735">
        <f t="shared" si="3"/>
        <v>1</v>
      </c>
      <c r="I69" s="735"/>
      <c r="J69" s="734">
        <v>0</v>
      </c>
      <c r="K69" s="734">
        <v>0</v>
      </c>
      <c r="L69" s="734">
        <f t="shared" si="4"/>
        <v>0</v>
      </c>
      <c r="M69" s="733"/>
    </row>
    <row r="70" spans="2:13" ht="11.1" customHeight="1">
      <c r="B70" s="2007"/>
      <c r="C70" s="488" t="s">
        <v>15</v>
      </c>
      <c r="D70" s="10"/>
      <c r="E70" s="10"/>
      <c r="F70" s="736">
        <f>F71</f>
        <v>1</v>
      </c>
      <c r="G70" s="736">
        <f>G71</f>
        <v>0</v>
      </c>
      <c r="H70" s="736">
        <f t="shared" si="3"/>
        <v>1</v>
      </c>
      <c r="I70" s="735"/>
      <c r="J70" s="736">
        <f>J71</f>
        <v>0</v>
      </c>
      <c r="K70" s="736">
        <f>K71</f>
        <v>0</v>
      </c>
      <c r="L70" s="736">
        <f t="shared" si="4"/>
        <v>0</v>
      </c>
      <c r="M70" s="733"/>
    </row>
    <row r="71" spans="2:13" ht="9.75" customHeight="1">
      <c r="B71" s="2007"/>
      <c r="C71" s="487"/>
      <c r="D71" s="10" t="s">
        <v>337</v>
      </c>
      <c r="E71" s="10"/>
      <c r="F71" s="735">
        <v>1</v>
      </c>
      <c r="G71" s="735">
        <v>0</v>
      </c>
      <c r="H71" s="734">
        <f t="shared" si="3"/>
        <v>1</v>
      </c>
      <c r="I71" s="735"/>
      <c r="J71" s="734">
        <v>0</v>
      </c>
      <c r="K71" s="734">
        <v>0</v>
      </c>
      <c r="L71" s="734">
        <f t="shared" si="4"/>
        <v>0</v>
      </c>
      <c r="M71" s="733"/>
    </row>
    <row r="72" spans="2:13" ht="11.1" customHeight="1">
      <c r="B72" s="2007"/>
      <c r="C72" s="488" t="s">
        <v>16</v>
      </c>
      <c r="D72" s="10"/>
      <c r="E72" s="10"/>
      <c r="F72" s="736">
        <f>F73+F74</f>
        <v>2</v>
      </c>
      <c r="G72" s="736">
        <f>G73+G74</f>
        <v>0</v>
      </c>
      <c r="H72" s="736">
        <f t="shared" si="3"/>
        <v>2</v>
      </c>
      <c r="I72" s="735"/>
      <c r="J72" s="736">
        <f>J73+J74</f>
        <v>0</v>
      </c>
      <c r="K72" s="736">
        <f>K73+K74</f>
        <v>0</v>
      </c>
      <c r="L72" s="736">
        <f t="shared" si="4"/>
        <v>0</v>
      </c>
      <c r="M72" s="733"/>
    </row>
    <row r="73" spans="2:13" ht="9.9499999999999993" customHeight="1">
      <c r="B73" s="2014"/>
      <c r="C73" s="487"/>
      <c r="D73" s="10" t="s">
        <v>224</v>
      </c>
      <c r="E73" s="10"/>
      <c r="F73" s="735">
        <v>1</v>
      </c>
      <c r="G73" s="735">
        <v>0</v>
      </c>
      <c r="H73" s="734">
        <f t="shared" ref="H73:H74" si="5">F73+G73</f>
        <v>1</v>
      </c>
      <c r="I73" s="735"/>
      <c r="J73" s="734">
        <v>0</v>
      </c>
      <c r="K73" s="734">
        <v>0</v>
      </c>
      <c r="L73" s="734">
        <f t="shared" si="4"/>
        <v>0</v>
      </c>
      <c r="M73" s="733"/>
    </row>
    <row r="74" spans="2:13" ht="9.9499999999999993" customHeight="1">
      <c r="B74" s="2015"/>
      <c r="C74" s="518"/>
      <c r="D74" s="124" t="s">
        <v>223</v>
      </c>
      <c r="E74" s="124"/>
      <c r="F74" s="757">
        <v>1</v>
      </c>
      <c r="G74" s="757">
        <v>0</v>
      </c>
      <c r="H74" s="756">
        <f t="shared" si="5"/>
        <v>1</v>
      </c>
      <c r="I74" s="757"/>
      <c r="J74" s="757">
        <v>0</v>
      </c>
      <c r="K74" s="757">
        <v>0</v>
      </c>
      <c r="L74" s="756">
        <f t="shared" si="4"/>
        <v>0</v>
      </c>
      <c r="M74" s="733"/>
    </row>
    <row r="75" spans="2:13" ht="9.9499999999999993" customHeight="1">
      <c r="B75" s="754"/>
      <c r="C75" s="99"/>
      <c r="D75" s="10"/>
      <c r="E75" s="10"/>
      <c r="F75" s="735"/>
      <c r="G75" s="735"/>
      <c r="H75" s="735"/>
      <c r="I75" s="735"/>
      <c r="J75" s="753"/>
      <c r="K75" s="753"/>
      <c r="L75" s="735" t="s">
        <v>222</v>
      </c>
      <c r="M75" s="755"/>
    </row>
    <row r="76" spans="2:13" ht="9.9499999999999993" customHeight="1">
      <c r="B76" s="754"/>
      <c r="C76" s="99"/>
      <c r="D76" s="10"/>
      <c r="E76" s="10"/>
      <c r="F76" s="735"/>
      <c r="G76" s="735"/>
      <c r="H76" s="735"/>
      <c r="I76" s="735"/>
      <c r="J76" s="753"/>
      <c r="K76" s="753"/>
      <c r="L76" s="735" t="s">
        <v>221</v>
      </c>
    </row>
    <row r="77" spans="2:13" ht="12.75" customHeight="1">
      <c r="B77" s="2001" t="s">
        <v>29</v>
      </c>
      <c r="C77" s="752"/>
      <c r="D77" s="752"/>
      <c r="E77" s="752"/>
      <c r="F77" s="750"/>
      <c r="G77" s="750"/>
      <c r="H77" s="750"/>
      <c r="I77" s="751"/>
      <c r="J77" s="750"/>
      <c r="K77" s="750"/>
      <c r="L77" s="750"/>
      <c r="M77" s="749"/>
    </row>
    <row r="78" spans="2:13" ht="12.75" customHeight="1">
      <c r="B78" s="1990"/>
      <c r="C78" s="748"/>
      <c r="D78" s="744" t="s">
        <v>336</v>
      </c>
      <c r="E78" s="744"/>
      <c r="F78" s="2166" t="s">
        <v>335</v>
      </c>
      <c r="G78" s="2166"/>
      <c r="H78" s="2166"/>
      <c r="I78" s="747"/>
      <c r="J78" s="2447" t="s">
        <v>334</v>
      </c>
      <c r="K78" s="2447"/>
      <c r="L78" s="2447"/>
      <c r="M78" s="742"/>
    </row>
    <row r="79" spans="2:13">
      <c r="B79" s="1991"/>
      <c r="C79" s="746"/>
      <c r="D79" s="745"/>
      <c r="E79" s="744"/>
      <c r="F79" s="743" t="s">
        <v>26</v>
      </c>
      <c r="G79" s="743" t="s">
        <v>27</v>
      </c>
      <c r="H79" s="743" t="s">
        <v>5</v>
      </c>
      <c r="I79" s="743"/>
      <c r="J79" s="743" t="s">
        <v>26</v>
      </c>
      <c r="K79" s="743" t="s">
        <v>27</v>
      </c>
      <c r="L79" s="743" t="s">
        <v>5</v>
      </c>
      <c r="M79" s="742"/>
    </row>
    <row r="80" spans="2:13" ht="12" customHeight="1">
      <c r="B80" s="2010">
        <v>1404</v>
      </c>
      <c r="C80" s="35" t="s">
        <v>34</v>
      </c>
      <c r="D80" s="111"/>
      <c r="E80" s="111"/>
      <c r="F80" s="732">
        <f>F81+F86</f>
        <v>4</v>
      </c>
      <c r="G80" s="732">
        <f>G81+G86</f>
        <v>0</v>
      </c>
      <c r="H80" s="732">
        <f>F80+G80</f>
        <v>4</v>
      </c>
      <c r="I80" s="737"/>
      <c r="J80" s="732">
        <f>J81+J86</f>
        <v>0</v>
      </c>
      <c r="K80" s="732">
        <f>K81+K86</f>
        <v>0</v>
      </c>
      <c r="L80" s="732">
        <f>J80+K80</f>
        <v>0</v>
      </c>
      <c r="M80" s="731"/>
    </row>
    <row r="81" spans="2:13" ht="11.1" customHeight="1">
      <c r="B81" s="1981"/>
      <c r="C81" s="488" t="s">
        <v>109</v>
      </c>
      <c r="D81" s="10"/>
      <c r="E81" s="10"/>
      <c r="F81" s="736">
        <f>SUM(F82:F85)</f>
        <v>1</v>
      </c>
      <c r="G81" s="736">
        <f>SUM(G82:G85)</f>
        <v>0</v>
      </c>
      <c r="H81" s="736">
        <f t="shared" ref="H81:H88" si="6">SUM(F81:G81)</f>
        <v>1</v>
      </c>
      <c r="I81" s="735"/>
      <c r="J81" s="736">
        <f>SUM(J82:J85)</f>
        <v>0</v>
      </c>
      <c r="K81" s="736">
        <f>SUM(K82:K85)</f>
        <v>0</v>
      </c>
      <c r="L81" s="736">
        <f t="shared" ref="L81:L116" si="7">SUM(J81:K81)</f>
        <v>0</v>
      </c>
      <c r="M81" s="733"/>
    </row>
    <row r="82" spans="2:13" ht="11.1" customHeight="1">
      <c r="B82" s="1981"/>
      <c r="C82" s="488"/>
      <c r="D82" s="10" t="s">
        <v>333</v>
      </c>
      <c r="E82" s="10"/>
      <c r="F82" s="734">
        <v>0</v>
      </c>
      <c r="G82" s="734">
        <v>0</v>
      </c>
      <c r="H82" s="735">
        <f t="shared" si="6"/>
        <v>0</v>
      </c>
      <c r="I82" s="734"/>
      <c r="J82" s="734">
        <v>0</v>
      </c>
      <c r="K82" s="734">
        <v>0</v>
      </c>
      <c r="L82" s="734">
        <f t="shared" si="7"/>
        <v>0</v>
      </c>
      <c r="M82" s="733"/>
    </row>
    <row r="83" spans="2:13" ht="11.1" customHeight="1">
      <c r="B83" s="1981"/>
      <c r="C83" s="488"/>
      <c r="D83" s="10" t="s">
        <v>212</v>
      </c>
      <c r="E83" s="10"/>
      <c r="F83" s="734">
        <v>1</v>
      </c>
      <c r="G83" s="734">
        <v>0</v>
      </c>
      <c r="H83" s="735">
        <f t="shared" si="6"/>
        <v>1</v>
      </c>
      <c r="I83" s="734"/>
      <c r="J83" s="734">
        <v>0</v>
      </c>
      <c r="K83" s="734">
        <v>0</v>
      </c>
      <c r="L83" s="734">
        <f t="shared" si="7"/>
        <v>0</v>
      </c>
      <c r="M83" s="733"/>
    </row>
    <row r="84" spans="2:13" ht="11.1" customHeight="1">
      <c r="B84" s="1981"/>
      <c r="C84" s="488"/>
      <c r="D84" s="10" t="s">
        <v>332</v>
      </c>
      <c r="E84" s="10"/>
      <c r="F84" s="734">
        <v>0</v>
      </c>
      <c r="G84" s="734">
        <v>0</v>
      </c>
      <c r="H84" s="735">
        <f t="shared" si="6"/>
        <v>0</v>
      </c>
      <c r="I84" s="734"/>
      <c r="J84" s="734">
        <v>0</v>
      </c>
      <c r="K84" s="734">
        <v>0</v>
      </c>
      <c r="L84" s="734">
        <f t="shared" si="7"/>
        <v>0</v>
      </c>
      <c r="M84" s="733"/>
    </row>
    <row r="85" spans="2:13" ht="11.1" customHeight="1">
      <c r="B85" s="1981"/>
      <c r="C85" s="488"/>
      <c r="D85" s="10" t="s">
        <v>331</v>
      </c>
      <c r="E85" s="10"/>
      <c r="F85" s="734">
        <v>0</v>
      </c>
      <c r="G85" s="734">
        <v>0</v>
      </c>
      <c r="H85" s="735">
        <f t="shared" si="6"/>
        <v>0</v>
      </c>
      <c r="I85" s="734"/>
      <c r="J85" s="734">
        <v>0</v>
      </c>
      <c r="K85" s="734">
        <v>0</v>
      </c>
      <c r="L85" s="734">
        <f t="shared" si="7"/>
        <v>0</v>
      </c>
      <c r="M85" s="733"/>
    </row>
    <row r="86" spans="2:13" ht="11.1" customHeight="1">
      <c r="B86" s="1981"/>
      <c r="C86" s="488" t="s">
        <v>17</v>
      </c>
      <c r="D86" s="10"/>
      <c r="E86" s="10"/>
      <c r="F86" s="736">
        <f>SUM(F87:F88)</f>
        <v>3</v>
      </c>
      <c r="G86" s="736">
        <f>SUM(G87:G88)</f>
        <v>0</v>
      </c>
      <c r="H86" s="736">
        <f t="shared" si="6"/>
        <v>3</v>
      </c>
      <c r="I86" s="736"/>
      <c r="J86" s="736">
        <f>SUM(J87:J88)</f>
        <v>0</v>
      </c>
      <c r="K86" s="736">
        <f>SUM(K87:K88)</f>
        <v>0</v>
      </c>
      <c r="L86" s="736">
        <f t="shared" si="7"/>
        <v>0</v>
      </c>
      <c r="M86" s="733"/>
    </row>
    <row r="87" spans="2:13" ht="9.9499999999999993" customHeight="1">
      <c r="B87" s="1981"/>
      <c r="C87" s="487"/>
      <c r="D87" s="10" t="s">
        <v>330</v>
      </c>
      <c r="E87" s="10"/>
      <c r="F87" s="735">
        <v>2</v>
      </c>
      <c r="G87" s="735">
        <v>0</v>
      </c>
      <c r="H87" s="735">
        <f t="shared" si="6"/>
        <v>2</v>
      </c>
      <c r="I87" s="736"/>
      <c r="J87" s="734">
        <v>0</v>
      </c>
      <c r="K87" s="734">
        <v>0</v>
      </c>
      <c r="L87" s="734">
        <f t="shared" si="7"/>
        <v>0</v>
      </c>
      <c r="M87" s="741"/>
    </row>
    <row r="88" spans="2:13" ht="9.9499999999999993" customHeight="1">
      <c r="B88" s="1982"/>
      <c r="C88" s="487"/>
      <c r="D88" s="10" t="s">
        <v>329</v>
      </c>
      <c r="E88" s="10"/>
      <c r="F88" s="735">
        <v>1</v>
      </c>
      <c r="G88" s="735">
        <v>0</v>
      </c>
      <c r="H88" s="735">
        <f t="shared" si="6"/>
        <v>1</v>
      </c>
      <c r="I88" s="735"/>
      <c r="J88" s="734">
        <v>0</v>
      </c>
      <c r="K88" s="734">
        <v>0</v>
      </c>
      <c r="L88" s="734">
        <f t="shared" si="7"/>
        <v>0</v>
      </c>
      <c r="M88" s="733"/>
    </row>
    <row r="89" spans="2:13" ht="12" customHeight="1">
      <c r="B89" s="2013">
        <v>1405</v>
      </c>
      <c r="C89" s="35" t="s">
        <v>18</v>
      </c>
      <c r="D89" s="36"/>
      <c r="E89" s="36"/>
      <c r="F89" s="732">
        <f>SUM(F90+F98+F110+F113)</f>
        <v>30</v>
      </c>
      <c r="G89" s="732">
        <f>SUM(G90+G98+G110+G113)</f>
        <v>0</v>
      </c>
      <c r="H89" s="732">
        <f>F89+G89</f>
        <v>30</v>
      </c>
      <c r="I89" s="737"/>
      <c r="J89" s="732">
        <f>J90+J98+J110+J113</f>
        <v>0</v>
      </c>
      <c r="K89" s="732">
        <f>K90+K98+K110+K113</f>
        <v>0</v>
      </c>
      <c r="L89" s="732">
        <f t="shared" si="7"/>
        <v>0</v>
      </c>
      <c r="M89" s="731"/>
    </row>
    <row r="90" spans="2:13" ht="11.1" customHeight="1">
      <c r="B90" s="2014"/>
      <c r="C90" s="488" t="s">
        <v>21</v>
      </c>
      <c r="D90" s="10"/>
      <c r="E90" s="10"/>
      <c r="F90" s="736">
        <f>SUM(F91:F97)</f>
        <v>8</v>
      </c>
      <c r="G90" s="736">
        <f>SUM(G91:G97)</f>
        <v>0</v>
      </c>
      <c r="H90" s="736">
        <f t="shared" ref="H90:H116" si="8">SUM(F90:G90)</f>
        <v>8</v>
      </c>
      <c r="I90" s="735"/>
      <c r="J90" s="736">
        <f>SUM(J91:J97)</f>
        <v>0</v>
      </c>
      <c r="K90" s="736">
        <f>SUM(K91:K97)</f>
        <v>0</v>
      </c>
      <c r="L90" s="736">
        <f t="shared" si="7"/>
        <v>0</v>
      </c>
      <c r="M90" s="733"/>
    </row>
    <row r="91" spans="2:13" ht="9.9499999999999993" customHeight="1">
      <c r="B91" s="2014"/>
      <c r="C91" s="487"/>
      <c r="D91" s="10" t="s">
        <v>328</v>
      </c>
      <c r="E91" s="10"/>
      <c r="F91" s="735">
        <v>2</v>
      </c>
      <c r="G91" s="735">
        <v>0</v>
      </c>
      <c r="H91" s="735">
        <f t="shared" si="8"/>
        <v>2</v>
      </c>
      <c r="I91" s="735"/>
      <c r="J91" s="734">
        <v>0</v>
      </c>
      <c r="K91" s="734">
        <v>0</v>
      </c>
      <c r="L91" s="734">
        <f t="shared" si="7"/>
        <v>0</v>
      </c>
      <c r="M91" s="733"/>
    </row>
    <row r="92" spans="2:13" ht="9.9499999999999993" customHeight="1">
      <c r="B92" s="2014"/>
      <c r="C92" s="487"/>
      <c r="D92" s="10" t="s">
        <v>208</v>
      </c>
      <c r="E92" s="10"/>
      <c r="F92" s="735">
        <v>1</v>
      </c>
      <c r="G92" s="735">
        <v>0</v>
      </c>
      <c r="H92" s="735">
        <f t="shared" si="8"/>
        <v>1</v>
      </c>
      <c r="I92" s="735"/>
      <c r="J92" s="734">
        <v>0</v>
      </c>
      <c r="K92" s="734">
        <v>0</v>
      </c>
      <c r="L92" s="734">
        <f t="shared" si="7"/>
        <v>0</v>
      </c>
      <c r="M92" s="733"/>
    </row>
    <row r="93" spans="2:13" ht="9.9499999999999993" customHeight="1">
      <c r="B93" s="2014"/>
      <c r="C93" s="487"/>
      <c r="D93" s="10" t="s">
        <v>327</v>
      </c>
      <c r="E93" s="10"/>
      <c r="F93" s="735">
        <v>0</v>
      </c>
      <c r="G93" s="735">
        <v>0</v>
      </c>
      <c r="H93" s="735">
        <f t="shared" si="8"/>
        <v>0</v>
      </c>
      <c r="I93" s="735"/>
      <c r="J93" s="734">
        <v>0</v>
      </c>
      <c r="K93" s="734">
        <v>0</v>
      </c>
      <c r="L93" s="734">
        <f t="shared" si="7"/>
        <v>0</v>
      </c>
      <c r="M93" s="733"/>
    </row>
    <row r="94" spans="2:13" ht="9.9499999999999993" customHeight="1">
      <c r="B94" s="2014"/>
      <c r="C94" s="487"/>
      <c r="D94" s="10" t="s">
        <v>207</v>
      </c>
      <c r="E94" s="10"/>
      <c r="F94" s="735">
        <v>1</v>
      </c>
      <c r="G94" s="735">
        <v>0</v>
      </c>
      <c r="H94" s="735">
        <f t="shared" si="8"/>
        <v>1</v>
      </c>
      <c r="I94" s="735"/>
      <c r="J94" s="734">
        <v>0</v>
      </c>
      <c r="K94" s="734">
        <v>0</v>
      </c>
      <c r="L94" s="734">
        <f t="shared" si="7"/>
        <v>0</v>
      </c>
      <c r="M94" s="733"/>
    </row>
    <row r="95" spans="2:13" ht="9.9499999999999993" customHeight="1">
      <c r="B95" s="2014"/>
      <c r="C95" s="487"/>
      <c r="D95" s="10" t="s">
        <v>206</v>
      </c>
      <c r="E95" s="10"/>
      <c r="F95" s="735">
        <v>1</v>
      </c>
      <c r="G95" s="735">
        <v>0</v>
      </c>
      <c r="H95" s="735">
        <f t="shared" si="8"/>
        <v>1</v>
      </c>
      <c r="I95" s="735"/>
      <c r="J95" s="734">
        <v>0</v>
      </c>
      <c r="K95" s="734">
        <v>0</v>
      </c>
      <c r="L95" s="734">
        <f t="shared" si="7"/>
        <v>0</v>
      </c>
      <c r="M95" s="733"/>
    </row>
    <row r="96" spans="2:13" ht="9.9499999999999993" customHeight="1">
      <c r="B96" s="2014"/>
      <c r="C96" s="487"/>
      <c r="D96" s="10" t="s">
        <v>326</v>
      </c>
      <c r="E96" s="10"/>
      <c r="F96" s="735">
        <v>2</v>
      </c>
      <c r="G96" s="735">
        <v>0</v>
      </c>
      <c r="H96" s="735">
        <f t="shared" si="8"/>
        <v>2</v>
      </c>
      <c r="I96" s="735"/>
      <c r="J96" s="734">
        <v>0</v>
      </c>
      <c r="K96" s="734">
        <v>0</v>
      </c>
      <c r="L96" s="734">
        <f t="shared" si="7"/>
        <v>0</v>
      </c>
      <c r="M96" s="733"/>
    </row>
    <row r="97" spans="2:13" ht="9.9499999999999993" customHeight="1">
      <c r="B97" s="2014"/>
      <c r="C97" s="487"/>
      <c r="D97" s="10" t="s">
        <v>205</v>
      </c>
      <c r="E97" s="10"/>
      <c r="F97" s="735">
        <v>1</v>
      </c>
      <c r="G97" s="735">
        <v>0</v>
      </c>
      <c r="H97" s="735">
        <f t="shared" si="8"/>
        <v>1</v>
      </c>
      <c r="I97" s="735"/>
      <c r="J97" s="734">
        <v>0</v>
      </c>
      <c r="K97" s="734">
        <v>0</v>
      </c>
      <c r="L97" s="734">
        <f t="shared" si="7"/>
        <v>0</v>
      </c>
      <c r="M97" s="733"/>
    </row>
    <row r="98" spans="2:13" ht="11.1" customHeight="1">
      <c r="B98" s="2014"/>
      <c r="C98" s="488" t="s">
        <v>19</v>
      </c>
      <c r="D98" s="3"/>
      <c r="E98" s="3"/>
      <c r="F98" s="736">
        <f>SUM(F99:F109)</f>
        <v>15</v>
      </c>
      <c r="G98" s="736">
        <f>SUM(G99:G109)</f>
        <v>0</v>
      </c>
      <c r="H98" s="736">
        <f t="shared" si="8"/>
        <v>15</v>
      </c>
      <c r="I98" s="735"/>
      <c r="J98" s="736">
        <f>SUM(J99:J109)</f>
        <v>0</v>
      </c>
      <c r="K98" s="736">
        <f>SUM(K99:K109)</f>
        <v>0</v>
      </c>
      <c r="L98" s="736">
        <f t="shared" si="7"/>
        <v>0</v>
      </c>
      <c r="M98" s="733"/>
    </row>
    <row r="99" spans="2:13" ht="9.9499999999999993" customHeight="1">
      <c r="B99" s="2014"/>
      <c r="C99" s="488"/>
      <c r="D99" s="10" t="s">
        <v>325</v>
      </c>
      <c r="E99" s="10"/>
      <c r="F99" s="735">
        <v>2</v>
      </c>
      <c r="G99" s="735">
        <v>0</v>
      </c>
      <c r="H99" s="735">
        <f t="shared" si="8"/>
        <v>2</v>
      </c>
      <c r="I99" s="736"/>
      <c r="J99" s="734">
        <v>0</v>
      </c>
      <c r="K99" s="734">
        <v>0</v>
      </c>
      <c r="L99" s="734">
        <f t="shared" si="7"/>
        <v>0</v>
      </c>
      <c r="M99" s="733"/>
    </row>
    <row r="100" spans="2:13" ht="9.9499999999999993" customHeight="1">
      <c r="B100" s="2014"/>
      <c r="C100" s="487"/>
      <c r="D100" s="10" t="s">
        <v>204</v>
      </c>
      <c r="E100" s="10"/>
      <c r="F100" s="735">
        <v>1</v>
      </c>
      <c r="G100" s="735">
        <v>0</v>
      </c>
      <c r="H100" s="735">
        <f t="shared" si="8"/>
        <v>1</v>
      </c>
      <c r="I100" s="735"/>
      <c r="J100" s="734">
        <v>0</v>
      </c>
      <c r="K100" s="734">
        <v>0</v>
      </c>
      <c r="L100" s="734">
        <f t="shared" si="7"/>
        <v>0</v>
      </c>
      <c r="M100" s="733"/>
    </row>
    <row r="101" spans="2:13" ht="9.9499999999999993" customHeight="1">
      <c r="B101" s="2014"/>
      <c r="C101" s="487"/>
      <c r="D101" s="10" t="s">
        <v>324</v>
      </c>
      <c r="E101" s="10"/>
      <c r="F101" s="735">
        <v>2</v>
      </c>
      <c r="G101" s="735">
        <v>0</v>
      </c>
      <c r="H101" s="735">
        <f t="shared" si="8"/>
        <v>2</v>
      </c>
      <c r="I101" s="735"/>
      <c r="J101" s="734">
        <v>0</v>
      </c>
      <c r="K101" s="734">
        <v>0</v>
      </c>
      <c r="L101" s="734">
        <f t="shared" si="7"/>
        <v>0</v>
      </c>
      <c r="M101" s="733"/>
    </row>
    <row r="102" spans="2:13" ht="9.9499999999999993" customHeight="1">
      <c r="B102" s="2014"/>
      <c r="C102" s="487"/>
      <c r="D102" s="10" t="s">
        <v>203</v>
      </c>
      <c r="E102" s="10"/>
      <c r="F102" s="735">
        <v>1</v>
      </c>
      <c r="G102" s="735">
        <v>0</v>
      </c>
      <c r="H102" s="735">
        <f t="shared" si="8"/>
        <v>1</v>
      </c>
      <c r="I102" s="735"/>
      <c r="J102" s="734">
        <v>0</v>
      </c>
      <c r="K102" s="734">
        <v>0</v>
      </c>
      <c r="L102" s="734">
        <f t="shared" si="7"/>
        <v>0</v>
      </c>
      <c r="M102" s="733"/>
    </row>
    <row r="103" spans="2:13" ht="9.9499999999999993" customHeight="1">
      <c r="B103" s="2014"/>
      <c r="C103" s="487"/>
      <c r="D103" s="10" t="s">
        <v>323</v>
      </c>
      <c r="E103" s="10"/>
      <c r="F103" s="735">
        <v>0</v>
      </c>
      <c r="G103" s="735">
        <v>0</v>
      </c>
      <c r="H103" s="735">
        <f t="shared" si="8"/>
        <v>0</v>
      </c>
      <c r="I103" s="735"/>
      <c r="J103" s="734">
        <v>0</v>
      </c>
      <c r="K103" s="734">
        <v>0</v>
      </c>
      <c r="L103" s="734">
        <f t="shared" si="7"/>
        <v>0</v>
      </c>
      <c r="M103" s="733"/>
    </row>
    <row r="104" spans="2:13" ht="9.9499999999999993" customHeight="1">
      <c r="B104" s="2014"/>
      <c r="C104" s="487"/>
      <c r="D104" s="10" t="s">
        <v>202</v>
      </c>
      <c r="E104" s="10"/>
      <c r="F104" s="735">
        <v>1</v>
      </c>
      <c r="G104" s="735">
        <v>0</v>
      </c>
      <c r="H104" s="735">
        <f t="shared" si="8"/>
        <v>1</v>
      </c>
      <c r="I104" s="735"/>
      <c r="J104" s="734">
        <v>0</v>
      </c>
      <c r="K104" s="734">
        <v>0</v>
      </c>
      <c r="L104" s="734">
        <f t="shared" si="7"/>
        <v>0</v>
      </c>
      <c r="M104" s="733"/>
    </row>
    <row r="105" spans="2:13" ht="9.9499999999999993" customHeight="1">
      <c r="B105" s="2014"/>
      <c r="C105" s="487"/>
      <c r="D105" s="10" t="s">
        <v>322</v>
      </c>
      <c r="E105" s="10"/>
      <c r="F105" s="735">
        <v>2</v>
      </c>
      <c r="G105" s="735">
        <v>0</v>
      </c>
      <c r="H105" s="735">
        <f t="shared" si="8"/>
        <v>2</v>
      </c>
      <c r="I105" s="735"/>
      <c r="J105" s="734">
        <v>0</v>
      </c>
      <c r="K105" s="734">
        <v>0</v>
      </c>
      <c r="L105" s="734">
        <f t="shared" si="7"/>
        <v>0</v>
      </c>
      <c r="M105" s="733"/>
    </row>
    <row r="106" spans="2:13" ht="9.9499999999999993" customHeight="1">
      <c r="B106" s="2014"/>
      <c r="C106" s="487"/>
      <c r="D106" s="10" t="s">
        <v>321</v>
      </c>
      <c r="E106" s="10"/>
      <c r="F106" s="735">
        <v>2</v>
      </c>
      <c r="G106" s="735">
        <v>0</v>
      </c>
      <c r="H106" s="735">
        <f t="shared" si="8"/>
        <v>2</v>
      </c>
      <c r="I106" s="735"/>
      <c r="J106" s="734">
        <v>0</v>
      </c>
      <c r="K106" s="734">
        <v>0</v>
      </c>
      <c r="L106" s="734">
        <f t="shared" si="7"/>
        <v>0</v>
      </c>
      <c r="M106" s="733"/>
    </row>
    <row r="107" spans="2:13" ht="9.9499999999999993" customHeight="1">
      <c r="B107" s="2014"/>
      <c r="C107" s="487"/>
      <c r="D107" s="10" t="s">
        <v>320</v>
      </c>
      <c r="E107" s="10"/>
      <c r="F107" s="735">
        <v>2</v>
      </c>
      <c r="G107" s="735">
        <v>0</v>
      </c>
      <c r="H107" s="735">
        <f t="shared" si="8"/>
        <v>2</v>
      </c>
      <c r="I107" s="735"/>
      <c r="J107" s="734">
        <v>0</v>
      </c>
      <c r="K107" s="734">
        <v>0</v>
      </c>
      <c r="L107" s="734">
        <f t="shared" si="7"/>
        <v>0</v>
      </c>
      <c r="M107" s="733"/>
    </row>
    <row r="108" spans="2:13" ht="9.9499999999999993" customHeight="1">
      <c r="B108" s="2014"/>
      <c r="C108" s="487"/>
      <c r="D108" s="10" t="s">
        <v>319</v>
      </c>
      <c r="E108" s="10"/>
      <c r="F108" s="735">
        <v>1</v>
      </c>
      <c r="G108" s="735">
        <v>0</v>
      </c>
      <c r="H108" s="735">
        <f t="shared" si="8"/>
        <v>1</v>
      </c>
      <c r="I108" s="735"/>
      <c r="J108" s="734">
        <v>0</v>
      </c>
      <c r="K108" s="734">
        <v>0</v>
      </c>
      <c r="L108" s="734">
        <f t="shared" si="7"/>
        <v>0</v>
      </c>
      <c r="M108" s="733"/>
    </row>
    <row r="109" spans="2:13" ht="9.75" customHeight="1">
      <c r="B109" s="2014"/>
      <c r="C109" s="487"/>
      <c r="D109" s="10" t="s">
        <v>200</v>
      </c>
      <c r="E109" s="10"/>
      <c r="F109" s="735">
        <v>1</v>
      </c>
      <c r="G109" s="735">
        <v>0</v>
      </c>
      <c r="H109" s="735">
        <f t="shared" si="8"/>
        <v>1</v>
      </c>
      <c r="I109" s="735"/>
      <c r="J109" s="734">
        <v>0</v>
      </c>
      <c r="K109" s="734">
        <v>0</v>
      </c>
      <c r="L109" s="734">
        <f t="shared" si="7"/>
        <v>0</v>
      </c>
      <c r="M109" s="733"/>
    </row>
    <row r="110" spans="2:13" ht="9.75" customHeight="1">
      <c r="B110" s="2014"/>
      <c r="C110" s="499" t="s">
        <v>65</v>
      </c>
      <c r="F110" s="736">
        <f>SUM(F111:F112)</f>
        <v>2</v>
      </c>
      <c r="G110" s="736">
        <f>SUM(G111:G112)</f>
        <v>0</v>
      </c>
      <c r="H110" s="736">
        <f t="shared" si="8"/>
        <v>2</v>
      </c>
      <c r="I110" s="736"/>
      <c r="J110" s="736">
        <f>SUM(J111:J112)</f>
        <v>0</v>
      </c>
      <c r="K110" s="736">
        <f>SUM(K111:K112)</f>
        <v>0</v>
      </c>
      <c r="L110" s="736">
        <f t="shared" si="7"/>
        <v>0</v>
      </c>
      <c r="M110" s="733"/>
    </row>
    <row r="111" spans="2:13" ht="9.9499999999999993" customHeight="1">
      <c r="B111" s="2014"/>
      <c r="C111" s="487"/>
      <c r="D111" s="10" t="s">
        <v>320</v>
      </c>
      <c r="E111" s="10"/>
      <c r="F111" s="735">
        <v>0</v>
      </c>
      <c r="G111" s="735">
        <v>0</v>
      </c>
      <c r="H111" s="735">
        <f t="shared" si="8"/>
        <v>0</v>
      </c>
      <c r="I111" s="735"/>
      <c r="J111" s="734">
        <v>0</v>
      </c>
      <c r="K111" s="734">
        <v>0</v>
      </c>
      <c r="L111" s="734">
        <f t="shared" si="7"/>
        <v>0</v>
      </c>
      <c r="M111" s="733"/>
    </row>
    <row r="112" spans="2:13" ht="9.9499999999999993" customHeight="1">
      <c r="B112" s="2014"/>
      <c r="C112" s="487"/>
      <c r="D112" s="10" t="s">
        <v>306</v>
      </c>
      <c r="E112" s="10"/>
      <c r="F112" s="735">
        <v>2</v>
      </c>
      <c r="G112" s="735">
        <v>0</v>
      </c>
      <c r="H112" s="735">
        <f t="shared" si="8"/>
        <v>2</v>
      </c>
      <c r="I112" s="735"/>
      <c r="J112" s="734">
        <v>0</v>
      </c>
      <c r="K112" s="734">
        <v>0</v>
      </c>
      <c r="L112" s="734">
        <f t="shared" si="7"/>
        <v>0</v>
      </c>
      <c r="M112" s="733"/>
    </row>
    <row r="113" spans="2:13" ht="9.9499999999999993" customHeight="1">
      <c r="B113" s="2014"/>
      <c r="C113" s="499" t="s">
        <v>49</v>
      </c>
      <c r="F113" s="736">
        <f>SUM(F114:F116)</f>
        <v>5</v>
      </c>
      <c r="G113" s="736">
        <f>SUM(G114:G116)</f>
        <v>0</v>
      </c>
      <c r="H113" s="736">
        <f t="shared" si="8"/>
        <v>5</v>
      </c>
      <c r="I113" s="735"/>
      <c r="J113" s="736">
        <f>SUM(J114:J116)</f>
        <v>0</v>
      </c>
      <c r="K113" s="736">
        <f>SUM(K114:K116)</f>
        <v>0</v>
      </c>
      <c r="L113" s="736">
        <f t="shared" si="7"/>
        <v>0</v>
      </c>
      <c r="M113" s="733"/>
    </row>
    <row r="114" spans="2:13" ht="9.9499999999999993" customHeight="1">
      <c r="B114" s="2014"/>
      <c r="C114" s="487"/>
      <c r="D114" s="10" t="s">
        <v>320</v>
      </c>
      <c r="E114" s="10"/>
      <c r="F114" s="735">
        <v>2</v>
      </c>
      <c r="G114" s="735">
        <v>0</v>
      </c>
      <c r="H114" s="735">
        <f t="shared" si="8"/>
        <v>2</v>
      </c>
      <c r="I114" s="735"/>
      <c r="J114" s="734">
        <v>0</v>
      </c>
      <c r="K114" s="734">
        <v>0</v>
      </c>
      <c r="L114" s="734">
        <f t="shared" si="7"/>
        <v>0</v>
      </c>
      <c r="M114" s="733"/>
    </row>
    <row r="115" spans="2:13" ht="9.9499999999999993" customHeight="1">
      <c r="B115" s="2014"/>
      <c r="C115" s="487"/>
      <c r="D115" s="10" t="s">
        <v>319</v>
      </c>
      <c r="E115" s="10"/>
      <c r="F115" s="735">
        <v>1</v>
      </c>
      <c r="G115" s="735">
        <v>0</v>
      </c>
      <c r="H115" s="735">
        <f t="shared" si="8"/>
        <v>1</v>
      </c>
      <c r="I115" s="735"/>
      <c r="J115" s="734">
        <v>0</v>
      </c>
      <c r="K115" s="734">
        <v>0</v>
      </c>
      <c r="L115" s="734">
        <f t="shared" si="7"/>
        <v>0</v>
      </c>
      <c r="M115" s="733"/>
    </row>
    <row r="116" spans="2:13" ht="9.9499999999999993" customHeight="1">
      <c r="B116" s="2014"/>
      <c r="C116" s="518"/>
      <c r="D116" s="10" t="s">
        <v>198</v>
      </c>
      <c r="E116" s="10"/>
      <c r="F116" s="735">
        <v>2</v>
      </c>
      <c r="G116" s="735">
        <v>0</v>
      </c>
      <c r="H116" s="735">
        <f t="shared" si="8"/>
        <v>2</v>
      </c>
      <c r="I116" s="735"/>
      <c r="J116" s="734">
        <v>0</v>
      </c>
      <c r="K116" s="734">
        <v>0</v>
      </c>
      <c r="L116" s="734">
        <f t="shared" si="7"/>
        <v>0</v>
      </c>
      <c r="M116" s="733"/>
    </row>
    <row r="117" spans="2:13" ht="12" customHeight="1">
      <c r="B117" s="2006">
        <v>1406</v>
      </c>
      <c r="C117" s="35" t="s">
        <v>22</v>
      </c>
      <c r="D117" s="111"/>
      <c r="E117" s="39"/>
      <c r="F117" s="732">
        <f>F118+F122+F125+F127</f>
        <v>9</v>
      </c>
      <c r="G117" s="732">
        <f>G118+G122+G125+G127</f>
        <v>0</v>
      </c>
      <c r="H117" s="732">
        <f t="shared" ref="H117:H129" si="9">F117+G117</f>
        <v>9</v>
      </c>
      <c r="I117" s="737"/>
      <c r="J117" s="732">
        <f>J118+J122+J125+J127</f>
        <v>0</v>
      </c>
      <c r="K117" s="732">
        <f>K118+K122+K125+K127</f>
        <v>0</v>
      </c>
      <c r="L117" s="732">
        <f t="shared" ref="L117:L128" si="10">J117+K117</f>
        <v>0</v>
      </c>
      <c r="M117" s="731"/>
    </row>
    <row r="118" spans="2:13" ht="11.1" customHeight="1">
      <c r="B118" s="2007"/>
      <c r="C118" s="488" t="s">
        <v>121</v>
      </c>
      <c r="D118" s="10"/>
      <c r="E118" s="10"/>
      <c r="F118" s="736">
        <f>SUM(F119:F121)</f>
        <v>4</v>
      </c>
      <c r="G118" s="736">
        <f>SUM(G119:G121)</f>
        <v>0</v>
      </c>
      <c r="H118" s="740">
        <f t="shared" si="9"/>
        <v>4</v>
      </c>
      <c r="I118" s="736"/>
      <c r="J118" s="736">
        <f>SUM(J119:J121)</f>
        <v>0</v>
      </c>
      <c r="K118" s="736">
        <f>SUM(K119:K121)</f>
        <v>0</v>
      </c>
      <c r="L118" s="736">
        <f t="shared" si="10"/>
        <v>0</v>
      </c>
      <c r="M118" s="733"/>
    </row>
    <row r="119" spans="2:13" ht="9.9499999999999993" customHeight="1">
      <c r="B119" s="2007"/>
      <c r="C119" s="497"/>
      <c r="D119" s="10" t="s">
        <v>197</v>
      </c>
      <c r="E119" s="10"/>
      <c r="F119" s="735">
        <v>1</v>
      </c>
      <c r="G119" s="735">
        <v>0</v>
      </c>
      <c r="H119" s="734">
        <f t="shared" si="9"/>
        <v>1</v>
      </c>
      <c r="I119" s="735"/>
      <c r="J119" s="735">
        <v>0</v>
      </c>
      <c r="K119" s="735">
        <v>0</v>
      </c>
      <c r="L119" s="735">
        <f t="shared" si="10"/>
        <v>0</v>
      </c>
      <c r="M119" s="733"/>
    </row>
    <row r="120" spans="2:13" ht="9.9499999999999993" customHeight="1">
      <c r="B120" s="2007"/>
      <c r="C120" s="497"/>
      <c r="D120" s="10" t="s">
        <v>318</v>
      </c>
      <c r="E120" s="10"/>
      <c r="F120" s="735">
        <v>2</v>
      </c>
      <c r="G120" s="735">
        <v>0</v>
      </c>
      <c r="H120" s="734">
        <f t="shared" si="9"/>
        <v>2</v>
      </c>
      <c r="I120" s="735"/>
      <c r="J120" s="735">
        <v>0</v>
      </c>
      <c r="K120" s="735">
        <v>0</v>
      </c>
      <c r="L120" s="735">
        <f t="shared" si="10"/>
        <v>0</v>
      </c>
      <c r="M120" s="733"/>
    </row>
    <row r="121" spans="2:13" ht="9.9499999999999993" customHeight="1">
      <c r="B121" s="2007"/>
      <c r="C121" s="497"/>
      <c r="D121" s="10" t="s">
        <v>196</v>
      </c>
      <c r="E121" s="10"/>
      <c r="F121" s="735">
        <v>1</v>
      </c>
      <c r="G121" s="735">
        <v>0</v>
      </c>
      <c r="H121" s="734">
        <f t="shared" si="9"/>
        <v>1</v>
      </c>
      <c r="I121" s="735"/>
      <c r="J121" s="735">
        <v>0</v>
      </c>
      <c r="K121" s="735">
        <v>0</v>
      </c>
      <c r="L121" s="735">
        <f t="shared" si="10"/>
        <v>0</v>
      </c>
      <c r="M121" s="733"/>
    </row>
    <row r="122" spans="2:13" ht="11.1" customHeight="1">
      <c r="B122" s="2007"/>
      <c r="C122" s="488" t="s">
        <v>23</v>
      </c>
      <c r="D122" s="10"/>
      <c r="E122" s="10"/>
      <c r="F122" s="736">
        <f>SUM(F123:F124)</f>
        <v>1</v>
      </c>
      <c r="G122" s="736">
        <f>SUM(G123:G124)</f>
        <v>0</v>
      </c>
      <c r="H122" s="736">
        <f t="shared" si="9"/>
        <v>1</v>
      </c>
      <c r="I122" s="735"/>
      <c r="J122" s="736">
        <f>SUM(J123:J124)</f>
        <v>0</v>
      </c>
      <c r="K122" s="736">
        <f>SUM(K123:K124)</f>
        <v>0</v>
      </c>
      <c r="L122" s="736">
        <f t="shared" si="10"/>
        <v>0</v>
      </c>
      <c r="M122" s="733"/>
    </row>
    <row r="123" spans="2:13" ht="9.9499999999999993" customHeight="1">
      <c r="B123" s="2007"/>
      <c r="C123" s="487"/>
      <c r="D123" s="10" t="s">
        <v>195</v>
      </c>
      <c r="E123" s="10"/>
      <c r="F123" s="735">
        <v>1</v>
      </c>
      <c r="G123" s="735">
        <v>0</v>
      </c>
      <c r="H123" s="734">
        <f t="shared" si="9"/>
        <v>1</v>
      </c>
      <c r="I123" s="735"/>
      <c r="J123" s="735">
        <v>0</v>
      </c>
      <c r="K123" s="735">
        <v>0</v>
      </c>
      <c r="L123" s="735">
        <f t="shared" si="10"/>
        <v>0</v>
      </c>
      <c r="M123" s="733"/>
    </row>
    <row r="124" spans="2:13" ht="9.9499999999999993" customHeight="1">
      <c r="B124" s="2007"/>
      <c r="C124" s="487"/>
      <c r="D124" s="10" t="s">
        <v>194</v>
      </c>
      <c r="E124" s="10"/>
      <c r="F124" s="735">
        <v>0</v>
      </c>
      <c r="G124" s="735">
        <v>0</v>
      </c>
      <c r="H124" s="734">
        <f t="shared" si="9"/>
        <v>0</v>
      </c>
      <c r="I124" s="735"/>
      <c r="J124" s="735">
        <v>0</v>
      </c>
      <c r="K124" s="735">
        <v>0</v>
      </c>
      <c r="L124" s="735">
        <f t="shared" si="10"/>
        <v>0</v>
      </c>
      <c r="M124" s="733"/>
    </row>
    <row r="125" spans="2:13" ht="11.1" customHeight="1">
      <c r="B125" s="2007"/>
      <c r="C125" s="488" t="s">
        <v>36</v>
      </c>
      <c r="D125" s="10"/>
      <c r="E125" s="10"/>
      <c r="F125" s="736">
        <f>SUM(F126)</f>
        <v>2</v>
      </c>
      <c r="G125" s="736">
        <f>SUM(G126)</f>
        <v>0</v>
      </c>
      <c r="H125" s="736">
        <f t="shared" si="9"/>
        <v>2</v>
      </c>
      <c r="I125" s="735"/>
      <c r="J125" s="736">
        <f>SUM(J126)</f>
        <v>0</v>
      </c>
      <c r="K125" s="736">
        <f>SUM(K126)</f>
        <v>0</v>
      </c>
      <c r="L125" s="736">
        <f t="shared" si="10"/>
        <v>0</v>
      </c>
      <c r="M125" s="733"/>
    </row>
    <row r="126" spans="2:13" ht="9.9499999999999993" customHeight="1">
      <c r="B126" s="2007"/>
      <c r="C126" s="497"/>
      <c r="D126" s="10" t="s">
        <v>193</v>
      </c>
      <c r="E126" s="10"/>
      <c r="F126" s="735">
        <v>2</v>
      </c>
      <c r="G126" s="735">
        <v>0</v>
      </c>
      <c r="H126" s="734">
        <f t="shared" si="9"/>
        <v>2</v>
      </c>
      <c r="I126" s="735"/>
      <c r="J126" s="735">
        <v>0</v>
      </c>
      <c r="K126" s="735">
        <v>0</v>
      </c>
      <c r="L126" s="735">
        <f t="shared" si="10"/>
        <v>0</v>
      </c>
      <c r="M126" s="733"/>
    </row>
    <row r="127" spans="2:13" ht="11.1" customHeight="1">
      <c r="B127" s="2007"/>
      <c r="C127" s="488" t="s">
        <v>37</v>
      </c>
      <c r="D127" s="10"/>
      <c r="E127" s="10"/>
      <c r="F127" s="736">
        <f>SUM(F128)</f>
        <v>2</v>
      </c>
      <c r="G127" s="736">
        <f>SUM(G128)</f>
        <v>0</v>
      </c>
      <c r="H127" s="736">
        <f t="shared" si="9"/>
        <v>2</v>
      </c>
      <c r="I127" s="735"/>
      <c r="J127" s="736">
        <f>SUM(J128)</f>
        <v>0</v>
      </c>
      <c r="K127" s="736">
        <f>SUM(K128)</f>
        <v>0</v>
      </c>
      <c r="L127" s="736">
        <f t="shared" si="10"/>
        <v>0</v>
      </c>
      <c r="M127" s="739"/>
    </row>
    <row r="128" spans="2:13" ht="9.9499999999999993" customHeight="1">
      <c r="B128" s="2008"/>
      <c r="C128" s="487"/>
      <c r="D128" s="10" t="s">
        <v>192</v>
      </c>
      <c r="E128" s="10"/>
      <c r="F128" s="735">
        <v>2</v>
      </c>
      <c r="G128" s="735">
        <v>0</v>
      </c>
      <c r="H128" s="734">
        <f t="shared" si="9"/>
        <v>2</v>
      </c>
      <c r="I128" s="735"/>
      <c r="J128" s="735">
        <v>0</v>
      </c>
      <c r="K128" s="735">
        <v>0</v>
      </c>
      <c r="L128" s="735">
        <f t="shared" si="10"/>
        <v>0</v>
      </c>
      <c r="M128" s="733"/>
    </row>
    <row r="129" spans="2:13" ht="12" customHeight="1">
      <c r="B129" s="2010">
        <v>1407</v>
      </c>
      <c r="C129" s="35" t="s">
        <v>24</v>
      </c>
      <c r="D129" s="111"/>
      <c r="E129" s="39"/>
      <c r="F129" s="732">
        <f>F130+F136</f>
        <v>8</v>
      </c>
      <c r="G129" s="732">
        <f>G130+G136</f>
        <v>0</v>
      </c>
      <c r="H129" s="732">
        <f t="shared" si="9"/>
        <v>8</v>
      </c>
      <c r="I129" s="732"/>
      <c r="J129" s="732">
        <f>SUM(J130+J136)</f>
        <v>0</v>
      </c>
      <c r="K129" s="732">
        <f>SUM(K130+K136)</f>
        <v>0</v>
      </c>
      <c r="L129" s="732">
        <f>SUM(J129:K129)</f>
        <v>0</v>
      </c>
      <c r="M129" s="731"/>
    </row>
    <row r="130" spans="2:13" ht="11.1" customHeight="1">
      <c r="B130" s="1981"/>
      <c r="C130" s="488" t="s">
        <v>69</v>
      </c>
      <c r="D130" s="10"/>
      <c r="E130" s="10"/>
      <c r="F130" s="736">
        <f>SUM(F131:F135)</f>
        <v>6</v>
      </c>
      <c r="G130" s="736">
        <f>SUM(G131:G135)</f>
        <v>0</v>
      </c>
      <c r="H130" s="736">
        <f t="shared" ref="H130:H138" si="11">SUM(F130:G130)</f>
        <v>6</v>
      </c>
      <c r="I130" s="735"/>
      <c r="J130" s="736">
        <f>SUM(J131:J135)</f>
        <v>0</v>
      </c>
      <c r="K130" s="736">
        <f>SUM(K131:K135)</f>
        <v>0</v>
      </c>
      <c r="L130" s="736">
        <f>SUM(J130:K130)</f>
        <v>0</v>
      </c>
      <c r="M130" s="733"/>
    </row>
    <row r="131" spans="2:13" ht="11.1" customHeight="1">
      <c r="B131" s="1981"/>
      <c r="C131" s="488"/>
      <c r="D131" s="10" t="s">
        <v>317</v>
      </c>
      <c r="E131" s="10"/>
      <c r="F131" s="735">
        <v>2</v>
      </c>
      <c r="G131" s="735">
        <v>0</v>
      </c>
      <c r="H131" s="735">
        <f t="shared" si="11"/>
        <v>2</v>
      </c>
      <c r="I131" s="735"/>
      <c r="J131" s="734">
        <v>0</v>
      </c>
      <c r="K131" s="734">
        <v>0</v>
      </c>
      <c r="L131" s="734">
        <f>SUM(J131+K131)</f>
        <v>0</v>
      </c>
      <c r="M131" s="733"/>
    </row>
    <row r="132" spans="2:13" ht="9.9499999999999993" customHeight="1">
      <c r="B132" s="1981"/>
      <c r="C132" s="488"/>
      <c r="D132" s="10" t="s">
        <v>190</v>
      </c>
      <c r="E132" s="10"/>
      <c r="F132" s="735">
        <v>1</v>
      </c>
      <c r="G132" s="735">
        <v>0</v>
      </c>
      <c r="H132" s="735">
        <f t="shared" si="11"/>
        <v>1</v>
      </c>
      <c r="I132" s="735"/>
      <c r="J132" s="734">
        <v>0</v>
      </c>
      <c r="K132" s="734">
        <v>0</v>
      </c>
      <c r="L132" s="734">
        <f>SUM(J132+K132)</f>
        <v>0</v>
      </c>
      <c r="M132" s="733"/>
    </row>
    <row r="133" spans="2:13" ht="9.9499999999999993" customHeight="1">
      <c r="B133" s="1981"/>
      <c r="C133" s="488"/>
      <c r="D133" s="10" t="s">
        <v>316</v>
      </c>
      <c r="E133" s="10"/>
      <c r="F133" s="735">
        <v>2</v>
      </c>
      <c r="G133" s="735">
        <v>0</v>
      </c>
      <c r="H133" s="735">
        <f t="shared" si="11"/>
        <v>2</v>
      </c>
      <c r="I133" s="735"/>
      <c r="J133" s="734">
        <v>0</v>
      </c>
      <c r="K133" s="734">
        <v>0</v>
      </c>
      <c r="L133" s="734">
        <v>0</v>
      </c>
      <c r="M133" s="733"/>
    </row>
    <row r="134" spans="2:13" ht="9.9499999999999993" customHeight="1">
      <c r="B134" s="1981"/>
      <c r="C134" s="488"/>
      <c r="D134" s="10" t="s">
        <v>256</v>
      </c>
      <c r="E134" s="10"/>
      <c r="F134" s="735">
        <v>1</v>
      </c>
      <c r="G134" s="735">
        <v>0</v>
      </c>
      <c r="H134" s="735">
        <f t="shared" si="11"/>
        <v>1</v>
      </c>
      <c r="I134" s="735"/>
      <c r="J134" s="734">
        <v>0</v>
      </c>
      <c r="K134" s="734">
        <v>0</v>
      </c>
      <c r="L134" s="734">
        <f>SUM(J134+K134)</f>
        <v>0</v>
      </c>
      <c r="M134" s="733"/>
    </row>
    <row r="135" spans="2:13" ht="9.9499999999999993" customHeight="1">
      <c r="B135" s="1981"/>
      <c r="C135" s="487"/>
      <c r="D135" s="10" t="s">
        <v>315</v>
      </c>
      <c r="E135" s="10"/>
      <c r="F135" s="735">
        <v>0</v>
      </c>
      <c r="G135" s="735">
        <v>0</v>
      </c>
      <c r="H135" s="735">
        <f t="shared" si="11"/>
        <v>0</v>
      </c>
      <c r="I135" s="735"/>
      <c r="J135" s="734">
        <v>0</v>
      </c>
      <c r="K135" s="734">
        <v>0</v>
      </c>
      <c r="L135" s="734">
        <f>SUM(J135+K135)</f>
        <v>0</v>
      </c>
      <c r="M135" s="733"/>
    </row>
    <row r="136" spans="2:13" ht="11.1" customHeight="1">
      <c r="B136" s="1981"/>
      <c r="C136" s="488" t="s">
        <v>51</v>
      </c>
      <c r="D136" s="3"/>
      <c r="E136" s="3"/>
      <c r="F136" s="736">
        <f>SUM(F137:F138)</f>
        <v>2</v>
      </c>
      <c r="G136" s="736">
        <f>SUM(G137:G138)</f>
        <v>0</v>
      </c>
      <c r="H136" s="736">
        <f t="shared" si="11"/>
        <v>2</v>
      </c>
      <c r="I136" s="735"/>
      <c r="J136" s="736">
        <f>SUM(J137:J138)</f>
        <v>0</v>
      </c>
      <c r="K136" s="736">
        <f>SUM(K137:K138)</f>
        <v>0</v>
      </c>
      <c r="L136" s="736">
        <f>SUM(J136+K136)</f>
        <v>0</v>
      </c>
      <c r="M136" s="733"/>
    </row>
    <row r="137" spans="2:13" ht="9.9499999999999993" customHeight="1">
      <c r="B137" s="1981"/>
      <c r="C137" s="487"/>
      <c r="D137" s="10" t="s">
        <v>186</v>
      </c>
      <c r="E137" s="10"/>
      <c r="F137" s="735">
        <v>1</v>
      </c>
      <c r="G137" s="735">
        <v>0</v>
      </c>
      <c r="H137" s="735">
        <f t="shared" si="11"/>
        <v>1</v>
      </c>
      <c r="I137" s="735"/>
      <c r="J137" s="734">
        <v>0</v>
      </c>
      <c r="K137" s="734">
        <v>0</v>
      </c>
      <c r="L137" s="734">
        <f>SUM(J137+K137)</f>
        <v>0</v>
      </c>
      <c r="M137" s="733"/>
    </row>
    <row r="138" spans="2:13" ht="9.9499999999999993" customHeight="1">
      <c r="B138" s="1981"/>
      <c r="C138" s="487"/>
      <c r="D138" s="10" t="s">
        <v>185</v>
      </c>
      <c r="E138" s="10"/>
      <c r="F138" s="735">
        <v>1</v>
      </c>
      <c r="G138" s="735">
        <v>0</v>
      </c>
      <c r="H138" s="735">
        <f t="shared" si="11"/>
        <v>1</v>
      </c>
      <c r="I138" s="735"/>
      <c r="J138" s="734">
        <v>0</v>
      </c>
      <c r="K138" s="734">
        <v>0</v>
      </c>
      <c r="L138" s="734">
        <f>SUM(J138+K138)</f>
        <v>0</v>
      </c>
      <c r="M138" s="733"/>
    </row>
    <row r="139" spans="2:13" ht="12" customHeight="1">
      <c r="B139" s="2010">
        <v>1408</v>
      </c>
      <c r="C139" s="35" t="s">
        <v>25</v>
      </c>
      <c r="D139" s="41"/>
      <c r="E139" s="41"/>
      <c r="F139" s="732">
        <f>F140+F142+F145+F149</f>
        <v>5</v>
      </c>
      <c r="G139" s="732">
        <f>G140+G142+G145+G149</f>
        <v>0</v>
      </c>
      <c r="H139" s="732">
        <f>F139+G139</f>
        <v>5</v>
      </c>
      <c r="I139" s="737"/>
      <c r="J139" s="732">
        <f>J140+J142+J145+J149</f>
        <v>0</v>
      </c>
      <c r="K139" s="732">
        <f>K140+K142+K145+K149</f>
        <v>0</v>
      </c>
      <c r="L139" s="732">
        <f>J139+K139</f>
        <v>0</v>
      </c>
      <c r="M139" s="731"/>
    </row>
    <row r="140" spans="2:13" ht="12" customHeight="1">
      <c r="B140" s="1981"/>
      <c r="C140" s="488" t="s">
        <v>20</v>
      </c>
      <c r="D140" s="10"/>
      <c r="E140" s="10"/>
      <c r="F140" s="736">
        <f>SUM(F141)</f>
        <v>1</v>
      </c>
      <c r="G140" s="736">
        <f>SUM(G141)</f>
        <v>0</v>
      </c>
      <c r="H140" s="736">
        <f t="shared" ref="H140:H150" si="12">SUM(F140:G140)</f>
        <v>1</v>
      </c>
      <c r="I140" s="735"/>
      <c r="J140" s="736">
        <f>SUM(J141)</f>
        <v>0</v>
      </c>
      <c r="K140" s="736">
        <f>SUM(K141)</f>
        <v>0</v>
      </c>
      <c r="L140" s="736">
        <f>SUM(J140+K140)</f>
        <v>0</v>
      </c>
      <c r="M140" s="733"/>
    </row>
    <row r="141" spans="2:13" ht="10.5" customHeight="1">
      <c r="B141" s="1981"/>
      <c r="C141" s="487"/>
      <c r="D141" s="10" t="s">
        <v>183</v>
      </c>
      <c r="E141" s="10"/>
      <c r="F141" s="735">
        <v>1</v>
      </c>
      <c r="G141" s="735">
        <v>0</v>
      </c>
      <c r="H141" s="735">
        <f t="shared" si="12"/>
        <v>1</v>
      </c>
      <c r="I141" s="735"/>
      <c r="J141" s="734">
        <v>0</v>
      </c>
      <c r="K141" s="734">
        <v>0</v>
      </c>
      <c r="L141" s="734">
        <f t="shared" ref="L141:L150" si="13">SUM(J141:K141)</f>
        <v>0</v>
      </c>
      <c r="M141" s="733"/>
    </row>
    <row r="142" spans="2:13" ht="12" customHeight="1">
      <c r="B142" s="1981"/>
      <c r="C142" s="138" t="s">
        <v>50</v>
      </c>
      <c r="D142" s="3"/>
      <c r="E142" s="3"/>
      <c r="F142" s="736">
        <f>SUM(F143:F144)</f>
        <v>0</v>
      </c>
      <c r="G142" s="736">
        <f>SUM(G143:G144)</f>
        <v>0</v>
      </c>
      <c r="H142" s="736">
        <f t="shared" si="12"/>
        <v>0</v>
      </c>
      <c r="I142" s="735"/>
      <c r="J142" s="736">
        <f>SUM(J143:J144)</f>
        <v>0</v>
      </c>
      <c r="K142" s="736">
        <f>SUM(K143:K144)</f>
        <v>0</v>
      </c>
      <c r="L142" s="736">
        <f t="shared" si="13"/>
        <v>0</v>
      </c>
      <c r="M142" s="733"/>
    </row>
    <row r="143" spans="2:13" ht="12" customHeight="1">
      <c r="B143" s="1981"/>
      <c r="C143" s="138"/>
      <c r="D143" s="10" t="s">
        <v>182</v>
      </c>
      <c r="E143" s="10"/>
      <c r="F143" s="734">
        <v>0</v>
      </c>
      <c r="G143" s="734">
        <v>0</v>
      </c>
      <c r="H143" s="734">
        <f t="shared" si="12"/>
        <v>0</v>
      </c>
      <c r="I143" s="734"/>
      <c r="J143" s="734">
        <v>0</v>
      </c>
      <c r="K143" s="734">
        <v>0</v>
      </c>
      <c r="L143" s="734">
        <f t="shared" si="13"/>
        <v>0</v>
      </c>
      <c r="M143" s="733"/>
    </row>
    <row r="144" spans="2:13" ht="12" customHeight="1">
      <c r="B144" s="1981"/>
      <c r="C144" s="138"/>
      <c r="D144" s="10" t="s">
        <v>314</v>
      </c>
      <c r="E144" s="3"/>
      <c r="F144" s="734">
        <v>0</v>
      </c>
      <c r="G144" s="734">
        <v>0</v>
      </c>
      <c r="H144" s="734">
        <f t="shared" si="12"/>
        <v>0</v>
      </c>
      <c r="I144" s="734"/>
      <c r="J144" s="734">
        <v>0</v>
      </c>
      <c r="K144" s="734">
        <v>0</v>
      </c>
      <c r="L144" s="734">
        <f t="shared" si="13"/>
        <v>0</v>
      </c>
      <c r="M144" s="733"/>
    </row>
    <row r="145" spans="1:13" ht="11.1" customHeight="1">
      <c r="B145" s="1981"/>
      <c r="C145" s="488" t="s">
        <v>38</v>
      </c>
      <c r="D145" s="10"/>
      <c r="E145" s="10"/>
      <c r="F145" s="736">
        <f>SUM(F146:F148)</f>
        <v>3</v>
      </c>
      <c r="G145" s="736">
        <f>SUM(G146:G148)</f>
        <v>0</v>
      </c>
      <c r="H145" s="736">
        <f t="shared" si="12"/>
        <v>3</v>
      </c>
      <c r="I145" s="735"/>
      <c r="J145" s="736">
        <f>SUM(J146:J148)</f>
        <v>0</v>
      </c>
      <c r="K145" s="736">
        <f>SUM(K146:K148)</f>
        <v>0</v>
      </c>
      <c r="L145" s="736">
        <f t="shared" si="13"/>
        <v>0</v>
      </c>
      <c r="M145" s="733"/>
    </row>
    <row r="146" spans="1:13" ht="9.9499999999999993" customHeight="1">
      <c r="B146" s="1981"/>
      <c r="C146" s="488"/>
      <c r="D146" s="10" t="s">
        <v>180</v>
      </c>
      <c r="E146" s="10"/>
      <c r="F146" s="735">
        <v>1</v>
      </c>
      <c r="G146" s="735">
        <v>0</v>
      </c>
      <c r="H146" s="735">
        <f t="shared" si="12"/>
        <v>1</v>
      </c>
      <c r="I146" s="735"/>
      <c r="J146" s="734">
        <v>0</v>
      </c>
      <c r="K146" s="734">
        <v>0</v>
      </c>
      <c r="L146" s="734">
        <f t="shared" si="13"/>
        <v>0</v>
      </c>
      <c r="M146" s="733"/>
    </row>
    <row r="147" spans="1:13" ht="9.9499999999999993" customHeight="1">
      <c r="B147" s="1981"/>
      <c r="C147" s="488"/>
      <c r="D147" s="10" t="s">
        <v>313</v>
      </c>
      <c r="E147" s="10"/>
      <c r="F147" s="735">
        <v>1</v>
      </c>
      <c r="G147" s="735">
        <v>0</v>
      </c>
      <c r="H147" s="735">
        <f t="shared" si="12"/>
        <v>1</v>
      </c>
      <c r="I147" s="735"/>
      <c r="J147" s="734">
        <v>0</v>
      </c>
      <c r="K147" s="734">
        <v>0</v>
      </c>
      <c r="L147" s="734">
        <f t="shared" si="13"/>
        <v>0</v>
      </c>
      <c r="M147" s="733"/>
    </row>
    <row r="148" spans="1:13" ht="9.9499999999999993" customHeight="1">
      <c r="B148" s="1981"/>
      <c r="C148" s="488"/>
      <c r="D148" s="10" t="s">
        <v>312</v>
      </c>
      <c r="E148" s="10"/>
      <c r="F148" s="735">
        <v>1</v>
      </c>
      <c r="G148" s="735">
        <v>0</v>
      </c>
      <c r="H148" s="735">
        <f t="shared" si="12"/>
        <v>1</v>
      </c>
      <c r="I148" s="735"/>
      <c r="J148" s="734">
        <v>0</v>
      </c>
      <c r="K148" s="734">
        <v>0</v>
      </c>
      <c r="L148" s="734">
        <f t="shared" si="13"/>
        <v>0</v>
      </c>
      <c r="M148" s="733"/>
    </row>
    <row r="149" spans="1:13" ht="11.1" customHeight="1">
      <c r="B149" s="1981"/>
      <c r="C149" s="488" t="s">
        <v>39</v>
      </c>
      <c r="D149" s="3"/>
      <c r="E149" s="3"/>
      <c r="F149" s="736">
        <f>SUM(F150)</f>
        <v>1</v>
      </c>
      <c r="G149" s="736">
        <f>SUM(G150)</f>
        <v>0</v>
      </c>
      <c r="H149" s="736">
        <f t="shared" si="12"/>
        <v>1</v>
      </c>
      <c r="I149" s="736"/>
      <c r="J149" s="736">
        <f>SUM(J150)</f>
        <v>0</v>
      </c>
      <c r="K149" s="736">
        <f>SUM(K150)</f>
        <v>0</v>
      </c>
      <c r="L149" s="736">
        <f t="shared" si="13"/>
        <v>0</v>
      </c>
      <c r="M149" s="733"/>
    </row>
    <row r="150" spans="1:13" ht="9.9499999999999993" customHeight="1">
      <c r="B150" s="1981"/>
      <c r="C150" s="487"/>
      <c r="D150" s="10" t="s">
        <v>177</v>
      </c>
      <c r="E150" s="10"/>
      <c r="F150" s="735">
        <v>1</v>
      </c>
      <c r="G150" s="735">
        <v>0</v>
      </c>
      <c r="H150" s="735">
        <f t="shared" si="12"/>
        <v>1</v>
      </c>
      <c r="I150" s="735"/>
      <c r="J150" s="735">
        <v>0</v>
      </c>
      <c r="K150" s="735">
        <v>0</v>
      </c>
      <c r="L150" s="734">
        <f t="shared" si="13"/>
        <v>0</v>
      </c>
      <c r="M150" s="733"/>
    </row>
    <row r="151" spans="1:13" ht="12" customHeight="1">
      <c r="B151" s="2006">
        <v>1624</v>
      </c>
      <c r="C151" s="41" t="s">
        <v>47</v>
      </c>
      <c r="D151" s="738"/>
      <c r="E151" s="738"/>
      <c r="F151" s="732">
        <f>F152+F154</f>
        <v>3</v>
      </c>
      <c r="G151" s="732">
        <f>G152+G154</f>
        <v>0</v>
      </c>
      <c r="H151" s="732">
        <f>F151+G151</f>
        <v>3</v>
      </c>
      <c r="I151" s="737"/>
      <c r="J151" s="732">
        <f>J152+J154</f>
        <v>0</v>
      </c>
      <c r="K151" s="732">
        <f>K152+K154</f>
        <v>0</v>
      </c>
      <c r="L151" s="732">
        <f>J151+K151</f>
        <v>0</v>
      </c>
      <c r="M151" s="731"/>
    </row>
    <row r="152" spans="1:13" ht="10.5" customHeight="1">
      <c r="B152" s="2007"/>
      <c r="C152" s="499" t="s">
        <v>35</v>
      </c>
      <c r="D152" s="10"/>
      <c r="E152" s="10"/>
      <c r="F152" s="736">
        <f>SUM(F153)</f>
        <v>1</v>
      </c>
      <c r="G152" s="736">
        <f>SUM(G153)</f>
        <v>0</v>
      </c>
      <c r="H152" s="736">
        <f>SUM(F152:G152)</f>
        <v>1</v>
      </c>
      <c r="I152" s="736"/>
      <c r="J152" s="736">
        <f>SUM(J153)</f>
        <v>0</v>
      </c>
      <c r="K152" s="736">
        <f>SUM(K153)</f>
        <v>0</v>
      </c>
      <c r="L152" s="736">
        <f>J152+K152</f>
        <v>0</v>
      </c>
      <c r="M152" s="733"/>
    </row>
    <row r="153" spans="1:13" ht="10.5" customHeight="1">
      <c r="B153" s="2007"/>
      <c r="C153" s="487"/>
      <c r="D153" s="10" t="s">
        <v>175</v>
      </c>
      <c r="E153" s="10"/>
      <c r="F153" s="735">
        <v>1</v>
      </c>
      <c r="G153" s="735">
        <v>0</v>
      </c>
      <c r="H153" s="734">
        <f>SUM(F153:G153)</f>
        <v>1</v>
      </c>
      <c r="I153" s="735"/>
      <c r="J153" s="735">
        <v>0</v>
      </c>
      <c r="K153" s="735">
        <v>0</v>
      </c>
      <c r="L153" s="734">
        <f>J153+K153</f>
        <v>0</v>
      </c>
      <c r="M153" s="733"/>
    </row>
    <row r="154" spans="1:13" ht="10.5" customHeight="1">
      <c r="B154" s="2007"/>
      <c r="C154" s="488" t="s">
        <v>52</v>
      </c>
      <c r="D154" s="10"/>
      <c r="E154" s="10"/>
      <c r="F154" s="736">
        <f>SUM(F155)</f>
        <v>2</v>
      </c>
      <c r="G154" s="736">
        <f>SUM(G155)</f>
        <v>0</v>
      </c>
      <c r="H154" s="736">
        <f>SUM(F154:G154)</f>
        <v>2</v>
      </c>
      <c r="I154" s="736"/>
      <c r="J154" s="736">
        <f>SUM(J155)</f>
        <v>0</v>
      </c>
      <c r="K154" s="736">
        <f>SUM(K155)</f>
        <v>0</v>
      </c>
      <c r="L154" s="736">
        <f>J154+K154</f>
        <v>0</v>
      </c>
      <c r="M154" s="733"/>
    </row>
    <row r="155" spans="1:13" ht="10.5" customHeight="1">
      <c r="B155" s="2008"/>
      <c r="C155" s="487"/>
      <c r="D155" s="10" t="s">
        <v>174</v>
      </c>
      <c r="E155" s="10"/>
      <c r="F155" s="735">
        <v>2</v>
      </c>
      <c r="G155" s="735">
        <v>0</v>
      </c>
      <c r="H155" s="734">
        <f>SUM(F155:G155)</f>
        <v>2</v>
      </c>
      <c r="I155" s="735"/>
      <c r="J155" s="735">
        <v>0</v>
      </c>
      <c r="K155" s="735">
        <v>0</v>
      </c>
      <c r="L155" s="734">
        <f>J155+K155</f>
        <v>0</v>
      </c>
      <c r="M155" s="733"/>
    </row>
    <row r="156" spans="1:13" ht="12" customHeight="1">
      <c r="A156" s="73"/>
      <c r="C156" s="2148" t="s">
        <v>5</v>
      </c>
      <c r="D156" s="2149"/>
      <c r="E156" s="130"/>
      <c r="F156" s="732">
        <f>F8+F34+F67+F80+F89+F117+F129+F139+F151</f>
        <v>107</v>
      </c>
      <c r="G156" s="732">
        <f>G8+G34+G67+G80+G89+G117+G129+G139+G151</f>
        <v>0</v>
      </c>
      <c r="H156" s="732">
        <f>H8+H34+H67+H80+H89+H117+H129+H139+H151</f>
        <v>107</v>
      </c>
      <c r="I156" s="732"/>
      <c r="J156" s="732">
        <f>J8+J34+J67+J80+J89+J117+J129+J139+J151</f>
        <v>0</v>
      </c>
      <c r="K156" s="732">
        <f>K8+K34+K67+K80+K89+K117+K129+K139+K151</f>
        <v>0</v>
      </c>
      <c r="L156" s="732">
        <f>L8+L34+L67+L80+L89+L117+L129+L139+L151</f>
        <v>0</v>
      </c>
      <c r="M156" s="731"/>
    </row>
    <row r="157" spans="1:13" ht="10.5" customHeight="1">
      <c r="A157" s="73"/>
      <c r="C157" s="99" t="s">
        <v>311</v>
      </c>
      <c r="D157" s="730"/>
      <c r="E157" s="730"/>
    </row>
    <row r="158" spans="1:13" ht="10.5" customHeight="1">
      <c r="A158" s="73"/>
      <c r="C158" s="99" t="s">
        <v>310</v>
      </c>
      <c r="D158" s="730"/>
      <c r="E158" s="730"/>
    </row>
    <row r="159" spans="1:13" ht="10.5" customHeight="1">
      <c r="A159" s="73"/>
      <c r="C159" s="99" t="s">
        <v>309</v>
      </c>
      <c r="D159" s="99"/>
      <c r="E159" s="99"/>
      <c r="F159" s="99"/>
      <c r="G159" s="99"/>
    </row>
    <row r="160" spans="1:13" ht="9" customHeight="1">
      <c r="A160" s="73"/>
    </row>
    <row r="161" spans="4:9" s="73" customFormat="1" ht="9" customHeight="1">
      <c r="D161" s="9"/>
      <c r="E161" s="9"/>
      <c r="F161" s="243"/>
      <c r="G161" s="243"/>
      <c r="H161" s="243"/>
      <c r="I161" s="243"/>
    </row>
    <row r="162" spans="4:9" s="73" customFormat="1" ht="9" customHeight="1">
      <c r="D162" s="9"/>
      <c r="E162" s="9"/>
      <c r="F162" s="243"/>
      <c r="G162" s="243"/>
      <c r="H162" s="243"/>
      <c r="I162" s="243"/>
    </row>
    <row r="163" spans="4:9" s="73" customFormat="1" ht="9" customHeight="1">
      <c r="D163" s="9"/>
      <c r="E163" s="9"/>
      <c r="F163" s="243"/>
      <c r="G163" s="243"/>
      <c r="H163" s="243"/>
      <c r="I163" s="243"/>
    </row>
    <row r="164" spans="4:9" s="73" customFormat="1" ht="9" customHeight="1">
      <c r="D164" s="9"/>
      <c r="E164" s="9"/>
      <c r="F164" s="243"/>
      <c r="G164" s="243"/>
      <c r="H164" s="243"/>
      <c r="I164" s="243"/>
    </row>
    <row r="165" spans="4:9" s="73" customFormat="1" ht="9" customHeight="1">
      <c r="D165" s="9"/>
      <c r="E165" s="9"/>
      <c r="F165" s="243"/>
      <c r="G165" s="243"/>
      <c r="H165" s="243"/>
      <c r="I165" s="243"/>
    </row>
    <row r="166" spans="4:9" s="73" customFormat="1" ht="9" customHeight="1">
      <c r="D166" s="9"/>
      <c r="E166" s="9"/>
      <c r="F166" s="243"/>
      <c r="G166" s="243"/>
      <c r="H166" s="243"/>
      <c r="I166" s="243"/>
    </row>
    <row r="167" spans="4:9" s="73" customFormat="1" ht="9" customHeight="1">
      <c r="D167" s="9"/>
      <c r="E167" s="9"/>
      <c r="F167" s="243"/>
      <c r="G167" s="243"/>
      <c r="H167" s="243"/>
      <c r="I167" s="243"/>
    </row>
    <row r="168" spans="4:9" s="73" customFormat="1" ht="9" customHeight="1">
      <c r="D168" s="9"/>
      <c r="E168" s="9"/>
      <c r="F168" s="243"/>
      <c r="G168" s="243"/>
      <c r="H168" s="243"/>
      <c r="I168" s="243"/>
    </row>
    <row r="169" spans="4:9" s="73" customFormat="1" ht="9" customHeight="1">
      <c r="D169" s="9"/>
      <c r="E169" s="9"/>
      <c r="F169" s="243"/>
      <c r="G169" s="243"/>
      <c r="H169" s="243"/>
      <c r="I169" s="243"/>
    </row>
    <row r="170" spans="4:9" s="73" customFormat="1" ht="9" customHeight="1">
      <c r="D170" s="9"/>
      <c r="E170" s="9"/>
      <c r="F170" s="243"/>
      <c r="G170" s="243"/>
      <c r="H170" s="243"/>
      <c r="I170" s="243"/>
    </row>
    <row r="171" spans="4:9" s="73" customFormat="1" ht="9" customHeight="1">
      <c r="D171" s="9"/>
      <c r="E171" s="9"/>
      <c r="F171" s="243"/>
      <c r="G171" s="243"/>
      <c r="H171" s="243"/>
      <c r="I171" s="243"/>
    </row>
    <row r="172" spans="4:9" s="73" customFormat="1" ht="9" customHeight="1">
      <c r="D172" s="9"/>
      <c r="E172" s="9"/>
      <c r="F172" s="243"/>
      <c r="G172" s="243"/>
      <c r="H172" s="243"/>
      <c r="I172" s="243"/>
    </row>
    <row r="173" spans="4:9" s="73" customFormat="1" ht="9" customHeight="1">
      <c r="D173" s="9"/>
      <c r="E173" s="9"/>
      <c r="F173" s="243"/>
      <c r="G173" s="243"/>
      <c r="H173" s="243"/>
      <c r="I173" s="243"/>
    </row>
    <row r="174" spans="4:9" s="73" customFormat="1" ht="9" customHeight="1">
      <c r="D174" s="9"/>
      <c r="E174" s="9"/>
      <c r="F174" s="243"/>
      <c r="G174" s="243"/>
      <c r="H174" s="243"/>
      <c r="I174" s="243"/>
    </row>
    <row r="175" spans="4:9" s="73" customFormat="1" ht="9" customHeight="1">
      <c r="D175" s="9"/>
      <c r="E175" s="9"/>
      <c r="F175" s="243"/>
      <c r="G175" s="243"/>
      <c r="H175" s="243"/>
      <c r="I175" s="243"/>
    </row>
    <row r="176" spans="4:9" s="73" customFormat="1" ht="9" customHeight="1">
      <c r="D176" s="9"/>
      <c r="E176" s="9"/>
      <c r="F176" s="243"/>
      <c r="G176" s="243"/>
      <c r="H176" s="243"/>
      <c r="I176" s="243"/>
    </row>
    <row r="177" spans="4:9" s="73" customFormat="1" ht="9" customHeight="1">
      <c r="D177" s="9"/>
      <c r="E177" s="9"/>
      <c r="F177" s="243"/>
      <c r="G177" s="243"/>
      <c r="H177" s="243"/>
      <c r="I177" s="243"/>
    </row>
    <row r="178" spans="4:9" s="73" customFormat="1" ht="9" customHeight="1">
      <c r="D178" s="9"/>
      <c r="E178" s="9"/>
      <c r="F178" s="243"/>
      <c r="G178" s="243"/>
      <c r="H178" s="243"/>
      <c r="I178" s="243"/>
    </row>
    <row r="179" spans="4:9" s="73" customFormat="1" ht="9" customHeight="1">
      <c r="D179" s="9"/>
      <c r="E179" s="9"/>
      <c r="F179" s="243"/>
      <c r="G179" s="243"/>
      <c r="H179" s="243"/>
      <c r="I179" s="243"/>
    </row>
    <row r="180" spans="4:9" s="73" customFormat="1" ht="9" customHeight="1">
      <c r="D180" s="9"/>
      <c r="E180" s="9"/>
      <c r="F180" s="243"/>
      <c r="G180" s="243"/>
      <c r="H180" s="243"/>
      <c r="I180" s="243"/>
    </row>
    <row r="181" spans="4:9" s="73" customFormat="1" ht="9" customHeight="1">
      <c r="D181" s="9"/>
      <c r="E181" s="9"/>
      <c r="F181" s="243"/>
      <c r="G181" s="243"/>
      <c r="H181" s="243"/>
      <c r="I181" s="243"/>
    </row>
    <row r="182" spans="4:9" s="73" customFormat="1" ht="9" customHeight="1">
      <c r="D182" s="9"/>
      <c r="E182" s="9"/>
      <c r="F182" s="243"/>
      <c r="G182" s="243"/>
      <c r="H182" s="243"/>
      <c r="I182" s="243"/>
    </row>
    <row r="183" spans="4:9" s="73" customFormat="1" ht="9" customHeight="1">
      <c r="D183" s="9"/>
      <c r="E183" s="9"/>
      <c r="F183" s="243"/>
      <c r="G183" s="243"/>
      <c r="H183" s="243"/>
      <c r="I183" s="243"/>
    </row>
    <row r="184" spans="4:9" s="73" customFormat="1" ht="9" customHeight="1">
      <c r="D184" s="9"/>
      <c r="E184" s="9"/>
      <c r="F184" s="243"/>
      <c r="G184" s="243"/>
      <c r="H184" s="243"/>
      <c r="I184" s="243"/>
    </row>
    <row r="185" spans="4:9" s="73" customFormat="1" ht="9" customHeight="1">
      <c r="D185" s="9"/>
      <c r="E185" s="9"/>
      <c r="F185" s="243"/>
      <c r="G185" s="243"/>
      <c r="H185" s="243"/>
      <c r="I185" s="243"/>
    </row>
    <row r="186" spans="4:9" s="73" customFormat="1" ht="9" customHeight="1">
      <c r="D186" s="9"/>
      <c r="E186" s="9"/>
      <c r="F186" s="243"/>
      <c r="G186" s="243"/>
      <c r="H186" s="243"/>
      <c r="I186" s="243"/>
    </row>
    <row r="187" spans="4:9" s="73" customFormat="1" ht="9" customHeight="1">
      <c r="D187" s="9"/>
      <c r="E187" s="9"/>
      <c r="F187" s="243"/>
      <c r="G187" s="243"/>
      <c r="H187" s="243"/>
      <c r="I187" s="243"/>
    </row>
    <row r="188" spans="4:9" s="73" customFormat="1" ht="9" customHeight="1">
      <c r="D188" s="9"/>
      <c r="E188" s="9"/>
      <c r="F188" s="243"/>
      <c r="G188" s="243"/>
      <c r="H188" s="243"/>
      <c r="I188" s="243"/>
    </row>
    <row r="189" spans="4:9" s="73" customFormat="1" ht="9" customHeight="1">
      <c r="D189" s="9"/>
      <c r="E189" s="9"/>
      <c r="F189" s="243"/>
      <c r="G189" s="243"/>
      <c r="H189" s="243"/>
      <c r="I189" s="243"/>
    </row>
    <row r="190" spans="4:9" s="73" customFormat="1" ht="9" customHeight="1">
      <c r="D190" s="9"/>
      <c r="E190" s="9"/>
      <c r="F190" s="243"/>
      <c r="G190" s="243"/>
      <c r="H190" s="243"/>
      <c r="I190" s="243"/>
    </row>
    <row r="191" spans="4:9" s="73" customFormat="1" ht="9" customHeight="1">
      <c r="D191" s="9"/>
      <c r="E191" s="9"/>
      <c r="F191" s="243"/>
      <c r="G191" s="243"/>
      <c r="H191" s="243"/>
      <c r="I191" s="243"/>
    </row>
    <row r="192" spans="4:9" s="73" customFormat="1" ht="9" customHeight="1">
      <c r="D192" s="9"/>
      <c r="E192" s="9"/>
      <c r="F192" s="243"/>
      <c r="G192" s="243"/>
      <c r="H192" s="243"/>
      <c r="I192" s="243"/>
    </row>
    <row r="193" spans="4:9" s="73" customFormat="1" ht="9" customHeight="1">
      <c r="D193" s="9"/>
      <c r="E193" s="9"/>
      <c r="F193" s="243"/>
      <c r="G193" s="243"/>
      <c r="H193" s="243"/>
      <c r="I193" s="243"/>
    </row>
    <row r="194" spans="4:9" s="73" customFormat="1" ht="9" customHeight="1">
      <c r="D194" s="9"/>
      <c r="E194" s="9"/>
      <c r="F194" s="243"/>
      <c r="G194" s="243"/>
      <c r="H194" s="243"/>
      <c r="I194" s="243"/>
    </row>
    <row r="195" spans="4:9" s="73" customFormat="1" ht="9" customHeight="1">
      <c r="D195" s="9"/>
      <c r="E195" s="9"/>
      <c r="F195" s="243"/>
      <c r="G195" s="243"/>
      <c r="H195" s="243"/>
      <c r="I195" s="243"/>
    </row>
    <row r="196" spans="4:9" s="73" customFormat="1" ht="9" customHeight="1">
      <c r="D196" s="9"/>
      <c r="E196" s="9"/>
      <c r="F196" s="243"/>
      <c r="G196" s="243"/>
      <c r="H196" s="243"/>
      <c r="I196" s="243"/>
    </row>
    <row r="197" spans="4:9" s="73" customFormat="1" ht="9" customHeight="1">
      <c r="D197" s="9"/>
      <c r="E197" s="9"/>
      <c r="F197" s="243"/>
      <c r="G197" s="243"/>
      <c r="H197" s="243"/>
      <c r="I197" s="243"/>
    </row>
    <row r="198" spans="4:9" s="73" customFormat="1" ht="9" customHeight="1">
      <c r="D198" s="9"/>
      <c r="E198" s="9"/>
      <c r="F198" s="243"/>
      <c r="G198" s="243"/>
      <c r="H198" s="243"/>
      <c r="I198" s="243"/>
    </row>
    <row r="199" spans="4:9" s="73" customFormat="1" ht="9" customHeight="1">
      <c r="D199" s="9"/>
      <c r="E199" s="9"/>
      <c r="F199" s="243"/>
      <c r="G199" s="243"/>
      <c r="H199" s="243"/>
      <c r="I199" s="243"/>
    </row>
    <row r="200" spans="4:9" s="73" customFormat="1" ht="9" customHeight="1">
      <c r="D200" s="9"/>
      <c r="E200" s="9"/>
      <c r="F200" s="243"/>
      <c r="G200" s="243"/>
      <c r="H200" s="243"/>
      <c r="I200" s="243"/>
    </row>
    <row r="201" spans="4:9" s="73" customFormat="1" ht="9" customHeight="1">
      <c r="D201" s="9"/>
      <c r="E201" s="9"/>
      <c r="F201" s="243"/>
      <c r="G201" s="243"/>
      <c r="H201" s="243"/>
      <c r="I201" s="243"/>
    </row>
    <row r="202" spans="4:9" s="73" customFormat="1" ht="9" customHeight="1">
      <c r="D202" s="9"/>
      <c r="E202" s="9"/>
      <c r="F202" s="243"/>
      <c r="G202" s="243"/>
      <c r="H202" s="243"/>
      <c r="I202" s="243"/>
    </row>
    <row r="203" spans="4:9" s="73" customFormat="1" ht="9" customHeight="1">
      <c r="D203" s="9"/>
      <c r="E203" s="9"/>
      <c r="F203" s="243"/>
      <c r="G203" s="243"/>
      <c r="H203" s="243"/>
      <c r="I203" s="243"/>
    </row>
    <row r="204" spans="4:9" s="73" customFormat="1" ht="9" customHeight="1">
      <c r="D204" s="9"/>
      <c r="E204" s="9"/>
      <c r="F204" s="243"/>
      <c r="G204" s="243"/>
      <c r="H204" s="243"/>
      <c r="I204" s="243"/>
    </row>
    <row r="205" spans="4:9" s="73" customFormat="1" ht="9" customHeight="1">
      <c r="D205" s="9"/>
      <c r="E205" s="9"/>
      <c r="F205" s="243"/>
      <c r="G205" s="243"/>
      <c r="H205" s="243"/>
      <c r="I205" s="243"/>
    </row>
    <row r="206" spans="4:9" s="73" customFormat="1" ht="9" customHeight="1">
      <c r="D206" s="9"/>
      <c r="E206" s="9"/>
      <c r="F206" s="243"/>
      <c r="G206" s="243"/>
      <c r="H206" s="243"/>
      <c r="I206" s="243"/>
    </row>
    <row r="207" spans="4:9" s="73" customFormat="1" ht="9" customHeight="1">
      <c r="D207" s="9"/>
      <c r="E207" s="9"/>
      <c r="F207" s="243"/>
      <c r="G207" s="243"/>
      <c r="H207" s="243"/>
      <c r="I207" s="243"/>
    </row>
    <row r="208" spans="4:9" s="73" customFormat="1" ht="9" customHeight="1">
      <c r="D208" s="9"/>
      <c r="E208" s="9"/>
      <c r="F208" s="243"/>
      <c r="G208" s="243"/>
      <c r="H208" s="243"/>
      <c r="I208" s="243"/>
    </row>
    <row r="209" spans="4:9" s="73" customFormat="1" ht="9" customHeight="1">
      <c r="D209" s="9"/>
      <c r="E209" s="9"/>
      <c r="F209" s="243"/>
      <c r="G209" s="243"/>
      <c r="H209" s="243"/>
      <c r="I209" s="243"/>
    </row>
    <row r="210" spans="4:9" s="73" customFormat="1" ht="9" customHeight="1">
      <c r="D210" s="9"/>
      <c r="E210" s="9"/>
      <c r="F210" s="243"/>
      <c r="G210" s="243"/>
      <c r="H210" s="243"/>
      <c r="I210" s="243"/>
    </row>
    <row r="211" spans="4:9" s="73" customFormat="1" ht="9" customHeight="1">
      <c r="D211" s="9"/>
      <c r="E211" s="9"/>
      <c r="F211" s="243"/>
      <c r="G211" s="243"/>
      <c r="H211" s="243"/>
      <c r="I211" s="243"/>
    </row>
    <row r="212" spans="4:9" s="73" customFormat="1" ht="9" customHeight="1">
      <c r="D212" s="9"/>
      <c r="E212" s="9"/>
      <c r="F212" s="243"/>
      <c r="G212" s="243"/>
      <c r="H212" s="243"/>
      <c r="I212" s="243"/>
    </row>
    <row r="213" spans="4:9" s="73" customFormat="1" ht="9" customHeight="1">
      <c r="D213" s="9"/>
      <c r="E213" s="9"/>
      <c r="F213" s="243"/>
      <c r="G213" s="243"/>
      <c r="H213" s="243"/>
      <c r="I213" s="243"/>
    </row>
    <row r="214" spans="4:9" s="73" customFormat="1" ht="9" customHeight="1">
      <c r="D214" s="9"/>
      <c r="E214" s="9"/>
      <c r="F214" s="243"/>
      <c r="G214" s="243"/>
      <c r="H214" s="243"/>
      <c r="I214" s="243"/>
    </row>
    <row r="215" spans="4:9" s="73" customFormat="1" ht="9" customHeight="1">
      <c r="D215" s="9"/>
      <c r="E215" s="9"/>
      <c r="F215" s="243"/>
      <c r="G215" s="243"/>
      <c r="H215" s="243"/>
      <c r="I215" s="243"/>
    </row>
    <row r="216" spans="4:9" s="73" customFormat="1" ht="9" customHeight="1">
      <c r="D216" s="9"/>
      <c r="E216" s="9"/>
      <c r="F216" s="243"/>
      <c r="G216" s="243"/>
      <c r="H216" s="243"/>
      <c r="I216" s="243"/>
    </row>
    <row r="217" spans="4:9" s="73" customFormat="1" ht="9" customHeight="1">
      <c r="D217" s="9"/>
      <c r="E217" s="9"/>
      <c r="F217" s="243"/>
      <c r="G217" s="243"/>
      <c r="H217" s="243"/>
      <c r="I217" s="243"/>
    </row>
    <row r="218" spans="4:9" s="73" customFormat="1" ht="9" customHeight="1">
      <c r="D218" s="9"/>
      <c r="E218" s="9"/>
      <c r="F218" s="243"/>
      <c r="G218" s="243"/>
      <c r="H218" s="243"/>
      <c r="I218" s="243"/>
    </row>
    <row r="219" spans="4:9" s="73" customFormat="1" ht="9" customHeight="1">
      <c r="D219" s="9"/>
      <c r="E219" s="9"/>
      <c r="F219" s="243"/>
      <c r="G219" s="243"/>
      <c r="H219" s="243"/>
      <c r="I219" s="243"/>
    </row>
    <row r="220" spans="4:9" s="73" customFormat="1" ht="9" customHeight="1">
      <c r="D220" s="9"/>
      <c r="E220" s="9"/>
      <c r="F220" s="243"/>
      <c r="G220" s="243"/>
      <c r="H220" s="243"/>
      <c r="I220" s="243"/>
    </row>
    <row r="221" spans="4:9" s="73" customFormat="1" ht="9" customHeight="1">
      <c r="D221" s="9"/>
      <c r="E221" s="9"/>
      <c r="F221" s="243"/>
      <c r="G221" s="243"/>
      <c r="H221" s="243"/>
      <c r="I221" s="243"/>
    </row>
    <row r="222" spans="4:9" s="73" customFormat="1" ht="9" customHeight="1">
      <c r="D222" s="9"/>
      <c r="E222" s="9"/>
      <c r="F222" s="243"/>
      <c r="G222" s="243"/>
      <c r="H222" s="243"/>
      <c r="I222" s="243"/>
    </row>
    <row r="223" spans="4:9" s="73" customFormat="1" ht="9" customHeight="1">
      <c r="D223" s="9"/>
      <c r="E223" s="9"/>
      <c r="F223" s="243"/>
      <c r="G223" s="243"/>
      <c r="H223" s="243"/>
      <c r="I223" s="243"/>
    </row>
    <row r="224" spans="4:9" s="73" customFormat="1" ht="9" customHeight="1">
      <c r="D224" s="9"/>
      <c r="E224" s="9"/>
      <c r="F224" s="243"/>
      <c r="G224" s="243"/>
      <c r="H224" s="243"/>
      <c r="I224" s="243"/>
    </row>
    <row r="225" spans="3:9" s="73" customFormat="1" ht="9" customHeight="1">
      <c r="D225" s="9"/>
      <c r="E225" s="9"/>
      <c r="F225" s="243"/>
      <c r="G225" s="243"/>
      <c r="H225" s="243"/>
      <c r="I225" s="243"/>
    </row>
    <row r="226" spans="3:9" s="73" customFormat="1" ht="9" customHeight="1">
      <c r="D226" s="9"/>
      <c r="E226" s="9"/>
      <c r="F226" s="243"/>
      <c r="G226" s="243"/>
      <c r="H226" s="243"/>
      <c r="I226" s="243"/>
    </row>
    <row r="227" spans="3:9" s="73" customFormat="1" ht="9" customHeight="1">
      <c r="D227" s="9"/>
      <c r="E227" s="9"/>
      <c r="F227" s="243"/>
      <c r="G227" s="243"/>
      <c r="H227" s="243"/>
      <c r="I227" s="243"/>
    </row>
    <row r="228" spans="3:9" s="73" customFormat="1" ht="9" customHeight="1">
      <c r="D228" s="9"/>
      <c r="E228" s="9"/>
      <c r="F228" s="243"/>
      <c r="G228" s="243"/>
      <c r="H228" s="243"/>
      <c r="I228" s="243"/>
    </row>
    <row r="229" spans="3:9" s="73" customFormat="1" ht="9" customHeight="1">
      <c r="D229" s="9"/>
      <c r="E229" s="9"/>
      <c r="F229" s="243"/>
      <c r="G229" s="243"/>
      <c r="H229" s="243"/>
      <c r="I229" s="243"/>
    </row>
    <row r="230" spans="3:9" s="73" customFormat="1" ht="9" customHeight="1">
      <c r="D230" s="9"/>
      <c r="E230" s="9"/>
      <c r="F230" s="243"/>
      <c r="G230" s="243"/>
      <c r="H230" s="243"/>
      <c r="I230" s="243"/>
    </row>
    <row r="231" spans="3:9" s="73" customFormat="1" ht="9" customHeight="1">
      <c r="D231" s="9"/>
      <c r="E231" s="9"/>
      <c r="F231" s="243"/>
      <c r="G231" s="243"/>
      <c r="H231" s="243"/>
      <c r="I231" s="243"/>
    </row>
    <row r="232" spans="3:9" s="73" customFormat="1" ht="9" customHeight="1">
      <c r="D232" s="9"/>
      <c r="E232" s="9"/>
      <c r="F232" s="243"/>
      <c r="G232" s="243"/>
      <c r="H232" s="243"/>
      <c r="I232" s="243"/>
    </row>
    <row r="233" spans="3:9" s="73" customFormat="1" ht="9" customHeight="1">
      <c r="D233" s="9"/>
      <c r="E233" s="9"/>
      <c r="F233" s="243"/>
      <c r="G233" s="243"/>
      <c r="H233" s="243"/>
      <c r="I233" s="243"/>
    </row>
    <row r="234" spans="3:9" s="73" customFormat="1" ht="9" customHeight="1">
      <c r="D234" s="9"/>
      <c r="E234" s="9"/>
      <c r="F234" s="243"/>
      <c r="G234" s="243"/>
      <c r="H234" s="243"/>
      <c r="I234" s="243"/>
    </row>
    <row r="235" spans="3:9" s="73" customFormat="1" ht="9" customHeight="1">
      <c r="D235" s="9"/>
      <c r="E235" s="9"/>
      <c r="F235" s="243"/>
      <c r="G235" s="243"/>
      <c r="H235" s="243"/>
      <c r="I235" s="243"/>
    </row>
    <row r="236" spans="3:9" s="73" customFormat="1" ht="9" customHeight="1">
      <c r="D236" s="9"/>
      <c r="E236" s="9"/>
      <c r="F236" s="243"/>
      <c r="G236" s="243"/>
      <c r="H236" s="243"/>
      <c r="I236" s="243"/>
    </row>
    <row r="237" spans="3:9" s="73" customFormat="1" ht="9" customHeight="1">
      <c r="D237" s="9"/>
      <c r="E237" s="9"/>
      <c r="F237" s="243"/>
      <c r="G237" s="243"/>
      <c r="H237" s="243"/>
      <c r="I237" s="243"/>
    </row>
    <row r="238" spans="3:9" s="73" customFormat="1" ht="9" customHeight="1">
      <c r="C238" s="99"/>
      <c r="D238" s="10"/>
      <c r="E238" s="10"/>
      <c r="F238" s="243"/>
      <c r="G238" s="243"/>
      <c r="H238" s="243"/>
      <c r="I238" s="243"/>
    </row>
    <row r="239" spans="3:9" s="73" customFormat="1" ht="9" customHeight="1">
      <c r="D239" s="9"/>
      <c r="E239" s="9"/>
      <c r="F239" s="243"/>
      <c r="G239" s="243"/>
      <c r="H239" s="243"/>
      <c r="I239" s="243"/>
    </row>
    <row r="240" spans="3:9" s="73" customFormat="1" ht="9" customHeight="1">
      <c r="D240" s="9"/>
      <c r="E240" s="9"/>
      <c r="F240" s="243"/>
      <c r="G240" s="243"/>
      <c r="H240" s="243"/>
      <c r="I240" s="243"/>
    </row>
    <row r="241" spans="4:9" s="73" customFormat="1" ht="9" customHeight="1">
      <c r="D241" s="9"/>
      <c r="E241" s="9"/>
      <c r="F241" s="243"/>
      <c r="G241" s="243"/>
      <c r="H241" s="243"/>
      <c r="I241" s="243"/>
    </row>
    <row r="242" spans="4:9" s="73" customFormat="1" ht="9" customHeight="1">
      <c r="D242" s="9"/>
      <c r="E242" s="9"/>
      <c r="F242" s="243"/>
      <c r="G242" s="243"/>
      <c r="H242" s="243"/>
      <c r="I242" s="243"/>
    </row>
    <row r="243" spans="4:9" s="73" customFormat="1" ht="9" customHeight="1">
      <c r="D243" s="9"/>
      <c r="E243" s="9"/>
      <c r="F243" s="243"/>
      <c r="G243" s="243"/>
      <c r="H243" s="243"/>
      <c r="I243" s="243"/>
    </row>
    <row r="244" spans="4:9" s="73" customFormat="1" ht="9" customHeight="1">
      <c r="D244" s="9"/>
      <c r="E244" s="9"/>
      <c r="F244" s="243"/>
      <c r="G244" s="243"/>
      <c r="H244" s="243"/>
      <c r="I244" s="243"/>
    </row>
    <row r="245" spans="4:9" s="73" customFormat="1" ht="9" customHeight="1">
      <c r="D245" s="9"/>
      <c r="E245" s="9"/>
      <c r="F245" s="243"/>
      <c r="G245" s="243"/>
      <c r="H245" s="243"/>
      <c r="I245" s="243"/>
    </row>
    <row r="246" spans="4:9" s="73" customFormat="1" ht="9" customHeight="1">
      <c r="D246" s="9"/>
      <c r="E246" s="9"/>
      <c r="F246" s="243"/>
      <c r="G246" s="243"/>
      <c r="H246" s="243"/>
      <c r="I246" s="243"/>
    </row>
    <row r="247" spans="4:9" s="73" customFormat="1" ht="9" customHeight="1">
      <c r="D247" s="9"/>
      <c r="E247" s="9"/>
      <c r="F247" s="243"/>
      <c r="G247" s="243"/>
      <c r="H247" s="243"/>
      <c r="I247" s="243"/>
    </row>
    <row r="248" spans="4:9" s="73" customFormat="1" ht="9" customHeight="1">
      <c r="D248" s="9"/>
      <c r="E248" s="9"/>
      <c r="F248" s="243"/>
      <c r="G248" s="243"/>
      <c r="H248" s="243"/>
      <c r="I248" s="243"/>
    </row>
    <row r="249" spans="4:9" s="73" customFormat="1" ht="9" customHeight="1">
      <c r="D249" s="9"/>
      <c r="E249" s="9"/>
      <c r="F249" s="243"/>
      <c r="G249" s="243"/>
      <c r="H249" s="243"/>
      <c r="I249" s="243"/>
    </row>
    <row r="250" spans="4:9" s="73" customFormat="1" ht="9" customHeight="1">
      <c r="D250" s="9"/>
      <c r="E250" s="9"/>
      <c r="F250" s="243"/>
      <c r="G250" s="243"/>
      <c r="H250" s="243"/>
      <c r="I250" s="243"/>
    </row>
    <row r="251" spans="4:9" s="73" customFormat="1" ht="9" customHeight="1">
      <c r="D251" s="9"/>
      <c r="E251" s="9"/>
      <c r="F251" s="243"/>
      <c r="G251" s="243"/>
      <c r="H251" s="243"/>
      <c r="I251" s="243"/>
    </row>
    <row r="252" spans="4:9" s="73" customFormat="1" ht="9" customHeight="1">
      <c r="D252" s="9"/>
      <c r="E252" s="9"/>
      <c r="F252" s="243"/>
      <c r="G252" s="243"/>
      <c r="H252" s="243"/>
      <c r="I252" s="243"/>
    </row>
    <row r="253" spans="4:9" s="73" customFormat="1" ht="9" customHeight="1">
      <c r="D253" s="9"/>
      <c r="E253" s="9"/>
      <c r="F253" s="243"/>
      <c r="G253" s="243"/>
      <c r="H253" s="243"/>
      <c r="I253" s="243"/>
    </row>
    <row r="254" spans="4:9" s="73" customFormat="1" ht="9" customHeight="1">
      <c r="D254" s="9"/>
      <c r="E254" s="9"/>
      <c r="F254" s="243"/>
      <c r="G254" s="243"/>
      <c r="H254" s="243"/>
      <c r="I254" s="243"/>
    </row>
    <row r="255" spans="4:9" s="73" customFormat="1" ht="9" customHeight="1">
      <c r="D255" s="9"/>
      <c r="E255" s="9"/>
      <c r="F255" s="243"/>
      <c r="G255" s="243"/>
      <c r="H255" s="243"/>
      <c r="I255" s="243"/>
    </row>
    <row r="256" spans="4:9" s="73" customFormat="1" ht="9" customHeight="1">
      <c r="D256" s="9"/>
      <c r="E256" s="9"/>
      <c r="F256" s="243"/>
      <c r="G256" s="243"/>
      <c r="H256" s="243"/>
      <c r="I256" s="243"/>
    </row>
    <row r="257" spans="4:9" s="73" customFormat="1" ht="9" customHeight="1">
      <c r="D257" s="9"/>
      <c r="E257" s="9"/>
      <c r="F257" s="243"/>
      <c r="G257" s="243"/>
      <c r="H257" s="243"/>
      <c r="I257" s="243"/>
    </row>
    <row r="258" spans="4:9" s="73" customFormat="1" ht="9" customHeight="1">
      <c r="D258" s="9"/>
      <c r="E258" s="9"/>
      <c r="F258" s="243"/>
      <c r="G258" s="243"/>
      <c r="H258" s="243"/>
      <c r="I258" s="243"/>
    </row>
    <row r="259" spans="4:9" s="73" customFormat="1" ht="9" customHeight="1">
      <c r="D259" s="9"/>
      <c r="E259" s="9"/>
      <c r="F259" s="243"/>
      <c r="G259" s="243"/>
      <c r="H259" s="243"/>
      <c r="I259" s="243"/>
    </row>
    <row r="260" spans="4:9" s="73" customFormat="1" ht="9" customHeight="1">
      <c r="D260" s="9"/>
      <c r="E260" s="9"/>
      <c r="F260" s="243"/>
      <c r="G260" s="243"/>
      <c r="H260" s="243"/>
      <c r="I260" s="243"/>
    </row>
    <row r="261" spans="4:9" s="73" customFormat="1" ht="9" customHeight="1">
      <c r="D261" s="9"/>
      <c r="E261" s="9"/>
      <c r="F261" s="243"/>
      <c r="G261" s="243"/>
      <c r="H261" s="243"/>
      <c r="I261" s="243"/>
    </row>
    <row r="262" spans="4:9" s="73" customFormat="1" ht="9" customHeight="1">
      <c r="D262" s="9"/>
      <c r="E262" s="9"/>
      <c r="F262" s="243"/>
      <c r="G262" s="243"/>
      <c r="H262" s="243"/>
      <c r="I262" s="243"/>
    </row>
    <row r="263" spans="4:9" s="73" customFormat="1" ht="9" customHeight="1">
      <c r="D263" s="9"/>
      <c r="E263" s="9"/>
      <c r="F263" s="243"/>
      <c r="G263" s="243"/>
      <c r="H263" s="243"/>
      <c r="I263" s="243"/>
    </row>
    <row r="264" spans="4:9" s="73" customFormat="1" ht="9" customHeight="1">
      <c r="D264" s="9"/>
      <c r="E264" s="9"/>
      <c r="F264" s="243"/>
      <c r="G264" s="243"/>
      <c r="H264" s="243"/>
      <c r="I264" s="243"/>
    </row>
    <row r="265" spans="4:9" s="73" customFormat="1" ht="9" customHeight="1">
      <c r="D265" s="9"/>
      <c r="E265" s="9"/>
      <c r="F265" s="243"/>
      <c r="G265" s="243"/>
      <c r="H265" s="243"/>
      <c r="I265" s="243"/>
    </row>
    <row r="266" spans="4:9" s="73" customFormat="1" ht="9" customHeight="1">
      <c r="D266" s="9"/>
      <c r="E266" s="9"/>
      <c r="F266" s="243"/>
      <c r="G266" s="243"/>
      <c r="H266" s="243"/>
      <c r="I266" s="243"/>
    </row>
    <row r="267" spans="4:9" s="73" customFormat="1" ht="9" customHeight="1">
      <c r="D267" s="9"/>
      <c r="E267" s="9"/>
      <c r="F267" s="243"/>
      <c r="G267" s="243"/>
      <c r="H267" s="243"/>
      <c r="I267" s="243"/>
    </row>
    <row r="268" spans="4:9" s="73" customFormat="1" ht="9" customHeight="1">
      <c r="D268" s="9"/>
      <c r="E268" s="9"/>
      <c r="F268" s="243"/>
      <c r="G268" s="243"/>
      <c r="H268" s="243"/>
      <c r="I268" s="243"/>
    </row>
    <row r="269" spans="4:9" s="73" customFormat="1" ht="9" customHeight="1">
      <c r="D269" s="9"/>
      <c r="E269" s="9"/>
      <c r="F269" s="243"/>
      <c r="G269" s="243"/>
      <c r="H269" s="243"/>
      <c r="I269" s="243"/>
    </row>
    <row r="270" spans="4:9" s="73" customFormat="1" ht="9" customHeight="1">
      <c r="D270" s="9"/>
      <c r="E270" s="9"/>
      <c r="F270" s="243"/>
      <c r="G270" s="243"/>
      <c r="H270" s="243"/>
      <c r="I270" s="243"/>
    </row>
    <row r="271" spans="4:9" s="73" customFormat="1" ht="9" customHeight="1">
      <c r="D271" s="9"/>
      <c r="E271" s="9"/>
      <c r="F271" s="243"/>
      <c r="G271" s="243"/>
      <c r="H271" s="243"/>
      <c r="I271" s="243"/>
    </row>
    <row r="272" spans="4:9" s="73" customFormat="1" ht="9" customHeight="1">
      <c r="D272" s="9"/>
      <c r="E272" s="9"/>
      <c r="F272" s="243"/>
      <c r="G272" s="243"/>
      <c r="H272" s="243"/>
      <c r="I272" s="243"/>
    </row>
    <row r="273" spans="4:9" s="73" customFormat="1" ht="9" customHeight="1">
      <c r="D273" s="9"/>
      <c r="E273" s="9"/>
      <c r="F273" s="243"/>
      <c r="G273" s="243"/>
      <c r="H273" s="243"/>
      <c r="I273" s="243"/>
    </row>
    <row r="274" spans="4:9" s="73" customFormat="1" ht="9" customHeight="1">
      <c r="D274" s="9"/>
      <c r="E274" s="9"/>
      <c r="F274" s="243"/>
      <c r="G274" s="243"/>
      <c r="H274" s="243"/>
      <c r="I274" s="243"/>
    </row>
    <row r="275" spans="4:9" s="73" customFormat="1" ht="9" customHeight="1">
      <c r="D275" s="9"/>
      <c r="E275" s="9"/>
      <c r="F275" s="243"/>
      <c r="G275" s="243"/>
      <c r="H275" s="243"/>
      <c r="I275" s="243"/>
    </row>
    <row r="276" spans="4:9" s="73" customFormat="1" ht="9" customHeight="1">
      <c r="D276" s="9"/>
      <c r="E276" s="9"/>
      <c r="F276" s="243"/>
      <c r="G276" s="243"/>
      <c r="H276" s="243"/>
      <c r="I276" s="243"/>
    </row>
    <row r="277" spans="4:9" s="73" customFormat="1" ht="9" customHeight="1">
      <c r="D277" s="9"/>
      <c r="E277" s="9"/>
      <c r="F277" s="243"/>
      <c r="G277" s="243"/>
      <c r="H277" s="243"/>
      <c r="I277" s="243"/>
    </row>
    <row r="278" spans="4:9" s="73" customFormat="1" ht="9" customHeight="1">
      <c r="D278" s="9"/>
      <c r="E278" s="9"/>
      <c r="F278" s="243"/>
      <c r="G278" s="243"/>
      <c r="H278" s="243"/>
      <c r="I278" s="243"/>
    </row>
    <row r="279" spans="4:9" s="73" customFormat="1" ht="9" customHeight="1">
      <c r="D279" s="9"/>
      <c r="E279" s="9"/>
      <c r="F279" s="243"/>
      <c r="G279" s="243"/>
      <c r="H279" s="243"/>
      <c r="I279" s="243"/>
    </row>
    <row r="280" spans="4:9" s="73" customFormat="1" ht="9" customHeight="1">
      <c r="D280" s="9"/>
      <c r="E280" s="9"/>
      <c r="F280" s="243"/>
      <c r="G280" s="243"/>
      <c r="H280" s="243"/>
      <c r="I280" s="243"/>
    </row>
    <row r="281" spans="4:9" s="73" customFormat="1" ht="9" customHeight="1">
      <c r="D281" s="9"/>
      <c r="E281" s="9"/>
      <c r="F281" s="243"/>
      <c r="G281" s="243"/>
      <c r="H281" s="243"/>
      <c r="I281" s="243"/>
    </row>
    <row r="282" spans="4:9" s="73" customFormat="1" ht="9" customHeight="1">
      <c r="D282" s="9"/>
      <c r="E282" s="9"/>
      <c r="F282" s="243"/>
      <c r="G282" s="243"/>
      <c r="H282" s="243"/>
      <c r="I282" s="243"/>
    </row>
    <row r="283" spans="4:9" s="73" customFormat="1" ht="9" customHeight="1">
      <c r="D283" s="9"/>
      <c r="E283" s="9"/>
      <c r="F283" s="243"/>
      <c r="G283" s="243"/>
      <c r="H283" s="243"/>
      <c r="I283" s="243"/>
    </row>
    <row r="284" spans="4:9" s="73" customFormat="1" ht="9" customHeight="1">
      <c r="D284" s="9"/>
      <c r="E284" s="9"/>
      <c r="F284" s="243"/>
      <c r="G284" s="243"/>
      <c r="H284" s="243"/>
      <c r="I284" s="243"/>
    </row>
    <row r="285" spans="4:9" s="73" customFormat="1" ht="9" customHeight="1">
      <c r="D285" s="9"/>
      <c r="E285" s="9"/>
      <c r="F285" s="243"/>
      <c r="G285" s="243"/>
      <c r="H285" s="243"/>
      <c r="I285" s="243"/>
    </row>
    <row r="286" spans="4:9" s="73" customFormat="1" ht="9" customHeight="1">
      <c r="D286" s="9"/>
      <c r="E286" s="9"/>
      <c r="F286" s="243"/>
      <c r="G286" s="243"/>
      <c r="H286" s="243"/>
      <c r="I286" s="243"/>
    </row>
    <row r="287" spans="4:9" s="73" customFormat="1" ht="9" customHeight="1">
      <c r="D287" s="9"/>
      <c r="E287" s="9"/>
      <c r="F287" s="243"/>
      <c r="G287" s="243"/>
      <c r="H287" s="243"/>
      <c r="I287" s="243"/>
    </row>
    <row r="288" spans="4:9" s="73" customFormat="1" ht="9" customHeight="1">
      <c r="D288" s="9"/>
      <c r="E288" s="9"/>
      <c r="F288" s="243"/>
      <c r="G288" s="243"/>
      <c r="H288" s="243"/>
      <c r="I288" s="243"/>
    </row>
    <row r="289" spans="4:9" s="73" customFormat="1" ht="9" customHeight="1">
      <c r="D289" s="9"/>
      <c r="E289" s="9"/>
      <c r="F289" s="243"/>
      <c r="G289" s="243"/>
      <c r="H289" s="243"/>
      <c r="I289" s="243"/>
    </row>
    <row r="290" spans="4:9" s="73" customFormat="1" ht="9" customHeight="1">
      <c r="D290" s="9"/>
      <c r="E290" s="9"/>
      <c r="F290" s="243"/>
      <c r="G290" s="243"/>
      <c r="H290" s="243"/>
      <c r="I290" s="243"/>
    </row>
    <row r="291" spans="4:9" s="73" customFormat="1" ht="9" customHeight="1">
      <c r="D291" s="9"/>
      <c r="E291" s="9"/>
      <c r="F291" s="243"/>
      <c r="G291" s="243"/>
      <c r="H291" s="243"/>
      <c r="I291" s="243"/>
    </row>
    <row r="292" spans="4:9" s="73" customFormat="1" ht="9" customHeight="1">
      <c r="D292" s="9"/>
      <c r="E292" s="9"/>
      <c r="F292" s="243"/>
      <c r="G292" s="243"/>
      <c r="H292" s="243"/>
      <c r="I292" s="243"/>
    </row>
    <row r="293" spans="4:9" s="73" customFormat="1" ht="9" customHeight="1">
      <c r="D293" s="9"/>
      <c r="E293" s="9"/>
      <c r="F293" s="243"/>
      <c r="G293" s="243"/>
      <c r="H293" s="243"/>
      <c r="I293" s="243"/>
    </row>
    <row r="294" spans="4:9" s="73" customFormat="1" ht="9" customHeight="1">
      <c r="D294" s="9"/>
      <c r="E294" s="9"/>
      <c r="F294" s="243"/>
      <c r="G294" s="243"/>
      <c r="H294" s="243"/>
      <c r="I294" s="243"/>
    </row>
    <row r="295" spans="4:9" s="73" customFormat="1" ht="9" customHeight="1">
      <c r="D295" s="9"/>
      <c r="E295" s="9"/>
      <c r="F295" s="243"/>
      <c r="G295" s="243"/>
      <c r="H295" s="243"/>
      <c r="I295" s="243"/>
    </row>
    <row r="296" spans="4:9" s="73" customFormat="1" ht="9" customHeight="1">
      <c r="D296" s="9"/>
      <c r="E296" s="9"/>
      <c r="F296" s="243"/>
      <c r="G296" s="243"/>
      <c r="H296" s="243"/>
      <c r="I296" s="243"/>
    </row>
    <row r="297" spans="4:9" s="73" customFormat="1" ht="9" customHeight="1">
      <c r="D297" s="9"/>
      <c r="E297" s="9"/>
      <c r="F297" s="243"/>
      <c r="G297" s="243"/>
      <c r="H297" s="243"/>
      <c r="I297" s="243"/>
    </row>
    <row r="298" spans="4:9" s="73" customFormat="1" ht="9" customHeight="1">
      <c r="D298" s="9"/>
      <c r="E298" s="9"/>
      <c r="F298" s="243"/>
      <c r="G298" s="243"/>
      <c r="H298" s="243"/>
      <c r="I298" s="243"/>
    </row>
    <row r="299" spans="4:9" s="73" customFormat="1" ht="9" customHeight="1">
      <c r="D299" s="9"/>
      <c r="E299" s="9"/>
      <c r="F299" s="243"/>
      <c r="G299" s="243"/>
      <c r="H299" s="243"/>
      <c r="I299" s="243"/>
    </row>
    <row r="300" spans="4:9" s="73" customFormat="1" ht="9" customHeight="1">
      <c r="D300" s="9"/>
      <c r="E300" s="9"/>
      <c r="F300" s="243"/>
      <c r="G300" s="243"/>
      <c r="H300" s="243"/>
      <c r="I300" s="243"/>
    </row>
    <row r="301" spans="4:9" s="73" customFormat="1" ht="9" customHeight="1">
      <c r="D301" s="9"/>
      <c r="E301" s="9"/>
      <c r="F301" s="243"/>
      <c r="G301" s="243"/>
      <c r="H301" s="243"/>
      <c r="I301" s="243"/>
    </row>
    <row r="302" spans="4:9" s="73" customFormat="1" ht="9" customHeight="1">
      <c r="D302" s="9"/>
      <c r="E302" s="9"/>
      <c r="F302" s="243"/>
      <c r="G302" s="243"/>
      <c r="H302" s="243"/>
      <c r="I302" s="243"/>
    </row>
    <row r="303" spans="4:9" s="73" customFormat="1" ht="9" customHeight="1">
      <c r="D303" s="9"/>
      <c r="E303" s="9"/>
      <c r="F303" s="243"/>
      <c r="G303" s="243"/>
      <c r="H303" s="243"/>
      <c r="I303" s="243"/>
    </row>
    <row r="304" spans="4:9" s="73" customFormat="1" ht="9" customHeight="1">
      <c r="D304" s="9"/>
      <c r="E304" s="9"/>
      <c r="F304" s="243"/>
      <c r="G304" s="243"/>
      <c r="H304" s="243"/>
      <c r="I304" s="243"/>
    </row>
    <row r="305" spans="4:9" s="73" customFormat="1" ht="9" customHeight="1">
      <c r="D305" s="9"/>
      <c r="E305" s="9"/>
      <c r="F305" s="243"/>
      <c r="G305" s="243"/>
      <c r="H305" s="243"/>
      <c r="I305" s="243"/>
    </row>
    <row r="306" spans="4:9" s="73" customFormat="1" ht="9" customHeight="1">
      <c r="D306" s="9"/>
      <c r="E306" s="9"/>
      <c r="F306" s="243"/>
      <c r="G306" s="243"/>
      <c r="H306" s="243"/>
      <c r="I306" s="243"/>
    </row>
    <row r="307" spans="4:9" s="73" customFormat="1" ht="9" customHeight="1">
      <c r="D307" s="9"/>
      <c r="E307" s="9"/>
      <c r="F307" s="243"/>
      <c r="G307" s="243"/>
      <c r="H307" s="243"/>
      <c r="I307" s="243"/>
    </row>
    <row r="308" spans="4:9" s="73" customFormat="1" ht="9" customHeight="1">
      <c r="D308" s="9"/>
      <c r="E308" s="9"/>
      <c r="F308" s="243"/>
      <c r="G308" s="243"/>
      <c r="H308" s="243"/>
      <c r="I308" s="243"/>
    </row>
    <row r="309" spans="4:9" s="73" customFormat="1" ht="9" customHeight="1">
      <c r="D309" s="9"/>
      <c r="E309" s="9"/>
      <c r="F309" s="243"/>
      <c r="G309" s="243"/>
      <c r="H309" s="243"/>
      <c r="I309" s="243"/>
    </row>
    <row r="310" spans="4:9" s="73" customFormat="1" ht="9" customHeight="1">
      <c r="D310" s="9"/>
      <c r="E310" s="9"/>
      <c r="F310" s="243"/>
      <c r="G310" s="243"/>
      <c r="H310" s="243"/>
      <c r="I310" s="243"/>
    </row>
    <row r="311" spans="4:9" s="73" customFormat="1" ht="9" customHeight="1">
      <c r="D311" s="9"/>
      <c r="E311" s="9"/>
      <c r="F311" s="243"/>
      <c r="G311" s="243"/>
      <c r="H311" s="243"/>
      <c r="I311" s="243"/>
    </row>
    <row r="312" spans="4:9" s="73" customFormat="1" ht="9" customHeight="1">
      <c r="D312" s="9"/>
      <c r="E312" s="9"/>
      <c r="F312" s="243"/>
      <c r="G312" s="243"/>
      <c r="H312" s="243"/>
      <c r="I312" s="243"/>
    </row>
    <row r="313" spans="4:9" s="73" customFormat="1" ht="9" customHeight="1">
      <c r="D313" s="9"/>
      <c r="E313" s="9"/>
      <c r="F313" s="243"/>
      <c r="G313" s="243"/>
      <c r="H313" s="243"/>
      <c r="I313" s="243"/>
    </row>
    <row r="314" spans="4:9" s="73" customFormat="1" ht="9" customHeight="1">
      <c r="D314" s="9"/>
      <c r="E314" s="9"/>
      <c r="F314" s="243"/>
      <c r="G314" s="243"/>
      <c r="H314" s="243"/>
      <c r="I314" s="243"/>
    </row>
    <row r="315" spans="4:9" s="73" customFormat="1" ht="9" customHeight="1">
      <c r="D315" s="9"/>
      <c r="E315" s="9"/>
      <c r="F315" s="243"/>
      <c r="G315" s="243"/>
      <c r="H315" s="243"/>
      <c r="I315" s="243"/>
    </row>
    <row r="316" spans="4:9" s="73" customFormat="1" ht="9" customHeight="1">
      <c r="D316" s="9"/>
      <c r="E316" s="9"/>
      <c r="F316" s="243"/>
      <c r="G316" s="243"/>
      <c r="H316" s="243"/>
      <c r="I316" s="243"/>
    </row>
    <row r="317" spans="4:9" s="73" customFormat="1" ht="9" customHeight="1">
      <c r="D317" s="9"/>
      <c r="E317" s="9"/>
      <c r="F317" s="243"/>
      <c r="G317" s="243"/>
      <c r="H317" s="243"/>
      <c r="I317" s="243"/>
    </row>
    <row r="318" spans="4:9" s="73" customFormat="1" ht="9" customHeight="1">
      <c r="D318" s="9"/>
      <c r="E318" s="9"/>
      <c r="F318" s="243"/>
      <c r="G318" s="243"/>
      <c r="H318" s="243"/>
      <c r="I318" s="243"/>
    </row>
    <row r="319" spans="4:9" s="73" customFormat="1" ht="9" customHeight="1">
      <c r="D319" s="9"/>
      <c r="E319" s="9"/>
      <c r="F319" s="243"/>
      <c r="G319" s="243"/>
      <c r="H319" s="243"/>
      <c r="I319" s="243"/>
    </row>
    <row r="320" spans="4:9" s="73" customFormat="1" ht="9" customHeight="1">
      <c r="D320" s="9"/>
      <c r="E320" s="9"/>
      <c r="F320" s="243"/>
      <c r="G320" s="243"/>
      <c r="H320" s="243"/>
      <c r="I320" s="243"/>
    </row>
    <row r="321" spans="4:9" s="73" customFormat="1" ht="9" customHeight="1">
      <c r="D321" s="9"/>
      <c r="E321" s="9"/>
      <c r="F321" s="243"/>
      <c r="G321" s="243"/>
      <c r="H321" s="243"/>
      <c r="I321" s="243"/>
    </row>
    <row r="322" spans="4:9" s="73" customFormat="1" ht="9" customHeight="1">
      <c r="D322" s="9"/>
      <c r="E322" s="9"/>
      <c r="F322" s="243"/>
      <c r="G322" s="243"/>
      <c r="H322" s="243"/>
      <c r="I322" s="243"/>
    </row>
    <row r="323" spans="4:9" s="73" customFormat="1" ht="9" customHeight="1">
      <c r="D323" s="9"/>
      <c r="E323" s="9"/>
      <c r="F323" s="243"/>
      <c r="G323" s="243"/>
      <c r="H323" s="243"/>
      <c r="I323" s="243"/>
    </row>
    <row r="324" spans="4:9" s="73" customFormat="1" ht="9" customHeight="1">
      <c r="D324" s="9"/>
      <c r="E324" s="9"/>
      <c r="F324" s="243"/>
      <c r="G324" s="243"/>
      <c r="H324" s="243"/>
      <c r="I324" s="243"/>
    </row>
    <row r="325" spans="4:9" s="73" customFormat="1" ht="9" customHeight="1">
      <c r="D325" s="9"/>
      <c r="E325" s="9"/>
      <c r="F325" s="243"/>
      <c r="G325" s="243"/>
      <c r="H325" s="243"/>
      <c r="I325" s="243"/>
    </row>
    <row r="326" spans="4:9" s="73" customFormat="1" ht="9" customHeight="1">
      <c r="D326" s="9"/>
      <c r="E326" s="9"/>
      <c r="F326" s="243"/>
      <c r="G326" s="243"/>
      <c r="H326" s="243"/>
      <c r="I326" s="243"/>
    </row>
    <row r="327" spans="4:9" s="73" customFormat="1" ht="9" customHeight="1">
      <c r="D327" s="9"/>
      <c r="E327" s="9"/>
      <c r="F327" s="243"/>
      <c r="G327" s="243"/>
      <c r="H327" s="243"/>
      <c r="I327" s="243"/>
    </row>
    <row r="328" spans="4:9" s="73" customFormat="1" ht="9" customHeight="1">
      <c r="D328" s="9"/>
      <c r="E328" s="9"/>
      <c r="F328" s="243"/>
      <c r="G328" s="243"/>
      <c r="H328" s="243"/>
      <c r="I328" s="243"/>
    </row>
    <row r="329" spans="4:9" s="73" customFormat="1" ht="9" customHeight="1">
      <c r="D329" s="9"/>
      <c r="E329" s="9"/>
      <c r="F329" s="243"/>
      <c r="G329" s="243"/>
      <c r="H329" s="243"/>
      <c r="I329" s="243"/>
    </row>
    <row r="330" spans="4:9" s="73" customFormat="1" ht="9" customHeight="1">
      <c r="D330" s="9"/>
      <c r="E330" s="9"/>
      <c r="F330" s="243"/>
      <c r="G330" s="243"/>
      <c r="H330" s="243"/>
      <c r="I330" s="243"/>
    </row>
    <row r="331" spans="4:9" s="73" customFormat="1" ht="9" customHeight="1">
      <c r="D331" s="9"/>
      <c r="E331" s="9"/>
      <c r="F331" s="243"/>
      <c r="G331" s="243"/>
      <c r="H331" s="243"/>
      <c r="I331" s="243"/>
    </row>
    <row r="332" spans="4:9" s="73" customFormat="1" ht="9" customHeight="1">
      <c r="D332" s="9"/>
      <c r="E332" s="9"/>
      <c r="F332" s="243"/>
      <c r="G332" s="243"/>
      <c r="H332" s="243"/>
      <c r="I332" s="243"/>
    </row>
    <row r="333" spans="4:9" s="73" customFormat="1" ht="9" customHeight="1">
      <c r="D333" s="9"/>
      <c r="E333" s="9"/>
      <c r="F333" s="243"/>
      <c r="G333" s="243"/>
      <c r="H333" s="243"/>
      <c r="I333" s="243"/>
    </row>
    <row r="334" spans="4:9" s="73" customFormat="1" ht="9" customHeight="1">
      <c r="D334" s="9"/>
      <c r="E334" s="9"/>
      <c r="F334" s="243"/>
      <c r="G334" s="243"/>
      <c r="H334" s="243"/>
      <c r="I334" s="243"/>
    </row>
    <row r="335" spans="4:9" s="73" customFormat="1" ht="9" customHeight="1">
      <c r="D335" s="9"/>
      <c r="E335" s="9"/>
      <c r="F335" s="243"/>
      <c r="G335" s="243"/>
      <c r="H335" s="243"/>
      <c r="I335" s="243"/>
    </row>
    <row r="336" spans="4:9" s="73" customFormat="1" ht="9" customHeight="1">
      <c r="D336" s="9"/>
      <c r="E336" s="9"/>
      <c r="F336" s="243"/>
      <c r="G336" s="243"/>
      <c r="H336" s="243"/>
      <c r="I336" s="243"/>
    </row>
    <row r="337" spans="4:9" s="73" customFormat="1" ht="9" customHeight="1">
      <c r="D337" s="9"/>
      <c r="E337" s="9"/>
      <c r="F337" s="243"/>
      <c r="G337" s="243"/>
      <c r="H337" s="243"/>
      <c r="I337" s="243"/>
    </row>
    <row r="338" spans="4:9" s="73" customFormat="1" ht="9" customHeight="1">
      <c r="D338" s="9"/>
      <c r="E338" s="9"/>
      <c r="F338" s="243"/>
      <c r="G338" s="243"/>
      <c r="H338" s="243"/>
      <c r="I338" s="243"/>
    </row>
    <row r="339" spans="4:9" s="73" customFormat="1" ht="9" customHeight="1">
      <c r="D339" s="9"/>
      <c r="E339" s="9"/>
      <c r="F339" s="243"/>
      <c r="G339" s="243"/>
      <c r="H339" s="243"/>
      <c r="I339" s="243"/>
    </row>
    <row r="340" spans="4:9" s="73" customFormat="1" ht="9" customHeight="1">
      <c r="D340" s="9"/>
      <c r="E340" s="9"/>
      <c r="F340" s="243"/>
      <c r="G340" s="243"/>
      <c r="H340" s="243"/>
      <c r="I340" s="243"/>
    </row>
    <row r="341" spans="4:9" s="73" customFormat="1" ht="9" customHeight="1">
      <c r="D341" s="9"/>
      <c r="E341" s="9"/>
      <c r="F341" s="243"/>
      <c r="G341" s="243"/>
      <c r="H341" s="243"/>
      <c r="I341" s="243"/>
    </row>
    <row r="342" spans="4:9" s="73" customFormat="1" ht="9" customHeight="1">
      <c r="D342" s="9"/>
      <c r="E342" s="9"/>
      <c r="F342" s="243"/>
      <c r="G342" s="243"/>
      <c r="H342" s="243"/>
      <c r="I342" s="243"/>
    </row>
    <row r="343" spans="4:9" s="73" customFormat="1" ht="9" customHeight="1">
      <c r="D343" s="9"/>
      <c r="E343" s="9"/>
      <c r="F343" s="243"/>
      <c r="G343" s="243"/>
      <c r="H343" s="243"/>
      <c r="I343" s="243"/>
    </row>
    <row r="344" spans="4:9" s="73" customFormat="1" ht="9" customHeight="1">
      <c r="D344" s="9"/>
      <c r="E344" s="9"/>
      <c r="F344" s="243"/>
      <c r="G344" s="243"/>
      <c r="H344" s="243"/>
      <c r="I344" s="243"/>
    </row>
    <row r="345" spans="4:9" s="73" customFormat="1" ht="9" customHeight="1">
      <c r="D345" s="9"/>
      <c r="E345" s="9"/>
      <c r="F345" s="243"/>
      <c r="G345" s="243"/>
      <c r="H345" s="243"/>
      <c r="I345" s="243"/>
    </row>
    <row r="346" spans="4:9" s="73" customFormat="1" ht="9" customHeight="1">
      <c r="D346" s="9"/>
      <c r="E346" s="9"/>
      <c r="F346" s="243"/>
      <c r="G346" s="243"/>
      <c r="H346" s="243"/>
      <c r="I346" s="243"/>
    </row>
    <row r="347" spans="4:9" s="73" customFormat="1" ht="9" customHeight="1">
      <c r="D347" s="9"/>
      <c r="E347" s="9"/>
      <c r="F347" s="243"/>
      <c r="G347" s="243"/>
      <c r="H347" s="243"/>
      <c r="I347" s="243"/>
    </row>
    <row r="348" spans="4:9" s="73" customFormat="1" ht="9" customHeight="1">
      <c r="D348" s="9"/>
      <c r="E348" s="9"/>
      <c r="F348" s="243"/>
      <c r="G348" s="243"/>
      <c r="H348" s="243"/>
      <c r="I348" s="243"/>
    </row>
    <row r="349" spans="4:9" s="73" customFormat="1" ht="9" customHeight="1">
      <c r="D349" s="9"/>
      <c r="E349" s="9"/>
      <c r="F349" s="243"/>
      <c r="G349" s="243"/>
      <c r="H349" s="243"/>
      <c r="I349" s="243"/>
    </row>
    <row r="350" spans="4:9" s="73" customFormat="1" ht="9" customHeight="1">
      <c r="D350" s="9"/>
      <c r="E350" s="9"/>
      <c r="F350" s="243"/>
      <c r="G350" s="243"/>
      <c r="H350" s="243"/>
      <c r="I350" s="243"/>
    </row>
    <row r="351" spans="4:9" s="73" customFormat="1" ht="9" customHeight="1">
      <c r="D351" s="9"/>
      <c r="E351" s="9"/>
      <c r="F351" s="243"/>
      <c r="G351" s="243"/>
      <c r="H351" s="243"/>
      <c r="I351" s="243"/>
    </row>
    <row r="352" spans="4:9" s="73" customFormat="1" ht="9" customHeight="1">
      <c r="D352" s="9"/>
      <c r="E352" s="9"/>
      <c r="F352" s="243"/>
      <c r="G352" s="243"/>
      <c r="H352" s="243"/>
      <c r="I352" s="243"/>
    </row>
    <row r="353" spans="4:9" s="73" customFormat="1" ht="9" customHeight="1">
      <c r="D353" s="9"/>
      <c r="E353" s="9"/>
      <c r="F353" s="243"/>
      <c r="G353" s="243"/>
      <c r="H353" s="243"/>
      <c r="I353" s="243"/>
    </row>
    <row r="354" spans="4:9" s="73" customFormat="1" ht="9" customHeight="1">
      <c r="D354" s="9"/>
      <c r="E354" s="9"/>
      <c r="F354" s="243"/>
      <c r="G354" s="243"/>
      <c r="H354" s="243"/>
      <c r="I354" s="243"/>
    </row>
    <row r="355" spans="4:9" s="73" customFormat="1" ht="9" customHeight="1">
      <c r="D355" s="9"/>
      <c r="E355" s="9"/>
      <c r="F355" s="243"/>
      <c r="G355" s="243"/>
      <c r="H355" s="243"/>
      <c r="I355" s="243"/>
    </row>
    <row r="356" spans="4:9" s="73" customFormat="1" ht="9" customHeight="1">
      <c r="D356" s="9"/>
      <c r="E356" s="9"/>
      <c r="F356" s="243"/>
      <c r="G356" s="243"/>
      <c r="H356" s="243"/>
      <c r="I356" s="243"/>
    </row>
    <row r="357" spans="4:9" s="73" customFormat="1" ht="9" customHeight="1">
      <c r="D357" s="9"/>
      <c r="E357" s="9"/>
      <c r="F357" s="243"/>
      <c r="G357" s="243"/>
      <c r="H357" s="243"/>
      <c r="I357" s="243"/>
    </row>
    <row r="358" spans="4:9" s="73" customFormat="1" ht="9" customHeight="1">
      <c r="D358" s="9"/>
      <c r="E358" s="9"/>
      <c r="F358" s="243"/>
      <c r="G358" s="243"/>
      <c r="H358" s="243"/>
      <c r="I358" s="243"/>
    </row>
    <row r="359" spans="4:9" s="73" customFormat="1" ht="9" customHeight="1">
      <c r="D359" s="9"/>
      <c r="E359" s="9"/>
      <c r="F359" s="243"/>
      <c r="G359" s="243"/>
      <c r="H359" s="243"/>
      <c r="I359" s="243"/>
    </row>
    <row r="360" spans="4:9" s="73" customFormat="1" ht="9" customHeight="1">
      <c r="D360" s="9"/>
      <c r="E360" s="9"/>
      <c r="F360" s="243"/>
      <c r="G360" s="243"/>
      <c r="H360" s="243"/>
      <c r="I360" s="243"/>
    </row>
    <row r="361" spans="4:9" s="73" customFormat="1" ht="9" customHeight="1">
      <c r="D361" s="9"/>
      <c r="E361" s="9"/>
      <c r="F361" s="243"/>
      <c r="G361" s="243"/>
      <c r="H361" s="243"/>
      <c r="I361" s="243"/>
    </row>
    <row r="362" spans="4:9" s="73" customFormat="1" ht="9" customHeight="1">
      <c r="D362" s="9"/>
      <c r="E362" s="9"/>
      <c r="F362" s="243"/>
      <c r="G362" s="243"/>
      <c r="H362" s="243"/>
      <c r="I362" s="243"/>
    </row>
    <row r="363" spans="4:9" s="73" customFormat="1" ht="9" customHeight="1">
      <c r="D363" s="9"/>
      <c r="E363" s="9"/>
      <c r="F363" s="243"/>
      <c r="G363" s="243"/>
      <c r="H363" s="243"/>
      <c r="I363" s="243"/>
    </row>
    <row r="364" spans="4:9" s="73" customFormat="1" ht="9" customHeight="1">
      <c r="D364" s="9"/>
      <c r="E364" s="9"/>
      <c r="F364" s="243"/>
      <c r="G364" s="243"/>
      <c r="H364" s="243"/>
      <c r="I364" s="243"/>
    </row>
    <row r="365" spans="4:9" s="73" customFormat="1" ht="9" customHeight="1">
      <c r="D365" s="9"/>
      <c r="E365" s="9"/>
      <c r="F365" s="243"/>
      <c r="G365" s="243"/>
      <c r="H365" s="243"/>
      <c r="I365" s="243"/>
    </row>
    <row r="366" spans="4:9" s="73" customFormat="1" ht="9" customHeight="1">
      <c r="D366" s="9"/>
      <c r="E366" s="9"/>
      <c r="F366" s="243"/>
      <c r="G366" s="243"/>
      <c r="H366" s="243"/>
      <c r="I366" s="243"/>
    </row>
    <row r="367" spans="4:9" s="73" customFormat="1" ht="9" customHeight="1">
      <c r="D367" s="9"/>
      <c r="E367" s="9"/>
      <c r="F367" s="243"/>
      <c r="G367" s="243"/>
      <c r="H367" s="243"/>
      <c r="I367" s="243"/>
    </row>
    <row r="368" spans="4:9" s="73" customFormat="1" ht="9" customHeight="1">
      <c r="D368" s="9"/>
      <c r="E368" s="9"/>
      <c r="F368" s="243"/>
      <c r="G368" s="243"/>
      <c r="H368" s="243"/>
      <c r="I368" s="243"/>
    </row>
    <row r="369" spans="4:9" s="73" customFormat="1" ht="9" customHeight="1">
      <c r="D369" s="9"/>
      <c r="E369" s="9"/>
      <c r="F369" s="243"/>
      <c r="G369" s="243"/>
      <c r="H369" s="243"/>
      <c r="I369" s="243"/>
    </row>
    <row r="370" spans="4:9" s="73" customFormat="1" ht="9" customHeight="1">
      <c r="D370" s="9"/>
      <c r="E370" s="9"/>
      <c r="F370" s="243"/>
      <c r="G370" s="243"/>
      <c r="H370" s="243"/>
      <c r="I370" s="243"/>
    </row>
    <row r="371" spans="4:9" s="73" customFormat="1" ht="9" customHeight="1">
      <c r="D371" s="9"/>
      <c r="E371" s="9"/>
      <c r="F371" s="243"/>
      <c r="G371" s="243"/>
      <c r="H371" s="243"/>
      <c r="I371" s="243"/>
    </row>
    <row r="372" spans="4:9" s="73" customFormat="1" ht="9" customHeight="1">
      <c r="D372" s="9"/>
      <c r="E372" s="9"/>
      <c r="F372" s="243"/>
      <c r="G372" s="243"/>
      <c r="H372" s="243"/>
      <c r="I372" s="243"/>
    </row>
    <row r="373" spans="4:9" s="73" customFormat="1" ht="9" customHeight="1">
      <c r="D373" s="9"/>
      <c r="E373" s="9"/>
      <c r="F373" s="243"/>
      <c r="G373" s="243"/>
      <c r="H373" s="243"/>
      <c r="I373" s="243"/>
    </row>
    <row r="374" spans="4:9" s="73" customFormat="1" ht="9" customHeight="1">
      <c r="D374" s="9"/>
      <c r="E374" s="9"/>
      <c r="F374" s="243"/>
      <c r="G374" s="243"/>
      <c r="H374" s="243"/>
      <c r="I374" s="243"/>
    </row>
    <row r="375" spans="4:9" s="73" customFormat="1" ht="9" customHeight="1">
      <c r="D375" s="9"/>
      <c r="E375" s="9"/>
      <c r="F375" s="243"/>
      <c r="G375" s="243"/>
      <c r="H375" s="243"/>
      <c r="I375" s="243"/>
    </row>
    <row r="376" spans="4:9" s="73" customFormat="1" ht="9" customHeight="1">
      <c r="D376" s="9"/>
      <c r="E376" s="9"/>
      <c r="F376" s="243"/>
      <c r="G376" s="243"/>
      <c r="H376" s="243"/>
      <c r="I376" s="243"/>
    </row>
    <row r="377" spans="4:9" s="73" customFormat="1" ht="9" customHeight="1">
      <c r="D377" s="9"/>
      <c r="E377" s="9"/>
      <c r="F377" s="243"/>
      <c r="G377" s="243"/>
      <c r="H377" s="243"/>
      <c r="I377" s="243"/>
    </row>
    <row r="378" spans="4:9" s="73" customFormat="1" ht="9" customHeight="1">
      <c r="D378" s="9"/>
      <c r="E378" s="9"/>
      <c r="F378" s="243"/>
      <c r="G378" s="243"/>
      <c r="H378" s="243"/>
      <c r="I378" s="243"/>
    </row>
    <row r="379" spans="4:9" s="73" customFormat="1" ht="9" customHeight="1">
      <c r="D379" s="9"/>
      <c r="E379" s="9"/>
      <c r="F379" s="243"/>
      <c r="G379" s="243"/>
      <c r="H379" s="243"/>
      <c r="I379" s="243"/>
    </row>
    <row r="380" spans="4:9" s="73" customFormat="1" ht="9" customHeight="1">
      <c r="D380" s="9"/>
      <c r="E380" s="9"/>
      <c r="F380" s="243"/>
      <c r="G380" s="243"/>
      <c r="H380" s="243"/>
      <c r="I380" s="243"/>
    </row>
    <row r="381" spans="4:9" s="73" customFormat="1" ht="9" customHeight="1">
      <c r="D381" s="9"/>
      <c r="E381" s="9"/>
      <c r="F381" s="243"/>
      <c r="G381" s="243"/>
      <c r="H381" s="243"/>
      <c r="I381" s="243"/>
    </row>
    <row r="382" spans="4:9" s="73" customFormat="1" ht="9" customHeight="1">
      <c r="D382" s="9"/>
      <c r="E382" s="9"/>
      <c r="F382" s="243"/>
      <c r="G382" s="243"/>
      <c r="H382" s="243"/>
      <c r="I382" s="243"/>
    </row>
    <row r="383" spans="4:9" s="73" customFormat="1" ht="9" customHeight="1">
      <c r="D383" s="9"/>
      <c r="E383" s="9"/>
      <c r="F383" s="243"/>
      <c r="G383" s="243"/>
      <c r="H383" s="243"/>
      <c r="I383" s="243"/>
    </row>
    <row r="384" spans="4:9" s="73" customFormat="1" ht="9" customHeight="1">
      <c r="D384" s="9"/>
      <c r="E384" s="9"/>
      <c r="F384" s="243"/>
      <c r="G384" s="243"/>
      <c r="H384" s="243"/>
      <c r="I384" s="243"/>
    </row>
    <row r="385" spans="4:9" s="73" customFormat="1" ht="9" customHeight="1">
      <c r="D385" s="9"/>
      <c r="E385" s="9"/>
      <c r="F385" s="243"/>
      <c r="G385" s="243"/>
      <c r="H385" s="243"/>
      <c r="I385" s="243"/>
    </row>
    <row r="386" spans="4:9" s="73" customFormat="1" ht="9" customHeight="1">
      <c r="D386" s="9"/>
      <c r="E386" s="9"/>
      <c r="F386" s="243"/>
      <c r="G386" s="243"/>
      <c r="H386" s="243"/>
      <c r="I386" s="243"/>
    </row>
    <row r="387" spans="4:9" s="73" customFormat="1" ht="9" customHeight="1">
      <c r="D387" s="9"/>
      <c r="E387" s="9"/>
      <c r="F387" s="243"/>
      <c r="G387" s="243"/>
      <c r="H387" s="243"/>
      <c r="I387" s="243"/>
    </row>
    <row r="388" spans="4:9" s="73" customFormat="1" ht="9" customHeight="1">
      <c r="D388" s="9"/>
      <c r="E388" s="9"/>
      <c r="F388" s="243"/>
      <c r="G388" s="243"/>
      <c r="H388" s="243"/>
      <c r="I388" s="243"/>
    </row>
    <row r="389" spans="4:9" s="73" customFormat="1" ht="9" customHeight="1">
      <c r="D389" s="9"/>
      <c r="E389" s="9"/>
      <c r="F389" s="243"/>
      <c r="G389" s="243"/>
      <c r="H389" s="243"/>
      <c r="I389" s="243"/>
    </row>
    <row r="390" spans="4:9" s="73" customFormat="1" ht="9" customHeight="1">
      <c r="D390" s="9"/>
      <c r="E390" s="9"/>
      <c r="F390" s="243"/>
      <c r="G390" s="243"/>
      <c r="H390" s="243"/>
      <c r="I390" s="243"/>
    </row>
    <row r="391" spans="4:9" s="73" customFormat="1" ht="9" customHeight="1">
      <c r="D391" s="9"/>
      <c r="E391" s="9"/>
      <c r="F391" s="243"/>
      <c r="G391" s="243"/>
      <c r="H391" s="243"/>
      <c r="I391" s="243"/>
    </row>
    <row r="392" spans="4:9" s="73" customFormat="1" ht="9" customHeight="1">
      <c r="D392" s="9"/>
      <c r="E392" s="9"/>
      <c r="F392" s="243"/>
      <c r="G392" s="243"/>
      <c r="H392" s="243"/>
      <c r="I392" s="243"/>
    </row>
    <row r="393" spans="4:9" s="73" customFormat="1" ht="9" customHeight="1">
      <c r="D393" s="9"/>
      <c r="E393" s="9"/>
      <c r="F393" s="243"/>
      <c r="G393" s="243"/>
      <c r="H393" s="243"/>
      <c r="I393" s="243"/>
    </row>
    <row r="394" spans="4:9" s="73" customFormat="1" ht="9" customHeight="1">
      <c r="D394" s="9"/>
      <c r="E394" s="9"/>
      <c r="F394" s="243"/>
      <c r="G394" s="243"/>
      <c r="H394" s="243"/>
      <c r="I394" s="243"/>
    </row>
    <row r="395" spans="4:9" s="73" customFormat="1" ht="9" customHeight="1">
      <c r="D395" s="9"/>
      <c r="E395" s="9"/>
      <c r="F395" s="243"/>
      <c r="G395" s="243"/>
      <c r="H395" s="243"/>
      <c r="I395" s="243"/>
    </row>
    <row r="396" spans="4:9" s="73" customFormat="1" ht="9" customHeight="1">
      <c r="D396" s="9"/>
      <c r="E396" s="9"/>
      <c r="F396" s="243"/>
      <c r="G396" s="243"/>
      <c r="H396" s="243"/>
      <c r="I396" s="243"/>
    </row>
    <row r="397" spans="4:9" s="73" customFormat="1" ht="9" customHeight="1">
      <c r="D397" s="9"/>
      <c r="E397" s="9"/>
      <c r="F397" s="243"/>
      <c r="G397" s="243"/>
      <c r="H397" s="243"/>
      <c r="I397" s="243"/>
    </row>
    <row r="398" spans="4:9" s="73" customFormat="1" ht="9" customHeight="1">
      <c r="D398" s="9"/>
      <c r="E398" s="9"/>
      <c r="F398" s="243"/>
      <c r="G398" s="243"/>
      <c r="H398" s="243"/>
      <c r="I398" s="243"/>
    </row>
    <row r="399" spans="4:9" s="73" customFormat="1" ht="9" customHeight="1">
      <c r="D399" s="9"/>
      <c r="E399" s="9"/>
      <c r="F399" s="243"/>
      <c r="G399" s="243"/>
      <c r="H399" s="243"/>
      <c r="I399" s="243"/>
    </row>
    <row r="400" spans="4:9" s="73" customFormat="1" ht="9" customHeight="1">
      <c r="D400" s="9"/>
      <c r="E400" s="9"/>
      <c r="F400" s="243"/>
      <c r="G400" s="243"/>
      <c r="H400" s="243"/>
      <c r="I400" s="243"/>
    </row>
    <row r="401" spans="4:9" s="73" customFormat="1" ht="9" customHeight="1">
      <c r="D401" s="9"/>
      <c r="E401" s="9"/>
      <c r="F401" s="243"/>
      <c r="G401" s="243"/>
      <c r="H401" s="243"/>
      <c r="I401" s="243"/>
    </row>
    <row r="402" spans="4:9" s="73" customFormat="1" ht="9" customHeight="1">
      <c r="D402" s="9"/>
      <c r="E402" s="9"/>
      <c r="F402" s="243"/>
      <c r="G402" s="243"/>
      <c r="H402" s="243"/>
      <c r="I402" s="243"/>
    </row>
    <row r="403" spans="4:9" s="73" customFormat="1" ht="9" customHeight="1">
      <c r="D403" s="9"/>
      <c r="E403" s="9"/>
      <c r="F403" s="243"/>
      <c r="G403" s="243"/>
      <c r="H403" s="243"/>
      <c r="I403" s="243"/>
    </row>
    <row r="404" spans="4:9" s="73" customFormat="1" ht="9" customHeight="1">
      <c r="D404" s="9"/>
      <c r="E404" s="9"/>
      <c r="F404" s="243"/>
      <c r="G404" s="243"/>
      <c r="H404" s="243"/>
      <c r="I404" s="243"/>
    </row>
    <row r="405" spans="4:9" s="73" customFormat="1" ht="9" customHeight="1">
      <c r="D405" s="9"/>
      <c r="E405" s="9"/>
      <c r="F405" s="243"/>
      <c r="G405" s="243"/>
      <c r="H405" s="243"/>
      <c r="I405" s="243"/>
    </row>
    <row r="406" spans="4:9" s="73" customFormat="1" ht="9" customHeight="1">
      <c r="D406" s="9"/>
      <c r="E406" s="9"/>
      <c r="F406" s="243"/>
      <c r="G406" s="243"/>
      <c r="H406" s="243"/>
      <c r="I406" s="243"/>
    </row>
    <row r="407" spans="4:9" s="73" customFormat="1" ht="9" customHeight="1">
      <c r="D407" s="9"/>
      <c r="E407" s="9"/>
      <c r="F407" s="243"/>
      <c r="G407" s="243"/>
      <c r="H407" s="243"/>
      <c r="I407" s="243"/>
    </row>
    <row r="408" spans="4:9" s="73" customFormat="1" ht="9" customHeight="1">
      <c r="D408" s="9"/>
      <c r="E408" s="9"/>
      <c r="F408" s="243"/>
      <c r="G408" s="243"/>
      <c r="H408" s="243"/>
      <c r="I408" s="243"/>
    </row>
    <row r="409" spans="4:9" s="73" customFormat="1" ht="9" customHeight="1">
      <c r="D409" s="9"/>
      <c r="E409" s="9"/>
      <c r="F409" s="243"/>
      <c r="G409" s="243"/>
      <c r="H409" s="243"/>
      <c r="I409" s="243"/>
    </row>
    <row r="410" spans="4:9" s="73" customFormat="1" ht="9" customHeight="1">
      <c r="D410" s="9"/>
      <c r="E410" s="9"/>
      <c r="F410" s="243"/>
      <c r="G410" s="243"/>
      <c r="H410" s="243"/>
      <c r="I410" s="243"/>
    </row>
    <row r="411" spans="4:9" s="73" customFormat="1" ht="9" customHeight="1">
      <c r="D411" s="9"/>
      <c r="E411" s="9"/>
      <c r="F411" s="243"/>
      <c r="G411" s="243"/>
      <c r="H411" s="243"/>
      <c r="I411" s="243"/>
    </row>
    <row r="412" spans="4:9" s="73" customFormat="1" ht="9" customHeight="1">
      <c r="D412" s="9"/>
      <c r="E412" s="9"/>
      <c r="F412" s="243"/>
      <c r="G412" s="243"/>
      <c r="H412" s="243"/>
      <c r="I412" s="243"/>
    </row>
    <row r="413" spans="4:9" s="73" customFormat="1" ht="9" customHeight="1">
      <c r="D413" s="9"/>
      <c r="E413" s="9"/>
      <c r="F413" s="243"/>
      <c r="G413" s="243"/>
      <c r="H413" s="243"/>
      <c r="I413" s="243"/>
    </row>
    <row r="414" spans="4:9" s="73" customFormat="1" ht="9" customHeight="1">
      <c r="D414" s="9"/>
      <c r="E414" s="9"/>
      <c r="F414" s="243"/>
      <c r="G414" s="243"/>
      <c r="H414" s="243"/>
      <c r="I414" s="243"/>
    </row>
    <row r="415" spans="4:9" s="73" customFormat="1" ht="9" customHeight="1">
      <c r="D415" s="9"/>
      <c r="E415" s="9"/>
      <c r="F415" s="243"/>
      <c r="G415" s="243"/>
      <c r="H415" s="243"/>
      <c r="I415" s="243"/>
    </row>
    <row r="416" spans="4:9" s="73" customFormat="1" ht="9" customHeight="1">
      <c r="D416" s="9"/>
      <c r="E416" s="9"/>
      <c r="F416" s="243"/>
      <c r="G416" s="243"/>
      <c r="H416" s="243"/>
      <c r="I416" s="243"/>
    </row>
    <row r="417" spans="4:9" s="73" customFormat="1" ht="9" customHeight="1">
      <c r="D417" s="9"/>
      <c r="E417" s="9"/>
      <c r="F417" s="243"/>
      <c r="G417" s="243"/>
      <c r="H417" s="243"/>
      <c r="I417" s="243"/>
    </row>
    <row r="418" spans="4:9" s="73" customFormat="1" ht="9" customHeight="1">
      <c r="D418" s="9"/>
      <c r="E418" s="9"/>
      <c r="F418" s="243"/>
      <c r="G418" s="243"/>
      <c r="H418" s="243"/>
      <c r="I418" s="243"/>
    </row>
    <row r="419" spans="4:9" s="73" customFormat="1" ht="9" customHeight="1">
      <c r="D419" s="9"/>
      <c r="E419" s="9"/>
      <c r="F419" s="243"/>
      <c r="G419" s="243"/>
      <c r="H419" s="243"/>
      <c r="I419" s="243"/>
    </row>
    <row r="420" spans="4:9" s="73" customFormat="1" ht="9" customHeight="1">
      <c r="D420" s="9"/>
      <c r="E420" s="9"/>
      <c r="F420" s="243"/>
      <c r="G420" s="243"/>
      <c r="H420" s="243"/>
      <c r="I420" s="243"/>
    </row>
    <row r="421" spans="4:9" s="73" customFormat="1" ht="9" customHeight="1">
      <c r="D421" s="9"/>
      <c r="E421" s="9"/>
      <c r="F421" s="243"/>
      <c r="G421" s="243"/>
      <c r="H421" s="243"/>
      <c r="I421" s="243"/>
    </row>
    <row r="422" spans="4:9" s="73" customFormat="1" ht="9" customHeight="1">
      <c r="D422" s="9"/>
      <c r="E422" s="9"/>
      <c r="F422" s="243"/>
      <c r="G422" s="243"/>
      <c r="H422" s="243"/>
      <c r="I422" s="243"/>
    </row>
    <row r="423" spans="4:9" s="73" customFormat="1" ht="9" customHeight="1">
      <c r="D423" s="9"/>
      <c r="E423" s="9"/>
      <c r="F423" s="243"/>
      <c r="G423" s="243"/>
      <c r="H423" s="243"/>
      <c r="I423" s="243"/>
    </row>
    <row r="424" spans="4:9" s="73" customFormat="1" ht="9" customHeight="1">
      <c r="D424" s="9"/>
      <c r="E424" s="9"/>
      <c r="F424" s="243"/>
      <c r="G424" s="243"/>
      <c r="H424" s="243"/>
      <c r="I424" s="243"/>
    </row>
    <row r="425" spans="4:9" s="73" customFormat="1" ht="9" customHeight="1">
      <c r="D425" s="9"/>
      <c r="E425" s="9"/>
      <c r="F425" s="243"/>
      <c r="G425" s="243"/>
      <c r="H425" s="243"/>
      <c r="I425" s="243"/>
    </row>
    <row r="426" spans="4:9" s="73" customFormat="1" ht="9" customHeight="1">
      <c r="D426" s="9"/>
      <c r="E426" s="9"/>
      <c r="F426" s="243"/>
      <c r="G426" s="243"/>
      <c r="H426" s="243"/>
      <c r="I426" s="243"/>
    </row>
    <row r="427" spans="4:9" s="73" customFormat="1" ht="9" customHeight="1">
      <c r="D427" s="9"/>
      <c r="E427" s="9"/>
      <c r="F427" s="243"/>
      <c r="G427" s="243"/>
      <c r="H427" s="243"/>
      <c r="I427" s="243"/>
    </row>
    <row r="428" spans="4:9" s="73" customFormat="1" ht="9" customHeight="1">
      <c r="D428" s="9"/>
      <c r="E428" s="9"/>
      <c r="F428" s="243"/>
      <c r="G428" s="243"/>
      <c r="H428" s="243"/>
      <c r="I428" s="243"/>
    </row>
    <row r="429" spans="4:9" s="73" customFormat="1" ht="9" customHeight="1">
      <c r="D429" s="9"/>
      <c r="E429" s="9"/>
      <c r="F429" s="243"/>
      <c r="G429" s="243"/>
      <c r="H429" s="243"/>
      <c r="I429" s="243"/>
    </row>
    <row r="430" spans="4:9" s="73" customFormat="1" ht="9" customHeight="1">
      <c r="D430" s="9"/>
      <c r="E430" s="9"/>
      <c r="F430" s="243"/>
      <c r="G430" s="243"/>
      <c r="H430" s="243"/>
      <c r="I430" s="243"/>
    </row>
    <row r="431" spans="4:9" s="73" customFormat="1" ht="9" customHeight="1">
      <c r="D431" s="9"/>
      <c r="E431" s="9"/>
      <c r="F431" s="243"/>
      <c r="G431" s="243"/>
      <c r="H431" s="243"/>
      <c r="I431" s="243"/>
    </row>
    <row r="432" spans="4:9" s="73" customFormat="1" ht="9" customHeight="1">
      <c r="D432" s="9"/>
      <c r="E432" s="9"/>
      <c r="F432" s="243"/>
      <c r="G432" s="243"/>
      <c r="H432" s="243"/>
      <c r="I432" s="243"/>
    </row>
    <row r="433" spans="4:9" s="73" customFormat="1" ht="9" customHeight="1">
      <c r="D433" s="9"/>
      <c r="E433" s="9"/>
      <c r="F433" s="243"/>
      <c r="G433" s="243"/>
      <c r="H433" s="243"/>
      <c r="I433" s="243"/>
    </row>
    <row r="434" spans="4:9" s="73" customFormat="1" ht="9" customHeight="1">
      <c r="D434" s="9"/>
      <c r="E434" s="9"/>
      <c r="F434" s="243"/>
      <c r="G434" s="243"/>
      <c r="H434" s="243"/>
      <c r="I434" s="243"/>
    </row>
    <row r="435" spans="4:9" s="73" customFormat="1" ht="9" customHeight="1">
      <c r="D435" s="9"/>
      <c r="E435" s="9"/>
      <c r="F435" s="243"/>
      <c r="G435" s="243"/>
      <c r="H435" s="243"/>
      <c r="I435" s="243"/>
    </row>
    <row r="436" spans="4:9" s="73" customFormat="1" ht="9" customHeight="1">
      <c r="D436" s="9"/>
      <c r="E436" s="9"/>
      <c r="F436" s="243"/>
      <c r="G436" s="243"/>
      <c r="H436" s="243"/>
      <c r="I436" s="243"/>
    </row>
    <row r="437" spans="4:9" s="73" customFormat="1" ht="9" customHeight="1">
      <c r="D437" s="9"/>
      <c r="E437" s="9"/>
      <c r="F437" s="243"/>
      <c r="G437" s="243"/>
      <c r="H437" s="243"/>
      <c r="I437" s="243"/>
    </row>
    <row r="438" spans="4:9" s="73" customFormat="1" ht="9" customHeight="1">
      <c r="D438" s="9"/>
      <c r="E438" s="9"/>
      <c r="F438" s="243"/>
      <c r="G438" s="243"/>
      <c r="H438" s="243"/>
      <c r="I438" s="243"/>
    </row>
    <row r="439" spans="4:9" s="73" customFormat="1" ht="9" customHeight="1">
      <c r="D439" s="9"/>
      <c r="E439" s="9"/>
      <c r="F439" s="243"/>
      <c r="G439" s="243"/>
      <c r="H439" s="243"/>
      <c r="I439" s="243"/>
    </row>
    <row r="440" spans="4:9" s="73" customFormat="1" ht="9" customHeight="1">
      <c r="D440" s="9"/>
      <c r="E440" s="9"/>
      <c r="F440" s="243"/>
      <c r="G440" s="243"/>
      <c r="H440" s="243"/>
      <c r="I440" s="243"/>
    </row>
    <row r="441" spans="4:9" s="73" customFormat="1" ht="9" customHeight="1">
      <c r="D441" s="9"/>
      <c r="E441" s="9"/>
      <c r="F441" s="243"/>
      <c r="G441" s="243"/>
      <c r="H441" s="243"/>
      <c r="I441" s="243"/>
    </row>
    <row r="442" spans="4:9" s="73" customFormat="1" ht="9" customHeight="1">
      <c r="D442" s="9"/>
      <c r="E442" s="9"/>
      <c r="F442" s="243"/>
      <c r="G442" s="243"/>
      <c r="H442" s="243"/>
      <c r="I442" s="243"/>
    </row>
    <row r="443" spans="4:9" s="73" customFormat="1" ht="9" customHeight="1">
      <c r="D443" s="9"/>
      <c r="E443" s="9"/>
      <c r="F443" s="243"/>
      <c r="G443" s="243"/>
      <c r="H443" s="243"/>
      <c r="I443" s="243"/>
    </row>
    <row r="444" spans="4:9" s="73" customFormat="1" ht="9" customHeight="1">
      <c r="D444" s="9"/>
      <c r="E444" s="9"/>
      <c r="F444" s="243"/>
      <c r="G444" s="243"/>
      <c r="H444" s="243"/>
      <c r="I444" s="243"/>
    </row>
    <row r="445" spans="4:9" s="73" customFormat="1" ht="9" customHeight="1">
      <c r="D445" s="9"/>
      <c r="E445" s="9"/>
      <c r="F445" s="243"/>
      <c r="G445" s="243"/>
      <c r="H445" s="243"/>
      <c r="I445" s="243"/>
    </row>
    <row r="446" spans="4:9" s="73" customFormat="1" ht="9" customHeight="1">
      <c r="D446" s="9"/>
      <c r="E446" s="9"/>
      <c r="F446" s="243"/>
      <c r="G446" s="243"/>
      <c r="H446" s="243"/>
      <c r="I446" s="243"/>
    </row>
    <row r="447" spans="4:9" s="73" customFormat="1" ht="9" customHeight="1">
      <c r="D447" s="9"/>
      <c r="E447" s="9"/>
      <c r="F447" s="243"/>
      <c r="G447" s="243"/>
      <c r="H447" s="243"/>
      <c r="I447" s="243"/>
    </row>
    <row r="448" spans="4:9" s="73" customFormat="1" ht="9" customHeight="1">
      <c r="D448" s="9"/>
      <c r="E448" s="9"/>
      <c r="F448" s="243"/>
      <c r="G448" s="243"/>
      <c r="H448" s="243"/>
      <c r="I448" s="243"/>
    </row>
    <row r="449" spans="4:9" s="73" customFormat="1" ht="9" customHeight="1">
      <c r="D449" s="9"/>
      <c r="E449" s="9"/>
      <c r="F449" s="243"/>
      <c r="G449" s="243"/>
      <c r="H449" s="243"/>
      <c r="I449" s="243"/>
    </row>
    <row r="450" spans="4:9" s="73" customFormat="1" ht="9" customHeight="1">
      <c r="D450" s="9"/>
      <c r="E450" s="9"/>
      <c r="F450" s="243"/>
      <c r="G450" s="243"/>
      <c r="H450" s="243"/>
      <c r="I450" s="243"/>
    </row>
    <row r="451" spans="4:9" s="73" customFormat="1" ht="9" customHeight="1">
      <c r="D451" s="9"/>
      <c r="E451" s="9"/>
      <c r="F451" s="243"/>
      <c r="G451" s="243"/>
      <c r="H451" s="243"/>
      <c r="I451" s="243"/>
    </row>
    <row r="452" spans="4:9" s="73" customFormat="1" ht="9" customHeight="1">
      <c r="D452" s="9"/>
      <c r="E452" s="9"/>
      <c r="F452" s="243"/>
      <c r="G452" s="243"/>
      <c r="H452" s="243"/>
      <c r="I452" s="243"/>
    </row>
    <row r="453" spans="4:9" s="73" customFormat="1" ht="9" customHeight="1">
      <c r="D453" s="9"/>
      <c r="E453" s="9"/>
      <c r="F453" s="243"/>
      <c r="G453" s="243"/>
      <c r="H453" s="243"/>
      <c r="I453" s="243"/>
    </row>
    <row r="454" spans="4:9" s="73" customFormat="1" ht="9" customHeight="1">
      <c r="D454" s="9"/>
      <c r="E454" s="9"/>
      <c r="F454" s="243"/>
      <c r="G454" s="243"/>
      <c r="H454" s="243"/>
      <c r="I454" s="243"/>
    </row>
    <row r="455" spans="4:9" s="73" customFormat="1" ht="9" customHeight="1">
      <c r="D455" s="9"/>
      <c r="E455" s="9"/>
      <c r="F455" s="243"/>
      <c r="G455" s="243"/>
      <c r="H455" s="243"/>
      <c r="I455" s="243"/>
    </row>
    <row r="456" spans="4:9" s="73" customFormat="1" ht="9" customHeight="1">
      <c r="D456" s="9"/>
      <c r="E456" s="9"/>
      <c r="F456" s="243"/>
      <c r="G456" s="243"/>
      <c r="H456" s="243"/>
      <c r="I456" s="243"/>
    </row>
    <row r="457" spans="4:9" s="73" customFormat="1" ht="9" customHeight="1">
      <c r="D457" s="9"/>
      <c r="E457" s="9"/>
      <c r="F457" s="243"/>
      <c r="G457" s="243"/>
      <c r="H457" s="243"/>
      <c r="I457" s="243"/>
    </row>
    <row r="458" spans="4:9" s="73" customFormat="1" ht="9" customHeight="1">
      <c r="D458" s="9"/>
      <c r="E458" s="9"/>
      <c r="F458" s="243"/>
      <c r="G458" s="243"/>
      <c r="H458" s="243"/>
      <c r="I458" s="243"/>
    </row>
    <row r="459" spans="4:9" s="73" customFormat="1" ht="9" customHeight="1">
      <c r="D459" s="9"/>
      <c r="E459" s="9"/>
      <c r="F459" s="243"/>
      <c r="G459" s="243"/>
      <c r="H459" s="243"/>
      <c r="I459" s="243"/>
    </row>
    <row r="460" spans="4:9" s="73" customFormat="1" ht="9" customHeight="1">
      <c r="D460" s="9"/>
      <c r="E460" s="9"/>
      <c r="F460" s="243"/>
      <c r="G460" s="243"/>
      <c r="H460" s="243"/>
      <c r="I460" s="243"/>
    </row>
    <row r="461" spans="4:9" s="73" customFormat="1" ht="9" customHeight="1">
      <c r="D461" s="9"/>
      <c r="E461" s="9"/>
      <c r="F461" s="243"/>
      <c r="G461" s="243"/>
      <c r="H461" s="243"/>
      <c r="I461" s="243"/>
    </row>
    <row r="462" spans="4:9" s="73" customFormat="1" ht="9" customHeight="1">
      <c r="D462" s="9"/>
      <c r="E462" s="9"/>
      <c r="F462" s="243"/>
      <c r="G462" s="243"/>
      <c r="H462" s="243"/>
      <c r="I462" s="243"/>
    </row>
    <row r="463" spans="4:9" s="73" customFormat="1" ht="9" customHeight="1">
      <c r="D463" s="9"/>
      <c r="E463" s="9"/>
      <c r="F463" s="243"/>
      <c r="G463" s="243"/>
      <c r="H463" s="243"/>
      <c r="I463" s="243"/>
    </row>
    <row r="464" spans="4:9" s="73" customFormat="1" ht="9" customHeight="1">
      <c r="D464" s="9"/>
      <c r="E464" s="9"/>
      <c r="F464" s="243"/>
      <c r="G464" s="243"/>
      <c r="H464" s="243"/>
      <c r="I464" s="243"/>
    </row>
    <row r="465" spans="4:9" s="73" customFormat="1" ht="9" customHeight="1">
      <c r="D465" s="9"/>
      <c r="E465" s="9"/>
      <c r="F465" s="243"/>
      <c r="G465" s="243"/>
      <c r="H465" s="243"/>
      <c r="I465" s="243"/>
    </row>
    <row r="466" spans="4:9" s="73" customFormat="1" ht="9" customHeight="1">
      <c r="D466" s="9"/>
      <c r="E466" s="9"/>
      <c r="F466" s="243"/>
      <c r="G466" s="243"/>
      <c r="H466" s="243"/>
      <c r="I466" s="243"/>
    </row>
    <row r="467" spans="4:9" s="73" customFormat="1" ht="9" customHeight="1">
      <c r="D467" s="9"/>
      <c r="E467" s="9"/>
      <c r="F467" s="243"/>
      <c r="G467" s="243"/>
      <c r="H467" s="243"/>
      <c r="I467" s="243"/>
    </row>
    <row r="468" spans="4:9" s="73" customFormat="1" ht="9" customHeight="1">
      <c r="D468" s="9"/>
      <c r="E468" s="9"/>
      <c r="F468" s="243"/>
      <c r="G468" s="243"/>
      <c r="H468" s="243"/>
      <c r="I468" s="243"/>
    </row>
    <row r="469" spans="4:9" s="73" customFormat="1" ht="9" customHeight="1">
      <c r="D469" s="9"/>
      <c r="E469" s="9"/>
      <c r="F469" s="243"/>
      <c r="G469" s="243"/>
      <c r="H469" s="243"/>
      <c r="I469" s="243"/>
    </row>
    <row r="470" spans="4:9" s="73" customFormat="1" ht="9" customHeight="1">
      <c r="D470" s="9"/>
      <c r="E470" s="9"/>
      <c r="F470" s="243"/>
      <c r="G470" s="243"/>
      <c r="H470" s="243"/>
      <c r="I470" s="243"/>
    </row>
    <row r="471" spans="4:9" s="73" customFormat="1" ht="9" customHeight="1">
      <c r="D471" s="9"/>
      <c r="E471" s="9"/>
      <c r="F471" s="243"/>
      <c r="G471" s="243"/>
      <c r="H471" s="243"/>
      <c r="I471" s="243"/>
    </row>
    <row r="472" spans="4:9" s="73" customFormat="1" ht="9" customHeight="1">
      <c r="D472" s="9"/>
      <c r="E472" s="9"/>
      <c r="F472" s="243"/>
      <c r="G472" s="243"/>
      <c r="H472" s="243"/>
      <c r="I472" s="243"/>
    </row>
    <row r="473" spans="4:9" s="73" customFormat="1" ht="9" customHeight="1">
      <c r="D473" s="9"/>
      <c r="E473" s="9"/>
      <c r="F473" s="243"/>
      <c r="G473" s="243"/>
      <c r="H473" s="243"/>
      <c r="I473" s="243"/>
    </row>
    <row r="474" spans="4:9" s="73" customFormat="1" ht="9" customHeight="1">
      <c r="D474" s="9"/>
      <c r="E474" s="9"/>
      <c r="F474" s="243"/>
      <c r="G474" s="243"/>
      <c r="H474" s="243"/>
      <c r="I474" s="243"/>
    </row>
    <row r="475" spans="4:9" s="73" customFormat="1" ht="9" customHeight="1">
      <c r="D475" s="9"/>
      <c r="E475" s="9"/>
      <c r="F475" s="243"/>
      <c r="G475" s="243"/>
      <c r="H475" s="243"/>
      <c r="I475" s="243"/>
    </row>
    <row r="476" spans="4:9" s="73" customFormat="1" ht="9" customHeight="1">
      <c r="D476" s="9"/>
      <c r="E476" s="9"/>
      <c r="F476" s="243"/>
      <c r="G476" s="243"/>
      <c r="H476" s="243"/>
      <c r="I476" s="243"/>
    </row>
    <row r="477" spans="4:9" s="73" customFormat="1" ht="9" customHeight="1">
      <c r="D477" s="9"/>
      <c r="E477" s="9"/>
      <c r="F477" s="243"/>
      <c r="G477" s="243"/>
      <c r="H477" s="243"/>
      <c r="I477" s="243"/>
    </row>
    <row r="478" spans="4:9" s="73" customFormat="1" ht="9" customHeight="1">
      <c r="D478" s="9"/>
      <c r="E478" s="9"/>
      <c r="F478" s="243"/>
      <c r="G478" s="243"/>
      <c r="H478" s="243"/>
      <c r="I478" s="243"/>
    </row>
    <row r="479" spans="4:9" s="73" customFormat="1" ht="9" customHeight="1">
      <c r="D479" s="9"/>
      <c r="E479" s="9"/>
      <c r="F479" s="243"/>
      <c r="G479" s="243"/>
      <c r="H479" s="243"/>
      <c r="I479" s="243"/>
    </row>
    <row r="480" spans="4:9" s="73" customFormat="1" ht="9" customHeight="1">
      <c r="D480" s="9"/>
      <c r="E480" s="9"/>
      <c r="F480" s="243"/>
      <c r="G480" s="243"/>
      <c r="H480" s="243"/>
      <c r="I480" s="243"/>
    </row>
    <row r="481" spans="4:9" s="73" customFormat="1" ht="9" customHeight="1">
      <c r="D481" s="9"/>
      <c r="E481" s="9"/>
      <c r="F481" s="243"/>
      <c r="G481" s="243"/>
      <c r="H481" s="243"/>
      <c r="I481" s="243"/>
    </row>
    <row r="482" spans="4:9" s="73" customFormat="1" ht="9" customHeight="1">
      <c r="D482" s="9"/>
      <c r="E482" s="9"/>
      <c r="F482" s="243"/>
      <c r="G482" s="243"/>
      <c r="H482" s="243"/>
      <c r="I482" s="243"/>
    </row>
    <row r="483" spans="4:9" s="73" customFormat="1" ht="9" customHeight="1">
      <c r="D483" s="9"/>
      <c r="E483" s="9"/>
      <c r="F483" s="243"/>
      <c r="G483" s="243"/>
      <c r="H483" s="243"/>
      <c r="I483" s="243"/>
    </row>
    <row r="484" spans="4:9" s="73" customFormat="1" ht="9" customHeight="1">
      <c r="D484" s="9"/>
      <c r="E484" s="9"/>
      <c r="F484" s="243"/>
      <c r="G484" s="243"/>
      <c r="H484" s="243"/>
      <c r="I484" s="243"/>
    </row>
    <row r="485" spans="4:9" s="73" customFormat="1" ht="9" customHeight="1">
      <c r="D485" s="9"/>
      <c r="E485" s="9"/>
      <c r="F485" s="243"/>
      <c r="G485" s="243"/>
      <c r="H485" s="243"/>
      <c r="I485" s="243"/>
    </row>
    <row r="486" spans="4:9" s="73" customFormat="1" ht="9" customHeight="1">
      <c r="D486" s="9"/>
      <c r="E486" s="9"/>
      <c r="F486" s="243"/>
      <c r="G486" s="243"/>
      <c r="H486" s="243"/>
      <c r="I486" s="243"/>
    </row>
    <row r="487" spans="4:9" s="73" customFormat="1" ht="9" customHeight="1">
      <c r="D487" s="9"/>
      <c r="E487" s="9"/>
      <c r="F487" s="243"/>
      <c r="G487" s="243"/>
      <c r="H487" s="243"/>
      <c r="I487" s="243"/>
    </row>
    <row r="488" spans="4:9" s="73" customFormat="1" ht="9" customHeight="1">
      <c r="D488" s="9"/>
      <c r="E488" s="9"/>
      <c r="F488" s="243"/>
      <c r="G488" s="243"/>
      <c r="H488" s="243"/>
      <c r="I488" s="243"/>
    </row>
    <row r="489" spans="4:9" s="73" customFormat="1" ht="9" customHeight="1">
      <c r="D489" s="9"/>
      <c r="E489" s="9"/>
      <c r="F489" s="243"/>
      <c r="G489" s="243"/>
      <c r="H489" s="243"/>
      <c r="I489" s="243"/>
    </row>
    <row r="490" spans="4:9" s="73" customFormat="1" ht="9" customHeight="1">
      <c r="D490" s="9"/>
      <c r="E490" s="9"/>
      <c r="F490" s="243"/>
      <c r="G490" s="243"/>
      <c r="H490" s="243"/>
      <c r="I490" s="243"/>
    </row>
    <row r="491" spans="4:9" s="73" customFormat="1" ht="9" customHeight="1">
      <c r="D491" s="9"/>
      <c r="E491" s="9"/>
      <c r="F491" s="243"/>
      <c r="G491" s="243"/>
      <c r="H491" s="243"/>
      <c r="I491" s="243"/>
    </row>
    <row r="492" spans="4:9" s="73" customFormat="1" ht="9" customHeight="1">
      <c r="D492" s="9"/>
      <c r="E492" s="9"/>
      <c r="F492" s="243"/>
      <c r="G492" s="243"/>
      <c r="H492" s="243"/>
      <c r="I492" s="243"/>
    </row>
    <row r="493" spans="4:9" s="73" customFormat="1" ht="9" customHeight="1">
      <c r="D493" s="9"/>
      <c r="E493" s="9"/>
      <c r="F493" s="243"/>
      <c r="G493" s="243"/>
      <c r="H493" s="243"/>
      <c r="I493" s="243"/>
    </row>
    <row r="494" spans="4:9" s="73" customFormat="1" ht="9" customHeight="1">
      <c r="D494" s="9"/>
      <c r="E494" s="9"/>
      <c r="F494" s="243"/>
      <c r="G494" s="243"/>
      <c r="H494" s="243"/>
      <c r="I494" s="243"/>
    </row>
    <row r="495" spans="4:9" s="73" customFormat="1" ht="9" customHeight="1">
      <c r="D495" s="9"/>
      <c r="E495" s="9"/>
      <c r="F495" s="243"/>
      <c r="G495" s="243"/>
      <c r="H495" s="243"/>
      <c r="I495" s="243"/>
    </row>
    <row r="496" spans="4:9" s="73" customFormat="1" ht="9" customHeight="1">
      <c r="D496" s="9"/>
      <c r="E496" s="9"/>
      <c r="F496" s="243"/>
      <c r="G496" s="243"/>
      <c r="H496" s="243"/>
      <c r="I496" s="243"/>
    </row>
    <row r="497" spans="4:9" s="73" customFormat="1" ht="9" customHeight="1">
      <c r="D497" s="9"/>
      <c r="E497" s="9"/>
      <c r="F497" s="243"/>
      <c r="G497" s="243"/>
      <c r="H497" s="243"/>
      <c r="I497" s="243"/>
    </row>
    <row r="498" spans="4:9" s="73" customFormat="1" ht="9" customHeight="1">
      <c r="D498" s="9"/>
      <c r="E498" s="9"/>
      <c r="F498" s="243"/>
      <c r="G498" s="243"/>
      <c r="H498" s="243"/>
      <c r="I498" s="243"/>
    </row>
    <row r="499" spans="4:9" s="73" customFormat="1" ht="9" customHeight="1">
      <c r="D499" s="9"/>
      <c r="E499" s="9"/>
      <c r="F499" s="243"/>
      <c r="G499" s="243"/>
      <c r="H499" s="243"/>
      <c r="I499" s="243"/>
    </row>
    <row r="500" spans="4:9" s="73" customFormat="1" ht="9" customHeight="1">
      <c r="D500" s="9"/>
      <c r="E500" s="9"/>
      <c r="F500" s="243"/>
      <c r="G500" s="243"/>
      <c r="H500" s="243"/>
      <c r="I500" s="243"/>
    </row>
    <row r="501" spans="4:9" s="73" customFormat="1" ht="9" customHeight="1">
      <c r="D501" s="9"/>
      <c r="E501" s="9"/>
      <c r="F501" s="243"/>
      <c r="G501" s="243"/>
      <c r="H501" s="243"/>
      <c r="I501" s="243"/>
    </row>
    <row r="502" spans="4:9" s="73" customFormat="1" ht="9" customHeight="1">
      <c r="D502" s="9"/>
      <c r="E502" s="9"/>
      <c r="F502" s="243"/>
      <c r="G502" s="243"/>
      <c r="H502" s="243"/>
      <c r="I502" s="243"/>
    </row>
    <row r="503" spans="4:9" s="73" customFormat="1" ht="9" customHeight="1">
      <c r="D503" s="9"/>
      <c r="E503" s="9"/>
      <c r="F503" s="243"/>
      <c r="G503" s="243"/>
      <c r="H503" s="243"/>
      <c r="I503" s="243"/>
    </row>
  </sheetData>
  <mergeCells count="18">
    <mergeCell ref="J78:L78"/>
    <mergeCell ref="B80:B88"/>
    <mergeCell ref="B2:M2"/>
    <mergeCell ref="B3:M3"/>
    <mergeCell ref="B34:B66"/>
    <mergeCell ref="B5:B7"/>
    <mergeCell ref="B8:B31"/>
    <mergeCell ref="J6:L6"/>
    <mergeCell ref="B129:B138"/>
    <mergeCell ref="B89:B116"/>
    <mergeCell ref="F6:H6"/>
    <mergeCell ref="C156:D156"/>
    <mergeCell ref="B139:B150"/>
    <mergeCell ref="B151:B155"/>
    <mergeCell ref="B77:B79"/>
    <mergeCell ref="B117:B128"/>
    <mergeCell ref="B67:B74"/>
    <mergeCell ref="F78:H78"/>
  </mergeCells>
  <printOptions horizontalCentered="1"/>
  <pageMargins left="0.51" right="0.43" top="0.52" bottom="0.94488188976377963" header="0.51181102362204722" footer="0.51181102362204722"/>
  <pageSetup scale="68" orientation="portrait" r:id="rId1"/>
  <headerFooter alignWithMargins="0">
    <oddFooter>&amp;F</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93C4C-463F-45B1-B095-E1307CB1218D}">
  <dimension ref="A1:AH315"/>
  <sheetViews>
    <sheetView view="pageBreakPreview" zoomScaleNormal="110" zoomScaleSheetLayoutView="100" workbookViewId="0">
      <selection activeCell="Z14" sqref="Z14"/>
    </sheetView>
  </sheetViews>
  <sheetFormatPr baseColWidth="10" defaultColWidth="11.42578125" defaultRowHeight="12.75"/>
  <cols>
    <col min="1" max="2" width="2.42578125" style="594" customWidth="1"/>
    <col min="3" max="3" width="2.42578125" style="593" customWidth="1"/>
    <col min="4" max="4" width="7.7109375" style="591" customWidth="1"/>
    <col min="5" max="5" width="1.140625" style="591" customWidth="1"/>
    <col min="6" max="6" width="64.85546875" style="591" customWidth="1"/>
    <col min="7" max="9" width="5.7109375" style="592" customWidth="1"/>
    <col min="10" max="10" width="2.42578125" style="592" customWidth="1"/>
    <col min="11" max="13" width="5.7109375" style="592" customWidth="1"/>
    <col min="14" max="15" width="11.42578125" style="591"/>
    <col min="16" max="16" width="4.7109375" style="591" customWidth="1"/>
    <col min="17" max="17" width="5" style="591" customWidth="1"/>
    <col min="18" max="18" width="2.28515625" style="591" customWidth="1"/>
    <col min="19" max="19" width="26" style="591" customWidth="1"/>
    <col min="20" max="20" width="8" style="591" customWidth="1"/>
    <col min="21" max="21" width="1" style="591" customWidth="1"/>
    <col min="22" max="22" width="6.7109375" style="591" customWidth="1"/>
    <col min="23" max="23" width="1" style="591" customWidth="1"/>
    <col min="24" max="24" width="6.7109375" style="591" customWidth="1"/>
    <col min="25" max="25" width="1" style="591" customWidth="1"/>
    <col min="26" max="26" width="6.7109375" style="591" customWidth="1"/>
    <col min="27" max="27" width="1" style="591" customWidth="1"/>
    <col min="28" max="28" width="6.7109375" style="591" customWidth="1"/>
    <col min="29" max="29" width="1" style="591" customWidth="1"/>
    <col min="30" max="30" width="6.7109375" style="591" customWidth="1"/>
    <col min="31" max="31" width="1" style="591" customWidth="1"/>
    <col min="32" max="33" width="6.7109375" style="591" customWidth="1"/>
    <col min="34" max="16384" width="11.42578125" style="591"/>
  </cols>
  <sheetData>
    <row r="1" spans="1:34" ht="8.1" customHeight="1">
      <c r="E1" s="595"/>
      <c r="L1" s="681"/>
      <c r="M1" s="681"/>
    </row>
    <row r="2" spans="1:34" ht="8.1" customHeight="1"/>
    <row r="3" spans="1:34" ht="8.1" customHeight="1">
      <c r="L3" s="680"/>
    </row>
    <row r="4" spans="1:34" ht="12.75" customHeight="1">
      <c r="A4" s="615"/>
      <c r="B4" s="615"/>
      <c r="D4" s="2451" t="s">
        <v>303</v>
      </c>
      <c r="E4" s="2451"/>
      <c r="F4" s="2451"/>
      <c r="G4" s="2451"/>
      <c r="H4" s="2451"/>
      <c r="I4" s="2451"/>
      <c r="J4" s="2451"/>
      <c r="K4" s="2451"/>
      <c r="L4" s="2451"/>
      <c r="M4" s="2451"/>
      <c r="N4" s="676"/>
      <c r="Q4" s="2450"/>
      <c r="R4" s="2450"/>
      <c r="S4" s="2450"/>
      <c r="T4" s="2450"/>
      <c r="U4" s="2450"/>
      <c r="V4" s="2450"/>
      <c r="W4" s="2450"/>
      <c r="X4" s="2450"/>
      <c r="Y4" s="2450"/>
      <c r="Z4" s="2450"/>
      <c r="AA4" s="2450"/>
      <c r="AB4" s="2450"/>
      <c r="AC4" s="2450"/>
      <c r="AD4" s="2450"/>
      <c r="AE4" s="2450"/>
    </row>
    <row r="5" spans="1:34" ht="12.75" customHeight="1">
      <c r="A5" s="679"/>
      <c r="B5" s="679"/>
      <c r="C5" s="678"/>
      <c r="D5" s="2451" t="s">
        <v>302</v>
      </c>
      <c r="E5" s="2451"/>
      <c r="F5" s="2451"/>
      <c r="G5" s="2451"/>
      <c r="H5" s="2451"/>
      <c r="I5" s="2451"/>
      <c r="J5" s="2451"/>
      <c r="K5" s="2451"/>
      <c r="L5" s="2451"/>
      <c r="M5" s="2451"/>
      <c r="N5" s="676"/>
      <c r="O5" s="675"/>
      <c r="P5" s="675"/>
      <c r="Q5" s="674"/>
      <c r="AG5" s="673"/>
      <c r="AH5" s="673"/>
    </row>
    <row r="6" spans="1:34" ht="12.75" customHeight="1">
      <c r="A6" s="679"/>
      <c r="B6" s="679"/>
      <c r="C6" s="678"/>
      <c r="D6" s="677"/>
      <c r="E6" s="677"/>
      <c r="F6" s="677"/>
      <c r="G6" s="677"/>
      <c r="H6" s="677"/>
      <c r="I6" s="677"/>
      <c r="J6" s="677"/>
      <c r="K6" s="677"/>
      <c r="L6" s="677"/>
      <c r="M6" s="677"/>
      <c r="N6" s="676"/>
      <c r="O6" s="675"/>
      <c r="P6" s="675"/>
      <c r="Q6" s="674"/>
      <c r="AG6" s="673"/>
      <c r="AH6" s="673"/>
    </row>
    <row r="7" spans="1:34" ht="12.75" customHeight="1">
      <c r="A7" s="679"/>
      <c r="B7" s="679"/>
      <c r="C7" s="678"/>
      <c r="D7" s="677"/>
      <c r="E7" s="677"/>
      <c r="F7" s="677"/>
      <c r="G7" s="677"/>
      <c r="H7" s="677"/>
      <c r="I7" s="677"/>
      <c r="J7" s="677"/>
      <c r="K7" s="677"/>
      <c r="L7" s="677"/>
      <c r="M7" s="677"/>
      <c r="N7" s="676"/>
      <c r="O7" s="675"/>
      <c r="P7" s="675"/>
      <c r="Q7" s="674"/>
      <c r="AG7" s="673"/>
      <c r="AH7" s="673"/>
    </row>
    <row r="8" spans="1:34" ht="2.25" customHeight="1">
      <c r="A8" s="615"/>
      <c r="B8" s="615"/>
      <c r="E8" s="672"/>
      <c r="F8" s="672"/>
      <c r="G8" s="670"/>
      <c r="H8" s="671"/>
      <c r="I8" s="671"/>
      <c r="J8" s="670"/>
      <c r="K8" s="670"/>
      <c r="L8" s="670"/>
      <c r="M8" s="670"/>
      <c r="N8" s="647"/>
      <c r="Q8" s="615"/>
    </row>
    <row r="9" spans="1:34" ht="3.75" customHeight="1">
      <c r="A9" s="615"/>
      <c r="B9" s="615"/>
      <c r="D9" s="2452" t="s">
        <v>29</v>
      </c>
      <c r="E9" s="669"/>
      <c r="F9" s="668"/>
      <c r="G9" s="666"/>
      <c r="H9" s="667"/>
      <c r="I9" s="667"/>
      <c r="J9" s="666"/>
      <c r="K9" s="666"/>
      <c r="L9" s="666"/>
      <c r="M9" s="665"/>
      <c r="N9" s="647"/>
      <c r="Q9" s="615"/>
    </row>
    <row r="10" spans="1:34" ht="13.5" customHeight="1">
      <c r="A10" s="596"/>
      <c r="B10" s="596"/>
      <c r="D10" s="2453"/>
      <c r="E10" s="2063" t="s">
        <v>220</v>
      </c>
      <c r="F10" s="2063"/>
      <c r="G10" s="2455" t="s">
        <v>301</v>
      </c>
      <c r="H10" s="2455"/>
      <c r="I10" s="2455"/>
      <c r="J10" s="664"/>
      <c r="K10" s="2455" t="s">
        <v>300</v>
      </c>
      <c r="L10" s="2455"/>
      <c r="M10" s="2456"/>
      <c r="N10" s="647"/>
      <c r="O10" s="596"/>
    </row>
    <row r="11" spans="1:34" ht="13.5" customHeight="1">
      <c r="A11" s="615"/>
      <c r="B11" s="615"/>
      <c r="D11" s="2454"/>
      <c r="E11" s="2064"/>
      <c r="F11" s="2064"/>
      <c r="G11" s="663" t="s">
        <v>26</v>
      </c>
      <c r="H11" s="663" t="s">
        <v>27</v>
      </c>
      <c r="I11" s="663" t="s">
        <v>5</v>
      </c>
      <c r="J11" s="663"/>
      <c r="K11" s="663" t="s">
        <v>26</v>
      </c>
      <c r="L11" s="663" t="s">
        <v>27</v>
      </c>
      <c r="M11" s="662" t="s">
        <v>5</v>
      </c>
      <c r="N11" s="647"/>
    </row>
    <row r="12" spans="1:34" ht="12.95" customHeight="1">
      <c r="A12" s="661"/>
      <c r="B12" s="661"/>
      <c r="D12" s="2065">
        <v>1401</v>
      </c>
      <c r="E12" s="660" t="s">
        <v>9</v>
      </c>
      <c r="F12" s="659"/>
      <c r="G12" s="658">
        <f>SUM(G13)</f>
        <v>1</v>
      </c>
      <c r="H12" s="658">
        <f>SUM(H13)</f>
        <v>0</v>
      </c>
      <c r="I12" s="658">
        <f>G12+H12</f>
        <v>1</v>
      </c>
      <c r="J12" s="658"/>
      <c r="K12" s="658">
        <f>SUM(K13)</f>
        <v>0</v>
      </c>
      <c r="L12" s="658">
        <f>SUM(L13)</f>
        <v>1</v>
      </c>
      <c r="M12" s="657">
        <f>K12+L12</f>
        <v>1</v>
      </c>
      <c r="N12" s="647"/>
      <c r="O12" s="647"/>
    </row>
    <row r="13" spans="1:34" ht="12" customHeight="1">
      <c r="A13" s="596"/>
      <c r="B13" s="596"/>
      <c r="D13" s="2067"/>
      <c r="E13" s="619" t="s">
        <v>10</v>
      </c>
      <c r="F13" s="656"/>
      <c r="G13" s="645">
        <f>G14</f>
        <v>1</v>
      </c>
      <c r="H13" s="645">
        <f>H14</f>
        <v>0</v>
      </c>
      <c r="I13" s="645">
        <f>SUM(G13:H13)</f>
        <v>1</v>
      </c>
      <c r="J13" s="645"/>
      <c r="K13" s="645">
        <f>K14</f>
        <v>0</v>
      </c>
      <c r="L13" s="645">
        <f>L14</f>
        <v>1</v>
      </c>
      <c r="M13" s="655">
        <f>SUM(K13:L13)</f>
        <v>1</v>
      </c>
      <c r="N13" s="647"/>
      <c r="O13" s="647"/>
    </row>
    <row r="14" spans="1:34" ht="12" customHeight="1">
      <c r="A14" s="596"/>
      <c r="B14" s="596"/>
      <c r="D14" s="2066"/>
      <c r="E14" s="653"/>
      <c r="F14" s="594" t="s">
        <v>237</v>
      </c>
      <c r="G14" s="630">
        <v>1</v>
      </c>
      <c r="H14" s="630">
        <v>0</v>
      </c>
      <c r="I14" s="633">
        <f>SUM(G14:H14)</f>
        <v>1</v>
      </c>
      <c r="J14" s="630"/>
      <c r="K14" s="630">
        <v>0</v>
      </c>
      <c r="L14" s="630">
        <v>1</v>
      </c>
      <c r="M14" s="654">
        <f>SUM(K14:L14)</f>
        <v>1</v>
      </c>
      <c r="N14" s="647"/>
      <c r="O14" s="647"/>
    </row>
    <row r="15" spans="1:34" ht="12.95" customHeight="1">
      <c r="A15" s="615"/>
      <c r="B15" s="615"/>
      <c r="D15" s="2065">
        <v>1402</v>
      </c>
      <c r="E15" s="628" t="s">
        <v>13</v>
      </c>
      <c r="F15" s="609"/>
      <c r="G15" s="620">
        <f>SUM(G16)</f>
        <v>1</v>
      </c>
      <c r="H15" s="620">
        <f>SUM(H16)</f>
        <v>10</v>
      </c>
      <c r="I15" s="620">
        <f>SUM(G15:H15)</f>
        <v>11</v>
      </c>
      <c r="J15" s="620"/>
      <c r="K15" s="620">
        <f>SUM(K16)</f>
        <v>8</v>
      </c>
      <c r="L15" s="620">
        <f>SUM(L16)</f>
        <v>3</v>
      </c>
      <c r="M15" s="605">
        <f>K15+L15</f>
        <v>11</v>
      </c>
      <c r="N15" s="647"/>
      <c r="O15" s="647"/>
    </row>
    <row r="16" spans="1:34" ht="12" customHeight="1">
      <c r="A16" s="596"/>
      <c r="B16" s="596"/>
      <c r="C16" s="596"/>
      <c r="D16" s="2067"/>
      <c r="E16" s="634" t="s">
        <v>110</v>
      </c>
      <c r="F16" s="594"/>
      <c r="G16" s="635">
        <f>SUM(G17:G20)</f>
        <v>1</v>
      </c>
      <c r="H16" s="635">
        <f>SUM(H17:H20)</f>
        <v>10</v>
      </c>
      <c r="I16" s="635">
        <f>SUM(I18:I20)</f>
        <v>8</v>
      </c>
      <c r="J16" s="635"/>
      <c r="K16" s="635">
        <f>SUM(K17:K20)</f>
        <v>8</v>
      </c>
      <c r="L16" s="635">
        <f>SUM(L17:L20)</f>
        <v>3</v>
      </c>
      <c r="M16" s="651">
        <f>K16+L16</f>
        <v>11</v>
      </c>
      <c r="N16" s="647"/>
      <c r="O16" s="647"/>
    </row>
    <row r="17" spans="1:15" ht="12" customHeight="1">
      <c r="A17" s="596"/>
      <c r="B17" s="596"/>
      <c r="C17" s="596"/>
      <c r="D17" s="2067"/>
      <c r="E17" s="634"/>
      <c r="F17" s="594" t="s">
        <v>228</v>
      </c>
      <c r="G17" s="633">
        <v>0</v>
      </c>
      <c r="H17" s="633">
        <v>3</v>
      </c>
      <c r="I17" s="633">
        <f t="shared" ref="I17:I23" si="0">SUM(G17:H17)</f>
        <v>3</v>
      </c>
      <c r="J17" s="635"/>
      <c r="K17" s="633">
        <v>2</v>
      </c>
      <c r="L17" s="633">
        <v>1</v>
      </c>
      <c r="M17" s="629">
        <f>SUM(K17:L17)</f>
        <v>3</v>
      </c>
      <c r="N17" s="647"/>
      <c r="O17" s="647"/>
    </row>
    <row r="18" spans="1:15" ht="12" customHeight="1">
      <c r="A18" s="596"/>
      <c r="B18" s="596"/>
      <c r="C18" s="596"/>
      <c r="D18" s="2067"/>
      <c r="E18" s="653"/>
      <c r="F18" s="594" t="s">
        <v>227</v>
      </c>
      <c r="G18" s="631">
        <v>0</v>
      </c>
      <c r="H18" s="631">
        <v>3</v>
      </c>
      <c r="I18" s="633">
        <f t="shared" si="0"/>
        <v>3</v>
      </c>
      <c r="J18" s="630"/>
      <c r="K18" s="630">
        <v>2</v>
      </c>
      <c r="L18" s="630">
        <v>1</v>
      </c>
      <c r="M18" s="629">
        <f>SUM(K18:L18)</f>
        <v>3</v>
      </c>
      <c r="N18" s="647"/>
      <c r="O18" s="647"/>
    </row>
    <row r="19" spans="1:15" ht="12" customHeight="1">
      <c r="A19" s="596"/>
      <c r="B19" s="596"/>
      <c r="C19" s="596"/>
      <c r="D19" s="2067"/>
      <c r="E19" s="653"/>
      <c r="F19" s="594" t="s">
        <v>226</v>
      </c>
      <c r="G19" s="631">
        <v>0</v>
      </c>
      <c r="H19" s="631">
        <v>3</v>
      </c>
      <c r="I19" s="633">
        <f t="shared" si="0"/>
        <v>3</v>
      </c>
      <c r="J19" s="630"/>
      <c r="K19" s="630">
        <v>2</v>
      </c>
      <c r="L19" s="630">
        <v>1</v>
      </c>
      <c r="M19" s="629">
        <f>SUM(K19:L19)</f>
        <v>3</v>
      </c>
      <c r="N19" s="647"/>
      <c r="O19" s="647"/>
    </row>
    <row r="20" spans="1:15" ht="12" customHeight="1">
      <c r="A20" s="596"/>
      <c r="B20" s="596"/>
      <c r="C20" s="596"/>
      <c r="D20" s="2067"/>
      <c r="E20" s="653"/>
      <c r="F20" s="594" t="s">
        <v>232</v>
      </c>
      <c r="G20" s="631">
        <v>1</v>
      </c>
      <c r="H20" s="631">
        <v>1</v>
      </c>
      <c r="I20" s="633">
        <f t="shared" si="0"/>
        <v>2</v>
      </c>
      <c r="J20" s="630"/>
      <c r="K20" s="630">
        <v>2</v>
      </c>
      <c r="L20" s="630">
        <v>0</v>
      </c>
      <c r="M20" s="611">
        <f t="shared" ref="M20:M35" si="1">K20+L20</f>
        <v>2</v>
      </c>
      <c r="N20" s="647"/>
      <c r="O20" s="647"/>
    </row>
    <row r="21" spans="1:15" ht="12.75" customHeight="1">
      <c r="A21" s="615"/>
      <c r="B21" s="615"/>
      <c r="D21" s="2065">
        <v>1403</v>
      </c>
      <c r="E21" s="628" t="s">
        <v>14</v>
      </c>
      <c r="F21" s="609"/>
      <c r="G21" s="620">
        <f>G22</f>
        <v>0</v>
      </c>
      <c r="H21" s="620">
        <f>H22</f>
        <v>2</v>
      </c>
      <c r="I21" s="620">
        <f t="shared" si="0"/>
        <v>2</v>
      </c>
      <c r="J21" s="620"/>
      <c r="K21" s="620">
        <f>K22</f>
        <v>1</v>
      </c>
      <c r="L21" s="620">
        <f>L22</f>
        <v>1</v>
      </c>
      <c r="M21" s="652">
        <f t="shared" si="1"/>
        <v>2</v>
      </c>
      <c r="N21" s="647"/>
      <c r="O21" s="647"/>
    </row>
    <row r="22" spans="1:15" ht="12" customHeight="1">
      <c r="A22" s="596"/>
      <c r="B22" s="596"/>
      <c r="C22" s="596"/>
      <c r="D22" s="2067"/>
      <c r="E22" s="634" t="s">
        <v>151</v>
      </c>
      <c r="F22" s="594"/>
      <c r="G22" s="636">
        <f>G23</f>
        <v>0</v>
      </c>
      <c r="H22" s="636">
        <f>H23</f>
        <v>2</v>
      </c>
      <c r="I22" s="636">
        <f t="shared" si="0"/>
        <v>2</v>
      </c>
      <c r="J22" s="630"/>
      <c r="K22" s="635">
        <f>K23</f>
        <v>1</v>
      </c>
      <c r="L22" s="635">
        <f>L23</f>
        <v>1</v>
      </c>
      <c r="M22" s="651">
        <f t="shared" si="1"/>
        <v>2</v>
      </c>
      <c r="N22" s="647"/>
      <c r="O22" s="647"/>
    </row>
    <row r="23" spans="1:15" ht="12" customHeight="1">
      <c r="A23" s="596"/>
      <c r="B23" s="596"/>
      <c r="C23" s="596"/>
      <c r="D23" s="2457"/>
      <c r="E23" s="650"/>
      <c r="F23" s="638" t="s">
        <v>224</v>
      </c>
      <c r="G23" s="649">
        <v>0</v>
      </c>
      <c r="H23" s="649">
        <v>2</v>
      </c>
      <c r="I23" s="642">
        <f t="shared" si="0"/>
        <v>2</v>
      </c>
      <c r="J23" s="648"/>
      <c r="K23" s="648">
        <v>1</v>
      </c>
      <c r="L23" s="648">
        <v>1</v>
      </c>
      <c r="M23" s="611">
        <f t="shared" si="1"/>
        <v>2</v>
      </c>
      <c r="N23" s="647"/>
      <c r="O23" s="647"/>
    </row>
    <row r="24" spans="1:15" ht="12.75" customHeight="1">
      <c r="A24" s="596"/>
      <c r="B24" s="596"/>
      <c r="C24" s="596"/>
      <c r="D24" s="2072">
        <v>1404</v>
      </c>
      <c r="E24" s="628" t="s">
        <v>34</v>
      </c>
      <c r="F24" s="609"/>
      <c r="G24" s="606">
        <f>SUM(G25+G27)</f>
        <v>1</v>
      </c>
      <c r="H24" s="606">
        <f>SUM(H25+H27)</f>
        <v>9</v>
      </c>
      <c r="I24" s="606">
        <f>SUM(I27+I25)</f>
        <v>10</v>
      </c>
      <c r="J24" s="606"/>
      <c r="K24" s="606">
        <f>SUM(K25+K27)</f>
        <v>5</v>
      </c>
      <c r="L24" s="606">
        <f>SUM(L25+L27)</f>
        <v>5</v>
      </c>
      <c r="M24" s="605">
        <f t="shared" si="1"/>
        <v>10</v>
      </c>
    </row>
    <row r="25" spans="1:15">
      <c r="A25" s="596"/>
      <c r="B25" s="596"/>
      <c r="C25" s="596"/>
      <c r="D25" s="2073"/>
      <c r="E25" s="619" t="s">
        <v>299</v>
      </c>
      <c r="F25" s="646"/>
      <c r="G25" s="645">
        <f>G26</f>
        <v>1</v>
      </c>
      <c r="H25" s="645">
        <f>H26</f>
        <v>6</v>
      </c>
      <c r="I25" s="645">
        <f>SUM(G25:H25)</f>
        <v>7</v>
      </c>
      <c r="J25" s="644"/>
      <c r="K25" s="643">
        <f>K26</f>
        <v>4</v>
      </c>
      <c r="L25" s="643">
        <f>L26</f>
        <v>3</v>
      </c>
      <c r="M25" s="616">
        <f t="shared" si="1"/>
        <v>7</v>
      </c>
    </row>
    <row r="26" spans="1:15">
      <c r="A26" s="596"/>
      <c r="B26" s="596"/>
      <c r="C26" s="596"/>
      <c r="D26" s="2073"/>
      <c r="E26" s="639"/>
      <c r="F26" s="594" t="s">
        <v>212</v>
      </c>
      <c r="G26" s="633">
        <v>1</v>
      </c>
      <c r="H26" s="633">
        <v>6</v>
      </c>
      <c r="I26" s="633">
        <f>G26+H26</f>
        <v>7</v>
      </c>
      <c r="J26" s="633"/>
      <c r="K26" s="633">
        <v>4</v>
      </c>
      <c r="L26" s="633">
        <v>3</v>
      </c>
      <c r="M26" s="629">
        <f t="shared" si="1"/>
        <v>7</v>
      </c>
    </row>
    <row r="27" spans="1:15">
      <c r="A27" s="596"/>
      <c r="B27" s="596"/>
      <c r="C27" s="596"/>
      <c r="D27" s="2073"/>
      <c r="E27" s="634" t="s">
        <v>17</v>
      </c>
      <c r="F27" s="594"/>
      <c r="G27" s="636">
        <f>SUM(G28)</f>
        <v>0</v>
      </c>
      <c r="H27" s="636">
        <f>SUM(H28)</f>
        <v>3</v>
      </c>
      <c r="I27" s="635">
        <f>G27+H27</f>
        <v>3</v>
      </c>
      <c r="J27" s="630"/>
      <c r="K27" s="635">
        <f>SUM(K28)</f>
        <v>1</v>
      </c>
      <c r="L27" s="635">
        <f>SUM(L28)</f>
        <v>2</v>
      </c>
      <c r="M27" s="616">
        <f t="shared" si="1"/>
        <v>3</v>
      </c>
    </row>
    <row r="28" spans="1:15">
      <c r="A28" s="596"/>
      <c r="B28" s="596"/>
      <c r="C28" s="596"/>
      <c r="D28" s="2075"/>
      <c r="E28" s="614"/>
      <c r="F28" s="638" t="s">
        <v>209</v>
      </c>
      <c r="G28" s="642">
        <v>0</v>
      </c>
      <c r="H28" s="642">
        <v>3</v>
      </c>
      <c r="I28" s="633">
        <f>G28+H28</f>
        <v>3</v>
      </c>
      <c r="J28" s="642"/>
      <c r="K28" s="642">
        <v>1</v>
      </c>
      <c r="L28" s="642">
        <v>2</v>
      </c>
      <c r="M28" s="611">
        <f t="shared" si="1"/>
        <v>3</v>
      </c>
    </row>
    <row r="29" spans="1:15" ht="12.75" customHeight="1">
      <c r="A29" s="596"/>
      <c r="B29" s="596"/>
      <c r="C29" s="596"/>
      <c r="D29" s="2072">
        <v>1405</v>
      </c>
      <c r="E29" s="628" t="s">
        <v>18</v>
      </c>
      <c r="F29" s="641"/>
      <c r="G29" s="620">
        <f>SUM(G30)</f>
        <v>2</v>
      </c>
      <c r="H29" s="620">
        <f>SUM(H30)</f>
        <v>13</v>
      </c>
      <c r="I29" s="620">
        <f t="shared" ref="I29:I37" si="2">SUM(G29:H29)</f>
        <v>15</v>
      </c>
      <c r="J29" s="620"/>
      <c r="K29" s="620">
        <f>SUM(K30)</f>
        <v>8</v>
      </c>
      <c r="L29" s="620">
        <f>SUM(L30)</f>
        <v>7</v>
      </c>
      <c r="M29" s="605">
        <f t="shared" si="1"/>
        <v>15</v>
      </c>
    </row>
    <row r="30" spans="1:15" ht="12.75" customHeight="1">
      <c r="A30" s="596"/>
      <c r="B30" s="596"/>
      <c r="C30" s="596"/>
      <c r="D30" s="2073"/>
      <c r="E30" s="619" t="s">
        <v>19</v>
      </c>
      <c r="F30" s="594"/>
      <c r="G30" s="640">
        <f>SUM(G31:G33)</f>
        <v>2</v>
      </c>
      <c r="H30" s="640">
        <f>SUM(H31:H33)</f>
        <v>13</v>
      </c>
      <c r="I30" s="617">
        <f t="shared" si="2"/>
        <v>15</v>
      </c>
      <c r="J30" s="640"/>
      <c r="K30" s="640">
        <f>SUM(K31:K33)</f>
        <v>8</v>
      </c>
      <c r="L30" s="640">
        <f>SUM(L31:L33)</f>
        <v>7</v>
      </c>
      <c r="M30" s="616">
        <f t="shared" si="1"/>
        <v>15</v>
      </c>
    </row>
    <row r="31" spans="1:15" ht="12.75" customHeight="1">
      <c r="A31" s="596"/>
      <c r="B31" s="596"/>
      <c r="C31" s="596"/>
      <c r="D31" s="2073"/>
      <c r="E31" s="639"/>
      <c r="F31" s="594" t="s">
        <v>204</v>
      </c>
      <c r="G31" s="612">
        <v>0</v>
      </c>
      <c r="H31" s="612">
        <v>2</v>
      </c>
      <c r="I31" s="612">
        <f t="shared" si="2"/>
        <v>2</v>
      </c>
      <c r="J31" s="612"/>
      <c r="K31" s="612">
        <v>2</v>
      </c>
      <c r="L31" s="612">
        <v>0</v>
      </c>
      <c r="M31" s="629">
        <f t="shared" si="1"/>
        <v>2</v>
      </c>
    </row>
    <row r="32" spans="1:15" ht="12.75" customHeight="1">
      <c r="A32" s="596"/>
      <c r="B32" s="596"/>
      <c r="C32" s="596"/>
      <c r="D32" s="2073"/>
      <c r="E32" s="639"/>
      <c r="F32" s="594" t="s">
        <v>298</v>
      </c>
      <c r="G32" s="612">
        <v>1</v>
      </c>
      <c r="H32" s="612">
        <v>4</v>
      </c>
      <c r="I32" s="612">
        <f t="shared" si="2"/>
        <v>5</v>
      </c>
      <c r="J32" s="612"/>
      <c r="K32" s="612">
        <v>2</v>
      </c>
      <c r="L32" s="612">
        <v>3</v>
      </c>
      <c r="M32" s="629">
        <f t="shared" si="1"/>
        <v>5</v>
      </c>
    </row>
    <row r="33" spans="1:13" ht="12.75" customHeight="1">
      <c r="A33" s="596"/>
      <c r="B33" s="596"/>
      <c r="C33" s="596"/>
      <c r="D33" s="2075"/>
      <c r="E33" s="614"/>
      <c r="F33" s="638" t="s">
        <v>199</v>
      </c>
      <c r="G33" s="613">
        <v>1</v>
      </c>
      <c r="H33" s="613">
        <v>7</v>
      </c>
      <c r="I33" s="613">
        <f t="shared" si="2"/>
        <v>8</v>
      </c>
      <c r="J33" s="613"/>
      <c r="K33" s="613">
        <v>4</v>
      </c>
      <c r="L33" s="613">
        <v>4</v>
      </c>
      <c r="M33" s="611">
        <f t="shared" si="1"/>
        <v>8</v>
      </c>
    </row>
    <row r="34" spans="1:13" ht="12.75" customHeight="1">
      <c r="A34" s="615"/>
      <c r="B34" s="615"/>
      <c r="D34" s="2065">
        <v>1406</v>
      </c>
      <c r="E34" s="628" t="s">
        <v>22</v>
      </c>
      <c r="F34" s="609"/>
      <c r="G34" s="637">
        <f>SUM(G35)</f>
        <v>1</v>
      </c>
      <c r="H34" s="637">
        <f>SUM(H35)</f>
        <v>4</v>
      </c>
      <c r="I34" s="620">
        <f t="shared" si="2"/>
        <v>5</v>
      </c>
      <c r="J34" s="637"/>
      <c r="K34" s="637">
        <f>SUM(K35)</f>
        <v>3</v>
      </c>
      <c r="L34" s="637">
        <f>SUM(L35)</f>
        <v>2</v>
      </c>
      <c r="M34" s="605">
        <f t="shared" si="1"/>
        <v>5</v>
      </c>
    </row>
    <row r="35" spans="1:13" ht="12.75" customHeight="1">
      <c r="A35" s="615"/>
      <c r="B35" s="615"/>
      <c r="D35" s="2067"/>
      <c r="E35" s="634" t="s">
        <v>68</v>
      </c>
      <c r="F35" s="594"/>
      <c r="G35" s="636">
        <f>SUM(G36:G37)</f>
        <v>1</v>
      </c>
      <c r="H35" s="636">
        <f>SUM(H36:H37)</f>
        <v>4</v>
      </c>
      <c r="I35" s="617">
        <f t="shared" si="2"/>
        <v>5</v>
      </c>
      <c r="J35" s="630"/>
      <c r="K35" s="635">
        <f>SUM(K36:K37)</f>
        <v>3</v>
      </c>
      <c r="L35" s="635">
        <f>SUM(L36:L37)</f>
        <v>2</v>
      </c>
      <c r="M35" s="616">
        <f t="shared" si="1"/>
        <v>5</v>
      </c>
    </row>
    <row r="36" spans="1:13" ht="12.75" customHeight="1">
      <c r="A36" s="615"/>
      <c r="B36" s="615"/>
      <c r="D36" s="2067"/>
      <c r="E36" s="634"/>
      <c r="F36" s="594" t="s">
        <v>297</v>
      </c>
      <c r="G36" s="633">
        <v>0</v>
      </c>
      <c r="H36" s="633">
        <v>1</v>
      </c>
      <c r="I36" s="612">
        <f t="shared" si="2"/>
        <v>1</v>
      </c>
      <c r="J36" s="633"/>
      <c r="K36" s="633">
        <v>1</v>
      </c>
      <c r="L36" s="633">
        <v>0</v>
      </c>
      <c r="M36" s="629">
        <f>SUM(K36:L36)</f>
        <v>1</v>
      </c>
    </row>
    <row r="37" spans="1:13" ht="12.75" customHeight="1">
      <c r="A37" s="615"/>
      <c r="B37" s="615"/>
      <c r="D37" s="2067"/>
      <c r="E37" s="632"/>
      <c r="F37" s="594" t="s">
        <v>193</v>
      </c>
      <c r="G37" s="631">
        <v>1</v>
      </c>
      <c r="H37" s="631">
        <v>3</v>
      </c>
      <c r="I37" s="613">
        <f t="shared" si="2"/>
        <v>4</v>
      </c>
      <c r="J37" s="630"/>
      <c r="K37" s="630">
        <v>2</v>
      </c>
      <c r="L37" s="630">
        <v>2</v>
      </c>
      <c r="M37" s="629">
        <f>SUM(K37:L37)</f>
        <v>4</v>
      </c>
    </row>
    <row r="38" spans="1:13" ht="12.75" customHeight="1">
      <c r="A38" s="615"/>
      <c r="B38" s="615"/>
      <c r="D38" s="2072">
        <v>1407</v>
      </c>
      <c r="E38" s="628" t="s">
        <v>24</v>
      </c>
      <c r="F38" s="609"/>
      <c r="G38" s="608"/>
      <c r="H38" s="608"/>
      <c r="I38" s="627"/>
      <c r="J38" s="626"/>
      <c r="K38" s="606"/>
      <c r="L38" s="606"/>
      <c r="M38" s="605"/>
    </row>
    <row r="39" spans="1:13" ht="6" customHeight="1">
      <c r="A39" s="615"/>
      <c r="B39" s="615"/>
      <c r="D39" s="2073"/>
      <c r="E39" s="625"/>
      <c r="F39" s="624"/>
      <c r="G39" s="623"/>
      <c r="H39" s="623"/>
      <c r="I39" s="617"/>
      <c r="J39" s="623"/>
      <c r="K39" s="623"/>
      <c r="L39" s="623"/>
      <c r="M39" s="616"/>
    </row>
    <row r="40" spans="1:13" ht="12.75" customHeight="1">
      <c r="A40" s="615"/>
      <c r="B40" s="615"/>
      <c r="D40" s="2072">
        <v>1408</v>
      </c>
      <c r="E40" s="622" t="s">
        <v>25</v>
      </c>
      <c r="F40" s="621"/>
      <c r="G40" s="620">
        <f>SUM(G41)</f>
        <v>1</v>
      </c>
      <c r="H40" s="620">
        <f>SUM(H41)</f>
        <v>0</v>
      </c>
      <c r="I40" s="620">
        <f>SUM(G40:H40)</f>
        <v>1</v>
      </c>
      <c r="J40" s="620"/>
      <c r="K40" s="620">
        <f>SUM(K41)</f>
        <v>1</v>
      </c>
      <c r="L40" s="620">
        <f>SUM(L41)</f>
        <v>0</v>
      </c>
      <c r="M40" s="605">
        <f>K40+L40</f>
        <v>1</v>
      </c>
    </row>
    <row r="41" spans="1:13" ht="12.75" customHeight="1">
      <c r="A41" s="615"/>
      <c r="B41" s="615"/>
      <c r="D41" s="2073"/>
      <c r="E41" s="619" t="s">
        <v>20</v>
      </c>
      <c r="F41" s="618"/>
      <c r="G41" s="617">
        <f>G42</f>
        <v>1</v>
      </c>
      <c r="H41" s="617">
        <f>H42</f>
        <v>0</v>
      </c>
      <c r="I41" s="617">
        <f>SUM(G41:H41)</f>
        <v>1</v>
      </c>
      <c r="J41" s="617"/>
      <c r="K41" s="617">
        <f>K42</f>
        <v>1</v>
      </c>
      <c r="L41" s="617">
        <f>L42</f>
        <v>0</v>
      </c>
      <c r="M41" s="616">
        <f>K41+L41</f>
        <v>1</v>
      </c>
    </row>
    <row r="42" spans="1:13" ht="12.75" customHeight="1">
      <c r="A42" s="615"/>
      <c r="B42" s="615"/>
      <c r="D42" s="2075"/>
      <c r="E42" s="614"/>
      <c r="F42" s="594" t="s">
        <v>183</v>
      </c>
      <c r="G42" s="612">
        <v>1</v>
      </c>
      <c r="H42" s="612">
        <v>0</v>
      </c>
      <c r="I42" s="613">
        <f>SUM(G42:H42)</f>
        <v>1</v>
      </c>
      <c r="J42" s="612"/>
      <c r="K42" s="612">
        <v>1</v>
      </c>
      <c r="L42" s="612">
        <v>0</v>
      </c>
      <c r="M42" s="611">
        <f>K42+L42</f>
        <v>1</v>
      </c>
    </row>
    <row r="43" spans="1:13" ht="12.75" customHeight="1">
      <c r="A43" s="596"/>
      <c r="B43" s="596"/>
      <c r="C43" s="596"/>
      <c r="D43" s="2072">
        <v>1624</v>
      </c>
      <c r="E43" s="610" t="s">
        <v>47</v>
      </c>
      <c r="F43" s="609"/>
      <c r="G43" s="608"/>
      <c r="H43" s="608"/>
      <c r="I43" s="607"/>
      <c r="J43" s="606"/>
      <c r="K43" s="606"/>
      <c r="L43" s="606"/>
      <c r="M43" s="605"/>
    </row>
    <row r="44" spans="1:13" ht="6" customHeight="1">
      <c r="A44" s="596"/>
      <c r="B44" s="596"/>
      <c r="C44" s="596"/>
      <c r="D44" s="2075"/>
      <c r="E44" s="604"/>
      <c r="F44" s="603"/>
      <c r="G44" s="602"/>
      <c r="H44" s="602"/>
      <c r="I44" s="601"/>
      <c r="J44" s="600"/>
      <c r="K44" s="600"/>
      <c r="L44" s="600"/>
      <c r="M44" s="599"/>
    </row>
    <row r="45" spans="1:13" ht="12" customHeight="1">
      <c r="E45" s="2448" t="s">
        <v>5</v>
      </c>
      <c r="F45" s="2449"/>
      <c r="G45" s="598">
        <f>SUM(G12+G15+G21+G24+G29+G34+G38+G40+G44)</f>
        <v>7</v>
      </c>
      <c r="H45" s="598">
        <f>SUM(H12+H15+H21+H24+H29+H34+H38+H40+H44)</f>
        <v>38</v>
      </c>
      <c r="I45" s="598">
        <f>SUM(I12+I15+I21+I24+I29+I34+I38+I40+I44)</f>
        <v>45</v>
      </c>
      <c r="J45" s="598"/>
      <c r="K45" s="598">
        <f>SUM(K12+K15+K21+K24+K29+K34+K38+K40+K44)</f>
        <v>26</v>
      </c>
      <c r="L45" s="598">
        <f>SUM(L12+L15+L21+L24+L29+L34+L38+L40+L44)</f>
        <v>19</v>
      </c>
      <c r="M45" s="597">
        <f>SUM(M12+M15+M21+M24+M29+M34+M38+M40+M44)</f>
        <v>45</v>
      </c>
    </row>
    <row r="46" spans="1:13" s="594" customFormat="1" ht="11.25" customHeight="1">
      <c r="C46" s="593"/>
      <c r="E46" s="594" t="s">
        <v>296</v>
      </c>
      <c r="G46" s="596"/>
      <c r="H46" s="596"/>
      <c r="I46" s="596"/>
      <c r="J46" s="596"/>
      <c r="K46" s="596"/>
      <c r="L46" s="596"/>
      <c r="M46" s="596"/>
    </row>
    <row r="47" spans="1:13" ht="9" customHeight="1">
      <c r="E47" s="595"/>
    </row>
    <row r="48" spans="1:13" ht="9" customHeight="1"/>
    <row r="49" spans="1:13" ht="9" customHeight="1"/>
    <row r="50" spans="1:13" ht="9" customHeight="1"/>
    <row r="51" spans="1:13" ht="9" customHeight="1"/>
    <row r="52" spans="1:13" ht="9" customHeight="1"/>
    <row r="53" spans="1:13" ht="9" customHeight="1"/>
    <row r="54" spans="1:13" ht="9" customHeight="1"/>
    <row r="55" spans="1:13" ht="9" customHeight="1">
      <c r="A55" s="591"/>
      <c r="B55" s="591"/>
      <c r="C55" s="591"/>
      <c r="G55" s="591"/>
      <c r="H55" s="591"/>
      <c r="I55" s="591"/>
      <c r="J55" s="591"/>
      <c r="K55" s="591"/>
      <c r="L55" s="591"/>
      <c r="M55" s="591"/>
    </row>
    <row r="56" spans="1:13" ht="9" customHeight="1">
      <c r="A56" s="591"/>
      <c r="B56" s="591"/>
      <c r="C56" s="591"/>
      <c r="G56" s="591"/>
      <c r="H56" s="591"/>
      <c r="I56" s="591"/>
      <c r="J56" s="591"/>
      <c r="K56" s="591"/>
      <c r="L56" s="591"/>
      <c r="M56" s="591"/>
    </row>
    <row r="57" spans="1:13" ht="9" customHeight="1">
      <c r="A57" s="591"/>
      <c r="B57" s="591"/>
      <c r="C57" s="591"/>
      <c r="G57" s="591"/>
      <c r="H57" s="591"/>
      <c r="I57" s="591"/>
      <c r="J57" s="591"/>
      <c r="K57" s="591"/>
      <c r="L57" s="591"/>
      <c r="M57" s="591"/>
    </row>
    <row r="58" spans="1:13" ht="9" customHeight="1">
      <c r="A58" s="591"/>
      <c r="B58" s="591"/>
      <c r="C58" s="591"/>
      <c r="G58" s="591"/>
      <c r="H58" s="591"/>
      <c r="I58" s="591"/>
      <c r="J58" s="591"/>
      <c r="K58" s="591"/>
      <c r="L58" s="591"/>
      <c r="M58" s="591"/>
    </row>
    <row r="59" spans="1:13" ht="9" customHeight="1">
      <c r="A59" s="591"/>
      <c r="B59" s="591"/>
      <c r="C59" s="591"/>
      <c r="G59" s="591"/>
      <c r="H59" s="591"/>
      <c r="I59" s="591"/>
      <c r="J59" s="591"/>
      <c r="K59" s="591"/>
      <c r="L59" s="591"/>
      <c r="M59" s="591"/>
    </row>
    <row r="60" spans="1:13" ht="9" customHeight="1">
      <c r="A60" s="591"/>
      <c r="B60" s="591"/>
      <c r="C60" s="591"/>
      <c r="G60" s="591"/>
      <c r="H60" s="591"/>
      <c r="I60" s="591"/>
      <c r="J60" s="591"/>
      <c r="K60" s="591"/>
      <c r="L60" s="591"/>
      <c r="M60" s="591"/>
    </row>
    <row r="61" spans="1:13" ht="9" customHeight="1">
      <c r="A61" s="591"/>
      <c r="B61" s="591"/>
      <c r="C61" s="591"/>
      <c r="G61" s="591"/>
      <c r="H61" s="591"/>
      <c r="I61" s="591"/>
      <c r="J61" s="591"/>
      <c r="K61" s="591"/>
      <c r="L61" s="591"/>
      <c r="M61" s="591"/>
    </row>
    <row r="62" spans="1:13" ht="9" customHeight="1">
      <c r="A62" s="591"/>
      <c r="B62" s="591"/>
      <c r="C62" s="591"/>
      <c r="G62" s="591"/>
      <c r="H62" s="591"/>
      <c r="I62" s="591"/>
      <c r="J62" s="591"/>
      <c r="K62" s="591"/>
      <c r="L62" s="591"/>
      <c r="M62" s="591"/>
    </row>
    <row r="63" spans="1:13" ht="9" customHeight="1">
      <c r="A63" s="591"/>
      <c r="B63" s="591"/>
      <c r="C63" s="591"/>
      <c r="G63" s="591"/>
      <c r="H63" s="591"/>
      <c r="I63" s="591"/>
      <c r="J63" s="591"/>
      <c r="K63" s="591"/>
      <c r="L63" s="591"/>
      <c r="M63" s="591"/>
    </row>
    <row r="64" spans="1:13" ht="9" customHeight="1">
      <c r="A64" s="591"/>
      <c r="B64" s="591"/>
      <c r="C64" s="591"/>
      <c r="G64" s="591"/>
      <c r="H64" s="591"/>
      <c r="I64" s="591"/>
      <c r="J64" s="591"/>
      <c r="K64" s="591"/>
      <c r="L64" s="591"/>
      <c r="M64" s="591"/>
    </row>
    <row r="65" s="591" customFormat="1" ht="9" customHeight="1"/>
    <row r="66" s="591" customFormat="1" ht="9" customHeight="1"/>
    <row r="67" s="591" customFormat="1" ht="9" customHeight="1"/>
    <row r="68" s="591" customFormat="1" ht="9" customHeight="1"/>
    <row r="69" s="591" customFormat="1" ht="9" customHeight="1"/>
    <row r="70" s="591" customFormat="1" ht="9" customHeight="1"/>
    <row r="71" s="591" customFormat="1" ht="9" customHeight="1"/>
    <row r="72" s="591" customFormat="1" ht="9" customHeight="1"/>
    <row r="73" s="591" customFormat="1" ht="9" customHeight="1"/>
    <row r="74" s="591" customFormat="1" ht="9" customHeight="1"/>
    <row r="75" s="591" customFormat="1" ht="9" customHeight="1"/>
    <row r="76" s="591" customFormat="1" ht="9" customHeight="1"/>
    <row r="77" s="591" customFormat="1" ht="9" customHeight="1"/>
    <row r="78" s="591" customFormat="1" ht="9" customHeight="1"/>
    <row r="79" s="591" customFormat="1" ht="9" customHeight="1"/>
    <row r="80" s="591" customFormat="1" ht="9" customHeight="1"/>
    <row r="81" s="591" customFormat="1" ht="9" customHeight="1"/>
    <row r="82" s="591" customFormat="1" ht="9" customHeight="1"/>
    <row r="83" s="591" customFormat="1" ht="9" customHeight="1"/>
    <row r="84" s="591" customFormat="1" ht="9" customHeight="1"/>
    <row r="85" s="591" customFormat="1" ht="9" customHeight="1"/>
    <row r="86" s="591" customFormat="1" ht="9" customHeight="1"/>
    <row r="87" s="591" customFormat="1" ht="9" customHeight="1"/>
    <row r="88" s="591" customFormat="1" ht="9" customHeight="1"/>
    <row r="89" s="591" customFormat="1" ht="9" customHeight="1"/>
    <row r="90" s="591" customFormat="1" ht="9" customHeight="1"/>
    <row r="91" s="591" customFormat="1" ht="9" customHeight="1"/>
    <row r="92" s="591" customFormat="1" ht="9" customHeight="1"/>
    <row r="93" s="591" customFormat="1" ht="9" customHeight="1"/>
    <row r="94" s="591" customFormat="1" ht="9" customHeight="1"/>
    <row r="95" s="591" customFormat="1" ht="9" customHeight="1"/>
    <row r="96" s="591" customFormat="1" ht="9" customHeight="1"/>
    <row r="97" s="591" customFormat="1" ht="9" customHeight="1"/>
    <row r="98" s="591" customFormat="1" ht="9" customHeight="1"/>
    <row r="99" s="591" customFormat="1" ht="9" customHeight="1"/>
    <row r="100" s="591" customFormat="1" ht="9" customHeight="1"/>
    <row r="101" s="591" customFormat="1" ht="9" customHeight="1"/>
    <row r="102" s="591" customFormat="1" ht="9" customHeight="1"/>
    <row r="103" s="591" customFormat="1" ht="9" customHeight="1"/>
    <row r="104" s="591" customFormat="1" ht="9" customHeight="1"/>
    <row r="105" s="591" customFormat="1" ht="9" customHeight="1"/>
    <row r="106" s="591" customFormat="1" ht="9" customHeight="1"/>
    <row r="107" s="591" customFormat="1" ht="9" customHeight="1"/>
    <row r="108" s="591" customFormat="1" ht="9" customHeight="1"/>
    <row r="109" s="591" customFormat="1" ht="9" customHeight="1"/>
    <row r="110" s="591" customFormat="1" ht="9" customHeight="1"/>
    <row r="111" s="591" customFormat="1" ht="9" customHeight="1"/>
    <row r="112" s="591" customFormat="1" ht="9" customHeight="1"/>
    <row r="113" s="591" customFormat="1" ht="9" customHeight="1"/>
    <row r="114" s="591" customFormat="1" ht="9" customHeight="1"/>
    <row r="115" s="591" customFormat="1" ht="9" customHeight="1"/>
    <row r="116" s="591" customFormat="1" ht="9" customHeight="1"/>
    <row r="117" s="591" customFormat="1" ht="9" customHeight="1"/>
    <row r="118" s="591" customFormat="1" ht="9" customHeight="1"/>
    <row r="119" s="591" customFormat="1" ht="9" customHeight="1"/>
    <row r="120" s="591" customFormat="1" ht="9" customHeight="1"/>
    <row r="121" s="591" customFormat="1" ht="9" customHeight="1"/>
    <row r="122" s="591" customFormat="1" ht="9" customHeight="1"/>
    <row r="123" s="591" customFormat="1" ht="9" customHeight="1"/>
    <row r="124" s="591" customFormat="1" ht="9" customHeight="1"/>
    <row r="125" s="591" customFormat="1" ht="9" customHeight="1"/>
    <row r="126" s="591" customFormat="1" ht="9" customHeight="1"/>
    <row r="127" s="591" customFormat="1" ht="9" customHeight="1"/>
    <row r="128" s="591" customFormat="1" ht="9" customHeight="1"/>
    <row r="129" s="591" customFormat="1" ht="9" customHeight="1"/>
    <row r="130" s="591" customFormat="1" ht="9" customHeight="1"/>
    <row r="131" s="591" customFormat="1" ht="9" customHeight="1"/>
    <row r="132" s="591" customFormat="1" ht="9" customHeight="1"/>
    <row r="133" s="591" customFormat="1" ht="9" customHeight="1"/>
    <row r="134" s="591" customFormat="1" ht="9" customHeight="1"/>
    <row r="135" s="591" customFormat="1" ht="9" customHeight="1"/>
    <row r="136" s="591" customFormat="1" ht="9" customHeight="1"/>
    <row r="137" s="591" customFormat="1" ht="9" customHeight="1"/>
    <row r="138" s="591" customFormat="1" ht="9" customHeight="1"/>
    <row r="139" s="591" customFormat="1" ht="9" customHeight="1"/>
    <row r="140" s="591" customFormat="1" ht="9" customHeight="1"/>
    <row r="141" s="591" customFormat="1" ht="9" customHeight="1"/>
    <row r="142" s="591" customFormat="1" ht="9" customHeight="1"/>
    <row r="143" s="591" customFormat="1" ht="9" customHeight="1"/>
    <row r="144" s="591" customFormat="1" ht="9" customHeight="1"/>
    <row r="145" s="591" customFormat="1" ht="9" customHeight="1"/>
    <row r="146" s="591" customFormat="1" ht="9" customHeight="1"/>
    <row r="147" s="591" customFormat="1" ht="9" customHeight="1"/>
    <row r="148" s="591" customFormat="1" ht="9" customHeight="1"/>
    <row r="149" s="591" customFormat="1" ht="9" customHeight="1"/>
    <row r="150" s="591" customFormat="1" ht="9" customHeight="1"/>
    <row r="151" s="591" customFormat="1" ht="9" customHeight="1"/>
    <row r="152" s="591" customFormat="1" ht="9" customHeight="1"/>
    <row r="153" s="591" customFormat="1" ht="9" customHeight="1"/>
    <row r="154" s="591" customFormat="1" ht="9" customHeight="1"/>
    <row r="155" s="591" customFormat="1" ht="9" customHeight="1"/>
    <row r="156" s="591" customFormat="1" ht="9" customHeight="1"/>
    <row r="157" s="591" customFormat="1" ht="9" customHeight="1"/>
    <row r="158" s="591" customFormat="1" ht="9" customHeight="1"/>
    <row r="159" s="591" customFormat="1" ht="9" customHeight="1"/>
    <row r="160" s="591" customFormat="1" ht="9" customHeight="1"/>
    <row r="161" s="591" customFormat="1" ht="9" customHeight="1"/>
    <row r="162" s="591" customFormat="1" ht="9" customHeight="1"/>
    <row r="163" s="591" customFormat="1" ht="9" customHeight="1"/>
    <row r="164" s="591" customFormat="1" ht="9" customHeight="1"/>
    <row r="165" s="591" customFormat="1" ht="9" customHeight="1"/>
    <row r="166" s="591" customFormat="1" ht="9" customHeight="1"/>
    <row r="167" s="591" customFormat="1" ht="9" customHeight="1"/>
    <row r="168" s="591" customFormat="1" ht="9" customHeight="1"/>
    <row r="169" s="591" customFormat="1" ht="9" customHeight="1"/>
    <row r="170" s="591" customFormat="1" ht="9" customHeight="1"/>
    <row r="171" s="591" customFormat="1" ht="9" customHeight="1"/>
    <row r="172" s="591" customFormat="1" ht="9" customHeight="1"/>
    <row r="173" s="591" customFormat="1" ht="9" customHeight="1"/>
    <row r="174" s="591" customFormat="1" ht="9" customHeight="1"/>
    <row r="175" s="591" customFormat="1" ht="9" customHeight="1"/>
    <row r="176" s="591" customFormat="1" ht="9" customHeight="1"/>
    <row r="177" s="591" customFormat="1" ht="9" customHeight="1"/>
    <row r="178" s="591" customFormat="1" ht="9" customHeight="1"/>
    <row r="179" s="591" customFormat="1" ht="9" customHeight="1"/>
    <row r="180" s="591" customFormat="1" ht="9" customHeight="1"/>
    <row r="181" s="591" customFormat="1" ht="9" customHeight="1"/>
    <row r="182" s="591" customFormat="1" ht="9" customHeight="1"/>
    <row r="183" s="591" customFormat="1" ht="9" customHeight="1"/>
    <row r="184" s="591" customFormat="1" ht="9" customHeight="1"/>
    <row r="185" s="591" customFormat="1" ht="9" customHeight="1"/>
    <row r="186" s="591" customFormat="1" ht="9" customHeight="1"/>
    <row r="187" s="591" customFormat="1" ht="9" customHeight="1"/>
    <row r="188" s="591" customFormat="1" ht="9" customHeight="1"/>
    <row r="189" s="591" customFormat="1" ht="9" customHeight="1"/>
    <row r="190" s="591" customFormat="1" ht="9" customHeight="1"/>
    <row r="191" s="591" customFormat="1" ht="9" customHeight="1"/>
    <row r="192" s="591" customFormat="1" ht="9" customHeight="1"/>
    <row r="193" s="591" customFormat="1" ht="9" customHeight="1"/>
    <row r="194" s="591" customFormat="1" ht="9" customHeight="1"/>
    <row r="195" s="591" customFormat="1" ht="9" customHeight="1"/>
    <row r="196" s="591" customFormat="1" ht="9" customHeight="1"/>
    <row r="197" s="591" customFormat="1" ht="9" customHeight="1"/>
    <row r="198" s="591" customFormat="1" ht="9" customHeight="1"/>
    <row r="199" s="591" customFormat="1" ht="9" customHeight="1"/>
    <row r="200" s="591" customFormat="1" ht="9" customHeight="1"/>
    <row r="201" s="591" customFormat="1" ht="9" customHeight="1"/>
    <row r="202" s="591" customFormat="1" ht="9" customHeight="1"/>
    <row r="203" s="591" customFormat="1" ht="9" customHeight="1"/>
    <row r="204" s="591" customFormat="1" ht="9" customHeight="1"/>
    <row r="205" s="591" customFormat="1" ht="9" customHeight="1"/>
    <row r="206" s="591" customFormat="1" ht="9" customHeight="1"/>
    <row r="207" s="591" customFormat="1" ht="9" customHeight="1"/>
    <row r="208" s="591" customFormat="1" ht="9" customHeight="1"/>
    <row r="209" s="591" customFormat="1" ht="9" customHeight="1"/>
    <row r="210" s="591" customFormat="1" ht="9" customHeight="1"/>
    <row r="211" s="591" customFormat="1" ht="9" customHeight="1"/>
    <row r="212" s="591" customFormat="1" ht="9" customHeight="1"/>
    <row r="213" s="591" customFormat="1" ht="9" customHeight="1"/>
    <row r="214" s="591" customFormat="1" ht="9" customHeight="1"/>
    <row r="215" s="591" customFormat="1" ht="9" customHeight="1"/>
    <row r="216" s="591" customFormat="1" ht="9" customHeight="1"/>
    <row r="217" s="591" customFormat="1" ht="9" customHeight="1"/>
    <row r="218" s="591" customFormat="1" ht="9" customHeight="1"/>
    <row r="219" s="591" customFormat="1" ht="9" customHeight="1"/>
    <row r="220" s="591" customFormat="1" ht="9" customHeight="1"/>
    <row r="221" s="591" customFormat="1" ht="9" customHeight="1"/>
    <row r="222" s="591" customFormat="1" ht="9" customHeight="1"/>
    <row r="223" s="591" customFormat="1" ht="9" customHeight="1"/>
    <row r="224" s="591" customFormat="1" ht="9" customHeight="1"/>
    <row r="225" s="591" customFormat="1" ht="9" customHeight="1"/>
    <row r="226" s="591" customFormat="1" ht="9" customHeight="1"/>
    <row r="227" s="591" customFormat="1" ht="9" customHeight="1"/>
    <row r="228" s="591" customFormat="1" ht="9" customHeight="1"/>
    <row r="229" s="591" customFormat="1" ht="9" customHeight="1"/>
    <row r="230" s="591" customFormat="1" ht="9" customHeight="1"/>
    <row r="231" s="591" customFormat="1" ht="9" customHeight="1"/>
    <row r="232" s="591" customFormat="1" ht="9" customHeight="1"/>
    <row r="233" s="591" customFormat="1" ht="9" customHeight="1"/>
    <row r="234" s="591" customFormat="1" ht="9" customHeight="1"/>
    <row r="235" s="591" customFormat="1" ht="9" customHeight="1"/>
    <row r="236" s="591" customFormat="1" ht="9" customHeight="1"/>
    <row r="237" s="591" customFormat="1" ht="9" customHeight="1"/>
    <row r="238" s="591" customFormat="1" ht="9" customHeight="1"/>
    <row r="239" s="591" customFormat="1" ht="9" customHeight="1"/>
    <row r="240" s="591" customFormat="1" ht="9" customHeight="1"/>
    <row r="241" s="591" customFormat="1" ht="9" customHeight="1"/>
    <row r="242" s="591" customFormat="1" ht="9" customHeight="1"/>
    <row r="243" s="591" customFormat="1" ht="9" customHeight="1"/>
    <row r="244" s="591" customFormat="1" ht="9" customHeight="1"/>
    <row r="245" s="591" customFormat="1" ht="9" customHeight="1"/>
    <row r="246" s="591" customFormat="1" ht="9" customHeight="1"/>
    <row r="247" s="591" customFormat="1" ht="9" customHeight="1"/>
    <row r="248" s="591" customFormat="1" ht="9" customHeight="1"/>
    <row r="249" s="591" customFormat="1" ht="9" customHeight="1"/>
    <row r="250" s="591" customFormat="1" ht="9" customHeight="1"/>
    <row r="251" s="591" customFormat="1" ht="9" customHeight="1"/>
    <row r="252" s="591" customFormat="1" ht="9" customHeight="1"/>
    <row r="253" s="591" customFormat="1" ht="9" customHeight="1"/>
    <row r="254" s="591" customFormat="1" ht="9" customHeight="1"/>
    <row r="255" s="591" customFormat="1" ht="9" customHeight="1"/>
    <row r="256" s="591" customFormat="1" ht="9" customHeight="1"/>
    <row r="257" s="591" customFormat="1" ht="9" customHeight="1"/>
    <row r="258" s="591" customFormat="1" ht="9" customHeight="1"/>
    <row r="259" s="591" customFormat="1" ht="9" customHeight="1"/>
    <row r="260" s="591" customFormat="1" ht="9" customHeight="1"/>
    <row r="261" s="591" customFormat="1" ht="9" customHeight="1"/>
    <row r="262" s="591" customFormat="1" ht="9" customHeight="1"/>
    <row r="263" s="591" customFormat="1" ht="9" customHeight="1"/>
    <row r="264" s="591" customFormat="1" ht="9" customHeight="1"/>
    <row r="265" s="591" customFormat="1" ht="9" customHeight="1"/>
    <row r="266" s="591" customFormat="1" ht="9" customHeight="1"/>
    <row r="267" s="591" customFormat="1" ht="9" customHeight="1"/>
    <row r="268" s="591" customFormat="1" ht="9" customHeight="1"/>
    <row r="269" s="591" customFormat="1" ht="9" customHeight="1"/>
    <row r="270" s="591" customFormat="1" ht="9" customHeight="1"/>
    <row r="271" s="591" customFormat="1" ht="9" customHeight="1"/>
    <row r="272" s="591" customFormat="1" ht="9" customHeight="1"/>
    <row r="273" s="591" customFormat="1" ht="9" customHeight="1"/>
    <row r="274" s="591" customFormat="1" ht="9" customHeight="1"/>
    <row r="275" s="591" customFormat="1" ht="9" customHeight="1"/>
    <row r="276" s="591" customFormat="1" ht="9" customHeight="1"/>
    <row r="277" s="591" customFormat="1" ht="9" customHeight="1"/>
    <row r="278" s="591" customFormat="1" ht="9" customHeight="1"/>
    <row r="279" s="591" customFormat="1" ht="9" customHeight="1"/>
    <row r="280" s="591" customFormat="1" ht="9" customHeight="1"/>
    <row r="281" s="591" customFormat="1" ht="9" customHeight="1"/>
    <row r="282" s="591" customFormat="1" ht="9" customHeight="1"/>
    <row r="283" s="591" customFormat="1" ht="9" customHeight="1"/>
    <row r="284" s="591" customFormat="1" ht="9" customHeight="1"/>
    <row r="285" s="591" customFormat="1" ht="9" customHeight="1"/>
    <row r="286" s="591" customFormat="1" ht="9" customHeight="1"/>
    <row r="287" s="591" customFormat="1" ht="9" customHeight="1"/>
    <row r="288" s="591" customFormat="1" ht="9" customHeight="1"/>
    <row r="289" s="591" customFormat="1" ht="9" customHeight="1"/>
    <row r="290" s="591" customFormat="1" ht="9" customHeight="1"/>
    <row r="291" s="591" customFormat="1" ht="9" customHeight="1"/>
    <row r="292" s="591" customFormat="1" ht="9" customHeight="1"/>
    <row r="293" s="591" customFormat="1" ht="9" customHeight="1"/>
    <row r="294" s="591" customFormat="1" ht="9" customHeight="1"/>
    <row r="295" s="591" customFormat="1" ht="9" customHeight="1"/>
    <row r="296" s="591" customFormat="1" ht="9" customHeight="1"/>
    <row r="297" s="591" customFormat="1" ht="9" customHeight="1"/>
    <row r="298" s="591" customFormat="1" ht="9" customHeight="1"/>
    <row r="299" s="591" customFormat="1" ht="9" customHeight="1"/>
    <row r="300" s="591" customFormat="1" ht="9" customHeight="1"/>
    <row r="301" s="591" customFormat="1" ht="9" customHeight="1"/>
    <row r="302" s="591" customFormat="1" ht="9" customHeight="1"/>
    <row r="303" s="591" customFormat="1" ht="9" customHeight="1"/>
    <row r="304" s="591" customFormat="1" ht="9" customHeight="1"/>
    <row r="305" s="591" customFormat="1" ht="9" customHeight="1"/>
    <row r="306" s="591" customFormat="1" ht="9" customHeight="1"/>
    <row r="307" s="591" customFormat="1" ht="9" customHeight="1"/>
    <row r="308" s="591" customFormat="1" ht="9" customHeight="1"/>
    <row r="309" s="591" customFormat="1" ht="9" customHeight="1"/>
    <row r="310" s="591" customFormat="1" ht="9" customHeight="1"/>
    <row r="311" s="591" customFormat="1" ht="9" customHeight="1"/>
    <row r="312" s="591" customFormat="1" ht="9" customHeight="1"/>
    <row r="313" s="591" customFormat="1" ht="9" customHeight="1"/>
    <row r="314" s="591" customFormat="1"/>
    <row r="315" s="591" customFormat="1"/>
  </sheetData>
  <mergeCells count="17">
    <mergeCell ref="D24:D28"/>
    <mergeCell ref="Q4:AE4"/>
    <mergeCell ref="D5:M5"/>
    <mergeCell ref="D9:D11"/>
    <mergeCell ref="G10:I10"/>
    <mergeCell ref="K10:M10"/>
    <mergeCell ref="E10:F11"/>
    <mergeCell ref="D4:M4"/>
    <mergeCell ref="D12:D14"/>
    <mergeCell ref="D15:D20"/>
    <mergeCell ref="D21:D23"/>
    <mergeCell ref="E45:F45"/>
    <mergeCell ref="D38:D39"/>
    <mergeCell ref="D40:D42"/>
    <mergeCell ref="D43:D44"/>
    <mergeCell ref="D29:D33"/>
    <mergeCell ref="D34:D37"/>
  </mergeCells>
  <pageMargins left="0.7" right="0.7" top="0.75" bottom="0.75" header="0.3" footer="0.3"/>
  <pageSetup paperSize="9" scale="63" orientation="portrait" r:id="rId1"/>
  <colBreaks count="1" manualBreakCount="1">
    <brk id="14"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AB198-F830-45A6-8EA6-72467582678E}">
  <dimension ref="A1:AH312"/>
  <sheetViews>
    <sheetView view="pageBreakPreview" zoomScaleNormal="100" zoomScaleSheetLayoutView="100" workbookViewId="0">
      <selection activeCell="Z14" sqref="Z14"/>
    </sheetView>
  </sheetViews>
  <sheetFormatPr baseColWidth="10" defaultColWidth="11.42578125" defaultRowHeight="12.75"/>
  <cols>
    <col min="1" max="2" width="2.42578125" style="594" customWidth="1"/>
    <col min="3" max="3" width="2.42578125" style="593" customWidth="1"/>
    <col min="4" max="4" width="7.7109375" style="591" customWidth="1"/>
    <col min="5" max="5" width="1.140625" style="591" customWidth="1"/>
    <col min="6" max="6" width="64.85546875" style="591" customWidth="1"/>
    <col min="7" max="9" width="5.7109375" style="592" customWidth="1"/>
    <col min="10" max="10" width="2.42578125" style="592" customWidth="1"/>
    <col min="11" max="13" width="5.7109375" style="592" customWidth="1"/>
    <col min="14" max="15" width="11.42578125" style="591"/>
    <col min="16" max="16" width="4.7109375" style="591" customWidth="1"/>
    <col min="17" max="17" width="5" style="591" customWidth="1"/>
    <col min="18" max="18" width="2.28515625" style="591" customWidth="1"/>
    <col min="19" max="19" width="26" style="591" customWidth="1"/>
    <col min="20" max="20" width="8" style="591" customWidth="1"/>
    <col min="21" max="21" width="1" style="591" customWidth="1"/>
    <col min="22" max="22" width="6.7109375" style="591" customWidth="1"/>
    <col min="23" max="23" width="1" style="591" customWidth="1"/>
    <col min="24" max="24" width="6.7109375" style="591" customWidth="1"/>
    <col min="25" max="25" width="1" style="591" customWidth="1"/>
    <col min="26" max="26" width="6.7109375" style="591" customWidth="1"/>
    <col min="27" max="27" width="1" style="591" customWidth="1"/>
    <col min="28" max="28" width="6.7109375" style="591" customWidth="1"/>
    <col min="29" max="29" width="1" style="591" customWidth="1"/>
    <col min="30" max="30" width="6.7109375" style="591" customWidth="1"/>
    <col min="31" max="31" width="1" style="591" customWidth="1"/>
    <col min="32" max="33" width="6.7109375" style="591" customWidth="1"/>
    <col min="34" max="16384" width="11.42578125" style="591"/>
  </cols>
  <sheetData>
    <row r="1" spans="1:34" ht="8.1" customHeight="1">
      <c r="E1" s="595"/>
      <c r="L1" s="681"/>
      <c r="M1" s="681"/>
    </row>
    <row r="2" spans="1:34" ht="8.1" customHeight="1"/>
    <row r="3" spans="1:34" ht="8.1" customHeight="1">
      <c r="L3" s="680"/>
    </row>
    <row r="4" spans="1:34" ht="12.75" customHeight="1">
      <c r="A4" s="615"/>
      <c r="B4" s="615"/>
      <c r="D4" s="2451" t="s">
        <v>303</v>
      </c>
      <c r="E4" s="2451"/>
      <c r="F4" s="2451"/>
      <c r="G4" s="2451"/>
      <c r="H4" s="2451"/>
      <c r="I4" s="2451"/>
      <c r="J4" s="2451"/>
      <c r="K4" s="2451"/>
      <c r="L4" s="2451"/>
      <c r="M4" s="2451"/>
      <c r="N4" s="676"/>
      <c r="Q4" s="2450"/>
      <c r="R4" s="2450"/>
      <c r="S4" s="2450"/>
      <c r="T4" s="2450"/>
      <c r="U4" s="2450"/>
      <c r="V4" s="2450"/>
      <c r="W4" s="2450"/>
      <c r="X4" s="2450"/>
      <c r="Y4" s="2450"/>
      <c r="Z4" s="2450"/>
      <c r="AA4" s="2450"/>
      <c r="AB4" s="2450"/>
      <c r="AC4" s="2450"/>
      <c r="AD4" s="2450"/>
      <c r="AE4" s="2450"/>
    </row>
    <row r="5" spans="1:34" ht="12.75" customHeight="1">
      <c r="A5" s="679"/>
      <c r="B5" s="679"/>
      <c r="C5" s="678"/>
      <c r="D5" s="2451" t="s">
        <v>305</v>
      </c>
      <c r="E5" s="2451"/>
      <c r="F5" s="2451"/>
      <c r="G5" s="2451"/>
      <c r="H5" s="2451"/>
      <c r="I5" s="2451"/>
      <c r="J5" s="2451"/>
      <c r="K5" s="2451"/>
      <c r="L5" s="2451"/>
      <c r="M5" s="2451"/>
      <c r="N5" s="676"/>
      <c r="O5" s="675"/>
      <c r="P5" s="675"/>
      <c r="Q5" s="674"/>
      <c r="AG5" s="673"/>
      <c r="AH5" s="673"/>
    </row>
    <row r="6" spans="1:34" ht="12.75" customHeight="1">
      <c r="A6" s="679"/>
      <c r="B6" s="679"/>
      <c r="C6" s="678"/>
      <c r="D6" s="677"/>
      <c r="E6" s="677"/>
      <c r="F6" s="677"/>
      <c r="G6" s="677"/>
      <c r="H6" s="677"/>
      <c r="I6" s="677"/>
      <c r="J6" s="677"/>
      <c r="K6" s="677"/>
      <c r="L6" s="677"/>
      <c r="M6" s="677"/>
      <c r="N6" s="676"/>
      <c r="O6" s="675"/>
      <c r="P6" s="675"/>
      <c r="Q6" s="674"/>
      <c r="AG6" s="673"/>
      <c r="AH6" s="673"/>
    </row>
    <row r="7" spans="1:34" ht="12.75" customHeight="1">
      <c r="A7" s="679"/>
      <c r="B7" s="679"/>
      <c r="C7" s="678"/>
      <c r="D7" s="677"/>
      <c r="E7" s="677"/>
      <c r="F7" s="677"/>
      <c r="G7" s="677"/>
      <c r="H7" s="677"/>
      <c r="I7" s="677"/>
      <c r="J7" s="677"/>
      <c r="K7" s="677"/>
      <c r="L7" s="677"/>
      <c r="M7" s="677"/>
      <c r="N7" s="676"/>
      <c r="O7" s="675"/>
      <c r="P7" s="675"/>
      <c r="Q7" s="674"/>
      <c r="AG7" s="673"/>
      <c r="AH7" s="673"/>
    </row>
    <row r="8" spans="1:34" ht="2.25" customHeight="1">
      <c r="A8" s="615"/>
      <c r="B8" s="615"/>
      <c r="E8" s="672"/>
      <c r="F8" s="672"/>
      <c r="G8" s="670"/>
      <c r="H8" s="671"/>
      <c r="I8" s="671"/>
      <c r="J8" s="670"/>
      <c r="K8" s="670"/>
      <c r="L8" s="670"/>
      <c r="M8" s="670"/>
      <c r="N8" s="647"/>
      <c r="Q8" s="615"/>
    </row>
    <row r="9" spans="1:34" ht="3.75" customHeight="1">
      <c r="A9" s="615"/>
      <c r="B9" s="615"/>
      <c r="D9" s="2452" t="s">
        <v>29</v>
      </c>
      <c r="E9" s="2062" t="s">
        <v>220</v>
      </c>
      <c r="F9" s="2062"/>
      <c r="G9" s="666"/>
      <c r="H9" s="667"/>
      <c r="I9" s="667"/>
      <c r="J9" s="666"/>
      <c r="K9" s="666"/>
      <c r="L9" s="666"/>
      <c r="M9" s="665"/>
      <c r="N9" s="647"/>
      <c r="Q9" s="615"/>
    </row>
    <row r="10" spans="1:34" ht="13.5" customHeight="1">
      <c r="A10" s="596"/>
      <c r="B10" s="596"/>
      <c r="D10" s="2453"/>
      <c r="E10" s="2063"/>
      <c r="F10" s="2063"/>
      <c r="G10" s="2455" t="s">
        <v>301</v>
      </c>
      <c r="H10" s="2455"/>
      <c r="I10" s="2455"/>
      <c r="J10" s="664"/>
      <c r="K10" s="2455" t="s">
        <v>300</v>
      </c>
      <c r="L10" s="2455"/>
      <c r="M10" s="2456"/>
      <c r="N10" s="647"/>
      <c r="O10" s="596"/>
    </row>
    <row r="11" spans="1:34" ht="13.5" customHeight="1">
      <c r="A11" s="615"/>
      <c r="B11" s="615"/>
      <c r="D11" s="2454"/>
      <c r="E11" s="2064"/>
      <c r="F11" s="2064"/>
      <c r="G11" s="663" t="s">
        <v>26</v>
      </c>
      <c r="H11" s="663" t="s">
        <v>27</v>
      </c>
      <c r="I11" s="663" t="s">
        <v>5</v>
      </c>
      <c r="J11" s="663"/>
      <c r="K11" s="663" t="s">
        <v>26</v>
      </c>
      <c r="L11" s="663" t="s">
        <v>27</v>
      </c>
      <c r="M11" s="662" t="s">
        <v>5</v>
      </c>
      <c r="N11" s="647"/>
    </row>
    <row r="12" spans="1:34" ht="12.95" customHeight="1">
      <c r="A12" s="661"/>
      <c r="B12" s="661"/>
      <c r="D12" s="2065">
        <v>1401</v>
      </c>
      <c r="E12" s="660" t="s">
        <v>9</v>
      </c>
      <c r="F12" s="659"/>
      <c r="G12" s="658">
        <f>SUM(G13)</f>
        <v>1</v>
      </c>
      <c r="H12" s="658">
        <f>SUM(H13)</f>
        <v>1</v>
      </c>
      <c r="I12" s="658">
        <f>G12+H12</f>
        <v>2</v>
      </c>
      <c r="J12" s="658"/>
      <c r="K12" s="658">
        <f>SUM(K13)</f>
        <v>1</v>
      </c>
      <c r="L12" s="658">
        <f>SUM(L13)</f>
        <v>1</v>
      </c>
      <c r="M12" s="657">
        <f>K12+L12</f>
        <v>2</v>
      </c>
      <c r="N12" s="647"/>
      <c r="O12" s="647"/>
    </row>
    <row r="13" spans="1:34" ht="12" customHeight="1">
      <c r="A13" s="596"/>
      <c r="B13" s="596"/>
      <c r="D13" s="2067"/>
      <c r="E13" s="619" t="s">
        <v>10</v>
      </c>
      <c r="F13" s="656"/>
      <c r="G13" s="645">
        <f>G14</f>
        <v>1</v>
      </c>
      <c r="H13" s="645">
        <f>H14</f>
        <v>1</v>
      </c>
      <c r="I13" s="645">
        <f t="shared" ref="I13:I35" si="0">SUM(G13:H13)</f>
        <v>2</v>
      </c>
      <c r="J13" s="645"/>
      <c r="K13" s="645">
        <f>K14</f>
        <v>1</v>
      </c>
      <c r="L13" s="645">
        <f>L14</f>
        <v>1</v>
      </c>
      <c r="M13" s="655">
        <f>SUM(K13:L13)</f>
        <v>2</v>
      </c>
      <c r="N13" s="647"/>
      <c r="O13" s="647"/>
    </row>
    <row r="14" spans="1:34" ht="12" customHeight="1">
      <c r="A14" s="596"/>
      <c r="B14" s="596"/>
      <c r="D14" s="2066"/>
      <c r="E14" s="653"/>
      <c r="F14" s="594" t="s">
        <v>237</v>
      </c>
      <c r="G14" s="630">
        <v>1</v>
      </c>
      <c r="H14" s="630">
        <v>1</v>
      </c>
      <c r="I14" s="633">
        <f t="shared" si="0"/>
        <v>2</v>
      </c>
      <c r="J14" s="630"/>
      <c r="K14" s="630">
        <v>1</v>
      </c>
      <c r="L14" s="630">
        <v>1</v>
      </c>
      <c r="M14" s="654">
        <f>SUM(K14:L14)</f>
        <v>2</v>
      </c>
      <c r="N14" s="647"/>
      <c r="O14" s="647"/>
    </row>
    <row r="15" spans="1:34" ht="12.95" customHeight="1">
      <c r="A15" s="615"/>
      <c r="B15" s="615"/>
      <c r="D15" s="2065">
        <v>1402</v>
      </c>
      <c r="E15" s="628" t="s">
        <v>13</v>
      </c>
      <c r="F15" s="609"/>
      <c r="G15" s="620">
        <f>SUM(G16)</f>
        <v>0</v>
      </c>
      <c r="H15" s="620">
        <f>SUM(H16)</f>
        <v>7</v>
      </c>
      <c r="I15" s="620">
        <f t="shared" si="0"/>
        <v>7</v>
      </c>
      <c r="J15" s="620"/>
      <c r="K15" s="620">
        <f>SUM(K16)</f>
        <v>5</v>
      </c>
      <c r="L15" s="620">
        <f>SUM(L16)</f>
        <v>2</v>
      </c>
      <c r="M15" s="605">
        <f>K15+L15</f>
        <v>7</v>
      </c>
      <c r="N15" s="647"/>
      <c r="O15" s="647"/>
    </row>
    <row r="16" spans="1:34" ht="12" customHeight="1">
      <c r="A16" s="596"/>
      <c r="B16" s="596"/>
      <c r="C16" s="596"/>
      <c r="D16" s="2067"/>
      <c r="E16" s="634" t="s">
        <v>110</v>
      </c>
      <c r="F16" s="594"/>
      <c r="G16" s="635">
        <f>SUM(G17:G18)</f>
        <v>0</v>
      </c>
      <c r="H16" s="635">
        <f>SUM(H17:H18)</f>
        <v>7</v>
      </c>
      <c r="I16" s="635">
        <f t="shared" si="0"/>
        <v>7</v>
      </c>
      <c r="J16" s="635"/>
      <c r="K16" s="635">
        <f>SUM(K17:K18)</f>
        <v>5</v>
      </c>
      <c r="L16" s="635">
        <f>SUM(L17:L18)</f>
        <v>2</v>
      </c>
      <c r="M16" s="707">
        <f t="shared" ref="M16:M35" si="1">SUM(K16:L16)</f>
        <v>7</v>
      </c>
      <c r="N16" s="647"/>
      <c r="O16" s="647"/>
    </row>
    <row r="17" spans="1:15" ht="12" customHeight="1">
      <c r="A17" s="596"/>
      <c r="B17" s="596"/>
      <c r="C17" s="596"/>
      <c r="D17" s="2067"/>
      <c r="E17" s="653"/>
      <c r="F17" s="594" t="s">
        <v>228</v>
      </c>
      <c r="G17" s="631">
        <v>0</v>
      </c>
      <c r="H17" s="631">
        <v>4</v>
      </c>
      <c r="I17" s="633">
        <f t="shared" si="0"/>
        <v>4</v>
      </c>
      <c r="J17" s="630"/>
      <c r="K17" s="630">
        <v>3</v>
      </c>
      <c r="L17" s="630">
        <v>1</v>
      </c>
      <c r="M17" s="654">
        <f t="shared" si="1"/>
        <v>4</v>
      </c>
      <c r="N17" s="647"/>
      <c r="O17" s="647"/>
    </row>
    <row r="18" spans="1:15" ht="12" customHeight="1">
      <c r="A18" s="596"/>
      <c r="B18" s="596"/>
      <c r="C18" s="596"/>
      <c r="D18" s="2067"/>
      <c r="E18" s="653"/>
      <c r="F18" s="594" t="s">
        <v>304</v>
      </c>
      <c r="G18" s="631">
        <v>0</v>
      </c>
      <c r="H18" s="631">
        <v>3</v>
      </c>
      <c r="I18" s="633">
        <f t="shared" si="0"/>
        <v>3</v>
      </c>
      <c r="J18" s="630"/>
      <c r="K18" s="630">
        <v>2</v>
      </c>
      <c r="L18" s="630">
        <v>1</v>
      </c>
      <c r="M18" s="654">
        <f t="shared" si="1"/>
        <v>3</v>
      </c>
      <c r="N18" s="647"/>
      <c r="O18" s="647"/>
    </row>
    <row r="19" spans="1:15" ht="12.75" customHeight="1">
      <c r="A19" s="615"/>
      <c r="B19" s="615"/>
      <c r="D19" s="2065">
        <v>1403</v>
      </c>
      <c r="E19" s="628" t="s">
        <v>14</v>
      </c>
      <c r="F19" s="609"/>
      <c r="G19" s="620">
        <f>G20</f>
        <v>0</v>
      </c>
      <c r="H19" s="620">
        <f>H20</f>
        <v>3</v>
      </c>
      <c r="I19" s="620">
        <f t="shared" si="0"/>
        <v>3</v>
      </c>
      <c r="J19" s="620"/>
      <c r="K19" s="620">
        <f>K20</f>
        <v>1</v>
      </c>
      <c r="L19" s="620">
        <f>L20</f>
        <v>2</v>
      </c>
      <c r="M19" s="605">
        <f t="shared" si="1"/>
        <v>3</v>
      </c>
      <c r="N19" s="647"/>
      <c r="O19" s="647"/>
    </row>
    <row r="20" spans="1:15" ht="12" customHeight="1">
      <c r="A20" s="596"/>
      <c r="B20" s="596"/>
      <c r="C20" s="596"/>
      <c r="D20" s="2067"/>
      <c r="E20" s="634" t="s">
        <v>151</v>
      </c>
      <c r="F20" s="594"/>
      <c r="G20" s="636">
        <f>G21</f>
        <v>0</v>
      </c>
      <c r="H20" s="636">
        <f>H21</f>
        <v>3</v>
      </c>
      <c r="I20" s="636">
        <f t="shared" si="0"/>
        <v>3</v>
      </c>
      <c r="J20" s="630"/>
      <c r="K20" s="635">
        <f>K21</f>
        <v>1</v>
      </c>
      <c r="L20" s="635">
        <f>L21</f>
        <v>2</v>
      </c>
      <c r="M20" s="705">
        <f t="shared" si="1"/>
        <v>3</v>
      </c>
      <c r="N20" s="647"/>
      <c r="O20" s="647"/>
    </row>
    <row r="21" spans="1:15" ht="12" customHeight="1">
      <c r="A21" s="596"/>
      <c r="B21" s="596"/>
      <c r="C21" s="596"/>
      <c r="D21" s="2457"/>
      <c r="E21" s="650"/>
      <c r="F21" s="638" t="s">
        <v>224</v>
      </c>
      <c r="G21" s="649">
        <v>0</v>
      </c>
      <c r="H21" s="649">
        <v>3</v>
      </c>
      <c r="I21" s="642">
        <f t="shared" si="0"/>
        <v>3</v>
      </c>
      <c r="J21" s="648"/>
      <c r="K21" s="648">
        <v>1</v>
      </c>
      <c r="L21" s="648">
        <v>2</v>
      </c>
      <c r="M21" s="708">
        <f t="shared" si="1"/>
        <v>3</v>
      </c>
      <c r="N21" s="647"/>
      <c r="O21" s="647"/>
    </row>
    <row r="22" spans="1:15" ht="12.75" customHeight="1">
      <c r="A22" s="596"/>
      <c r="B22" s="596"/>
      <c r="C22" s="596"/>
      <c r="D22" s="2072">
        <v>1404</v>
      </c>
      <c r="E22" s="628" t="s">
        <v>34</v>
      </c>
      <c r="F22" s="609"/>
      <c r="G22" s="701">
        <f>G23+G25</f>
        <v>1</v>
      </c>
      <c r="H22" s="606">
        <f>SUM(H25+H23)</f>
        <v>10</v>
      </c>
      <c r="I22" s="606">
        <f t="shared" si="0"/>
        <v>11</v>
      </c>
      <c r="J22" s="606"/>
      <c r="K22" s="606">
        <f>K23+K25</f>
        <v>4</v>
      </c>
      <c r="L22" s="606">
        <f>L23+L25</f>
        <v>7</v>
      </c>
      <c r="M22" s="689">
        <f t="shared" si="1"/>
        <v>11</v>
      </c>
    </row>
    <row r="23" spans="1:15">
      <c r="A23" s="596"/>
      <c r="B23" s="596"/>
      <c r="C23" s="596"/>
      <c r="D23" s="2073"/>
      <c r="E23" s="619" t="s">
        <v>299</v>
      </c>
      <c r="F23" s="646"/>
      <c r="G23" s="645">
        <f>SUM(G24)</f>
        <v>1</v>
      </c>
      <c r="H23" s="636">
        <f>SUM(H24)</f>
        <v>6</v>
      </c>
      <c r="I23" s="636">
        <f t="shared" si="0"/>
        <v>7</v>
      </c>
      <c r="J23" s="630"/>
      <c r="K23" s="635">
        <f>K24</f>
        <v>2</v>
      </c>
      <c r="L23" s="635">
        <f>L24</f>
        <v>5</v>
      </c>
      <c r="M23" s="707">
        <f t="shared" si="1"/>
        <v>7</v>
      </c>
    </row>
    <row r="24" spans="1:15">
      <c r="A24" s="596"/>
      <c r="B24" s="596"/>
      <c r="C24" s="596"/>
      <c r="D24" s="2073"/>
      <c r="E24" s="639"/>
      <c r="F24" s="594" t="s">
        <v>212</v>
      </c>
      <c r="G24" s="633">
        <v>1</v>
      </c>
      <c r="H24" s="633">
        <v>6</v>
      </c>
      <c r="I24" s="633">
        <f t="shared" si="0"/>
        <v>7</v>
      </c>
      <c r="J24" s="633"/>
      <c r="K24" s="633">
        <v>2</v>
      </c>
      <c r="L24" s="633">
        <v>5</v>
      </c>
      <c r="M24" s="654">
        <f t="shared" si="1"/>
        <v>7</v>
      </c>
    </row>
    <row r="25" spans="1:15">
      <c r="A25" s="596"/>
      <c r="B25" s="596"/>
      <c r="C25" s="596"/>
      <c r="D25" s="2073"/>
      <c r="E25" s="634" t="s">
        <v>17</v>
      </c>
      <c r="F25" s="594"/>
      <c r="G25" s="636">
        <f>SUM(G26)</f>
        <v>0</v>
      </c>
      <c r="H25" s="636">
        <f>SUM(H26)</f>
        <v>4</v>
      </c>
      <c r="I25" s="635">
        <f t="shared" si="0"/>
        <v>4</v>
      </c>
      <c r="J25" s="630"/>
      <c r="K25" s="635">
        <f>SUM(K26)</f>
        <v>2</v>
      </c>
      <c r="L25" s="635">
        <f>SUM(L26)</f>
        <v>2</v>
      </c>
      <c r="M25" s="707">
        <f t="shared" si="1"/>
        <v>4</v>
      </c>
    </row>
    <row r="26" spans="1:15">
      <c r="A26" s="596"/>
      <c r="B26" s="596"/>
      <c r="C26" s="596"/>
      <c r="D26" s="2075"/>
      <c r="E26" s="614"/>
      <c r="F26" s="638" t="s">
        <v>209</v>
      </c>
      <c r="G26" s="642">
        <v>0</v>
      </c>
      <c r="H26" s="642">
        <v>4</v>
      </c>
      <c r="I26" s="633">
        <f t="shared" si="0"/>
        <v>4</v>
      </c>
      <c r="J26" s="642"/>
      <c r="K26" s="642">
        <v>2</v>
      </c>
      <c r="L26" s="642">
        <v>2</v>
      </c>
      <c r="M26" s="654">
        <f t="shared" si="1"/>
        <v>4</v>
      </c>
    </row>
    <row r="27" spans="1:15" ht="12.75" customHeight="1">
      <c r="A27" s="596"/>
      <c r="B27" s="596"/>
      <c r="C27" s="596"/>
      <c r="D27" s="2065">
        <v>1405</v>
      </c>
      <c r="E27" s="628" t="s">
        <v>18</v>
      </c>
      <c r="F27" s="641"/>
      <c r="G27" s="620">
        <f>SUM(G28)</f>
        <v>1</v>
      </c>
      <c r="H27" s="620">
        <f>SUM(H28)</f>
        <v>8</v>
      </c>
      <c r="I27" s="620">
        <f t="shared" si="0"/>
        <v>9</v>
      </c>
      <c r="J27" s="620"/>
      <c r="K27" s="620">
        <f>SUM(K28)</f>
        <v>8</v>
      </c>
      <c r="L27" s="620">
        <f>SUM(L28)</f>
        <v>1</v>
      </c>
      <c r="M27" s="605">
        <f t="shared" si="1"/>
        <v>9</v>
      </c>
    </row>
    <row r="28" spans="1:15" ht="12.75" customHeight="1">
      <c r="A28" s="596"/>
      <c r="B28" s="596"/>
      <c r="C28" s="596"/>
      <c r="D28" s="2067"/>
      <c r="E28" s="634" t="s">
        <v>19</v>
      </c>
      <c r="F28" s="594"/>
      <c r="G28" s="640">
        <f>SUM(G29:G31)</f>
        <v>1</v>
      </c>
      <c r="H28" s="640">
        <f>SUM(H29:H31)</f>
        <v>8</v>
      </c>
      <c r="I28" s="640">
        <f t="shared" si="0"/>
        <v>9</v>
      </c>
      <c r="J28" s="640"/>
      <c r="K28" s="640">
        <f>SUM(K29:K31)</f>
        <v>8</v>
      </c>
      <c r="L28" s="640">
        <f>SUM(L29:L31)</f>
        <v>1</v>
      </c>
      <c r="M28" s="616">
        <f t="shared" si="1"/>
        <v>9</v>
      </c>
    </row>
    <row r="29" spans="1:15" ht="12.75" customHeight="1">
      <c r="A29" s="596"/>
      <c r="B29" s="596"/>
      <c r="C29" s="596"/>
      <c r="D29" s="2067"/>
      <c r="E29" s="639"/>
      <c r="F29" s="594" t="s">
        <v>204</v>
      </c>
      <c r="G29" s="612">
        <v>0</v>
      </c>
      <c r="H29" s="612">
        <v>2</v>
      </c>
      <c r="I29" s="612">
        <f t="shared" si="0"/>
        <v>2</v>
      </c>
      <c r="J29" s="612"/>
      <c r="K29" s="612">
        <v>2</v>
      </c>
      <c r="L29" s="612">
        <v>0</v>
      </c>
      <c r="M29" s="629">
        <f t="shared" si="1"/>
        <v>2</v>
      </c>
    </row>
    <row r="30" spans="1:15" ht="12.75" customHeight="1">
      <c r="A30" s="596"/>
      <c r="B30" s="596"/>
      <c r="C30" s="596"/>
      <c r="D30" s="2067"/>
      <c r="E30" s="639"/>
      <c r="F30" s="594" t="s">
        <v>298</v>
      </c>
      <c r="G30" s="612">
        <v>1</v>
      </c>
      <c r="H30" s="612">
        <v>4</v>
      </c>
      <c r="I30" s="612">
        <f t="shared" si="0"/>
        <v>5</v>
      </c>
      <c r="J30" s="612"/>
      <c r="K30" s="612">
        <v>5</v>
      </c>
      <c r="L30" s="612">
        <v>0</v>
      </c>
      <c r="M30" s="629">
        <f t="shared" si="1"/>
        <v>5</v>
      </c>
    </row>
    <row r="31" spans="1:15" ht="12.75" customHeight="1">
      <c r="A31" s="596"/>
      <c r="B31" s="596"/>
      <c r="C31" s="596"/>
      <c r="D31" s="2067"/>
      <c r="E31" s="639"/>
      <c r="F31" s="594" t="s">
        <v>199</v>
      </c>
      <c r="G31" s="612">
        <v>0</v>
      </c>
      <c r="H31" s="612">
        <v>2</v>
      </c>
      <c r="I31" s="612">
        <f t="shared" si="0"/>
        <v>2</v>
      </c>
      <c r="J31" s="612"/>
      <c r="K31" s="612">
        <v>1</v>
      </c>
      <c r="L31" s="612">
        <v>1</v>
      </c>
      <c r="M31" s="629">
        <f t="shared" si="1"/>
        <v>2</v>
      </c>
    </row>
    <row r="32" spans="1:15" ht="12.75" customHeight="1">
      <c r="A32" s="615"/>
      <c r="B32" s="615"/>
      <c r="D32" s="2065">
        <v>1406</v>
      </c>
      <c r="E32" s="628" t="s">
        <v>22</v>
      </c>
      <c r="F32" s="609"/>
      <c r="G32" s="637">
        <f>SUM(G33)</f>
        <v>0</v>
      </c>
      <c r="H32" s="637">
        <f>SUM(H33)</f>
        <v>3</v>
      </c>
      <c r="I32" s="637">
        <f t="shared" si="0"/>
        <v>3</v>
      </c>
      <c r="J32" s="637"/>
      <c r="K32" s="637">
        <f>SUM(K33)</f>
        <v>1</v>
      </c>
      <c r="L32" s="637">
        <f>SUM(L33)</f>
        <v>2</v>
      </c>
      <c r="M32" s="706">
        <f t="shared" si="1"/>
        <v>3</v>
      </c>
    </row>
    <row r="33" spans="1:13" ht="12.75" customHeight="1">
      <c r="A33" s="615"/>
      <c r="B33" s="615"/>
      <c r="D33" s="2067"/>
      <c r="E33" s="634" t="s">
        <v>68</v>
      </c>
      <c r="F33" s="594"/>
      <c r="G33" s="635">
        <f>SUM(G34:G35)</f>
        <v>0</v>
      </c>
      <c r="H33" s="635">
        <f>SUM(H34:H35)</f>
        <v>3</v>
      </c>
      <c r="I33" s="636">
        <f t="shared" si="0"/>
        <v>3</v>
      </c>
      <c r="J33" s="630"/>
      <c r="K33" s="635">
        <f>SUM(K34:K35)</f>
        <v>1</v>
      </c>
      <c r="L33" s="635">
        <f>SUM(L34:L35)</f>
        <v>2</v>
      </c>
      <c r="M33" s="705">
        <f t="shared" si="1"/>
        <v>3</v>
      </c>
    </row>
    <row r="34" spans="1:13" ht="12.75" customHeight="1">
      <c r="A34" s="615"/>
      <c r="B34" s="615"/>
      <c r="D34" s="2067"/>
      <c r="E34" s="634"/>
      <c r="F34" s="594" t="s">
        <v>297</v>
      </c>
      <c r="G34" s="633">
        <v>0</v>
      </c>
      <c r="H34" s="633">
        <v>1</v>
      </c>
      <c r="I34" s="633">
        <f t="shared" si="0"/>
        <v>1</v>
      </c>
      <c r="J34" s="633"/>
      <c r="K34" s="633">
        <v>1</v>
      </c>
      <c r="L34" s="633">
        <v>0</v>
      </c>
      <c r="M34" s="654">
        <f t="shared" si="1"/>
        <v>1</v>
      </c>
    </row>
    <row r="35" spans="1:13" ht="12.75" customHeight="1">
      <c r="A35" s="615"/>
      <c r="B35" s="615"/>
      <c r="D35" s="2067"/>
      <c r="E35" s="632"/>
      <c r="F35" s="594" t="s">
        <v>193</v>
      </c>
      <c r="G35" s="631">
        <v>0</v>
      </c>
      <c r="H35" s="631">
        <v>2</v>
      </c>
      <c r="I35" s="633">
        <f t="shared" si="0"/>
        <v>2</v>
      </c>
      <c r="J35" s="630"/>
      <c r="K35" s="630">
        <v>0</v>
      </c>
      <c r="L35" s="630">
        <v>2</v>
      </c>
      <c r="M35" s="654">
        <f t="shared" si="1"/>
        <v>2</v>
      </c>
    </row>
    <row r="36" spans="1:13" ht="12.75" customHeight="1">
      <c r="A36" s="615"/>
      <c r="B36" s="615"/>
      <c r="D36" s="2072">
        <v>1407</v>
      </c>
      <c r="E36" s="660" t="s">
        <v>24</v>
      </c>
      <c r="F36" s="704"/>
      <c r="G36" s="703"/>
      <c r="H36" s="703"/>
      <c r="I36" s="658"/>
      <c r="J36" s="702"/>
      <c r="K36" s="701"/>
      <c r="L36" s="701"/>
      <c r="M36" s="700"/>
    </row>
    <row r="37" spans="1:13" ht="6" customHeight="1">
      <c r="A37" s="615"/>
      <c r="B37" s="615"/>
      <c r="D37" s="2073"/>
      <c r="E37" s="625"/>
      <c r="F37" s="624"/>
      <c r="G37" s="698"/>
      <c r="H37" s="698"/>
      <c r="I37" s="699"/>
      <c r="J37" s="698"/>
      <c r="K37" s="698"/>
      <c r="L37" s="698"/>
      <c r="M37" s="697"/>
    </row>
    <row r="38" spans="1:13" ht="12.75" customHeight="1">
      <c r="A38" s="615"/>
      <c r="B38" s="615"/>
      <c r="D38" s="2065">
        <v>1408</v>
      </c>
      <c r="E38" s="622" t="s">
        <v>25</v>
      </c>
      <c r="F38" s="696"/>
      <c r="G38" s="695">
        <f>SUM(G39)</f>
        <v>2</v>
      </c>
      <c r="H38" s="695">
        <f>SUM(H39)</f>
        <v>0</v>
      </c>
      <c r="I38" s="694">
        <f>SUM(G38:H38)</f>
        <v>2</v>
      </c>
      <c r="J38" s="693"/>
      <c r="K38" s="692">
        <f>SUM(K39)</f>
        <v>1</v>
      </c>
      <c r="L38" s="692">
        <f>SUM(L39)</f>
        <v>1</v>
      </c>
      <c r="M38" s="691">
        <f>SUM(K38:L38)</f>
        <v>2</v>
      </c>
    </row>
    <row r="39" spans="1:13" ht="12.75" customHeight="1">
      <c r="A39" s="615"/>
      <c r="B39" s="615"/>
      <c r="D39" s="2067"/>
      <c r="E39" s="690" t="s">
        <v>20</v>
      </c>
      <c r="F39" s="618"/>
      <c r="G39" s="617">
        <f>G40</f>
        <v>2</v>
      </c>
      <c r="H39" s="617">
        <f>H40</f>
        <v>0</v>
      </c>
      <c r="I39" s="617">
        <f>SUM(G39:H39)</f>
        <v>2</v>
      </c>
      <c r="J39" s="617"/>
      <c r="K39" s="617">
        <f>K40</f>
        <v>1</v>
      </c>
      <c r="L39" s="617">
        <f>L40</f>
        <v>1</v>
      </c>
      <c r="M39" s="651">
        <f>SUM(K39:L39)</f>
        <v>2</v>
      </c>
    </row>
    <row r="40" spans="1:13" ht="12.75" customHeight="1">
      <c r="A40" s="615"/>
      <c r="B40" s="615"/>
      <c r="D40" s="2068"/>
      <c r="E40" s="639"/>
      <c r="F40" s="594" t="s">
        <v>183</v>
      </c>
      <c r="G40" s="612">
        <v>2</v>
      </c>
      <c r="H40" s="612">
        <v>0</v>
      </c>
      <c r="I40" s="612">
        <f>SUM(G40:H40)</f>
        <v>2</v>
      </c>
      <c r="J40" s="612"/>
      <c r="K40" s="612">
        <v>1</v>
      </c>
      <c r="L40" s="612">
        <v>1</v>
      </c>
      <c r="M40" s="629">
        <f>SUM(K40:L40)</f>
        <v>2</v>
      </c>
    </row>
    <row r="41" spans="1:13" ht="12.75" customHeight="1">
      <c r="A41" s="596"/>
      <c r="B41" s="596"/>
      <c r="C41" s="596"/>
      <c r="D41" s="2072">
        <v>1624</v>
      </c>
      <c r="E41" s="628" t="s">
        <v>47</v>
      </c>
      <c r="F41" s="609"/>
      <c r="G41" s="608"/>
      <c r="H41" s="608"/>
      <c r="I41" s="637"/>
      <c r="J41" s="606"/>
      <c r="K41" s="606"/>
      <c r="L41" s="606"/>
      <c r="M41" s="689"/>
    </row>
    <row r="42" spans="1:13" ht="6" customHeight="1">
      <c r="A42" s="596"/>
      <c r="B42" s="596"/>
      <c r="C42" s="596"/>
      <c r="D42" s="2075"/>
      <c r="E42" s="688"/>
      <c r="F42" s="687"/>
      <c r="G42" s="686"/>
      <c r="H42" s="686"/>
      <c r="I42" s="685"/>
      <c r="J42" s="684"/>
      <c r="K42" s="683"/>
      <c r="L42" s="683"/>
      <c r="M42" s="682"/>
    </row>
    <row r="43" spans="1:13" ht="12.75" customHeight="1">
      <c r="E43" s="2448" t="s">
        <v>5</v>
      </c>
      <c r="F43" s="2449"/>
      <c r="G43" s="598">
        <f>SUM(G12+G15+G19+G22+G27+G32+G36+G38+G42)</f>
        <v>5</v>
      </c>
      <c r="H43" s="598">
        <f>SUM(H12+H15+H19+H22+H27+H32+H36+H38+H42)</f>
        <v>32</v>
      </c>
      <c r="I43" s="598">
        <f>SUM(I12+I15+I19+I22+I27+I32+I36+I38+I42)</f>
        <v>37</v>
      </c>
      <c r="J43" s="598"/>
      <c r="K43" s="598">
        <f>SUM(K12+K15+K19+K22+K27+K32+K36+K38+K42)</f>
        <v>21</v>
      </c>
      <c r="L43" s="598">
        <f>SUM(L12+L15+L19+L22+L27+L32+L36+L38+L42)</f>
        <v>16</v>
      </c>
      <c r="M43" s="597">
        <f>SUM(M12+M15+M19+M22+M27+M32+M36+M38+M42)</f>
        <v>37</v>
      </c>
    </row>
    <row r="44" spans="1:13" s="594" customFormat="1" ht="11.25" customHeight="1">
      <c r="C44" s="593"/>
      <c r="E44" s="594" t="s">
        <v>296</v>
      </c>
      <c r="G44" s="596"/>
      <c r="H44" s="596"/>
      <c r="I44" s="596"/>
      <c r="J44" s="596"/>
      <c r="K44" s="596"/>
      <c r="L44" s="596"/>
      <c r="M44" s="596"/>
    </row>
    <row r="45" spans="1:13" ht="9" customHeight="1">
      <c r="E45" s="595"/>
    </row>
    <row r="46" spans="1:13" ht="9" customHeight="1"/>
    <row r="47" spans="1:13" ht="9" customHeight="1"/>
    <row r="48" spans="1:13" ht="9" customHeight="1"/>
    <row r="49" spans="1:13" ht="9" customHeight="1"/>
    <row r="50" spans="1:13" ht="9" customHeight="1"/>
    <row r="51" spans="1:13" ht="9" customHeight="1"/>
    <row r="52" spans="1:13" ht="9" customHeight="1">
      <c r="A52" s="591"/>
      <c r="B52" s="591"/>
      <c r="C52" s="591"/>
      <c r="G52" s="591"/>
      <c r="H52" s="591"/>
      <c r="I52" s="591"/>
      <c r="J52" s="591"/>
      <c r="K52" s="591"/>
      <c r="L52" s="591"/>
      <c r="M52" s="591"/>
    </row>
    <row r="53" spans="1:13" ht="9" customHeight="1">
      <c r="A53" s="591"/>
      <c r="B53" s="591"/>
      <c r="C53" s="591"/>
      <c r="G53" s="591"/>
      <c r="H53" s="591"/>
      <c r="I53" s="591"/>
      <c r="J53" s="591"/>
      <c r="K53" s="591"/>
      <c r="L53" s="591"/>
      <c r="M53" s="591"/>
    </row>
    <row r="54" spans="1:13" ht="9" customHeight="1">
      <c r="A54" s="591"/>
      <c r="B54" s="591"/>
      <c r="C54" s="591"/>
      <c r="G54" s="591"/>
      <c r="H54" s="591"/>
      <c r="I54" s="591"/>
      <c r="J54" s="591"/>
      <c r="K54" s="591"/>
      <c r="L54" s="591"/>
      <c r="M54" s="591"/>
    </row>
    <row r="55" spans="1:13" ht="9" customHeight="1">
      <c r="A55" s="591"/>
      <c r="B55" s="591"/>
      <c r="C55" s="591"/>
      <c r="G55" s="591"/>
      <c r="H55" s="591"/>
      <c r="I55" s="591"/>
      <c r="J55" s="591"/>
      <c r="K55" s="591"/>
      <c r="L55" s="591"/>
      <c r="M55" s="591"/>
    </row>
    <row r="56" spans="1:13" ht="9" customHeight="1">
      <c r="A56" s="591"/>
      <c r="B56" s="591"/>
      <c r="C56" s="591"/>
      <c r="G56" s="591"/>
      <c r="H56" s="591"/>
      <c r="I56" s="591"/>
      <c r="J56" s="591"/>
      <c r="K56" s="591"/>
      <c r="L56" s="591"/>
      <c r="M56" s="591"/>
    </row>
    <row r="57" spans="1:13" ht="9" customHeight="1">
      <c r="A57" s="591"/>
      <c r="B57" s="591"/>
      <c r="C57" s="591"/>
      <c r="G57" s="591"/>
      <c r="H57" s="591"/>
      <c r="I57" s="591"/>
      <c r="J57" s="591"/>
      <c r="K57" s="591"/>
      <c r="L57" s="591"/>
      <c r="M57" s="591"/>
    </row>
    <row r="58" spans="1:13" ht="9" customHeight="1">
      <c r="A58" s="591"/>
      <c r="B58" s="591"/>
      <c r="C58" s="591"/>
      <c r="G58" s="591"/>
      <c r="H58" s="591"/>
      <c r="I58" s="591"/>
      <c r="J58" s="591"/>
      <c r="K58" s="591"/>
      <c r="L58" s="591"/>
      <c r="M58" s="591"/>
    </row>
    <row r="59" spans="1:13" ht="9" customHeight="1">
      <c r="A59" s="591"/>
      <c r="B59" s="591"/>
      <c r="C59" s="591"/>
      <c r="G59" s="591"/>
      <c r="H59" s="591"/>
      <c r="I59" s="591"/>
      <c r="J59" s="591"/>
      <c r="K59" s="591"/>
      <c r="L59" s="591"/>
      <c r="M59" s="591"/>
    </row>
    <row r="60" spans="1:13" ht="9" customHeight="1">
      <c r="A60" s="591"/>
      <c r="B60" s="591"/>
      <c r="C60" s="591"/>
      <c r="G60" s="591"/>
      <c r="H60" s="591"/>
      <c r="I60" s="591"/>
      <c r="J60" s="591"/>
      <c r="K60" s="591"/>
      <c r="L60" s="591"/>
      <c r="M60" s="591"/>
    </row>
    <row r="61" spans="1:13" ht="9" customHeight="1">
      <c r="A61" s="591"/>
      <c r="B61" s="591"/>
      <c r="C61" s="591"/>
      <c r="G61" s="591"/>
      <c r="H61" s="591"/>
      <c r="I61" s="591"/>
      <c r="J61" s="591"/>
      <c r="K61" s="591"/>
      <c r="L61" s="591"/>
      <c r="M61" s="591"/>
    </row>
    <row r="62" spans="1:13" ht="9" customHeight="1">
      <c r="A62" s="591"/>
      <c r="B62" s="591"/>
      <c r="C62" s="591"/>
      <c r="G62" s="591"/>
      <c r="H62" s="591"/>
      <c r="I62" s="591"/>
      <c r="J62" s="591"/>
      <c r="K62" s="591"/>
      <c r="L62" s="591"/>
      <c r="M62" s="591"/>
    </row>
    <row r="63" spans="1:13" ht="9" customHeight="1">
      <c r="A63" s="591"/>
      <c r="B63" s="591"/>
      <c r="C63" s="591"/>
      <c r="G63" s="591"/>
      <c r="H63" s="591"/>
      <c r="I63" s="591"/>
      <c r="J63" s="591"/>
      <c r="K63" s="591"/>
      <c r="L63" s="591"/>
      <c r="M63" s="591"/>
    </row>
    <row r="64" spans="1:13" ht="9" customHeight="1">
      <c r="A64" s="591"/>
      <c r="B64" s="591"/>
      <c r="C64" s="591"/>
      <c r="G64" s="591"/>
      <c r="H64" s="591"/>
      <c r="I64" s="591"/>
      <c r="J64" s="591"/>
      <c r="K64" s="591"/>
      <c r="L64" s="591"/>
      <c r="M64" s="591"/>
    </row>
    <row r="65" s="591" customFormat="1" ht="9" customHeight="1"/>
    <row r="66" s="591" customFormat="1" ht="9" customHeight="1"/>
    <row r="67" s="591" customFormat="1" ht="9" customHeight="1"/>
    <row r="68" s="591" customFormat="1" ht="9" customHeight="1"/>
    <row r="69" s="591" customFormat="1" ht="9" customHeight="1"/>
    <row r="70" s="591" customFormat="1" ht="9" customHeight="1"/>
    <row r="71" s="591" customFormat="1" ht="9" customHeight="1"/>
    <row r="72" s="591" customFormat="1" ht="9" customHeight="1"/>
    <row r="73" s="591" customFormat="1" ht="9" customHeight="1"/>
    <row r="74" s="591" customFormat="1" ht="9" customHeight="1"/>
    <row r="75" s="591" customFormat="1" ht="9" customHeight="1"/>
    <row r="76" s="591" customFormat="1" ht="9" customHeight="1"/>
    <row r="77" s="591" customFormat="1" ht="9" customHeight="1"/>
    <row r="78" s="591" customFormat="1" ht="9" customHeight="1"/>
    <row r="79" s="591" customFormat="1" ht="9" customHeight="1"/>
    <row r="80" s="591" customFormat="1" ht="9" customHeight="1"/>
    <row r="81" s="591" customFormat="1" ht="9" customHeight="1"/>
    <row r="82" s="591" customFormat="1" ht="9" customHeight="1"/>
    <row r="83" s="591" customFormat="1" ht="9" customHeight="1"/>
    <row r="84" s="591" customFormat="1" ht="9" customHeight="1"/>
    <row r="85" s="591" customFormat="1" ht="9" customHeight="1"/>
    <row r="86" s="591" customFormat="1" ht="9" customHeight="1"/>
    <row r="87" s="591" customFormat="1" ht="9" customHeight="1"/>
    <row r="88" s="591" customFormat="1" ht="9" customHeight="1"/>
    <row r="89" s="591" customFormat="1" ht="9" customHeight="1"/>
    <row r="90" s="591" customFormat="1" ht="9" customHeight="1"/>
    <row r="91" s="591" customFormat="1" ht="9" customHeight="1"/>
    <row r="92" s="591" customFormat="1" ht="9" customHeight="1"/>
    <row r="93" s="591" customFormat="1" ht="9" customHeight="1"/>
    <row r="94" s="591" customFormat="1" ht="9" customHeight="1"/>
    <row r="95" s="591" customFormat="1" ht="9" customHeight="1"/>
    <row r="96" s="591" customFormat="1" ht="9" customHeight="1"/>
    <row r="97" s="591" customFormat="1" ht="9" customHeight="1"/>
    <row r="98" s="591" customFormat="1" ht="9" customHeight="1"/>
    <row r="99" s="591" customFormat="1" ht="9" customHeight="1"/>
    <row r="100" s="591" customFormat="1" ht="9" customHeight="1"/>
    <row r="101" s="591" customFormat="1" ht="9" customHeight="1"/>
    <row r="102" s="591" customFormat="1" ht="9" customHeight="1"/>
    <row r="103" s="591" customFormat="1" ht="9" customHeight="1"/>
    <row r="104" s="591" customFormat="1" ht="9" customHeight="1"/>
    <row r="105" s="591" customFormat="1" ht="9" customHeight="1"/>
    <row r="106" s="591" customFormat="1" ht="9" customHeight="1"/>
    <row r="107" s="591" customFormat="1" ht="9" customHeight="1"/>
    <row r="108" s="591" customFormat="1" ht="9" customHeight="1"/>
    <row r="109" s="591" customFormat="1" ht="9" customHeight="1"/>
    <row r="110" s="591" customFormat="1" ht="9" customHeight="1"/>
    <row r="111" s="591" customFormat="1" ht="9" customHeight="1"/>
    <row r="112" s="591" customFormat="1" ht="9" customHeight="1"/>
    <row r="113" s="591" customFormat="1" ht="9" customHeight="1"/>
    <row r="114" s="591" customFormat="1" ht="9" customHeight="1"/>
    <row r="115" s="591" customFormat="1" ht="9" customHeight="1"/>
    <row r="116" s="591" customFormat="1" ht="9" customHeight="1"/>
    <row r="117" s="591" customFormat="1" ht="9" customHeight="1"/>
    <row r="118" s="591" customFormat="1" ht="9" customHeight="1"/>
    <row r="119" s="591" customFormat="1" ht="9" customHeight="1"/>
    <row r="120" s="591" customFormat="1" ht="9" customHeight="1"/>
    <row r="121" s="591" customFormat="1" ht="9" customHeight="1"/>
    <row r="122" s="591" customFormat="1" ht="9" customHeight="1"/>
    <row r="123" s="591" customFormat="1" ht="9" customHeight="1"/>
    <row r="124" s="591" customFormat="1" ht="9" customHeight="1"/>
    <row r="125" s="591" customFormat="1" ht="9" customHeight="1"/>
    <row r="126" s="591" customFormat="1" ht="9" customHeight="1"/>
    <row r="127" s="591" customFormat="1" ht="9" customHeight="1"/>
    <row r="128" s="591" customFormat="1" ht="9" customHeight="1"/>
    <row r="129" s="591" customFormat="1" ht="9" customHeight="1"/>
    <row r="130" s="591" customFormat="1" ht="9" customHeight="1"/>
    <row r="131" s="591" customFormat="1" ht="9" customHeight="1"/>
    <row r="132" s="591" customFormat="1" ht="9" customHeight="1"/>
    <row r="133" s="591" customFormat="1" ht="9" customHeight="1"/>
    <row r="134" s="591" customFormat="1" ht="9" customHeight="1"/>
    <row r="135" s="591" customFormat="1" ht="9" customHeight="1"/>
    <row r="136" s="591" customFormat="1" ht="9" customHeight="1"/>
    <row r="137" s="591" customFormat="1" ht="9" customHeight="1"/>
    <row r="138" s="591" customFormat="1" ht="9" customHeight="1"/>
    <row r="139" s="591" customFormat="1" ht="9" customHeight="1"/>
    <row r="140" s="591" customFormat="1" ht="9" customHeight="1"/>
    <row r="141" s="591" customFormat="1" ht="9" customHeight="1"/>
    <row r="142" s="591" customFormat="1" ht="9" customHeight="1"/>
    <row r="143" s="591" customFormat="1" ht="9" customHeight="1"/>
    <row r="144" s="591" customFormat="1" ht="9" customHeight="1"/>
    <row r="145" s="591" customFormat="1" ht="9" customHeight="1"/>
    <row r="146" s="591" customFormat="1" ht="9" customHeight="1"/>
    <row r="147" s="591" customFormat="1" ht="9" customHeight="1"/>
    <row r="148" s="591" customFormat="1" ht="9" customHeight="1"/>
    <row r="149" s="591" customFormat="1" ht="9" customHeight="1"/>
    <row r="150" s="591" customFormat="1" ht="9" customHeight="1"/>
    <row r="151" s="591" customFormat="1" ht="9" customHeight="1"/>
    <row r="152" s="591" customFormat="1" ht="9" customHeight="1"/>
    <row r="153" s="591" customFormat="1" ht="9" customHeight="1"/>
    <row r="154" s="591" customFormat="1" ht="9" customHeight="1"/>
    <row r="155" s="591" customFormat="1" ht="9" customHeight="1"/>
    <row r="156" s="591" customFormat="1" ht="9" customHeight="1"/>
    <row r="157" s="591" customFormat="1" ht="9" customHeight="1"/>
    <row r="158" s="591" customFormat="1" ht="9" customHeight="1"/>
    <row r="159" s="591" customFormat="1" ht="9" customHeight="1"/>
    <row r="160" s="591" customFormat="1" ht="9" customHeight="1"/>
    <row r="161" s="591" customFormat="1" ht="9" customHeight="1"/>
    <row r="162" s="591" customFormat="1" ht="9" customHeight="1"/>
    <row r="163" s="591" customFormat="1" ht="9" customHeight="1"/>
    <row r="164" s="591" customFormat="1" ht="9" customHeight="1"/>
    <row r="165" s="591" customFormat="1" ht="9" customHeight="1"/>
    <row r="166" s="591" customFormat="1" ht="9" customHeight="1"/>
    <row r="167" s="591" customFormat="1" ht="9" customHeight="1"/>
    <row r="168" s="591" customFormat="1" ht="9" customHeight="1"/>
    <row r="169" s="591" customFormat="1" ht="9" customHeight="1"/>
    <row r="170" s="591" customFormat="1" ht="9" customHeight="1"/>
    <row r="171" s="591" customFormat="1" ht="9" customHeight="1"/>
    <row r="172" s="591" customFormat="1" ht="9" customHeight="1"/>
    <row r="173" s="591" customFormat="1" ht="9" customHeight="1"/>
    <row r="174" s="591" customFormat="1" ht="9" customHeight="1"/>
    <row r="175" s="591" customFormat="1" ht="9" customHeight="1"/>
    <row r="176" s="591" customFormat="1" ht="9" customHeight="1"/>
    <row r="177" s="591" customFormat="1" ht="9" customHeight="1"/>
    <row r="178" s="591" customFormat="1" ht="9" customHeight="1"/>
    <row r="179" s="591" customFormat="1" ht="9" customHeight="1"/>
    <row r="180" s="591" customFormat="1" ht="9" customHeight="1"/>
    <row r="181" s="591" customFormat="1" ht="9" customHeight="1"/>
    <row r="182" s="591" customFormat="1" ht="9" customHeight="1"/>
    <row r="183" s="591" customFormat="1" ht="9" customHeight="1"/>
    <row r="184" s="591" customFormat="1" ht="9" customHeight="1"/>
    <row r="185" s="591" customFormat="1" ht="9" customHeight="1"/>
    <row r="186" s="591" customFormat="1" ht="9" customHeight="1"/>
    <row r="187" s="591" customFormat="1" ht="9" customHeight="1"/>
    <row r="188" s="591" customFormat="1" ht="9" customHeight="1"/>
    <row r="189" s="591" customFormat="1" ht="9" customHeight="1"/>
    <row r="190" s="591" customFormat="1" ht="9" customHeight="1"/>
    <row r="191" s="591" customFormat="1" ht="9" customHeight="1"/>
    <row r="192" s="591" customFormat="1" ht="9" customHeight="1"/>
    <row r="193" s="591" customFormat="1" ht="9" customHeight="1"/>
    <row r="194" s="591" customFormat="1" ht="9" customHeight="1"/>
    <row r="195" s="591" customFormat="1" ht="9" customHeight="1"/>
    <row r="196" s="591" customFormat="1" ht="9" customHeight="1"/>
    <row r="197" s="591" customFormat="1" ht="9" customHeight="1"/>
    <row r="198" s="591" customFormat="1" ht="9" customHeight="1"/>
    <row r="199" s="591" customFormat="1" ht="9" customHeight="1"/>
    <row r="200" s="591" customFormat="1" ht="9" customHeight="1"/>
    <row r="201" s="591" customFormat="1" ht="9" customHeight="1"/>
    <row r="202" s="591" customFormat="1" ht="9" customHeight="1"/>
    <row r="203" s="591" customFormat="1" ht="9" customHeight="1"/>
    <row r="204" s="591" customFormat="1" ht="9" customHeight="1"/>
    <row r="205" s="591" customFormat="1" ht="9" customHeight="1"/>
    <row r="206" s="591" customFormat="1" ht="9" customHeight="1"/>
    <row r="207" s="591" customFormat="1" ht="9" customHeight="1"/>
    <row r="208" s="591" customFormat="1" ht="9" customHeight="1"/>
    <row r="209" s="591" customFormat="1" ht="9" customHeight="1"/>
    <row r="210" s="591" customFormat="1" ht="9" customHeight="1"/>
    <row r="211" s="591" customFormat="1" ht="9" customHeight="1"/>
    <row r="212" s="591" customFormat="1" ht="9" customHeight="1"/>
    <row r="213" s="591" customFormat="1" ht="9" customHeight="1"/>
    <row r="214" s="591" customFormat="1" ht="9" customHeight="1"/>
    <row r="215" s="591" customFormat="1" ht="9" customHeight="1"/>
    <row r="216" s="591" customFormat="1" ht="9" customHeight="1"/>
    <row r="217" s="591" customFormat="1" ht="9" customHeight="1"/>
    <row r="218" s="591" customFormat="1" ht="9" customHeight="1"/>
    <row r="219" s="591" customFormat="1" ht="9" customHeight="1"/>
    <row r="220" s="591" customFormat="1" ht="9" customHeight="1"/>
    <row r="221" s="591" customFormat="1" ht="9" customHeight="1"/>
    <row r="222" s="591" customFormat="1" ht="9" customHeight="1"/>
    <row r="223" s="591" customFormat="1" ht="9" customHeight="1"/>
    <row r="224" s="591" customFormat="1" ht="9" customHeight="1"/>
    <row r="225" s="591" customFormat="1" ht="9" customHeight="1"/>
    <row r="226" s="591" customFormat="1" ht="9" customHeight="1"/>
    <row r="227" s="591" customFormat="1" ht="9" customHeight="1"/>
    <row r="228" s="591" customFormat="1" ht="9" customHeight="1"/>
    <row r="229" s="591" customFormat="1" ht="9" customHeight="1"/>
    <row r="230" s="591" customFormat="1" ht="9" customHeight="1"/>
    <row r="231" s="591" customFormat="1" ht="9" customHeight="1"/>
    <row r="232" s="591" customFormat="1" ht="9" customHeight="1"/>
    <row r="233" s="591" customFormat="1" ht="9" customHeight="1"/>
    <row r="234" s="591" customFormat="1" ht="9" customHeight="1"/>
    <row r="235" s="591" customFormat="1" ht="9" customHeight="1"/>
    <row r="236" s="591" customFormat="1" ht="9" customHeight="1"/>
    <row r="237" s="591" customFormat="1" ht="9" customHeight="1"/>
    <row r="238" s="591" customFormat="1" ht="9" customHeight="1"/>
    <row r="239" s="591" customFormat="1" ht="9" customHeight="1"/>
    <row r="240" s="591" customFormat="1" ht="9" customHeight="1"/>
    <row r="241" s="591" customFormat="1" ht="9" customHeight="1"/>
    <row r="242" s="591" customFormat="1" ht="9" customHeight="1"/>
    <row r="243" s="591" customFormat="1" ht="9" customHeight="1"/>
    <row r="244" s="591" customFormat="1" ht="9" customHeight="1"/>
    <row r="245" s="591" customFormat="1" ht="9" customHeight="1"/>
    <row r="246" s="591" customFormat="1" ht="9" customHeight="1"/>
    <row r="247" s="591" customFormat="1" ht="9" customHeight="1"/>
    <row r="248" s="591" customFormat="1" ht="9" customHeight="1"/>
    <row r="249" s="591" customFormat="1" ht="9" customHeight="1"/>
    <row r="250" s="591" customFormat="1" ht="9" customHeight="1"/>
    <row r="251" s="591" customFormat="1" ht="9" customHeight="1"/>
    <row r="252" s="591" customFormat="1" ht="9" customHeight="1"/>
    <row r="253" s="591" customFormat="1" ht="9" customHeight="1"/>
    <row r="254" s="591" customFormat="1" ht="9" customHeight="1"/>
    <row r="255" s="591" customFormat="1" ht="9" customHeight="1"/>
    <row r="256" s="591" customFormat="1" ht="9" customHeight="1"/>
    <row r="257" s="591" customFormat="1" ht="9" customHeight="1"/>
    <row r="258" s="591" customFormat="1" ht="9" customHeight="1"/>
    <row r="259" s="591" customFormat="1" ht="9" customHeight="1"/>
    <row r="260" s="591" customFormat="1" ht="9" customHeight="1"/>
    <row r="261" s="591" customFormat="1" ht="9" customHeight="1"/>
    <row r="262" s="591" customFormat="1" ht="9" customHeight="1"/>
    <row r="263" s="591" customFormat="1" ht="9" customHeight="1"/>
    <row r="264" s="591" customFormat="1" ht="9" customHeight="1"/>
    <row r="265" s="591" customFormat="1" ht="9" customHeight="1"/>
    <row r="266" s="591" customFormat="1" ht="9" customHeight="1"/>
    <row r="267" s="591" customFormat="1" ht="9" customHeight="1"/>
    <row r="268" s="591" customFormat="1" ht="9" customHeight="1"/>
    <row r="269" s="591" customFormat="1" ht="9" customHeight="1"/>
    <row r="270" s="591" customFormat="1" ht="9" customHeight="1"/>
    <row r="271" s="591" customFormat="1" ht="9" customHeight="1"/>
    <row r="272" s="591" customFormat="1" ht="9" customHeight="1"/>
    <row r="273" s="591" customFormat="1" ht="9" customHeight="1"/>
    <row r="274" s="591" customFormat="1" ht="9" customHeight="1"/>
    <row r="275" s="591" customFormat="1" ht="9" customHeight="1"/>
    <row r="276" s="591" customFormat="1" ht="9" customHeight="1"/>
    <row r="277" s="591" customFormat="1" ht="9" customHeight="1"/>
    <row r="278" s="591" customFormat="1" ht="9" customHeight="1"/>
    <row r="279" s="591" customFormat="1" ht="9" customHeight="1"/>
    <row r="280" s="591" customFormat="1" ht="9" customHeight="1"/>
    <row r="281" s="591" customFormat="1" ht="9" customHeight="1"/>
    <row r="282" s="591" customFormat="1" ht="9" customHeight="1"/>
    <row r="283" s="591" customFormat="1" ht="9" customHeight="1"/>
    <row r="284" s="591" customFormat="1" ht="9" customHeight="1"/>
    <row r="285" s="591" customFormat="1" ht="9" customHeight="1"/>
    <row r="286" s="591" customFormat="1" ht="9" customHeight="1"/>
    <row r="287" s="591" customFormat="1" ht="9" customHeight="1"/>
    <row r="288" s="591" customFormat="1" ht="9" customHeight="1"/>
    <row r="289" s="591" customFormat="1" ht="9" customHeight="1"/>
    <row r="290" s="591" customFormat="1" ht="9" customHeight="1"/>
    <row r="291" s="591" customFormat="1" ht="9" customHeight="1"/>
    <row r="292" s="591" customFormat="1" ht="9" customHeight="1"/>
    <row r="293" s="591" customFormat="1" ht="9" customHeight="1"/>
    <row r="294" s="591" customFormat="1" ht="9" customHeight="1"/>
    <row r="295" s="591" customFormat="1" ht="9" customHeight="1"/>
    <row r="296" s="591" customFormat="1" ht="9" customHeight="1"/>
    <row r="297" s="591" customFormat="1" ht="9" customHeight="1"/>
    <row r="298" s="591" customFormat="1" ht="9" customHeight="1"/>
    <row r="299" s="591" customFormat="1" ht="9" customHeight="1"/>
    <row r="300" s="591" customFormat="1" ht="9" customHeight="1"/>
    <row r="301" s="591" customFormat="1" ht="9" customHeight="1"/>
    <row r="302" s="591" customFormat="1" ht="9" customHeight="1"/>
    <row r="303" s="591" customFormat="1" ht="9" customHeight="1"/>
    <row r="304" s="591" customFormat="1" ht="9" customHeight="1"/>
    <row r="305" s="591" customFormat="1" ht="9" customHeight="1"/>
    <row r="306" s="591" customFormat="1" ht="9" customHeight="1"/>
    <row r="307" s="591" customFormat="1" ht="9" customHeight="1"/>
    <row r="308" s="591" customFormat="1" ht="9" customHeight="1"/>
    <row r="309" s="591" customFormat="1" ht="9" customHeight="1"/>
    <row r="310" s="591" customFormat="1" ht="9" customHeight="1"/>
    <row r="311" s="591" customFormat="1" ht="9" customHeight="1"/>
    <row r="312" s="591" customFormat="1"/>
  </sheetData>
  <mergeCells count="17">
    <mergeCell ref="D4:M4"/>
    <mergeCell ref="D19:D21"/>
    <mergeCell ref="D32:D35"/>
    <mergeCell ref="D41:D42"/>
    <mergeCell ref="Q4:AE4"/>
    <mergeCell ref="D5:M5"/>
    <mergeCell ref="G10:I10"/>
    <mergeCell ref="K10:M10"/>
    <mergeCell ref="D12:D14"/>
    <mergeCell ref="D22:D26"/>
    <mergeCell ref="E43:F43"/>
    <mergeCell ref="D9:D11"/>
    <mergeCell ref="D36:D37"/>
    <mergeCell ref="D38:D40"/>
    <mergeCell ref="D27:D31"/>
    <mergeCell ref="D15:D18"/>
    <mergeCell ref="E9:F11"/>
  </mergeCells>
  <pageMargins left="0.7" right="0.7" top="0.75" bottom="0.75" header="0.3" footer="0.3"/>
  <pageSetup paperSize="9" scale="67" orientation="portrait" r:id="rId1"/>
  <colBreaks count="1" manualBreakCount="1">
    <brk id="14"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CE459-64AF-4DE7-9343-9BDA0F7E9EF3}">
  <dimension ref="A1:AI313"/>
  <sheetViews>
    <sheetView view="pageBreakPreview" zoomScaleNormal="100" zoomScaleSheetLayoutView="100" workbookViewId="0">
      <selection activeCell="Z14" sqref="Z14"/>
    </sheetView>
  </sheetViews>
  <sheetFormatPr baseColWidth="10" defaultRowHeight="12.75"/>
  <cols>
    <col min="1" max="2" width="2.42578125" style="594" customWidth="1"/>
    <col min="3" max="3" width="2.42578125" style="593" customWidth="1"/>
    <col min="4" max="4" width="7.7109375" style="591" customWidth="1"/>
    <col min="5" max="5" width="1.140625" style="591" customWidth="1"/>
    <col min="6" max="6" width="64.85546875" style="591" customWidth="1"/>
    <col min="7" max="9" width="5.7109375" style="592" customWidth="1"/>
    <col min="10" max="10" width="3.42578125" style="592" customWidth="1"/>
    <col min="11" max="13" width="5.7109375" style="592" customWidth="1"/>
    <col min="14" max="15" width="11.42578125" style="591"/>
    <col min="16" max="16" width="4.7109375" style="591" customWidth="1"/>
    <col min="17" max="17" width="5" style="591" customWidth="1"/>
    <col min="18" max="18" width="2.28515625" style="591" customWidth="1"/>
    <col min="19" max="19" width="26" style="591" customWidth="1"/>
    <col min="20" max="20" width="8" style="591" customWidth="1"/>
    <col min="21" max="21" width="1" style="591" customWidth="1"/>
    <col min="22" max="22" width="6.7109375" style="591" customWidth="1"/>
    <col min="23" max="23" width="1" style="591" customWidth="1"/>
    <col min="24" max="24" width="6.7109375" style="591" customWidth="1"/>
    <col min="25" max="25" width="1" style="591" customWidth="1"/>
    <col min="26" max="26" width="6.7109375" style="591" customWidth="1"/>
    <col min="27" max="27" width="1" style="591" customWidth="1"/>
    <col min="28" max="28" width="6.7109375" style="591" customWidth="1"/>
    <col min="29" max="29" width="1" style="591" customWidth="1"/>
    <col min="30" max="30" width="6.7109375" style="591" customWidth="1"/>
    <col min="31" max="31" width="1" style="591" customWidth="1"/>
    <col min="32" max="33" width="6.7109375" style="591" customWidth="1"/>
    <col min="34" max="256" width="11.42578125" style="591"/>
    <col min="257" max="259" width="0" style="591" hidden="1" customWidth="1"/>
    <col min="260" max="260" width="6" style="591" customWidth="1"/>
    <col min="261" max="261" width="1.140625" style="591" customWidth="1"/>
    <col min="262" max="262" width="63.28515625" style="591" customWidth="1"/>
    <col min="263" max="265" width="5.7109375" style="591" customWidth="1"/>
    <col min="266" max="266" width="0.42578125" style="591" customWidth="1"/>
    <col min="267" max="269" width="5.7109375" style="591" customWidth="1"/>
    <col min="270" max="271" width="11.42578125" style="591"/>
    <col min="272" max="272" width="4.7109375" style="591" customWidth="1"/>
    <col min="273" max="273" width="5" style="591" customWidth="1"/>
    <col min="274" max="274" width="2.28515625" style="591" customWidth="1"/>
    <col min="275" max="275" width="26" style="591" customWidth="1"/>
    <col min="276" max="276" width="8" style="591" customWidth="1"/>
    <col min="277" max="277" width="1" style="591" customWidth="1"/>
    <col min="278" max="278" width="6.7109375" style="591" customWidth="1"/>
    <col min="279" max="279" width="1" style="591" customWidth="1"/>
    <col min="280" max="280" width="6.7109375" style="591" customWidth="1"/>
    <col min="281" max="281" width="1" style="591" customWidth="1"/>
    <col min="282" max="282" width="6.7109375" style="591" customWidth="1"/>
    <col min="283" max="283" width="1" style="591" customWidth="1"/>
    <col min="284" max="284" width="6.7109375" style="591" customWidth="1"/>
    <col min="285" max="285" width="1" style="591" customWidth="1"/>
    <col min="286" max="286" width="6.7109375" style="591" customWidth="1"/>
    <col min="287" max="287" width="1" style="591" customWidth="1"/>
    <col min="288" max="289" width="6.7109375" style="591" customWidth="1"/>
    <col min="290" max="512" width="11.42578125" style="591"/>
    <col min="513" max="515" width="0" style="591" hidden="1" customWidth="1"/>
    <col min="516" max="516" width="6" style="591" customWidth="1"/>
    <col min="517" max="517" width="1.140625" style="591" customWidth="1"/>
    <col min="518" max="518" width="63.28515625" style="591" customWidth="1"/>
    <col min="519" max="521" width="5.7109375" style="591" customWidth="1"/>
    <col min="522" max="522" width="0.42578125" style="591" customWidth="1"/>
    <col min="523" max="525" width="5.7109375" style="591" customWidth="1"/>
    <col min="526" max="527" width="11.42578125" style="591"/>
    <col min="528" max="528" width="4.7109375" style="591" customWidth="1"/>
    <col min="529" max="529" width="5" style="591" customWidth="1"/>
    <col min="530" max="530" width="2.28515625" style="591" customWidth="1"/>
    <col min="531" max="531" width="26" style="591" customWidth="1"/>
    <col min="532" max="532" width="8" style="591" customWidth="1"/>
    <col min="533" max="533" width="1" style="591" customWidth="1"/>
    <col min="534" max="534" width="6.7109375" style="591" customWidth="1"/>
    <col min="535" max="535" width="1" style="591" customWidth="1"/>
    <col min="536" max="536" width="6.7109375" style="591" customWidth="1"/>
    <col min="537" max="537" width="1" style="591" customWidth="1"/>
    <col min="538" max="538" width="6.7109375" style="591" customWidth="1"/>
    <col min="539" max="539" width="1" style="591" customWidth="1"/>
    <col min="540" max="540" width="6.7109375" style="591" customWidth="1"/>
    <col min="541" max="541" width="1" style="591" customWidth="1"/>
    <col min="542" max="542" width="6.7109375" style="591" customWidth="1"/>
    <col min="543" max="543" width="1" style="591" customWidth="1"/>
    <col min="544" max="545" width="6.7109375" style="591" customWidth="1"/>
    <col min="546" max="768" width="11.42578125" style="591"/>
    <col min="769" max="771" width="0" style="591" hidden="1" customWidth="1"/>
    <col min="772" max="772" width="6" style="591" customWidth="1"/>
    <col min="773" max="773" width="1.140625" style="591" customWidth="1"/>
    <col min="774" max="774" width="63.28515625" style="591" customWidth="1"/>
    <col min="775" max="777" width="5.7109375" style="591" customWidth="1"/>
    <col min="778" max="778" width="0.42578125" style="591" customWidth="1"/>
    <col min="779" max="781" width="5.7109375" style="591" customWidth="1"/>
    <col min="782" max="783" width="11.42578125" style="591"/>
    <col min="784" max="784" width="4.7109375" style="591" customWidth="1"/>
    <col min="785" max="785" width="5" style="591" customWidth="1"/>
    <col min="786" max="786" width="2.28515625" style="591" customWidth="1"/>
    <col min="787" max="787" width="26" style="591" customWidth="1"/>
    <col min="788" max="788" width="8" style="591" customWidth="1"/>
    <col min="789" max="789" width="1" style="591" customWidth="1"/>
    <col min="790" max="790" width="6.7109375" style="591" customWidth="1"/>
    <col min="791" max="791" width="1" style="591" customWidth="1"/>
    <col min="792" max="792" width="6.7109375" style="591" customWidth="1"/>
    <col min="793" max="793" width="1" style="591" customWidth="1"/>
    <col min="794" max="794" width="6.7109375" style="591" customWidth="1"/>
    <col min="795" max="795" width="1" style="591" customWidth="1"/>
    <col min="796" max="796" width="6.7109375" style="591" customWidth="1"/>
    <col min="797" max="797" width="1" style="591" customWidth="1"/>
    <col min="798" max="798" width="6.7109375" style="591" customWidth="1"/>
    <col min="799" max="799" width="1" style="591" customWidth="1"/>
    <col min="800" max="801" width="6.7109375" style="591" customWidth="1"/>
    <col min="802" max="1024" width="11.42578125" style="591"/>
    <col min="1025" max="1027" width="0" style="591" hidden="1" customWidth="1"/>
    <col min="1028" max="1028" width="6" style="591" customWidth="1"/>
    <col min="1029" max="1029" width="1.140625" style="591" customWidth="1"/>
    <col min="1030" max="1030" width="63.28515625" style="591" customWidth="1"/>
    <col min="1031" max="1033" width="5.7109375" style="591" customWidth="1"/>
    <col min="1034" max="1034" width="0.42578125" style="591" customWidth="1"/>
    <col min="1035" max="1037" width="5.7109375" style="591" customWidth="1"/>
    <col min="1038" max="1039" width="11.42578125" style="591"/>
    <col min="1040" max="1040" width="4.7109375" style="591" customWidth="1"/>
    <col min="1041" max="1041" width="5" style="591" customWidth="1"/>
    <col min="1042" max="1042" width="2.28515625" style="591" customWidth="1"/>
    <col min="1043" max="1043" width="26" style="591" customWidth="1"/>
    <col min="1044" max="1044" width="8" style="591" customWidth="1"/>
    <col min="1045" max="1045" width="1" style="591" customWidth="1"/>
    <col min="1046" max="1046" width="6.7109375" style="591" customWidth="1"/>
    <col min="1047" max="1047" width="1" style="591" customWidth="1"/>
    <col min="1048" max="1048" width="6.7109375" style="591" customWidth="1"/>
    <col min="1049" max="1049" width="1" style="591" customWidth="1"/>
    <col min="1050" max="1050" width="6.7109375" style="591" customWidth="1"/>
    <col min="1051" max="1051" width="1" style="591" customWidth="1"/>
    <col min="1052" max="1052" width="6.7109375" style="591" customWidth="1"/>
    <col min="1053" max="1053" width="1" style="591" customWidth="1"/>
    <col min="1054" max="1054" width="6.7109375" style="591" customWidth="1"/>
    <col min="1055" max="1055" width="1" style="591" customWidth="1"/>
    <col min="1056" max="1057" width="6.7109375" style="591" customWidth="1"/>
    <col min="1058" max="1280" width="11.42578125" style="591"/>
    <col min="1281" max="1283" width="0" style="591" hidden="1" customWidth="1"/>
    <col min="1284" max="1284" width="6" style="591" customWidth="1"/>
    <col min="1285" max="1285" width="1.140625" style="591" customWidth="1"/>
    <col min="1286" max="1286" width="63.28515625" style="591" customWidth="1"/>
    <col min="1287" max="1289" width="5.7109375" style="591" customWidth="1"/>
    <col min="1290" max="1290" width="0.42578125" style="591" customWidth="1"/>
    <col min="1291" max="1293" width="5.7109375" style="591" customWidth="1"/>
    <col min="1294" max="1295" width="11.42578125" style="591"/>
    <col min="1296" max="1296" width="4.7109375" style="591" customWidth="1"/>
    <col min="1297" max="1297" width="5" style="591" customWidth="1"/>
    <col min="1298" max="1298" width="2.28515625" style="591" customWidth="1"/>
    <col min="1299" max="1299" width="26" style="591" customWidth="1"/>
    <col min="1300" max="1300" width="8" style="591" customWidth="1"/>
    <col min="1301" max="1301" width="1" style="591" customWidth="1"/>
    <col min="1302" max="1302" width="6.7109375" style="591" customWidth="1"/>
    <col min="1303" max="1303" width="1" style="591" customWidth="1"/>
    <col min="1304" max="1304" width="6.7109375" style="591" customWidth="1"/>
    <col min="1305" max="1305" width="1" style="591" customWidth="1"/>
    <col min="1306" max="1306" width="6.7109375" style="591" customWidth="1"/>
    <col min="1307" max="1307" width="1" style="591" customWidth="1"/>
    <col min="1308" max="1308" width="6.7109375" style="591" customWidth="1"/>
    <col min="1309" max="1309" width="1" style="591" customWidth="1"/>
    <col min="1310" max="1310" width="6.7109375" style="591" customWidth="1"/>
    <col min="1311" max="1311" width="1" style="591" customWidth="1"/>
    <col min="1312" max="1313" width="6.7109375" style="591" customWidth="1"/>
    <col min="1314" max="1536" width="11.42578125" style="591"/>
    <col min="1537" max="1539" width="0" style="591" hidden="1" customWidth="1"/>
    <col min="1540" max="1540" width="6" style="591" customWidth="1"/>
    <col min="1541" max="1541" width="1.140625" style="591" customWidth="1"/>
    <col min="1542" max="1542" width="63.28515625" style="591" customWidth="1"/>
    <col min="1543" max="1545" width="5.7109375" style="591" customWidth="1"/>
    <col min="1546" max="1546" width="0.42578125" style="591" customWidth="1"/>
    <col min="1547" max="1549" width="5.7109375" style="591" customWidth="1"/>
    <col min="1550" max="1551" width="11.42578125" style="591"/>
    <col min="1552" max="1552" width="4.7109375" style="591" customWidth="1"/>
    <col min="1553" max="1553" width="5" style="591" customWidth="1"/>
    <col min="1554" max="1554" width="2.28515625" style="591" customWidth="1"/>
    <col min="1555" max="1555" width="26" style="591" customWidth="1"/>
    <col min="1556" max="1556" width="8" style="591" customWidth="1"/>
    <col min="1557" max="1557" width="1" style="591" customWidth="1"/>
    <col min="1558" max="1558" width="6.7109375" style="591" customWidth="1"/>
    <col min="1559" max="1559" width="1" style="591" customWidth="1"/>
    <col min="1560" max="1560" width="6.7109375" style="591" customWidth="1"/>
    <col min="1561" max="1561" width="1" style="591" customWidth="1"/>
    <col min="1562" max="1562" width="6.7109375" style="591" customWidth="1"/>
    <col min="1563" max="1563" width="1" style="591" customWidth="1"/>
    <col min="1564" max="1564" width="6.7109375" style="591" customWidth="1"/>
    <col min="1565" max="1565" width="1" style="591" customWidth="1"/>
    <col min="1566" max="1566" width="6.7109375" style="591" customWidth="1"/>
    <col min="1567" max="1567" width="1" style="591" customWidth="1"/>
    <col min="1568" max="1569" width="6.7109375" style="591" customWidth="1"/>
    <col min="1570" max="1792" width="11.42578125" style="591"/>
    <col min="1793" max="1795" width="0" style="591" hidden="1" customWidth="1"/>
    <col min="1796" max="1796" width="6" style="591" customWidth="1"/>
    <col min="1797" max="1797" width="1.140625" style="591" customWidth="1"/>
    <col min="1798" max="1798" width="63.28515625" style="591" customWidth="1"/>
    <col min="1799" max="1801" width="5.7109375" style="591" customWidth="1"/>
    <col min="1802" max="1802" width="0.42578125" style="591" customWidth="1"/>
    <col min="1803" max="1805" width="5.7109375" style="591" customWidth="1"/>
    <col min="1806" max="1807" width="11.42578125" style="591"/>
    <col min="1808" max="1808" width="4.7109375" style="591" customWidth="1"/>
    <col min="1809" max="1809" width="5" style="591" customWidth="1"/>
    <col min="1810" max="1810" width="2.28515625" style="591" customWidth="1"/>
    <col min="1811" max="1811" width="26" style="591" customWidth="1"/>
    <col min="1812" max="1812" width="8" style="591" customWidth="1"/>
    <col min="1813" max="1813" width="1" style="591" customWidth="1"/>
    <col min="1814" max="1814" width="6.7109375" style="591" customWidth="1"/>
    <col min="1815" max="1815" width="1" style="591" customWidth="1"/>
    <col min="1816" max="1816" width="6.7109375" style="591" customWidth="1"/>
    <col min="1817" max="1817" width="1" style="591" customWidth="1"/>
    <col min="1818" max="1818" width="6.7109375" style="591" customWidth="1"/>
    <col min="1819" max="1819" width="1" style="591" customWidth="1"/>
    <col min="1820" max="1820" width="6.7109375" style="591" customWidth="1"/>
    <col min="1821" max="1821" width="1" style="591" customWidth="1"/>
    <col min="1822" max="1822" width="6.7109375" style="591" customWidth="1"/>
    <col min="1823" max="1823" width="1" style="591" customWidth="1"/>
    <col min="1824" max="1825" width="6.7109375" style="591" customWidth="1"/>
    <col min="1826" max="2048" width="11.42578125" style="591"/>
    <col min="2049" max="2051" width="0" style="591" hidden="1" customWidth="1"/>
    <col min="2052" max="2052" width="6" style="591" customWidth="1"/>
    <col min="2053" max="2053" width="1.140625" style="591" customWidth="1"/>
    <col min="2054" max="2054" width="63.28515625" style="591" customWidth="1"/>
    <col min="2055" max="2057" width="5.7109375" style="591" customWidth="1"/>
    <col min="2058" max="2058" width="0.42578125" style="591" customWidth="1"/>
    <col min="2059" max="2061" width="5.7109375" style="591" customWidth="1"/>
    <col min="2062" max="2063" width="11.42578125" style="591"/>
    <col min="2064" max="2064" width="4.7109375" style="591" customWidth="1"/>
    <col min="2065" max="2065" width="5" style="591" customWidth="1"/>
    <col min="2066" max="2066" width="2.28515625" style="591" customWidth="1"/>
    <col min="2067" max="2067" width="26" style="591" customWidth="1"/>
    <col min="2068" max="2068" width="8" style="591" customWidth="1"/>
    <col min="2069" max="2069" width="1" style="591" customWidth="1"/>
    <col min="2070" max="2070" width="6.7109375" style="591" customWidth="1"/>
    <col min="2071" max="2071" width="1" style="591" customWidth="1"/>
    <col min="2072" max="2072" width="6.7109375" style="591" customWidth="1"/>
    <col min="2073" max="2073" width="1" style="591" customWidth="1"/>
    <col min="2074" max="2074" width="6.7109375" style="591" customWidth="1"/>
    <col min="2075" max="2075" width="1" style="591" customWidth="1"/>
    <col min="2076" max="2076" width="6.7109375" style="591" customWidth="1"/>
    <col min="2077" max="2077" width="1" style="591" customWidth="1"/>
    <col min="2078" max="2078" width="6.7109375" style="591" customWidth="1"/>
    <col min="2079" max="2079" width="1" style="591" customWidth="1"/>
    <col min="2080" max="2081" width="6.7109375" style="591" customWidth="1"/>
    <col min="2082" max="2304" width="11.42578125" style="591"/>
    <col min="2305" max="2307" width="0" style="591" hidden="1" customWidth="1"/>
    <col min="2308" max="2308" width="6" style="591" customWidth="1"/>
    <col min="2309" max="2309" width="1.140625" style="591" customWidth="1"/>
    <col min="2310" max="2310" width="63.28515625" style="591" customWidth="1"/>
    <col min="2311" max="2313" width="5.7109375" style="591" customWidth="1"/>
    <col min="2314" max="2314" width="0.42578125" style="591" customWidth="1"/>
    <col min="2315" max="2317" width="5.7109375" style="591" customWidth="1"/>
    <col min="2318" max="2319" width="11.42578125" style="591"/>
    <col min="2320" max="2320" width="4.7109375" style="591" customWidth="1"/>
    <col min="2321" max="2321" width="5" style="591" customWidth="1"/>
    <col min="2322" max="2322" width="2.28515625" style="591" customWidth="1"/>
    <col min="2323" max="2323" width="26" style="591" customWidth="1"/>
    <col min="2324" max="2324" width="8" style="591" customWidth="1"/>
    <col min="2325" max="2325" width="1" style="591" customWidth="1"/>
    <col min="2326" max="2326" width="6.7109375" style="591" customWidth="1"/>
    <col min="2327" max="2327" width="1" style="591" customWidth="1"/>
    <col min="2328" max="2328" width="6.7109375" style="591" customWidth="1"/>
    <col min="2329" max="2329" width="1" style="591" customWidth="1"/>
    <col min="2330" max="2330" width="6.7109375" style="591" customWidth="1"/>
    <col min="2331" max="2331" width="1" style="591" customWidth="1"/>
    <col min="2332" max="2332" width="6.7109375" style="591" customWidth="1"/>
    <col min="2333" max="2333" width="1" style="591" customWidth="1"/>
    <col min="2334" max="2334" width="6.7109375" style="591" customWidth="1"/>
    <col min="2335" max="2335" width="1" style="591" customWidth="1"/>
    <col min="2336" max="2337" width="6.7109375" style="591" customWidth="1"/>
    <col min="2338" max="2560" width="11.42578125" style="591"/>
    <col min="2561" max="2563" width="0" style="591" hidden="1" customWidth="1"/>
    <col min="2564" max="2564" width="6" style="591" customWidth="1"/>
    <col min="2565" max="2565" width="1.140625" style="591" customWidth="1"/>
    <col min="2566" max="2566" width="63.28515625" style="591" customWidth="1"/>
    <col min="2567" max="2569" width="5.7109375" style="591" customWidth="1"/>
    <col min="2570" max="2570" width="0.42578125" style="591" customWidth="1"/>
    <col min="2571" max="2573" width="5.7109375" style="591" customWidth="1"/>
    <col min="2574" max="2575" width="11.42578125" style="591"/>
    <col min="2576" max="2576" width="4.7109375" style="591" customWidth="1"/>
    <col min="2577" max="2577" width="5" style="591" customWidth="1"/>
    <col min="2578" max="2578" width="2.28515625" style="591" customWidth="1"/>
    <col min="2579" max="2579" width="26" style="591" customWidth="1"/>
    <col min="2580" max="2580" width="8" style="591" customWidth="1"/>
    <col min="2581" max="2581" width="1" style="591" customWidth="1"/>
    <col min="2582" max="2582" width="6.7109375" style="591" customWidth="1"/>
    <col min="2583" max="2583" width="1" style="591" customWidth="1"/>
    <col min="2584" max="2584" width="6.7109375" style="591" customWidth="1"/>
    <col min="2585" max="2585" width="1" style="591" customWidth="1"/>
    <col min="2586" max="2586" width="6.7109375" style="591" customWidth="1"/>
    <col min="2587" max="2587" width="1" style="591" customWidth="1"/>
    <col min="2588" max="2588" width="6.7109375" style="591" customWidth="1"/>
    <col min="2589" max="2589" width="1" style="591" customWidth="1"/>
    <col min="2590" max="2590" width="6.7109375" style="591" customWidth="1"/>
    <col min="2591" max="2591" width="1" style="591" customWidth="1"/>
    <col min="2592" max="2593" width="6.7109375" style="591" customWidth="1"/>
    <col min="2594" max="2816" width="11.42578125" style="591"/>
    <col min="2817" max="2819" width="0" style="591" hidden="1" customWidth="1"/>
    <col min="2820" max="2820" width="6" style="591" customWidth="1"/>
    <col min="2821" max="2821" width="1.140625" style="591" customWidth="1"/>
    <col min="2822" max="2822" width="63.28515625" style="591" customWidth="1"/>
    <col min="2823" max="2825" width="5.7109375" style="591" customWidth="1"/>
    <col min="2826" max="2826" width="0.42578125" style="591" customWidth="1"/>
    <col min="2827" max="2829" width="5.7109375" style="591" customWidth="1"/>
    <col min="2830" max="2831" width="11.42578125" style="591"/>
    <col min="2832" max="2832" width="4.7109375" style="591" customWidth="1"/>
    <col min="2833" max="2833" width="5" style="591" customWidth="1"/>
    <col min="2834" max="2834" width="2.28515625" style="591" customWidth="1"/>
    <col min="2835" max="2835" width="26" style="591" customWidth="1"/>
    <col min="2836" max="2836" width="8" style="591" customWidth="1"/>
    <col min="2837" max="2837" width="1" style="591" customWidth="1"/>
    <col min="2838" max="2838" width="6.7109375" style="591" customWidth="1"/>
    <col min="2839" max="2839" width="1" style="591" customWidth="1"/>
    <col min="2840" max="2840" width="6.7109375" style="591" customWidth="1"/>
    <col min="2841" max="2841" width="1" style="591" customWidth="1"/>
    <col min="2842" max="2842" width="6.7109375" style="591" customWidth="1"/>
    <col min="2843" max="2843" width="1" style="591" customWidth="1"/>
    <col min="2844" max="2844" width="6.7109375" style="591" customWidth="1"/>
    <col min="2845" max="2845" width="1" style="591" customWidth="1"/>
    <col min="2846" max="2846" width="6.7109375" style="591" customWidth="1"/>
    <col min="2847" max="2847" width="1" style="591" customWidth="1"/>
    <col min="2848" max="2849" width="6.7109375" style="591" customWidth="1"/>
    <col min="2850" max="3072" width="11.42578125" style="591"/>
    <col min="3073" max="3075" width="0" style="591" hidden="1" customWidth="1"/>
    <col min="3076" max="3076" width="6" style="591" customWidth="1"/>
    <col min="3077" max="3077" width="1.140625" style="591" customWidth="1"/>
    <col min="3078" max="3078" width="63.28515625" style="591" customWidth="1"/>
    <col min="3079" max="3081" width="5.7109375" style="591" customWidth="1"/>
    <col min="3082" max="3082" width="0.42578125" style="591" customWidth="1"/>
    <col min="3083" max="3085" width="5.7109375" style="591" customWidth="1"/>
    <col min="3086" max="3087" width="11.42578125" style="591"/>
    <col min="3088" max="3088" width="4.7109375" style="591" customWidth="1"/>
    <col min="3089" max="3089" width="5" style="591" customWidth="1"/>
    <col min="3090" max="3090" width="2.28515625" style="591" customWidth="1"/>
    <col min="3091" max="3091" width="26" style="591" customWidth="1"/>
    <col min="3092" max="3092" width="8" style="591" customWidth="1"/>
    <col min="3093" max="3093" width="1" style="591" customWidth="1"/>
    <col min="3094" max="3094" width="6.7109375" style="591" customWidth="1"/>
    <col min="3095" max="3095" width="1" style="591" customWidth="1"/>
    <col min="3096" max="3096" width="6.7109375" style="591" customWidth="1"/>
    <col min="3097" max="3097" width="1" style="591" customWidth="1"/>
    <col min="3098" max="3098" width="6.7109375" style="591" customWidth="1"/>
    <col min="3099" max="3099" width="1" style="591" customWidth="1"/>
    <col min="3100" max="3100" width="6.7109375" style="591" customWidth="1"/>
    <col min="3101" max="3101" width="1" style="591" customWidth="1"/>
    <col min="3102" max="3102" width="6.7109375" style="591" customWidth="1"/>
    <col min="3103" max="3103" width="1" style="591" customWidth="1"/>
    <col min="3104" max="3105" width="6.7109375" style="591" customWidth="1"/>
    <col min="3106" max="3328" width="11.42578125" style="591"/>
    <col min="3329" max="3331" width="0" style="591" hidden="1" customWidth="1"/>
    <col min="3332" max="3332" width="6" style="591" customWidth="1"/>
    <col min="3333" max="3333" width="1.140625" style="591" customWidth="1"/>
    <col min="3334" max="3334" width="63.28515625" style="591" customWidth="1"/>
    <col min="3335" max="3337" width="5.7109375" style="591" customWidth="1"/>
    <col min="3338" max="3338" width="0.42578125" style="591" customWidth="1"/>
    <col min="3339" max="3341" width="5.7109375" style="591" customWidth="1"/>
    <col min="3342" max="3343" width="11.42578125" style="591"/>
    <col min="3344" max="3344" width="4.7109375" style="591" customWidth="1"/>
    <col min="3345" max="3345" width="5" style="591" customWidth="1"/>
    <col min="3346" max="3346" width="2.28515625" style="591" customWidth="1"/>
    <col min="3347" max="3347" width="26" style="591" customWidth="1"/>
    <col min="3348" max="3348" width="8" style="591" customWidth="1"/>
    <col min="3349" max="3349" width="1" style="591" customWidth="1"/>
    <col min="3350" max="3350" width="6.7109375" style="591" customWidth="1"/>
    <col min="3351" max="3351" width="1" style="591" customWidth="1"/>
    <col min="3352" max="3352" width="6.7109375" style="591" customWidth="1"/>
    <col min="3353" max="3353" width="1" style="591" customWidth="1"/>
    <col min="3354" max="3354" width="6.7109375" style="591" customWidth="1"/>
    <col min="3355" max="3355" width="1" style="591" customWidth="1"/>
    <col min="3356" max="3356" width="6.7109375" style="591" customWidth="1"/>
    <col min="3357" max="3357" width="1" style="591" customWidth="1"/>
    <col min="3358" max="3358" width="6.7109375" style="591" customWidth="1"/>
    <col min="3359" max="3359" width="1" style="591" customWidth="1"/>
    <col min="3360" max="3361" width="6.7109375" style="591" customWidth="1"/>
    <col min="3362" max="3584" width="11.42578125" style="591"/>
    <col min="3585" max="3587" width="0" style="591" hidden="1" customWidth="1"/>
    <col min="3588" max="3588" width="6" style="591" customWidth="1"/>
    <col min="3589" max="3589" width="1.140625" style="591" customWidth="1"/>
    <col min="3590" max="3590" width="63.28515625" style="591" customWidth="1"/>
    <col min="3591" max="3593" width="5.7109375" style="591" customWidth="1"/>
    <col min="3594" max="3594" width="0.42578125" style="591" customWidth="1"/>
    <col min="3595" max="3597" width="5.7109375" style="591" customWidth="1"/>
    <col min="3598" max="3599" width="11.42578125" style="591"/>
    <col min="3600" max="3600" width="4.7109375" style="591" customWidth="1"/>
    <col min="3601" max="3601" width="5" style="591" customWidth="1"/>
    <col min="3602" max="3602" width="2.28515625" style="591" customWidth="1"/>
    <col min="3603" max="3603" width="26" style="591" customWidth="1"/>
    <col min="3604" max="3604" width="8" style="591" customWidth="1"/>
    <col min="3605" max="3605" width="1" style="591" customWidth="1"/>
    <col min="3606" max="3606" width="6.7109375" style="591" customWidth="1"/>
    <col min="3607" max="3607" width="1" style="591" customWidth="1"/>
    <col min="3608" max="3608" width="6.7109375" style="591" customWidth="1"/>
    <col min="3609" max="3609" width="1" style="591" customWidth="1"/>
    <col min="3610" max="3610" width="6.7109375" style="591" customWidth="1"/>
    <col min="3611" max="3611" width="1" style="591" customWidth="1"/>
    <col min="3612" max="3612" width="6.7109375" style="591" customWidth="1"/>
    <col min="3613" max="3613" width="1" style="591" customWidth="1"/>
    <col min="3614" max="3614" width="6.7109375" style="591" customWidth="1"/>
    <col min="3615" max="3615" width="1" style="591" customWidth="1"/>
    <col min="3616" max="3617" width="6.7109375" style="591" customWidth="1"/>
    <col min="3618" max="3840" width="11.42578125" style="591"/>
    <col min="3841" max="3843" width="0" style="591" hidden="1" customWidth="1"/>
    <col min="3844" max="3844" width="6" style="591" customWidth="1"/>
    <col min="3845" max="3845" width="1.140625" style="591" customWidth="1"/>
    <col min="3846" max="3846" width="63.28515625" style="591" customWidth="1"/>
    <col min="3847" max="3849" width="5.7109375" style="591" customWidth="1"/>
    <col min="3850" max="3850" width="0.42578125" style="591" customWidth="1"/>
    <col min="3851" max="3853" width="5.7109375" style="591" customWidth="1"/>
    <col min="3854" max="3855" width="11.42578125" style="591"/>
    <col min="3856" max="3856" width="4.7109375" style="591" customWidth="1"/>
    <col min="3857" max="3857" width="5" style="591" customWidth="1"/>
    <col min="3858" max="3858" width="2.28515625" style="591" customWidth="1"/>
    <col min="3859" max="3859" width="26" style="591" customWidth="1"/>
    <col min="3860" max="3860" width="8" style="591" customWidth="1"/>
    <col min="3861" max="3861" width="1" style="591" customWidth="1"/>
    <col min="3862" max="3862" width="6.7109375" style="591" customWidth="1"/>
    <col min="3863" max="3863" width="1" style="591" customWidth="1"/>
    <col min="3864" max="3864" width="6.7109375" style="591" customWidth="1"/>
    <col min="3865" max="3865" width="1" style="591" customWidth="1"/>
    <col min="3866" max="3866" width="6.7109375" style="591" customWidth="1"/>
    <col min="3867" max="3867" width="1" style="591" customWidth="1"/>
    <col min="3868" max="3868" width="6.7109375" style="591" customWidth="1"/>
    <col min="3869" max="3869" width="1" style="591" customWidth="1"/>
    <col min="3870" max="3870" width="6.7109375" style="591" customWidth="1"/>
    <col min="3871" max="3871" width="1" style="591" customWidth="1"/>
    <col min="3872" max="3873" width="6.7109375" style="591" customWidth="1"/>
    <col min="3874" max="4096" width="11.42578125" style="591"/>
    <col min="4097" max="4099" width="0" style="591" hidden="1" customWidth="1"/>
    <col min="4100" max="4100" width="6" style="591" customWidth="1"/>
    <col min="4101" max="4101" width="1.140625" style="591" customWidth="1"/>
    <col min="4102" max="4102" width="63.28515625" style="591" customWidth="1"/>
    <col min="4103" max="4105" width="5.7109375" style="591" customWidth="1"/>
    <col min="4106" max="4106" width="0.42578125" style="591" customWidth="1"/>
    <col min="4107" max="4109" width="5.7109375" style="591" customWidth="1"/>
    <col min="4110" max="4111" width="11.42578125" style="591"/>
    <col min="4112" max="4112" width="4.7109375" style="591" customWidth="1"/>
    <col min="4113" max="4113" width="5" style="591" customWidth="1"/>
    <col min="4114" max="4114" width="2.28515625" style="591" customWidth="1"/>
    <col min="4115" max="4115" width="26" style="591" customWidth="1"/>
    <col min="4116" max="4116" width="8" style="591" customWidth="1"/>
    <col min="4117" max="4117" width="1" style="591" customWidth="1"/>
    <col min="4118" max="4118" width="6.7109375" style="591" customWidth="1"/>
    <col min="4119" max="4119" width="1" style="591" customWidth="1"/>
    <col min="4120" max="4120" width="6.7109375" style="591" customWidth="1"/>
    <col min="4121" max="4121" width="1" style="591" customWidth="1"/>
    <col min="4122" max="4122" width="6.7109375" style="591" customWidth="1"/>
    <col min="4123" max="4123" width="1" style="591" customWidth="1"/>
    <col min="4124" max="4124" width="6.7109375" style="591" customWidth="1"/>
    <col min="4125" max="4125" width="1" style="591" customWidth="1"/>
    <col min="4126" max="4126" width="6.7109375" style="591" customWidth="1"/>
    <col min="4127" max="4127" width="1" style="591" customWidth="1"/>
    <col min="4128" max="4129" width="6.7109375" style="591" customWidth="1"/>
    <col min="4130" max="4352" width="11.42578125" style="591"/>
    <col min="4353" max="4355" width="0" style="591" hidden="1" customWidth="1"/>
    <col min="4356" max="4356" width="6" style="591" customWidth="1"/>
    <col min="4357" max="4357" width="1.140625" style="591" customWidth="1"/>
    <col min="4358" max="4358" width="63.28515625" style="591" customWidth="1"/>
    <col min="4359" max="4361" width="5.7109375" style="591" customWidth="1"/>
    <col min="4362" max="4362" width="0.42578125" style="591" customWidth="1"/>
    <col min="4363" max="4365" width="5.7109375" style="591" customWidth="1"/>
    <col min="4366" max="4367" width="11.42578125" style="591"/>
    <col min="4368" max="4368" width="4.7109375" style="591" customWidth="1"/>
    <col min="4369" max="4369" width="5" style="591" customWidth="1"/>
    <col min="4370" max="4370" width="2.28515625" style="591" customWidth="1"/>
    <col min="4371" max="4371" width="26" style="591" customWidth="1"/>
    <col min="4372" max="4372" width="8" style="591" customWidth="1"/>
    <col min="4373" max="4373" width="1" style="591" customWidth="1"/>
    <col min="4374" max="4374" width="6.7109375" style="591" customWidth="1"/>
    <col min="4375" max="4375" width="1" style="591" customWidth="1"/>
    <col min="4376" max="4376" width="6.7109375" style="591" customWidth="1"/>
    <col min="4377" max="4377" width="1" style="591" customWidth="1"/>
    <col min="4378" max="4378" width="6.7109375" style="591" customWidth="1"/>
    <col min="4379" max="4379" width="1" style="591" customWidth="1"/>
    <col min="4380" max="4380" width="6.7109375" style="591" customWidth="1"/>
    <col min="4381" max="4381" width="1" style="591" customWidth="1"/>
    <col min="4382" max="4382" width="6.7109375" style="591" customWidth="1"/>
    <col min="4383" max="4383" width="1" style="591" customWidth="1"/>
    <col min="4384" max="4385" width="6.7109375" style="591" customWidth="1"/>
    <col min="4386" max="4608" width="11.42578125" style="591"/>
    <col min="4609" max="4611" width="0" style="591" hidden="1" customWidth="1"/>
    <col min="4612" max="4612" width="6" style="591" customWidth="1"/>
    <col min="4613" max="4613" width="1.140625" style="591" customWidth="1"/>
    <col min="4614" max="4614" width="63.28515625" style="591" customWidth="1"/>
    <col min="4615" max="4617" width="5.7109375" style="591" customWidth="1"/>
    <col min="4618" max="4618" width="0.42578125" style="591" customWidth="1"/>
    <col min="4619" max="4621" width="5.7109375" style="591" customWidth="1"/>
    <col min="4622" max="4623" width="11.42578125" style="591"/>
    <col min="4624" max="4624" width="4.7109375" style="591" customWidth="1"/>
    <col min="4625" max="4625" width="5" style="591" customWidth="1"/>
    <col min="4626" max="4626" width="2.28515625" style="591" customWidth="1"/>
    <col min="4627" max="4627" width="26" style="591" customWidth="1"/>
    <col min="4628" max="4628" width="8" style="591" customWidth="1"/>
    <col min="4629" max="4629" width="1" style="591" customWidth="1"/>
    <col min="4630" max="4630" width="6.7109375" style="591" customWidth="1"/>
    <col min="4631" max="4631" width="1" style="591" customWidth="1"/>
    <col min="4632" max="4632" width="6.7109375" style="591" customWidth="1"/>
    <col min="4633" max="4633" width="1" style="591" customWidth="1"/>
    <col min="4634" max="4634" width="6.7109375" style="591" customWidth="1"/>
    <col min="4635" max="4635" width="1" style="591" customWidth="1"/>
    <col min="4636" max="4636" width="6.7109375" style="591" customWidth="1"/>
    <col min="4637" max="4637" width="1" style="591" customWidth="1"/>
    <col min="4638" max="4638" width="6.7109375" style="591" customWidth="1"/>
    <col min="4639" max="4639" width="1" style="591" customWidth="1"/>
    <col min="4640" max="4641" width="6.7109375" style="591" customWidth="1"/>
    <col min="4642" max="4864" width="11.42578125" style="591"/>
    <col min="4865" max="4867" width="0" style="591" hidden="1" customWidth="1"/>
    <col min="4868" max="4868" width="6" style="591" customWidth="1"/>
    <col min="4869" max="4869" width="1.140625" style="591" customWidth="1"/>
    <col min="4870" max="4870" width="63.28515625" style="591" customWidth="1"/>
    <col min="4871" max="4873" width="5.7109375" style="591" customWidth="1"/>
    <col min="4874" max="4874" width="0.42578125" style="591" customWidth="1"/>
    <col min="4875" max="4877" width="5.7109375" style="591" customWidth="1"/>
    <col min="4878" max="4879" width="11.42578125" style="591"/>
    <col min="4880" max="4880" width="4.7109375" style="591" customWidth="1"/>
    <col min="4881" max="4881" width="5" style="591" customWidth="1"/>
    <col min="4882" max="4882" width="2.28515625" style="591" customWidth="1"/>
    <col min="4883" max="4883" width="26" style="591" customWidth="1"/>
    <col min="4884" max="4884" width="8" style="591" customWidth="1"/>
    <col min="4885" max="4885" width="1" style="591" customWidth="1"/>
    <col min="4886" max="4886" width="6.7109375" style="591" customWidth="1"/>
    <col min="4887" max="4887" width="1" style="591" customWidth="1"/>
    <col min="4888" max="4888" width="6.7109375" style="591" customWidth="1"/>
    <col min="4889" max="4889" width="1" style="591" customWidth="1"/>
    <col min="4890" max="4890" width="6.7109375" style="591" customWidth="1"/>
    <col min="4891" max="4891" width="1" style="591" customWidth="1"/>
    <col min="4892" max="4892" width="6.7109375" style="591" customWidth="1"/>
    <col min="4893" max="4893" width="1" style="591" customWidth="1"/>
    <col min="4894" max="4894" width="6.7109375" style="591" customWidth="1"/>
    <col min="4895" max="4895" width="1" style="591" customWidth="1"/>
    <col min="4896" max="4897" width="6.7109375" style="591" customWidth="1"/>
    <col min="4898" max="5120" width="11.42578125" style="591"/>
    <col min="5121" max="5123" width="0" style="591" hidden="1" customWidth="1"/>
    <col min="5124" max="5124" width="6" style="591" customWidth="1"/>
    <col min="5125" max="5125" width="1.140625" style="591" customWidth="1"/>
    <col min="5126" max="5126" width="63.28515625" style="591" customWidth="1"/>
    <col min="5127" max="5129" width="5.7109375" style="591" customWidth="1"/>
    <col min="5130" max="5130" width="0.42578125" style="591" customWidth="1"/>
    <col min="5131" max="5133" width="5.7109375" style="591" customWidth="1"/>
    <col min="5134" max="5135" width="11.42578125" style="591"/>
    <col min="5136" max="5136" width="4.7109375" style="591" customWidth="1"/>
    <col min="5137" max="5137" width="5" style="591" customWidth="1"/>
    <col min="5138" max="5138" width="2.28515625" style="591" customWidth="1"/>
    <col min="5139" max="5139" width="26" style="591" customWidth="1"/>
    <col min="5140" max="5140" width="8" style="591" customWidth="1"/>
    <col min="5141" max="5141" width="1" style="591" customWidth="1"/>
    <col min="5142" max="5142" width="6.7109375" style="591" customWidth="1"/>
    <col min="5143" max="5143" width="1" style="591" customWidth="1"/>
    <col min="5144" max="5144" width="6.7109375" style="591" customWidth="1"/>
    <col min="5145" max="5145" width="1" style="591" customWidth="1"/>
    <col min="5146" max="5146" width="6.7109375" style="591" customWidth="1"/>
    <col min="5147" max="5147" width="1" style="591" customWidth="1"/>
    <col min="5148" max="5148" width="6.7109375" style="591" customWidth="1"/>
    <col min="5149" max="5149" width="1" style="591" customWidth="1"/>
    <col min="5150" max="5150" width="6.7109375" style="591" customWidth="1"/>
    <col min="5151" max="5151" width="1" style="591" customWidth="1"/>
    <col min="5152" max="5153" width="6.7109375" style="591" customWidth="1"/>
    <col min="5154" max="5376" width="11.42578125" style="591"/>
    <col min="5377" max="5379" width="0" style="591" hidden="1" customWidth="1"/>
    <col min="5380" max="5380" width="6" style="591" customWidth="1"/>
    <col min="5381" max="5381" width="1.140625" style="591" customWidth="1"/>
    <col min="5382" max="5382" width="63.28515625" style="591" customWidth="1"/>
    <col min="5383" max="5385" width="5.7109375" style="591" customWidth="1"/>
    <col min="5386" max="5386" width="0.42578125" style="591" customWidth="1"/>
    <col min="5387" max="5389" width="5.7109375" style="591" customWidth="1"/>
    <col min="5390" max="5391" width="11.42578125" style="591"/>
    <col min="5392" max="5392" width="4.7109375" style="591" customWidth="1"/>
    <col min="5393" max="5393" width="5" style="591" customWidth="1"/>
    <col min="5394" max="5394" width="2.28515625" style="591" customWidth="1"/>
    <col min="5395" max="5395" width="26" style="591" customWidth="1"/>
    <col min="5396" max="5396" width="8" style="591" customWidth="1"/>
    <col min="5397" max="5397" width="1" style="591" customWidth="1"/>
    <col min="5398" max="5398" width="6.7109375" style="591" customWidth="1"/>
    <col min="5399" max="5399" width="1" style="591" customWidth="1"/>
    <col min="5400" max="5400" width="6.7109375" style="591" customWidth="1"/>
    <col min="5401" max="5401" width="1" style="591" customWidth="1"/>
    <col min="5402" max="5402" width="6.7109375" style="591" customWidth="1"/>
    <col min="5403" max="5403" width="1" style="591" customWidth="1"/>
    <col min="5404" max="5404" width="6.7109375" style="591" customWidth="1"/>
    <col min="5405" max="5405" width="1" style="591" customWidth="1"/>
    <col min="5406" max="5406" width="6.7109375" style="591" customWidth="1"/>
    <col min="5407" max="5407" width="1" style="591" customWidth="1"/>
    <col min="5408" max="5409" width="6.7109375" style="591" customWidth="1"/>
    <col min="5410" max="5632" width="11.42578125" style="591"/>
    <col min="5633" max="5635" width="0" style="591" hidden="1" customWidth="1"/>
    <col min="5636" max="5636" width="6" style="591" customWidth="1"/>
    <col min="5637" max="5637" width="1.140625" style="591" customWidth="1"/>
    <col min="5638" max="5638" width="63.28515625" style="591" customWidth="1"/>
    <col min="5639" max="5641" width="5.7109375" style="591" customWidth="1"/>
    <col min="5642" max="5642" width="0.42578125" style="591" customWidth="1"/>
    <col min="5643" max="5645" width="5.7109375" style="591" customWidth="1"/>
    <col min="5646" max="5647" width="11.42578125" style="591"/>
    <col min="5648" max="5648" width="4.7109375" style="591" customWidth="1"/>
    <col min="5649" max="5649" width="5" style="591" customWidth="1"/>
    <col min="5650" max="5650" width="2.28515625" style="591" customWidth="1"/>
    <col min="5651" max="5651" width="26" style="591" customWidth="1"/>
    <col min="5652" max="5652" width="8" style="591" customWidth="1"/>
    <col min="5653" max="5653" width="1" style="591" customWidth="1"/>
    <col min="5654" max="5654" width="6.7109375" style="591" customWidth="1"/>
    <col min="5655" max="5655" width="1" style="591" customWidth="1"/>
    <col min="5656" max="5656" width="6.7109375" style="591" customWidth="1"/>
    <col min="5657" max="5657" width="1" style="591" customWidth="1"/>
    <col min="5658" max="5658" width="6.7109375" style="591" customWidth="1"/>
    <col min="5659" max="5659" width="1" style="591" customWidth="1"/>
    <col min="5660" max="5660" width="6.7109375" style="591" customWidth="1"/>
    <col min="5661" max="5661" width="1" style="591" customWidth="1"/>
    <col min="5662" max="5662" width="6.7109375" style="591" customWidth="1"/>
    <col min="5663" max="5663" width="1" style="591" customWidth="1"/>
    <col min="5664" max="5665" width="6.7109375" style="591" customWidth="1"/>
    <col min="5666" max="5888" width="11.42578125" style="591"/>
    <col min="5889" max="5891" width="0" style="591" hidden="1" customWidth="1"/>
    <col min="5892" max="5892" width="6" style="591" customWidth="1"/>
    <col min="5893" max="5893" width="1.140625" style="591" customWidth="1"/>
    <col min="5894" max="5894" width="63.28515625" style="591" customWidth="1"/>
    <col min="5895" max="5897" width="5.7109375" style="591" customWidth="1"/>
    <col min="5898" max="5898" width="0.42578125" style="591" customWidth="1"/>
    <col min="5899" max="5901" width="5.7109375" style="591" customWidth="1"/>
    <col min="5902" max="5903" width="11.42578125" style="591"/>
    <col min="5904" max="5904" width="4.7109375" style="591" customWidth="1"/>
    <col min="5905" max="5905" width="5" style="591" customWidth="1"/>
    <col min="5906" max="5906" width="2.28515625" style="591" customWidth="1"/>
    <col min="5907" max="5907" width="26" style="591" customWidth="1"/>
    <col min="5908" max="5908" width="8" style="591" customWidth="1"/>
    <col min="5909" max="5909" width="1" style="591" customWidth="1"/>
    <col min="5910" max="5910" width="6.7109375" style="591" customWidth="1"/>
    <col min="5911" max="5911" width="1" style="591" customWidth="1"/>
    <col min="5912" max="5912" width="6.7109375" style="591" customWidth="1"/>
    <col min="5913" max="5913" width="1" style="591" customWidth="1"/>
    <col min="5914" max="5914" width="6.7109375" style="591" customWidth="1"/>
    <col min="5915" max="5915" width="1" style="591" customWidth="1"/>
    <col min="5916" max="5916" width="6.7109375" style="591" customWidth="1"/>
    <col min="5917" max="5917" width="1" style="591" customWidth="1"/>
    <col min="5918" max="5918" width="6.7109375" style="591" customWidth="1"/>
    <col min="5919" max="5919" width="1" style="591" customWidth="1"/>
    <col min="5920" max="5921" width="6.7109375" style="591" customWidth="1"/>
    <col min="5922" max="6144" width="11.42578125" style="591"/>
    <col min="6145" max="6147" width="0" style="591" hidden="1" customWidth="1"/>
    <col min="6148" max="6148" width="6" style="591" customWidth="1"/>
    <col min="6149" max="6149" width="1.140625" style="591" customWidth="1"/>
    <col min="6150" max="6150" width="63.28515625" style="591" customWidth="1"/>
    <col min="6151" max="6153" width="5.7109375" style="591" customWidth="1"/>
    <col min="6154" max="6154" width="0.42578125" style="591" customWidth="1"/>
    <col min="6155" max="6157" width="5.7109375" style="591" customWidth="1"/>
    <col min="6158" max="6159" width="11.42578125" style="591"/>
    <col min="6160" max="6160" width="4.7109375" style="591" customWidth="1"/>
    <col min="6161" max="6161" width="5" style="591" customWidth="1"/>
    <col min="6162" max="6162" width="2.28515625" style="591" customWidth="1"/>
    <col min="6163" max="6163" width="26" style="591" customWidth="1"/>
    <col min="6164" max="6164" width="8" style="591" customWidth="1"/>
    <col min="6165" max="6165" width="1" style="591" customWidth="1"/>
    <col min="6166" max="6166" width="6.7109375" style="591" customWidth="1"/>
    <col min="6167" max="6167" width="1" style="591" customWidth="1"/>
    <col min="6168" max="6168" width="6.7109375" style="591" customWidth="1"/>
    <col min="6169" max="6169" width="1" style="591" customWidth="1"/>
    <col min="6170" max="6170" width="6.7109375" style="591" customWidth="1"/>
    <col min="6171" max="6171" width="1" style="591" customWidth="1"/>
    <col min="6172" max="6172" width="6.7109375" style="591" customWidth="1"/>
    <col min="6173" max="6173" width="1" style="591" customWidth="1"/>
    <col min="6174" max="6174" width="6.7109375" style="591" customWidth="1"/>
    <col min="6175" max="6175" width="1" style="591" customWidth="1"/>
    <col min="6176" max="6177" width="6.7109375" style="591" customWidth="1"/>
    <col min="6178" max="6400" width="11.42578125" style="591"/>
    <col min="6401" max="6403" width="0" style="591" hidden="1" customWidth="1"/>
    <col min="6404" max="6404" width="6" style="591" customWidth="1"/>
    <col min="6405" max="6405" width="1.140625" style="591" customWidth="1"/>
    <col min="6406" max="6406" width="63.28515625" style="591" customWidth="1"/>
    <col min="6407" max="6409" width="5.7109375" style="591" customWidth="1"/>
    <col min="6410" max="6410" width="0.42578125" style="591" customWidth="1"/>
    <col min="6411" max="6413" width="5.7109375" style="591" customWidth="1"/>
    <col min="6414" max="6415" width="11.42578125" style="591"/>
    <col min="6416" max="6416" width="4.7109375" style="591" customWidth="1"/>
    <col min="6417" max="6417" width="5" style="591" customWidth="1"/>
    <col min="6418" max="6418" width="2.28515625" style="591" customWidth="1"/>
    <col min="6419" max="6419" width="26" style="591" customWidth="1"/>
    <col min="6420" max="6420" width="8" style="591" customWidth="1"/>
    <col min="6421" max="6421" width="1" style="591" customWidth="1"/>
    <col min="6422" max="6422" width="6.7109375" style="591" customWidth="1"/>
    <col min="6423" max="6423" width="1" style="591" customWidth="1"/>
    <col min="6424" max="6424" width="6.7109375" style="591" customWidth="1"/>
    <col min="6425" max="6425" width="1" style="591" customWidth="1"/>
    <col min="6426" max="6426" width="6.7109375" style="591" customWidth="1"/>
    <col min="6427" max="6427" width="1" style="591" customWidth="1"/>
    <col min="6428" max="6428" width="6.7109375" style="591" customWidth="1"/>
    <col min="6429" max="6429" width="1" style="591" customWidth="1"/>
    <col min="6430" max="6430" width="6.7109375" style="591" customWidth="1"/>
    <col min="6431" max="6431" width="1" style="591" customWidth="1"/>
    <col min="6432" max="6433" width="6.7109375" style="591" customWidth="1"/>
    <col min="6434" max="6656" width="11.42578125" style="591"/>
    <col min="6657" max="6659" width="0" style="591" hidden="1" customWidth="1"/>
    <col min="6660" max="6660" width="6" style="591" customWidth="1"/>
    <col min="6661" max="6661" width="1.140625" style="591" customWidth="1"/>
    <col min="6662" max="6662" width="63.28515625" style="591" customWidth="1"/>
    <col min="6663" max="6665" width="5.7109375" style="591" customWidth="1"/>
    <col min="6666" max="6666" width="0.42578125" style="591" customWidth="1"/>
    <col min="6667" max="6669" width="5.7109375" style="591" customWidth="1"/>
    <col min="6670" max="6671" width="11.42578125" style="591"/>
    <col min="6672" max="6672" width="4.7109375" style="591" customWidth="1"/>
    <col min="6673" max="6673" width="5" style="591" customWidth="1"/>
    <col min="6674" max="6674" width="2.28515625" style="591" customWidth="1"/>
    <col min="6675" max="6675" width="26" style="591" customWidth="1"/>
    <col min="6676" max="6676" width="8" style="591" customWidth="1"/>
    <col min="6677" max="6677" width="1" style="591" customWidth="1"/>
    <col min="6678" max="6678" width="6.7109375" style="591" customWidth="1"/>
    <col min="6679" max="6679" width="1" style="591" customWidth="1"/>
    <col min="6680" max="6680" width="6.7109375" style="591" customWidth="1"/>
    <col min="6681" max="6681" width="1" style="591" customWidth="1"/>
    <col min="6682" max="6682" width="6.7109375" style="591" customWidth="1"/>
    <col min="6683" max="6683" width="1" style="591" customWidth="1"/>
    <col min="6684" max="6684" width="6.7109375" style="591" customWidth="1"/>
    <col min="6685" max="6685" width="1" style="591" customWidth="1"/>
    <col min="6686" max="6686" width="6.7109375" style="591" customWidth="1"/>
    <col min="6687" max="6687" width="1" style="591" customWidth="1"/>
    <col min="6688" max="6689" width="6.7109375" style="591" customWidth="1"/>
    <col min="6690" max="6912" width="11.42578125" style="591"/>
    <col min="6913" max="6915" width="0" style="591" hidden="1" customWidth="1"/>
    <col min="6916" max="6916" width="6" style="591" customWidth="1"/>
    <col min="6917" max="6917" width="1.140625" style="591" customWidth="1"/>
    <col min="6918" max="6918" width="63.28515625" style="591" customWidth="1"/>
    <col min="6919" max="6921" width="5.7109375" style="591" customWidth="1"/>
    <col min="6922" max="6922" width="0.42578125" style="591" customWidth="1"/>
    <col min="6923" max="6925" width="5.7109375" style="591" customWidth="1"/>
    <col min="6926" max="6927" width="11.42578125" style="591"/>
    <col min="6928" max="6928" width="4.7109375" style="591" customWidth="1"/>
    <col min="6929" max="6929" width="5" style="591" customWidth="1"/>
    <col min="6930" max="6930" width="2.28515625" style="591" customWidth="1"/>
    <col min="6931" max="6931" width="26" style="591" customWidth="1"/>
    <col min="6932" max="6932" width="8" style="591" customWidth="1"/>
    <col min="6933" max="6933" width="1" style="591" customWidth="1"/>
    <col min="6934" max="6934" width="6.7109375" style="591" customWidth="1"/>
    <col min="6935" max="6935" width="1" style="591" customWidth="1"/>
    <col min="6936" max="6936" width="6.7109375" style="591" customWidth="1"/>
    <col min="6937" max="6937" width="1" style="591" customWidth="1"/>
    <col min="6938" max="6938" width="6.7109375" style="591" customWidth="1"/>
    <col min="6939" max="6939" width="1" style="591" customWidth="1"/>
    <col min="6940" max="6940" width="6.7109375" style="591" customWidth="1"/>
    <col min="6941" max="6941" width="1" style="591" customWidth="1"/>
    <col min="6942" max="6942" width="6.7109375" style="591" customWidth="1"/>
    <col min="6943" max="6943" width="1" style="591" customWidth="1"/>
    <col min="6944" max="6945" width="6.7109375" style="591" customWidth="1"/>
    <col min="6946" max="7168" width="11.42578125" style="591"/>
    <col min="7169" max="7171" width="0" style="591" hidden="1" customWidth="1"/>
    <col min="7172" max="7172" width="6" style="591" customWidth="1"/>
    <col min="7173" max="7173" width="1.140625" style="591" customWidth="1"/>
    <col min="7174" max="7174" width="63.28515625" style="591" customWidth="1"/>
    <col min="7175" max="7177" width="5.7109375" style="591" customWidth="1"/>
    <col min="7178" max="7178" width="0.42578125" style="591" customWidth="1"/>
    <col min="7179" max="7181" width="5.7109375" style="591" customWidth="1"/>
    <col min="7182" max="7183" width="11.42578125" style="591"/>
    <col min="7184" max="7184" width="4.7109375" style="591" customWidth="1"/>
    <col min="7185" max="7185" width="5" style="591" customWidth="1"/>
    <col min="7186" max="7186" width="2.28515625" style="591" customWidth="1"/>
    <col min="7187" max="7187" width="26" style="591" customWidth="1"/>
    <col min="7188" max="7188" width="8" style="591" customWidth="1"/>
    <col min="7189" max="7189" width="1" style="591" customWidth="1"/>
    <col min="7190" max="7190" width="6.7109375" style="591" customWidth="1"/>
    <col min="7191" max="7191" width="1" style="591" customWidth="1"/>
    <col min="7192" max="7192" width="6.7109375" style="591" customWidth="1"/>
    <col min="7193" max="7193" width="1" style="591" customWidth="1"/>
    <col min="7194" max="7194" width="6.7109375" style="591" customWidth="1"/>
    <col min="7195" max="7195" width="1" style="591" customWidth="1"/>
    <col min="7196" max="7196" width="6.7109375" style="591" customWidth="1"/>
    <col min="7197" max="7197" width="1" style="591" customWidth="1"/>
    <col min="7198" max="7198" width="6.7109375" style="591" customWidth="1"/>
    <col min="7199" max="7199" width="1" style="591" customWidth="1"/>
    <col min="7200" max="7201" width="6.7109375" style="591" customWidth="1"/>
    <col min="7202" max="7424" width="11.42578125" style="591"/>
    <col min="7425" max="7427" width="0" style="591" hidden="1" customWidth="1"/>
    <col min="7428" max="7428" width="6" style="591" customWidth="1"/>
    <col min="7429" max="7429" width="1.140625" style="591" customWidth="1"/>
    <col min="7430" max="7430" width="63.28515625" style="591" customWidth="1"/>
    <col min="7431" max="7433" width="5.7109375" style="591" customWidth="1"/>
    <col min="7434" max="7434" width="0.42578125" style="591" customWidth="1"/>
    <col min="7435" max="7437" width="5.7109375" style="591" customWidth="1"/>
    <col min="7438" max="7439" width="11.42578125" style="591"/>
    <col min="7440" max="7440" width="4.7109375" style="591" customWidth="1"/>
    <col min="7441" max="7441" width="5" style="591" customWidth="1"/>
    <col min="7442" max="7442" width="2.28515625" style="591" customWidth="1"/>
    <col min="7443" max="7443" width="26" style="591" customWidth="1"/>
    <col min="7444" max="7444" width="8" style="591" customWidth="1"/>
    <col min="7445" max="7445" width="1" style="591" customWidth="1"/>
    <col min="7446" max="7446" width="6.7109375" style="591" customWidth="1"/>
    <col min="7447" max="7447" width="1" style="591" customWidth="1"/>
    <col min="7448" max="7448" width="6.7109375" style="591" customWidth="1"/>
    <col min="7449" max="7449" width="1" style="591" customWidth="1"/>
    <col min="7450" max="7450" width="6.7109375" style="591" customWidth="1"/>
    <col min="7451" max="7451" width="1" style="591" customWidth="1"/>
    <col min="7452" max="7452" width="6.7109375" style="591" customWidth="1"/>
    <col min="7453" max="7453" width="1" style="591" customWidth="1"/>
    <col min="7454" max="7454" width="6.7109375" style="591" customWidth="1"/>
    <col min="7455" max="7455" width="1" style="591" customWidth="1"/>
    <col min="7456" max="7457" width="6.7109375" style="591" customWidth="1"/>
    <col min="7458" max="7680" width="11.42578125" style="591"/>
    <col min="7681" max="7683" width="0" style="591" hidden="1" customWidth="1"/>
    <col min="7684" max="7684" width="6" style="591" customWidth="1"/>
    <col min="7685" max="7685" width="1.140625" style="591" customWidth="1"/>
    <col min="7686" max="7686" width="63.28515625" style="591" customWidth="1"/>
    <col min="7687" max="7689" width="5.7109375" style="591" customWidth="1"/>
    <col min="7690" max="7690" width="0.42578125" style="591" customWidth="1"/>
    <col min="7691" max="7693" width="5.7109375" style="591" customWidth="1"/>
    <col min="7694" max="7695" width="11.42578125" style="591"/>
    <col min="7696" max="7696" width="4.7109375" style="591" customWidth="1"/>
    <col min="7697" max="7697" width="5" style="591" customWidth="1"/>
    <col min="7698" max="7698" width="2.28515625" style="591" customWidth="1"/>
    <col min="7699" max="7699" width="26" style="591" customWidth="1"/>
    <col min="7700" max="7700" width="8" style="591" customWidth="1"/>
    <col min="7701" max="7701" width="1" style="591" customWidth="1"/>
    <col min="7702" max="7702" width="6.7109375" style="591" customWidth="1"/>
    <col min="7703" max="7703" width="1" style="591" customWidth="1"/>
    <col min="7704" max="7704" width="6.7109375" style="591" customWidth="1"/>
    <col min="7705" max="7705" width="1" style="591" customWidth="1"/>
    <col min="7706" max="7706" width="6.7109375" style="591" customWidth="1"/>
    <col min="7707" max="7707" width="1" style="591" customWidth="1"/>
    <col min="7708" max="7708" width="6.7109375" style="591" customWidth="1"/>
    <col min="7709" max="7709" width="1" style="591" customWidth="1"/>
    <col min="7710" max="7710" width="6.7109375" style="591" customWidth="1"/>
    <col min="7711" max="7711" width="1" style="591" customWidth="1"/>
    <col min="7712" max="7713" width="6.7109375" style="591" customWidth="1"/>
    <col min="7714" max="7936" width="11.42578125" style="591"/>
    <col min="7937" max="7939" width="0" style="591" hidden="1" customWidth="1"/>
    <col min="7940" max="7940" width="6" style="591" customWidth="1"/>
    <col min="7941" max="7941" width="1.140625" style="591" customWidth="1"/>
    <col min="7942" max="7942" width="63.28515625" style="591" customWidth="1"/>
    <col min="7943" max="7945" width="5.7109375" style="591" customWidth="1"/>
    <col min="7946" max="7946" width="0.42578125" style="591" customWidth="1"/>
    <col min="7947" max="7949" width="5.7109375" style="591" customWidth="1"/>
    <col min="7950" max="7951" width="11.42578125" style="591"/>
    <col min="7952" max="7952" width="4.7109375" style="591" customWidth="1"/>
    <col min="7953" max="7953" width="5" style="591" customWidth="1"/>
    <col min="7954" max="7954" width="2.28515625" style="591" customWidth="1"/>
    <col min="7955" max="7955" width="26" style="591" customWidth="1"/>
    <col min="7956" max="7956" width="8" style="591" customWidth="1"/>
    <col min="7957" max="7957" width="1" style="591" customWidth="1"/>
    <col min="7958" max="7958" width="6.7109375" style="591" customWidth="1"/>
    <col min="7959" max="7959" width="1" style="591" customWidth="1"/>
    <col min="7960" max="7960" width="6.7109375" style="591" customWidth="1"/>
    <col min="7961" max="7961" width="1" style="591" customWidth="1"/>
    <col min="7962" max="7962" width="6.7109375" style="591" customWidth="1"/>
    <col min="7963" max="7963" width="1" style="591" customWidth="1"/>
    <col min="7964" max="7964" width="6.7109375" style="591" customWidth="1"/>
    <col min="7965" max="7965" width="1" style="591" customWidth="1"/>
    <col min="7966" max="7966" width="6.7109375" style="591" customWidth="1"/>
    <col min="7967" max="7967" width="1" style="591" customWidth="1"/>
    <col min="7968" max="7969" width="6.7109375" style="591" customWidth="1"/>
    <col min="7970" max="8192" width="11.42578125" style="591"/>
    <col min="8193" max="8195" width="0" style="591" hidden="1" customWidth="1"/>
    <col min="8196" max="8196" width="6" style="591" customWidth="1"/>
    <col min="8197" max="8197" width="1.140625" style="591" customWidth="1"/>
    <col min="8198" max="8198" width="63.28515625" style="591" customWidth="1"/>
    <col min="8199" max="8201" width="5.7109375" style="591" customWidth="1"/>
    <col min="8202" max="8202" width="0.42578125" style="591" customWidth="1"/>
    <col min="8203" max="8205" width="5.7109375" style="591" customWidth="1"/>
    <col min="8206" max="8207" width="11.42578125" style="591"/>
    <col min="8208" max="8208" width="4.7109375" style="591" customWidth="1"/>
    <col min="8209" max="8209" width="5" style="591" customWidth="1"/>
    <col min="8210" max="8210" width="2.28515625" style="591" customWidth="1"/>
    <col min="8211" max="8211" width="26" style="591" customWidth="1"/>
    <col min="8212" max="8212" width="8" style="591" customWidth="1"/>
    <col min="8213" max="8213" width="1" style="591" customWidth="1"/>
    <col min="8214" max="8214" width="6.7109375" style="591" customWidth="1"/>
    <col min="8215" max="8215" width="1" style="591" customWidth="1"/>
    <col min="8216" max="8216" width="6.7109375" style="591" customWidth="1"/>
    <col min="8217" max="8217" width="1" style="591" customWidth="1"/>
    <col min="8218" max="8218" width="6.7109375" style="591" customWidth="1"/>
    <col min="8219" max="8219" width="1" style="591" customWidth="1"/>
    <col min="8220" max="8220" width="6.7109375" style="591" customWidth="1"/>
    <col min="8221" max="8221" width="1" style="591" customWidth="1"/>
    <col min="8222" max="8222" width="6.7109375" style="591" customWidth="1"/>
    <col min="8223" max="8223" width="1" style="591" customWidth="1"/>
    <col min="8224" max="8225" width="6.7109375" style="591" customWidth="1"/>
    <col min="8226" max="8448" width="11.42578125" style="591"/>
    <col min="8449" max="8451" width="0" style="591" hidden="1" customWidth="1"/>
    <col min="8452" max="8452" width="6" style="591" customWidth="1"/>
    <col min="8453" max="8453" width="1.140625" style="591" customWidth="1"/>
    <col min="8454" max="8454" width="63.28515625" style="591" customWidth="1"/>
    <col min="8455" max="8457" width="5.7109375" style="591" customWidth="1"/>
    <col min="8458" max="8458" width="0.42578125" style="591" customWidth="1"/>
    <col min="8459" max="8461" width="5.7109375" style="591" customWidth="1"/>
    <col min="8462" max="8463" width="11.42578125" style="591"/>
    <col min="8464" max="8464" width="4.7109375" style="591" customWidth="1"/>
    <col min="8465" max="8465" width="5" style="591" customWidth="1"/>
    <col min="8466" max="8466" width="2.28515625" style="591" customWidth="1"/>
    <col min="8467" max="8467" width="26" style="591" customWidth="1"/>
    <col min="8468" max="8468" width="8" style="591" customWidth="1"/>
    <col min="8469" max="8469" width="1" style="591" customWidth="1"/>
    <col min="8470" max="8470" width="6.7109375" style="591" customWidth="1"/>
    <col min="8471" max="8471" width="1" style="591" customWidth="1"/>
    <col min="8472" max="8472" width="6.7109375" style="591" customWidth="1"/>
    <col min="8473" max="8473" width="1" style="591" customWidth="1"/>
    <col min="8474" max="8474" width="6.7109375" style="591" customWidth="1"/>
    <col min="8475" max="8475" width="1" style="591" customWidth="1"/>
    <col min="8476" max="8476" width="6.7109375" style="591" customWidth="1"/>
    <col min="8477" max="8477" width="1" style="591" customWidth="1"/>
    <col min="8478" max="8478" width="6.7109375" style="591" customWidth="1"/>
    <col min="8479" max="8479" width="1" style="591" customWidth="1"/>
    <col min="8480" max="8481" width="6.7109375" style="591" customWidth="1"/>
    <col min="8482" max="8704" width="11.42578125" style="591"/>
    <col min="8705" max="8707" width="0" style="591" hidden="1" customWidth="1"/>
    <col min="8708" max="8708" width="6" style="591" customWidth="1"/>
    <col min="8709" max="8709" width="1.140625" style="591" customWidth="1"/>
    <col min="8710" max="8710" width="63.28515625" style="591" customWidth="1"/>
    <col min="8711" max="8713" width="5.7109375" style="591" customWidth="1"/>
    <col min="8714" max="8714" width="0.42578125" style="591" customWidth="1"/>
    <col min="8715" max="8717" width="5.7109375" style="591" customWidth="1"/>
    <col min="8718" max="8719" width="11.42578125" style="591"/>
    <col min="8720" max="8720" width="4.7109375" style="591" customWidth="1"/>
    <col min="8721" max="8721" width="5" style="591" customWidth="1"/>
    <col min="8722" max="8722" width="2.28515625" style="591" customWidth="1"/>
    <col min="8723" max="8723" width="26" style="591" customWidth="1"/>
    <col min="8724" max="8724" width="8" style="591" customWidth="1"/>
    <col min="8725" max="8725" width="1" style="591" customWidth="1"/>
    <col min="8726" max="8726" width="6.7109375" style="591" customWidth="1"/>
    <col min="8727" max="8727" width="1" style="591" customWidth="1"/>
    <col min="8728" max="8728" width="6.7109375" style="591" customWidth="1"/>
    <col min="8729" max="8729" width="1" style="591" customWidth="1"/>
    <col min="8730" max="8730" width="6.7109375" style="591" customWidth="1"/>
    <col min="8731" max="8731" width="1" style="591" customWidth="1"/>
    <col min="8732" max="8732" width="6.7109375" style="591" customWidth="1"/>
    <col min="8733" max="8733" width="1" style="591" customWidth="1"/>
    <col min="8734" max="8734" width="6.7109375" style="591" customWidth="1"/>
    <col min="8735" max="8735" width="1" style="591" customWidth="1"/>
    <col min="8736" max="8737" width="6.7109375" style="591" customWidth="1"/>
    <col min="8738" max="8960" width="11.42578125" style="591"/>
    <col min="8961" max="8963" width="0" style="591" hidden="1" customWidth="1"/>
    <col min="8964" max="8964" width="6" style="591" customWidth="1"/>
    <col min="8965" max="8965" width="1.140625" style="591" customWidth="1"/>
    <col min="8966" max="8966" width="63.28515625" style="591" customWidth="1"/>
    <col min="8967" max="8969" width="5.7109375" style="591" customWidth="1"/>
    <col min="8970" max="8970" width="0.42578125" style="591" customWidth="1"/>
    <col min="8971" max="8973" width="5.7109375" style="591" customWidth="1"/>
    <col min="8974" max="8975" width="11.42578125" style="591"/>
    <col min="8976" max="8976" width="4.7109375" style="591" customWidth="1"/>
    <col min="8977" max="8977" width="5" style="591" customWidth="1"/>
    <col min="8978" max="8978" width="2.28515625" style="591" customWidth="1"/>
    <col min="8979" max="8979" width="26" style="591" customWidth="1"/>
    <col min="8980" max="8980" width="8" style="591" customWidth="1"/>
    <col min="8981" max="8981" width="1" style="591" customWidth="1"/>
    <col min="8982" max="8982" width="6.7109375" style="591" customWidth="1"/>
    <col min="8983" max="8983" width="1" style="591" customWidth="1"/>
    <col min="8984" max="8984" width="6.7109375" style="591" customWidth="1"/>
    <col min="8985" max="8985" width="1" style="591" customWidth="1"/>
    <col min="8986" max="8986" width="6.7109375" style="591" customWidth="1"/>
    <col min="8987" max="8987" width="1" style="591" customWidth="1"/>
    <col min="8988" max="8988" width="6.7109375" style="591" customWidth="1"/>
    <col min="8989" max="8989" width="1" style="591" customWidth="1"/>
    <col min="8990" max="8990" width="6.7109375" style="591" customWidth="1"/>
    <col min="8991" max="8991" width="1" style="591" customWidth="1"/>
    <col min="8992" max="8993" width="6.7109375" style="591" customWidth="1"/>
    <col min="8994" max="9216" width="11.42578125" style="591"/>
    <col min="9217" max="9219" width="0" style="591" hidden="1" customWidth="1"/>
    <col min="9220" max="9220" width="6" style="591" customWidth="1"/>
    <col min="9221" max="9221" width="1.140625" style="591" customWidth="1"/>
    <col min="9222" max="9222" width="63.28515625" style="591" customWidth="1"/>
    <col min="9223" max="9225" width="5.7109375" style="591" customWidth="1"/>
    <col min="9226" max="9226" width="0.42578125" style="591" customWidth="1"/>
    <col min="9227" max="9229" width="5.7109375" style="591" customWidth="1"/>
    <col min="9230" max="9231" width="11.42578125" style="591"/>
    <col min="9232" max="9232" width="4.7109375" style="591" customWidth="1"/>
    <col min="9233" max="9233" width="5" style="591" customWidth="1"/>
    <col min="9234" max="9234" width="2.28515625" style="591" customWidth="1"/>
    <col min="9235" max="9235" width="26" style="591" customWidth="1"/>
    <col min="9236" max="9236" width="8" style="591" customWidth="1"/>
    <col min="9237" max="9237" width="1" style="591" customWidth="1"/>
    <col min="9238" max="9238" width="6.7109375" style="591" customWidth="1"/>
    <col min="9239" max="9239" width="1" style="591" customWidth="1"/>
    <col min="9240" max="9240" width="6.7109375" style="591" customWidth="1"/>
    <col min="9241" max="9241" width="1" style="591" customWidth="1"/>
    <col min="9242" max="9242" width="6.7109375" style="591" customWidth="1"/>
    <col min="9243" max="9243" width="1" style="591" customWidth="1"/>
    <col min="9244" max="9244" width="6.7109375" style="591" customWidth="1"/>
    <col min="9245" max="9245" width="1" style="591" customWidth="1"/>
    <col min="9246" max="9246" width="6.7109375" style="591" customWidth="1"/>
    <col min="9247" max="9247" width="1" style="591" customWidth="1"/>
    <col min="9248" max="9249" width="6.7109375" style="591" customWidth="1"/>
    <col min="9250" max="9472" width="11.42578125" style="591"/>
    <col min="9473" max="9475" width="0" style="591" hidden="1" customWidth="1"/>
    <col min="9476" max="9476" width="6" style="591" customWidth="1"/>
    <col min="9477" max="9477" width="1.140625" style="591" customWidth="1"/>
    <col min="9478" max="9478" width="63.28515625" style="591" customWidth="1"/>
    <col min="9479" max="9481" width="5.7109375" style="591" customWidth="1"/>
    <col min="9482" max="9482" width="0.42578125" style="591" customWidth="1"/>
    <col min="9483" max="9485" width="5.7109375" style="591" customWidth="1"/>
    <col min="9486" max="9487" width="11.42578125" style="591"/>
    <col min="9488" max="9488" width="4.7109375" style="591" customWidth="1"/>
    <col min="9489" max="9489" width="5" style="591" customWidth="1"/>
    <col min="9490" max="9490" width="2.28515625" style="591" customWidth="1"/>
    <col min="9491" max="9491" width="26" style="591" customWidth="1"/>
    <col min="9492" max="9492" width="8" style="591" customWidth="1"/>
    <col min="9493" max="9493" width="1" style="591" customWidth="1"/>
    <col min="9494" max="9494" width="6.7109375" style="591" customWidth="1"/>
    <col min="9495" max="9495" width="1" style="591" customWidth="1"/>
    <col min="9496" max="9496" width="6.7109375" style="591" customWidth="1"/>
    <col min="9497" max="9497" width="1" style="591" customWidth="1"/>
    <col min="9498" max="9498" width="6.7109375" style="591" customWidth="1"/>
    <col min="9499" max="9499" width="1" style="591" customWidth="1"/>
    <col min="9500" max="9500" width="6.7109375" style="591" customWidth="1"/>
    <col min="9501" max="9501" width="1" style="591" customWidth="1"/>
    <col min="9502" max="9502" width="6.7109375" style="591" customWidth="1"/>
    <col min="9503" max="9503" width="1" style="591" customWidth="1"/>
    <col min="9504" max="9505" width="6.7109375" style="591" customWidth="1"/>
    <col min="9506" max="9728" width="11.42578125" style="591"/>
    <col min="9729" max="9731" width="0" style="591" hidden="1" customWidth="1"/>
    <col min="9732" max="9732" width="6" style="591" customWidth="1"/>
    <col min="9733" max="9733" width="1.140625" style="591" customWidth="1"/>
    <col min="9734" max="9734" width="63.28515625" style="591" customWidth="1"/>
    <col min="9735" max="9737" width="5.7109375" style="591" customWidth="1"/>
    <col min="9738" max="9738" width="0.42578125" style="591" customWidth="1"/>
    <col min="9739" max="9741" width="5.7109375" style="591" customWidth="1"/>
    <col min="9742" max="9743" width="11.42578125" style="591"/>
    <col min="9744" max="9744" width="4.7109375" style="591" customWidth="1"/>
    <col min="9745" max="9745" width="5" style="591" customWidth="1"/>
    <col min="9746" max="9746" width="2.28515625" style="591" customWidth="1"/>
    <col min="9747" max="9747" width="26" style="591" customWidth="1"/>
    <col min="9748" max="9748" width="8" style="591" customWidth="1"/>
    <col min="9749" max="9749" width="1" style="591" customWidth="1"/>
    <col min="9750" max="9750" width="6.7109375" style="591" customWidth="1"/>
    <col min="9751" max="9751" width="1" style="591" customWidth="1"/>
    <col min="9752" max="9752" width="6.7109375" style="591" customWidth="1"/>
    <col min="9753" max="9753" width="1" style="591" customWidth="1"/>
    <col min="9754" max="9754" width="6.7109375" style="591" customWidth="1"/>
    <col min="9755" max="9755" width="1" style="591" customWidth="1"/>
    <col min="9756" max="9756" width="6.7109375" style="591" customWidth="1"/>
    <col min="9757" max="9757" width="1" style="591" customWidth="1"/>
    <col min="9758" max="9758" width="6.7109375" style="591" customWidth="1"/>
    <col min="9759" max="9759" width="1" style="591" customWidth="1"/>
    <col min="9760" max="9761" width="6.7109375" style="591" customWidth="1"/>
    <col min="9762" max="9984" width="11.42578125" style="591"/>
    <col min="9985" max="9987" width="0" style="591" hidden="1" customWidth="1"/>
    <col min="9988" max="9988" width="6" style="591" customWidth="1"/>
    <col min="9989" max="9989" width="1.140625" style="591" customWidth="1"/>
    <col min="9990" max="9990" width="63.28515625" style="591" customWidth="1"/>
    <col min="9991" max="9993" width="5.7109375" style="591" customWidth="1"/>
    <col min="9994" max="9994" width="0.42578125" style="591" customWidth="1"/>
    <col min="9995" max="9997" width="5.7109375" style="591" customWidth="1"/>
    <col min="9998" max="9999" width="11.42578125" style="591"/>
    <col min="10000" max="10000" width="4.7109375" style="591" customWidth="1"/>
    <col min="10001" max="10001" width="5" style="591" customWidth="1"/>
    <col min="10002" max="10002" width="2.28515625" style="591" customWidth="1"/>
    <col min="10003" max="10003" width="26" style="591" customWidth="1"/>
    <col min="10004" max="10004" width="8" style="591" customWidth="1"/>
    <col min="10005" max="10005" width="1" style="591" customWidth="1"/>
    <col min="10006" max="10006" width="6.7109375" style="591" customWidth="1"/>
    <col min="10007" max="10007" width="1" style="591" customWidth="1"/>
    <col min="10008" max="10008" width="6.7109375" style="591" customWidth="1"/>
    <col min="10009" max="10009" width="1" style="591" customWidth="1"/>
    <col min="10010" max="10010" width="6.7109375" style="591" customWidth="1"/>
    <col min="10011" max="10011" width="1" style="591" customWidth="1"/>
    <col min="10012" max="10012" width="6.7109375" style="591" customWidth="1"/>
    <col min="10013" max="10013" width="1" style="591" customWidth="1"/>
    <col min="10014" max="10014" width="6.7109375" style="591" customWidth="1"/>
    <col min="10015" max="10015" width="1" style="591" customWidth="1"/>
    <col min="10016" max="10017" width="6.7109375" style="591" customWidth="1"/>
    <col min="10018" max="10240" width="11.42578125" style="591"/>
    <col min="10241" max="10243" width="0" style="591" hidden="1" customWidth="1"/>
    <col min="10244" max="10244" width="6" style="591" customWidth="1"/>
    <col min="10245" max="10245" width="1.140625" style="591" customWidth="1"/>
    <col min="10246" max="10246" width="63.28515625" style="591" customWidth="1"/>
    <col min="10247" max="10249" width="5.7109375" style="591" customWidth="1"/>
    <col min="10250" max="10250" width="0.42578125" style="591" customWidth="1"/>
    <col min="10251" max="10253" width="5.7109375" style="591" customWidth="1"/>
    <col min="10254" max="10255" width="11.42578125" style="591"/>
    <col min="10256" max="10256" width="4.7109375" style="591" customWidth="1"/>
    <col min="10257" max="10257" width="5" style="591" customWidth="1"/>
    <col min="10258" max="10258" width="2.28515625" style="591" customWidth="1"/>
    <col min="10259" max="10259" width="26" style="591" customWidth="1"/>
    <col min="10260" max="10260" width="8" style="591" customWidth="1"/>
    <col min="10261" max="10261" width="1" style="591" customWidth="1"/>
    <col min="10262" max="10262" width="6.7109375" style="591" customWidth="1"/>
    <col min="10263" max="10263" width="1" style="591" customWidth="1"/>
    <col min="10264" max="10264" width="6.7109375" style="591" customWidth="1"/>
    <col min="10265" max="10265" width="1" style="591" customWidth="1"/>
    <col min="10266" max="10266" width="6.7109375" style="591" customWidth="1"/>
    <col min="10267" max="10267" width="1" style="591" customWidth="1"/>
    <col min="10268" max="10268" width="6.7109375" style="591" customWidth="1"/>
    <col min="10269" max="10269" width="1" style="591" customWidth="1"/>
    <col min="10270" max="10270" width="6.7109375" style="591" customWidth="1"/>
    <col min="10271" max="10271" width="1" style="591" customWidth="1"/>
    <col min="10272" max="10273" width="6.7109375" style="591" customWidth="1"/>
    <col min="10274" max="10496" width="11.42578125" style="591"/>
    <col min="10497" max="10499" width="0" style="591" hidden="1" customWidth="1"/>
    <col min="10500" max="10500" width="6" style="591" customWidth="1"/>
    <col min="10501" max="10501" width="1.140625" style="591" customWidth="1"/>
    <col min="10502" max="10502" width="63.28515625" style="591" customWidth="1"/>
    <col min="10503" max="10505" width="5.7109375" style="591" customWidth="1"/>
    <col min="10506" max="10506" width="0.42578125" style="591" customWidth="1"/>
    <col min="10507" max="10509" width="5.7109375" style="591" customWidth="1"/>
    <col min="10510" max="10511" width="11.42578125" style="591"/>
    <col min="10512" max="10512" width="4.7109375" style="591" customWidth="1"/>
    <col min="10513" max="10513" width="5" style="591" customWidth="1"/>
    <col min="10514" max="10514" width="2.28515625" style="591" customWidth="1"/>
    <col min="10515" max="10515" width="26" style="591" customWidth="1"/>
    <col min="10516" max="10516" width="8" style="591" customWidth="1"/>
    <col min="10517" max="10517" width="1" style="591" customWidth="1"/>
    <col min="10518" max="10518" width="6.7109375" style="591" customWidth="1"/>
    <col min="10519" max="10519" width="1" style="591" customWidth="1"/>
    <col min="10520" max="10520" width="6.7109375" style="591" customWidth="1"/>
    <col min="10521" max="10521" width="1" style="591" customWidth="1"/>
    <col min="10522" max="10522" width="6.7109375" style="591" customWidth="1"/>
    <col min="10523" max="10523" width="1" style="591" customWidth="1"/>
    <col min="10524" max="10524" width="6.7109375" style="591" customWidth="1"/>
    <col min="10525" max="10525" width="1" style="591" customWidth="1"/>
    <col min="10526" max="10526" width="6.7109375" style="591" customWidth="1"/>
    <col min="10527" max="10527" width="1" style="591" customWidth="1"/>
    <col min="10528" max="10529" width="6.7109375" style="591" customWidth="1"/>
    <col min="10530" max="10752" width="11.42578125" style="591"/>
    <col min="10753" max="10755" width="0" style="591" hidden="1" customWidth="1"/>
    <col min="10756" max="10756" width="6" style="591" customWidth="1"/>
    <col min="10757" max="10757" width="1.140625" style="591" customWidth="1"/>
    <col min="10758" max="10758" width="63.28515625" style="591" customWidth="1"/>
    <col min="10759" max="10761" width="5.7109375" style="591" customWidth="1"/>
    <col min="10762" max="10762" width="0.42578125" style="591" customWidth="1"/>
    <col min="10763" max="10765" width="5.7109375" style="591" customWidth="1"/>
    <col min="10766" max="10767" width="11.42578125" style="591"/>
    <col min="10768" max="10768" width="4.7109375" style="591" customWidth="1"/>
    <col min="10769" max="10769" width="5" style="591" customWidth="1"/>
    <col min="10770" max="10770" width="2.28515625" style="591" customWidth="1"/>
    <col min="10771" max="10771" width="26" style="591" customWidth="1"/>
    <col min="10772" max="10772" width="8" style="591" customWidth="1"/>
    <col min="10773" max="10773" width="1" style="591" customWidth="1"/>
    <col min="10774" max="10774" width="6.7109375" style="591" customWidth="1"/>
    <col min="10775" max="10775" width="1" style="591" customWidth="1"/>
    <col min="10776" max="10776" width="6.7109375" style="591" customWidth="1"/>
    <col min="10777" max="10777" width="1" style="591" customWidth="1"/>
    <col min="10778" max="10778" width="6.7109375" style="591" customWidth="1"/>
    <col min="10779" max="10779" width="1" style="591" customWidth="1"/>
    <col min="10780" max="10780" width="6.7109375" style="591" customWidth="1"/>
    <col min="10781" max="10781" width="1" style="591" customWidth="1"/>
    <col min="10782" max="10782" width="6.7109375" style="591" customWidth="1"/>
    <col min="10783" max="10783" width="1" style="591" customWidth="1"/>
    <col min="10784" max="10785" width="6.7109375" style="591" customWidth="1"/>
    <col min="10786" max="11008" width="11.42578125" style="591"/>
    <col min="11009" max="11011" width="0" style="591" hidden="1" customWidth="1"/>
    <col min="11012" max="11012" width="6" style="591" customWidth="1"/>
    <col min="11013" max="11013" width="1.140625" style="591" customWidth="1"/>
    <col min="11014" max="11014" width="63.28515625" style="591" customWidth="1"/>
    <col min="11015" max="11017" width="5.7109375" style="591" customWidth="1"/>
    <col min="11018" max="11018" width="0.42578125" style="591" customWidth="1"/>
    <col min="11019" max="11021" width="5.7109375" style="591" customWidth="1"/>
    <col min="11022" max="11023" width="11.42578125" style="591"/>
    <col min="11024" max="11024" width="4.7109375" style="591" customWidth="1"/>
    <col min="11025" max="11025" width="5" style="591" customWidth="1"/>
    <col min="11026" max="11026" width="2.28515625" style="591" customWidth="1"/>
    <col min="11027" max="11027" width="26" style="591" customWidth="1"/>
    <col min="11028" max="11028" width="8" style="591" customWidth="1"/>
    <col min="11029" max="11029" width="1" style="591" customWidth="1"/>
    <col min="11030" max="11030" width="6.7109375" style="591" customWidth="1"/>
    <col min="11031" max="11031" width="1" style="591" customWidth="1"/>
    <col min="11032" max="11032" width="6.7109375" style="591" customWidth="1"/>
    <col min="11033" max="11033" width="1" style="591" customWidth="1"/>
    <col min="11034" max="11034" width="6.7109375" style="591" customWidth="1"/>
    <col min="11035" max="11035" width="1" style="591" customWidth="1"/>
    <col min="11036" max="11036" width="6.7109375" style="591" customWidth="1"/>
    <col min="11037" max="11037" width="1" style="591" customWidth="1"/>
    <col min="11038" max="11038" width="6.7109375" style="591" customWidth="1"/>
    <col min="11039" max="11039" width="1" style="591" customWidth="1"/>
    <col min="11040" max="11041" width="6.7109375" style="591" customWidth="1"/>
    <col min="11042" max="11264" width="11.42578125" style="591"/>
    <col min="11265" max="11267" width="0" style="591" hidden="1" customWidth="1"/>
    <col min="11268" max="11268" width="6" style="591" customWidth="1"/>
    <col min="11269" max="11269" width="1.140625" style="591" customWidth="1"/>
    <col min="11270" max="11270" width="63.28515625" style="591" customWidth="1"/>
    <col min="11271" max="11273" width="5.7109375" style="591" customWidth="1"/>
    <col min="11274" max="11274" width="0.42578125" style="591" customWidth="1"/>
    <col min="11275" max="11277" width="5.7109375" style="591" customWidth="1"/>
    <col min="11278" max="11279" width="11.42578125" style="591"/>
    <col min="11280" max="11280" width="4.7109375" style="591" customWidth="1"/>
    <col min="11281" max="11281" width="5" style="591" customWidth="1"/>
    <col min="11282" max="11282" width="2.28515625" style="591" customWidth="1"/>
    <col min="11283" max="11283" width="26" style="591" customWidth="1"/>
    <col min="11284" max="11284" width="8" style="591" customWidth="1"/>
    <col min="11285" max="11285" width="1" style="591" customWidth="1"/>
    <col min="11286" max="11286" width="6.7109375" style="591" customWidth="1"/>
    <col min="11287" max="11287" width="1" style="591" customWidth="1"/>
    <col min="11288" max="11288" width="6.7109375" style="591" customWidth="1"/>
    <col min="11289" max="11289" width="1" style="591" customWidth="1"/>
    <col min="11290" max="11290" width="6.7109375" style="591" customWidth="1"/>
    <col min="11291" max="11291" width="1" style="591" customWidth="1"/>
    <col min="11292" max="11292" width="6.7109375" style="591" customWidth="1"/>
    <col min="11293" max="11293" width="1" style="591" customWidth="1"/>
    <col min="11294" max="11294" width="6.7109375" style="591" customWidth="1"/>
    <col min="11295" max="11295" width="1" style="591" customWidth="1"/>
    <col min="11296" max="11297" width="6.7109375" style="591" customWidth="1"/>
    <col min="11298" max="11520" width="11.42578125" style="591"/>
    <col min="11521" max="11523" width="0" style="591" hidden="1" customWidth="1"/>
    <col min="11524" max="11524" width="6" style="591" customWidth="1"/>
    <col min="11525" max="11525" width="1.140625" style="591" customWidth="1"/>
    <col min="11526" max="11526" width="63.28515625" style="591" customWidth="1"/>
    <col min="11527" max="11529" width="5.7109375" style="591" customWidth="1"/>
    <col min="11530" max="11530" width="0.42578125" style="591" customWidth="1"/>
    <col min="11531" max="11533" width="5.7109375" style="591" customWidth="1"/>
    <col min="11534" max="11535" width="11.42578125" style="591"/>
    <col min="11536" max="11536" width="4.7109375" style="591" customWidth="1"/>
    <col min="11537" max="11537" width="5" style="591" customWidth="1"/>
    <col min="11538" max="11538" width="2.28515625" style="591" customWidth="1"/>
    <col min="11539" max="11539" width="26" style="591" customWidth="1"/>
    <col min="11540" max="11540" width="8" style="591" customWidth="1"/>
    <col min="11541" max="11541" width="1" style="591" customWidth="1"/>
    <col min="11542" max="11542" width="6.7109375" style="591" customWidth="1"/>
    <col min="11543" max="11543" width="1" style="591" customWidth="1"/>
    <col min="11544" max="11544" width="6.7109375" style="591" customWidth="1"/>
    <col min="11545" max="11545" width="1" style="591" customWidth="1"/>
    <col min="11546" max="11546" width="6.7109375" style="591" customWidth="1"/>
    <col min="11547" max="11547" width="1" style="591" customWidth="1"/>
    <col min="11548" max="11548" width="6.7109375" style="591" customWidth="1"/>
    <col min="11549" max="11549" width="1" style="591" customWidth="1"/>
    <col min="11550" max="11550" width="6.7109375" style="591" customWidth="1"/>
    <col min="11551" max="11551" width="1" style="591" customWidth="1"/>
    <col min="11552" max="11553" width="6.7109375" style="591" customWidth="1"/>
    <col min="11554" max="11776" width="11.42578125" style="591"/>
    <col min="11777" max="11779" width="0" style="591" hidden="1" customWidth="1"/>
    <col min="11780" max="11780" width="6" style="591" customWidth="1"/>
    <col min="11781" max="11781" width="1.140625" style="591" customWidth="1"/>
    <col min="11782" max="11782" width="63.28515625" style="591" customWidth="1"/>
    <col min="11783" max="11785" width="5.7109375" style="591" customWidth="1"/>
    <col min="11786" max="11786" width="0.42578125" style="591" customWidth="1"/>
    <col min="11787" max="11789" width="5.7109375" style="591" customWidth="1"/>
    <col min="11790" max="11791" width="11.42578125" style="591"/>
    <col min="11792" max="11792" width="4.7109375" style="591" customWidth="1"/>
    <col min="11793" max="11793" width="5" style="591" customWidth="1"/>
    <col min="11794" max="11794" width="2.28515625" style="591" customWidth="1"/>
    <col min="11795" max="11795" width="26" style="591" customWidth="1"/>
    <col min="11796" max="11796" width="8" style="591" customWidth="1"/>
    <col min="11797" max="11797" width="1" style="591" customWidth="1"/>
    <col min="11798" max="11798" width="6.7109375" style="591" customWidth="1"/>
    <col min="11799" max="11799" width="1" style="591" customWidth="1"/>
    <col min="11800" max="11800" width="6.7109375" style="591" customWidth="1"/>
    <col min="11801" max="11801" width="1" style="591" customWidth="1"/>
    <col min="11802" max="11802" width="6.7109375" style="591" customWidth="1"/>
    <col min="11803" max="11803" width="1" style="591" customWidth="1"/>
    <col min="11804" max="11804" width="6.7109375" style="591" customWidth="1"/>
    <col min="11805" max="11805" width="1" style="591" customWidth="1"/>
    <col min="11806" max="11806" width="6.7109375" style="591" customWidth="1"/>
    <col min="11807" max="11807" width="1" style="591" customWidth="1"/>
    <col min="11808" max="11809" width="6.7109375" style="591" customWidth="1"/>
    <col min="11810" max="12032" width="11.42578125" style="591"/>
    <col min="12033" max="12035" width="0" style="591" hidden="1" customWidth="1"/>
    <col min="12036" max="12036" width="6" style="591" customWidth="1"/>
    <col min="12037" max="12037" width="1.140625" style="591" customWidth="1"/>
    <col min="12038" max="12038" width="63.28515625" style="591" customWidth="1"/>
    <col min="12039" max="12041" width="5.7109375" style="591" customWidth="1"/>
    <col min="12042" max="12042" width="0.42578125" style="591" customWidth="1"/>
    <col min="12043" max="12045" width="5.7109375" style="591" customWidth="1"/>
    <col min="12046" max="12047" width="11.42578125" style="591"/>
    <col min="12048" max="12048" width="4.7109375" style="591" customWidth="1"/>
    <col min="12049" max="12049" width="5" style="591" customWidth="1"/>
    <col min="12050" max="12050" width="2.28515625" style="591" customWidth="1"/>
    <col min="12051" max="12051" width="26" style="591" customWidth="1"/>
    <col min="12052" max="12052" width="8" style="591" customWidth="1"/>
    <col min="12053" max="12053" width="1" style="591" customWidth="1"/>
    <col min="12054" max="12054" width="6.7109375" style="591" customWidth="1"/>
    <col min="12055" max="12055" width="1" style="591" customWidth="1"/>
    <col min="12056" max="12056" width="6.7109375" style="591" customWidth="1"/>
    <col min="12057" max="12057" width="1" style="591" customWidth="1"/>
    <col min="12058" max="12058" width="6.7109375" style="591" customWidth="1"/>
    <col min="12059" max="12059" width="1" style="591" customWidth="1"/>
    <col min="12060" max="12060" width="6.7109375" style="591" customWidth="1"/>
    <col min="12061" max="12061" width="1" style="591" customWidth="1"/>
    <col min="12062" max="12062" width="6.7109375" style="591" customWidth="1"/>
    <col min="12063" max="12063" width="1" style="591" customWidth="1"/>
    <col min="12064" max="12065" width="6.7109375" style="591" customWidth="1"/>
    <col min="12066" max="12288" width="11.42578125" style="591"/>
    <col min="12289" max="12291" width="0" style="591" hidden="1" customWidth="1"/>
    <col min="12292" max="12292" width="6" style="591" customWidth="1"/>
    <col min="12293" max="12293" width="1.140625" style="591" customWidth="1"/>
    <col min="12294" max="12294" width="63.28515625" style="591" customWidth="1"/>
    <col min="12295" max="12297" width="5.7109375" style="591" customWidth="1"/>
    <col min="12298" max="12298" width="0.42578125" style="591" customWidth="1"/>
    <col min="12299" max="12301" width="5.7109375" style="591" customWidth="1"/>
    <col min="12302" max="12303" width="11.42578125" style="591"/>
    <col min="12304" max="12304" width="4.7109375" style="591" customWidth="1"/>
    <col min="12305" max="12305" width="5" style="591" customWidth="1"/>
    <col min="12306" max="12306" width="2.28515625" style="591" customWidth="1"/>
    <col min="12307" max="12307" width="26" style="591" customWidth="1"/>
    <col min="12308" max="12308" width="8" style="591" customWidth="1"/>
    <col min="12309" max="12309" width="1" style="591" customWidth="1"/>
    <col min="12310" max="12310" width="6.7109375" style="591" customWidth="1"/>
    <col min="12311" max="12311" width="1" style="591" customWidth="1"/>
    <col min="12312" max="12312" width="6.7109375" style="591" customWidth="1"/>
    <col min="12313" max="12313" width="1" style="591" customWidth="1"/>
    <col min="12314" max="12314" width="6.7109375" style="591" customWidth="1"/>
    <col min="12315" max="12315" width="1" style="591" customWidth="1"/>
    <col min="12316" max="12316" width="6.7109375" style="591" customWidth="1"/>
    <col min="12317" max="12317" width="1" style="591" customWidth="1"/>
    <col min="12318" max="12318" width="6.7109375" style="591" customWidth="1"/>
    <col min="12319" max="12319" width="1" style="591" customWidth="1"/>
    <col min="12320" max="12321" width="6.7109375" style="591" customWidth="1"/>
    <col min="12322" max="12544" width="11.42578125" style="591"/>
    <col min="12545" max="12547" width="0" style="591" hidden="1" customWidth="1"/>
    <col min="12548" max="12548" width="6" style="591" customWidth="1"/>
    <col min="12549" max="12549" width="1.140625" style="591" customWidth="1"/>
    <col min="12550" max="12550" width="63.28515625" style="591" customWidth="1"/>
    <col min="12551" max="12553" width="5.7109375" style="591" customWidth="1"/>
    <col min="12554" max="12554" width="0.42578125" style="591" customWidth="1"/>
    <col min="12555" max="12557" width="5.7109375" style="591" customWidth="1"/>
    <col min="12558" max="12559" width="11.42578125" style="591"/>
    <col min="12560" max="12560" width="4.7109375" style="591" customWidth="1"/>
    <col min="12561" max="12561" width="5" style="591" customWidth="1"/>
    <col min="12562" max="12562" width="2.28515625" style="591" customWidth="1"/>
    <col min="12563" max="12563" width="26" style="591" customWidth="1"/>
    <col min="12564" max="12564" width="8" style="591" customWidth="1"/>
    <col min="12565" max="12565" width="1" style="591" customWidth="1"/>
    <col min="12566" max="12566" width="6.7109375" style="591" customWidth="1"/>
    <col min="12567" max="12567" width="1" style="591" customWidth="1"/>
    <col min="12568" max="12568" width="6.7109375" style="591" customWidth="1"/>
    <col min="12569" max="12569" width="1" style="591" customWidth="1"/>
    <col min="12570" max="12570" width="6.7109375" style="591" customWidth="1"/>
    <col min="12571" max="12571" width="1" style="591" customWidth="1"/>
    <col min="12572" max="12572" width="6.7109375" style="591" customWidth="1"/>
    <col min="12573" max="12573" width="1" style="591" customWidth="1"/>
    <col min="12574" max="12574" width="6.7109375" style="591" customWidth="1"/>
    <col min="12575" max="12575" width="1" style="591" customWidth="1"/>
    <col min="12576" max="12577" width="6.7109375" style="591" customWidth="1"/>
    <col min="12578" max="12800" width="11.42578125" style="591"/>
    <col min="12801" max="12803" width="0" style="591" hidden="1" customWidth="1"/>
    <col min="12804" max="12804" width="6" style="591" customWidth="1"/>
    <col min="12805" max="12805" width="1.140625" style="591" customWidth="1"/>
    <col min="12806" max="12806" width="63.28515625" style="591" customWidth="1"/>
    <col min="12807" max="12809" width="5.7109375" style="591" customWidth="1"/>
    <col min="12810" max="12810" width="0.42578125" style="591" customWidth="1"/>
    <col min="12811" max="12813" width="5.7109375" style="591" customWidth="1"/>
    <col min="12814" max="12815" width="11.42578125" style="591"/>
    <col min="12816" max="12816" width="4.7109375" style="591" customWidth="1"/>
    <col min="12817" max="12817" width="5" style="591" customWidth="1"/>
    <col min="12818" max="12818" width="2.28515625" style="591" customWidth="1"/>
    <col min="12819" max="12819" width="26" style="591" customWidth="1"/>
    <col min="12820" max="12820" width="8" style="591" customWidth="1"/>
    <col min="12821" max="12821" width="1" style="591" customWidth="1"/>
    <col min="12822" max="12822" width="6.7109375" style="591" customWidth="1"/>
    <col min="12823" max="12823" width="1" style="591" customWidth="1"/>
    <col min="12824" max="12824" width="6.7109375" style="591" customWidth="1"/>
    <col min="12825" max="12825" width="1" style="591" customWidth="1"/>
    <col min="12826" max="12826" width="6.7109375" style="591" customWidth="1"/>
    <col min="12827" max="12827" width="1" style="591" customWidth="1"/>
    <col min="12828" max="12828" width="6.7109375" style="591" customWidth="1"/>
    <col min="12829" max="12829" width="1" style="591" customWidth="1"/>
    <col min="12830" max="12830" width="6.7109375" style="591" customWidth="1"/>
    <col min="12831" max="12831" width="1" style="591" customWidth="1"/>
    <col min="12832" max="12833" width="6.7109375" style="591" customWidth="1"/>
    <col min="12834" max="13056" width="11.42578125" style="591"/>
    <col min="13057" max="13059" width="0" style="591" hidden="1" customWidth="1"/>
    <col min="13060" max="13060" width="6" style="591" customWidth="1"/>
    <col min="13061" max="13061" width="1.140625" style="591" customWidth="1"/>
    <col min="13062" max="13062" width="63.28515625" style="591" customWidth="1"/>
    <col min="13063" max="13065" width="5.7109375" style="591" customWidth="1"/>
    <col min="13066" max="13066" width="0.42578125" style="591" customWidth="1"/>
    <col min="13067" max="13069" width="5.7109375" style="591" customWidth="1"/>
    <col min="13070" max="13071" width="11.42578125" style="591"/>
    <col min="13072" max="13072" width="4.7109375" style="591" customWidth="1"/>
    <col min="13073" max="13073" width="5" style="591" customWidth="1"/>
    <col min="13074" max="13074" width="2.28515625" style="591" customWidth="1"/>
    <col min="13075" max="13075" width="26" style="591" customWidth="1"/>
    <col min="13076" max="13076" width="8" style="591" customWidth="1"/>
    <col min="13077" max="13077" width="1" style="591" customWidth="1"/>
    <col min="13078" max="13078" width="6.7109375" style="591" customWidth="1"/>
    <col min="13079" max="13079" width="1" style="591" customWidth="1"/>
    <col min="13080" max="13080" width="6.7109375" style="591" customWidth="1"/>
    <col min="13081" max="13081" width="1" style="591" customWidth="1"/>
    <col min="13082" max="13082" width="6.7109375" style="591" customWidth="1"/>
    <col min="13083" max="13083" width="1" style="591" customWidth="1"/>
    <col min="13084" max="13084" width="6.7109375" style="591" customWidth="1"/>
    <col min="13085" max="13085" width="1" style="591" customWidth="1"/>
    <col min="13086" max="13086" width="6.7109375" style="591" customWidth="1"/>
    <col min="13087" max="13087" width="1" style="591" customWidth="1"/>
    <col min="13088" max="13089" width="6.7109375" style="591" customWidth="1"/>
    <col min="13090" max="13312" width="11.42578125" style="591"/>
    <col min="13313" max="13315" width="0" style="591" hidden="1" customWidth="1"/>
    <col min="13316" max="13316" width="6" style="591" customWidth="1"/>
    <col min="13317" max="13317" width="1.140625" style="591" customWidth="1"/>
    <col min="13318" max="13318" width="63.28515625" style="591" customWidth="1"/>
    <col min="13319" max="13321" width="5.7109375" style="591" customWidth="1"/>
    <col min="13322" max="13322" width="0.42578125" style="591" customWidth="1"/>
    <col min="13323" max="13325" width="5.7109375" style="591" customWidth="1"/>
    <col min="13326" max="13327" width="11.42578125" style="591"/>
    <col min="13328" max="13328" width="4.7109375" style="591" customWidth="1"/>
    <col min="13329" max="13329" width="5" style="591" customWidth="1"/>
    <col min="13330" max="13330" width="2.28515625" style="591" customWidth="1"/>
    <col min="13331" max="13331" width="26" style="591" customWidth="1"/>
    <col min="13332" max="13332" width="8" style="591" customWidth="1"/>
    <col min="13333" max="13333" width="1" style="591" customWidth="1"/>
    <col min="13334" max="13334" width="6.7109375" style="591" customWidth="1"/>
    <col min="13335" max="13335" width="1" style="591" customWidth="1"/>
    <col min="13336" max="13336" width="6.7109375" style="591" customWidth="1"/>
    <col min="13337" max="13337" width="1" style="591" customWidth="1"/>
    <col min="13338" max="13338" width="6.7109375" style="591" customWidth="1"/>
    <col min="13339" max="13339" width="1" style="591" customWidth="1"/>
    <col min="13340" max="13340" width="6.7109375" style="591" customWidth="1"/>
    <col min="13341" max="13341" width="1" style="591" customWidth="1"/>
    <col min="13342" max="13342" width="6.7109375" style="591" customWidth="1"/>
    <col min="13343" max="13343" width="1" style="591" customWidth="1"/>
    <col min="13344" max="13345" width="6.7109375" style="591" customWidth="1"/>
    <col min="13346" max="13568" width="11.42578125" style="591"/>
    <col min="13569" max="13571" width="0" style="591" hidden="1" customWidth="1"/>
    <col min="13572" max="13572" width="6" style="591" customWidth="1"/>
    <col min="13573" max="13573" width="1.140625" style="591" customWidth="1"/>
    <col min="13574" max="13574" width="63.28515625" style="591" customWidth="1"/>
    <col min="13575" max="13577" width="5.7109375" style="591" customWidth="1"/>
    <col min="13578" max="13578" width="0.42578125" style="591" customWidth="1"/>
    <col min="13579" max="13581" width="5.7109375" style="591" customWidth="1"/>
    <col min="13582" max="13583" width="11.42578125" style="591"/>
    <col min="13584" max="13584" width="4.7109375" style="591" customWidth="1"/>
    <col min="13585" max="13585" width="5" style="591" customWidth="1"/>
    <col min="13586" max="13586" width="2.28515625" style="591" customWidth="1"/>
    <col min="13587" max="13587" width="26" style="591" customWidth="1"/>
    <col min="13588" max="13588" width="8" style="591" customWidth="1"/>
    <col min="13589" max="13589" width="1" style="591" customWidth="1"/>
    <col min="13590" max="13590" width="6.7109375" style="591" customWidth="1"/>
    <col min="13591" max="13591" width="1" style="591" customWidth="1"/>
    <col min="13592" max="13592" width="6.7109375" style="591" customWidth="1"/>
    <col min="13593" max="13593" width="1" style="591" customWidth="1"/>
    <col min="13594" max="13594" width="6.7109375" style="591" customWidth="1"/>
    <col min="13595" max="13595" width="1" style="591" customWidth="1"/>
    <col min="13596" max="13596" width="6.7109375" style="591" customWidth="1"/>
    <col min="13597" max="13597" width="1" style="591" customWidth="1"/>
    <col min="13598" max="13598" width="6.7109375" style="591" customWidth="1"/>
    <col min="13599" max="13599" width="1" style="591" customWidth="1"/>
    <col min="13600" max="13601" width="6.7109375" style="591" customWidth="1"/>
    <col min="13602" max="13824" width="11.42578125" style="591"/>
    <col min="13825" max="13827" width="0" style="591" hidden="1" customWidth="1"/>
    <col min="13828" max="13828" width="6" style="591" customWidth="1"/>
    <col min="13829" max="13829" width="1.140625" style="591" customWidth="1"/>
    <col min="13830" max="13830" width="63.28515625" style="591" customWidth="1"/>
    <col min="13831" max="13833" width="5.7109375" style="591" customWidth="1"/>
    <col min="13834" max="13834" width="0.42578125" style="591" customWidth="1"/>
    <col min="13835" max="13837" width="5.7109375" style="591" customWidth="1"/>
    <col min="13838" max="13839" width="11.42578125" style="591"/>
    <col min="13840" max="13840" width="4.7109375" style="591" customWidth="1"/>
    <col min="13841" max="13841" width="5" style="591" customWidth="1"/>
    <col min="13842" max="13842" width="2.28515625" style="591" customWidth="1"/>
    <col min="13843" max="13843" width="26" style="591" customWidth="1"/>
    <col min="13844" max="13844" width="8" style="591" customWidth="1"/>
    <col min="13845" max="13845" width="1" style="591" customWidth="1"/>
    <col min="13846" max="13846" width="6.7109375" style="591" customWidth="1"/>
    <col min="13847" max="13847" width="1" style="591" customWidth="1"/>
    <col min="13848" max="13848" width="6.7109375" style="591" customWidth="1"/>
    <col min="13849" max="13849" width="1" style="591" customWidth="1"/>
    <col min="13850" max="13850" width="6.7109375" style="591" customWidth="1"/>
    <col min="13851" max="13851" width="1" style="591" customWidth="1"/>
    <col min="13852" max="13852" width="6.7109375" style="591" customWidth="1"/>
    <col min="13853" max="13853" width="1" style="591" customWidth="1"/>
    <col min="13854" max="13854" width="6.7109375" style="591" customWidth="1"/>
    <col min="13855" max="13855" width="1" style="591" customWidth="1"/>
    <col min="13856" max="13857" width="6.7109375" style="591" customWidth="1"/>
    <col min="13858" max="14080" width="11.42578125" style="591"/>
    <col min="14081" max="14083" width="0" style="591" hidden="1" customWidth="1"/>
    <col min="14084" max="14084" width="6" style="591" customWidth="1"/>
    <col min="14085" max="14085" width="1.140625" style="591" customWidth="1"/>
    <col min="14086" max="14086" width="63.28515625" style="591" customWidth="1"/>
    <col min="14087" max="14089" width="5.7109375" style="591" customWidth="1"/>
    <col min="14090" max="14090" width="0.42578125" style="591" customWidth="1"/>
    <col min="14091" max="14093" width="5.7109375" style="591" customWidth="1"/>
    <col min="14094" max="14095" width="11.42578125" style="591"/>
    <col min="14096" max="14096" width="4.7109375" style="591" customWidth="1"/>
    <col min="14097" max="14097" width="5" style="591" customWidth="1"/>
    <col min="14098" max="14098" width="2.28515625" style="591" customWidth="1"/>
    <col min="14099" max="14099" width="26" style="591" customWidth="1"/>
    <col min="14100" max="14100" width="8" style="591" customWidth="1"/>
    <col min="14101" max="14101" width="1" style="591" customWidth="1"/>
    <col min="14102" max="14102" width="6.7109375" style="591" customWidth="1"/>
    <col min="14103" max="14103" width="1" style="591" customWidth="1"/>
    <col min="14104" max="14104" width="6.7109375" style="591" customWidth="1"/>
    <col min="14105" max="14105" width="1" style="591" customWidth="1"/>
    <col min="14106" max="14106" width="6.7109375" style="591" customWidth="1"/>
    <col min="14107" max="14107" width="1" style="591" customWidth="1"/>
    <col min="14108" max="14108" width="6.7109375" style="591" customWidth="1"/>
    <col min="14109" max="14109" width="1" style="591" customWidth="1"/>
    <col min="14110" max="14110" width="6.7109375" style="591" customWidth="1"/>
    <col min="14111" max="14111" width="1" style="591" customWidth="1"/>
    <col min="14112" max="14113" width="6.7109375" style="591" customWidth="1"/>
    <col min="14114" max="14336" width="11.42578125" style="591"/>
    <col min="14337" max="14339" width="0" style="591" hidden="1" customWidth="1"/>
    <col min="14340" max="14340" width="6" style="591" customWidth="1"/>
    <col min="14341" max="14341" width="1.140625" style="591" customWidth="1"/>
    <col min="14342" max="14342" width="63.28515625" style="591" customWidth="1"/>
    <col min="14343" max="14345" width="5.7109375" style="591" customWidth="1"/>
    <col min="14346" max="14346" width="0.42578125" style="591" customWidth="1"/>
    <col min="14347" max="14349" width="5.7109375" style="591" customWidth="1"/>
    <col min="14350" max="14351" width="11.42578125" style="591"/>
    <col min="14352" max="14352" width="4.7109375" style="591" customWidth="1"/>
    <col min="14353" max="14353" width="5" style="591" customWidth="1"/>
    <col min="14354" max="14354" width="2.28515625" style="591" customWidth="1"/>
    <col min="14355" max="14355" width="26" style="591" customWidth="1"/>
    <col min="14356" max="14356" width="8" style="591" customWidth="1"/>
    <col min="14357" max="14357" width="1" style="591" customWidth="1"/>
    <col min="14358" max="14358" width="6.7109375" style="591" customWidth="1"/>
    <col min="14359" max="14359" width="1" style="591" customWidth="1"/>
    <col min="14360" max="14360" width="6.7109375" style="591" customWidth="1"/>
    <col min="14361" max="14361" width="1" style="591" customWidth="1"/>
    <col min="14362" max="14362" width="6.7109375" style="591" customWidth="1"/>
    <col min="14363" max="14363" width="1" style="591" customWidth="1"/>
    <col min="14364" max="14364" width="6.7109375" style="591" customWidth="1"/>
    <col min="14365" max="14365" width="1" style="591" customWidth="1"/>
    <col min="14366" max="14366" width="6.7109375" style="591" customWidth="1"/>
    <col min="14367" max="14367" width="1" style="591" customWidth="1"/>
    <col min="14368" max="14369" width="6.7109375" style="591" customWidth="1"/>
    <col min="14370" max="14592" width="11.42578125" style="591"/>
    <col min="14593" max="14595" width="0" style="591" hidden="1" customWidth="1"/>
    <col min="14596" max="14596" width="6" style="591" customWidth="1"/>
    <col min="14597" max="14597" width="1.140625" style="591" customWidth="1"/>
    <col min="14598" max="14598" width="63.28515625" style="591" customWidth="1"/>
    <col min="14599" max="14601" width="5.7109375" style="591" customWidth="1"/>
    <col min="14602" max="14602" width="0.42578125" style="591" customWidth="1"/>
    <col min="14603" max="14605" width="5.7109375" style="591" customWidth="1"/>
    <col min="14606" max="14607" width="11.42578125" style="591"/>
    <col min="14608" max="14608" width="4.7109375" style="591" customWidth="1"/>
    <col min="14609" max="14609" width="5" style="591" customWidth="1"/>
    <col min="14610" max="14610" width="2.28515625" style="591" customWidth="1"/>
    <col min="14611" max="14611" width="26" style="591" customWidth="1"/>
    <col min="14612" max="14612" width="8" style="591" customWidth="1"/>
    <col min="14613" max="14613" width="1" style="591" customWidth="1"/>
    <col min="14614" max="14614" width="6.7109375" style="591" customWidth="1"/>
    <col min="14615" max="14615" width="1" style="591" customWidth="1"/>
    <col min="14616" max="14616" width="6.7109375" style="591" customWidth="1"/>
    <col min="14617" max="14617" width="1" style="591" customWidth="1"/>
    <col min="14618" max="14618" width="6.7109375" style="591" customWidth="1"/>
    <col min="14619" max="14619" width="1" style="591" customWidth="1"/>
    <col min="14620" max="14620" width="6.7109375" style="591" customWidth="1"/>
    <col min="14621" max="14621" width="1" style="591" customWidth="1"/>
    <col min="14622" max="14622" width="6.7109375" style="591" customWidth="1"/>
    <col min="14623" max="14623" width="1" style="591" customWidth="1"/>
    <col min="14624" max="14625" width="6.7109375" style="591" customWidth="1"/>
    <col min="14626" max="14848" width="11.42578125" style="591"/>
    <col min="14849" max="14851" width="0" style="591" hidden="1" customWidth="1"/>
    <col min="14852" max="14852" width="6" style="591" customWidth="1"/>
    <col min="14853" max="14853" width="1.140625" style="591" customWidth="1"/>
    <col min="14854" max="14854" width="63.28515625" style="591" customWidth="1"/>
    <col min="14855" max="14857" width="5.7109375" style="591" customWidth="1"/>
    <col min="14858" max="14858" width="0.42578125" style="591" customWidth="1"/>
    <col min="14859" max="14861" width="5.7109375" style="591" customWidth="1"/>
    <col min="14862" max="14863" width="11.42578125" style="591"/>
    <col min="14864" max="14864" width="4.7109375" style="591" customWidth="1"/>
    <col min="14865" max="14865" width="5" style="591" customWidth="1"/>
    <col min="14866" max="14866" width="2.28515625" style="591" customWidth="1"/>
    <col min="14867" max="14867" width="26" style="591" customWidth="1"/>
    <col min="14868" max="14868" width="8" style="591" customWidth="1"/>
    <col min="14869" max="14869" width="1" style="591" customWidth="1"/>
    <col min="14870" max="14870" width="6.7109375" style="591" customWidth="1"/>
    <col min="14871" max="14871" width="1" style="591" customWidth="1"/>
    <col min="14872" max="14872" width="6.7109375" style="591" customWidth="1"/>
    <col min="14873" max="14873" width="1" style="591" customWidth="1"/>
    <col min="14874" max="14874" width="6.7109375" style="591" customWidth="1"/>
    <col min="14875" max="14875" width="1" style="591" customWidth="1"/>
    <col min="14876" max="14876" width="6.7109375" style="591" customWidth="1"/>
    <col min="14877" max="14877" width="1" style="591" customWidth="1"/>
    <col min="14878" max="14878" width="6.7109375" style="591" customWidth="1"/>
    <col min="14879" max="14879" width="1" style="591" customWidth="1"/>
    <col min="14880" max="14881" width="6.7109375" style="591" customWidth="1"/>
    <col min="14882" max="15104" width="11.42578125" style="591"/>
    <col min="15105" max="15107" width="0" style="591" hidden="1" customWidth="1"/>
    <col min="15108" max="15108" width="6" style="591" customWidth="1"/>
    <col min="15109" max="15109" width="1.140625" style="591" customWidth="1"/>
    <col min="15110" max="15110" width="63.28515625" style="591" customWidth="1"/>
    <col min="15111" max="15113" width="5.7109375" style="591" customWidth="1"/>
    <col min="15114" max="15114" width="0.42578125" style="591" customWidth="1"/>
    <col min="15115" max="15117" width="5.7109375" style="591" customWidth="1"/>
    <col min="15118" max="15119" width="11.42578125" style="591"/>
    <col min="15120" max="15120" width="4.7109375" style="591" customWidth="1"/>
    <col min="15121" max="15121" width="5" style="591" customWidth="1"/>
    <col min="15122" max="15122" width="2.28515625" style="591" customWidth="1"/>
    <col min="15123" max="15123" width="26" style="591" customWidth="1"/>
    <col min="15124" max="15124" width="8" style="591" customWidth="1"/>
    <col min="15125" max="15125" width="1" style="591" customWidth="1"/>
    <col min="15126" max="15126" width="6.7109375" style="591" customWidth="1"/>
    <col min="15127" max="15127" width="1" style="591" customWidth="1"/>
    <col min="15128" max="15128" width="6.7109375" style="591" customWidth="1"/>
    <col min="15129" max="15129" width="1" style="591" customWidth="1"/>
    <col min="15130" max="15130" width="6.7109375" style="591" customWidth="1"/>
    <col min="15131" max="15131" width="1" style="591" customWidth="1"/>
    <col min="15132" max="15132" width="6.7109375" style="591" customWidth="1"/>
    <col min="15133" max="15133" width="1" style="591" customWidth="1"/>
    <col min="15134" max="15134" width="6.7109375" style="591" customWidth="1"/>
    <col min="15135" max="15135" width="1" style="591" customWidth="1"/>
    <col min="15136" max="15137" width="6.7109375" style="591" customWidth="1"/>
    <col min="15138" max="15360" width="11.42578125" style="591"/>
    <col min="15361" max="15363" width="0" style="591" hidden="1" customWidth="1"/>
    <col min="15364" max="15364" width="6" style="591" customWidth="1"/>
    <col min="15365" max="15365" width="1.140625" style="591" customWidth="1"/>
    <col min="15366" max="15366" width="63.28515625" style="591" customWidth="1"/>
    <col min="15367" max="15369" width="5.7109375" style="591" customWidth="1"/>
    <col min="15370" max="15370" width="0.42578125" style="591" customWidth="1"/>
    <col min="15371" max="15373" width="5.7109375" style="591" customWidth="1"/>
    <col min="15374" max="15375" width="11.42578125" style="591"/>
    <col min="15376" max="15376" width="4.7109375" style="591" customWidth="1"/>
    <col min="15377" max="15377" width="5" style="591" customWidth="1"/>
    <col min="15378" max="15378" width="2.28515625" style="591" customWidth="1"/>
    <col min="15379" max="15379" width="26" style="591" customWidth="1"/>
    <col min="15380" max="15380" width="8" style="591" customWidth="1"/>
    <col min="15381" max="15381" width="1" style="591" customWidth="1"/>
    <col min="15382" max="15382" width="6.7109375" style="591" customWidth="1"/>
    <col min="15383" max="15383" width="1" style="591" customWidth="1"/>
    <col min="15384" max="15384" width="6.7109375" style="591" customWidth="1"/>
    <col min="15385" max="15385" width="1" style="591" customWidth="1"/>
    <col min="15386" max="15386" width="6.7109375" style="591" customWidth="1"/>
    <col min="15387" max="15387" width="1" style="591" customWidth="1"/>
    <col min="15388" max="15388" width="6.7109375" style="591" customWidth="1"/>
    <col min="15389" max="15389" width="1" style="591" customWidth="1"/>
    <col min="15390" max="15390" width="6.7109375" style="591" customWidth="1"/>
    <col min="15391" max="15391" width="1" style="591" customWidth="1"/>
    <col min="15392" max="15393" width="6.7109375" style="591" customWidth="1"/>
    <col min="15394" max="15616" width="11.42578125" style="591"/>
    <col min="15617" max="15619" width="0" style="591" hidden="1" customWidth="1"/>
    <col min="15620" max="15620" width="6" style="591" customWidth="1"/>
    <col min="15621" max="15621" width="1.140625" style="591" customWidth="1"/>
    <col min="15622" max="15622" width="63.28515625" style="591" customWidth="1"/>
    <col min="15623" max="15625" width="5.7109375" style="591" customWidth="1"/>
    <col min="15626" max="15626" width="0.42578125" style="591" customWidth="1"/>
    <col min="15627" max="15629" width="5.7109375" style="591" customWidth="1"/>
    <col min="15630" max="15631" width="11.42578125" style="591"/>
    <col min="15632" max="15632" width="4.7109375" style="591" customWidth="1"/>
    <col min="15633" max="15633" width="5" style="591" customWidth="1"/>
    <col min="15634" max="15634" width="2.28515625" style="591" customWidth="1"/>
    <col min="15635" max="15635" width="26" style="591" customWidth="1"/>
    <col min="15636" max="15636" width="8" style="591" customWidth="1"/>
    <col min="15637" max="15637" width="1" style="591" customWidth="1"/>
    <col min="15638" max="15638" width="6.7109375" style="591" customWidth="1"/>
    <col min="15639" max="15639" width="1" style="591" customWidth="1"/>
    <col min="15640" max="15640" width="6.7109375" style="591" customWidth="1"/>
    <col min="15641" max="15641" width="1" style="591" customWidth="1"/>
    <col min="15642" max="15642" width="6.7109375" style="591" customWidth="1"/>
    <col min="15643" max="15643" width="1" style="591" customWidth="1"/>
    <col min="15644" max="15644" width="6.7109375" style="591" customWidth="1"/>
    <col min="15645" max="15645" width="1" style="591" customWidth="1"/>
    <col min="15646" max="15646" width="6.7109375" style="591" customWidth="1"/>
    <col min="15647" max="15647" width="1" style="591" customWidth="1"/>
    <col min="15648" max="15649" width="6.7109375" style="591" customWidth="1"/>
    <col min="15650" max="15872" width="11.42578125" style="591"/>
    <col min="15873" max="15875" width="0" style="591" hidden="1" customWidth="1"/>
    <col min="15876" max="15876" width="6" style="591" customWidth="1"/>
    <col min="15877" max="15877" width="1.140625" style="591" customWidth="1"/>
    <col min="15878" max="15878" width="63.28515625" style="591" customWidth="1"/>
    <col min="15879" max="15881" width="5.7109375" style="591" customWidth="1"/>
    <col min="15882" max="15882" width="0.42578125" style="591" customWidth="1"/>
    <col min="15883" max="15885" width="5.7109375" style="591" customWidth="1"/>
    <col min="15886" max="15887" width="11.42578125" style="591"/>
    <col min="15888" max="15888" width="4.7109375" style="591" customWidth="1"/>
    <col min="15889" max="15889" width="5" style="591" customWidth="1"/>
    <col min="15890" max="15890" width="2.28515625" style="591" customWidth="1"/>
    <col min="15891" max="15891" width="26" style="591" customWidth="1"/>
    <col min="15892" max="15892" width="8" style="591" customWidth="1"/>
    <col min="15893" max="15893" width="1" style="591" customWidth="1"/>
    <col min="15894" max="15894" width="6.7109375" style="591" customWidth="1"/>
    <col min="15895" max="15895" width="1" style="591" customWidth="1"/>
    <col min="15896" max="15896" width="6.7109375" style="591" customWidth="1"/>
    <col min="15897" max="15897" width="1" style="591" customWidth="1"/>
    <col min="15898" max="15898" width="6.7109375" style="591" customWidth="1"/>
    <col min="15899" max="15899" width="1" style="591" customWidth="1"/>
    <col min="15900" max="15900" width="6.7109375" style="591" customWidth="1"/>
    <col min="15901" max="15901" width="1" style="591" customWidth="1"/>
    <col min="15902" max="15902" width="6.7109375" style="591" customWidth="1"/>
    <col min="15903" max="15903" width="1" style="591" customWidth="1"/>
    <col min="15904" max="15905" width="6.7109375" style="591" customWidth="1"/>
    <col min="15906" max="16128" width="11.42578125" style="591"/>
    <col min="16129" max="16131" width="0" style="591" hidden="1" customWidth="1"/>
    <col min="16132" max="16132" width="6" style="591" customWidth="1"/>
    <col min="16133" max="16133" width="1.140625" style="591" customWidth="1"/>
    <col min="16134" max="16134" width="63.28515625" style="591" customWidth="1"/>
    <col min="16135" max="16137" width="5.7109375" style="591" customWidth="1"/>
    <col min="16138" max="16138" width="0.42578125" style="591" customWidth="1"/>
    <col min="16139" max="16141" width="5.7109375" style="591" customWidth="1"/>
    <col min="16142" max="16143" width="11.42578125" style="591"/>
    <col min="16144" max="16144" width="4.7109375" style="591" customWidth="1"/>
    <col min="16145" max="16145" width="5" style="591" customWidth="1"/>
    <col min="16146" max="16146" width="2.28515625" style="591" customWidth="1"/>
    <col min="16147" max="16147" width="26" style="591" customWidth="1"/>
    <col min="16148" max="16148" width="8" style="591" customWidth="1"/>
    <col min="16149" max="16149" width="1" style="591" customWidth="1"/>
    <col min="16150" max="16150" width="6.7109375" style="591" customWidth="1"/>
    <col min="16151" max="16151" width="1" style="591" customWidth="1"/>
    <col min="16152" max="16152" width="6.7109375" style="591" customWidth="1"/>
    <col min="16153" max="16153" width="1" style="591" customWidth="1"/>
    <col min="16154" max="16154" width="6.7109375" style="591" customWidth="1"/>
    <col min="16155" max="16155" width="1" style="591" customWidth="1"/>
    <col min="16156" max="16156" width="6.7109375" style="591" customWidth="1"/>
    <col min="16157" max="16157" width="1" style="591" customWidth="1"/>
    <col min="16158" max="16158" width="6.7109375" style="591" customWidth="1"/>
    <col min="16159" max="16159" width="1" style="591" customWidth="1"/>
    <col min="16160" max="16161" width="6.7109375" style="591" customWidth="1"/>
    <col min="16162" max="16384" width="11.42578125" style="591"/>
  </cols>
  <sheetData>
    <row r="1" spans="1:35" ht="8.1" customHeight="1">
      <c r="E1" s="595"/>
      <c r="L1" s="681"/>
      <c r="M1" s="681"/>
    </row>
    <row r="2" spans="1:35" ht="8.1" customHeight="1"/>
    <row r="3" spans="1:35" ht="8.1" customHeight="1">
      <c r="L3" s="680"/>
    </row>
    <row r="4" spans="1:35" ht="12.75" customHeight="1">
      <c r="A4" s="615"/>
      <c r="B4" s="615"/>
      <c r="D4" s="2451" t="s">
        <v>308</v>
      </c>
      <c r="E4" s="2451"/>
      <c r="F4" s="2451"/>
      <c r="G4" s="2451"/>
      <c r="H4" s="2451"/>
      <c r="I4" s="2451"/>
      <c r="J4" s="2451"/>
      <c r="K4" s="2451"/>
      <c r="L4" s="2451"/>
      <c r="M4" s="2451"/>
      <c r="N4" s="676"/>
      <c r="O4" s="676"/>
      <c r="R4" s="2450"/>
      <c r="S4" s="2450"/>
      <c r="T4" s="2450"/>
      <c r="U4" s="2450"/>
      <c r="V4" s="2450"/>
      <c r="W4" s="2450"/>
      <c r="X4" s="2450"/>
      <c r="Y4" s="2450"/>
      <c r="Z4" s="2450"/>
      <c r="AA4" s="2450"/>
      <c r="AB4" s="2450"/>
      <c r="AC4" s="2450"/>
      <c r="AD4" s="2450"/>
      <c r="AE4" s="2450"/>
      <c r="AF4" s="2450"/>
    </row>
    <row r="5" spans="1:35" ht="12.75" customHeight="1">
      <c r="A5" s="679"/>
      <c r="B5" s="679"/>
      <c r="C5" s="678"/>
      <c r="D5" s="2458" t="s">
        <v>63</v>
      </c>
      <c r="E5" s="2458"/>
      <c r="F5" s="2458"/>
      <c r="G5" s="2458"/>
      <c r="H5" s="2458"/>
      <c r="I5" s="2458"/>
      <c r="J5" s="2458"/>
      <c r="K5" s="2458"/>
      <c r="L5" s="2458"/>
      <c r="M5" s="2458"/>
      <c r="N5" s="729"/>
      <c r="O5" s="676"/>
      <c r="P5" s="675"/>
      <c r="Q5" s="675"/>
      <c r="R5" s="674"/>
      <c r="AH5" s="673"/>
      <c r="AI5" s="673"/>
    </row>
    <row r="6" spans="1:35" ht="12.75" customHeight="1">
      <c r="A6" s="679"/>
      <c r="B6" s="679"/>
      <c r="C6" s="678"/>
      <c r="D6" s="677"/>
      <c r="E6" s="677"/>
      <c r="F6" s="677"/>
      <c r="G6" s="677"/>
      <c r="H6" s="677"/>
      <c r="I6" s="677"/>
      <c r="J6" s="677"/>
      <c r="K6" s="677"/>
      <c r="L6" s="677"/>
      <c r="M6" s="677"/>
      <c r="N6" s="676"/>
      <c r="O6" s="675"/>
      <c r="P6" s="675"/>
      <c r="Q6" s="674"/>
      <c r="AG6" s="673"/>
      <c r="AH6" s="673"/>
    </row>
    <row r="7" spans="1:35" ht="12.75" customHeight="1">
      <c r="A7" s="679"/>
      <c r="B7" s="679"/>
      <c r="C7" s="678"/>
      <c r="D7" s="677"/>
      <c r="E7" s="677"/>
      <c r="F7" s="677"/>
      <c r="G7" s="677"/>
      <c r="H7" s="677"/>
      <c r="I7" s="677"/>
      <c r="J7" s="677"/>
      <c r="K7" s="677"/>
      <c r="L7" s="677"/>
      <c r="M7" s="677"/>
      <c r="N7" s="676"/>
      <c r="O7" s="675"/>
      <c r="P7" s="675"/>
      <c r="Q7" s="674"/>
      <c r="AG7" s="673"/>
      <c r="AH7" s="673"/>
    </row>
    <row r="8" spans="1:35" ht="2.25" customHeight="1">
      <c r="A8" s="615"/>
      <c r="B8" s="615"/>
      <c r="E8" s="672"/>
      <c r="F8" s="672"/>
      <c r="G8" s="670"/>
      <c r="H8" s="671"/>
      <c r="I8" s="671"/>
      <c r="J8" s="670"/>
      <c r="K8" s="670"/>
      <c r="L8" s="670"/>
      <c r="M8" s="670"/>
      <c r="N8" s="647"/>
      <c r="Q8" s="615"/>
    </row>
    <row r="9" spans="1:35" ht="3.75" customHeight="1">
      <c r="A9" s="615"/>
      <c r="B9" s="615"/>
      <c r="D9" s="2452" t="s">
        <v>29</v>
      </c>
      <c r="E9" s="2062" t="s">
        <v>220</v>
      </c>
      <c r="F9" s="2062"/>
      <c r="G9" s="666"/>
      <c r="H9" s="667"/>
      <c r="I9" s="667"/>
      <c r="J9" s="666"/>
      <c r="K9" s="666"/>
      <c r="L9" s="666"/>
      <c r="M9" s="665"/>
      <c r="N9" s="647"/>
      <c r="Q9" s="615"/>
    </row>
    <row r="10" spans="1:35" ht="13.5" customHeight="1">
      <c r="A10" s="596"/>
      <c r="B10" s="596"/>
      <c r="D10" s="2453"/>
      <c r="E10" s="2063"/>
      <c r="F10" s="2063"/>
      <c r="G10" s="2455" t="s">
        <v>301</v>
      </c>
      <c r="H10" s="2455"/>
      <c r="I10" s="2455"/>
      <c r="J10" s="664"/>
      <c r="K10" s="2455" t="s">
        <v>300</v>
      </c>
      <c r="L10" s="2455"/>
      <c r="M10" s="2456"/>
      <c r="N10" s="647"/>
      <c r="O10" s="596"/>
    </row>
    <row r="11" spans="1:35" ht="13.5" customHeight="1">
      <c r="A11" s="615"/>
      <c r="B11" s="615"/>
      <c r="D11" s="2454"/>
      <c r="E11" s="2064"/>
      <c r="F11" s="2064"/>
      <c r="G11" s="663" t="s">
        <v>26</v>
      </c>
      <c r="H11" s="663" t="s">
        <v>27</v>
      </c>
      <c r="I11" s="663" t="s">
        <v>5</v>
      </c>
      <c r="J11" s="663"/>
      <c r="K11" s="663" t="s">
        <v>26</v>
      </c>
      <c r="L11" s="663" t="s">
        <v>27</v>
      </c>
      <c r="M11" s="662" t="s">
        <v>5</v>
      </c>
      <c r="N11" s="647"/>
    </row>
    <row r="12" spans="1:35" ht="12.95" customHeight="1">
      <c r="A12" s="661"/>
      <c r="B12" s="661"/>
      <c r="D12" s="2065">
        <v>1401</v>
      </c>
      <c r="E12" s="628" t="s">
        <v>9</v>
      </c>
      <c r="F12" s="641"/>
      <c r="G12" s="637"/>
      <c r="H12" s="637"/>
      <c r="I12" s="637"/>
      <c r="J12" s="637"/>
      <c r="K12" s="637"/>
      <c r="L12" s="637"/>
      <c r="M12" s="706"/>
      <c r="N12" s="647"/>
      <c r="O12" s="647"/>
    </row>
    <row r="13" spans="1:35" ht="6" customHeight="1">
      <c r="A13" s="596"/>
      <c r="B13" s="596"/>
      <c r="D13" s="2067"/>
      <c r="E13" s="634"/>
      <c r="F13" s="594"/>
      <c r="G13" s="635"/>
      <c r="H13" s="635"/>
      <c r="I13" s="636"/>
      <c r="J13" s="630"/>
      <c r="K13" s="635"/>
      <c r="L13" s="635"/>
      <c r="M13" s="705"/>
      <c r="N13" s="647"/>
      <c r="O13" s="647"/>
    </row>
    <row r="14" spans="1:35" ht="12.95" customHeight="1">
      <c r="A14" s="615"/>
      <c r="B14" s="615"/>
      <c r="D14" s="2065">
        <v>1402</v>
      </c>
      <c r="E14" s="628" t="s">
        <v>13</v>
      </c>
      <c r="F14" s="609"/>
      <c r="G14" s="620">
        <f>SUM(G15,G18)</f>
        <v>2</v>
      </c>
      <c r="H14" s="620">
        <f>SUM(H15,H18)</f>
        <v>19</v>
      </c>
      <c r="I14" s="620">
        <f t="shared" ref="I14:I24" si="0">SUM(G14:H14)</f>
        <v>21</v>
      </c>
      <c r="J14" s="620"/>
      <c r="K14" s="620">
        <f>SUM(K15,K18)</f>
        <v>11</v>
      </c>
      <c r="L14" s="620">
        <f>SUM(L15,L18)</f>
        <v>10</v>
      </c>
      <c r="M14" s="605">
        <f>K14+L14</f>
        <v>21</v>
      </c>
      <c r="N14" s="647"/>
      <c r="O14" s="647"/>
    </row>
    <row r="15" spans="1:35" ht="12" customHeight="1">
      <c r="A15" s="596"/>
      <c r="B15" s="596"/>
      <c r="C15" s="596"/>
      <c r="D15" s="2067"/>
      <c r="E15" s="634" t="s">
        <v>110</v>
      </c>
      <c r="F15" s="594"/>
      <c r="G15" s="635">
        <f>SUM(G16:G17)</f>
        <v>0</v>
      </c>
      <c r="H15" s="635">
        <f>SUM(H16:H17)</f>
        <v>4</v>
      </c>
      <c r="I15" s="635">
        <f t="shared" si="0"/>
        <v>4</v>
      </c>
      <c r="J15" s="635"/>
      <c r="K15" s="635">
        <f>SUM(K16:K17)</f>
        <v>3</v>
      </c>
      <c r="L15" s="635">
        <f>SUM(L16:L17)</f>
        <v>1</v>
      </c>
      <c r="M15" s="707">
        <f t="shared" ref="M15:M24" si="1">SUM(K15:L15)</f>
        <v>4</v>
      </c>
      <c r="N15" s="647"/>
      <c r="O15" s="647"/>
    </row>
    <row r="16" spans="1:35" ht="12" customHeight="1">
      <c r="A16" s="596"/>
      <c r="B16" s="596"/>
      <c r="C16" s="596"/>
      <c r="D16" s="2067"/>
      <c r="E16" s="653"/>
      <c r="F16" s="594" t="s">
        <v>227</v>
      </c>
      <c r="G16" s="631">
        <v>0</v>
      </c>
      <c r="H16" s="631">
        <v>3</v>
      </c>
      <c r="I16" s="633">
        <f t="shared" si="0"/>
        <v>3</v>
      </c>
      <c r="J16" s="630"/>
      <c r="K16" s="630">
        <v>2</v>
      </c>
      <c r="L16" s="630">
        <v>1</v>
      </c>
      <c r="M16" s="654">
        <f t="shared" si="1"/>
        <v>3</v>
      </c>
      <c r="N16" s="647"/>
      <c r="O16" s="647"/>
    </row>
    <row r="17" spans="1:15" ht="12" customHeight="1">
      <c r="A17" s="596"/>
      <c r="B17" s="596"/>
      <c r="C17" s="596"/>
      <c r="D17" s="2067"/>
      <c r="E17" s="653"/>
      <c r="F17" s="594" t="s">
        <v>232</v>
      </c>
      <c r="G17" s="631">
        <v>0</v>
      </c>
      <c r="H17" s="631">
        <v>1</v>
      </c>
      <c r="I17" s="633">
        <f t="shared" si="0"/>
        <v>1</v>
      </c>
      <c r="J17" s="630"/>
      <c r="K17" s="630">
        <v>1</v>
      </c>
      <c r="L17" s="630">
        <v>0</v>
      </c>
      <c r="M17" s="654">
        <f t="shared" si="1"/>
        <v>1</v>
      </c>
      <c r="N17" s="647"/>
      <c r="O17" s="647"/>
    </row>
    <row r="18" spans="1:15" ht="12" customHeight="1">
      <c r="A18" s="596"/>
      <c r="B18" s="596"/>
      <c r="C18" s="596"/>
      <c r="D18" s="2067"/>
      <c r="E18" s="634" t="s">
        <v>56</v>
      </c>
      <c r="F18" s="594"/>
      <c r="G18" s="635">
        <f>SUM(G19:G21)</f>
        <v>2</v>
      </c>
      <c r="H18" s="635">
        <f>SUM(H19:H21)</f>
        <v>15</v>
      </c>
      <c r="I18" s="635">
        <f t="shared" si="0"/>
        <v>17</v>
      </c>
      <c r="J18" s="635"/>
      <c r="K18" s="635">
        <f>SUM(K19:K21)</f>
        <v>8</v>
      </c>
      <c r="L18" s="635">
        <f>SUM(L19:L21)</f>
        <v>9</v>
      </c>
      <c r="M18" s="707">
        <f t="shared" si="1"/>
        <v>17</v>
      </c>
      <c r="N18" s="647"/>
      <c r="O18" s="647"/>
    </row>
    <row r="19" spans="1:15" ht="12" customHeight="1">
      <c r="A19" s="596"/>
      <c r="B19" s="596"/>
      <c r="C19" s="596"/>
      <c r="D19" s="2067"/>
      <c r="E19" s="653"/>
      <c r="F19" s="594" t="s">
        <v>228</v>
      </c>
      <c r="G19" s="630">
        <v>1</v>
      </c>
      <c r="H19" s="630">
        <v>9</v>
      </c>
      <c r="I19" s="633">
        <f t="shared" si="0"/>
        <v>10</v>
      </c>
      <c r="J19" s="630"/>
      <c r="K19" s="630">
        <v>4</v>
      </c>
      <c r="L19" s="630">
        <v>6</v>
      </c>
      <c r="M19" s="654">
        <f t="shared" si="1"/>
        <v>10</v>
      </c>
      <c r="N19" s="647"/>
      <c r="O19" s="647"/>
    </row>
    <row r="20" spans="1:15" ht="12" customHeight="1">
      <c r="A20" s="596"/>
      <c r="B20" s="596"/>
      <c r="C20" s="596"/>
      <c r="D20" s="2067"/>
      <c r="E20" s="653"/>
      <c r="F20" s="594" t="s">
        <v>231</v>
      </c>
      <c r="G20" s="630">
        <v>1</v>
      </c>
      <c r="H20" s="630">
        <v>2</v>
      </c>
      <c r="I20" s="633">
        <f t="shared" si="0"/>
        <v>3</v>
      </c>
      <c r="J20" s="630"/>
      <c r="K20" s="630">
        <v>1</v>
      </c>
      <c r="L20" s="630">
        <v>2</v>
      </c>
      <c r="M20" s="654">
        <f t="shared" si="1"/>
        <v>3</v>
      </c>
      <c r="N20" s="647"/>
      <c r="O20" s="647"/>
    </row>
    <row r="21" spans="1:15" ht="12" customHeight="1">
      <c r="A21" s="596"/>
      <c r="B21" s="596"/>
      <c r="C21" s="596"/>
      <c r="D21" s="2067"/>
      <c r="E21" s="653"/>
      <c r="F21" s="594" t="s">
        <v>226</v>
      </c>
      <c r="G21" s="631">
        <v>0</v>
      </c>
      <c r="H21" s="631">
        <v>4</v>
      </c>
      <c r="I21" s="633">
        <f t="shared" si="0"/>
        <v>4</v>
      </c>
      <c r="J21" s="630"/>
      <c r="K21" s="630">
        <v>3</v>
      </c>
      <c r="L21" s="630">
        <v>1</v>
      </c>
      <c r="M21" s="654">
        <f t="shared" si="1"/>
        <v>4</v>
      </c>
      <c r="N21" s="647"/>
      <c r="O21" s="647"/>
    </row>
    <row r="22" spans="1:15" ht="12.75" customHeight="1">
      <c r="A22" s="615"/>
      <c r="B22" s="615"/>
      <c r="D22" s="2065">
        <v>1403</v>
      </c>
      <c r="E22" s="628" t="s">
        <v>14</v>
      </c>
      <c r="F22" s="609"/>
      <c r="G22" s="637">
        <f>SUM(G23)</f>
        <v>0</v>
      </c>
      <c r="H22" s="637">
        <f>SUM(H23)</f>
        <v>1</v>
      </c>
      <c r="I22" s="620">
        <f t="shared" si="0"/>
        <v>1</v>
      </c>
      <c r="J22" s="620"/>
      <c r="K22" s="620">
        <f>SUM(K23)</f>
        <v>1</v>
      </c>
      <c r="L22" s="620">
        <f>SUM(L23)</f>
        <v>0</v>
      </c>
      <c r="M22" s="605">
        <f t="shared" si="1"/>
        <v>1</v>
      </c>
      <c r="N22" s="647"/>
      <c r="O22" s="647"/>
    </row>
    <row r="23" spans="1:15" ht="12.75" customHeight="1">
      <c r="A23" s="615"/>
      <c r="B23" s="615"/>
      <c r="D23" s="2067"/>
      <c r="E23" s="728" t="s">
        <v>307</v>
      </c>
      <c r="F23" s="718"/>
      <c r="G23" s="715">
        <f>SUM(G24)</f>
        <v>0</v>
      </c>
      <c r="H23" s="715">
        <f>SUM(H24)</f>
        <v>1</v>
      </c>
      <c r="I23" s="727">
        <f t="shared" si="0"/>
        <v>1</v>
      </c>
      <c r="J23" s="727"/>
      <c r="K23" s="727">
        <f>SUM(K24)</f>
        <v>1</v>
      </c>
      <c r="L23" s="727">
        <f>SUM(L24)</f>
        <v>0</v>
      </c>
      <c r="M23" s="726">
        <f t="shared" si="1"/>
        <v>1</v>
      </c>
      <c r="N23" s="647"/>
      <c r="O23" s="647"/>
    </row>
    <row r="24" spans="1:15" ht="12.75" customHeight="1">
      <c r="A24" s="596"/>
      <c r="B24" s="596"/>
      <c r="C24" s="596"/>
      <c r="D24" s="2067"/>
      <c r="E24" s="634"/>
      <c r="F24" s="725" t="s">
        <v>224</v>
      </c>
      <c r="G24" s="633">
        <v>0</v>
      </c>
      <c r="H24" s="633">
        <v>1</v>
      </c>
      <c r="I24" s="633">
        <f t="shared" si="0"/>
        <v>1</v>
      </c>
      <c r="J24" s="633"/>
      <c r="K24" s="633">
        <v>1</v>
      </c>
      <c r="L24" s="633">
        <v>0</v>
      </c>
      <c r="M24" s="724">
        <f t="shared" si="1"/>
        <v>1</v>
      </c>
      <c r="N24" s="647"/>
      <c r="O24" s="647"/>
    </row>
    <row r="25" spans="1:15">
      <c r="A25" s="596"/>
      <c r="B25" s="596"/>
      <c r="C25" s="596"/>
      <c r="D25" s="2072">
        <v>1404</v>
      </c>
      <c r="E25" s="628" t="s">
        <v>34</v>
      </c>
      <c r="F25" s="609"/>
      <c r="G25" s="637"/>
      <c r="H25" s="637"/>
      <c r="I25" s="637"/>
      <c r="J25" s="637"/>
      <c r="K25" s="637"/>
      <c r="L25" s="637"/>
      <c r="M25" s="706"/>
    </row>
    <row r="26" spans="1:15" ht="6" customHeight="1">
      <c r="A26" s="596"/>
      <c r="B26" s="596"/>
      <c r="C26" s="596"/>
      <c r="D26" s="2075"/>
      <c r="E26" s="688"/>
      <c r="F26" s="687"/>
      <c r="G26" s="686"/>
      <c r="H26" s="686"/>
      <c r="I26" s="685"/>
      <c r="J26" s="684"/>
      <c r="K26" s="683"/>
      <c r="L26" s="683"/>
      <c r="M26" s="682"/>
    </row>
    <row r="27" spans="1:15" ht="12.75" customHeight="1">
      <c r="A27" s="596"/>
      <c r="B27" s="596"/>
      <c r="C27" s="596"/>
      <c r="D27" s="2065">
        <v>1405</v>
      </c>
      <c r="E27" s="628" t="s">
        <v>18</v>
      </c>
      <c r="F27" s="641"/>
      <c r="G27" s="620">
        <f>SUM(G28)</f>
        <v>1</v>
      </c>
      <c r="H27" s="620">
        <f>SUM(H28)</f>
        <v>4</v>
      </c>
      <c r="I27" s="620">
        <f t="shared" ref="I27:I37" si="2">SUM(G27:H27)</f>
        <v>5</v>
      </c>
      <c r="J27" s="620"/>
      <c r="K27" s="620">
        <f>SUM(K28)</f>
        <v>3</v>
      </c>
      <c r="L27" s="620">
        <f>SUM(L28)</f>
        <v>2</v>
      </c>
      <c r="M27" s="605">
        <f t="shared" ref="M27:M37" si="3">SUM(K27:L27)</f>
        <v>5</v>
      </c>
    </row>
    <row r="28" spans="1:15" ht="12.75" customHeight="1">
      <c r="A28" s="596"/>
      <c r="B28" s="596"/>
      <c r="C28" s="596"/>
      <c r="D28" s="2067"/>
      <c r="E28" s="719" t="s">
        <v>65</v>
      </c>
      <c r="F28" s="723"/>
      <c r="G28" s="722">
        <f>SUM(G29)</f>
        <v>1</v>
      </c>
      <c r="H28" s="722">
        <f>SUM(H29)</f>
        <v>4</v>
      </c>
      <c r="I28" s="636">
        <f t="shared" si="2"/>
        <v>5</v>
      </c>
      <c r="J28" s="630"/>
      <c r="K28" s="635">
        <f>SUM(K29)</f>
        <v>3</v>
      </c>
      <c r="L28" s="635">
        <f>SUM(L29)</f>
        <v>2</v>
      </c>
      <c r="M28" s="707">
        <f t="shared" si="3"/>
        <v>5</v>
      </c>
    </row>
    <row r="29" spans="1:15" ht="12.75" customHeight="1">
      <c r="A29" s="596"/>
      <c r="B29" s="596"/>
      <c r="C29" s="596"/>
      <c r="D29" s="2068"/>
      <c r="E29" s="615"/>
      <c r="F29" s="594" t="s">
        <v>306</v>
      </c>
      <c r="G29" s="721">
        <v>1</v>
      </c>
      <c r="H29" s="721">
        <v>4</v>
      </c>
      <c r="I29" s="642">
        <f t="shared" si="2"/>
        <v>5</v>
      </c>
      <c r="J29" s="630"/>
      <c r="K29" s="630">
        <v>3</v>
      </c>
      <c r="L29" s="630">
        <v>2</v>
      </c>
      <c r="M29" s="654">
        <f t="shared" si="3"/>
        <v>5</v>
      </c>
    </row>
    <row r="30" spans="1:15" ht="12" customHeight="1">
      <c r="A30" s="615"/>
      <c r="B30" s="615"/>
      <c r="D30" s="2065">
        <v>1406</v>
      </c>
      <c r="E30" s="628" t="s">
        <v>22</v>
      </c>
      <c r="F30" s="609"/>
      <c r="G30" s="637">
        <f>SUM(G33+G31)</f>
        <v>1</v>
      </c>
      <c r="H30" s="637">
        <f>SUM(H33+H31)</f>
        <v>9</v>
      </c>
      <c r="I30" s="637">
        <f t="shared" si="2"/>
        <v>10</v>
      </c>
      <c r="J30" s="626"/>
      <c r="K30" s="606">
        <f>SUM(K33+K31)</f>
        <v>6</v>
      </c>
      <c r="L30" s="606">
        <f>SUM(L33+L31)</f>
        <v>4</v>
      </c>
      <c r="M30" s="689">
        <f t="shared" si="3"/>
        <v>10</v>
      </c>
    </row>
    <row r="31" spans="1:15" ht="12.75" customHeight="1">
      <c r="A31" s="615"/>
      <c r="B31" s="615"/>
      <c r="D31" s="2067"/>
      <c r="E31" s="634" t="s">
        <v>23</v>
      </c>
      <c r="F31" s="594"/>
      <c r="G31" s="635">
        <f>SUM(G32)</f>
        <v>0</v>
      </c>
      <c r="H31" s="635">
        <f>SUM(H32)</f>
        <v>2</v>
      </c>
      <c r="I31" s="636">
        <f t="shared" si="2"/>
        <v>2</v>
      </c>
      <c r="J31" s="630"/>
      <c r="K31" s="635">
        <f>SUM(K32)</f>
        <v>2</v>
      </c>
      <c r="L31" s="635">
        <f>SUM(L32)</f>
        <v>0</v>
      </c>
      <c r="M31" s="707">
        <f t="shared" si="3"/>
        <v>2</v>
      </c>
    </row>
    <row r="32" spans="1:15" ht="12.75" customHeight="1">
      <c r="A32" s="615"/>
      <c r="B32" s="615"/>
      <c r="D32" s="2067"/>
      <c r="E32" s="632"/>
      <c r="F32" s="594" t="s">
        <v>195</v>
      </c>
      <c r="G32" s="631">
        <v>0</v>
      </c>
      <c r="H32" s="631">
        <v>2</v>
      </c>
      <c r="I32" s="633">
        <f t="shared" si="2"/>
        <v>2</v>
      </c>
      <c r="J32" s="630"/>
      <c r="K32" s="630">
        <v>2</v>
      </c>
      <c r="L32" s="630">
        <v>0</v>
      </c>
      <c r="M32" s="654">
        <f t="shared" si="3"/>
        <v>2</v>
      </c>
    </row>
    <row r="33" spans="1:13" ht="12" customHeight="1">
      <c r="A33" s="596"/>
      <c r="B33" s="596"/>
      <c r="C33" s="596"/>
      <c r="D33" s="2067"/>
      <c r="E33" s="634" t="s">
        <v>36</v>
      </c>
      <c r="F33" s="594"/>
      <c r="G33" s="635">
        <f>SUM(G34)</f>
        <v>1</v>
      </c>
      <c r="H33" s="635">
        <f>SUM(H34)</f>
        <v>7</v>
      </c>
      <c r="I33" s="636">
        <f t="shared" si="2"/>
        <v>8</v>
      </c>
      <c r="J33" s="630"/>
      <c r="K33" s="635">
        <f>SUM(K34)</f>
        <v>4</v>
      </c>
      <c r="L33" s="635">
        <f>SUM(L34)</f>
        <v>4</v>
      </c>
      <c r="M33" s="707">
        <f t="shared" si="3"/>
        <v>8</v>
      </c>
    </row>
    <row r="34" spans="1:13" ht="12" customHeight="1">
      <c r="A34" s="596"/>
      <c r="B34" s="596"/>
      <c r="C34" s="596"/>
      <c r="D34" s="2067"/>
      <c r="E34" s="653"/>
      <c r="F34" s="615" t="s">
        <v>196</v>
      </c>
      <c r="G34" s="720">
        <v>1</v>
      </c>
      <c r="H34" s="720">
        <v>7</v>
      </c>
      <c r="I34" s="633">
        <f t="shared" si="2"/>
        <v>8</v>
      </c>
      <c r="J34" s="630"/>
      <c r="K34" s="720">
        <v>4</v>
      </c>
      <c r="L34" s="720">
        <v>4</v>
      </c>
      <c r="M34" s="654">
        <f t="shared" si="3"/>
        <v>8</v>
      </c>
    </row>
    <row r="35" spans="1:13" ht="12.75" customHeight="1">
      <c r="A35" s="615"/>
      <c r="B35" s="615"/>
      <c r="D35" s="2072">
        <v>1407</v>
      </c>
      <c r="E35" s="628" t="s">
        <v>24</v>
      </c>
      <c r="F35" s="609"/>
      <c r="G35" s="608">
        <f>SUM(G36)</f>
        <v>0</v>
      </c>
      <c r="H35" s="608">
        <f>SUM(H36)</f>
        <v>1</v>
      </c>
      <c r="I35" s="637">
        <f t="shared" si="2"/>
        <v>1</v>
      </c>
      <c r="J35" s="626"/>
      <c r="K35" s="606">
        <f>SUM(K36)</f>
        <v>1</v>
      </c>
      <c r="L35" s="606">
        <f>SUM(L36)</f>
        <v>0</v>
      </c>
      <c r="M35" s="689">
        <f t="shared" si="3"/>
        <v>1</v>
      </c>
    </row>
    <row r="36" spans="1:13" ht="12.75" customHeight="1">
      <c r="A36" s="615"/>
      <c r="B36" s="615"/>
      <c r="D36" s="2073"/>
      <c r="E36" s="719" t="s">
        <v>51</v>
      </c>
      <c r="F36" s="718"/>
      <c r="G36" s="717">
        <f>SUM(G37)</f>
        <v>0</v>
      </c>
      <c r="H36" s="717">
        <f>SUM(H37)</f>
        <v>1</v>
      </c>
      <c r="I36" s="715">
        <f t="shared" si="2"/>
        <v>1</v>
      </c>
      <c r="J36" s="716"/>
      <c r="K36" s="715">
        <f>SUM(K37)</f>
        <v>1</v>
      </c>
      <c r="L36" s="715">
        <f>SUM(L37)</f>
        <v>0</v>
      </c>
      <c r="M36" s="714">
        <f t="shared" si="3"/>
        <v>1</v>
      </c>
    </row>
    <row r="37" spans="1:13" ht="12" customHeight="1">
      <c r="A37" s="615"/>
      <c r="B37" s="615"/>
      <c r="D37" s="2075"/>
      <c r="E37" s="688"/>
      <c r="F37" s="713" t="s">
        <v>186</v>
      </c>
      <c r="G37" s="712">
        <v>0</v>
      </c>
      <c r="H37" s="712">
        <v>1</v>
      </c>
      <c r="I37" s="711">
        <f t="shared" si="2"/>
        <v>1</v>
      </c>
      <c r="J37" s="711"/>
      <c r="K37" s="711">
        <v>1</v>
      </c>
      <c r="L37" s="711">
        <v>0</v>
      </c>
      <c r="M37" s="710">
        <f t="shared" si="3"/>
        <v>1</v>
      </c>
    </row>
    <row r="38" spans="1:13" ht="12.75" customHeight="1">
      <c r="A38" s="615"/>
      <c r="B38" s="615"/>
      <c r="D38" s="2072">
        <v>1408</v>
      </c>
      <c r="E38" s="628" t="s">
        <v>25</v>
      </c>
      <c r="F38" s="709"/>
      <c r="G38" s="620"/>
      <c r="H38" s="620"/>
      <c r="I38" s="637"/>
      <c r="J38" s="626"/>
      <c r="K38" s="606"/>
      <c r="L38" s="606"/>
      <c r="M38" s="689"/>
    </row>
    <row r="39" spans="1:13" ht="6" customHeight="1">
      <c r="A39" s="615"/>
      <c r="B39" s="615"/>
      <c r="D39" s="2075"/>
      <c r="E39" s="688"/>
      <c r="F39" s="687"/>
      <c r="G39" s="686"/>
      <c r="H39" s="686"/>
      <c r="I39" s="685"/>
      <c r="J39" s="684"/>
      <c r="K39" s="683"/>
      <c r="L39" s="683"/>
      <c r="M39" s="682"/>
    </row>
    <row r="40" spans="1:13" ht="12.75" customHeight="1">
      <c r="A40" s="596"/>
      <c r="B40" s="596"/>
      <c r="C40" s="596"/>
      <c r="D40" s="2072">
        <v>1624</v>
      </c>
      <c r="E40" s="628" t="s">
        <v>47</v>
      </c>
      <c r="F40" s="609"/>
      <c r="G40" s="608"/>
      <c r="H40" s="608"/>
      <c r="I40" s="637"/>
      <c r="J40" s="606"/>
      <c r="K40" s="606"/>
      <c r="L40" s="606"/>
      <c r="M40" s="689"/>
    </row>
    <row r="41" spans="1:13" ht="6" customHeight="1">
      <c r="A41" s="596"/>
      <c r="B41" s="596"/>
      <c r="C41" s="596"/>
      <c r="D41" s="2075"/>
      <c r="E41" s="688"/>
      <c r="F41" s="687"/>
      <c r="G41" s="686"/>
      <c r="H41" s="686"/>
      <c r="I41" s="685"/>
      <c r="J41" s="684"/>
      <c r="K41" s="683"/>
      <c r="L41" s="683"/>
      <c r="M41" s="682"/>
    </row>
    <row r="42" spans="1:13" ht="12.75" customHeight="1">
      <c r="E42" s="2448" t="s">
        <v>5</v>
      </c>
      <c r="F42" s="2449"/>
      <c r="G42" s="598">
        <f>SUM(G12+G14+G22+G26+G27+G30+G37+G39+G40)</f>
        <v>4</v>
      </c>
      <c r="H42" s="598">
        <f>SUM(H12+H14+H22+H26+H27+H30+H37+H39+H40)</f>
        <v>34</v>
      </c>
      <c r="I42" s="598">
        <f>SUM(I12+I14+I22+I26+I27+I30+I37+I39+I40)</f>
        <v>38</v>
      </c>
      <c r="J42" s="598"/>
      <c r="K42" s="598">
        <f>SUM(K12+K14+K22+K26+K27+K30+K37+K39+K40)</f>
        <v>22</v>
      </c>
      <c r="L42" s="598">
        <f>SUM(L12+L14+L22+L26+L27+L30+L37+L39+L40)</f>
        <v>16</v>
      </c>
      <c r="M42" s="597">
        <f>SUM(M12+M14+M22+M26+M27+M30+M37+M39+M40)</f>
        <v>38</v>
      </c>
    </row>
    <row r="43" spans="1:13" s="594" customFormat="1" ht="11.25" customHeight="1">
      <c r="C43" s="593"/>
      <c r="E43" s="594" t="s">
        <v>296</v>
      </c>
      <c r="G43" s="596"/>
      <c r="H43" s="596"/>
      <c r="I43" s="596"/>
      <c r="J43" s="596"/>
      <c r="K43" s="596"/>
      <c r="L43" s="596"/>
      <c r="M43" s="596"/>
    </row>
    <row r="44" spans="1:13" ht="9" customHeight="1">
      <c r="E44" s="595"/>
    </row>
    <row r="45" spans="1:13" ht="9" customHeight="1"/>
    <row r="46" spans="1:13" ht="9" customHeight="1"/>
    <row r="47" spans="1:13" ht="9" customHeight="1">
      <c r="A47" s="591"/>
      <c r="B47" s="591"/>
      <c r="C47" s="591"/>
      <c r="G47" s="591"/>
      <c r="H47" s="591"/>
      <c r="I47" s="591"/>
      <c r="J47" s="591"/>
      <c r="K47" s="591"/>
      <c r="L47" s="591"/>
      <c r="M47" s="591"/>
    </row>
    <row r="48" spans="1:13" ht="9" customHeight="1">
      <c r="A48" s="591"/>
      <c r="B48" s="591"/>
      <c r="C48" s="591"/>
      <c r="G48" s="591"/>
      <c r="H48" s="591"/>
      <c r="I48" s="591"/>
      <c r="J48" s="591"/>
      <c r="K48" s="591"/>
      <c r="L48" s="591"/>
      <c r="M48" s="591"/>
    </row>
    <row r="49" s="591" customFormat="1" ht="9" customHeight="1"/>
    <row r="50" s="591" customFormat="1" ht="9" customHeight="1"/>
    <row r="51" s="591" customFormat="1" ht="9" customHeight="1"/>
    <row r="52" s="591" customFormat="1" ht="9" customHeight="1"/>
    <row r="53" s="591" customFormat="1" ht="9" customHeight="1"/>
    <row r="54" s="591" customFormat="1" ht="9" customHeight="1"/>
    <row r="55" s="591" customFormat="1" ht="9" customHeight="1"/>
    <row r="56" s="591" customFormat="1" ht="9" customHeight="1"/>
    <row r="57" s="591" customFormat="1" ht="9" customHeight="1"/>
    <row r="58" s="591" customFormat="1" ht="9" customHeight="1"/>
    <row r="59" s="591" customFormat="1" ht="9" customHeight="1"/>
    <row r="60" s="591" customFormat="1" ht="9" customHeight="1"/>
    <row r="61" s="591" customFormat="1" ht="9" customHeight="1"/>
    <row r="62" s="591" customFormat="1" ht="9" customHeight="1"/>
    <row r="63" s="591" customFormat="1" ht="9" customHeight="1"/>
    <row r="64" s="591" customFormat="1" ht="9" customHeight="1"/>
    <row r="65" s="591" customFormat="1" ht="9" customHeight="1"/>
    <row r="66" s="591" customFormat="1" ht="9" customHeight="1"/>
    <row r="67" s="591" customFormat="1" ht="9" customHeight="1"/>
    <row r="68" s="591" customFormat="1" ht="9" customHeight="1"/>
    <row r="69" s="591" customFormat="1" ht="9" customHeight="1"/>
    <row r="70" s="591" customFormat="1" ht="9" customHeight="1"/>
    <row r="71" s="591" customFormat="1" ht="9" customHeight="1"/>
    <row r="72" s="591" customFormat="1" ht="9" customHeight="1"/>
    <row r="73" s="591" customFormat="1" ht="9" customHeight="1"/>
    <row r="74" s="591" customFormat="1" ht="9" customHeight="1"/>
    <row r="75" s="591" customFormat="1" ht="9" customHeight="1"/>
    <row r="76" s="591" customFormat="1" ht="9" customHeight="1"/>
    <row r="77" s="591" customFormat="1" ht="9" customHeight="1"/>
    <row r="78" s="591" customFormat="1" ht="9" customHeight="1"/>
    <row r="79" s="591" customFormat="1" ht="9" customHeight="1"/>
    <row r="80" s="591" customFormat="1" ht="9" customHeight="1"/>
    <row r="81" s="591" customFormat="1" ht="9" customHeight="1"/>
    <row r="82" s="591" customFormat="1" ht="9" customHeight="1"/>
    <row r="83" s="591" customFormat="1" ht="9" customHeight="1"/>
    <row r="84" s="591" customFormat="1" ht="9" customHeight="1"/>
    <row r="85" s="591" customFormat="1" ht="9" customHeight="1"/>
    <row r="86" s="591" customFormat="1" ht="9" customHeight="1"/>
    <row r="87" s="591" customFormat="1" ht="9" customHeight="1"/>
    <row r="88" s="591" customFormat="1" ht="9" customHeight="1"/>
    <row r="89" s="591" customFormat="1" ht="9" customHeight="1"/>
    <row r="90" s="591" customFormat="1" ht="9" customHeight="1"/>
    <row r="91" s="591" customFormat="1" ht="9" customHeight="1"/>
    <row r="92" s="591" customFormat="1" ht="9" customHeight="1"/>
    <row r="93" s="591" customFormat="1" ht="9" customHeight="1"/>
    <row r="94" s="591" customFormat="1" ht="9" customHeight="1"/>
    <row r="95" s="591" customFormat="1" ht="9" customHeight="1"/>
    <row r="96" s="591" customFormat="1" ht="9" customHeight="1"/>
    <row r="97" s="591" customFormat="1" ht="9" customHeight="1"/>
    <row r="98" s="591" customFormat="1" ht="9" customHeight="1"/>
    <row r="99" s="591" customFormat="1" ht="9" customHeight="1"/>
    <row r="100" s="591" customFormat="1" ht="9" customHeight="1"/>
    <row r="101" s="591" customFormat="1" ht="9" customHeight="1"/>
    <row r="102" s="591" customFormat="1" ht="9" customHeight="1"/>
    <row r="103" s="591" customFormat="1" ht="9" customHeight="1"/>
    <row r="104" s="591" customFormat="1" ht="9" customHeight="1"/>
    <row r="105" s="591" customFormat="1" ht="9" customHeight="1"/>
    <row r="106" s="591" customFormat="1" ht="9" customHeight="1"/>
    <row r="107" s="591" customFormat="1" ht="9" customHeight="1"/>
    <row r="108" s="591" customFormat="1" ht="9" customHeight="1"/>
    <row r="109" s="591" customFormat="1" ht="9" customHeight="1"/>
    <row r="110" s="591" customFormat="1" ht="9" customHeight="1"/>
    <row r="111" s="591" customFormat="1" ht="9" customHeight="1"/>
    <row r="112" s="591" customFormat="1" ht="9" customHeight="1"/>
    <row r="113" s="591" customFormat="1" ht="9" customHeight="1"/>
    <row r="114" s="591" customFormat="1" ht="9" customHeight="1"/>
    <row r="115" s="591" customFormat="1" ht="9" customHeight="1"/>
    <row r="116" s="591" customFormat="1" ht="9" customHeight="1"/>
    <row r="117" s="591" customFormat="1" ht="9" customHeight="1"/>
    <row r="118" s="591" customFormat="1" ht="9" customHeight="1"/>
    <row r="119" s="591" customFormat="1" ht="9" customHeight="1"/>
    <row r="120" s="591" customFormat="1" ht="9" customHeight="1"/>
    <row r="121" s="591" customFormat="1" ht="9" customHeight="1"/>
    <row r="122" s="591" customFormat="1" ht="9" customHeight="1"/>
    <row r="123" s="591" customFormat="1" ht="9" customHeight="1"/>
    <row r="124" s="591" customFormat="1" ht="9" customHeight="1"/>
    <row r="125" s="591" customFormat="1" ht="9" customHeight="1"/>
    <row r="126" s="591" customFormat="1" ht="9" customHeight="1"/>
    <row r="127" s="591" customFormat="1" ht="9" customHeight="1"/>
    <row r="128" s="591" customFormat="1" ht="9" customHeight="1"/>
    <row r="129" s="591" customFormat="1" ht="9" customHeight="1"/>
    <row r="130" s="591" customFormat="1" ht="9" customHeight="1"/>
    <row r="131" s="591" customFormat="1" ht="9" customHeight="1"/>
    <row r="132" s="591" customFormat="1" ht="9" customHeight="1"/>
    <row r="133" s="591" customFormat="1" ht="9" customHeight="1"/>
    <row r="134" s="591" customFormat="1" ht="9" customHeight="1"/>
    <row r="135" s="591" customFormat="1" ht="9" customHeight="1"/>
    <row r="136" s="591" customFormat="1" ht="9" customHeight="1"/>
    <row r="137" s="591" customFormat="1" ht="9" customHeight="1"/>
    <row r="138" s="591" customFormat="1" ht="9" customHeight="1"/>
    <row r="139" s="591" customFormat="1" ht="9" customHeight="1"/>
    <row r="140" s="591" customFormat="1" ht="9" customHeight="1"/>
    <row r="141" s="591" customFormat="1" ht="9" customHeight="1"/>
    <row r="142" s="591" customFormat="1" ht="9" customHeight="1"/>
    <row r="143" s="591" customFormat="1" ht="9" customHeight="1"/>
    <row r="144" s="591" customFormat="1" ht="9" customHeight="1"/>
    <row r="145" s="591" customFormat="1" ht="9" customHeight="1"/>
    <row r="146" s="591" customFormat="1" ht="9" customHeight="1"/>
    <row r="147" s="591" customFormat="1" ht="9" customHeight="1"/>
    <row r="148" s="591" customFormat="1" ht="9" customHeight="1"/>
    <row r="149" s="591" customFormat="1" ht="9" customHeight="1"/>
    <row r="150" s="591" customFormat="1" ht="9" customHeight="1"/>
    <row r="151" s="591" customFormat="1" ht="9" customHeight="1"/>
    <row r="152" s="591" customFormat="1" ht="9" customHeight="1"/>
    <row r="153" s="591" customFormat="1" ht="9" customHeight="1"/>
    <row r="154" s="591" customFormat="1" ht="9" customHeight="1"/>
    <row r="155" s="591" customFormat="1" ht="9" customHeight="1"/>
    <row r="156" s="591" customFormat="1" ht="9" customHeight="1"/>
    <row r="157" s="591" customFormat="1" ht="9" customHeight="1"/>
    <row r="158" s="591" customFormat="1" ht="9" customHeight="1"/>
    <row r="159" s="591" customFormat="1" ht="9" customHeight="1"/>
    <row r="160" s="591" customFormat="1" ht="9" customHeight="1"/>
    <row r="161" s="591" customFormat="1" ht="9" customHeight="1"/>
    <row r="162" s="591" customFormat="1" ht="9" customHeight="1"/>
    <row r="163" s="591" customFormat="1" ht="9" customHeight="1"/>
    <row r="164" s="591" customFormat="1" ht="9" customHeight="1"/>
    <row r="165" s="591" customFormat="1" ht="9" customHeight="1"/>
    <row r="166" s="591" customFormat="1" ht="9" customHeight="1"/>
    <row r="167" s="591" customFormat="1" ht="9" customHeight="1"/>
    <row r="168" s="591" customFormat="1" ht="9" customHeight="1"/>
    <row r="169" s="591" customFormat="1" ht="9" customHeight="1"/>
    <row r="170" s="591" customFormat="1" ht="9" customHeight="1"/>
    <row r="171" s="591" customFormat="1" ht="9" customHeight="1"/>
    <row r="172" s="591" customFormat="1" ht="9" customHeight="1"/>
    <row r="173" s="591" customFormat="1" ht="9" customHeight="1"/>
    <row r="174" s="591" customFormat="1" ht="9" customHeight="1"/>
    <row r="175" s="591" customFormat="1" ht="9" customHeight="1"/>
    <row r="176" s="591" customFormat="1" ht="9" customHeight="1"/>
    <row r="177" s="591" customFormat="1" ht="9" customHeight="1"/>
    <row r="178" s="591" customFormat="1" ht="9" customHeight="1"/>
    <row r="179" s="591" customFormat="1" ht="9" customHeight="1"/>
    <row r="180" s="591" customFormat="1" ht="9" customHeight="1"/>
    <row r="181" s="591" customFormat="1" ht="9" customHeight="1"/>
    <row r="182" s="591" customFormat="1" ht="9" customHeight="1"/>
    <row r="183" s="591" customFormat="1" ht="9" customHeight="1"/>
    <row r="184" s="591" customFormat="1" ht="9" customHeight="1"/>
    <row r="185" s="591" customFormat="1" ht="9" customHeight="1"/>
    <row r="186" s="591" customFormat="1" ht="9" customHeight="1"/>
    <row r="187" s="591" customFormat="1" ht="9" customHeight="1"/>
    <row r="188" s="591" customFormat="1" ht="9" customHeight="1"/>
    <row r="189" s="591" customFormat="1" ht="9" customHeight="1"/>
    <row r="190" s="591" customFormat="1" ht="9" customHeight="1"/>
    <row r="191" s="591" customFormat="1" ht="9" customHeight="1"/>
    <row r="192" s="591" customFormat="1" ht="9" customHeight="1"/>
    <row r="193" s="591" customFormat="1" ht="9" customHeight="1"/>
    <row r="194" s="591" customFormat="1" ht="9" customHeight="1"/>
    <row r="195" s="591" customFormat="1" ht="9" customHeight="1"/>
    <row r="196" s="591" customFormat="1" ht="9" customHeight="1"/>
    <row r="197" s="591" customFormat="1" ht="9" customHeight="1"/>
    <row r="198" s="591" customFormat="1" ht="9" customHeight="1"/>
    <row r="199" s="591" customFormat="1" ht="9" customHeight="1"/>
    <row r="200" s="591" customFormat="1" ht="9" customHeight="1"/>
    <row r="201" s="591" customFormat="1" ht="9" customHeight="1"/>
    <row r="202" s="591" customFormat="1" ht="9" customHeight="1"/>
    <row r="203" s="591" customFormat="1" ht="9" customHeight="1"/>
    <row r="204" s="591" customFormat="1" ht="9" customHeight="1"/>
    <row r="205" s="591" customFormat="1" ht="9" customHeight="1"/>
    <row r="206" s="591" customFormat="1" ht="9" customHeight="1"/>
    <row r="207" s="591" customFormat="1" ht="9" customHeight="1"/>
    <row r="208" s="591" customFormat="1" ht="9" customHeight="1"/>
    <row r="209" s="591" customFormat="1" ht="9" customHeight="1"/>
    <row r="210" s="591" customFormat="1" ht="9" customHeight="1"/>
    <row r="211" s="591" customFormat="1" ht="9" customHeight="1"/>
    <row r="212" s="591" customFormat="1" ht="9" customHeight="1"/>
    <row r="213" s="591" customFormat="1" ht="9" customHeight="1"/>
    <row r="214" s="591" customFormat="1" ht="9" customHeight="1"/>
    <row r="215" s="591" customFormat="1" ht="9" customHeight="1"/>
    <row r="216" s="591" customFormat="1" ht="9" customHeight="1"/>
    <row r="217" s="591" customFormat="1" ht="9" customHeight="1"/>
    <row r="218" s="591" customFormat="1" ht="9" customHeight="1"/>
    <row r="219" s="591" customFormat="1" ht="9" customHeight="1"/>
    <row r="220" s="591" customFormat="1" ht="9" customHeight="1"/>
    <row r="221" s="591" customFormat="1" ht="9" customHeight="1"/>
    <row r="222" s="591" customFormat="1" ht="9" customHeight="1"/>
    <row r="223" s="591" customFormat="1" ht="9" customHeight="1"/>
    <row r="224" s="591" customFormat="1" ht="9" customHeight="1"/>
    <row r="225" s="591" customFormat="1" ht="9" customHeight="1"/>
    <row r="226" s="591" customFormat="1" ht="9" customHeight="1"/>
    <row r="227" s="591" customFormat="1" ht="9" customHeight="1"/>
    <row r="228" s="591" customFormat="1" ht="9" customHeight="1"/>
    <row r="229" s="591" customFormat="1" ht="9" customHeight="1"/>
    <row r="230" s="591" customFormat="1" ht="9" customHeight="1"/>
    <row r="231" s="591" customFormat="1" ht="9" customHeight="1"/>
    <row r="232" s="591" customFormat="1" ht="9" customHeight="1"/>
    <row r="233" s="591" customFormat="1" ht="9" customHeight="1"/>
    <row r="234" s="591" customFormat="1" ht="9" customHeight="1"/>
    <row r="235" s="591" customFormat="1" ht="9" customHeight="1"/>
    <row r="236" s="591" customFormat="1" ht="9" customHeight="1"/>
    <row r="237" s="591" customFormat="1" ht="9" customHeight="1"/>
    <row r="238" s="591" customFormat="1" ht="9" customHeight="1"/>
    <row r="239" s="591" customFormat="1" ht="9" customHeight="1"/>
    <row r="240" s="591" customFormat="1" ht="9" customHeight="1"/>
    <row r="241" s="591" customFormat="1" ht="9" customHeight="1"/>
    <row r="242" s="591" customFormat="1" ht="9" customHeight="1"/>
    <row r="243" s="591" customFormat="1" ht="9" customHeight="1"/>
    <row r="244" s="591" customFormat="1" ht="9" customHeight="1"/>
    <row r="245" s="591" customFormat="1" ht="9" customHeight="1"/>
    <row r="246" s="591" customFormat="1" ht="9" customHeight="1"/>
    <row r="247" s="591" customFormat="1" ht="9" customHeight="1"/>
    <row r="248" s="591" customFormat="1" ht="9" customHeight="1"/>
    <row r="249" s="591" customFormat="1" ht="9" customHeight="1"/>
    <row r="250" s="591" customFormat="1" ht="9" customHeight="1"/>
    <row r="251" s="591" customFormat="1" ht="9" customHeight="1"/>
    <row r="252" s="591" customFormat="1" ht="9" customHeight="1"/>
    <row r="253" s="591" customFormat="1" ht="9" customHeight="1"/>
    <row r="254" s="591" customFormat="1" ht="9" customHeight="1"/>
    <row r="255" s="591" customFormat="1" ht="9" customHeight="1"/>
    <row r="256" s="591" customFormat="1" ht="9" customHeight="1"/>
    <row r="257" s="591" customFormat="1" ht="9" customHeight="1"/>
    <row r="258" s="591" customFormat="1" ht="9" customHeight="1"/>
    <row r="259" s="591" customFormat="1" ht="9" customHeight="1"/>
    <row r="260" s="591" customFormat="1" ht="9" customHeight="1"/>
    <row r="261" s="591" customFormat="1" ht="9" customHeight="1"/>
    <row r="262" s="591" customFormat="1" ht="9" customHeight="1"/>
    <row r="263" s="591" customFormat="1" ht="9" customHeight="1"/>
    <row r="264" s="591" customFormat="1" ht="9" customHeight="1"/>
    <row r="265" s="591" customFormat="1" ht="9" customHeight="1"/>
    <row r="266" s="591" customFormat="1" ht="9" customHeight="1"/>
    <row r="267" s="591" customFormat="1" ht="9" customHeight="1"/>
    <row r="268" s="591" customFormat="1" ht="9" customHeight="1"/>
    <row r="269" s="591" customFormat="1" ht="9" customHeight="1"/>
    <row r="270" s="591" customFormat="1" ht="9" customHeight="1"/>
    <row r="271" s="591" customFormat="1" ht="9" customHeight="1"/>
    <row r="272" s="591" customFormat="1" ht="9" customHeight="1"/>
    <row r="273" s="591" customFormat="1" ht="9" customHeight="1"/>
    <row r="274" s="591" customFormat="1" ht="9" customHeight="1"/>
    <row r="275" s="591" customFormat="1" ht="9" customHeight="1"/>
    <row r="276" s="591" customFormat="1" ht="9" customHeight="1"/>
    <row r="277" s="591" customFormat="1" ht="9" customHeight="1"/>
    <row r="278" s="591" customFormat="1" ht="9" customHeight="1"/>
    <row r="279" s="591" customFormat="1" ht="9" customHeight="1"/>
    <row r="280" s="591" customFormat="1" ht="9" customHeight="1"/>
    <row r="281" s="591" customFormat="1" ht="9" customHeight="1"/>
    <row r="282" s="591" customFormat="1" ht="9" customHeight="1"/>
    <row r="283" s="591" customFormat="1" ht="9" customHeight="1"/>
    <row r="284" s="591" customFormat="1" ht="9" customHeight="1"/>
    <row r="285" s="591" customFormat="1" ht="9" customHeight="1"/>
    <row r="286" s="591" customFormat="1" ht="9" customHeight="1"/>
    <row r="287" s="591" customFormat="1" ht="9" customHeight="1"/>
    <row r="288" s="591" customFormat="1" ht="9" customHeight="1"/>
    <row r="289" s="591" customFormat="1" ht="9" customHeight="1"/>
    <row r="290" s="591" customFormat="1" ht="9" customHeight="1"/>
    <row r="291" s="591" customFormat="1" ht="9" customHeight="1"/>
    <row r="292" s="591" customFormat="1" ht="9" customHeight="1"/>
    <row r="293" s="591" customFormat="1" ht="9" customHeight="1"/>
    <row r="294" s="591" customFormat="1" ht="9" customHeight="1"/>
    <row r="295" s="591" customFormat="1" ht="9" customHeight="1"/>
    <row r="296" s="591" customFormat="1" ht="9" customHeight="1"/>
    <row r="297" s="591" customFormat="1" ht="9" customHeight="1"/>
    <row r="298" s="591" customFormat="1" ht="9" customHeight="1"/>
    <row r="299" s="591" customFormat="1" ht="9" customHeight="1"/>
    <row r="300" s="591" customFormat="1" ht="9" customHeight="1"/>
    <row r="301" s="591" customFormat="1" ht="9" customHeight="1"/>
    <row r="302" s="591" customFormat="1" ht="9" customHeight="1"/>
    <row r="303" s="591" customFormat="1" ht="9" customHeight="1"/>
    <row r="304" s="591" customFormat="1" ht="9" customHeight="1"/>
    <row r="305" s="591" customFormat="1" ht="9" customHeight="1"/>
    <row r="306" s="591" customFormat="1" ht="9" customHeight="1"/>
    <row r="307" s="591" customFormat="1" ht="9" customHeight="1"/>
    <row r="308" s="591" customFormat="1" ht="9" customHeight="1"/>
    <row r="309" s="591" customFormat="1" ht="9" customHeight="1"/>
    <row r="310" s="591" customFormat="1" ht="9" customHeight="1"/>
    <row r="311" s="591" customFormat="1"/>
    <row r="312" s="591" customFormat="1"/>
    <row r="313" s="591" customFormat="1"/>
  </sheetData>
  <mergeCells count="17">
    <mergeCell ref="D4:M4"/>
    <mergeCell ref="D5:M5"/>
    <mergeCell ref="R4:AF4"/>
    <mergeCell ref="E9:F11"/>
    <mergeCell ref="D22:D24"/>
    <mergeCell ref="D9:D11"/>
    <mergeCell ref="G10:I10"/>
    <mergeCell ref="K10:M10"/>
    <mergeCell ref="D12:D13"/>
    <mergeCell ref="D14:D21"/>
    <mergeCell ref="D30:D34"/>
    <mergeCell ref="D40:D41"/>
    <mergeCell ref="E42:F42"/>
    <mergeCell ref="D25:D26"/>
    <mergeCell ref="D27:D29"/>
    <mergeCell ref="D35:D37"/>
    <mergeCell ref="D38:D39"/>
  </mergeCells>
  <pageMargins left="0.7" right="0.7" top="0.75" bottom="0.75" header="0.3" footer="0.3"/>
  <pageSetup paperSize="9" scale="67" orientation="portrait" r:id="rId1"/>
  <colBreaks count="1" manualBreakCount="1">
    <brk id="1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52D64-B988-452D-94DA-733569FE0A1A}">
  <dimension ref="A1:AB508"/>
  <sheetViews>
    <sheetView view="pageBreakPreview" zoomScaleNormal="115" zoomScaleSheetLayoutView="100" workbookViewId="0">
      <selection activeCell="J36" sqref="J36"/>
    </sheetView>
  </sheetViews>
  <sheetFormatPr baseColWidth="10" defaultRowHeight="12.75"/>
  <cols>
    <col min="1" max="1" width="7.85546875" style="73" customWidth="1"/>
    <col min="2" max="2" width="2" style="73" customWidth="1"/>
    <col min="3" max="3" width="1.5703125" style="73" customWidth="1"/>
    <col min="4" max="4" width="61.28515625" style="73" customWidth="1"/>
    <col min="5" max="5" width="5.42578125" style="73" bestFit="1" customWidth="1"/>
    <col min="6" max="6" width="5.42578125" style="73" customWidth="1"/>
    <col min="7" max="7" width="6.140625" style="73" customWidth="1"/>
    <col min="8" max="9" width="11.42578125" style="73"/>
    <col min="10" max="10" width="4.7109375" style="73" customWidth="1"/>
    <col min="11" max="11" width="5" style="73" customWidth="1"/>
    <col min="12" max="12" width="2.28515625" style="73" customWidth="1"/>
    <col min="13" max="13" width="26" style="73" customWidth="1"/>
    <col min="14" max="14" width="8" style="73" customWidth="1"/>
    <col min="15" max="15" width="1" style="73" customWidth="1"/>
    <col min="16" max="16" width="6.7109375" style="73" customWidth="1"/>
    <col min="17" max="17" width="1" style="73" customWidth="1"/>
    <col min="18" max="18" width="6.7109375" style="73" customWidth="1"/>
    <col min="19" max="19" width="1" style="73" customWidth="1"/>
    <col min="20" max="20" width="6.7109375" style="73" customWidth="1"/>
    <col min="21" max="21" width="1" style="73" customWidth="1"/>
    <col min="22" max="22" width="6.7109375" style="73" customWidth="1"/>
    <col min="23" max="23" width="1" style="73" customWidth="1"/>
    <col min="24" max="24" width="6.7109375" style="73" customWidth="1"/>
    <col min="25" max="25" width="1" style="73" customWidth="1"/>
    <col min="26" max="27" width="6.7109375" style="73" customWidth="1"/>
    <col min="28" max="16384" width="11.42578125" style="73"/>
  </cols>
  <sheetData>
    <row r="1" spans="1:28" ht="11.25" customHeight="1">
      <c r="E1" s="92"/>
      <c r="F1" s="92"/>
      <c r="G1" s="92"/>
      <c r="H1" s="92"/>
      <c r="I1" s="92"/>
    </row>
    <row r="2" spans="1:28">
      <c r="A2" s="1983" t="s">
        <v>1660</v>
      </c>
      <c r="B2" s="1983"/>
      <c r="C2" s="1983"/>
      <c r="D2" s="1983"/>
      <c r="E2" s="1983"/>
      <c r="F2" s="1983"/>
      <c r="G2" s="1983"/>
      <c r="H2" s="92"/>
      <c r="K2" s="1983"/>
      <c r="L2" s="1983"/>
      <c r="M2" s="1983"/>
      <c r="N2" s="1983"/>
      <c r="O2" s="1983"/>
      <c r="P2" s="1983"/>
      <c r="Q2" s="1983"/>
      <c r="R2" s="1983"/>
      <c r="S2" s="1983"/>
      <c r="T2" s="1983"/>
      <c r="U2" s="1983"/>
      <c r="V2" s="1983"/>
      <c r="W2" s="1983"/>
      <c r="X2" s="1983"/>
      <c r="Y2" s="1983"/>
    </row>
    <row r="3" spans="1:28" ht="15.75">
      <c r="A3" s="1983" t="s">
        <v>63</v>
      </c>
      <c r="B3" s="1983"/>
      <c r="C3" s="1983"/>
      <c r="D3" s="1983"/>
      <c r="E3" s="1983"/>
      <c r="F3" s="1983"/>
      <c r="G3" s="1983"/>
      <c r="H3" s="92"/>
      <c r="I3" s="106"/>
      <c r="J3" s="106"/>
      <c r="K3" s="105"/>
      <c r="AA3" s="104"/>
      <c r="AB3" s="104"/>
    </row>
    <row r="4" spans="1:28" ht="3" customHeight="1">
      <c r="C4" s="274"/>
      <c r="D4" s="274"/>
      <c r="E4" s="99"/>
      <c r="F4" s="907"/>
      <c r="G4" s="907"/>
      <c r="H4" s="92"/>
      <c r="K4" s="99"/>
    </row>
    <row r="5" spans="1:28" ht="10.5" customHeight="1">
      <c r="A5" s="1989" t="s">
        <v>29</v>
      </c>
      <c r="B5" s="1971" t="s">
        <v>336</v>
      </c>
      <c r="C5" s="1971"/>
      <c r="D5" s="1971"/>
      <c r="E5" s="1974" t="s">
        <v>26</v>
      </c>
      <c r="F5" s="1974" t="s">
        <v>27</v>
      </c>
      <c r="G5" s="1977" t="s">
        <v>5</v>
      </c>
      <c r="H5" s="92"/>
      <c r="K5" s="99"/>
    </row>
    <row r="6" spans="1:28" ht="10.5" customHeight="1">
      <c r="A6" s="1990"/>
      <c r="B6" s="1972"/>
      <c r="C6" s="1972"/>
      <c r="D6" s="1972"/>
      <c r="E6" s="1975"/>
      <c r="F6" s="1975"/>
      <c r="G6" s="1978"/>
      <c r="H6" s="92"/>
      <c r="I6" s="97"/>
    </row>
    <row r="7" spans="1:28" ht="10.5" customHeight="1">
      <c r="A7" s="1991"/>
      <c r="B7" s="1973"/>
      <c r="C7" s="1973"/>
      <c r="D7" s="1973"/>
      <c r="E7" s="1976"/>
      <c r="F7" s="1976"/>
      <c r="G7" s="1979"/>
      <c r="H7" s="92"/>
    </row>
    <row r="8" spans="1:28" ht="11.25" customHeight="1">
      <c r="A8" s="1984">
        <v>1401</v>
      </c>
      <c r="B8" s="1949" t="s">
        <v>9</v>
      </c>
      <c r="C8" s="1831"/>
      <c r="D8" s="1836"/>
      <c r="E8" s="219">
        <f>SUM(E9,E14,E21)</f>
        <v>6</v>
      </c>
      <c r="F8" s="219">
        <f>SUM(F9,F14,F21)</f>
        <v>4</v>
      </c>
      <c r="G8" s="229">
        <f t="shared" ref="G8:G33" si="0">SUM(E8:F8)</f>
        <v>10</v>
      </c>
      <c r="H8" s="92"/>
    </row>
    <row r="9" spans="1:28" ht="11.25" customHeight="1">
      <c r="A9" s="1985"/>
      <c r="B9" s="488" t="s">
        <v>10</v>
      </c>
      <c r="C9" s="99"/>
      <c r="D9" s="99"/>
      <c r="E9" s="1945">
        <f>SUM(E10,E12)</f>
        <v>4</v>
      </c>
      <c r="F9" s="1945">
        <f>SUM(F10,F12)</f>
        <v>2</v>
      </c>
      <c r="G9" s="1935">
        <f t="shared" si="0"/>
        <v>6</v>
      </c>
      <c r="H9" s="92"/>
      <c r="I9" s="92"/>
    </row>
    <row r="10" spans="1:28" ht="10.5" customHeight="1">
      <c r="A10" s="1985"/>
      <c r="B10" s="99"/>
      <c r="C10" s="99" t="s">
        <v>1256</v>
      </c>
      <c r="D10" s="99"/>
      <c r="E10" s="140">
        <f>SUM(E11)</f>
        <v>4</v>
      </c>
      <c r="F10" s="140">
        <f>SUM(F11)</f>
        <v>2</v>
      </c>
      <c r="G10" s="141">
        <f t="shared" si="0"/>
        <v>6</v>
      </c>
      <c r="H10" s="92"/>
      <c r="I10" s="92"/>
    </row>
    <row r="11" spans="1:28" ht="10.5" customHeight="1">
      <c r="A11" s="1985"/>
      <c r="B11" s="99"/>
      <c r="D11" s="99" t="s">
        <v>1253</v>
      </c>
      <c r="E11" s="140">
        <v>4</v>
      </c>
      <c r="F11" s="140">
        <v>2</v>
      </c>
      <c r="G11" s="1954">
        <f t="shared" si="0"/>
        <v>6</v>
      </c>
      <c r="H11" s="92"/>
      <c r="I11" s="92"/>
    </row>
    <row r="12" spans="1:28" ht="10.5" customHeight="1">
      <c r="A12" s="1985"/>
      <c r="B12" s="99"/>
      <c r="C12" s="99" t="s">
        <v>1261</v>
      </c>
      <c r="D12" s="99"/>
      <c r="E12" s="140">
        <f>SUM(E13)</f>
        <v>0</v>
      </c>
      <c r="F12" s="140">
        <f>SUM(F13)</f>
        <v>0</v>
      </c>
      <c r="G12" s="1954">
        <f t="shared" si="0"/>
        <v>0</v>
      </c>
      <c r="H12" s="92"/>
      <c r="I12" s="92"/>
    </row>
    <row r="13" spans="1:28" ht="10.5" customHeight="1">
      <c r="A13" s="1985"/>
      <c r="B13" s="99"/>
      <c r="D13" s="99" t="s">
        <v>1326</v>
      </c>
      <c r="E13" s="140">
        <v>0</v>
      </c>
      <c r="F13" s="140">
        <v>0</v>
      </c>
      <c r="G13" s="1954">
        <f t="shared" si="0"/>
        <v>0</v>
      </c>
      <c r="H13" s="92"/>
      <c r="I13" s="92"/>
    </row>
    <row r="14" spans="1:28" ht="11.25" customHeight="1">
      <c r="A14" s="1985"/>
      <c r="B14" s="138" t="s">
        <v>11</v>
      </c>
      <c r="C14" s="99"/>
      <c r="D14" s="99"/>
      <c r="E14" s="1238">
        <f>SUM(E15+E17+E19)</f>
        <v>0</v>
      </c>
      <c r="F14" s="1238">
        <f>SUM(F15+F17+F19)</f>
        <v>0</v>
      </c>
      <c r="G14" s="1935">
        <f t="shared" si="0"/>
        <v>0</v>
      </c>
      <c r="H14" s="92"/>
      <c r="I14" s="92"/>
    </row>
    <row r="15" spans="1:28" ht="10.5" customHeight="1">
      <c r="A15" s="1985"/>
      <c r="B15" s="138"/>
      <c r="C15" s="99" t="s">
        <v>1258</v>
      </c>
      <c r="D15" s="99"/>
      <c r="E15" s="140">
        <f>SUM(E16)</f>
        <v>0</v>
      </c>
      <c r="F15" s="149">
        <f>SUM(F16)</f>
        <v>0</v>
      </c>
      <c r="G15" s="1954">
        <f t="shared" si="0"/>
        <v>0</v>
      </c>
      <c r="H15" s="92"/>
      <c r="I15" s="92"/>
    </row>
    <row r="16" spans="1:28" ht="10.5" customHeight="1">
      <c r="A16" s="1985"/>
      <c r="B16" s="138"/>
      <c r="C16" s="99"/>
      <c r="D16" s="99" t="s">
        <v>1659</v>
      </c>
      <c r="E16" s="1308">
        <v>0</v>
      </c>
      <c r="F16" s="1308">
        <v>0</v>
      </c>
      <c r="G16" s="1954">
        <f t="shared" si="0"/>
        <v>0</v>
      </c>
      <c r="H16" s="92"/>
      <c r="I16" s="92"/>
    </row>
    <row r="17" spans="1:9" ht="10.5" customHeight="1">
      <c r="A17" s="1985"/>
      <c r="B17" s="99"/>
      <c r="C17" s="99" t="s">
        <v>1256</v>
      </c>
      <c r="D17" s="99"/>
      <c r="E17" s="1308">
        <f>SUM(E18)</f>
        <v>0</v>
      </c>
      <c r="F17" s="1308">
        <f>SUM(F18)</f>
        <v>0</v>
      </c>
      <c r="G17" s="1954">
        <f t="shared" si="0"/>
        <v>0</v>
      </c>
      <c r="H17" s="92"/>
      <c r="I17" s="92"/>
    </row>
    <row r="18" spans="1:9" ht="10.5" customHeight="1">
      <c r="A18" s="1985"/>
      <c r="B18" s="99"/>
      <c r="C18" s="99"/>
      <c r="D18" s="99" t="s">
        <v>1253</v>
      </c>
      <c r="E18" s="1308">
        <v>0</v>
      </c>
      <c r="F18" s="1308">
        <v>0</v>
      </c>
      <c r="G18" s="1954">
        <f t="shared" si="0"/>
        <v>0</v>
      </c>
      <c r="H18" s="92"/>
      <c r="I18" s="92"/>
    </row>
    <row r="19" spans="1:9" ht="10.5" customHeight="1">
      <c r="A19" s="1985"/>
      <c r="B19" s="99"/>
      <c r="C19" s="99" t="s">
        <v>1261</v>
      </c>
      <c r="D19" s="99"/>
      <c r="E19" s="1308">
        <f>SUM(E20)</f>
        <v>0</v>
      </c>
      <c r="F19" s="1308">
        <f>SUM(F20)</f>
        <v>0</v>
      </c>
      <c r="G19" s="1954">
        <f t="shared" si="0"/>
        <v>0</v>
      </c>
      <c r="H19" s="92"/>
      <c r="I19" s="92"/>
    </row>
    <row r="20" spans="1:9" ht="10.5" customHeight="1">
      <c r="A20" s="1985"/>
      <c r="B20" s="99"/>
      <c r="C20" s="99"/>
      <c r="D20" s="99" t="s">
        <v>1324</v>
      </c>
      <c r="E20" s="1308">
        <v>0</v>
      </c>
      <c r="F20" s="1308">
        <v>0</v>
      </c>
      <c r="G20" s="1954">
        <f t="shared" si="0"/>
        <v>0</v>
      </c>
      <c r="H20" s="92"/>
      <c r="I20" s="92"/>
    </row>
    <row r="21" spans="1:9" ht="11.25" customHeight="1">
      <c r="A21" s="1985"/>
      <c r="B21" s="138" t="s">
        <v>12</v>
      </c>
      <c r="C21" s="99"/>
      <c r="D21" s="99"/>
      <c r="E21" s="1955">
        <f>SUM(E22+E24)</f>
        <v>2</v>
      </c>
      <c r="F21" s="1955">
        <f>SUM(F22+F24)</f>
        <v>2</v>
      </c>
      <c r="G21" s="1935">
        <f t="shared" si="0"/>
        <v>4</v>
      </c>
      <c r="H21" s="92"/>
      <c r="I21" s="92"/>
    </row>
    <row r="22" spans="1:9" ht="11.25" customHeight="1">
      <c r="A22" s="1985"/>
      <c r="B22" s="138"/>
      <c r="C22" s="99" t="s">
        <v>1258</v>
      </c>
      <c r="D22" s="99"/>
      <c r="E22" s="152">
        <f>SUM(E23)</f>
        <v>0</v>
      </c>
      <c r="F22" s="152">
        <f>SUM(F23)</f>
        <v>0</v>
      </c>
      <c r="G22" s="141">
        <f t="shared" si="0"/>
        <v>0</v>
      </c>
      <c r="H22" s="92"/>
      <c r="I22" s="92"/>
    </row>
    <row r="23" spans="1:9" ht="11.25" customHeight="1">
      <c r="A23" s="1985"/>
      <c r="B23" s="138"/>
      <c r="C23" s="99"/>
      <c r="D23" s="99" t="s">
        <v>1655</v>
      </c>
      <c r="E23" s="152">
        <v>0</v>
      </c>
      <c r="F23" s="152">
        <v>0</v>
      </c>
      <c r="G23" s="141">
        <f t="shared" si="0"/>
        <v>0</v>
      </c>
      <c r="H23" s="92"/>
      <c r="I23" s="92"/>
    </row>
    <row r="24" spans="1:9" ht="10.5" customHeight="1">
      <c r="A24" s="1985"/>
      <c r="B24" s="99"/>
      <c r="C24" s="99" t="s">
        <v>1256</v>
      </c>
      <c r="D24" s="99"/>
      <c r="E24" s="1308">
        <f>SUM(E25)</f>
        <v>2</v>
      </c>
      <c r="F24" s="1308">
        <f>SUM(F25)</f>
        <v>2</v>
      </c>
      <c r="G24" s="1954">
        <f t="shared" si="0"/>
        <v>4</v>
      </c>
      <c r="H24" s="92"/>
      <c r="I24" s="92"/>
    </row>
    <row r="25" spans="1:9" ht="10.5" customHeight="1">
      <c r="A25" s="1996"/>
      <c r="B25" s="99"/>
      <c r="C25" s="99"/>
      <c r="D25" s="99" t="s">
        <v>1253</v>
      </c>
      <c r="E25" s="152">
        <v>2</v>
      </c>
      <c r="F25" s="152">
        <v>2</v>
      </c>
      <c r="G25" s="1954">
        <f t="shared" si="0"/>
        <v>4</v>
      </c>
      <c r="H25" s="92"/>
      <c r="I25" s="92"/>
    </row>
    <row r="26" spans="1:9" ht="11.25" customHeight="1">
      <c r="A26" s="1984">
        <v>1402</v>
      </c>
      <c r="B26" s="1832" t="s">
        <v>13</v>
      </c>
      <c r="C26" s="1831"/>
      <c r="D26" s="1831"/>
      <c r="E26" s="1966">
        <f>SUM(E27,E43,E51,E58+E61)</f>
        <v>14</v>
      </c>
      <c r="F26" s="1966">
        <f>SUM(F27,F43,F51,F58+F61)</f>
        <v>13</v>
      </c>
      <c r="G26" s="1940">
        <f t="shared" si="0"/>
        <v>27</v>
      </c>
      <c r="H26" s="92"/>
      <c r="I26" s="92"/>
    </row>
    <row r="27" spans="1:9" ht="11.25" customHeight="1">
      <c r="A27" s="1985"/>
      <c r="B27" s="138" t="s">
        <v>92</v>
      </c>
      <c r="C27" s="99"/>
      <c r="D27" s="99"/>
      <c r="E27" s="1955">
        <f>SUM(E28,E30)</f>
        <v>10</v>
      </c>
      <c r="F27" s="1955">
        <f>SUM(F28,F30)</f>
        <v>11</v>
      </c>
      <c r="G27" s="1935">
        <f t="shared" si="0"/>
        <v>21</v>
      </c>
      <c r="H27" s="92"/>
      <c r="I27" s="92"/>
    </row>
    <row r="28" spans="1:9" ht="10.5" customHeight="1">
      <c r="A28" s="1985"/>
      <c r="B28" s="261"/>
      <c r="C28" s="99" t="s">
        <v>84</v>
      </c>
      <c r="D28" s="99"/>
      <c r="E28" s="1308">
        <f>SUM(E29)</f>
        <v>0</v>
      </c>
      <c r="F28" s="1308">
        <f>SUM(F29)</f>
        <v>0</v>
      </c>
      <c r="G28" s="1954">
        <f t="shared" si="0"/>
        <v>0</v>
      </c>
      <c r="H28" s="92"/>
      <c r="I28" s="92"/>
    </row>
    <row r="29" spans="1:9" ht="10.5" customHeight="1">
      <c r="A29" s="1985"/>
      <c r="B29" s="138"/>
      <c r="C29" s="99"/>
      <c r="D29" s="99" t="s">
        <v>1323</v>
      </c>
      <c r="E29" s="1308">
        <v>0</v>
      </c>
      <c r="F29" s="1308">
        <v>0</v>
      </c>
      <c r="G29" s="1954">
        <f t="shared" si="0"/>
        <v>0</v>
      </c>
      <c r="H29" s="92"/>
      <c r="I29" s="92"/>
    </row>
    <row r="30" spans="1:9" ht="10.5" customHeight="1">
      <c r="A30" s="1985"/>
      <c r="B30" s="99"/>
      <c r="C30" s="99" t="s">
        <v>1256</v>
      </c>
      <c r="D30" s="99"/>
      <c r="E30" s="1308">
        <f>SUM(E31+E32+E33+E35+E36+E37+E38+E39+E40+E41+E42)</f>
        <v>10</v>
      </c>
      <c r="F30" s="1308">
        <f>SUM(F31+F32+F33+F35+F36+F37+F38+F39+F40+F41+F42)</f>
        <v>11</v>
      </c>
      <c r="G30" s="1954">
        <f t="shared" si="0"/>
        <v>21</v>
      </c>
      <c r="H30" s="92"/>
      <c r="I30" s="92"/>
    </row>
    <row r="31" spans="1:9" ht="10.5" customHeight="1">
      <c r="A31" s="1985"/>
      <c r="B31" s="99"/>
      <c r="C31" s="99"/>
      <c r="D31" s="99" t="s">
        <v>1313</v>
      </c>
      <c r="E31" s="1308">
        <v>0</v>
      </c>
      <c r="F31" s="1308">
        <v>0</v>
      </c>
      <c r="G31" s="1954">
        <f t="shared" si="0"/>
        <v>0</v>
      </c>
      <c r="H31" s="92"/>
      <c r="I31" s="92"/>
    </row>
    <row r="32" spans="1:9" ht="10.5" customHeight="1">
      <c r="A32" s="1985"/>
      <c r="B32" s="99"/>
      <c r="C32" s="99"/>
      <c r="D32" s="99" t="s">
        <v>1322</v>
      </c>
      <c r="E32" s="1308">
        <v>1</v>
      </c>
      <c r="F32" s="1308">
        <v>1</v>
      </c>
      <c r="G32" s="1954">
        <f t="shared" si="0"/>
        <v>2</v>
      </c>
      <c r="H32" s="92"/>
      <c r="I32" s="92"/>
    </row>
    <row r="33" spans="1:9" ht="10.5" customHeight="1">
      <c r="A33" s="1985"/>
      <c r="B33" s="99"/>
      <c r="C33" s="99"/>
      <c r="D33" s="99" t="s">
        <v>1312</v>
      </c>
      <c r="E33" s="1308">
        <v>0</v>
      </c>
      <c r="F33" s="1308">
        <v>0</v>
      </c>
      <c r="G33" s="1954">
        <f t="shared" si="0"/>
        <v>0</v>
      </c>
      <c r="H33" s="92"/>
      <c r="I33" s="92"/>
    </row>
    <row r="34" spans="1:9" ht="10.5" customHeight="1">
      <c r="A34" s="1985"/>
      <c r="B34" s="99"/>
      <c r="C34" s="99"/>
      <c r="D34" s="99" t="s">
        <v>1308</v>
      </c>
      <c r="E34" s="1308"/>
      <c r="F34" s="1308"/>
      <c r="G34" s="1965"/>
      <c r="H34" s="92"/>
      <c r="I34" s="92"/>
    </row>
    <row r="35" spans="1:9" ht="10.5" customHeight="1">
      <c r="A35" s="1985"/>
      <c r="B35" s="99"/>
      <c r="C35" s="99"/>
      <c r="D35" s="99" t="s">
        <v>1321</v>
      </c>
      <c r="E35" s="1308">
        <v>3</v>
      </c>
      <c r="F35" s="1308">
        <v>1</v>
      </c>
      <c r="G35" s="1954">
        <f t="shared" ref="G35:G47" si="1">SUM(E35:F35)</f>
        <v>4</v>
      </c>
      <c r="H35" s="92"/>
      <c r="I35" s="92"/>
    </row>
    <row r="36" spans="1:9" ht="10.5" customHeight="1">
      <c r="A36" s="1985"/>
      <c r="B36" s="99"/>
      <c r="C36" s="99"/>
      <c r="D36" s="99" t="s">
        <v>1320</v>
      </c>
      <c r="E36" s="1308">
        <v>4</v>
      </c>
      <c r="F36" s="1308">
        <v>5</v>
      </c>
      <c r="G36" s="1954">
        <f t="shared" si="1"/>
        <v>9</v>
      </c>
      <c r="H36" s="92"/>
      <c r="I36" s="92"/>
    </row>
    <row r="37" spans="1:9" ht="10.5" customHeight="1">
      <c r="A37" s="1985"/>
      <c r="B37" s="99"/>
      <c r="C37" s="99"/>
      <c r="D37" s="99" t="s">
        <v>1310</v>
      </c>
      <c r="E37" s="1308">
        <v>0</v>
      </c>
      <c r="F37" s="1308">
        <v>1</v>
      </c>
      <c r="G37" s="1954">
        <f t="shared" si="1"/>
        <v>1</v>
      </c>
      <c r="H37" s="92"/>
      <c r="I37" s="92"/>
    </row>
    <row r="38" spans="1:9" ht="10.5" customHeight="1">
      <c r="A38" s="1985"/>
      <c r="B38" s="99"/>
      <c r="C38" s="99"/>
      <c r="D38" s="99" t="s">
        <v>1318</v>
      </c>
      <c r="E38" s="1308">
        <v>0</v>
      </c>
      <c r="F38" s="1308">
        <v>0</v>
      </c>
      <c r="G38" s="1954">
        <f t="shared" si="1"/>
        <v>0</v>
      </c>
      <c r="H38" s="92"/>
      <c r="I38" s="92"/>
    </row>
    <row r="39" spans="1:9" ht="10.5" customHeight="1">
      <c r="A39" s="1985"/>
      <c r="B39" s="99"/>
      <c r="C39" s="99"/>
      <c r="D39" s="99" t="s">
        <v>1317</v>
      </c>
      <c r="E39" s="1308">
        <v>1</v>
      </c>
      <c r="F39" s="1308">
        <v>0</v>
      </c>
      <c r="G39" s="1954">
        <f t="shared" si="1"/>
        <v>1</v>
      </c>
      <c r="H39" s="92"/>
      <c r="I39" s="92"/>
    </row>
    <row r="40" spans="1:9" ht="10.5" customHeight="1">
      <c r="A40" s="1985"/>
      <c r="B40" s="99"/>
      <c r="C40" s="99"/>
      <c r="D40" s="99" t="s">
        <v>1316</v>
      </c>
      <c r="E40" s="1308">
        <v>1</v>
      </c>
      <c r="F40" s="1308">
        <v>2</v>
      </c>
      <c r="G40" s="1954">
        <f t="shared" si="1"/>
        <v>3</v>
      </c>
      <c r="H40" s="92"/>
      <c r="I40" s="92"/>
    </row>
    <row r="41" spans="1:9" ht="10.5" customHeight="1">
      <c r="A41" s="1985"/>
      <c r="B41" s="99"/>
      <c r="C41" s="99"/>
      <c r="D41" s="99" t="s">
        <v>1315</v>
      </c>
      <c r="E41" s="1308">
        <v>0</v>
      </c>
      <c r="F41" s="1308">
        <v>1</v>
      </c>
      <c r="G41" s="1954">
        <f t="shared" si="1"/>
        <v>1</v>
      </c>
      <c r="H41" s="92"/>
      <c r="I41" s="92"/>
    </row>
    <row r="42" spans="1:9" ht="10.5" customHeight="1">
      <c r="A42" s="1985"/>
      <c r="B42" s="99"/>
      <c r="C42" s="99"/>
      <c r="D42" s="99" t="s">
        <v>1314</v>
      </c>
      <c r="E42" s="1308">
        <v>0</v>
      </c>
      <c r="F42" s="1308">
        <v>0</v>
      </c>
      <c r="G42" s="1954">
        <f t="shared" si="1"/>
        <v>0</v>
      </c>
      <c r="H42" s="92"/>
      <c r="I42" s="92"/>
    </row>
    <row r="43" spans="1:9" ht="11.25" customHeight="1">
      <c r="A43" s="1985"/>
      <c r="B43" s="138" t="s">
        <v>110</v>
      </c>
      <c r="C43" s="99"/>
      <c r="D43" s="99"/>
      <c r="E43" s="1955">
        <f>SUM(E44+E46)</f>
        <v>3</v>
      </c>
      <c r="F43" s="1955">
        <f>SUM(F44+F46)</f>
        <v>1</v>
      </c>
      <c r="G43" s="1935">
        <f t="shared" si="1"/>
        <v>4</v>
      </c>
      <c r="H43" s="92"/>
      <c r="I43" s="92"/>
    </row>
    <row r="44" spans="1:9" ht="11.25" customHeight="1">
      <c r="A44" s="1985"/>
      <c r="B44" s="138"/>
      <c r="C44" s="99" t="s">
        <v>1258</v>
      </c>
      <c r="D44" s="99"/>
      <c r="E44" s="152">
        <f>SUM(E45)</f>
        <v>0</v>
      </c>
      <c r="F44" s="152">
        <f>SUM(F45)</f>
        <v>0</v>
      </c>
      <c r="G44" s="141">
        <f t="shared" si="1"/>
        <v>0</v>
      </c>
      <c r="H44" s="92"/>
      <c r="I44" s="92"/>
    </row>
    <row r="45" spans="1:9" ht="11.25" customHeight="1">
      <c r="A45" s="1985"/>
      <c r="B45" s="138"/>
      <c r="C45" s="99"/>
      <c r="D45" s="99" t="s">
        <v>1313</v>
      </c>
      <c r="E45" s="152">
        <v>0</v>
      </c>
      <c r="F45" s="152">
        <v>0</v>
      </c>
      <c r="G45" s="141">
        <f t="shared" si="1"/>
        <v>0</v>
      </c>
      <c r="H45" s="92"/>
      <c r="I45" s="92"/>
    </row>
    <row r="46" spans="1:9" ht="10.5" customHeight="1">
      <c r="A46" s="1985"/>
      <c r="B46" s="99"/>
      <c r="C46" s="99" t="s">
        <v>1256</v>
      </c>
      <c r="E46" s="1308">
        <f>SUM(E47+E49+E50)</f>
        <v>3</v>
      </c>
      <c r="F46" s="1308">
        <f>SUM(F47+F49+F50)</f>
        <v>1</v>
      </c>
      <c r="G46" s="1954">
        <f t="shared" si="1"/>
        <v>4</v>
      </c>
      <c r="H46" s="92"/>
      <c r="I46" s="92"/>
    </row>
    <row r="47" spans="1:9" ht="10.5" customHeight="1">
      <c r="A47" s="1985"/>
      <c r="B47" s="99"/>
      <c r="D47" s="10" t="s">
        <v>1312</v>
      </c>
      <c r="E47" s="1308">
        <v>0</v>
      </c>
      <c r="F47" s="1308">
        <v>0</v>
      </c>
      <c r="G47" s="1954">
        <f t="shared" si="1"/>
        <v>0</v>
      </c>
      <c r="H47" s="92"/>
      <c r="I47" s="92"/>
    </row>
    <row r="48" spans="1:9" ht="10.5" customHeight="1">
      <c r="A48" s="1985"/>
      <c r="B48" s="99"/>
      <c r="C48" s="99"/>
      <c r="D48" s="99" t="s">
        <v>1308</v>
      </c>
      <c r="E48" s="1308"/>
      <c r="F48" s="1308"/>
      <c r="G48" s="1954"/>
      <c r="H48" s="92"/>
      <c r="I48" s="92"/>
    </row>
    <row r="49" spans="1:9" ht="10.5" customHeight="1">
      <c r="A49" s="1985"/>
      <c r="B49" s="99"/>
      <c r="C49" s="99"/>
      <c r="D49" s="99" t="s">
        <v>1310</v>
      </c>
      <c r="E49" s="1308">
        <v>2</v>
      </c>
      <c r="F49" s="1308">
        <v>0</v>
      </c>
      <c r="G49" s="1954">
        <f>SUM(E49:F49)</f>
        <v>2</v>
      </c>
      <c r="H49" s="92"/>
      <c r="I49" s="92"/>
    </row>
    <row r="50" spans="1:9" ht="10.5" customHeight="1">
      <c r="A50" s="1985"/>
      <c r="B50" s="99"/>
      <c r="C50" s="99"/>
      <c r="D50" s="99" t="s">
        <v>1309</v>
      </c>
      <c r="E50" s="1308">
        <v>1</v>
      </c>
      <c r="F50" s="1308">
        <v>1</v>
      </c>
      <c r="G50" s="1954">
        <f>SUM(E50:F50)</f>
        <v>2</v>
      </c>
      <c r="H50" s="92"/>
      <c r="I50" s="92"/>
    </row>
    <row r="51" spans="1:9" ht="11.25" customHeight="1">
      <c r="A51" s="1985"/>
      <c r="B51" s="138" t="s">
        <v>56</v>
      </c>
      <c r="C51" s="99"/>
      <c r="D51" s="99"/>
      <c r="E51" s="1955">
        <f>SUM(E52)</f>
        <v>1</v>
      </c>
      <c r="F51" s="1955">
        <f>SUM(F52)</f>
        <v>1</v>
      </c>
      <c r="G51" s="1935">
        <f>SUM(E51:F51)</f>
        <v>2</v>
      </c>
      <c r="H51" s="92"/>
      <c r="I51" s="92"/>
    </row>
    <row r="52" spans="1:9" ht="10.5" customHeight="1">
      <c r="A52" s="1985"/>
      <c r="B52" s="99"/>
      <c r="C52" s="99" t="s">
        <v>1256</v>
      </c>
      <c r="D52" s="99"/>
      <c r="E52" s="1308">
        <f>SUM(E54:E57)</f>
        <v>1</v>
      </c>
      <c r="F52" s="1308">
        <f>SUM(F54:F57)</f>
        <v>1</v>
      </c>
      <c r="G52" s="1954">
        <f>SUM(E52:F52)</f>
        <v>2</v>
      </c>
      <c r="H52" s="92"/>
      <c r="I52" s="92"/>
    </row>
    <row r="53" spans="1:9" ht="10.5" customHeight="1">
      <c r="A53" s="1985"/>
      <c r="B53" s="99"/>
      <c r="C53" s="99"/>
      <c r="D53" s="99" t="s">
        <v>1308</v>
      </c>
      <c r="E53" s="1308"/>
      <c r="F53" s="1308"/>
      <c r="G53" s="1954"/>
      <c r="H53" s="92"/>
      <c r="I53" s="92"/>
    </row>
    <row r="54" spans="1:9" ht="10.5" customHeight="1">
      <c r="A54" s="1985"/>
      <c r="B54" s="99"/>
      <c r="C54" s="99"/>
      <c r="D54" s="99" t="s">
        <v>1307</v>
      </c>
      <c r="E54" s="1308">
        <v>1</v>
      </c>
      <c r="F54" s="1308">
        <v>1</v>
      </c>
      <c r="G54" s="1954">
        <f t="shared" ref="G54:G73" si="2">SUM(E54:F54)</f>
        <v>2</v>
      </c>
      <c r="H54" s="92"/>
      <c r="I54" s="92"/>
    </row>
    <row r="55" spans="1:9" ht="10.5" customHeight="1">
      <c r="A55" s="1985"/>
      <c r="B55" s="99"/>
      <c r="C55" s="99"/>
      <c r="D55" s="99" t="s">
        <v>1317</v>
      </c>
      <c r="E55" s="1308">
        <v>0</v>
      </c>
      <c r="F55" s="1308">
        <v>0</v>
      </c>
      <c r="G55" s="1954">
        <f t="shared" si="2"/>
        <v>0</v>
      </c>
      <c r="H55" s="92"/>
      <c r="I55" s="92"/>
    </row>
    <row r="56" spans="1:9" ht="10.5" customHeight="1">
      <c r="A56" s="1985"/>
      <c r="B56" s="99"/>
      <c r="C56" s="99"/>
      <c r="D56" s="99" t="s">
        <v>1316</v>
      </c>
      <c r="E56" s="1308">
        <v>0</v>
      </c>
      <c r="F56" s="1308">
        <v>0</v>
      </c>
      <c r="G56" s="1954">
        <f t="shared" si="2"/>
        <v>0</v>
      </c>
      <c r="H56" s="92"/>
      <c r="I56" s="92"/>
    </row>
    <row r="57" spans="1:9" ht="10.5" customHeight="1">
      <c r="A57" s="1985"/>
      <c r="B57" s="99"/>
      <c r="C57" s="99"/>
      <c r="D57" s="99" t="s">
        <v>1304</v>
      </c>
      <c r="E57" s="1308">
        <v>0</v>
      </c>
      <c r="F57" s="1308">
        <v>0</v>
      </c>
      <c r="G57" s="1954">
        <f t="shared" si="2"/>
        <v>0</v>
      </c>
      <c r="H57" s="92"/>
      <c r="I57" s="92"/>
    </row>
    <row r="58" spans="1:9" ht="11.25" customHeight="1">
      <c r="A58" s="1985"/>
      <c r="B58" s="138" t="s">
        <v>43</v>
      </c>
      <c r="C58" s="99"/>
      <c r="D58" s="99"/>
      <c r="E58" s="1955">
        <f>SUM(E59)</f>
        <v>0</v>
      </c>
      <c r="F58" s="1955">
        <f>SUM(F59)</f>
        <v>0</v>
      </c>
      <c r="G58" s="1935">
        <f t="shared" si="2"/>
        <v>0</v>
      </c>
      <c r="H58" s="92"/>
      <c r="I58" s="92"/>
    </row>
    <row r="59" spans="1:9" ht="10.5" customHeight="1">
      <c r="A59" s="1985"/>
      <c r="B59" s="99"/>
      <c r="C59" s="99" t="s">
        <v>1256</v>
      </c>
      <c r="D59" s="99"/>
      <c r="E59" s="1308">
        <f>SUM(E60)</f>
        <v>0</v>
      </c>
      <c r="F59" s="1308">
        <f>SUM(F60)</f>
        <v>0</v>
      </c>
      <c r="G59" s="1954">
        <f t="shared" si="2"/>
        <v>0</v>
      </c>
      <c r="H59" s="92"/>
      <c r="I59" s="92"/>
    </row>
    <row r="60" spans="1:9" ht="10.5" customHeight="1">
      <c r="A60" s="1985"/>
      <c r="B60" s="99"/>
      <c r="C60" s="99"/>
      <c r="D60" s="99" t="s">
        <v>1303</v>
      </c>
      <c r="E60" s="1308">
        <v>0</v>
      </c>
      <c r="F60" s="1308">
        <v>0</v>
      </c>
      <c r="G60" s="1954">
        <f t="shared" si="2"/>
        <v>0</v>
      </c>
      <c r="H60" s="92"/>
      <c r="I60" s="92"/>
    </row>
    <row r="61" spans="1:9" ht="10.5" customHeight="1">
      <c r="A61" s="826"/>
      <c r="B61" s="488" t="s">
        <v>1658</v>
      </c>
      <c r="C61" s="138"/>
      <c r="D61" s="138"/>
      <c r="E61" s="1238">
        <f>SUM(E62)</f>
        <v>0</v>
      </c>
      <c r="F61" s="1238">
        <f>SUM(F62)</f>
        <v>0</v>
      </c>
      <c r="G61" s="1935">
        <f t="shared" si="2"/>
        <v>0</v>
      </c>
      <c r="H61" s="92"/>
      <c r="I61" s="92"/>
    </row>
    <row r="62" spans="1:9" ht="10.5" customHeight="1">
      <c r="A62" s="826"/>
      <c r="B62" s="487"/>
      <c r="C62" s="99" t="s">
        <v>1261</v>
      </c>
      <c r="D62" s="99"/>
      <c r="E62" s="140">
        <f>SUM(E63)</f>
        <v>0</v>
      </c>
      <c r="F62" s="140">
        <f>SUM(F63)</f>
        <v>0</v>
      </c>
      <c r="G62" s="141">
        <f t="shared" si="2"/>
        <v>0</v>
      </c>
      <c r="H62" s="92"/>
      <c r="I62" s="92"/>
    </row>
    <row r="63" spans="1:9" ht="10.5" customHeight="1">
      <c r="A63" s="826"/>
      <c r="B63" s="518"/>
      <c r="C63" s="274"/>
      <c r="D63" s="274" t="s">
        <v>1302</v>
      </c>
      <c r="E63" s="1964">
        <v>0</v>
      </c>
      <c r="F63" s="1964">
        <v>0</v>
      </c>
      <c r="G63" s="1963">
        <f t="shared" si="2"/>
        <v>0</v>
      </c>
      <c r="H63" s="92"/>
      <c r="I63" s="92"/>
    </row>
    <row r="64" spans="1:9" ht="11.25" customHeight="1">
      <c r="A64" s="1986">
        <v>1403</v>
      </c>
      <c r="B64" s="1832" t="s">
        <v>14</v>
      </c>
      <c r="C64" s="1831"/>
      <c r="D64" s="1831"/>
      <c r="E64" s="1956">
        <f t="shared" ref="E64:F66" si="3">SUM(E65)</f>
        <v>0</v>
      </c>
      <c r="F64" s="1956">
        <f t="shared" si="3"/>
        <v>1</v>
      </c>
      <c r="G64" s="1937">
        <f t="shared" si="2"/>
        <v>1</v>
      </c>
      <c r="H64" s="92"/>
      <c r="I64" s="92"/>
    </row>
    <row r="65" spans="1:9" ht="11.25" customHeight="1">
      <c r="A65" s="1987"/>
      <c r="B65" s="1947" t="s">
        <v>33</v>
      </c>
      <c r="C65" s="1962"/>
      <c r="D65" s="1962"/>
      <c r="E65" s="138">
        <f t="shared" si="3"/>
        <v>0</v>
      </c>
      <c r="F65" s="138">
        <f t="shared" si="3"/>
        <v>1</v>
      </c>
      <c r="G65" s="1961">
        <f t="shared" si="2"/>
        <v>1</v>
      </c>
      <c r="H65" s="92"/>
      <c r="I65" s="92"/>
    </row>
    <row r="66" spans="1:9" ht="10.5" customHeight="1">
      <c r="A66" s="1987"/>
      <c r="B66" s="488"/>
      <c r="C66" s="261" t="s">
        <v>1256</v>
      </c>
      <c r="D66" s="261"/>
      <c r="E66" s="99">
        <f t="shared" si="3"/>
        <v>0</v>
      </c>
      <c r="F66" s="99">
        <f t="shared" si="3"/>
        <v>1</v>
      </c>
      <c r="G66" s="1959">
        <f t="shared" si="2"/>
        <v>1</v>
      </c>
      <c r="H66" s="92"/>
      <c r="I66" s="92"/>
    </row>
    <row r="67" spans="1:9" ht="10.5" customHeight="1">
      <c r="A67" s="1988"/>
      <c r="B67" s="1960"/>
      <c r="C67" s="789"/>
      <c r="D67" s="789" t="s">
        <v>1299</v>
      </c>
      <c r="E67" s="99">
        <v>0</v>
      </c>
      <c r="F67" s="99">
        <v>1</v>
      </c>
      <c r="G67" s="1959">
        <f t="shared" si="2"/>
        <v>1</v>
      </c>
      <c r="H67" s="92"/>
      <c r="I67" s="92"/>
    </row>
    <row r="68" spans="1:9" ht="11.25" customHeight="1">
      <c r="A68" s="1986">
        <v>1404</v>
      </c>
      <c r="B68" s="1958" t="s">
        <v>34</v>
      </c>
      <c r="C68" s="1957"/>
      <c r="D68" s="1831"/>
      <c r="E68" s="1938">
        <f>SUM(E69,E80)</f>
        <v>6</v>
      </c>
      <c r="F68" s="1956">
        <f>SUM(F69,F80)</f>
        <v>3</v>
      </c>
      <c r="G68" s="1940">
        <f t="shared" si="2"/>
        <v>9</v>
      </c>
      <c r="H68" s="92"/>
      <c r="I68" s="92"/>
    </row>
    <row r="69" spans="1:9" ht="11.25" customHeight="1">
      <c r="A69" s="1987"/>
      <c r="B69" s="138" t="s">
        <v>109</v>
      </c>
      <c r="C69" s="99"/>
      <c r="D69" s="99"/>
      <c r="E69" s="1955">
        <f>SUM(E70+E72+E78)</f>
        <v>6</v>
      </c>
      <c r="F69" s="1955">
        <f>SUM(F70+F72+F78)</f>
        <v>2</v>
      </c>
      <c r="G69" s="1935">
        <f t="shared" si="2"/>
        <v>8</v>
      </c>
      <c r="H69" s="92"/>
      <c r="I69" s="92"/>
    </row>
    <row r="70" spans="1:9" ht="10.5" customHeight="1">
      <c r="A70" s="1987"/>
      <c r="B70" s="138"/>
      <c r="C70" s="99" t="s">
        <v>1258</v>
      </c>
      <c r="D70" s="99"/>
      <c r="E70" s="1308">
        <f>SUM(E71)</f>
        <v>0</v>
      </c>
      <c r="F70" s="1308">
        <f>SUM(F71)</f>
        <v>0</v>
      </c>
      <c r="G70" s="1954">
        <f t="shared" si="2"/>
        <v>0</v>
      </c>
      <c r="H70" s="92"/>
      <c r="I70" s="92"/>
    </row>
    <row r="71" spans="1:9" ht="10.5" customHeight="1">
      <c r="A71" s="1987"/>
      <c r="B71" s="138"/>
      <c r="C71" s="99"/>
      <c r="D71" s="99" t="s">
        <v>1298</v>
      </c>
      <c r="E71" s="1308">
        <v>0</v>
      </c>
      <c r="F71" s="1308">
        <v>0</v>
      </c>
      <c r="G71" s="1954">
        <f t="shared" si="2"/>
        <v>0</v>
      </c>
      <c r="H71" s="92"/>
      <c r="I71" s="92"/>
    </row>
    <row r="72" spans="1:9" ht="10.5" customHeight="1">
      <c r="A72" s="1987"/>
      <c r="B72" s="99"/>
      <c r="C72" s="99" t="s">
        <v>1256</v>
      </c>
      <c r="D72" s="99"/>
      <c r="E72" s="1308">
        <f>SUM(E73:E77)</f>
        <v>6</v>
      </c>
      <c r="F72" s="1308">
        <f>SUM(F73:F77)</f>
        <v>2</v>
      </c>
      <c r="G72" s="1954">
        <f t="shared" si="2"/>
        <v>8</v>
      </c>
      <c r="H72" s="92"/>
      <c r="I72" s="92"/>
    </row>
    <row r="73" spans="1:9" ht="10.5" customHeight="1">
      <c r="A73" s="1987"/>
      <c r="B73" s="99"/>
      <c r="C73" s="99"/>
      <c r="D73" s="99" t="s">
        <v>1297</v>
      </c>
      <c r="E73" s="1308">
        <v>4</v>
      </c>
      <c r="F73" s="1308">
        <v>1</v>
      </c>
      <c r="G73" s="1954">
        <f t="shared" si="2"/>
        <v>5</v>
      </c>
      <c r="H73" s="92"/>
      <c r="I73" s="92"/>
    </row>
    <row r="74" spans="1:9" ht="10.5" customHeight="1">
      <c r="A74" s="1987"/>
      <c r="B74" s="99"/>
      <c r="C74" s="99"/>
      <c r="D74" s="99" t="s">
        <v>1296</v>
      </c>
      <c r="E74" s="1308"/>
      <c r="F74" s="1308"/>
      <c r="G74" s="1954"/>
      <c r="H74" s="92"/>
      <c r="I74" s="92"/>
    </row>
    <row r="75" spans="1:9" ht="10.5" customHeight="1">
      <c r="A75" s="1987"/>
      <c r="B75" s="99"/>
      <c r="C75" s="99"/>
      <c r="D75" s="99" t="s">
        <v>1295</v>
      </c>
      <c r="E75" s="1308">
        <v>0</v>
      </c>
      <c r="F75" s="1308">
        <v>1</v>
      </c>
      <c r="G75" s="1954">
        <f t="shared" ref="G75:G84" si="4">SUM(E75:F75)</f>
        <v>1</v>
      </c>
      <c r="H75" s="92"/>
      <c r="I75" s="92"/>
    </row>
    <row r="76" spans="1:9" ht="10.5" customHeight="1">
      <c r="A76" s="1987"/>
      <c r="B76" s="99"/>
      <c r="C76" s="99"/>
      <c r="D76" s="99" t="s">
        <v>1294</v>
      </c>
      <c r="E76" s="1308">
        <v>2</v>
      </c>
      <c r="F76" s="1308">
        <v>0</v>
      </c>
      <c r="G76" s="1954">
        <f t="shared" si="4"/>
        <v>2</v>
      </c>
      <c r="H76" s="92"/>
      <c r="I76" s="92"/>
    </row>
    <row r="77" spans="1:9" ht="10.5" customHeight="1">
      <c r="A77" s="1987"/>
      <c r="B77" s="99"/>
      <c r="C77" s="99"/>
      <c r="D77" s="99" t="s">
        <v>1293</v>
      </c>
      <c r="E77" s="1308">
        <v>0</v>
      </c>
      <c r="F77" s="1308">
        <v>0</v>
      </c>
      <c r="G77" s="1954">
        <f t="shared" si="4"/>
        <v>0</v>
      </c>
      <c r="H77" s="92"/>
      <c r="I77" s="92"/>
    </row>
    <row r="78" spans="1:9" ht="10.5" customHeight="1">
      <c r="A78" s="1987"/>
      <c r="B78" s="1254"/>
      <c r="C78" s="77" t="s">
        <v>1261</v>
      </c>
      <c r="D78" s="99"/>
      <c r="E78" s="140">
        <f>SUM(E79)</f>
        <v>0</v>
      </c>
      <c r="F78" s="140">
        <f>SUM(F79)</f>
        <v>0</v>
      </c>
      <c r="G78" s="141">
        <f t="shared" si="4"/>
        <v>0</v>
      </c>
      <c r="H78" s="92"/>
      <c r="I78" s="92"/>
    </row>
    <row r="79" spans="1:9" ht="10.5" customHeight="1">
      <c r="A79" s="1987"/>
      <c r="B79" s="99"/>
      <c r="C79" s="99"/>
      <c r="D79" s="99" t="s">
        <v>1292</v>
      </c>
      <c r="E79" s="140">
        <v>0</v>
      </c>
      <c r="F79" s="140">
        <v>0</v>
      </c>
      <c r="G79" s="141">
        <f t="shared" si="4"/>
        <v>0</v>
      </c>
      <c r="H79" s="92"/>
      <c r="I79" s="92"/>
    </row>
    <row r="80" spans="1:9" ht="11.25" customHeight="1">
      <c r="A80" s="1987"/>
      <c r="B80" s="138" t="s">
        <v>17</v>
      </c>
      <c r="C80" s="99"/>
      <c r="D80" s="99"/>
      <c r="E80" s="1955">
        <f>SUM(E81,E83)</f>
        <v>0</v>
      </c>
      <c r="F80" s="1955">
        <f>SUM(F81,F83)</f>
        <v>1</v>
      </c>
      <c r="G80" s="1935">
        <f t="shared" si="4"/>
        <v>1</v>
      </c>
      <c r="H80" s="92"/>
      <c r="I80" s="92"/>
    </row>
    <row r="81" spans="1:11" ht="10.5" customHeight="1">
      <c r="A81" s="1987"/>
      <c r="B81" s="99"/>
      <c r="C81" s="99" t="s">
        <v>1256</v>
      </c>
      <c r="D81" s="99"/>
      <c r="E81" s="1308">
        <f>SUM(E82)</f>
        <v>0</v>
      </c>
      <c r="F81" s="1308">
        <f>SUM(F82)</f>
        <v>1</v>
      </c>
      <c r="G81" s="1954">
        <f t="shared" si="4"/>
        <v>1</v>
      </c>
      <c r="H81" s="92"/>
      <c r="I81" s="92"/>
    </row>
    <row r="82" spans="1:11" ht="10.5" customHeight="1">
      <c r="A82" s="1987"/>
      <c r="B82" s="99"/>
      <c r="C82" s="99"/>
      <c r="D82" s="99" t="s">
        <v>1291</v>
      </c>
      <c r="E82" s="1308">
        <v>0</v>
      </c>
      <c r="F82" s="1308">
        <v>1</v>
      </c>
      <c r="G82" s="1954">
        <f t="shared" si="4"/>
        <v>1</v>
      </c>
      <c r="H82" s="92"/>
      <c r="I82" s="92"/>
    </row>
    <row r="83" spans="1:11" ht="10.5" customHeight="1">
      <c r="A83" s="1987"/>
      <c r="B83" s="99"/>
      <c r="C83" s="99" t="s">
        <v>1261</v>
      </c>
      <c r="D83" s="99"/>
      <c r="E83" s="1308">
        <f>SUM(E84)</f>
        <v>0</v>
      </c>
      <c r="F83" s="1308">
        <f>SUM(F84)</f>
        <v>0</v>
      </c>
      <c r="G83" s="1954">
        <f t="shared" si="4"/>
        <v>0</v>
      </c>
      <c r="H83" s="92"/>
      <c r="I83" s="92"/>
    </row>
    <row r="84" spans="1:11" ht="10.5" customHeight="1">
      <c r="A84" s="1988"/>
      <c r="B84" s="274"/>
      <c r="C84" s="274"/>
      <c r="D84" s="274" t="s">
        <v>1290</v>
      </c>
      <c r="E84" s="1953">
        <v>0</v>
      </c>
      <c r="F84" s="1953">
        <v>0</v>
      </c>
      <c r="G84" s="1952">
        <f t="shared" si="4"/>
        <v>0</v>
      </c>
      <c r="H84" s="92"/>
      <c r="I84" s="92"/>
    </row>
    <row r="85" spans="1:11" ht="12" customHeight="1">
      <c r="A85" s="754"/>
      <c r="B85" s="754"/>
      <c r="C85" s="1946"/>
      <c r="D85" s="1946"/>
      <c r="E85" s="1946"/>
      <c r="F85" s="1951" t="s">
        <v>1657</v>
      </c>
      <c r="G85" s="1951"/>
      <c r="H85" s="92"/>
      <c r="I85" s="92"/>
    </row>
    <row r="86" spans="1:11" ht="12" customHeight="1">
      <c r="A86" s="754"/>
      <c r="B86" s="754"/>
      <c r="C86" s="99"/>
      <c r="D86" s="99"/>
      <c r="E86" s="99"/>
      <c r="F86" s="471" t="s">
        <v>261</v>
      </c>
      <c r="G86" s="471"/>
    </row>
    <row r="87" spans="1:11" ht="10.5" customHeight="1">
      <c r="A87" s="1989" t="s">
        <v>29</v>
      </c>
      <c r="B87" s="1971" t="s">
        <v>336</v>
      </c>
      <c r="C87" s="1971"/>
      <c r="D87" s="1971"/>
      <c r="E87" s="1974" t="s">
        <v>26</v>
      </c>
      <c r="F87" s="1974" t="s">
        <v>27</v>
      </c>
      <c r="G87" s="1977" t="s">
        <v>5</v>
      </c>
      <c r="H87" s="92"/>
      <c r="K87" s="99"/>
    </row>
    <row r="88" spans="1:11" ht="10.5" customHeight="1">
      <c r="A88" s="1990"/>
      <c r="B88" s="1972"/>
      <c r="C88" s="1972"/>
      <c r="D88" s="1972"/>
      <c r="E88" s="1975"/>
      <c r="F88" s="1975"/>
      <c r="G88" s="1978"/>
      <c r="H88" s="92"/>
      <c r="I88" s="97"/>
    </row>
    <row r="89" spans="1:11" ht="10.5" customHeight="1">
      <c r="A89" s="1991"/>
      <c r="B89" s="1973"/>
      <c r="C89" s="1973"/>
      <c r="D89" s="1973"/>
      <c r="E89" s="1976"/>
      <c r="F89" s="1976"/>
      <c r="G89" s="1979"/>
      <c r="H89" s="92"/>
    </row>
    <row r="90" spans="1:11" ht="11.25" customHeight="1">
      <c r="A90" s="1980">
        <v>1405</v>
      </c>
      <c r="B90" s="1949" t="s">
        <v>18</v>
      </c>
      <c r="C90" s="1948"/>
      <c r="D90" s="1836"/>
      <c r="E90" s="1942">
        <f>SUM(E91+E95)</f>
        <v>13</v>
      </c>
      <c r="F90" s="1942">
        <f>SUM(F91+F95)</f>
        <v>10</v>
      </c>
      <c r="G90" s="1941">
        <f t="shared" ref="G90:G121" si="5">SUM(E90:F90)</f>
        <v>23</v>
      </c>
    </row>
    <row r="91" spans="1:11" ht="11.25" customHeight="1">
      <c r="A91" s="1981"/>
      <c r="B91" s="1947" t="s">
        <v>21</v>
      </c>
      <c r="C91" s="1946"/>
      <c r="D91" s="1946"/>
      <c r="E91" s="1945">
        <f>SUM(E92)</f>
        <v>1</v>
      </c>
      <c r="F91" s="1945">
        <f>SUM(F92)</f>
        <v>0</v>
      </c>
      <c r="G91" s="1944">
        <f t="shared" si="5"/>
        <v>1</v>
      </c>
    </row>
    <row r="92" spans="1:11" ht="10.5" customHeight="1">
      <c r="A92" s="1981"/>
      <c r="B92" s="487"/>
      <c r="C92" s="99" t="s">
        <v>1256</v>
      </c>
      <c r="D92" s="99"/>
      <c r="E92" s="140">
        <f>SUM(E93:E94)</f>
        <v>1</v>
      </c>
      <c r="F92" s="140">
        <f>SUM(F93:F94)</f>
        <v>0</v>
      </c>
      <c r="G92" s="141">
        <f t="shared" si="5"/>
        <v>1</v>
      </c>
    </row>
    <row r="93" spans="1:11" ht="10.5" customHeight="1">
      <c r="A93" s="1981"/>
      <c r="B93" s="487"/>
      <c r="D93" s="99" t="s">
        <v>1288</v>
      </c>
      <c r="E93" s="140">
        <v>1</v>
      </c>
      <c r="F93" s="140">
        <v>0</v>
      </c>
      <c r="G93" s="141">
        <f t="shared" si="5"/>
        <v>1</v>
      </c>
    </row>
    <row r="94" spans="1:11" ht="10.5" customHeight="1">
      <c r="A94" s="1981"/>
      <c r="B94" s="487"/>
      <c r="C94" s="99"/>
      <c r="D94" s="99" t="s">
        <v>206</v>
      </c>
      <c r="E94" s="1943">
        <v>0</v>
      </c>
      <c r="F94" s="1943">
        <v>0</v>
      </c>
      <c r="G94" s="141">
        <f t="shared" si="5"/>
        <v>0</v>
      </c>
    </row>
    <row r="95" spans="1:11" ht="11.25" customHeight="1">
      <c r="A95" s="1981"/>
      <c r="B95" s="488" t="s">
        <v>19</v>
      </c>
      <c r="C95" s="99"/>
      <c r="E95" s="1238">
        <f>SUM(E96,E98,E103)</f>
        <v>12</v>
      </c>
      <c r="F95" s="1238">
        <f>SUM(F96,F98,F103)</f>
        <v>10</v>
      </c>
      <c r="G95" s="1935">
        <f t="shared" si="5"/>
        <v>22</v>
      </c>
    </row>
    <row r="96" spans="1:11" ht="10.5" customHeight="1">
      <c r="A96" s="1981"/>
      <c r="B96" s="488"/>
      <c r="C96" s="99" t="s">
        <v>1258</v>
      </c>
      <c r="E96" s="149">
        <f>SUM(E97)</f>
        <v>9</v>
      </c>
      <c r="F96" s="149">
        <f>SUM(F97)</f>
        <v>5</v>
      </c>
      <c r="G96" s="141">
        <f t="shared" si="5"/>
        <v>14</v>
      </c>
    </row>
    <row r="97" spans="1:7" ht="10.5" customHeight="1">
      <c r="A97" s="1981"/>
      <c r="B97" s="488"/>
      <c r="C97" s="99"/>
      <c r="D97" s="99" t="s">
        <v>1287</v>
      </c>
      <c r="E97" s="140">
        <v>9</v>
      </c>
      <c r="F97" s="140">
        <v>5</v>
      </c>
      <c r="G97" s="141">
        <f t="shared" si="5"/>
        <v>14</v>
      </c>
    </row>
    <row r="98" spans="1:7" ht="10.5" customHeight="1">
      <c r="A98" s="1981"/>
      <c r="B98" s="487"/>
      <c r="C98" s="99" t="s">
        <v>1256</v>
      </c>
      <c r="E98" s="149">
        <f>SUM(E99:E102)</f>
        <v>3</v>
      </c>
      <c r="F98" s="149">
        <f>SUM(F99:F102)</f>
        <v>4</v>
      </c>
      <c r="G98" s="141">
        <f t="shared" si="5"/>
        <v>7</v>
      </c>
    </row>
    <row r="99" spans="1:7" ht="10.5" customHeight="1">
      <c r="A99" s="1981"/>
      <c r="B99" s="487"/>
      <c r="D99" s="99" t="s">
        <v>1286</v>
      </c>
      <c r="E99" s="149">
        <v>0</v>
      </c>
      <c r="F99" s="149">
        <v>0</v>
      </c>
      <c r="G99" s="141">
        <f t="shared" si="5"/>
        <v>0</v>
      </c>
    </row>
    <row r="100" spans="1:7" ht="10.5" customHeight="1">
      <c r="A100" s="1981"/>
      <c r="B100" s="487"/>
      <c r="D100" s="10" t="s">
        <v>1656</v>
      </c>
      <c r="E100" s="149">
        <v>3</v>
      </c>
      <c r="F100" s="149">
        <v>4</v>
      </c>
      <c r="G100" s="141">
        <f t="shared" si="5"/>
        <v>7</v>
      </c>
    </row>
    <row r="101" spans="1:7" ht="10.5" customHeight="1">
      <c r="A101" s="1981"/>
      <c r="B101" s="487"/>
      <c r="D101" s="99" t="s">
        <v>1284</v>
      </c>
      <c r="E101" s="1943">
        <v>0</v>
      </c>
      <c r="F101" s="1943">
        <v>0</v>
      </c>
      <c r="G101" s="141">
        <f t="shared" si="5"/>
        <v>0</v>
      </c>
    </row>
    <row r="102" spans="1:7" ht="10.5" customHeight="1">
      <c r="A102" s="1981"/>
      <c r="B102" s="487"/>
      <c r="D102" s="99" t="s">
        <v>1283</v>
      </c>
      <c r="E102" s="140">
        <v>0</v>
      </c>
      <c r="F102" s="140">
        <v>0</v>
      </c>
      <c r="G102" s="141">
        <f t="shared" si="5"/>
        <v>0</v>
      </c>
    </row>
    <row r="103" spans="1:7" ht="10.5" customHeight="1">
      <c r="A103" s="1981"/>
      <c r="B103" s="487"/>
      <c r="C103" s="99" t="s">
        <v>1261</v>
      </c>
      <c r="E103" s="149">
        <f>SUM(E104)</f>
        <v>0</v>
      </c>
      <c r="F103" s="149">
        <f>SUM(F104)</f>
        <v>1</v>
      </c>
      <c r="G103" s="141">
        <f t="shared" si="5"/>
        <v>1</v>
      </c>
    </row>
    <row r="104" spans="1:7" ht="10.5" customHeight="1">
      <c r="A104" s="1981"/>
      <c r="B104" s="487"/>
      <c r="C104" s="99"/>
      <c r="D104" s="99" t="s">
        <v>1282</v>
      </c>
      <c r="E104" s="140">
        <v>0</v>
      </c>
      <c r="F104" s="140">
        <v>1</v>
      </c>
      <c r="G104" s="141">
        <f t="shared" si="5"/>
        <v>1</v>
      </c>
    </row>
    <row r="105" spans="1:7" ht="11.25" customHeight="1">
      <c r="A105" s="1997">
        <v>1406</v>
      </c>
      <c r="B105" s="1832" t="s">
        <v>22</v>
      </c>
      <c r="C105" s="1831"/>
      <c r="D105" s="1831"/>
      <c r="E105" s="1942">
        <f>SUM(E106,E120,E123)</f>
        <v>13</v>
      </c>
      <c r="F105" s="1942">
        <f>SUM(F106,F120,F123)</f>
        <v>11</v>
      </c>
      <c r="G105" s="1941">
        <f t="shared" si="5"/>
        <v>24</v>
      </c>
    </row>
    <row r="106" spans="1:7" ht="11.25" customHeight="1">
      <c r="A106" s="1997"/>
      <c r="B106" s="138" t="s">
        <v>68</v>
      </c>
      <c r="C106" s="99"/>
      <c r="D106" s="99"/>
      <c r="E106" s="1238">
        <f>SUM(E107,E109)</f>
        <v>10</v>
      </c>
      <c r="F106" s="1238">
        <f>SUM(F107,F109)</f>
        <v>10</v>
      </c>
      <c r="G106" s="1935">
        <f t="shared" si="5"/>
        <v>20</v>
      </c>
    </row>
    <row r="107" spans="1:7" ht="10.5" customHeight="1">
      <c r="A107" s="1997"/>
      <c r="B107" s="99"/>
      <c r="C107" s="99" t="s">
        <v>1256</v>
      </c>
      <c r="D107" s="99"/>
      <c r="E107" s="140">
        <f>SUM(E108:E108)</f>
        <v>0</v>
      </c>
      <c r="F107" s="140">
        <f>SUM(F108:F108)</f>
        <v>1</v>
      </c>
      <c r="G107" s="141">
        <f t="shared" si="5"/>
        <v>1</v>
      </c>
    </row>
    <row r="108" spans="1:7" ht="10.5" customHeight="1">
      <c r="A108" s="1997"/>
      <c r="B108" s="99"/>
      <c r="C108" s="99"/>
      <c r="D108" s="99" t="s">
        <v>1280</v>
      </c>
      <c r="E108" s="140">
        <v>0</v>
      </c>
      <c r="F108" s="140">
        <v>1</v>
      </c>
      <c r="G108" s="141">
        <f t="shared" si="5"/>
        <v>1</v>
      </c>
    </row>
    <row r="109" spans="1:7" ht="10.5" customHeight="1">
      <c r="A109" s="1997"/>
      <c r="B109" s="99"/>
      <c r="C109" s="99" t="s">
        <v>1279</v>
      </c>
      <c r="D109" s="99"/>
      <c r="E109" s="140">
        <f>SUM(E110:E119)</f>
        <v>10</v>
      </c>
      <c r="F109" s="140">
        <f>SUM(F110:F119)</f>
        <v>9</v>
      </c>
      <c r="G109" s="141">
        <f t="shared" si="5"/>
        <v>19</v>
      </c>
    </row>
    <row r="110" spans="1:7" ht="10.5" customHeight="1">
      <c r="A110" s="1997"/>
      <c r="B110" s="99"/>
      <c r="C110" s="99"/>
      <c r="D110" s="99" t="s">
        <v>1278</v>
      </c>
      <c r="E110" s="140">
        <v>0</v>
      </c>
      <c r="F110" s="140">
        <v>4</v>
      </c>
      <c r="G110" s="141">
        <f t="shared" si="5"/>
        <v>4</v>
      </c>
    </row>
    <row r="111" spans="1:7" ht="10.5" customHeight="1">
      <c r="A111" s="1997"/>
      <c r="B111" s="99"/>
      <c r="C111" s="99"/>
      <c r="D111" s="99" t="s">
        <v>1277</v>
      </c>
      <c r="E111" s="140">
        <v>0</v>
      </c>
      <c r="F111" s="140">
        <v>0</v>
      </c>
      <c r="G111" s="141">
        <f t="shared" si="5"/>
        <v>0</v>
      </c>
    </row>
    <row r="112" spans="1:7" ht="10.5" customHeight="1">
      <c r="A112" s="1997"/>
      <c r="B112" s="99"/>
      <c r="C112" s="99"/>
      <c r="D112" s="99" t="s">
        <v>1276</v>
      </c>
      <c r="E112" s="140">
        <v>0</v>
      </c>
      <c r="F112" s="140">
        <v>0</v>
      </c>
      <c r="G112" s="141">
        <f t="shared" si="5"/>
        <v>0</v>
      </c>
    </row>
    <row r="113" spans="1:7" ht="10.5" customHeight="1">
      <c r="A113" s="1997"/>
      <c r="B113" s="99"/>
      <c r="C113" s="99"/>
      <c r="D113" s="99" t="s">
        <v>1275</v>
      </c>
      <c r="E113" s="140">
        <v>0</v>
      </c>
      <c r="F113" s="140">
        <v>0</v>
      </c>
      <c r="G113" s="141">
        <f t="shared" si="5"/>
        <v>0</v>
      </c>
    </row>
    <row r="114" spans="1:7" ht="10.5" customHeight="1">
      <c r="A114" s="1997"/>
      <c r="B114" s="99"/>
      <c r="C114" s="99"/>
      <c r="D114" s="99" t="s">
        <v>1274</v>
      </c>
      <c r="E114" s="140">
        <v>1</v>
      </c>
      <c r="F114" s="140">
        <v>2</v>
      </c>
      <c r="G114" s="141">
        <f t="shared" si="5"/>
        <v>3</v>
      </c>
    </row>
    <row r="115" spans="1:7" ht="10.5" customHeight="1">
      <c r="A115" s="1997"/>
      <c r="B115" s="99"/>
      <c r="C115" s="99"/>
      <c r="D115" s="99" t="s">
        <v>1273</v>
      </c>
      <c r="E115" s="140">
        <v>1</v>
      </c>
      <c r="F115" s="140">
        <v>2</v>
      </c>
      <c r="G115" s="141">
        <f t="shared" si="5"/>
        <v>3</v>
      </c>
    </row>
    <row r="116" spans="1:7" ht="10.5" customHeight="1">
      <c r="A116" s="1997"/>
      <c r="B116" s="99"/>
      <c r="C116" s="99"/>
      <c r="D116" s="99" t="s">
        <v>1272</v>
      </c>
      <c r="E116" s="140">
        <v>5</v>
      </c>
      <c r="F116" s="140">
        <v>0</v>
      </c>
      <c r="G116" s="141">
        <f t="shared" si="5"/>
        <v>5</v>
      </c>
    </row>
    <row r="117" spans="1:7" ht="10.5" customHeight="1">
      <c r="A117" s="1997"/>
      <c r="B117" s="99"/>
      <c r="C117" s="99"/>
      <c r="D117" s="99" t="s">
        <v>1271</v>
      </c>
      <c r="E117" s="140">
        <v>1</v>
      </c>
      <c r="F117" s="140">
        <v>0</v>
      </c>
      <c r="G117" s="141">
        <f t="shared" si="5"/>
        <v>1</v>
      </c>
    </row>
    <row r="118" spans="1:7" ht="10.5" customHeight="1">
      <c r="A118" s="1997"/>
      <c r="B118" s="99"/>
      <c r="C118" s="99"/>
      <c r="D118" s="99" t="s">
        <v>1270</v>
      </c>
      <c r="E118" s="140">
        <v>2</v>
      </c>
      <c r="F118" s="140">
        <v>1</v>
      </c>
      <c r="G118" s="141">
        <f t="shared" si="5"/>
        <v>3</v>
      </c>
    </row>
    <row r="119" spans="1:7" ht="10.5" customHeight="1">
      <c r="A119" s="1997"/>
      <c r="B119" s="99"/>
      <c r="C119" s="99"/>
      <c r="D119" s="99" t="s">
        <v>1269</v>
      </c>
      <c r="E119" s="140">
        <v>0</v>
      </c>
      <c r="F119" s="140">
        <v>0</v>
      </c>
      <c r="G119" s="141">
        <f t="shared" si="5"/>
        <v>0</v>
      </c>
    </row>
    <row r="120" spans="1:7" ht="11.25" customHeight="1">
      <c r="A120" s="1997"/>
      <c r="B120" s="138" t="s">
        <v>23</v>
      </c>
      <c r="C120" s="99"/>
      <c r="D120" s="99"/>
      <c r="E120" s="1238">
        <f>SUM(E121)</f>
        <v>3</v>
      </c>
      <c r="F120" s="1238">
        <f>SUM(F121)</f>
        <v>1</v>
      </c>
      <c r="G120" s="1935">
        <f t="shared" si="5"/>
        <v>4</v>
      </c>
    </row>
    <row r="121" spans="1:7" ht="10.5" customHeight="1">
      <c r="A121" s="1997"/>
      <c r="B121" s="99"/>
      <c r="C121" s="99" t="s">
        <v>1256</v>
      </c>
      <c r="D121" s="99"/>
      <c r="E121" s="140">
        <f>SUM(E122:E122)</f>
        <v>3</v>
      </c>
      <c r="F121" s="140">
        <f>SUM(F122:F122)</f>
        <v>1</v>
      </c>
      <c r="G121" s="141">
        <f t="shared" si="5"/>
        <v>4</v>
      </c>
    </row>
    <row r="122" spans="1:7" ht="10.5" customHeight="1">
      <c r="A122" s="1997"/>
      <c r="B122" s="99"/>
      <c r="C122" s="99"/>
      <c r="D122" s="99" t="s">
        <v>1268</v>
      </c>
      <c r="E122" s="140">
        <v>3</v>
      </c>
      <c r="F122" s="140">
        <v>1</v>
      </c>
      <c r="G122" s="141">
        <f t="shared" ref="G122:G153" si="6">SUM(E122:F122)</f>
        <v>4</v>
      </c>
    </row>
    <row r="123" spans="1:7" ht="11.25" customHeight="1">
      <c r="A123" s="1997"/>
      <c r="B123" s="138" t="s">
        <v>37</v>
      </c>
      <c r="C123" s="99"/>
      <c r="D123" s="99"/>
      <c r="E123" s="1238">
        <f>SUM(E124+E126)</f>
        <v>0</v>
      </c>
      <c r="F123" s="1238">
        <f>SUM(F124+F126)</f>
        <v>0</v>
      </c>
      <c r="G123" s="1935">
        <f t="shared" si="6"/>
        <v>0</v>
      </c>
    </row>
    <row r="124" spans="1:7" ht="10.5" customHeight="1">
      <c r="A124" s="1997"/>
      <c r="B124" s="138"/>
      <c r="C124" s="99" t="s">
        <v>1258</v>
      </c>
      <c r="D124" s="99"/>
      <c r="E124" s="140">
        <f>SUM(E125)</f>
        <v>0</v>
      </c>
      <c r="F124" s="140">
        <f>SUM(F125)</f>
        <v>0</v>
      </c>
      <c r="G124" s="141">
        <f t="shared" si="6"/>
        <v>0</v>
      </c>
    </row>
    <row r="125" spans="1:7" ht="10.5" customHeight="1">
      <c r="A125" s="1997"/>
      <c r="B125" s="99"/>
      <c r="C125" s="99"/>
      <c r="D125" s="99" t="s">
        <v>22</v>
      </c>
      <c r="E125" s="140">
        <v>0</v>
      </c>
      <c r="F125" s="140">
        <v>0</v>
      </c>
      <c r="G125" s="141">
        <f t="shared" si="6"/>
        <v>0</v>
      </c>
    </row>
    <row r="126" spans="1:7" ht="10.5" customHeight="1">
      <c r="A126" s="1997"/>
      <c r="B126" s="99"/>
      <c r="C126" s="99" t="s">
        <v>1256</v>
      </c>
      <c r="D126" s="99"/>
      <c r="E126" s="140">
        <f>SUM(E127)</f>
        <v>0</v>
      </c>
      <c r="F126" s="140">
        <f>SUM(F127)</f>
        <v>0</v>
      </c>
      <c r="G126" s="141">
        <f t="shared" si="6"/>
        <v>0</v>
      </c>
    </row>
    <row r="127" spans="1:7" ht="10.5" customHeight="1">
      <c r="A127" s="1997"/>
      <c r="B127" s="99"/>
      <c r="C127" s="99"/>
      <c r="D127" s="99" t="s">
        <v>1267</v>
      </c>
      <c r="E127" s="140">
        <v>0</v>
      </c>
      <c r="F127" s="140">
        <v>0</v>
      </c>
      <c r="G127" s="141">
        <f t="shared" si="6"/>
        <v>0</v>
      </c>
    </row>
    <row r="128" spans="1:7" ht="11.25" customHeight="1">
      <c r="A128" s="1998">
        <v>1407</v>
      </c>
      <c r="B128" s="1832" t="s">
        <v>24</v>
      </c>
      <c r="C128" s="1831"/>
      <c r="D128" s="1831"/>
      <c r="E128" s="1938">
        <f>SUM(E129,E133)</f>
        <v>3</v>
      </c>
      <c r="F128" s="1938">
        <f>SUM(F129,F133)</f>
        <v>0</v>
      </c>
      <c r="G128" s="1940">
        <f t="shared" si="6"/>
        <v>3</v>
      </c>
    </row>
    <row r="129" spans="1:7" ht="11.25" customHeight="1">
      <c r="A129" s="1998"/>
      <c r="B129" s="138" t="s">
        <v>69</v>
      </c>
      <c r="C129" s="1939"/>
      <c r="D129" s="1939"/>
      <c r="E129" s="1238">
        <f>SUM(E130)</f>
        <v>1</v>
      </c>
      <c r="F129" s="1238">
        <f>SUM(F130)</f>
        <v>0</v>
      </c>
      <c r="G129" s="1935">
        <f t="shared" si="6"/>
        <v>1</v>
      </c>
    </row>
    <row r="130" spans="1:7" ht="10.5" customHeight="1">
      <c r="A130" s="1998"/>
      <c r="B130" s="1254"/>
      <c r="C130" s="77" t="s">
        <v>1256</v>
      </c>
      <c r="D130" s="99"/>
      <c r="E130" s="140">
        <f>SUM(E131:E132)</f>
        <v>1</v>
      </c>
      <c r="F130" s="140">
        <f>SUM(F131:F132)</f>
        <v>0</v>
      </c>
      <c r="G130" s="141">
        <f t="shared" si="6"/>
        <v>1</v>
      </c>
    </row>
    <row r="131" spans="1:7" ht="10.5" customHeight="1">
      <c r="A131" s="1998"/>
      <c r="B131" s="1254"/>
      <c r="C131" s="77"/>
      <c r="D131" s="99" t="s">
        <v>1266</v>
      </c>
      <c r="E131" s="140">
        <v>1</v>
      </c>
      <c r="F131" s="140">
        <v>0</v>
      </c>
      <c r="G131" s="141">
        <f t="shared" si="6"/>
        <v>1</v>
      </c>
    </row>
    <row r="132" spans="1:7" ht="10.5" customHeight="1">
      <c r="A132" s="1998"/>
      <c r="B132" s="1254"/>
      <c r="C132" s="77"/>
      <c r="D132" s="99" t="s">
        <v>1265</v>
      </c>
      <c r="E132" s="140">
        <v>0</v>
      </c>
      <c r="F132" s="140">
        <v>0</v>
      </c>
      <c r="G132" s="141">
        <f t="shared" si="6"/>
        <v>0</v>
      </c>
    </row>
    <row r="133" spans="1:7" ht="11.25" customHeight="1">
      <c r="A133" s="1998"/>
      <c r="B133" s="138" t="s">
        <v>51</v>
      </c>
      <c r="C133" s="138"/>
      <c r="D133" s="250"/>
      <c r="E133" s="1238">
        <f>SUM(E134)</f>
        <v>2</v>
      </c>
      <c r="F133" s="1238">
        <f>SUM(F134)</f>
        <v>0</v>
      </c>
      <c r="G133" s="1935">
        <f t="shared" si="6"/>
        <v>2</v>
      </c>
    </row>
    <row r="134" spans="1:7" ht="10.5" customHeight="1">
      <c r="A134" s="1998"/>
      <c r="B134" s="99"/>
      <c r="C134" s="99" t="s">
        <v>1256</v>
      </c>
      <c r="E134" s="140">
        <f>SUM(E135)</f>
        <v>2</v>
      </c>
      <c r="F134" s="140">
        <f>SUM(F135)</f>
        <v>0</v>
      </c>
      <c r="G134" s="141">
        <f t="shared" si="6"/>
        <v>2</v>
      </c>
    </row>
    <row r="135" spans="1:7" ht="10.5" customHeight="1">
      <c r="A135" s="1998"/>
      <c r="B135" s="99"/>
      <c r="C135" s="99"/>
      <c r="D135" s="99" t="s">
        <v>1264</v>
      </c>
      <c r="E135" s="140">
        <v>2</v>
      </c>
      <c r="F135" s="140">
        <v>0</v>
      </c>
      <c r="G135" s="141">
        <f t="shared" si="6"/>
        <v>2</v>
      </c>
    </row>
    <row r="136" spans="1:7" ht="11.25" customHeight="1">
      <c r="A136" s="1994">
        <v>1408</v>
      </c>
      <c r="B136" s="1832" t="s">
        <v>25</v>
      </c>
      <c r="C136" s="1831"/>
      <c r="D136" s="1831"/>
      <c r="E136" s="1938">
        <f>SUM(E137+E144+E149)</f>
        <v>14</v>
      </c>
      <c r="F136" s="1938">
        <f>SUM(F137+F144+F149)</f>
        <v>7</v>
      </c>
      <c r="G136" s="1937">
        <f t="shared" si="6"/>
        <v>21</v>
      </c>
    </row>
    <row r="137" spans="1:7" ht="11.25" customHeight="1">
      <c r="A137" s="1995"/>
      <c r="B137" s="488" t="s">
        <v>20</v>
      </c>
      <c r="C137" s="99"/>
      <c r="D137" s="99"/>
      <c r="E137" s="1458">
        <f>SUM(E138,E140,E142)</f>
        <v>8</v>
      </c>
      <c r="F137" s="1458">
        <f>SUM(F138,F140,F142)</f>
        <v>4</v>
      </c>
      <c r="G137" s="1936">
        <f t="shared" si="6"/>
        <v>12</v>
      </c>
    </row>
    <row r="138" spans="1:7" ht="11.25" customHeight="1">
      <c r="A138" s="1995"/>
      <c r="B138" s="488"/>
      <c r="C138" s="99" t="s">
        <v>1258</v>
      </c>
      <c r="D138" s="99"/>
      <c r="E138" s="149">
        <f>SUM(E139)</f>
        <v>1</v>
      </c>
      <c r="F138" s="149">
        <f>SUM(F139)</f>
        <v>1</v>
      </c>
      <c r="G138" s="141">
        <f t="shared" si="6"/>
        <v>2</v>
      </c>
    </row>
    <row r="139" spans="1:7" ht="11.25" customHeight="1">
      <c r="A139" s="1995"/>
      <c r="B139" s="488"/>
      <c r="C139" s="99"/>
      <c r="D139" s="1108" t="s">
        <v>1263</v>
      </c>
      <c r="E139" s="149">
        <v>1</v>
      </c>
      <c r="F139" s="149">
        <v>1</v>
      </c>
      <c r="G139" s="141">
        <f t="shared" si="6"/>
        <v>2</v>
      </c>
    </row>
    <row r="140" spans="1:7" ht="11.25" customHeight="1">
      <c r="A140" s="1995"/>
      <c r="B140" s="487"/>
      <c r="C140" s="99" t="s">
        <v>1256</v>
      </c>
      <c r="D140" s="99"/>
      <c r="E140" s="140">
        <f>SUM(E141)</f>
        <v>7</v>
      </c>
      <c r="F140" s="140">
        <f>SUM(F141)</f>
        <v>3</v>
      </c>
      <c r="G140" s="141">
        <f t="shared" si="6"/>
        <v>10</v>
      </c>
    </row>
    <row r="141" spans="1:7" ht="11.25" customHeight="1">
      <c r="A141" s="1995"/>
      <c r="B141" s="487"/>
      <c r="C141" s="99"/>
      <c r="D141" s="1108" t="s">
        <v>1262</v>
      </c>
      <c r="E141" s="140">
        <v>7</v>
      </c>
      <c r="F141" s="140">
        <v>3</v>
      </c>
      <c r="G141" s="141">
        <f t="shared" si="6"/>
        <v>10</v>
      </c>
    </row>
    <row r="142" spans="1:7" ht="11.25" customHeight="1">
      <c r="A142" s="1995"/>
      <c r="B142" s="487"/>
      <c r="C142" s="99" t="s">
        <v>1261</v>
      </c>
      <c r="D142" s="1108"/>
      <c r="E142" s="140">
        <f>SUM(E143)</f>
        <v>0</v>
      </c>
      <c r="F142" s="140">
        <f>SUM(F143)</f>
        <v>0</v>
      </c>
      <c r="G142" s="141">
        <f t="shared" si="6"/>
        <v>0</v>
      </c>
    </row>
    <row r="143" spans="1:7" ht="11.25" customHeight="1">
      <c r="A143" s="1995"/>
      <c r="B143" s="487"/>
      <c r="C143" s="99"/>
      <c r="D143" s="1108" t="s">
        <v>1260</v>
      </c>
      <c r="E143" s="140">
        <v>0</v>
      </c>
      <c r="F143" s="140">
        <v>0</v>
      </c>
      <c r="G143" s="141">
        <f t="shared" si="6"/>
        <v>0</v>
      </c>
    </row>
    <row r="144" spans="1:7" ht="11.25" customHeight="1">
      <c r="A144" s="1995"/>
      <c r="B144" s="488" t="s">
        <v>50</v>
      </c>
      <c r="C144" s="99"/>
      <c r="D144" s="99"/>
      <c r="E144" s="1238">
        <f>SUM(E145+E147)</f>
        <v>6</v>
      </c>
      <c r="F144" s="1238">
        <f>SUM(F145+F147)</f>
        <v>1</v>
      </c>
      <c r="G144" s="1935">
        <f t="shared" si="6"/>
        <v>7</v>
      </c>
    </row>
    <row r="145" spans="1:7" ht="11.25" customHeight="1">
      <c r="A145" s="1995"/>
      <c r="B145" s="1252"/>
      <c r="C145" s="99" t="s">
        <v>1258</v>
      </c>
      <c r="D145" s="99"/>
      <c r="E145" s="140">
        <f>SUM(E146)</f>
        <v>4</v>
      </c>
      <c r="F145" s="140">
        <f>SUM(F146)</f>
        <v>1</v>
      </c>
      <c r="G145" s="141">
        <f t="shared" si="6"/>
        <v>5</v>
      </c>
    </row>
    <row r="146" spans="1:7" ht="11.25" customHeight="1">
      <c r="A146" s="1995"/>
      <c r="B146" s="1252"/>
      <c r="C146" s="99"/>
      <c r="D146" s="99" t="s">
        <v>183</v>
      </c>
      <c r="E146" s="140">
        <v>4</v>
      </c>
      <c r="F146" s="140">
        <v>1</v>
      </c>
      <c r="G146" s="141">
        <f t="shared" si="6"/>
        <v>5</v>
      </c>
    </row>
    <row r="147" spans="1:7" ht="11.25" customHeight="1">
      <c r="A147" s="1995"/>
      <c r="B147" s="1252"/>
      <c r="C147" s="99" t="s">
        <v>1256</v>
      </c>
      <c r="D147" s="99"/>
      <c r="E147" s="140">
        <f>SUM(E148)</f>
        <v>2</v>
      </c>
      <c r="F147" s="140">
        <f>SUM(F148)</f>
        <v>0</v>
      </c>
      <c r="G147" s="141">
        <f t="shared" si="6"/>
        <v>2</v>
      </c>
    </row>
    <row r="148" spans="1:7" ht="11.25" customHeight="1">
      <c r="A148" s="1995"/>
      <c r="B148" s="1252"/>
      <c r="C148" s="99"/>
      <c r="D148" s="99" t="s">
        <v>183</v>
      </c>
      <c r="E148" s="140">
        <v>2</v>
      </c>
      <c r="F148" s="140">
        <v>0</v>
      </c>
      <c r="G148" s="141">
        <f t="shared" si="6"/>
        <v>2</v>
      </c>
    </row>
    <row r="149" spans="1:7" ht="11.25" customHeight="1">
      <c r="A149" s="1995"/>
      <c r="B149" s="488" t="s">
        <v>39</v>
      </c>
      <c r="C149" s="99"/>
      <c r="D149" s="99"/>
      <c r="E149" s="1238">
        <f>SUM(E150)</f>
        <v>0</v>
      </c>
      <c r="F149" s="1238">
        <f>SUM(F150)</f>
        <v>2</v>
      </c>
      <c r="G149" s="1935">
        <f t="shared" si="6"/>
        <v>2</v>
      </c>
    </row>
    <row r="150" spans="1:7" ht="11.25" customHeight="1">
      <c r="A150" s="1995"/>
      <c r="B150" s="244"/>
      <c r="C150" s="99" t="s">
        <v>1256</v>
      </c>
      <c r="E150" s="140">
        <f>SUM(E151)</f>
        <v>0</v>
      </c>
      <c r="F150" s="140">
        <f>SUM(F151)</f>
        <v>2</v>
      </c>
      <c r="G150" s="141">
        <f t="shared" si="6"/>
        <v>2</v>
      </c>
    </row>
    <row r="151" spans="1:7" ht="10.5" customHeight="1">
      <c r="A151" s="1995"/>
      <c r="B151" s="244"/>
      <c r="D151" s="99" t="s">
        <v>1259</v>
      </c>
      <c r="E151" s="140">
        <v>0</v>
      </c>
      <c r="F151" s="140">
        <v>2</v>
      </c>
      <c r="G151" s="141">
        <f t="shared" si="6"/>
        <v>2</v>
      </c>
    </row>
    <row r="152" spans="1:7" ht="11.25" customHeight="1">
      <c r="A152" s="1980">
        <v>1624</v>
      </c>
      <c r="B152" s="1970" t="s">
        <v>47</v>
      </c>
      <c r="C152" s="1969"/>
      <c r="D152" s="1969"/>
      <c r="E152" s="1968">
        <f>SUM(E153)</f>
        <v>0</v>
      </c>
      <c r="F152" s="1968">
        <f>SUM(F153)</f>
        <v>0</v>
      </c>
      <c r="G152" s="1967">
        <f t="shared" si="6"/>
        <v>0</v>
      </c>
    </row>
    <row r="153" spans="1:7" ht="11.25" customHeight="1">
      <c r="A153" s="1981"/>
      <c r="B153" s="1931" t="s">
        <v>46</v>
      </c>
      <c r="C153" s="1930"/>
      <c r="D153" s="1930"/>
      <c r="E153" s="1929">
        <f>SUM(E154+E156)</f>
        <v>0</v>
      </c>
      <c r="F153" s="1929">
        <f>SUM(F154+F156)</f>
        <v>0</v>
      </c>
      <c r="G153" s="1928">
        <f t="shared" si="6"/>
        <v>0</v>
      </c>
    </row>
    <row r="154" spans="1:7" ht="11.25" customHeight="1">
      <c r="A154" s="1981"/>
      <c r="B154" s="1927"/>
      <c r="C154" s="99" t="s">
        <v>1258</v>
      </c>
      <c r="D154" s="99"/>
      <c r="E154" s="1925">
        <f>SUM(E155)</f>
        <v>0</v>
      </c>
      <c r="F154" s="1925">
        <f>SUM(F155)</f>
        <v>0</v>
      </c>
      <c r="G154" s="1924">
        <f t="shared" ref="G154:G185" si="7">SUM(E154:F154)</f>
        <v>0</v>
      </c>
    </row>
    <row r="155" spans="1:7" ht="11.25" customHeight="1">
      <c r="A155" s="1981"/>
      <c r="B155" s="1927"/>
      <c r="C155" s="99"/>
      <c r="D155" s="99" t="s">
        <v>1655</v>
      </c>
      <c r="E155" s="1925">
        <v>0</v>
      </c>
      <c r="F155" s="1925">
        <v>0</v>
      </c>
      <c r="G155" s="1924">
        <f t="shared" si="7"/>
        <v>0</v>
      </c>
    </row>
    <row r="156" spans="1:7" ht="11.25" customHeight="1">
      <c r="A156" s="1981"/>
      <c r="B156" s="1927"/>
      <c r="C156" s="1926" t="s">
        <v>1256</v>
      </c>
      <c r="D156" s="1926"/>
      <c r="E156" s="1925">
        <f>SUM(E157:E158)</f>
        <v>0</v>
      </c>
      <c r="F156" s="1925">
        <f>SUM(F157:F158)</f>
        <v>0</v>
      </c>
      <c r="G156" s="1924">
        <f t="shared" si="7"/>
        <v>0</v>
      </c>
    </row>
    <row r="157" spans="1:7" ht="11.25" customHeight="1">
      <c r="A157" s="1981"/>
      <c r="B157" s="1927"/>
      <c r="C157" s="1926"/>
      <c r="D157" s="1926" t="s">
        <v>1255</v>
      </c>
      <c r="E157" s="1925">
        <v>0</v>
      </c>
      <c r="F157" s="1925">
        <v>0</v>
      </c>
      <c r="G157" s="1924">
        <f t="shared" si="7"/>
        <v>0</v>
      </c>
    </row>
    <row r="158" spans="1:7" ht="11.25" customHeight="1">
      <c r="A158" s="1982"/>
      <c r="B158" s="1923"/>
      <c r="C158" s="1922"/>
      <c r="D158" s="1922" t="s">
        <v>1253</v>
      </c>
      <c r="E158" s="1921">
        <v>0</v>
      </c>
      <c r="F158" s="1921">
        <v>0</v>
      </c>
      <c r="G158" s="1920">
        <f t="shared" si="7"/>
        <v>0</v>
      </c>
    </row>
    <row r="159" spans="1:7" ht="12.75" customHeight="1">
      <c r="A159" s="1138"/>
      <c r="B159" s="1992" t="s">
        <v>5</v>
      </c>
      <c r="C159" s="1993"/>
      <c r="D159" s="1993"/>
      <c r="E159" s="114">
        <f>SUM(E8+E26+E64+E68+E90+E105+E128+E136+E152)</f>
        <v>69</v>
      </c>
      <c r="F159" s="114">
        <f>SUM(F8+F26+F64+F68+F90+F105+F128+F136+F152)</f>
        <v>49</v>
      </c>
      <c r="G159" s="114">
        <f>SUM(G8+G26+G64+G68+G90+G105+G128+G136+G152)</f>
        <v>118</v>
      </c>
    </row>
    <row r="160" spans="1:7" s="261" customFormat="1" ht="11.1" customHeight="1">
      <c r="B160" s="261" t="s">
        <v>1329</v>
      </c>
      <c r="D160" s="138"/>
    </row>
    <row r="161" s="261" customFormat="1" ht="11.1" customHeight="1"/>
    <row r="162" s="261" customFormat="1" ht="11.1" customHeight="1"/>
    <row r="163" s="261" customFormat="1" ht="11.1" customHeight="1"/>
    <row r="164" s="261" customFormat="1" ht="11.1"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3:7" ht="9" customHeight="1"/>
    <row r="242" spans="3:7" ht="9" customHeight="1"/>
    <row r="243" spans="3:7" ht="9" customHeight="1">
      <c r="C243" s="99"/>
      <c r="D243" s="99"/>
      <c r="E243" s="764"/>
      <c r="F243" s="764"/>
      <c r="G243" s="765"/>
    </row>
    <row r="244" spans="3:7" ht="9" customHeight="1"/>
    <row r="245" spans="3:7" ht="9" customHeight="1"/>
    <row r="246" spans="3:7" ht="9" customHeight="1"/>
    <row r="247" spans="3:7" ht="9" customHeight="1"/>
    <row r="248" spans="3:7" ht="9" customHeight="1"/>
    <row r="249" spans="3:7" ht="9" customHeight="1"/>
    <row r="250" spans="3:7" ht="9" customHeight="1"/>
    <row r="251" spans="3:7" ht="9" customHeight="1"/>
    <row r="252" spans="3:7" ht="9" customHeight="1"/>
    <row r="253" spans="3:7" ht="9" customHeight="1"/>
    <row r="254" spans="3:7" ht="9" customHeight="1"/>
    <row r="255" spans="3:7" ht="9" customHeight="1"/>
    <row r="256" spans="3:7"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sheetData>
  <mergeCells count="23">
    <mergeCell ref="B159:D159"/>
    <mergeCell ref="F5:F7"/>
    <mergeCell ref="A136:A151"/>
    <mergeCell ref="A8:A25"/>
    <mergeCell ref="A105:A127"/>
    <mergeCell ref="A128:A135"/>
    <mergeCell ref="A87:A89"/>
    <mergeCell ref="K2:Y2"/>
    <mergeCell ref="A26:A60"/>
    <mergeCell ref="A64:A67"/>
    <mergeCell ref="A68:A84"/>
    <mergeCell ref="A2:G2"/>
    <mergeCell ref="A3:G3"/>
    <mergeCell ref="A5:A7"/>
    <mergeCell ref="B5:D7"/>
    <mergeCell ref="E5:E7"/>
    <mergeCell ref="G5:G7"/>
    <mergeCell ref="A90:A104"/>
    <mergeCell ref="A152:A158"/>
    <mergeCell ref="B87:D89"/>
    <mergeCell ref="E87:E89"/>
    <mergeCell ref="F87:F89"/>
    <mergeCell ref="G87:G89"/>
  </mergeCells>
  <printOptions horizontalCentered="1"/>
  <pageMargins left="0.23622047244094491" right="0.23622047244094491" top="0.74803149606299213" bottom="0.74803149606299213" header="0.31496062992125984" footer="0.31496062992125984"/>
  <pageSetup scale="73" orientation="portrait" r:id="rId1"/>
  <headerFooter alignWithMargins="0">
    <oddFooter>&amp;F</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93BC9-30B1-4AB6-87B9-5653C3707E32}">
  <dimension ref="A1:AI312"/>
  <sheetViews>
    <sheetView view="pageBreakPreview" zoomScaleNormal="100" zoomScaleSheetLayoutView="100" workbookViewId="0">
      <selection activeCell="Z14" sqref="Z14"/>
    </sheetView>
  </sheetViews>
  <sheetFormatPr baseColWidth="10" defaultRowHeight="12.75"/>
  <cols>
    <col min="1" max="2" width="2.42578125" style="594" customWidth="1"/>
    <col min="3" max="3" width="2.42578125" style="593" customWidth="1"/>
    <col min="4" max="4" width="7.7109375" style="591" customWidth="1"/>
    <col min="5" max="5" width="1.140625" style="591" customWidth="1"/>
    <col min="6" max="6" width="64.85546875" style="591" customWidth="1"/>
    <col min="7" max="9" width="5.7109375" style="592" customWidth="1"/>
    <col min="10" max="10" width="3.42578125" style="592" customWidth="1"/>
    <col min="11" max="13" width="5.7109375" style="592" customWidth="1"/>
    <col min="14" max="15" width="11.42578125" style="591"/>
    <col min="16" max="16" width="4.7109375" style="591" customWidth="1"/>
    <col min="17" max="17" width="5" style="591" customWidth="1"/>
    <col min="18" max="18" width="2.28515625" style="591" customWidth="1"/>
    <col min="19" max="19" width="26" style="591" customWidth="1"/>
    <col min="20" max="20" width="8" style="591" customWidth="1"/>
    <col min="21" max="21" width="1" style="591" customWidth="1"/>
    <col min="22" max="22" width="6.7109375" style="591" customWidth="1"/>
    <col min="23" max="23" width="1" style="591" customWidth="1"/>
    <col min="24" max="24" width="6.7109375" style="591" customWidth="1"/>
    <col min="25" max="25" width="1" style="591" customWidth="1"/>
    <col min="26" max="26" width="6.7109375" style="591" customWidth="1"/>
    <col min="27" max="27" width="1" style="591" customWidth="1"/>
    <col min="28" max="28" width="6.7109375" style="591" customWidth="1"/>
    <col min="29" max="29" width="1" style="591" customWidth="1"/>
    <col min="30" max="30" width="6.7109375" style="591" customWidth="1"/>
    <col min="31" max="31" width="1" style="591" customWidth="1"/>
    <col min="32" max="33" width="6.7109375" style="591" customWidth="1"/>
    <col min="34" max="256" width="11.42578125" style="591"/>
    <col min="257" max="259" width="0" style="591" hidden="1" customWidth="1"/>
    <col min="260" max="260" width="6" style="591" customWidth="1"/>
    <col min="261" max="261" width="1.140625" style="591" customWidth="1"/>
    <col min="262" max="262" width="63.28515625" style="591" customWidth="1"/>
    <col min="263" max="265" width="5.7109375" style="591" customWidth="1"/>
    <col min="266" max="266" width="0.42578125" style="591" customWidth="1"/>
    <col min="267" max="269" width="5.7109375" style="591" customWidth="1"/>
    <col min="270" max="271" width="11.42578125" style="591"/>
    <col min="272" max="272" width="4.7109375" style="591" customWidth="1"/>
    <col min="273" max="273" width="5" style="591" customWidth="1"/>
    <col min="274" max="274" width="2.28515625" style="591" customWidth="1"/>
    <col min="275" max="275" width="26" style="591" customWidth="1"/>
    <col min="276" max="276" width="8" style="591" customWidth="1"/>
    <col min="277" max="277" width="1" style="591" customWidth="1"/>
    <col min="278" max="278" width="6.7109375" style="591" customWidth="1"/>
    <col min="279" max="279" width="1" style="591" customWidth="1"/>
    <col min="280" max="280" width="6.7109375" style="591" customWidth="1"/>
    <col min="281" max="281" width="1" style="591" customWidth="1"/>
    <col min="282" max="282" width="6.7109375" style="591" customWidth="1"/>
    <col min="283" max="283" width="1" style="591" customWidth="1"/>
    <col min="284" max="284" width="6.7109375" style="591" customWidth="1"/>
    <col min="285" max="285" width="1" style="591" customWidth="1"/>
    <col min="286" max="286" width="6.7109375" style="591" customWidth="1"/>
    <col min="287" max="287" width="1" style="591" customWidth="1"/>
    <col min="288" max="289" width="6.7109375" style="591" customWidth="1"/>
    <col min="290" max="512" width="11.42578125" style="591"/>
    <col min="513" max="515" width="0" style="591" hidden="1" customWidth="1"/>
    <col min="516" max="516" width="6" style="591" customWidth="1"/>
    <col min="517" max="517" width="1.140625" style="591" customWidth="1"/>
    <col min="518" max="518" width="63.28515625" style="591" customWidth="1"/>
    <col min="519" max="521" width="5.7109375" style="591" customWidth="1"/>
    <col min="522" max="522" width="0.42578125" style="591" customWidth="1"/>
    <col min="523" max="525" width="5.7109375" style="591" customWidth="1"/>
    <col min="526" max="527" width="11.42578125" style="591"/>
    <col min="528" max="528" width="4.7109375" style="591" customWidth="1"/>
    <col min="529" max="529" width="5" style="591" customWidth="1"/>
    <col min="530" max="530" width="2.28515625" style="591" customWidth="1"/>
    <col min="531" max="531" width="26" style="591" customWidth="1"/>
    <col min="532" max="532" width="8" style="591" customWidth="1"/>
    <col min="533" max="533" width="1" style="591" customWidth="1"/>
    <col min="534" max="534" width="6.7109375" style="591" customWidth="1"/>
    <col min="535" max="535" width="1" style="591" customWidth="1"/>
    <col min="536" max="536" width="6.7109375" style="591" customWidth="1"/>
    <col min="537" max="537" width="1" style="591" customWidth="1"/>
    <col min="538" max="538" width="6.7109375" style="591" customWidth="1"/>
    <col min="539" max="539" width="1" style="591" customWidth="1"/>
    <col min="540" max="540" width="6.7109375" style="591" customWidth="1"/>
    <col min="541" max="541" width="1" style="591" customWidth="1"/>
    <col min="542" max="542" width="6.7109375" style="591" customWidth="1"/>
    <col min="543" max="543" width="1" style="591" customWidth="1"/>
    <col min="544" max="545" width="6.7109375" style="591" customWidth="1"/>
    <col min="546" max="768" width="11.42578125" style="591"/>
    <col min="769" max="771" width="0" style="591" hidden="1" customWidth="1"/>
    <col min="772" max="772" width="6" style="591" customWidth="1"/>
    <col min="773" max="773" width="1.140625" style="591" customWidth="1"/>
    <col min="774" max="774" width="63.28515625" style="591" customWidth="1"/>
    <col min="775" max="777" width="5.7109375" style="591" customWidth="1"/>
    <col min="778" max="778" width="0.42578125" style="591" customWidth="1"/>
    <col min="779" max="781" width="5.7109375" style="591" customWidth="1"/>
    <col min="782" max="783" width="11.42578125" style="591"/>
    <col min="784" max="784" width="4.7109375" style="591" customWidth="1"/>
    <col min="785" max="785" width="5" style="591" customWidth="1"/>
    <col min="786" max="786" width="2.28515625" style="591" customWidth="1"/>
    <col min="787" max="787" width="26" style="591" customWidth="1"/>
    <col min="788" max="788" width="8" style="591" customWidth="1"/>
    <col min="789" max="789" width="1" style="591" customWidth="1"/>
    <col min="790" max="790" width="6.7109375" style="591" customWidth="1"/>
    <col min="791" max="791" width="1" style="591" customWidth="1"/>
    <col min="792" max="792" width="6.7109375" style="591" customWidth="1"/>
    <col min="793" max="793" width="1" style="591" customWidth="1"/>
    <col min="794" max="794" width="6.7109375" style="591" customWidth="1"/>
    <col min="795" max="795" width="1" style="591" customWidth="1"/>
    <col min="796" max="796" width="6.7109375" style="591" customWidth="1"/>
    <col min="797" max="797" width="1" style="591" customWidth="1"/>
    <col min="798" max="798" width="6.7109375" style="591" customWidth="1"/>
    <col min="799" max="799" width="1" style="591" customWidth="1"/>
    <col min="800" max="801" width="6.7109375" style="591" customWidth="1"/>
    <col min="802" max="1024" width="11.42578125" style="591"/>
    <col min="1025" max="1027" width="0" style="591" hidden="1" customWidth="1"/>
    <col min="1028" max="1028" width="6" style="591" customWidth="1"/>
    <col min="1029" max="1029" width="1.140625" style="591" customWidth="1"/>
    <col min="1030" max="1030" width="63.28515625" style="591" customWidth="1"/>
    <col min="1031" max="1033" width="5.7109375" style="591" customWidth="1"/>
    <col min="1034" max="1034" width="0.42578125" style="591" customWidth="1"/>
    <col min="1035" max="1037" width="5.7109375" style="591" customWidth="1"/>
    <col min="1038" max="1039" width="11.42578125" style="591"/>
    <col min="1040" max="1040" width="4.7109375" style="591" customWidth="1"/>
    <col min="1041" max="1041" width="5" style="591" customWidth="1"/>
    <col min="1042" max="1042" width="2.28515625" style="591" customWidth="1"/>
    <col min="1043" max="1043" width="26" style="591" customWidth="1"/>
    <col min="1044" max="1044" width="8" style="591" customWidth="1"/>
    <col min="1045" max="1045" width="1" style="591" customWidth="1"/>
    <col min="1046" max="1046" width="6.7109375" style="591" customWidth="1"/>
    <col min="1047" max="1047" width="1" style="591" customWidth="1"/>
    <col min="1048" max="1048" width="6.7109375" style="591" customWidth="1"/>
    <col min="1049" max="1049" width="1" style="591" customWidth="1"/>
    <col min="1050" max="1050" width="6.7109375" style="591" customWidth="1"/>
    <col min="1051" max="1051" width="1" style="591" customWidth="1"/>
    <col min="1052" max="1052" width="6.7109375" style="591" customWidth="1"/>
    <col min="1053" max="1053" width="1" style="591" customWidth="1"/>
    <col min="1054" max="1054" width="6.7109375" style="591" customWidth="1"/>
    <col min="1055" max="1055" width="1" style="591" customWidth="1"/>
    <col min="1056" max="1057" width="6.7109375" style="591" customWidth="1"/>
    <col min="1058" max="1280" width="11.42578125" style="591"/>
    <col min="1281" max="1283" width="0" style="591" hidden="1" customWidth="1"/>
    <col min="1284" max="1284" width="6" style="591" customWidth="1"/>
    <col min="1285" max="1285" width="1.140625" style="591" customWidth="1"/>
    <col min="1286" max="1286" width="63.28515625" style="591" customWidth="1"/>
    <col min="1287" max="1289" width="5.7109375" style="591" customWidth="1"/>
    <col min="1290" max="1290" width="0.42578125" style="591" customWidth="1"/>
    <col min="1291" max="1293" width="5.7109375" style="591" customWidth="1"/>
    <col min="1294" max="1295" width="11.42578125" style="591"/>
    <col min="1296" max="1296" width="4.7109375" style="591" customWidth="1"/>
    <col min="1297" max="1297" width="5" style="591" customWidth="1"/>
    <col min="1298" max="1298" width="2.28515625" style="591" customWidth="1"/>
    <col min="1299" max="1299" width="26" style="591" customWidth="1"/>
    <col min="1300" max="1300" width="8" style="591" customWidth="1"/>
    <col min="1301" max="1301" width="1" style="591" customWidth="1"/>
    <col min="1302" max="1302" width="6.7109375" style="591" customWidth="1"/>
    <col min="1303" max="1303" width="1" style="591" customWidth="1"/>
    <col min="1304" max="1304" width="6.7109375" style="591" customWidth="1"/>
    <col min="1305" max="1305" width="1" style="591" customWidth="1"/>
    <col min="1306" max="1306" width="6.7109375" style="591" customWidth="1"/>
    <col min="1307" max="1307" width="1" style="591" customWidth="1"/>
    <col min="1308" max="1308" width="6.7109375" style="591" customWidth="1"/>
    <col min="1309" max="1309" width="1" style="591" customWidth="1"/>
    <col min="1310" max="1310" width="6.7109375" style="591" customWidth="1"/>
    <col min="1311" max="1311" width="1" style="591" customWidth="1"/>
    <col min="1312" max="1313" width="6.7109375" style="591" customWidth="1"/>
    <col min="1314" max="1536" width="11.42578125" style="591"/>
    <col min="1537" max="1539" width="0" style="591" hidden="1" customWidth="1"/>
    <col min="1540" max="1540" width="6" style="591" customWidth="1"/>
    <col min="1541" max="1541" width="1.140625" style="591" customWidth="1"/>
    <col min="1542" max="1542" width="63.28515625" style="591" customWidth="1"/>
    <col min="1543" max="1545" width="5.7109375" style="591" customWidth="1"/>
    <col min="1546" max="1546" width="0.42578125" style="591" customWidth="1"/>
    <col min="1547" max="1549" width="5.7109375" style="591" customWidth="1"/>
    <col min="1550" max="1551" width="11.42578125" style="591"/>
    <col min="1552" max="1552" width="4.7109375" style="591" customWidth="1"/>
    <col min="1553" max="1553" width="5" style="591" customWidth="1"/>
    <col min="1554" max="1554" width="2.28515625" style="591" customWidth="1"/>
    <col min="1555" max="1555" width="26" style="591" customWidth="1"/>
    <col min="1556" max="1556" width="8" style="591" customWidth="1"/>
    <col min="1557" max="1557" width="1" style="591" customWidth="1"/>
    <col min="1558" max="1558" width="6.7109375" style="591" customWidth="1"/>
    <col min="1559" max="1559" width="1" style="591" customWidth="1"/>
    <col min="1560" max="1560" width="6.7109375" style="591" customWidth="1"/>
    <col min="1561" max="1561" width="1" style="591" customWidth="1"/>
    <col min="1562" max="1562" width="6.7109375" style="591" customWidth="1"/>
    <col min="1563" max="1563" width="1" style="591" customWidth="1"/>
    <col min="1564" max="1564" width="6.7109375" style="591" customWidth="1"/>
    <col min="1565" max="1565" width="1" style="591" customWidth="1"/>
    <col min="1566" max="1566" width="6.7109375" style="591" customWidth="1"/>
    <col min="1567" max="1567" width="1" style="591" customWidth="1"/>
    <col min="1568" max="1569" width="6.7109375" style="591" customWidth="1"/>
    <col min="1570" max="1792" width="11.42578125" style="591"/>
    <col min="1793" max="1795" width="0" style="591" hidden="1" customWidth="1"/>
    <col min="1796" max="1796" width="6" style="591" customWidth="1"/>
    <col min="1797" max="1797" width="1.140625" style="591" customWidth="1"/>
    <col min="1798" max="1798" width="63.28515625" style="591" customWidth="1"/>
    <col min="1799" max="1801" width="5.7109375" style="591" customWidth="1"/>
    <col min="1802" max="1802" width="0.42578125" style="591" customWidth="1"/>
    <col min="1803" max="1805" width="5.7109375" style="591" customWidth="1"/>
    <col min="1806" max="1807" width="11.42578125" style="591"/>
    <col min="1808" max="1808" width="4.7109375" style="591" customWidth="1"/>
    <col min="1809" max="1809" width="5" style="591" customWidth="1"/>
    <col min="1810" max="1810" width="2.28515625" style="591" customWidth="1"/>
    <col min="1811" max="1811" width="26" style="591" customWidth="1"/>
    <col min="1812" max="1812" width="8" style="591" customWidth="1"/>
    <col min="1813" max="1813" width="1" style="591" customWidth="1"/>
    <col min="1814" max="1814" width="6.7109375" style="591" customWidth="1"/>
    <col min="1815" max="1815" width="1" style="591" customWidth="1"/>
    <col min="1816" max="1816" width="6.7109375" style="591" customWidth="1"/>
    <col min="1817" max="1817" width="1" style="591" customWidth="1"/>
    <col min="1818" max="1818" width="6.7109375" style="591" customWidth="1"/>
    <col min="1819" max="1819" width="1" style="591" customWidth="1"/>
    <col min="1820" max="1820" width="6.7109375" style="591" customWidth="1"/>
    <col min="1821" max="1821" width="1" style="591" customWidth="1"/>
    <col min="1822" max="1822" width="6.7109375" style="591" customWidth="1"/>
    <col min="1823" max="1823" width="1" style="591" customWidth="1"/>
    <col min="1824" max="1825" width="6.7109375" style="591" customWidth="1"/>
    <col min="1826" max="2048" width="11.42578125" style="591"/>
    <col min="2049" max="2051" width="0" style="591" hidden="1" customWidth="1"/>
    <col min="2052" max="2052" width="6" style="591" customWidth="1"/>
    <col min="2053" max="2053" width="1.140625" style="591" customWidth="1"/>
    <col min="2054" max="2054" width="63.28515625" style="591" customWidth="1"/>
    <col min="2055" max="2057" width="5.7109375" style="591" customWidth="1"/>
    <col min="2058" max="2058" width="0.42578125" style="591" customWidth="1"/>
    <col min="2059" max="2061" width="5.7109375" style="591" customWidth="1"/>
    <col min="2062" max="2063" width="11.42578125" style="591"/>
    <col min="2064" max="2064" width="4.7109375" style="591" customWidth="1"/>
    <col min="2065" max="2065" width="5" style="591" customWidth="1"/>
    <col min="2066" max="2066" width="2.28515625" style="591" customWidth="1"/>
    <col min="2067" max="2067" width="26" style="591" customWidth="1"/>
    <col min="2068" max="2068" width="8" style="591" customWidth="1"/>
    <col min="2069" max="2069" width="1" style="591" customWidth="1"/>
    <col min="2070" max="2070" width="6.7109375" style="591" customWidth="1"/>
    <col min="2071" max="2071" width="1" style="591" customWidth="1"/>
    <col min="2072" max="2072" width="6.7109375" style="591" customWidth="1"/>
    <col min="2073" max="2073" width="1" style="591" customWidth="1"/>
    <col min="2074" max="2074" width="6.7109375" style="591" customWidth="1"/>
    <col min="2075" max="2075" width="1" style="591" customWidth="1"/>
    <col min="2076" max="2076" width="6.7109375" style="591" customWidth="1"/>
    <col min="2077" max="2077" width="1" style="591" customWidth="1"/>
    <col min="2078" max="2078" width="6.7109375" style="591" customWidth="1"/>
    <col min="2079" max="2079" width="1" style="591" customWidth="1"/>
    <col min="2080" max="2081" width="6.7109375" style="591" customWidth="1"/>
    <col min="2082" max="2304" width="11.42578125" style="591"/>
    <col min="2305" max="2307" width="0" style="591" hidden="1" customWidth="1"/>
    <col min="2308" max="2308" width="6" style="591" customWidth="1"/>
    <col min="2309" max="2309" width="1.140625" style="591" customWidth="1"/>
    <col min="2310" max="2310" width="63.28515625" style="591" customWidth="1"/>
    <col min="2311" max="2313" width="5.7109375" style="591" customWidth="1"/>
    <col min="2314" max="2314" width="0.42578125" style="591" customWidth="1"/>
    <col min="2315" max="2317" width="5.7109375" style="591" customWidth="1"/>
    <col min="2318" max="2319" width="11.42578125" style="591"/>
    <col min="2320" max="2320" width="4.7109375" style="591" customWidth="1"/>
    <col min="2321" max="2321" width="5" style="591" customWidth="1"/>
    <col min="2322" max="2322" width="2.28515625" style="591" customWidth="1"/>
    <col min="2323" max="2323" width="26" style="591" customWidth="1"/>
    <col min="2324" max="2324" width="8" style="591" customWidth="1"/>
    <col min="2325" max="2325" width="1" style="591" customWidth="1"/>
    <col min="2326" max="2326" width="6.7109375" style="591" customWidth="1"/>
    <col min="2327" max="2327" width="1" style="591" customWidth="1"/>
    <col min="2328" max="2328" width="6.7109375" style="591" customWidth="1"/>
    <col min="2329" max="2329" width="1" style="591" customWidth="1"/>
    <col min="2330" max="2330" width="6.7109375" style="591" customWidth="1"/>
    <col min="2331" max="2331" width="1" style="591" customWidth="1"/>
    <col min="2332" max="2332" width="6.7109375" style="591" customWidth="1"/>
    <col min="2333" max="2333" width="1" style="591" customWidth="1"/>
    <col min="2334" max="2334" width="6.7109375" style="591" customWidth="1"/>
    <col min="2335" max="2335" width="1" style="591" customWidth="1"/>
    <col min="2336" max="2337" width="6.7109375" style="591" customWidth="1"/>
    <col min="2338" max="2560" width="11.42578125" style="591"/>
    <col min="2561" max="2563" width="0" style="591" hidden="1" customWidth="1"/>
    <col min="2564" max="2564" width="6" style="591" customWidth="1"/>
    <col min="2565" max="2565" width="1.140625" style="591" customWidth="1"/>
    <col min="2566" max="2566" width="63.28515625" style="591" customWidth="1"/>
    <col min="2567" max="2569" width="5.7109375" style="591" customWidth="1"/>
    <col min="2570" max="2570" width="0.42578125" style="591" customWidth="1"/>
    <col min="2571" max="2573" width="5.7109375" style="591" customWidth="1"/>
    <col min="2574" max="2575" width="11.42578125" style="591"/>
    <col min="2576" max="2576" width="4.7109375" style="591" customWidth="1"/>
    <col min="2577" max="2577" width="5" style="591" customWidth="1"/>
    <col min="2578" max="2578" width="2.28515625" style="591" customWidth="1"/>
    <col min="2579" max="2579" width="26" style="591" customWidth="1"/>
    <col min="2580" max="2580" width="8" style="591" customWidth="1"/>
    <col min="2581" max="2581" width="1" style="591" customWidth="1"/>
    <col min="2582" max="2582" width="6.7109375" style="591" customWidth="1"/>
    <col min="2583" max="2583" width="1" style="591" customWidth="1"/>
    <col min="2584" max="2584" width="6.7109375" style="591" customWidth="1"/>
    <col min="2585" max="2585" width="1" style="591" customWidth="1"/>
    <col min="2586" max="2586" width="6.7109375" style="591" customWidth="1"/>
    <col min="2587" max="2587" width="1" style="591" customWidth="1"/>
    <col min="2588" max="2588" width="6.7109375" style="591" customWidth="1"/>
    <col min="2589" max="2589" width="1" style="591" customWidth="1"/>
    <col min="2590" max="2590" width="6.7109375" style="591" customWidth="1"/>
    <col min="2591" max="2591" width="1" style="591" customWidth="1"/>
    <col min="2592" max="2593" width="6.7109375" style="591" customWidth="1"/>
    <col min="2594" max="2816" width="11.42578125" style="591"/>
    <col min="2817" max="2819" width="0" style="591" hidden="1" customWidth="1"/>
    <col min="2820" max="2820" width="6" style="591" customWidth="1"/>
    <col min="2821" max="2821" width="1.140625" style="591" customWidth="1"/>
    <col min="2822" max="2822" width="63.28515625" style="591" customWidth="1"/>
    <col min="2823" max="2825" width="5.7109375" style="591" customWidth="1"/>
    <col min="2826" max="2826" width="0.42578125" style="591" customWidth="1"/>
    <col min="2827" max="2829" width="5.7109375" style="591" customWidth="1"/>
    <col min="2830" max="2831" width="11.42578125" style="591"/>
    <col min="2832" max="2832" width="4.7109375" style="591" customWidth="1"/>
    <col min="2833" max="2833" width="5" style="591" customWidth="1"/>
    <col min="2834" max="2834" width="2.28515625" style="591" customWidth="1"/>
    <col min="2835" max="2835" width="26" style="591" customWidth="1"/>
    <col min="2836" max="2836" width="8" style="591" customWidth="1"/>
    <col min="2837" max="2837" width="1" style="591" customWidth="1"/>
    <col min="2838" max="2838" width="6.7109375" style="591" customWidth="1"/>
    <col min="2839" max="2839" width="1" style="591" customWidth="1"/>
    <col min="2840" max="2840" width="6.7109375" style="591" customWidth="1"/>
    <col min="2841" max="2841" width="1" style="591" customWidth="1"/>
    <col min="2842" max="2842" width="6.7109375" style="591" customWidth="1"/>
    <col min="2843" max="2843" width="1" style="591" customWidth="1"/>
    <col min="2844" max="2844" width="6.7109375" style="591" customWidth="1"/>
    <col min="2845" max="2845" width="1" style="591" customWidth="1"/>
    <col min="2846" max="2846" width="6.7109375" style="591" customWidth="1"/>
    <col min="2847" max="2847" width="1" style="591" customWidth="1"/>
    <col min="2848" max="2849" width="6.7109375" style="591" customWidth="1"/>
    <col min="2850" max="3072" width="11.42578125" style="591"/>
    <col min="3073" max="3075" width="0" style="591" hidden="1" customWidth="1"/>
    <col min="3076" max="3076" width="6" style="591" customWidth="1"/>
    <col min="3077" max="3077" width="1.140625" style="591" customWidth="1"/>
    <col min="3078" max="3078" width="63.28515625" style="591" customWidth="1"/>
    <col min="3079" max="3081" width="5.7109375" style="591" customWidth="1"/>
    <col min="3082" max="3082" width="0.42578125" style="591" customWidth="1"/>
    <col min="3083" max="3085" width="5.7109375" style="591" customWidth="1"/>
    <col min="3086" max="3087" width="11.42578125" style="591"/>
    <col min="3088" max="3088" width="4.7109375" style="591" customWidth="1"/>
    <col min="3089" max="3089" width="5" style="591" customWidth="1"/>
    <col min="3090" max="3090" width="2.28515625" style="591" customWidth="1"/>
    <col min="3091" max="3091" width="26" style="591" customWidth="1"/>
    <col min="3092" max="3092" width="8" style="591" customWidth="1"/>
    <col min="3093" max="3093" width="1" style="591" customWidth="1"/>
    <col min="3094" max="3094" width="6.7109375" style="591" customWidth="1"/>
    <col min="3095" max="3095" width="1" style="591" customWidth="1"/>
    <col min="3096" max="3096" width="6.7109375" style="591" customWidth="1"/>
    <col min="3097" max="3097" width="1" style="591" customWidth="1"/>
    <col min="3098" max="3098" width="6.7109375" style="591" customWidth="1"/>
    <col min="3099" max="3099" width="1" style="591" customWidth="1"/>
    <col min="3100" max="3100" width="6.7109375" style="591" customWidth="1"/>
    <col min="3101" max="3101" width="1" style="591" customWidth="1"/>
    <col min="3102" max="3102" width="6.7109375" style="591" customWidth="1"/>
    <col min="3103" max="3103" width="1" style="591" customWidth="1"/>
    <col min="3104" max="3105" width="6.7109375" style="591" customWidth="1"/>
    <col min="3106" max="3328" width="11.42578125" style="591"/>
    <col min="3329" max="3331" width="0" style="591" hidden="1" customWidth="1"/>
    <col min="3332" max="3332" width="6" style="591" customWidth="1"/>
    <col min="3333" max="3333" width="1.140625" style="591" customWidth="1"/>
    <col min="3334" max="3334" width="63.28515625" style="591" customWidth="1"/>
    <col min="3335" max="3337" width="5.7109375" style="591" customWidth="1"/>
    <col min="3338" max="3338" width="0.42578125" style="591" customWidth="1"/>
    <col min="3339" max="3341" width="5.7109375" style="591" customWidth="1"/>
    <col min="3342" max="3343" width="11.42578125" style="591"/>
    <col min="3344" max="3344" width="4.7109375" style="591" customWidth="1"/>
    <col min="3345" max="3345" width="5" style="591" customWidth="1"/>
    <col min="3346" max="3346" width="2.28515625" style="591" customWidth="1"/>
    <col min="3347" max="3347" width="26" style="591" customWidth="1"/>
    <col min="3348" max="3348" width="8" style="591" customWidth="1"/>
    <col min="3349" max="3349" width="1" style="591" customWidth="1"/>
    <col min="3350" max="3350" width="6.7109375" style="591" customWidth="1"/>
    <col min="3351" max="3351" width="1" style="591" customWidth="1"/>
    <col min="3352" max="3352" width="6.7109375" style="591" customWidth="1"/>
    <col min="3353" max="3353" width="1" style="591" customWidth="1"/>
    <col min="3354" max="3354" width="6.7109375" style="591" customWidth="1"/>
    <col min="3355" max="3355" width="1" style="591" customWidth="1"/>
    <col min="3356" max="3356" width="6.7109375" style="591" customWidth="1"/>
    <col min="3357" max="3357" width="1" style="591" customWidth="1"/>
    <col min="3358" max="3358" width="6.7109375" style="591" customWidth="1"/>
    <col min="3359" max="3359" width="1" style="591" customWidth="1"/>
    <col min="3360" max="3361" width="6.7109375" style="591" customWidth="1"/>
    <col min="3362" max="3584" width="11.42578125" style="591"/>
    <col min="3585" max="3587" width="0" style="591" hidden="1" customWidth="1"/>
    <col min="3588" max="3588" width="6" style="591" customWidth="1"/>
    <col min="3589" max="3589" width="1.140625" style="591" customWidth="1"/>
    <col min="3590" max="3590" width="63.28515625" style="591" customWidth="1"/>
    <col min="3591" max="3593" width="5.7109375" style="591" customWidth="1"/>
    <col min="3594" max="3594" width="0.42578125" style="591" customWidth="1"/>
    <col min="3595" max="3597" width="5.7109375" style="591" customWidth="1"/>
    <col min="3598" max="3599" width="11.42578125" style="591"/>
    <col min="3600" max="3600" width="4.7109375" style="591" customWidth="1"/>
    <col min="3601" max="3601" width="5" style="591" customWidth="1"/>
    <col min="3602" max="3602" width="2.28515625" style="591" customWidth="1"/>
    <col min="3603" max="3603" width="26" style="591" customWidth="1"/>
    <col min="3604" max="3604" width="8" style="591" customWidth="1"/>
    <col min="3605" max="3605" width="1" style="591" customWidth="1"/>
    <col min="3606" max="3606" width="6.7109375" style="591" customWidth="1"/>
    <col min="3607" max="3607" width="1" style="591" customWidth="1"/>
    <col min="3608" max="3608" width="6.7109375" style="591" customWidth="1"/>
    <col min="3609" max="3609" width="1" style="591" customWidth="1"/>
    <col min="3610" max="3610" width="6.7109375" style="591" customWidth="1"/>
    <col min="3611" max="3611" width="1" style="591" customWidth="1"/>
    <col min="3612" max="3612" width="6.7109375" style="591" customWidth="1"/>
    <col min="3613" max="3613" width="1" style="591" customWidth="1"/>
    <col min="3614" max="3614" width="6.7109375" style="591" customWidth="1"/>
    <col min="3615" max="3615" width="1" style="591" customWidth="1"/>
    <col min="3616" max="3617" width="6.7109375" style="591" customWidth="1"/>
    <col min="3618" max="3840" width="11.42578125" style="591"/>
    <col min="3841" max="3843" width="0" style="591" hidden="1" customWidth="1"/>
    <col min="3844" max="3844" width="6" style="591" customWidth="1"/>
    <col min="3845" max="3845" width="1.140625" style="591" customWidth="1"/>
    <col min="3846" max="3846" width="63.28515625" style="591" customWidth="1"/>
    <col min="3847" max="3849" width="5.7109375" style="591" customWidth="1"/>
    <col min="3850" max="3850" width="0.42578125" style="591" customWidth="1"/>
    <col min="3851" max="3853" width="5.7109375" style="591" customWidth="1"/>
    <col min="3854" max="3855" width="11.42578125" style="591"/>
    <col min="3856" max="3856" width="4.7109375" style="591" customWidth="1"/>
    <col min="3857" max="3857" width="5" style="591" customWidth="1"/>
    <col min="3858" max="3858" width="2.28515625" style="591" customWidth="1"/>
    <col min="3859" max="3859" width="26" style="591" customWidth="1"/>
    <col min="3860" max="3860" width="8" style="591" customWidth="1"/>
    <col min="3861" max="3861" width="1" style="591" customWidth="1"/>
    <col min="3862" max="3862" width="6.7109375" style="591" customWidth="1"/>
    <col min="3863" max="3863" width="1" style="591" customWidth="1"/>
    <col min="3864" max="3864" width="6.7109375" style="591" customWidth="1"/>
    <col min="3865" max="3865" width="1" style="591" customWidth="1"/>
    <col min="3866" max="3866" width="6.7109375" style="591" customWidth="1"/>
    <col min="3867" max="3867" width="1" style="591" customWidth="1"/>
    <col min="3868" max="3868" width="6.7109375" style="591" customWidth="1"/>
    <col min="3869" max="3869" width="1" style="591" customWidth="1"/>
    <col min="3870" max="3870" width="6.7109375" style="591" customWidth="1"/>
    <col min="3871" max="3871" width="1" style="591" customWidth="1"/>
    <col min="3872" max="3873" width="6.7109375" style="591" customWidth="1"/>
    <col min="3874" max="4096" width="11.42578125" style="591"/>
    <col min="4097" max="4099" width="0" style="591" hidden="1" customWidth="1"/>
    <col min="4100" max="4100" width="6" style="591" customWidth="1"/>
    <col min="4101" max="4101" width="1.140625" style="591" customWidth="1"/>
    <col min="4102" max="4102" width="63.28515625" style="591" customWidth="1"/>
    <col min="4103" max="4105" width="5.7109375" style="591" customWidth="1"/>
    <col min="4106" max="4106" width="0.42578125" style="591" customWidth="1"/>
    <col min="4107" max="4109" width="5.7109375" style="591" customWidth="1"/>
    <col min="4110" max="4111" width="11.42578125" style="591"/>
    <col min="4112" max="4112" width="4.7109375" style="591" customWidth="1"/>
    <col min="4113" max="4113" width="5" style="591" customWidth="1"/>
    <col min="4114" max="4114" width="2.28515625" style="591" customWidth="1"/>
    <col min="4115" max="4115" width="26" style="591" customWidth="1"/>
    <col min="4116" max="4116" width="8" style="591" customWidth="1"/>
    <col min="4117" max="4117" width="1" style="591" customWidth="1"/>
    <col min="4118" max="4118" width="6.7109375" style="591" customWidth="1"/>
    <col min="4119" max="4119" width="1" style="591" customWidth="1"/>
    <col min="4120" max="4120" width="6.7109375" style="591" customWidth="1"/>
    <col min="4121" max="4121" width="1" style="591" customWidth="1"/>
    <col min="4122" max="4122" width="6.7109375" style="591" customWidth="1"/>
    <col min="4123" max="4123" width="1" style="591" customWidth="1"/>
    <col min="4124" max="4124" width="6.7109375" style="591" customWidth="1"/>
    <col min="4125" max="4125" width="1" style="591" customWidth="1"/>
    <col min="4126" max="4126" width="6.7109375" style="591" customWidth="1"/>
    <col min="4127" max="4127" width="1" style="591" customWidth="1"/>
    <col min="4128" max="4129" width="6.7109375" style="591" customWidth="1"/>
    <col min="4130" max="4352" width="11.42578125" style="591"/>
    <col min="4353" max="4355" width="0" style="591" hidden="1" customWidth="1"/>
    <col min="4356" max="4356" width="6" style="591" customWidth="1"/>
    <col min="4357" max="4357" width="1.140625" style="591" customWidth="1"/>
    <col min="4358" max="4358" width="63.28515625" style="591" customWidth="1"/>
    <col min="4359" max="4361" width="5.7109375" style="591" customWidth="1"/>
    <col min="4362" max="4362" width="0.42578125" style="591" customWidth="1"/>
    <col min="4363" max="4365" width="5.7109375" style="591" customWidth="1"/>
    <col min="4366" max="4367" width="11.42578125" style="591"/>
    <col min="4368" max="4368" width="4.7109375" style="591" customWidth="1"/>
    <col min="4369" max="4369" width="5" style="591" customWidth="1"/>
    <col min="4370" max="4370" width="2.28515625" style="591" customWidth="1"/>
    <col min="4371" max="4371" width="26" style="591" customWidth="1"/>
    <col min="4372" max="4372" width="8" style="591" customWidth="1"/>
    <col min="4373" max="4373" width="1" style="591" customWidth="1"/>
    <col min="4374" max="4374" width="6.7109375" style="591" customWidth="1"/>
    <col min="4375" max="4375" width="1" style="591" customWidth="1"/>
    <col min="4376" max="4376" width="6.7109375" style="591" customWidth="1"/>
    <col min="4377" max="4377" width="1" style="591" customWidth="1"/>
    <col min="4378" max="4378" width="6.7109375" style="591" customWidth="1"/>
    <col min="4379" max="4379" width="1" style="591" customWidth="1"/>
    <col min="4380" max="4380" width="6.7109375" style="591" customWidth="1"/>
    <col min="4381" max="4381" width="1" style="591" customWidth="1"/>
    <col min="4382" max="4382" width="6.7109375" style="591" customWidth="1"/>
    <col min="4383" max="4383" width="1" style="591" customWidth="1"/>
    <col min="4384" max="4385" width="6.7109375" style="591" customWidth="1"/>
    <col min="4386" max="4608" width="11.42578125" style="591"/>
    <col min="4609" max="4611" width="0" style="591" hidden="1" customWidth="1"/>
    <col min="4612" max="4612" width="6" style="591" customWidth="1"/>
    <col min="4613" max="4613" width="1.140625" style="591" customWidth="1"/>
    <col min="4614" max="4614" width="63.28515625" style="591" customWidth="1"/>
    <col min="4615" max="4617" width="5.7109375" style="591" customWidth="1"/>
    <col min="4618" max="4618" width="0.42578125" style="591" customWidth="1"/>
    <col min="4619" max="4621" width="5.7109375" style="591" customWidth="1"/>
    <col min="4622" max="4623" width="11.42578125" style="591"/>
    <col min="4624" max="4624" width="4.7109375" style="591" customWidth="1"/>
    <col min="4625" max="4625" width="5" style="591" customWidth="1"/>
    <col min="4626" max="4626" width="2.28515625" style="591" customWidth="1"/>
    <col min="4627" max="4627" width="26" style="591" customWidth="1"/>
    <col min="4628" max="4628" width="8" style="591" customWidth="1"/>
    <col min="4629" max="4629" width="1" style="591" customWidth="1"/>
    <col min="4630" max="4630" width="6.7109375" style="591" customWidth="1"/>
    <col min="4631" max="4631" width="1" style="591" customWidth="1"/>
    <col min="4632" max="4632" width="6.7109375" style="591" customWidth="1"/>
    <col min="4633" max="4633" width="1" style="591" customWidth="1"/>
    <col min="4634" max="4634" width="6.7109375" style="591" customWidth="1"/>
    <col min="4635" max="4635" width="1" style="591" customWidth="1"/>
    <col min="4636" max="4636" width="6.7109375" style="591" customWidth="1"/>
    <col min="4637" max="4637" width="1" style="591" customWidth="1"/>
    <col min="4638" max="4638" width="6.7109375" style="591" customWidth="1"/>
    <col min="4639" max="4639" width="1" style="591" customWidth="1"/>
    <col min="4640" max="4641" width="6.7109375" style="591" customWidth="1"/>
    <col min="4642" max="4864" width="11.42578125" style="591"/>
    <col min="4865" max="4867" width="0" style="591" hidden="1" customWidth="1"/>
    <col min="4868" max="4868" width="6" style="591" customWidth="1"/>
    <col min="4869" max="4869" width="1.140625" style="591" customWidth="1"/>
    <col min="4870" max="4870" width="63.28515625" style="591" customWidth="1"/>
    <col min="4871" max="4873" width="5.7109375" style="591" customWidth="1"/>
    <col min="4874" max="4874" width="0.42578125" style="591" customWidth="1"/>
    <col min="4875" max="4877" width="5.7109375" style="591" customWidth="1"/>
    <col min="4878" max="4879" width="11.42578125" style="591"/>
    <col min="4880" max="4880" width="4.7109375" style="591" customWidth="1"/>
    <col min="4881" max="4881" width="5" style="591" customWidth="1"/>
    <col min="4882" max="4882" width="2.28515625" style="591" customWidth="1"/>
    <col min="4883" max="4883" width="26" style="591" customWidth="1"/>
    <col min="4884" max="4884" width="8" style="591" customWidth="1"/>
    <col min="4885" max="4885" width="1" style="591" customWidth="1"/>
    <col min="4886" max="4886" width="6.7109375" style="591" customWidth="1"/>
    <col min="4887" max="4887" width="1" style="591" customWidth="1"/>
    <col min="4888" max="4888" width="6.7109375" style="591" customWidth="1"/>
    <col min="4889" max="4889" width="1" style="591" customWidth="1"/>
    <col min="4890" max="4890" width="6.7109375" style="591" customWidth="1"/>
    <col min="4891" max="4891" width="1" style="591" customWidth="1"/>
    <col min="4892" max="4892" width="6.7109375" style="591" customWidth="1"/>
    <col min="4893" max="4893" width="1" style="591" customWidth="1"/>
    <col min="4894" max="4894" width="6.7109375" style="591" customWidth="1"/>
    <col min="4895" max="4895" width="1" style="591" customWidth="1"/>
    <col min="4896" max="4897" width="6.7109375" style="591" customWidth="1"/>
    <col min="4898" max="5120" width="11.42578125" style="591"/>
    <col min="5121" max="5123" width="0" style="591" hidden="1" customWidth="1"/>
    <col min="5124" max="5124" width="6" style="591" customWidth="1"/>
    <col min="5125" max="5125" width="1.140625" style="591" customWidth="1"/>
    <col min="5126" max="5126" width="63.28515625" style="591" customWidth="1"/>
    <col min="5127" max="5129" width="5.7109375" style="591" customWidth="1"/>
    <col min="5130" max="5130" width="0.42578125" style="591" customWidth="1"/>
    <col min="5131" max="5133" width="5.7109375" style="591" customWidth="1"/>
    <col min="5134" max="5135" width="11.42578125" style="591"/>
    <col min="5136" max="5136" width="4.7109375" style="591" customWidth="1"/>
    <col min="5137" max="5137" width="5" style="591" customWidth="1"/>
    <col min="5138" max="5138" width="2.28515625" style="591" customWidth="1"/>
    <col min="5139" max="5139" width="26" style="591" customWidth="1"/>
    <col min="5140" max="5140" width="8" style="591" customWidth="1"/>
    <col min="5141" max="5141" width="1" style="591" customWidth="1"/>
    <col min="5142" max="5142" width="6.7109375" style="591" customWidth="1"/>
    <col min="5143" max="5143" width="1" style="591" customWidth="1"/>
    <col min="5144" max="5144" width="6.7109375" style="591" customWidth="1"/>
    <col min="5145" max="5145" width="1" style="591" customWidth="1"/>
    <col min="5146" max="5146" width="6.7109375" style="591" customWidth="1"/>
    <col min="5147" max="5147" width="1" style="591" customWidth="1"/>
    <col min="5148" max="5148" width="6.7109375" style="591" customWidth="1"/>
    <col min="5149" max="5149" width="1" style="591" customWidth="1"/>
    <col min="5150" max="5150" width="6.7109375" style="591" customWidth="1"/>
    <col min="5151" max="5151" width="1" style="591" customWidth="1"/>
    <col min="5152" max="5153" width="6.7109375" style="591" customWidth="1"/>
    <col min="5154" max="5376" width="11.42578125" style="591"/>
    <col min="5377" max="5379" width="0" style="591" hidden="1" customWidth="1"/>
    <col min="5380" max="5380" width="6" style="591" customWidth="1"/>
    <col min="5381" max="5381" width="1.140625" style="591" customWidth="1"/>
    <col min="5382" max="5382" width="63.28515625" style="591" customWidth="1"/>
    <col min="5383" max="5385" width="5.7109375" style="591" customWidth="1"/>
    <col min="5386" max="5386" width="0.42578125" style="591" customWidth="1"/>
    <col min="5387" max="5389" width="5.7109375" style="591" customWidth="1"/>
    <col min="5390" max="5391" width="11.42578125" style="591"/>
    <col min="5392" max="5392" width="4.7109375" style="591" customWidth="1"/>
    <col min="5393" max="5393" width="5" style="591" customWidth="1"/>
    <col min="5394" max="5394" width="2.28515625" style="591" customWidth="1"/>
    <col min="5395" max="5395" width="26" style="591" customWidth="1"/>
    <col min="5396" max="5396" width="8" style="591" customWidth="1"/>
    <col min="5397" max="5397" width="1" style="591" customWidth="1"/>
    <col min="5398" max="5398" width="6.7109375" style="591" customWidth="1"/>
    <col min="5399" max="5399" width="1" style="591" customWidth="1"/>
    <col min="5400" max="5400" width="6.7109375" style="591" customWidth="1"/>
    <col min="5401" max="5401" width="1" style="591" customWidth="1"/>
    <col min="5402" max="5402" width="6.7109375" style="591" customWidth="1"/>
    <col min="5403" max="5403" width="1" style="591" customWidth="1"/>
    <col min="5404" max="5404" width="6.7109375" style="591" customWidth="1"/>
    <col min="5405" max="5405" width="1" style="591" customWidth="1"/>
    <col min="5406" max="5406" width="6.7109375" style="591" customWidth="1"/>
    <col min="5407" max="5407" width="1" style="591" customWidth="1"/>
    <col min="5408" max="5409" width="6.7109375" style="591" customWidth="1"/>
    <col min="5410" max="5632" width="11.42578125" style="591"/>
    <col min="5633" max="5635" width="0" style="591" hidden="1" customWidth="1"/>
    <col min="5636" max="5636" width="6" style="591" customWidth="1"/>
    <col min="5637" max="5637" width="1.140625" style="591" customWidth="1"/>
    <col min="5638" max="5638" width="63.28515625" style="591" customWidth="1"/>
    <col min="5639" max="5641" width="5.7109375" style="591" customWidth="1"/>
    <col min="5642" max="5642" width="0.42578125" style="591" customWidth="1"/>
    <col min="5643" max="5645" width="5.7109375" style="591" customWidth="1"/>
    <col min="5646" max="5647" width="11.42578125" style="591"/>
    <col min="5648" max="5648" width="4.7109375" style="591" customWidth="1"/>
    <col min="5649" max="5649" width="5" style="591" customWidth="1"/>
    <col min="5650" max="5650" width="2.28515625" style="591" customWidth="1"/>
    <col min="5651" max="5651" width="26" style="591" customWidth="1"/>
    <col min="5652" max="5652" width="8" style="591" customWidth="1"/>
    <col min="5653" max="5653" width="1" style="591" customWidth="1"/>
    <col min="5654" max="5654" width="6.7109375" style="591" customWidth="1"/>
    <col min="5655" max="5655" width="1" style="591" customWidth="1"/>
    <col min="5656" max="5656" width="6.7109375" style="591" customWidth="1"/>
    <col min="5657" max="5657" width="1" style="591" customWidth="1"/>
    <col min="5658" max="5658" width="6.7109375" style="591" customWidth="1"/>
    <col min="5659" max="5659" width="1" style="591" customWidth="1"/>
    <col min="5660" max="5660" width="6.7109375" style="591" customWidth="1"/>
    <col min="5661" max="5661" width="1" style="591" customWidth="1"/>
    <col min="5662" max="5662" width="6.7109375" style="591" customWidth="1"/>
    <col min="5663" max="5663" width="1" style="591" customWidth="1"/>
    <col min="5664" max="5665" width="6.7109375" style="591" customWidth="1"/>
    <col min="5666" max="5888" width="11.42578125" style="591"/>
    <col min="5889" max="5891" width="0" style="591" hidden="1" customWidth="1"/>
    <col min="5892" max="5892" width="6" style="591" customWidth="1"/>
    <col min="5893" max="5893" width="1.140625" style="591" customWidth="1"/>
    <col min="5894" max="5894" width="63.28515625" style="591" customWidth="1"/>
    <col min="5895" max="5897" width="5.7109375" style="591" customWidth="1"/>
    <col min="5898" max="5898" width="0.42578125" style="591" customWidth="1"/>
    <col min="5899" max="5901" width="5.7109375" style="591" customWidth="1"/>
    <col min="5902" max="5903" width="11.42578125" style="591"/>
    <col min="5904" max="5904" width="4.7109375" style="591" customWidth="1"/>
    <col min="5905" max="5905" width="5" style="591" customWidth="1"/>
    <col min="5906" max="5906" width="2.28515625" style="591" customWidth="1"/>
    <col min="5907" max="5907" width="26" style="591" customWidth="1"/>
    <col min="5908" max="5908" width="8" style="591" customWidth="1"/>
    <col min="5909" max="5909" width="1" style="591" customWidth="1"/>
    <col min="5910" max="5910" width="6.7109375" style="591" customWidth="1"/>
    <col min="5911" max="5911" width="1" style="591" customWidth="1"/>
    <col min="5912" max="5912" width="6.7109375" style="591" customWidth="1"/>
    <col min="5913" max="5913" width="1" style="591" customWidth="1"/>
    <col min="5914" max="5914" width="6.7109375" style="591" customWidth="1"/>
    <col min="5915" max="5915" width="1" style="591" customWidth="1"/>
    <col min="5916" max="5916" width="6.7109375" style="591" customWidth="1"/>
    <col min="5917" max="5917" width="1" style="591" customWidth="1"/>
    <col min="5918" max="5918" width="6.7109375" style="591" customWidth="1"/>
    <col min="5919" max="5919" width="1" style="591" customWidth="1"/>
    <col min="5920" max="5921" width="6.7109375" style="591" customWidth="1"/>
    <col min="5922" max="6144" width="11.42578125" style="591"/>
    <col min="6145" max="6147" width="0" style="591" hidden="1" customWidth="1"/>
    <col min="6148" max="6148" width="6" style="591" customWidth="1"/>
    <col min="6149" max="6149" width="1.140625" style="591" customWidth="1"/>
    <col min="6150" max="6150" width="63.28515625" style="591" customWidth="1"/>
    <col min="6151" max="6153" width="5.7109375" style="591" customWidth="1"/>
    <col min="6154" max="6154" width="0.42578125" style="591" customWidth="1"/>
    <col min="6155" max="6157" width="5.7109375" style="591" customWidth="1"/>
    <col min="6158" max="6159" width="11.42578125" style="591"/>
    <col min="6160" max="6160" width="4.7109375" style="591" customWidth="1"/>
    <col min="6161" max="6161" width="5" style="591" customWidth="1"/>
    <col min="6162" max="6162" width="2.28515625" style="591" customWidth="1"/>
    <col min="6163" max="6163" width="26" style="591" customWidth="1"/>
    <col min="6164" max="6164" width="8" style="591" customWidth="1"/>
    <col min="6165" max="6165" width="1" style="591" customWidth="1"/>
    <col min="6166" max="6166" width="6.7109375" style="591" customWidth="1"/>
    <col min="6167" max="6167" width="1" style="591" customWidth="1"/>
    <col min="6168" max="6168" width="6.7109375" style="591" customWidth="1"/>
    <col min="6169" max="6169" width="1" style="591" customWidth="1"/>
    <col min="6170" max="6170" width="6.7109375" style="591" customWidth="1"/>
    <col min="6171" max="6171" width="1" style="591" customWidth="1"/>
    <col min="6172" max="6172" width="6.7109375" style="591" customWidth="1"/>
    <col min="6173" max="6173" width="1" style="591" customWidth="1"/>
    <col min="6174" max="6174" width="6.7109375" style="591" customWidth="1"/>
    <col min="6175" max="6175" width="1" style="591" customWidth="1"/>
    <col min="6176" max="6177" width="6.7109375" style="591" customWidth="1"/>
    <col min="6178" max="6400" width="11.42578125" style="591"/>
    <col min="6401" max="6403" width="0" style="591" hidden="1" customWidth="1"/>
    <col min="6404" max="6404" width="6" style="591" customWidth="1"/>
    <col min="6405" max="6405" width="1.140625" style="591" customWidth="1"/>
    <col min="6406" max="6406" width="63.28515625" style="591" customWidth="1"/>
    <col min="6407" max="6409" width="5.7109375" style="591" customWidth="1"/>
    <col min="6410" max="6410" width="0.42578125" style="591" customWidth="1"/>
    <col min="6411" max="6413" width="5.7109375" style="591" customWidth="1"/>
    <col min="6414" max="6415" width="11.42578125" style="591"/>
    <col min="6416" max="6416" width="4.7109375" style="591" customWidth="1"/>
    <col min="6417" max="6417" width="5" style="591" customWidth="1"/>
    <col min="6418" max="6418" width="2.28515625" style="591" customWidth="1"/>
    <col min="6419" max="6419" width="26" style="591" customWidth="1"/>
    <col min="6420" max="6420" width="8" style="591" customWidth="1"/>
    <col min="6421" max="6421" width="1" style="591" customWidth="1"/>
    <col min="6422" max="6422" width="6.7109375" style="591" customWidth="1"/>
    <col min="6423" max="6423" width="1" style="591" customWidth="1"/>
    <col min="6424" max="6424" width="6.7109375" style="591" customWidth="1"/>
    <col min="6425" max="6425" width="1" style="591" customWidth="1"/>
    <col min="6426" max="6426" width="6.7109375" style="591" customWidth="1"/>
    <col min="6427" max="6427" width="1" style="591" customWidth="1"/>
    <col min="6428" max="6428" width="6.7109375" style="591" customWidth="1"/>
    <col min="6429" max="6429" width="1" style="591" customWidth="1"/>
    <col min="6430" max="6430" width="6.7109375" style="591" customWidth="1"/>
    <col min="6431" max="6431" width="1" style="591" customWidth="1"/>
    <col min="6432" max="6433" width="6.7109375" style="591" customWidth="1"/>
    <col min="6434" max="6656" width="11.42578125" style="591"/>
    <col min="6657" max="6659" width="0" style="591" hidden="1" customWidth="1"/>
    <col min="6660" max="6660" width="6" style="591" customWidth="1"/>
    <col min="6661" max="6661" width="1.140625" style="591" customWidth="1"/>
    <col min="6662" max="6662" width="63.28515625" style="591" customWidth="1"/>
    <col min="6663" max="6665" width="5.7109375" style="591" customWidth="1"/>
    <col min="6666" max="6666" width="0.42578125" style="591" customWidth="1"/>
    <col min="6667" max="6669" width="5.7109375" style="591" customWidth="1"/>
    <col min="6670" max="6671" width="11.42578125" style="591"/>
    <col min="6672" max="6672" width="4.7109375" style="591" customWidth="1"/>
    <col min="6673" max="6673" width="5" style="591" customWidth="1"/>
    <col min="6674" max="6674" width="2.28515625" style="591" customWidth="1"/>
    <col min="6675" max="6675" width="26" style="591" customWidth="1"/>
    <col min="6676" max="6676" width="8" style="591" customWidth="1"/>
    <col min="6677" max="6677" width="1" style="591" customWidth="1"/>
    <col min="6678" max="6678" width="6.7109375" style="591" customWidth="1"/>
    <col min="6679" max="6679" width="1" style="591" customWidth="1"/>
    <col min="6680" max="6680" width="6.7109375" style="591" customWidth="1"/>
    <col min="6681" max="6681" width="1" style="591" customWidth="1"/>
    <col min="6682" max="6682" width="6.7109375" style="591" customWidth="1"/>
    <col min="6683" max="6683" width="1" style="591" customWidth="1"/>
    <col min="6684" max="6684" width="6.7109375" style="591" customWidth="1"/>
    <col min="6685" max="6685" width="1" style="591" customWidth="1"/>
    <col min="6686" max="6686" width="6.7109375" style="591" customWidth="1"/>
    <col min="6687" max="6687" width="1" style="591" customWidth="1"/>
    <col min="6688" max="6689" width="6.7109375" style="591" customWidth="1"/>
    <col min="6690" max="6912" width="11.42578125" style="591"/>
    <col min="6913" max="6915" width="0" style="591" hidden="1" customWidth="1"/>
    <col min="6916" max="6916" width="6" style="591" customWidth="1"/>
    <col min="6917" max="6917" width="1.140625" style="591" customWidth="1"/>
    <col min="6918" max="6918" width="63.28515625" style="591" customWidth="1"/>
    <col min="6919" max="6921" width="5.7109375" style="591" customWidth="1"/>
    <col min="6922" max="6922" width="0.42578125" style="591" customWidth="1"/>
    <col min="6923" max="6925" width="5.7109375" style="591" customWidth="1"/>
    <col min="6926" max="6927" width="11.42578125" style="591"/>
    <col min="6928" max="6928" width="4.7109375" style="591" customWidth="1"/>
    <col min="6929" max="6929" width="5" style="591" customWidth="1"/>
    <col min="6930" max="6930" width="2.28515625" style="591" customWidth="1"/>
    <col min="6931" max="6931" width="26" style="591" customWidth="1"/>
    <col min="6932" max="6932" width="8" style="591" customWidth="1"/>
    <col min="6933" max="6933" width="1" style="591" customWidth="1"/>
    <col min="6934" max="6934" width="6.7109375" style="591" customWidth="1"/>
    <col min="6935" max="6935" width="1" style="591" customWidth="1"/>
    <col min="6936" max="6936" width="6.7109375" style="591" customWidth="1"/>
    <col min="6937" max="6937" width="1" style="591" customWidth="1"/>
    <col min="6938" max="6938" width="6.7109375" style="591" customWidth="1"/>
    <col min="6939" max="6939" width="1" style="591" customWidth="1"/>
    <col min="6940" max="6940" width="6.7109375" style="591" customWidth="1"/>
    <col min="6941" max="6941" width="1" style="591" customWidth="1"/>
    <col min="6942" max="6942" width="6.7109375" style="591" customWidth="1"/>
    <col min="6943" max="6943" width="1" style="591" customWidth="1"/>
    <col min="6944" max="6945" width="6.7109375" style="591" customWidth="1"/>
    <col min="6946" max="7168" width="11.42578125" style="591"/>
    <col min="7169" max="7171" width="0" style="591" hidden="1" customWidth="1"/>
    <col min="7172" max="7172" width="6" style="591" customWidth="1"/>
    <col min="7173" max="7173" width="1.140625" style="591" customWidth="1"/>
    <col min="7174" max="7174" width="63.28515625" style="591" customWidth="1"/>
    <col min="7175" max="7177" width="5.7109375" style="591" customWidth="1"/>
    <col min="7178" max="7178" width="0.42578125" style="591" customWidth="1"/>
    <col min="7179" max="7181" width="5.7109375" style="591" customWidth="1"/>
    <col min="7182" max="7183" width="11.42578125" style="591"/>
    <col min="7184" max="7184" width="4.7109375" style="591" customWidth="1"/>
    <col min="7185" max="7185" width="5" style="591" customWidth="1"/>
    <col min="7186" max="7186" width="2.28515625" style="591" customWidth="1"/>
    <col min="7187" max="7187" width="26" style="591" customWidth="1"/>
    <col min="7188" max="7188" width="8" style="591" customWidth="1"/>
    <col min="7189" max="7189" width="1" style="591" customWidth="1"/>
    <col min="7190" max="7190" width="6.7109375" style="591" customWidth="1"/>
    <col min="7191" max="7191" width="1" style="591" customWidth="1"/>
    <col min="7192" max="7192" width="6.7109375" style="591" customWidth="1"/>
    <col min="7193" max="7193" width="1" style="591" customWidth="1"/>
    <col min="7194" max="7194" width="6.7109375" style="591" customWidth="1"/>
    <col min="7195" max="7195" width="1" style="591" customWidth="1"/>
    <col min="7196" max="7196" width="6.7109375" style="591" customWidth="1"/>
    <col min="7197" max="7197" width="1" style="591" customWidth="1"/>
    <col min="7198" max="7198" width="6.7109375" style="591" customWidth="1"/>
    <col min="7199" max="7199" width="1" style="591" customWidth="1"/>
    <col min="7200" max="7201" width="6.7109375" style="591" customWidth="1"/>
    <col min="7202" max="7424" width="11.42578125" style="591"/>
    <col min="7425" max="7427" width="0" style="591" hidden="1" customWidth="1"/>
    <col min="7428" max="7428" width="6" style="591" customWidth="1"/>
    <col min="7429" max="7429" width="1.140625" style="591" customWidth="1"/>
    <col min="7430" max="7430" width="63.28515625" style="591" customWidth="1"/>
    <col min="7431" max="7433" width="5.7109375" style="591" customWidth="1"/>
    <col min="7434" max="7434" width="0.42578125" style="591" customWidth="1"/>
    <col min="7435" max="7437" width="5.7109375" style="591" customWidth="1"/>
    <col min="7438" max="7439" width="11.42578125" style="591"/>
    <col min="7440" max="7440" width="4.7109375" style="591" customWidth="1"/>
    <col min="7441" max="7441" width="5" style="591" customWidth="1"/>
    <col min="7442" max="7442" width="2.28515625" style="591" customWidth="1"/>
    <col min="7443" max="7443" width="26" style="591" customWidth="1"/>
    <col min="7444" max="7444" width="8" style="591" customWidth="1"/>
    <col min="7445" max="7445" width="1" style="591" customWidth="1"/>
    <col min="7446" max="7446" width="6.7109375" style="591" customWidth="1"/>
    <col min="7447" max="7447" width="1" style="591" customWidth="1"/>
    <col min="7448" max="7448" width="6.7109375" style="591" customWidth="1"/>
    <col min="7449" max="7449" width="1" style="591" customWidth="1"/>
    <col min="7450" max="7450" width="6.7109375" style="591" customWidth="1"/>
    <col min="7451" max="7451" width="1" style="591" customWidth="1"/>
    <col min="7452" max="7452" width="6.7109375" style="591" customWidth="1"/>
    <col min="7453" max="7453" width="1" style="591" customWidth="1"/>
    <col min="7454" max="7454" width="6.7109375" style="591" customWidth="1"/>
    <col min="7455" max="7455" width="1" style="591" customWidth="1"/>
    <col min="7456" max="7457" width="6.7109375" style="591" customWidth="1"/>
    <col min="7458" max="7680" width="11.42578125" style="591"/>
    <col min="7681" max="7683" width="0" style="591" hidden="1" customWidth="1"/>
    <col min="7684" max="7684" width="6" style="591" customWidth="1"/>
    <col min="7685" max="7685" width="1.140625" style="591" customWidth="1"/>
    <col min="7686" max="7686" width="63.28515625" style="591" customWidth="1"/>
    <col min="7687" max="7689" width="5.7109375" style="591" customWidth="1"/>
    <col min="7690" max="7690" width="0.42578125" style="591" customWidth="1"/>
    <col min="7691" max="7693" width="5.7109375" style="591" customWidth="1"/>
    <col min="7694" max="7695" width="11.42578125" style="591"/>
    <col min="7696" max="7696" width="4.7109375" style="591" customWidth="1"/>
    <col min="7697" max="7697" width="5" style="591" customWidth="1"/>
    <col min="7698" max="7698" width="2.28515625" style="591" customWidth="1"/>
    <col min="7699" max="7699" width="26" style="591" customWidth="1"/>
    <col min="7700" max="7700" width="8" style="591" customWidth="1"/>
    <col min="7701" max="7701" width="1" style="591" customWidth="1"/>
    <col min="7702" max="7702" width="6.7109375" style="591" customWidth="1"/>
    <col min="7703" max="7703" width="1" style="591" customWidth="1"/>
    <col min="7704" max="7704" width="6.7109375" style="591" customWidth="1"/>
    <col min="7705" max="7705" width="1" style="591" customWidth="1"/>
    <col min="7706" max="7706" width="6.7109375" style="591" customWidth="1"/>
    <col min="7707" max="7707" width="1" style="591" customWidth="1"/>
    <col min="7708" max="7708" width="6.7109375" style="591" customWidth="1"/>
    <col min="7709" max="7709" width="1" style="591" customWidth="1"/>
    <col min="7710" max="7710" width="6.7109375" style="591" customWidth="1"/>
    <col min="7711" max="7711" width="1" style="591" customWidth="1"/>
    <col min="7712" max="7713" width="6.7109375" style="591" customWidth="1"/>
    <col min="7714" max="7936" width="11.42578125" style="591"/>
    <col min="7937" max="7939" width="0" style="591" hidden="1" customWidth="1"/>
    <col min="7940" max="7940" width="6" style="591" customWidth="1"/>
    <col min="7941" max="7941" width="1.140625" style="591" customWidth="1"/>
    <col min="7942" max="7942" width="63.28515625" style="591" customWidth="1"/>
    <col min="7943" max="7945" width="5.7109375" style="591" customWidth="1"/>
    <col min="7946" max="7946" width="0.42578125" style="591" customWidth="1"/>
    <col min="7947" max="7949" width="5.7109375" style="591" customWidth="1"/>
    <col min="7950" max="7951" width="11.42578125" style="591"/>
    <col min="7952" max="7952" width="4.7109375" style="591" customWidth="1"/>
    <col min="7953" max="7953" width="5" style="591" customWidth="1"/>
    <col min="7954" max="7954" width="2.28515625" style="591" customWidth="1"/>
    <col min="7955" max="7955" width="26" style="591" customWidth="1"/>
    <col min="7956" max="7956" width="8" style="591" customWidth="1"/>
    <col min="7957" max="7957" width="1" style="591" customWidth="1"/>
    <col min="7958" max="7958" width="6.7109375" style="591" customWidth="1"/>
    <col min="7959" max="7959" width="1" style="591" customWidth="1"/>
    <col min="7960" max="7960" width="6.7109375" style="591" customWidth="1"/>
    <col min="7961" max="7961" width="1" style="591" customWidth="1"/>
    <col min="7962" max="7962" width="6.7109375" style="591" customWidth="1"/>
    <col min="7963" max="7963" width="1" style="591" customWidth="1"/>
    <col min="7964" max="7964" width="6.7109375" style="591" customWidth="1"/>
    <col min="7965" max="7965" width="1" style="591" customWidth="1"/>
    <col min="7966" max="7966" width="6.7109375" style="591" customWidth="1"/>
    <col min="7967" max="7967" width="1" style="591" customWidth="1"/>
    <col min="7968" max="7969" width="6.7109375" style="591" customWidth="1"/>
    <col min="7970" max="8192" width="11.42578125" style="591"/>
    <col min="8193" max="8195" width="0" style="591" hidden="1" customWidth="1"/>
    <col min="8196" max="8196" width="6" style="591" customWidth="1"/>
    <col min="8197" max="8197" width="1.140625" style="591" customWidth="1"/>
    <col min="8198" max="8198" width="63.28515625" style="591" customWidth="1"/>
    <col min="8199" max="8201" width="5.7109375" style="591" customWidth="1"/>
    <col min="8202" max="8202" width="0.42578125" style="591" customWidth="1"/>
    <col min="8203" max="8205" width="5.7109375" style="591" customWidth="1"/>
    <col min="8206" max="8207" width="11.42578125" style="591"/>
    <col min="8208" max="8208" width="4.7109375" style="591" customWidth="1"/>
    <col min="8209" max="8209" width="5" style="591" customWidth="1"/>
    <col min="8210" max="8210" width="2.28515625" style="591" customWidth="1"/>
    <col min="8211" max="8211" width="26" style="591" customWidth="1"/>
    <col min="8212" max="8212" width="8" style="591" customWidth="1"/>
    <col min="8213" max="8213" width="1" style="591" customWidth="1"/>
    <col min="8214" max="8214" width="6.7109375" style="591" customWidth="1"/>
    <col min="8215" max="8215" width="1" style="591" customWidth="1"/>
    <col min="8216" max="8216" width="6.7109375" style="591" customWidth="1"/>
    <col min="8217" max="8217" width="1" style="591" customWidth="1"/>
    <col min="8218" max="8218" width="6.7109375" style="591" customWidth="1"/>
    <col min="8219" max="8219" width="1" style="591" customWidth="1"/>
    <col min="8220" max="8220" width="6.7109375" style="591" customWidth="1"/>
    <col min="8221" max="8221" width="1" style="591" customWidth="1"/>
    <col min="8222" max="8222" width="6.7109375" style="591" customWidth="1"/>
    <col min="8223" max="8223" width="1" style="591" customWidth="1"/>
    <col min="8224" max="8225" width="6.7109375" style="591" customWidth="1"/>
    <col min="8226" max="8448" width="11.42578125" style="591"/>
    <col min="8449" max="8451" width="0" style="591" hidden="1" customWidth="1"/>
    <col min="8452" max="8452" width="6" style="591" customWidth="1"/>
    <col min="8453" max="8453" width="1.140625" style="591" customWidth="1"/>
    <col min="8454" max="8454" width="63.28515625" style="591" customWidth="1"/>
    <col min="8455" max="8457" width="5.7109375" style="591" customWidth="1"/>
    <col min="8458" max="8458" width="0.42578125" style="591" customWidth="1"/>
    <col min="8459" max="8461" width="5.7109375" style="591" customWidth="1"/>
    <col min="8462" max="8463" width="11.42578125" style="591"/>
    <col min="8464" max="8464" width="4.7109375" style="591" customWidth="1"/>
    <col min="8465" max="8465" width="5" style="591" customWidth="1"/>
    <col min="8466" max="8466" width="2.28515625" style="591" customWidth="1"/>
    <col min="8467" max="8467" width="26" style="591" customWidth="1"/>
    <col min="8468" max="8468" width="8" style="591" customWidth="1"/>
    <col min="8469" max="8469" width="1" style="591" customWidth="1"/>
    <col min="8470" max="8470" width="6.7109375" style="591" customWidth="1"/>
    <col min="8471" max="8471" width="1" style="591" customWidth="1"/>
    <col min="8472" max="8472" width="6.7109375" style="591" customWidth="1"/>
    <col min="8473" max="8473" width="1" style="591" customWidth="1"/>
    <col min="8474" max="8474" width="6.7109375" style="591" customWidth="1"/>
    <col min="8475" max="8475" width="1" style="591" customWidth="1"/>
    <col min="8476" max="8476" width="6.7109375" style="591" customWidth="1"/>
    <col min="8477" max="8477" width="1" style="591" customWidth="1"/>
    <col min="8478" max="8478" width="6.7109375" style="591" customWidth="1"/>
    <col min="8479" max="8479" width="1" style="591" customWidth="1"/>
    <col min="8480" max="8481" width="6.7109375" style="591" customWidth="1"/>
    <col min="8482" max="8704" width="11.42578125" style="591"/>
    <col min="8705" max="8707" width="0" style="591" hidden="1" customWidth="1"/>
    <col min="8708" max="8708" width="6" style="591" customWidth="1"/>
    <col min="8709" max="8709" width="1.140625" style="591" customWidth="1"/>
    <col min="8710" max="8710" width="63.28515625" style="591" customWidth="1"/>
    <col min="8711" max="8713" width="5.7109375" style="591" customWidth="1"/>
    <col min="8714" max="8714" width="0.42578125" style="591" customWidth="1"/>
    <col min="8715" max="8717" width="5.7109375" style="591" customWidth="1"/>
    <col min="8718" max="8719" width="11.42578125" style="591"/>
    <col min="8720" max="8720" width="4.7109375" style="591" customWidth="1"/>
    <col min="8721" max="8721" width="5" style="591" customWidth="1"/>
    <col min="8722" max="8722" width="2.28515625" style="591" customWidth="1"/>
    <col min="8723" max="8723" width="26" style="591" customWidth="1"/>
    <col min="8724" max="8724" width="8" style="591" customWidth="1"/>
    <col min="8725" max="8725" width="1" style="591" customWidth="1"/>
    <col min="8726" max="8726" width="6.7109375" style="591" customWidth="1"/>
    <col min="8727" max="8727" width="1" style="591" customWidth="1"/>
    <col min="8728" max="8728" width="6.7109375" style="591" customWidth="1"/>
    <col min="8729" max="8729" width="1" style="591" customWidth="1"/>
    <col min="8730" max="8730" width="6.7109375" style="591" customWidth="1"/>
    <col min="8731" max="8731" width="1" style="591" customWidth="1"/>
    <col min="8732" max="8732" width="6.7109375" style="591" customWidth="1"/>
    <col min="8733" max="8733" width="1" style="591" customWidth="1"/>
    <col min="8734" max="8734" width="6.7109375" style="591" customWidth="1"/>
    <col min="8735" max="8735" width="1" style="591" customWidth="1"/>
    <col min="8736" max="8737" width="6.7109375" style="591" customWidth="1"/>
    <col min="8738" max="8960" width="11.42578125" style="591"/>
    <col min="8961" max="8963" width="0" style="591" hidden="1" customWidth="1"/>
    <col min="8964" max="8964" width="6" style="591" customWidth="1"/>
    <col min="8965" max="8965" width="1.140625" style="591" customWidth="1"/>
    <col min="8966" max="8966" width="63.28515625" style="591" customWidth="1"/>
    <col min="8967" max="8969" width="5.7109375" style="591" customWidth="1"/>
    <col min="8970" max="8970" width="0.42578125" style="591" customWidth="1"/>
    <col min="8971" max="8973" width="5.7109375" style="591" customWidth="1"/>
    <col min="8974" max="8975" width="11.42578125" style="591"/>
    <col min="8976" max="8976" width="4.7109375" style="591" customWidth="1"/>
    <col min="8977" max="8977" width="5" style="591" customWidth="1"/>
    <col min="8978" max="8978" width="2.28515625" style="591" customWidth="1"/>
    <col min="8979" max="8979" width="26" style="591" customWidth="1"/>
    <col min="8980" max="8980" width="8" style="591" customWidth="1"/>
    <col min="8981" max="8981" width="1" style="591" customWidth="1"/>
    <col min="8982" max="8982" width="6.7109375" style="591" customWidth="1"/>
    <col min="8983" max="8983" width="1" style="591" customWidth="1"/>
    <col min="8984" max="8984" width="6.7109375" style="591" customWidth="1"/>
    <col min="8985" max="8985" width="1" style="591" customWidth="1"/>
    <col min="8986" max="8986" width="6.7109375" style="591" customWidth="1"/>
    <col min="8987" max="8987" width="1" style="591" customWidth="1"/>
    <col min="8988" max="8988" width="6.7109375" style="591" customWidth="1"/>
    <col min="8989" max="8989" width="1" style="591" customWidth="1"/>
    <col min="8990" max="8990" width="6.7109375" style="591" customWidth="1"/>
    <col min="8991" max="8991" width="1" style="591" customWidth="1"/>
    <col min="8992" max="8993" width="6.7109375" style="591" customWidth="1"/>
    <col min="8994" max="9216" width="11.42578125" style="591"/>
    <col min="9217" max="9219" width="0" style="591" hidden="1" customWidth="1"/>
    <col min="9220" max="9220" width="6" style="591" customWidth="1"/>
    <col min="9221" max="9221" width="1.140625" style="591" customWidth="1"/>
    <col min="9222" max="9222" width="63.28515625" style="591" customWidth="1"/>
    <col min="9223" max="9225" width="5.7109375" style="591" customWidth="1"/>
    <col min="9226" max="9226" width="0.42578125" style="591" customWidth="1"/>
    <col min="9227" max="9229" width="5.7109375" style="591" customWidth="1"/>
    <col min="9230" max="9231" width="11.42578125" style="591"/>
    <col min="9232" max="9232" width="4.7109375" style="591" customWidth="1"/>
    <col min="9233" max="9233" width="5" style="591" customWidth="1"/>
    <col min="9234" max="9234" width="2.28515625" style="591" customWidth="1"/>
    <col min="9235" max="9235" width="26" style="591" customWidth="1"/>
    <col min="9236" max="9236" width="8" style="591" customWidth="1"/>
    <col min="9237" max="9237" width="1" style="591" customWidth="1"/>
    <col min="9238" max="9238" width="6.7109375" style="591" customWidth="1"/>
    <col min="9239" max="9239" width="1" style="591" customWidth="1"/>
    <col min="9240" max="9240" width="6.7109375" style="591" customWidth="1"/>
    <col min="9241" max="9241" width="1" style="591" customWidth="1"/>
    <col min="9242" max="9242" width="6.7109375" style="591" customWidth="1"/>
    <col min="9243" max="9243" width="1" style="591" customWidth="1"/>
    <col min="9244" max="9244" width="6.7109375" style="591" customWidth="1"/>
    <col min="9245" max="9245" width="1" style="591" customWidth="1"/>
    <col min="9246" max="9246" width="6.7109375" style="591" customWidth="1"/>
    <col min="9247" max="9247" width="1" style="591" customWidth="1"/>
    <col min="9248" max="9249" width="6.7109375" style="591" customWidth="1"/>
    <col min="9250" max="9472" width="11.42578125" style="591"/>
    <col min="9473" max="9475" width="0" style="591" hidden="1" customWidth="1"/>
    <col min="9476" max="9476" width="6" style="591" customWidth="1"/>
    <col min="9477" max="9477" width="1.140625" style="591" customWidth="1"/>
    <col min="9478" max="9478" width="63.28515625" style="591" customWidth="1"/>
    <col min="9479" max="9481" width="5.7109375" style="591" customWidth="1"/>
    <col min="9482" max="9482" width="0.42578125" style="591" customWidth="1"/>
    <col min="9483" max="9485" width="5.7109375" style="591" customWidth="1"/>
    <col min="9486" max="9487" width="11.42578125" style="591"/>
    <col min="9488" max="9488" width="4.7109375" style="591" customWidth="1"/>
    <col min="9489" max="9489" width="5" style="591" customWidth="1"/>
    <col min="9490" max="9490" width="2.28515625" style="591" customWidth="1"/>
    <col min="9491" max="9491" width="26" style="591" customWidth="1"/>
    <col min="9492" max="9492" width="8" style="591" customWidth="1"/>
    <col min="9493" max="9493" width="1" style="591" customWidth="1"/>
    <col min="9494" max="9494" width="6.7109375" style="591" customWidth="1"/>
    <col min="9495" max="9495" width="1" style="591" customWidth="1"/>
    <col min="9496" max="9496" width="6.7109375" style="591" customWidth="1"/>
    <col min="9497" max="9497" width="1" style="591" customWidth="1"/>
    <col min="9498" max="9498" width="6.7109375" style="591" customWidth="1"/>
    <col min="9499" max="9499" width="1" style="591" customWidth="1"/>
    <col min="9500" max="9500" width="6.7109375" style="591" customWidth="1"/>
    <col min="9501" max="9501" width="1" style="591" customWidth="1"/>
    <col min="9502" max="9502" width="6.7109375" style="591" customWidth="1"/>
    <col min="9503" max="9503" width="1" style="591" customWidth="1"/>
    <col min="9504" max="9505" width="6.7109375" style="591" customWidth="1"/>
    <col min="9506" max="9728" width="11.42578125" style="591"/>
    <col min="9729" max="9731" width="0" style="591" hidden="1" customWidth="1"/>
    <col min="9732" max="9732" width="6" style="591" customWidth="1"/>
    <col min="9733" max="9733" width="1.140625" style="591" customWidth="1"/>
    <col min="9734" max="9734" width="63.28515625" style="591" customWidth="1"/>
    <col min="9735" max="9737" width="5.7109375" style="591" customWidth="1"/>
    <col min="9738" max="9738" width="0.42578125" style="591" customWidth="1"/>
    <col min="9739" max="9741" width="5.7109375" style="591" customWidth="1"/>
    <col min="9742" max="9743" width="11.42578125" style="591"/>
    <col min="9744" max="9744" width="4.7109375" style="591" customWidth="1"/>
    <col min="9745" max="9745" width="5" style="591" customWidth="1"/>
    <col min="9746" max="9746" width="2.28515625" style="591" customWidth="1"/>
    <col min="9747" max="9747" width="26" style="591" customWidth="1"/>
    <col min="9748" max="9748" width="8" style="591" customWidth="1"/>
    <col min="9749" max="9749" width="1" style="591" customWidth="1"/>
    <col min="9750" max="9750" width="6.7109375" style="591" customWidth="1"/>
    <col min="9751" max="9751" width="1" style="591" customWidth="1"/>
    <col min="9752" max="9752" width="6.7109375" style="591" customWidth="1"/>
    <col min="9753" max="9753" width="1" style="591" customWidth="1"/>
    <col min="9754" max="9754" width="6.7109375" style="591" customWidth="1"/>
    <col min="9755" max="9755" width="1" style="591" customWidth="1"/>
    <col min="9756" max="9756" width="6.7109375" style="591" customWidth="1"/>
    <col min="9757" max="9757" width="1" style="591" customWidth="1"/>
    <col min="9758" max="9758" width="6.7109375" style="591" customWidth="1"/>
    <col min="9759" max="9759" width="1" style="591" customWidth="1"/>
    <col min="9760" max="9761" width="6.7109375" style="591" customWidth="1"/>
    <col min="9762" max="9984" width="11.42578125" style="591"/>
    <col min="9985" max="9987" width="0" style="591" hidden="1" customWidth="1"/>
    <col min="9988" max="9988" width="6" style="591" customWidth="1"/>
    <col min="9989" max="9989" width="1.140625" style="591" customWidth="1"/>
    <col min="9990" max="9990" width="63.28515625" style="591" customWidth="1"/>
    <col min="9991" max="9993" width="5.7109375" style="591" customWidth="1"/>
    <col min="9994" max="9994" width="0.42578125" style="591" customWidth="1"/>
    <col min="9995" max="9997" width="5.7109375" style="591" customWidth="1"/>
    <col min="9998" max="9999" width="11.42578125" style="591"/>
    <col min="10000" max="10000" width="4.7109375" style="591" customWidth="1"/>
    <col min="10001" max="10001" width="5" style="591" customWidth="1"/>
    <col min="10002" max="10002" width="2.28515625" style="591" customWidth="1"/>
    <col min="10003" max="10003" width="26" style="591" customWidth="1"/>
    <col min="10004" max="10004" width="8" style="591" customWidth="1"/>
    <col min="10005" max="10005" width="1" style="591" customWidth="1"/>
    <col min="10006" max="10006" width="6.7109375" style="591" customWidth="1"/>
    <col min="10007" max="10007" width="1" style="591" customWidth="1"/>
    <col min="10008" max="10008" width="6.7109375" style="591" customWidth="1"/>
    <col min="10009" max="10009" width="1" style="591" customWidth="1"/>
    <col min="10010" max="10010" width="6.7109375" style="591" customWidth="1"/>
    <col min="10011" max="10011" width="1" style="591" customWidth="1"/>
    <col min="10012" max="10012" width="6.7109375" style="591" customWidth="1"/>
    <col min="10013" max="10013" width="1" style="591" customWidth="1"/>
    <col min="10014" max="10014" width="6.7109375" style="591" customWidth="1"/>
    <col min="10015" max="10015" width="1" style="591" customWidth="1"/>
    <col min="10016" max="10017" width="6.7109375" style="591" customWidth="1"/>
    <col min="10018" max="10240" width="11.42578125" style="591"/>
    <col min="10241" max="10243" width="0" style="591" hidden="1" customWidth="1"/>
    <col min="10244" max="10244" width="6" style="591" customWidth="1"/>
    <col min="10245" max="10245" width="1.140625" style="591" customWidth="1"/>
    <col min="10246" max="10246" width="63.28515625" style="591" customWidth="1"/>
    <col min="10247" max="10249" width="5.7109375" style="591" customWidth="1"/>
    <col min="10250" max="10250" width="0.42578125" style="591" customWidth="1"/>
    <col min="10251" max="10253" width="5.7109375" style="591" customWidth="1"/>
    <col min="10254" max="10255" width="11.42578125" style="591"/>
    <col min="10256" max="10256" width="4.7109375" style="591" customWidth="1"/>
    <col min="10257" max="10257" width="5" style="591" customWidth="1"/>
    <col min="10258" max="10258" width="2.28515625" style="591" customWidth="1"/>
    <col min="10259" max="10259" width="26" style="591" customWidth="1"/>
    <col min="10260" max="10260" width="8" style="591" customWidth="1"/>
    <col min="10261" max="10261" width="1" style="591" customWidth="1"/>
    <col min="10262" max="10262" width="6.7109375" style="591" customWidth="1"/>
    <col min="10263" max="10263" width="1" style="591" customWidth="1"/>
    <col min="10264" max="10264" width="6.7109375" style="591" customWidth="1"/>
    <col min="10265" max="10265" width="1" style="591" customWidth="1"/>
    <col min="10266" max="10266" width="6.7109375" style="591" customWidth="1"/>
    <col min="10267" max="10267" width="1" style="591" customWidth="1"/>
    <col min="10268" max="10268" width="6.7109375" style="591" customWidth="1"/>
    <col min="10269" max="10269" width="1" style="591" customWidth="1"/>
    <col min="10270" max="10270" width="6.7109375" style="591" customWidth="1"/>
    <col min="10271" max="10271" width="1" style="591" customWidth="1"/>
    <col min="10272" max="10273" width="6.7109375" style="591" customWidth="1"/>
    <col min="10274" max="10496" width="11.42578125" style="591"/>
    <col min="10497" max="10499" width="0" style="591" hidden="1" customWidth="1"/>
    <col min="10500" max="10500" width="6" style="591" customWidth="1"/>
    <col min="10501" max="10501" width="1.140625" style="591" customWidth="1"/>
    <col min="10502" max="10502" width="63.28515625" style="591" customWidth="1"/>
    <col min="10503" max="10505" width="5.7109375" style="591" customWidth="1"/>
    <col min="10506" max="10506" width="0.42578125" style="591" customWidth="1"/>
    <col min="10507" max="10509" width="5.7109375" style="591" customWidth="1"/>
    <col min="10510" max="10511" width="11.42578125" style="591"/>
    <col min="10512" max="10512" width="4.7109375" style="591" customWidth="1"/>
    <col min="10513" max="10513" width="5" style="591" customWidth="1"/>
    <col min="10514" max="10514" width="2.28515625" style="591" customWidth="1"/>
    <col min="10515" max="10515" width="26" style="591" customWidth="1"/>
    <col min="10516" max="10516" width="8" style="591" customWidth="1"/>
    <col min="10517" max="10517" width="1" style="591" customWidth="1"/>
    <col min="10518" max="10518" width="6.7109375" style="591" customWidth="1"/>
    <col min="10519" max="10519" width="1" style="591" customWidth="1"/>
    <col min="10520" max="10520" width="6.7109375" style="591" customWidth="1"/>
    <col min="10521" max="10521" width="1" style="591" customWidth="1"/>
    <col min="10522" max="10522" width="6.7109375" style="591" customWidth="1"/>
    <col min="10523" max="10523" width="1" style="591" customWidth="1"/>
    <col min="10524" max="10524" width="6.7109375" style="591" customWidth="1"/>
    <col min="10525" max="10525" width="1" style="591" customWidth="1"/>
    <col min="10526" max="10526" width="6.7109375" style="591" customWidth="1"/>
    <col min="10527" max="10527" width="1" style="591" customWidth="1"/>
    <col min="10528" max="10529" width="6.7109375" style="591" customWidth="1"/>
    <col min="10530" max="10752" width="11.42578125" style="591"/>
    <col min="10753" max="10755" width="0" style="591" hidden="1" customWidth="1"/>
    <col min="10756" max="10756" width="6" style="591" customWidth="1"/>
    <col min="10757" max="10757" width="1.140625" style="591" customWidth="1"/>
    <col min="10758" max="10758" width="63.28515625" style="591" customWidth="1"/>
    <col min="10759" max="10761" width="5.7109375" style="591" customWidth="1"/>
    <col min="10762" max="10762" width="0.42578125" style="591" customWidth="1"/>
    <col min="10763" max="10765" width="5.7109375" style="591" customWidth="1"/>
    <col min="10766" max="10767" width="11.42578125" style="591"/>
    <col min="10768" max="10768" width="4.7109375" style="591" customWidth="1"/>
    <col min="10769" max="10769" width="5" style="591" customWidth="1"/>
    <col min="10770" max="10770" width="2.28515625" style="591" customWidth="1"/>
    <col min="10771" max="10771" width="26" style="591" customWidth="1"/>
    <col min="10772" max="10772" width="8" style="591" customWidth="1"/>
    <col min="10773" max="10773" width="1" style="591" customWidth="1"/>
    <col min="10774" max="10774" width="6.7109375" style="591" customWidth="1"/>
    <col min="10775" max="10775" width="1" style="591" customWidth="1"/>
    <col min="10776" max="10776" width="6.7109375" style="591" customWidth="1"/>
    <col min="10777" max="10777" width="1" style="591" customWidth="1"/>
    <col min="10778" max="10778" width="6.7109375" style="591" customWidth="1"/>
    <col min="10779" max="10779" width="1" style="591" customWidth="1"/>
    <col min="10780" max="10780" width="6.7109375" style="591" customWidth="1"/>
    <col min="10781" max="10781" width="1" style="591" customWidth="1"/>
    <col min="10782" max="10782" width="6.7109375" style="591" customWidth="1"/>
    <col min="10783" max="10783" width="1" style="591" customWidth="1"/>
    <col min="10784" max="10785" width="6.7109375" style="591" customWidth="1"/>
    <col min="10786" max="11008" width="11.42578125" style="591"/>
    <col min="11009" max="11011" width="0" style="591" hidden="1" customWidth="1"/>
    <col min="11012" max="11012" width="6" style="591" customWidth="1"/>
    <col min="11013" max="11013" width="1.140625" style="591" customWidth="1"/>
    <col min="11014" max="11014" width="63.28515625" style="591" customWidth="1"/>
    <col min="11015" max="11017" width="5.7109375" style="591" customWidth="1"/>
    <col min="11018" max="11018" width="0.42578125" style="591" customWidth="1"/>
    <col min="11019" max="11021" width="5.7109375" style="591" customWidth="1"/>
    <col min="11022" max="11023" width="11.42578125" style="591"/>
    <col min="11024" max="11024" width="4.7109375" style="591" customWidth="1"/>
    <col min="11025" max="11025" width="5" style="591" customWidth="1"/>
    <col min="11026" max="11026" width="2.28515625" style="591" customWidth="1"/>
    <col min="11027" max="11027" width="26" style="591" customWidth="1"/>
    <col min="11028" max="11028" width="8" style="591" customWidth="1"/>
    <col min="11029" max="11029" width="1" style="591" customWidth="1"/>
    <col min="11030" max="11030" width="6.7109375" style="591" customWidth="1"/>
    <col min="11031" max="11031" width="1" style="591" customWidth="1"/>
    <col min="11032" max="11032" width="6.7109375" style="591" customWidth="1"/>
    <col min="11033" max="11033" width="1" style="591" customWidth="1"/>
    <col min="11034" max="11034" width="6.7109375" style="591" customWidth="1"/>
    <col min="11035" max="11035" width="1" style="591" customWidth="1"/>
    <col min="11036" max="11036" width="6.7109375" style="591" customWidth="1"/>
    <col min="11037" max="11037" width="1" style="591" customWidth="1"/>
    <col min="11038" max="11038" width="6.7109375" style="591" customWidth="1"/>
    <col min="11039" max="11039" width="1" style="591" customWidth="1"/>
    <col min="11040" max="11041" width="6.7109375" style="591" customWidth="1"/>
    <col min="11042" max="11264" width="11.42578125" style="591"/>
    <col min="11265" max="11267" width="0" style="591" hidden="1" customWidth="1"/>
    <col min="11268" max="11268" width="6" style="591" customWidth="1"/>
    <col min="11269" max="11269" width="1.140625" style="591" customWidth="1"/>
    <col min="11270" max="11270" width="63.28515625" style="591" customWidth="1"/>
    <col min="11271" max="11273" width="5.7109375" style="591" customWidth="1"/>
    <col min="11274" max="11274" width="0.42578125" style="591" customWidth="1"/>
    <col min="11275" max="11277" width="5.7109375" style="591" customWidth="1"/>
    <col min="11278" max="11279" width="11.42578125" style="591"/>
    <col min="11280" max="11280" width="4.7109375" style="591" customWidth="1"/>
    <col min="11281" max="11281" width="5" style="591" customWidth="1"/>
    <col min="11282" max="11282" width="2.28515625" style="591" customWidth="1"/>
    <col min="11283" max="11283" width="26" style="591" customWidth="1"/>
    <col min="11284" max="11284" width="8" style="591" customWidth="1"/>
    <col min="11285" max="11285" width="1" style="591" customWidth="1"/>
    <col min="11286" max="11286" width="6.7109375" style="591" customWidth="1"/>
    <col min="11287" max="11287" width="1" style="591" customWidth="1"/>
    <col min="11288" max="11288" width="6.7109375" style="591" customWidth="1"/>
    <col min="11289" max="11289" width="1" style="591" customWidth="1"/>
    <col min="11290" max="11290" width="6.7109375" style="591" customWidth="1"/>
    <col min="11291" max="11291" width="1" style="591" customWidth="1"/>
    <col min="11292" max="11292" width="6.7109375" style="591" customWidth="1"/>
    <col min="11293" max="11293" width="1" style="591" customWidth="1"/>
    <col min="11294" max="11294" width="6.7109375" style="591" customWidth="1"/>
    <col min="11295" max="11295" width="1" style="591" customWidth="1"/>
    <col min="11296" max="11297" width="6.7109375" style="591" customWidth="1"/>
    <col min="11298" max="11520" width="11.42578125" style="591"/>
    <col min="11521" max="11523" width="0" style="591" hidden="1" customWidth="1"/>
    <col min="11524" max="11524" width="6" style="591" customWidth="1"/>
    <col min="11525" max="11525" width="1.140625" style="591" customWidth="1"/>
    <col min="11526" max="11526" width="63.28515625" style="591" customWidth="1"/>
    <col min="11527" max="11529" width="5.7109375" style="591" customWidth="1"/>
    <col min="11530" max="11530" width="0.42578125" style="591" customWidth="1"/>
    <col min="11531" max="11533" width="5.7109375" style="591" customWidth="1"/>
    <col min="11534" max="11535" width="11.42578125" style="591"/>
    <col min="11536" max="11536" width="4.7109375" style="591" customWidth="1"/>
    <col min="11537" max="11537" width="5" style="591" customWidth="1"/>
    <col min="11538" max="11538" width="2.28515625" style="591" customWidth="1"/>
    <col min="11539" max="11539" width="26" style="591" customWidth="1"/>
    <col min="11540" max="11540" width="8" style="591" customWidth="1"/>
    <col min="11541" max="11541" width="1" style="591" customWidth="1"/>
    <col min="11542" max="11542" width="6.7109375" style="591" customWidth="1"/>
    <col min="11543" max="11543" width="1" style="591" customWidth="1"/>
    <col min="11544" max="11544" width="6.7109375" style="591" customWidth="1"/>
    <col min="11545" max="11545" width="1" style="591" customWidth="1"/>
    <col min="11546" max="11546" width="6.7109375" style="591" customWidth="1"/>
    <col min="11547" max="11547" width="1" style="591" customWidth="1"/>
    <col min="11548" max="11548" width="6.7109375" style="591" customWidth="1"/>
    <col min="11549" max="11549" width="1" style="591" customWidth="1"/>
    <col min="11550" max="11550" width="6.7109375" style="591" customWidth="1"/>
    <col min="11551" max="11551" width="1" style="591" customWidth="1"/>
    <col min="11552" max="11553" width="6.7109375" style="591" customWidth="1"/>
    <col min="11554" max="11776" width="11.42578125" style="591"/>
    <col min="11777" max="11779" width="0" style="591" hidden="1" customWidth="1"/>
    <col min="11780" max="11780" width="6" style="591" customWidth="1"/>
    <col min="11781" max="11781" width="1.140625" style="591" customWidth="1"/>
    <col min="11782" max="11782" width="63.28515625" style="591" customWidth="1"/>
    <col min="11783" max="11785" width="5.7109375" style="591" customWidth="1"/>
    <col min="11786" max="11786" width="0.42578125" style="591" customWidth="1"/>
    <col min="11787" max="11789" width="5.7109375" style="591" customWidth="1"/>
    <col min="11790" max="11791" width="11.42578125" style="591"/>
    <col min="11792" max="11792" width="4.7109375" style="591" customWidth="1"/>
    <col min="11793" max="11793" width="5" style="591" customWidth="1"/>
    <col min="11794" max="11794" width="2.28515625" style="591" customWidth="1"/>
    <col min="11795" max="11795" width="26" style="591" customWidth="1"/>
    <col min="11796" max="11796" width="8" style="591" customWidth="1"/>
    <col min="11797" max="11797" width="1" style="591" customWidth="1"/>
    <col min="11798" max="11798" width="6.7109375" style="591" customWidth="1"/>
    <col min="11799" max="11799" width="1" style="591" customWidth="1"/>
    <col min="11800" max="11800" width="6.7109375" style="591" customWidth="1"/>
    <col min="11801" max="11801" width="1" style="591" customWidth="1"/>
    <col min="11802" max="11802" width="6.7109375" style="591" customWidth="1"/>
    <col min="11803" max="11803" width="1" style="591" customWidth="1"/>
    <col min="11804" max="11804" width="6.7109375" style="591" customWidth="1"/>
    <col min="11805" max="11805" width="1" style="591" customWidth="1"/>
    <col min="11806" max="11806" width="6.7109375" style="591" customWidth="1"/>
    <col min="11807" max="11807" width="1" style="591" customWidth="1"/>
    <col min="11808" max="11809" width="6.7109375" style="591" customWidth="1"/>
    <col min="11810" max="12032" width="11.42578125" style="591"/>
    <col min="12033" max="12035" width="0" style="591" hidden="1" customWidth="1"/>
    <col min="12036" max="12036" width="6" style="591" customWidth="1"/>
    <col min="12037" max="12037" width="1.140625" style="591" customWidth="1"/>
    <col min="12038" max="12038" width="63.28515625" style="591" customWidth="1"/>
    <col min="12039" max="12041" width="5.7109375" style="591" customWidth="1"/>
    <col min="12042" max="12042" width="0.42578125" style="591" customWidth="1"/>
    <col min="12043" max="12045" width="5.7109375" style="591" customWidth="1"/>
    <col min="12046" max="12047" width="11.42578125" style="591"/>
    <col min="12048" max="12048" width="4.7109375" style="591" customWidth="1"/>
    <col min="12049" max="12049" width="5" style="591" customWidth="1"/>
    <col min="12050" max="12050" width="2.28515625" style="591" customWidth="1"/>
    <col min="12051" max="12051" width="26" style="591" customWidth="1"/>
    <col min="12052" max="12052" width="8" style="591" customWidth="1"/>
    <col min="12053" max="12053" width="1" style="591" customWidth="1"/>
    <col min="12054" max="12054" width="6.7109375" style="591" customWidth="1"/>
    <col min="12055" max="12055" width="1" style="591" customWidth="1"/>
    <col min="12056" max="12056" width="6.7109375" style="591" customWidth="1"/>
    <col min="12057" max="12057" width="1" style="591" customWidth="1"/>
    <col min="12058" max="12058" width="6.7109375" style="591" customWidth="1"/>
    <col min="12059" max="12059" width="1" style="591" customWidth="1"/>
    <col min="12060" max="12060" width="6.7109375" style="591" customWidth="1"/>
    <col min="12061" max="12061" width="1" style="591" customWidth="1"/>
    <col min="12062" max="12062" width="6.7109375" style="591" customWidth="1"/>
    <col min="12063" max="12063" width="1" style="591" customWidth="1"/>
    <col min="12064" max="12065" width="6.7109375" style="591" customWidth="1"/>
    <col min="12066" max="12288" width="11.42578125" style="591"/>
    <col min="12289" max="12291" width="0" style="591" hidden="1" customWidth="1"/>
    <col min="12292" max="12292" width="6" style="591" customWidth="1"/>
    <col min="12293" max="12293" width="1.140625" style="591" customWidth="1"/>
    <col min="12294" max="12294" width="63.28515625" style="591" customWidth="1"/>
    <col min="12295" max="12297" width="5.7109375" style="591" customWidth="1"/>
    <col min="12298" max="12298" width="0.42578125" style="591" customWidth="1"/>
    <col min="12299" max="12301" width="5.7109375" style="591" customWidth="1"/>
    <col min="12302" max="12303" width="11.42578125" style="591"/>
    <col min="12304" max="12304" width="4.7109375" style="591" customWidth="1"/>
    <col min="12305" max="12305" width="5" style="591" customWidth="1"/>
    <col min="12306" max="12306" width="2.28515625" style="591" customWidth="1"/>
    <col min="12307" max="12307" width="26" style="591" customWidth="1"/>
    <col min="12308" max="12308" width="8" style="591" customWidth="1"/>
    <col min="12309" max="12309" width="1" style="591" customWidth="1"/>
    <col min="12310" max="12310" width="6.7109375" style="591" customWidth="1"/>
    <col min="12311" max="12311" width="1" style="591" customWidth="1"/>
    <col min="12312" max="12312" width="6.7109375" style="591" customWidth="1"/>
    <col min="12313" max="12313" width="1" style="591" customWidth="1"/>
    <col min="12314" max="12314" width="6.7109375" style="591" customWidth="1"/>
    <col min="12315" max="12315" width="1" style="591" customWidth="1"/>
    <col min="12316" max="12316" width="6.7109375" style="591" customWidth="1"/>
    <col min="12317" max="12317" width="1" style="591" customWidth="1"/>
    <col min="12318" max="12318" width="6.7109375" style="591" customWidth="1"/>
    <col min="12319" max="12319" width="1" style="591" customWidth="1"/>
    <col min="12320" max="12321" width="6.7109375" style="591" customWidth="1"/>
    <col min="12322" max="12544" width="11.42578125" style="591"/>
    <col min="12545" max="12547" width="0" style="591" hidden="1" customWidth="1"/>
    <col min="12548" max="12548" width="6" style="591" customWidth="1"/>
    <col min="12549" max="12549" width="1.140625" style="591" customWidth="1"/>
    <col min="12550" max="12550" width="63.28515625" style="591" customWidth="1"/>
    <col min="12551" max="12553" width="5.7109375" style="591" customWidth="1"/>
    <col min="12554" max="12554" width="0.42578125" style="591" customWidth="1"/>
    <col min="12555" max="12557" width="5.7109375" style="591" customWidth="1"/>
    <col min="12558" max="12559" width="11.42578125" style="591"/>
    <col min="12560" max="12560" width="4.7109375" style="591" customWidth="1"/>
    <col min="12561" max="12561" width="5" style="591" customWidth="1"/>
    <col min="12562" max="12562" width="2.28515625" style="591" customWidth="1"/>
    <col min="12563" max="12563" width="26" style="591" customWidth="1"/>
    <col min="12564" max="12564" width="8" style="591" customWidth="1"/>
    <col min="12565" max="12565" width="1" style="591" customWidth="1"/>
    <col min="12566" max="12566" width="6.7109375" style="591" customWidth="1"/>
    <col min="12567" max="12567" width="1" style="591" customWidth="1"/>
    <col min="12568" max="12568" width="6.7109375" style="591" customWidth="1"/>
    <col min="12569" max="12569" width="1" style="591" customWidth="1"/>
    <col min="12570" max="12570" width="6.7109375" style="591" customWidth="1"/>
    <col min="12571" max="12571" width="1" style="591" customWidth="1"/>
    <col min="12572" max="12572" width="6.7109375" style="591" customWidth="1"/>
    <col min="12573" max="12573" width="1" style="591" customWidth="1"/>
    <col min="12574" max="12574" width="6.7109375" style="591" customWidth="1"/>
    <col min="12575" max="12575" width="1" style="591" customWidth="1"/>
    <col min="12576" max="12577" width="6.7109375" style="591" customWidth="1"/>
    <col min="12578" max="12800" width="11.42578125" style="591"/>
    <col min="12801" max="12803" width="0" style="591" hidden="1" customWidth="1"/>
    <col min="12804" max="12804" width="6" style="591" customWidth="1"/>
    <col min="12805" max="12805" width="1.140625" style="591" customWidth="1"/>
    <col min="12806" max="12806" width="63.28515625" style="591" customWidth="1"/>
    <col min="12807" max="12809" width="5.7109375" style="591" customWidth="1"/>
    <col min="12810" max="12810" width="0.42578125" style="591" customWidth="1"/>
    <col min="12811" max="12813" width="5.7109375" style="591" customWidth="1"/>
    <col min="12814" max="12815" width="11.42578125" style="591"/>
    <col min="12816" max="12816" width="4.7109375" style="591" customWidth="1"/>
    <col min="12817" max="12817" width="5" style="591" customWidth="1"/>
    <col min="12818" max="12818" width="2.28515625" style="591" customWidth="1"/>
    <col min="12819" max="12819" width="26" style="591" customWidth="1"/>
    <col min="12820" max="12820" width="8" style="591" customWidth="1"/>
    <col min="12821" max="12821" width="1" style="591" customWidth="1"/>
    <col min="12822" max="12822" width="6.7109375" style="591" customWidth="1"/>
    <col min="12823" max="12823" width="1" style="591" customWidth="1"/>
    <col min="12824" max="12824" width="6.7109375" style="591" customWidth="1"/>
    <col min="12825" max="12825" width="1" style="591" customWidth="1"/>
    <col min="12826" max="12826" width="6.7109375" style="591" customWidth="1"/>
    <col min="12827" max="12827" width="1" style="591" customWidth="1"/>
    <col min="12828" max="12828" width="6.7109375" style="591" customWidth="1"/>
    <col min="12829" max="12829" width="1" style="591" customWidth="1"/>
    <col min="12830" max="12830" width="6.7109375" style="591" customWidth="1"/>
    <col min="12831" max="12831" width="1" style="591" customWidth="1"/>
    <col min="12832" max="12833" width="6.7109375" style="591" customWidth="1"/>
    <col min="12834" max="13056" width="11.42578125" style="591"/>
    <col min="13057" max="13059" width="0" style="591" hidden="1" customWidth="1"/>
    <col min="13060" max="13060" width="6" style="591" customWidth="1"/>
    <col min="13061" max="13061" width="1.140625" style="591" customWidth="1"/>
    <col min="13062" max="13062" width="63.28515625" style="591" customWidth="1"/>
    <col min="13063" max="13065" width="5.7109375" style="591" customWidth="1"/>
    <col min="13066" max="13066" width="0.42578125" style="591" customWidth="1"/>
    <col min="13067" max="13069" width="5.7109375" style="591" customWidth="1"/>
    <col min="13070" max="13071" width="11.42578125" style="591"/>
    <col min="13072" max="13072" width="4.7109375" style="591" customWidth="1"/>
    <col min="13073" max="13073" width="5" style="591" customWidth="1"/>
    <col min="13074" max="13074" width="2.28515625" style="591" customWidth="1"/>
    <col min="13075" max="13075" width="26" style="591" customWidth="1"/>
    <col min="13076" max="13076" width="8" style="591" customWidth="1"/>
    <col min="13077" max="13077" width="1" style="591" customWidth="1"/>
    <col min="13078" max="13078" width="6.7109375" style="591" customWidth="1"/>
    <col min="13079" max="13079" width="1" style="591" customWidth="1"/>
    <col min="13080" max="13080" width="6.7109375" style="591" customWidth="1"/>
    <col min="13081" max="13081" width="1" style="591" customWidth="1"/>
    <col min="13082" max="13082" width="6.7109375" style="591" customWidth="1"/>
    <col min="13083" max="13083" width="1" style="591" customWidth="1"/>
    <col min="13084" max="13084" width="6.7109375" style="591" customWidth="1"/>
    <col min="13085" max="13085" width="1" style="591" customWidth="1"/>
    <col min="13086" max="13086" width="6.7109375" style="591" customWidth="1"/>
    <col min="13087" max="13087" width="1" style="591" customWidth="1"/>
    <col min="13088" max="13089" width="6.7109375" style="591" customWidth="1"/>
    <col min="13090" max="13312" width="11.42578125" style="591"/>
    <col min="13313" max="13315" width="0" style="591" hidden="1" customWidth="1"/>
    <col min="13316" max="13316" width="6" style="591" customWidth="1"/>
    <col min="13317" max="13317" width="1.140625" style="591" customWidth="1"/>
    <col min="13318" max="13318" width="63.28515625" style="591" customWidth="1"/>
    <col min="13319" max="13321" width="5.7109375" style="591" customWidth="1"/>
    <col min="13322" max="13322" width="0.42578125" style="591" customWidth="1"/>
    <col min="13323" max="13325" width="5.7109375" style="591" customWidth="1"/>
    <col min="13326" max="13327" width="11.42578125" style="591"/>
    <col min="13328" max="13328" width="4.7109375" style="591" customWidth="1"/>
    <col min="13329" max="13329" width="5" style="591" customWidth="1"/>
    <col min="13330" max="13330" width="2.28515625" style="591" customWidth="1"/>
    <col min="13331" max="13331" width="26" style="591" customWidth="1"/>
    <col min="13332" max="13332" width="8" style="591" customWidth="1"/>
    <col min="13333" max="13333" width="1" style="591" customWidth="1"/>
    <col min="13334" max="13334" width="6.7109375" style="591" customWidth="1"/>
    <col min="13335" max="13335" width="1" style="591" customWidth="1"/>
    <col min="13336" max="13336" width="6.7109375" style="591" customWidth="1"/>
    <col min="13337" max="13337" width="1" style="591" customWidth="1"/>
    <col min="13338" max="13338" width="6.7109375" style="591" customWidth="1"/>
    <col min="13339" max="13339" width="1" style="591" customWidth="1"/>
    <col min="13340" max="13340" width="6.7109375" style="591" customWidth="1"/>
    <col min="13341" max="13341" width="1" style="591" customWidth="1"/>
    <col min="13342" max="13342" width="6.7109375" style="591" customWidth="1"/>
    <col min="13343" max="13343" width="1" style="591" customWidth="1"/>
    <col min="13344" max="13345" width="6.7109375" style="591" customWidth="1"/>
    <col min="13346" max="13568" width="11.42578125" style="591"/>
    <col min="13569" max="13571" width="0" style="591" hidden="1" customWidth="1"/>
    <col min="13572" max="13572" width="6" style="591" customWidth="1"/>
    <col min="13573" max="13573" width="1.140625" style="591" customWidth="1"/>
    <col min="13574" max="13574" width="63.28515625" style="591" customWidth="1"/>
    <col min="13575" max="13577" width="5.7109375" style="591" customWidth="1"/>
    <col min="13578" max="13578" width="0.42578125" style="591" customWidth="1"/>
    <col min="13579" max="13581" width="5.7109375" style="591" customWidth="1"/>
    <col min="13582" max="13583" width="11.42578125" style="591"/>
    <col min="13584" max="13584" width="4.7109375" style="591" customWidth="1"/>
    <col min="13585" max="13585" width="5" style="591" customWidth="1"/>
    <col min="13586" max="13586" width="2.28515625" style="591" customWidth="1"/>
    <col min="13587" max="13587" width="26" style="591" customWidth="1"/>
    <col min="13588" max="13588" width="8" style="591" customWidth="1"/>
    <col min="13589" max="13589" width="1" style="591" customWidth="1"/>
    <col min="13590" max="13590" width="6.7109375" style="591" customWidth="1"/>
    <col min="13591" max="13591" width="1" style="591" customWidth="1"/>
    <col min="13592" max="13592" width="6.7109375" style="591" customWidth="1"/>
    <col min="13593" max="13593" width="1" style="591" customWidth="1"/>
    <col min="13594" max="13594" width="6.7109375" style="591" customWidth="1"/>
    <col min="13595" max="13595" width="1" style="591" customWidth="1"/>
    <col min="13596" max="13596" width="6.7109375" style="591" customWidth="1"/>
    <col min="13597" max="13597" width="1" style="591" customWidth="1"/>
    <col min="13598" max="13598" width="6.7109375" style="591" customWidth="1"/>
    <col min="13599" max="13599" width="1" style="591" customWidth="1"/>
    <col min="13600" max="13601" width="6.7109375" style="591" customWidth="1"/>
    <col min="13602" max="13824" width="11.42578125" style="591"/>
    <col min="13825" max="13827" width="0" style="591" hidden="1" customWidth="1"/>
    <col min="13828" max="13828" width="6" style="591" customWidth="1"/>
    <col min="13829" max="13829" width="1.140625" style="591" customWidth="1"/>
    <col min="13830" max="13830" width="63.28515625" style="591" customWidth="1"/>
    <col min="13831" max="13833" width="5.7109375" style="591" customWidth="1"/>
    <col min="13834" max="13834" width="0.42578125" style="591" customWidth="1"/>
    <col min="13835" max="13837" width="5.7109375" style="591" customWidth="1"/>
    <col min="13838" max="13839" width="11.42578125" style="591"/>
    <col min="13840" max="13840" width="4.7109375" style="591" customWidth="1"/>
    <col min="13841" max="13841" width="5" style="591" customWidth="1"/>
    <col min="13842" max="13842" width="2.28515625" style="591" customWidth="1"/>
    <col min="13843" max="13843" width="26" style="591" customWidth="1"/>
    <col min="13844" max="13844" width="8" style="591" customWidth="1"/>
    <col min="13845" max="13845" width="1" style="591" customWidth="1"/>
    <col min="13846" max="13846" width="6.7109375" style="591" customWidth="1"/>
    <col min="13847" max="13847" width="1" style="591" customWidth="1"/>
    <col min="13848" max="13848" width="6.7109375" style="591" customWidth="1"/>
    <col min="13849" max="13849" width="1" style="591" customWidth="1"/>
    <col min="13850" max="13850" width="6.7109375" style="591" customWidth="1"/>
    <col min="13851" max="13851" width="1" style="591" customWidth="1"/>
    <col min="13852" max="13852" width="6.7109375" style="591" customWidth="1"/>
    <col min="13853" max="13853" width="1" style="591" customWidth="1"/>
    <col min="13854" max="13854" width="6.7109375" style="591" customWidth="1"/>
    <col min="13855" max="13855" width="1" style="591" customWidth="1"/>
    <col min="13856" max="13857" width="6.7109375" style="591" customWidth="1"/>
    <col min="13858" max="14080" width="11.42578125" style="591"/>
    <col min="14081" max="14083" width="0" style="591" hidden="1" customWidth="1"/>
    <col min="14084" max="14084" width="6" style="591" customWidth="1"/>
    <col min="14085" max="14085" width="1.140625" style="591" customWidth="1"/>
    <col min="14086" max="14086" width="63.28515625" style="591" customWidth="1"/>
    <col min="14087" max="14089" width="5.7109375" style="591" customWidth="1"/>
    <col min="14090" max="14090" width="0.42578125" style="591" customWidth="1"/>
    <col min="14091" max="14093" width="5.7109375" style="591" customWidth="1"/>
    <col min="14094" max="14095" width="11.42578125" style="591"/>
    <col min="14096" max="14096" width="4.7109375" style="591" customWidth="1"/>
    <col min="14097" max="14097" width="5" style="591" customWidth="1"/>
    <col min="14098" max="14098" width="2.28515625" style="591" customWidth="1"/>
    <col min="14099" max="14099" width="26" style="591" customWidth="1"/>
    <col min="14100" max="14100" width="8" style="591" customWidth="1"/>
    <col min="14101" max="14101" width="1" style="591" customWidth="1"/>
    <col min="14102" max="14102" width="6.7109375" style="591" customWidth="1"/>
    <col min="14103" max="14103" width="1" style="591" customWidth="1"/>
    <col min="14104" max="14104" width="6.7109375" style="591" customWidth="1"/>
    <col min="14105" max="14105" width="1" style="591" customWidth="1"/>
    <col min="14106" max="14106" width="6.7109375" style="591" customWidth="1"/>
    <col min="14107" max="14107" width="1" style="591" customWidth="1"/>
    <col min="14108" max="14108" width="6.7109375" style="591" customWidth="1"/>
    <col min="14109" max="14109" width="1" style="591" customWidth="1"/>
    <col min="14110" max="14110" width="6.7109375" style="591" customWidth="1"/>
    <col min="14111" max="14111" width="1" style="591" customWidth="1"/>
    <col min="14112" max="14113" width="6.7109375" style="591" customWidth="1"/>
    <col min="14114" max="14336" width="11.42578125" style="591"/>
    <col min="14337" max="14339" width="0" style="591" hidden="1" customWidth="1"/>
    <col min="14340" max="14340" width="6" style="591" customWidth="1"/>
    <col min="14341" max="14341" width="1.140625" style="591" customWidth="1"/>
    <col min="14342" max="14342" width="63.28515625" style="591" customWidth="1"/>
    <col min="14343" max="14345" width="5.7109375" style="591" customWidth="1"/>
    <col min="14346" max="14346" width="0.42578125" style="591" customWidth="1"/>
    <col min="14347" max="14349" width="5.7109375" style="591" customWidth="1"/>
    <col min="14350" max="14351" width="11.42578125" style="591"/>
    <col min="14352" max="14352" width="4.7109375" style="591" customWidth="1"/>
    <col min="14353" max="14353" width="5" style="591" customWidth="1"/>
    <col min="14354" max="14354" width="2.28515625" style="591" customWidth="1"/>
    <col min="14355" max="14355" width="26" style="591" customWidth="1"/>
    <col min="14356" max="14356" width="8" style="591" customWidth="1"/>
    <col min="14357" max="14357" width="1" style="591" customWidth="1"/>
    <col min="14358" max="14358" width="6.7109375" style="591" customWidth="1"/>
    <col min="14359" max="14359" width="1" style="591" customWidth="1"/>
    <col min="14360" max="14360" width="6.7109375" style="591" customWidth="1"/>
    <col min="14361" max="14361" width="1" style="591" customWidth="1"/>
    <col min="14362" max="14362" width="6.7109375" style="591" customWidth="1"/>
    <col min="14363" max="14363" width="1" style="591" customWidth="1"/>
    <col min="14364" max="14364" width="6.7109375" style="591" customWidth="1"/>
    <col min="14365" max="14365" width="1" style="591" customWidth="1"/>
    <col min="14366" max="14366" width="6.7109375" style="591" customWidth="1"/>
    <col min="14367" max="14367" width="1" style="591" customWidth="1"/>
    <col min="14368" max="14369" width="6.7109375" style="591" customWidth="1"/>
    <col min="14370" max="14592" width="11.42578125" style="591"/>
    <col min="14593" max="14595" width="0" style="591" hidden="1" customWidth="1"/>
    <col min="14596" max="14596" width="6" style="591" customWidth="1"/>
    <col min="14597" max="14597" width="1.140625" style="591" customWidth="1"/>
    <col min="14598" max="14598" width="63.28515625" style="591" customWidth="1"/>
    <col min="14599" max="14601" width="5.7109375" style="591" customWidth="1"/>
    <col min="14602" max="14602" width="0.42578125" style="591" customWidth="1"/>
    <col min="14603" max="14605" width="5.7109375" style="591" customWidth="1"/>
    <col min="14606" max="14607" width="11.42578125" style="591"/>
    <col min="14608" max="14608" width="4.7109375" style="591" customWidth="1"/>
    <col min="14609" max="14609" width="5" style="591" customWidth="1"/>
    <col min="14610" max="14610" width="2.28515625" style="591" customWidth="1"/>
    <col min="14611" max="14611" width="26" style="591" customWidth="1"/>
    <col min="14612" max="14612" width="8" style="591" customWidth="1"/>
    <col min="14613" max="14613" width="1" style="591" customWidth="1"/>
    <col min="14614" max="14614" width="6.7109375" style="591" customWidth="1"/>
    <col min="14615" max="14615" width="1" style="591" customWidth="1"/>
    <col min="14616" max="14616" width="6.7109375" style="591" customWidth="1"/>
    <col min="14617" max="14617" width="1" style="591" customWidth="1"/>
    <col min="14618" max="14618" width="6.7109375" style="591" customWidth="1"/>
    <col min="14619" max="14619" width="1" style="591" customWidth="1"/>
    <col min="14620" max="14620" width="6.7109375" style="591" customWidth="1"/>
    <col min="14621" max="14621" width="1" style="591" customWidth="1"/>
    <col min="14622" max="14622" width="6.7109375" style="591" customWidth="1"/>
    <col min="14623" max="14623" width="1" style="591" customWidth="1"/>
    <col min="14624" max="14625" width="6.7109375" style="591" customWidth="1"/>
    <col min="14626" max="14848" width="11.42578125" style="591"/>
    <col min="14849" max="14851" width="0" style="591" hidden="1" customWidth="1"/>
    <col min="14852" max="14852" width="6" style="591" customWidth="1"/>
    <col min="14853" max="14853" width="1.140625" style="591" customWidth="1"/>
    <col min="14854" max="14854" width="63.28515625" style="591" customWidth="1"/>
    <col min="14855" max="14857" width="5.7109375" style="591" customWidth="1"/>
    <col min="14858" max="14858" width="0.42578125" style="591" customWidth="1"/>
    <col min="14859" max="14861" width="5.7109375" style="591" customWidth="1"/>
    <col min="14862" max="14863" width="11.42578125" style="591"/>
    <col min="14864" max="14864" width="4.7109375" style="591" customWidth="1"/>
    <col min="14865" max="14865" width="5" style="591" customWidth="1"/>
    <col min="14866" max="14866" width="2.28515625" style="591" customWidth="1"/>
    <col min="14867" max="14867" width="26" style="591" customWidth="1"/>
    <col min="14868" max="14868" width="8" style="591" customWidth="1"/>
    <col min="14869" max="14869" width="1" style="591" customWidth="1"/>
    <col min="14870" max="14870" width="6.7109375" style="591" customWidth="1"/>
    <col min="14871" max="14871" width="1" style="591" customWidth="1"/>
    <col min="14872" max="14872" width="6.7109375" style="591" customWidth="1"/>
    <col min="14873" max="14873" width="1" style="591" customWidth="1"/>
    <col min="14874" max="14874" width="6.7109375" style="591" customWidth="1"/>
    <col min="14875" max="14875" width="1" style="591" customWidth="1"/>
    <col min="14876" max="14876" width="6.7109375" style="591" customWidth="1"/>
    <col min="14877" max="14877" width="1" style="591" customWidth="1"/>
    <col min="14878" max="14878" width="6.7109375" style="591" customWidth="1"/>
    <col min="14879" max="14879" width="1" style="591" customWidth="1"/>
    <col min="14880" max="14881" width="6.7109375" style="591" customWidth="1"/>
    <col min="14882" max="15104" width="11.42578125" style="591"/>
    <col min="15105" max="15107" width="0" style="591" hidden="1" customWidth="1"/>
    <col min="15108" max="15108" width="6" style="591" customWidth="1"/>
    <col min="15109" max="15109" width="1.140625" style="591" customWidth="1"/>
    <col min="15110" max="15110" width="63.28515625" style="591" customWidth="1"/>
    <col min="15111" max="15113" width="5.7109375" style="591" customWidth="1"/>
    <col min="15114" max="15114" width="0.42578125" style="591" customWidth="1"/>
    <col min="15115" max="15117" width="5.7109375" style="591" customWidth="1"/>
    <col min="15118" max="15119" width="11.42578125" style="591"/>
    <col min="15120" max="15120" width="4.7109375" style="591" customWidth="1"/>
    <col min="15121" max="15121" width="5" style="591" customWidth="1"/>
    <col min="15122" max="15122" width="2.28515625" style="591" customWidth="1"/>
    <col min="15123" max="15123" width="26" style="591" customWidth="1"/>
    <col min="15124" max="15124" width="8" style="591" customWidth="1"/>
    <col min="15125" max="15125" width="1" style="591" customWidth="1"/>
    <col min="15126" max="15126" width="6.7109375" style="591" customWidth="1"/>
    <col min="15127" max="15127" width="1" style="591" customWidth="1"/>
    <col min="15128" max="15128" width="6.7109375" style="591" customWidth="1"/>
    <col min="15129" max="15129" width="1" style="591" customWidth="1"/>
    <col min="15130" max="15130" width="6.7109375" style="591" customWidth="1"/>
    <col min="15131" max="15131" width="1" style="591" customWidth="1"/>
    <col min="15132" max="15132" width="6.7109375" style="591" customWidth="1"/>
    <col min="15133" max="15133" width="1" style="591" customWidth="1"/>
    <col min="15134" max="15134" width="6.7109375" style="591" customWidth="1"/>
    <col min="15135" max="15135" width="1" style="591" customWidth="1"/>
    <col min="15136" max="15137" width="6.7109375" style="591" customWidth="1"/>
    <col min="15138" max="15360" width="11.42578125" style="591"/>
    <col min="15361" max="15363" width="0" style="591" hidden="1" customWidth="1"/>
    <col min="15364" max="15364" width="6" style="591" customWidth="1"/>
    <col min="15365" max="15365" width="1.140625" style="591" customWidth="1"/>
    <col min="15366" max="15366" width="63.28515625" style="591" customWidth="1"/>
    <col min="15367" max="15369" width="5.7109375" style="591" customWidth="1"/>
    <col min="15370" max="15370" width="0.42578125" style="591" customWidth="1"/>
    <col min="15371" max="15373" width="5.7109375" style="591" customWidth="1"/>
    <col min="15374" max="15375" width="11.42578125" style="591"/>
    <col min="15376" max="15376" width="4.7109375" style="591" customWidth="1"/>
    <col min="15377" max="15377" width="5" style="591" customWidth="1"/>
    <col min="15378" max="15378" width="2.28515625" style="591" customWidth="1"/>
    <col min="15379" max="15379" width="26" style="591" customWidth="1"/>
    <col min="15380" max="15380" width="8" style="591" customWidth="1"/>
    <col min="15381" max="15381" width="1" style="591" customWidth="1"/>
    <col min="15382" max="15382" width="6.7109375" style="591" customWidth="1"/>
    <col min="15383" max="15383" width="1" style="591" customWidth="1"/>
    <col min="15384" max="15384" width="6.7109375" style="591" customWidth="1"/>
    <col min="15385" max="15385" width="1" style="591" customWidth="1"/>
    <col min="15386" max="15386" width="6.7109375" style="591" customWidth="1"/>
    <col min="15387" max="15387" width="1" style="591" customWidth="1"/>
    <col min="15388" max="15388" width="6.7109375" style="591" customWidth="1"/>
    <col min="15389" max="15389" width="1" style="591" customWidth="1"/>
    <col min="15390" max="15390" width="6.7109375" style="591" customWidth="1"/>
    <col min="15391" max="15391" width="1" style="591" customWidth="1"/>
    <col min="15392" max="15393" width="6.7109375" style="591" customWidth="1"/>
    <col min="15394" max="15616" width="11.42578125" style="591"/>
    <col min="15617" max="15619" width="0" style="591" hidden="1" customWidth="1"/>
    <col min="15620" max="15620" width="6" style="591" customWidth="1"/>
    <col min="15621" max="15621" width="1.140625" style="591" customWidth="1"/>
    <col min="15622" max="15622" width="63.28515625" style="591" customWidth="1"/>
    <col min="15623" max="15625" width="5.7109375" style="591" customWidth="1"/>
    <col min="15626" max="15626" width="0.42578125" style="591" customWidth="1"/>
    <col min="15627" max="15629" width="5.7109375" style="591" customWidth="1"/>
    <col min="15630" max="15631" width="11.42578125" style="591"/>
    <col min="15632" max="15632" width="4.7109375" style="591" customWidth="1"/>
    <col min="15633" max="15633" width="5" style="591" customWidth="1"/>
    <col min="15634" max="15634" width="2.28515625" style="591" customWidth="1"/>
    <col min="15635" max="15635" width="26" style="591" customWidth="1"/>
    <col min="15636" max="15636" width="8" style="591" customWidth="1"/>
    <col min="15637" max="15637" width="1" style="591" customWidth="1"/>
    <col min="15638" max="15638" width="6.7109375" style="591" customWidth="1"/>
    <col min="15639" max="15639" width="1" style="591" customWidth="1"/>
    <col min="15640" max="15640" width="6.7109375" style="591" customWidth="1"/>
    <col min="15641" max="15641" width="1" style="591" customWidth="1"/>
    <col min="15642" max="15642" width="6.7109375" style="591" customWidth="1"/>
    <col min="15643" max="15643" width="1" style="591" customWidth="1"/>
    <col min="15644" max="15644" width="6.7109375" style="591" customWidth="1"/>
    <col min="15645" max="15645" width="1" style="591" customWidth="1"/>
    <col min="15646" max="15646" width="6.7109375" style="591" customWidth="1"/>
    <col min="15647" max="15647" width="1" style="591" customWidth="1"/>
    <col min="15648" max="15649" width="6.7109375" style="591" customWidth="1"/>
    <col min="15650" max="15872" width="11.42578125" style="591"/>
    <col min="15873" max="15875" width="0" style="591" hidden="1" customWidth="1"/>
    <col min="15876" max="15876" width="6" style="591" customWidth="1"/>
    <col min="15877" max="15877" width="1.140625" style="591" customWidth="1"/>
    <col min="15878" max="15878" width="63.28515625" style="591" customWidth="1"/>
    <col min="15879" max="15881" width="5.7109375" style="591" customWidth="1"/>
    <col min="15882" max="15882" width="0.42578125" style="591" customWidth="1"/>
    <col min="15883" max="15885" width="5.7109375" style="591" customWidth="1"/>
    <col min="15886" max="15887" width="11.42578125" style="591"/>
    <col min="15888" max="15888" width="4.7109375" style="591" customWidth="1"/>
    <col min="15889" max="15889" width="5" style="591" customWidth="1"/>
    <col min="15890" max="15890" width="2.28515625" style="591" customWidth="1"/>
    <col min="15891" max="15891" width="26" style="591" customWidth="1"/>
    <col min="15892" max="15892" width="8" style="591" customWidth="1"/>
    <col min="15893" max="15893" width="1" style="591" customWidth="1"/>
    <col min="15894" max="15894" width="6.7109375" style="591" customWidth="1"/>
    <col min="15895" max="15895" width="1" style="591" customWidth="1"/>
    <col min="15896" max="15896" width="6.7109375" style="591" customWidth="1"/>
    <col min="15897" max="15897" width="1" style="591" customWidth="1"/>
    <col min="15898" max="15898" width="6.7109375" style="591" customWidth="1"/>
    <col min="15899" max="15899" width="1" style="591" customWidth="1"/>
    <col min="15900" max="15900" width="6.7109375" style="591" customWidth="1"/>
    <col min="15901" max="15901" width="1" style="591" customWidth="1"/>
    <col min="15902" max="15902" width="6.7109375" style="591" customWidth="1"/>
    <col min="15903" max="15903" width="1" style="591" customWidth="1"/>
    <col min="15904" max="15905" width="6.7109375" style="591" customWidth="1"/>
    <col min="15906" max="16128" width="11.42578125" style="591"/>
    <col min="16129" max="16131" width="0" style="591" hidden="1" customWidth="1"/>
    <col min="16132" max="16132" width="6" style="591" customWidth="1"/>
    <col min="16133" max="16133" width="1.140625" style="591" customWidth="1"/>
    <col min="16134" max="16134" width="63.28515625" style="591" customWidth="1"/>
    <col min="16135" max="16137" width="5.7109375" style="591" customWidth="1"/>
    <col min="16138" max="16138" width="0.42578125" style="591" customWidth="1"/>
    <col min="16139" max="16141" width="5.7109375" style="591" customWidth="1"/>
    <col min="16142" max="16143" width="11.42578125" style="591"/>
    <col min="16144" max="16144" width="4.7109375" style="591" customWidth="1"/>
    <col min="16145" max="16145" width="5" style="591" customWidth="1"/>
    <col min="16146" max="16146" width="2.28515625" style="591" customWidth="1"/>
    <col min="16147" max="16147" width="26" style="591" customWidth="1"/>
    <col min="16148" max="16148" width="8" style="591" customWidth="1"/>
    <col min="16149" max="16149" width="1" style="591" customWidth="1"/>
    <col min="16150" max="16150" width="6.7109375" style="591" customWidth="1"/>
    <col min="16151" max="16151" width="1" style="591" customWidth="1"/>
    <col min="16152" max="16152" width="6.7109375" style="591" customWidth="1"/>
    <col min="16153" max="16153" width="1" style="591" customWidth="1"/>
    <col min="16154" max="16154" width="6.7109375" style="591" customWidth="1"/>
    <col min="16155" max="16155" width="1" style="591" customWidth="1"/>
    <col min="16156" max="16156" width="6.7109375" style="591" customWidth="1"/>
    <col min="16157" max="16157" width="1" style="591" customWidth="1"/>
    <col min="16158" max="16158" width="6.7109375" style="591" customWidth="1"/>
    <col min="16159" max="16159" width="1" style="591" customWidth="1"/>
    <col min="16160" max="16161" width="6.7109375" style="591" customWidth="1"/>
    <col min="16162" max="16384" width="11.42578125" style="591"/>
  </cols>
  <sheetData>
    <row r="1" spans="1:35" ht="8.1" customHeight="1">
      <c r="E1" s="595"/>
      <c r="L1" s="681"/>
      <c r="M1" s="681"/>
    </row>
    <row r="2" spans="1:35" ht="8.1" customHeight="1"/>
    <row r="3" spans="1:35" ht="8.1" customHeight="1">
      <c r="L3" s="680"/>
    </row>
    <row r="4" spans="1:35" ht="12.75" customHeight="1">
      <c r="A4" s="615"/>
      <c r="B4" s="615"/>
      <c r="D4" s="2451" t="s">
        <v>308</v>
      </c>
      <c r="E4" s="2451"/>
      <c r="F4" s="2451"/>
      <c r="G4" s="2451"/>
      <c r="H4" s="2451"/>
      <c r="I4" s="2451"/>
      <c r="J4" s="2451"/>
      <c r="K4" s="2451"/>
      <c r="L4" s="2451"/>
      <c r="M4" s="2451"/>
      <c r="N4" s="676"/>
      <c r="O4" s="676"/>
      <c r="R4" s="2450"/>
      <c r="S4" s="2450"/>
      <c r="T4" s="2450"/>
      <c r="U4" s="2450"/>
      <c r="V4" s="2450"/>
      <c r="W4" s="2450"/>
      <c r="X4" s="2450"/>
      <c r="Y4" s="2450"/>
      <c r="Z4" s="2450"/>
      <c r="AA4" s="2450"/>
      <c r="AB4" s="2450"/>
      <c r="AC4" s="2450"/>
      <c r="AD4" s="2450"/>
      <c r="AE4" s="2450"/>
      <c r="AF4" s="2450"/>
    </row>
    <row r="5" spans="1:35" ht="12.75" customHeight="1">
      <c r="A5" s="679"/>
      <c r="B5" s="679"/>
      <c r="C5" s="678"/>
      <c r="D5" s="2458" t="s">
        <v>74</v>
      </c>
      <c r="E5" s="2458"/>
      <c r="F5" s="2458"/>
      <c r="G5" s="2458"/>
      <c r="H5" s="2458"/>
      <c r="I5" s="2458"/>
      <c r="J5" s="2458"/>
      <c r="K5" s="2458"/>
      <c r="L5" s="2458"/>
      <c r="M5" s="2458"/>
      <c r="N5" s="729"/>
      <c r="O5" s="676"/>
      <c r="P5" s="675"/>
      <c r="Q5" s="675"/>
      <c r="R5" s="674"/>
      <c r="AH5" s="673"/>
      <c r="AI5" s="673"/>
    </row>
    <row r="6" spans="1:35" ht="12.75" customHeight="1">
      <c r="A6" s="679"/>
      <c r="B6" s="679"/>
      <c r="C6" s="678"/>
      <c r="D6" s="677"/>
      <c r="E6" s="677"/>
      <c r="F6" s="677"/>
      <c r="G6" s="677"/>
      <c r="H6" s="677"/>
      <c r="I6" s="677"/>
      <c r="J6" s="677"/>
      <c r="K6" s="677"/>
      <c r="L6" s="677"/>
      <c r="M6" s="677"/>
      <c r="N6" s="676"/>
      <c r="O6" s="675"/>
      <c r="P6" s="675"/>
      <c r="Q6" s="674"/>
      <c r="AG6" s="673"/>
      <c r="AH6" s="673"/>
    </row>
    <row r="7" spans="1:35" ht="12.75" customHeight="1">
      <c r="A7" s="679"/>
      <c r="B7" s="679"/>
      <c r="C7" s="678"/>
      <c r="D7" s="677"/>
      <c r="E7" s="677"/>
      <c r="F7" s="677"/>
      <c r="G7" s="677"/>
      <c r="H7" s="677"/>
      <c r="I7" s="677"/>
      <c r="J7" s="677"/>
      <c r="K7" s="677"/>
      <c r="L7" s="677"/>
      <c r="M7" s="677"/>
      <c r="N7" s="676"/>
      <c r="O7" s="675"/>
      <c r="P7" s="675"/>
      <c r="Q7" s="674"/>
      <c r="AG7" s="673"/>
      <c r="AH7" s="673"/>
    </row>
    <row r="8" spans="1:35" ht="2.25" customHeight="1">
      <c r="A8" s="615"/>
      <c r="B8" s="615"/>
      <c r="E8" s="672"/>
      <c r="F8" s="672"/>
      <c r="G8" s="670"/>
      <c r="H8" s="671"/>
      <c r="I8" s="671"/>
      <c r="J8" s="670"/>
      <c r="K8" s="670"/>
      <c r="L8" s="670"/>
      <c r="M8" s="670"/>
      <c r="N8" s="647"/>
      <c r="Q8" s="615"/>
    </row>
    <row r="9" spans="1:35" ht="3.75" customHeight="1">
      <c r="A9" s="615"/>
      <c r="B9" s="615"/>
      <c r="D9" s="2452" t="s">
        <v>29</v>
      </c>
      <c r="E9" s="2062" t="s">
        <v>220</v>
      </c>
      <c r="F9" s="2062"/>
      <c r="G9" s="666"/>
      <c r="H9" s="667"/>
      <c r="I9" s="667"/>
      <c r="J9" s="666"/>
      <c r="K9" s="666"/>
      <c r="L9" s="666"/>
      <c r="M9" s="665"/>
      <c r="N9" s="647"/>
      <c r="Q9" s="615"/>
    </row>
    <row r="10" spans="1:35" ht="13.5" customHeight="1">
      <c r="A10" s="596"/>
      <c r="B10" s="596"/>
      <c r="D10" s="2453"/>
      <c r="E10" s="2063"/>
      <c r="F10" s="2063"/>
      <c r="G10" s="2455" t="s">
        <v>301</v>
      </c>
      <c r="H10" s="2455"/>
      <c r="I10" s="2455"/>
      <c r="J10" s="664"/>
      <c r="K10" s="2455" t="s">
        <v>300</v>
      </c>
      <c r="L10" s="2455"/>
      <c r="M10" s="2456"/>
      <c r="N10" s="647"/>
      <c r="O10" s="596"/>
    </row>
    <row r="11" spans="1:35" ht="13.5" customHeight="1">
      <c r="A11" s="615"/>
      <c r="B11" s="615"/>
      <c r="D11" s="2454"/>
      <c r="E11" s="2064"/>
      <c r="F11" s="2064"/>
      <c r="G11" s="663" t="s">
        <v>26</v>
      </c>
      <c r="H11" s="663" t="s">
        <v>27</v>
      </c>
      <c r="I11" s="663" t="s">
        <v>5</v>
      </c>
      <c r="J11" s="663"/>
      <c r="K11" s="663" t="s">
        <v>26</v>
      </c>
      <c r="L11" s="663" t="s">
        <v>27</v>
      </c>
      <c r="M11" s="662" t="s">
        <v>5</v>
      </c>
      <c r="N11" s="647"/>
    </row>
    <row r="12" spans="1:35" ht="12.95" customHeight="1">
      <c r="A12" s="661"/>
      <c r="B12" s="661"/>
      <c r="D12" s="2065">
        <v>1401</v>
      </c>
      <c r="E12" s="628" t="s">
        <v>9</v>
      </c>
      <c r="F12" s="641"/>
      <c r="G12" s="637"/>
      <c r="H12" s="637"/>
      <c r="I12" s="637"/>
      <c r="J12" s="637"/>
      <c r="K12" s="637"/>
      <c r="L12" s="637"/>
      <c r="M12" s="706"/>
      <c r="N12" s="647"/>
      <c r="O12" s="647"/>
    </row>
    <row r="13" spans="1:35" ht="6" customHeight="1">
      <c r="A13" s="596"/>
      <c r="B13" s="596"/>
      <c r="D13" s="2067"/>
      <c r="E13" s="634"/>
      <c r="F13" s="594"/>
      <c r="G13" s="635"/>
      <c r="H13" s="635"/>
      <c r="I13" s="636"/>
      <c r="J13" s="630"/>
      <c r="K13" s="635"/>
      <c r="L13" s="635"/>
      <c r="M13" s="705"/>
      <c r="N13" s="647"/>
      <c r="O13" s="647"/>
    </row>
    <row r="14" spans="1:35" ht="12.95" customHeight="1">
      <c r="A14" s="615"/>
      <c r="B14" s="615"/>
      <c r="D14" s="2065">
        <v>1402</v>
      </c>
      <c r="E14" s="628" t="s">
        <v>13</v>
      </c>
      <c r="F14" s="609"/>
      <c r="G14" s="620">
        <f>SUM(G15,G18)</f>
        <v>0</v>
      </c>
      <c r="H14" s="620">
        <f>SUM(H15,H18)</f>
        <v>12</v>
      </c>
      <c r="I14" s="620">
        <f t="shared" ref="I14:I21" si="0">SUM(G14:H14)</f>
        <v>12</v>
      </c>
      <c r="J14" s="620"/>
      <c r="K14" s="620">
        <f>SUM(K15,K18)</f>
        <v>9</v>
      </c>
      <c r="L14" s="620">
        <f>SUM(L15,L18)</f>
        <v>3</v>
      </c>
      <c r="M14" s="605">
        <f>K14+L14</f>
        <v>12</v>
      </c>
      <c r="N14" s="647"/>
      <c r="O14" s="647"/>
    </row>
    <row r="15" spans="1:35" ht="12" customHeight="1">
      <c r="A15" s="596"/>
      <c r="B15" s="596"/>
      <c r="C15" s="596"/>
      <c r="D15" s="2067"/>
      <c r="E15" s="634" t="s">
        <v>110</v>
      </c>
      <c r="F15" s="594"/>
      <c r="G15" s="635">
        <f>SUM(G16:G17)</f>
        <v>0</v>
      </c>
      <c r="H15" s="635">
        <f>SUM(H16:H17)</f>
        <v>4</v>
      </c>
      <c r="I15" s="635">
        <f t="shared" si="0"/>
        <v>4</v>
      </c>
      <c r="J15" s="635"/>
      <c r="K15" s="635">
        <f>SUM(K16:K17)</f>
        <v>3</v>
      </c>
      <c r="L15" s="635">
        <f>SUM(L16:L17)</f>
        <v>1</v>
      </c>
      <c r="M15" s="707">
        <f t="shared" ref="M15:M21" si="1">SUM(K15:L15)</f>
        <v>4</v>
      </c>
      <c r="N15" s="647"/>
      <c r="O15" s="647"/>
    </row>
    <row r="16" spans="1:35" ht="12" customHeight="1">
      <c r="A16" s="596"/>
      <c r="B16" s="596"/>
      <c r="C16" s="596"/>
      <c r="D16" s="2067"/>
      <c r="E16" s="653"/>
      <c r="F16" s="594" t="s">
        <v>227</v>
      </c>
      <c r="G16" s="631">
        <v>0</v>
      </c>
      <c r="H16" s="631">
        <v>3</v>
      </c>
      <c r="I16" s="633">
        <f t="shared" si="0"/>
        <v>3</v>
      </c>
      <c r="J16" s="630"/>
      <c r="K16" s="630">
        <v>2</v>
      </c>
      <c r="L16" s="630">
        <v>1</v>
      </c>
      <c r="M16" s="654">
        <f t="shared" si="1"/>
        <v>3</v>
      </c>
      <c r="N16" s="647"/>
      <c r="O16" s="647"/>
    </row>
    <row r="17" spans="1:15" ht="12" customHeight="1">
      <c r="A17" s="596"/>
      <c r="B17" s="596"/>
      <c r="C17" s="596"/>
      <c r="D17" s="2067"/>
      <c r="E17" s="653"/>
      <c r="F17" s="594" t="s">
        <v>232</v>
      </c>
      <c r="G17" s="631">
        <v>0</v>
      </c>
      <c r="H17" s="631">
        <v>1</v>
      </c>
      <c r="I17" s="633">
        <f t="shared" si="0"/>
        <v>1</v>
      </c>
      <c r="J17" s="630"/>
      <c r="K17" s="630">
        <v>1</v>
      </c>
      <c r="L17" s="630">
        <v>0</v>
      </c>
      <c r="M17" s="654">
        <f t="shared" si="1"/>
        <v>1</v>
      </c>
      <c r="N17" s="647"/>
      <c r="O17" s="647"/>
    </row>
    <row r="18" spans="1:15" ht="12" customHeight="1">
      <c r="A18" s="596"/>
      <c r="B18" s="596"/>
      <c r="C18" s="596"/>
      <c r="D18" s="2067"/>
      <c r="E18" s="634" t="s">
        <v>56</v>
      </c>
      <c r="F18" s="594"/>
      <c r="G18" s="635">
        <f>SUM(G19:G21)</f>
        <v>0</v>
      </c>
      <c r="H18" s="635">
        <f>SUM(H19:H21)</f>
        <v>8</v>
      </c>
      <c r="I18" s="635">
        <f t="shared" si="0"/>
        <v>8</v>
      </c>
      <c r="J18" s="635"/>
      <c r="K18" s="635">
        <f>SUM(K19:K21)</f>
        <v>6</v>
      </c>
      <c r="L18" s="635">
        <f>SUM(L19:L21)</f>
        <v>2</v>
      </c>
      <c r="M18" s="707">
        <f t="shared" si="1"/>
        <v>8</v>
      </c>
      <c r="N18" s="647"/>
      <c r="O18" s="647"/>
    </row>
    <row r="19" spans="1:15" ht="12" customHeight="1">
      <c r="A19" s="596"/>
      <c r="B19" s="596"/>
      <c r="C19" s="596"/>
      <c r="D19" s="2067"/>
      <c r="E19" s="653"/>
      <c r="F19" s="594" t="s">
        <v>228</v>
      </c>
      <c r="G19" s="630">
        <v>0</v>
      </c>
      <c r="H19" s="630">
        <v>4</v>
      </c>
      <c r="I19" s="633">
        <f t="shared" si="0"/>
        <v>4</v>
      </c>
      <c r="J19" s="630"/>
      <c r="K19" s="630">
        <v>2</v>
      </c>
      <c r="L19" s="630">
        <v>2</v>
      </c>
      <c r="M19" s="654">
        <f t="shared" si="1"/>
        <v>4</v>
      </c>
      <c r="N19" s="647"/>
      <c r="O19" s="647"/>
    </row>
    <row r="20" spans="1:15" ht="12" customHeight="1">
      <c r="A20" s="596"/>
      <c r="B20" s="596"/>
      <c r="C20" s="596"/>
      <c r="D20" s="2067"/>
      <c r="E20" s="653"/>
      <c r="F20" s="594" t="s">
        <v>231</v>
      </c>
      <c r="G20" s="630">
        <v>0</v>
      </c>
      <c r="H20" s="630">
        <v>1</v>
      </c>
      <c r="I20" s="633">
        <f t="shared" si="0"/>
        <v>1</v>
      </c>
      <c r="J20" s="630"/>
      <c r="K20" s="630">
        <v>1</v>
      </c>
      <c r="L20" s="630">
        <v>0</v>
      </c>
      <c r="M20" s="654">
        <f t="shared" si="1"/>
        <v>1</v>
      </c>
      <c r="N20" s="647"/>
      <c r="O20" s="647"/>
    </row>
    <row r="21" spans="1:15" ht="12" customHeight="1">
      <c r="A21" s="596"/>
      <c r="B21" s="596"/>
      <c r="C21" s="596"/>
      <c r="D21" s="2067"/>
      <c r="E21" s="653"/>
      <c r="F21" s="594" t="s">
        <v>226</v>
      </c>
      <c r="G21" s="631">
        <v>0</v>
      </c>
      <c r="H21" s="631">
        <v>3</v>
      </c>
      <c r="I21" s="633">
        <f t="shared" si="0"/>
        <v>3</v>
      </c>
      <c r="J21" s="630"/>
      <c r="K21" s="630">
        <v>3</v>
      </c>
      <c r="L21" s="630">
        <v>0</v>
      </c>
      <c r="M21" s="654">
        <f t="shared" si="1"/>
        <v>3</v>
      </c>
      <c r="N21" s="647"/>
      <c r="O21" s="647"/>
    </row>
    <row r="22" spans="1:15" ht="12.75" customHeight="1">
      <c r="A22" s="615"/>
      <c r="B22" s="615"/>
      <c r="D22" s="2065">
        <v>1403</v>
      </c>
      <c r="E22" s="628" t="s">
        <v>14</v>
      </c>
      <c r="F22" s="609"/>
      <c r="G22" s="637"/>
      <c r="H22" s="637"/>
      <c r="I22" s="620"/>
      <c r="J22" s="620"/>
      <c r="K22" s="620"/>
      <c r="L22" s="620"/>
      <c r="M22" s="605"/>
      <c r="N22" s="647"/>
      <c r="O22" s="647"/>
    </row>
    <row r="23" spans="1:15" ht="6" customHeight="1">
      <c r="A23" s="596"/>
      <c r="B23" s="596"/>
      <c r="C23" s="596"/>
      <c r="D23" s="2067"/>
      <c r="E23" s="634"/>
      <c r="F23" s="594"/>
      <c r="G23" s="636"/>
      <c r="H23" s="636"/>
      <c r="I23" s="636"/>
      <c r="J23" s="630"/>
      <c r="K23" s="635"/>
      <c r="L23" s="635"/>
      <c r="M23" s="705"/>
      <c r="N23" s="647"/>
      <c r="O23" s="647"/>
    </row>
    <row r="24" spans="1:15">
      <c r="A24" s="596"/>
      <c r="B24" s="596"/>
      <c r="C24" s="596"/>
      <c r="D24" s="2072">
        <v>1404</v>
      </c>
      <c r="E24" s="628" t="s">
        <v>34</v>
      </c>
      <c r="F24" s="609"/>
      <c r="G24" s="637"/>
      <c r="H24" s="637"/>
      <c r="I24" s="637"/>
      <c r="J24" s="637"/>
      <c r="K24" s="637"/>
      <c r="L24" s="637"/>
      <c r="M24" s="706"/>
    </row>
    <row r="25" spans="1:15" ht="6" customHeight="1">
      <c r="A25" s="596"/>
      <c r="B25" s="596"/>
      <c r="C25" s="596"/>
      <c r="D25" s="2075"/>
      <c r="E25" s="688"/>
      <c r="F25" s="687"/>
      <c r="G25" s="686"/>
      <c r="H25" s="686"/>
      <c r="I25" s="685"/>
      <c r="J25" s="684"/>
      <c r="K25" s="683"/>
      <c r="L25" s="683"/>
      <c r="M25" s="682"/>
    </row>
    <row r="26" spans="1:15" ht="12.75" customHeight="1">
      <c r="A26" s="596"/>
      <c r="B26" s="596"/>
      <c r="C26" s="596"/>
      <c r="D26" s="2065">
        <v>1405</v>
      </c>
      <c r="E26" s="628" t="s">
        <v>18</v>
      </c>
      <c r="F26" s="641"/>
      <c r="G26" s="620">
        <f>SUM(G27)</f>
        <v>0</v>
      </c>
      <c r="H26" s="620">
        <f>SUM(H27)</f>
        <v>2</v>
      </c>
      <c r="I26" s="620">
        <f t="shared" ref="I26:I36" si="2">SUM(G26:H26)</f>
        <v>2</v>
      </c>
      <c r="J26" s="620"/>
      <c r="K26" s="620">
        <f>SUM(K27)</f>
        <v>2</v>
      </c>
      <c r="L26" s="620">
        <f>SUM(L27)</f>
        <v>0</v>
      </c>
      <c r="M26" s="605">
        <f t="shared" ref="M26:M36" si="3">SUM(K26:L26)</f>
        <v>2</v>
      </c>
    </row>
    <row r="27" spans="1:15" ht="12.75" customHeight="1">
      <c r="A27" s="596"/>
      <c r="B27" s="596"/>
      <c r="C27" s="596"/>
      <c r="D27" s="2067"/>
      <c r="E27" s="719" t="s">
        <v>65</v>
      </c>
      <c r="F27" s="723"/>
      <c r="G27" s="722">
        <f>SUM(G28)</f>
        <v>0</v>
      </c>
      <c r="H27" s="722">
        <f>SUM(H28)</f>
        <v>2</v>
      </c>
      <c r="I27" s="636">
        <f t="shared" si="2"/>
        <v>2</v>
      </c>
      <c r="J27" s="630"/>
      <c r="K27" s="635">
        <f>SUM(K28)</f>
        <v>2</v>
      </c>
      <c r="L27" s="635">
        <f>SUM(L28)</f>
        <v>0</v>
      </c>
      <c r="M27" s="707">
        <f t="shared" si="3"/>
        <v>2</v>
      </c>
    </row>
    <row r="28" spans="1:15" ht="12.75" customHeight="1">
      <c r="A28" s="596"/>
      <c r="B28" s="596"/>
      <c r="C28" s="596"/>
      <c r="D28" s="2068"/>
      <c r="E28" s="615"/>
      <c r="F28" s="594" t="s">
        <v>306</v>
      </c>
      <c r="G28" s="721">
        <v>0</v>
      </c>
      <c r="H28" s="721">
        <v>2</v>
      </c>
      <c r="I28" s="642">
        <f t="shared" si="2"/>
        <v>2</v>
      </c>
      <c r="J28" s="630"/>
      <c r="K28" s="630">
        <v>2</v>
      </c>
      <c r="L28" s="630">
        <v>0</v>
      </c>
      <c r="M28" s="654">
        <f t="shared" si="3"/>
        <v>2</v>
      </c>
    </row>
    <row r="29" spans="1:15" ht="12" customHeight="1">
      <c r="A29" s="615"/>
      <c r="B29" s="615"/>
      <c r="D29" s="2065">
        <v>1406</v>
      </c>
      <c r="E29" s="628" t="s">
        <v>22</v>
      </c>
      <c r="F29" s="609"/>
      <c r="G29" s="637">
        <f>SUM(G32+G30)</f>
        <v>3</v>
      </c>
      <c r="H29" s="637">
        <f>SUM(H32+H30)</f>
        <v>6</v>
      </c>
      <c r="I29" s="637">
        <f t="shared" si="2"/>
        <v>9</v>
      </c>
      <c r="J29" s="626"/>
      <c r="K29" s="606">
        <f>SUM(K32+K30)</f>
        <v>5</v>
      </c>
      <c r="L29" s="606">
        <f>SUM(L32+L30)</f>
        <v>4</v>
      </c>
      <c r="M29" s="689">
        <f t="shared" si="3"/>
        <v>9</v>
      </c>
    </row>
    <row r="30" spans="1:15" ht="12.75" customHeight="1">
      <c r="A30" s="615"/>
      <c r="B30" s="615"/>
      <c r="D30" s="2067"/>
      <c r="E30" s="634" t="s">
        <v>23</v>
      </c>
      <c r="F30" s="594"/>
      <c r="G30" s="635">
        <f>SUM(G31)</f>
        <v>0</v>
      </c>
      <c r="H30" s="635">
        <f>SUM(H31)</f>
        <v>1</v>
      </c>
      <c r="I30" s="636">
        <f t="shared" si="2"/>
        <v>1</v>
      </c>
      <c r="J30" s="630"/>
      <c r="K30" s="635">
        <f>SUM(K31)</f>
        <v>1</v>
      </c>
      <c r="L30" s="635">
        <f>SUM(L31)</f>
        <v>0</v>
      </c>
      <c r="M30" s="707">
        <f t="shared" si="3"/>
        <v>1</v>
      </c>
    </row>
    <row r="31" spans="1:15" ht="12.75" customHeight="1">
      <c r="A31" s="615"/>
      <c r="B31" s="615"/>
      <c r="D31" s="2067"/>
      <c r="E31" s="632"/>
      <c r="F31" s="594" t="s">
        <v>195</v>
      </c>
      <c r="G31" s="631">
        <v>0</v>
      </c>
      <c r="H31" s="631">
        <v>1</v>
      </c>
      <c r="I31" s="633">
        <f t="shared" si="2"/>
        <v>1</v>
      </c>
      <c r="J31" s="630"/>
      <c r="K31" s="630">
        <v>1</v>
      </c>
      <c r="L31" s="630">
        <v>0</v>
      </c>
      <c r="M31" s="654">
        <f t="shared" si="3"/>
        <v>1</v>
      </c>
    </row>
    <row r="32" spans="1:15" ht="12" customHeight="1">
      <c r="A32" s="596"/>
      <c r="B32" s="596"/>
      <c r="C32" s="596"/>
      <c r="D32" s="2067"/>
      <c r="E32" s="634" t="s">
        <v>36</v>
      </c>
      <c r="F32" s="594"/>
      <c r="G32" s="635">
        <f>SUM(G33)</f>
        <v>3</v>
      </c>
      <c r="H32" s="635">
        <f>SUM(H33)</f>
        <v>5</v>
      </c>
      <c r="I32" s="636">
        <f t="shared" si="2"/>
        <v>8</v>
      </c>
      <c r="J32" s="630"/>
      <c r="K32" s="635">
        <f>SUM(K33)</f>
        <v>4</v>
      </c>
      <c r="L32" s="635">
        <f>SUM(L33)</f>
        <v>4</v>
      </c>
      <c r="M32" s="707">
        <f t="shared" si="3"/>
        <v>8</v>
      </c>
    </row>
    <row r="33" spans="1:13" ht="12" customHeight="1">
      <c r="A33" s="596"/>
      <c r="B33" s="596"/>
      <c r="C33" s="596"/>
      <c r="D33" s="2067"/>
      <c r="E33" s="653"/>
      <c r="F33" s="615" t="s">
        <v>196</v>
      </c>
      <c r="G33" s="720">
        <v>3</v>
      </c>
      <c r="H33" s="720">
        <v>5</v>
      </c>
      <c r="I33" s="633">
        <f t="shared" si="2"/>
        <v>8</v>
      </c>
      <c r="J33" s="630"/>
      <c r="K33" s="720">
        <v>4</v>
      </c>
      <c r="L33" s="720">
        <v>4</v>
      </c>
      <c r="M33" s="654">
        <f t="shared" si="3"/>
        <v>8</v>
      </c>
    </row>
    <row r="34" spans="1:13" ht="12.75" customHeight="1">
      <c r="A34" s="615"/>
      <c r="B34" s="615"/>
      <c r="D34" s="2072">
        <v>1407</v>
      </c>
      <c r="E34" s="628" t="s">
        <v>24</v>
      </c>
      <c r="F34" s="609"/>
      <c r="G34" s="608">
        <f>SUM(G35)</f>
        <v>1</v>
      </c>
      <c r="H34" s="608">
        <f>SUM(H35)</f>
        <v>0</v>
      </c>
      <c r="I34" s="637">
        <f t="shared" si="2"/>
        <v>1</v>
      </c>
      <c r="J34" s="626"/>
      <c r="K34" s="606">
        <f>SUM(K35)</f>
        <v>1</v>
      </c>
      <c r="L34" s="606">
        <f>SUM(L35)</f>
        <v>0</v>
      </c>
      <c r="M34" s="689">
        <f t="shared" si="3"/>
        <v>1</v>
      </c>
    </row>
    <row r="35" spans="1:13" ht="12.75" customHeight="1">
      <c r="A35" s="615"/>
      <c r="B35" s="615"/>
      <c r="D35" s="2073"/>
      <c r="E35" s="719" t="s">
        <v>51</v>
      </c>
      <c r="F35" s="718"/>
      <c r="G35" s="717">
        <f>SUM(G36)</f>
        <v>1</v>
      </c>
      <c r="H35" s="717">
        <f>SUM(H36)</f>
        <v>0</v>
      </c>
      <c r="I35" s="715">
        <f t="shared" si="2"/>
        <v>1</v>
      </c>
      <c r="J35" s="716"/>
      <c r="K35" s="715">
        <f>SUM(K36)</f>
        <v>1</v>
      </c>
      <c r="L35" s="715">
        <f>SUM(L36)</f>
        <v>0</v>
      </c>
      <c r="M35" s="714">
        <f t="shared" si="3"/>
        <v>1</v>
      </c>
    </row>
    <row r="36" spans="1:13" ht="12" customHeight="1">
      <c r="A36" s="615"/>
      <c r="B36" s="615"/>
      <c r="D36" s="2075"/>
      <c r="E36" s="688"/>
      <c r="F36" s="713" t="s">
        <v>186</v>
      </c>
      <c r="G36" s="712">
        <v>1</v>
      </c>
      <c r="H36" s="712">
        <v>0</v>
      </c>
      <c r="I36" s="711">
        <f t="shared" si="2"/>
        <v>1</v>
      </c>
      <c r="J36" s="711"/>
      <c r="K36" s="711">
        <v>1</v>
      </c>
      <c r="L36" s="711">
        <v>0</v>
      </c>
      <c r="M36" s="710">
        <f t="shared" si="3"/>
        <v>1</v>
      </c>
    </row>
    <row r="37" spans="1:13" ht="12.75" customHeight="1">
      <c r="A37" s="615"/>
      <c r="B37" s="615"/>
      <c r="D37" s="2072">
        <v>1408</v>
      </c>
      <c r="E37" s="628" t="s">
        <v>25</v>
      </c>
      <c r="F37" s="709"/>
      <c r="G37" s="620"/>
      <c r="H37" s="620"/>
      <c r="I37" s="637"/>
      <c r="J37" s="626"/>
      <c r="K37" s="606"/>
      <c r="L37" s="606"/>
      <c r="M37" s="689"/>
    </row>
    <row r="38" spans="1:13" ht="6" customHeight="1">
      <c r="A38" s="615"/>
      <c r="B38" s="615"/>
      <c r="D38" s="2075"/>
      <c r="E38" s="688"/>
      <c r="F38" s="687"/>
      <c r="G38" s="686"/>
      <c r="H38" s="686"/>
      <c r="I38" s="685"/>
      <c r="J38" s="684"/>
      <c r="K38" s="683"/>
      <c r="L38" s="683"/>
      <c r="M38" s="682"/>
    </row>
    <row r="39" spans="1:13" ht="12.75" customHeight="1">
      <c r="A39" s="596"/>
      <c r="B39" s="596"/>
      <c r="C39" s="596"/>
      <c r="D39" s="2072">
        <v>1624</v>
      </c>
      <c r="E39" s="628" t="s">
        <v>47</v>
      </c>
      <c r="F39" s="609"/>
      <c r="G39" s="608"/>
      <c r="H39" s="608"/>
      <c r="I39" s="637"/>
      <c r="J39" s="606"/>
      <c r="K39" s="606"/>
      <c r="L39" s="606"/>
      <c r="M39" s="689"/>
    </row>
    <row r="40" spans="1:13" ht="6" customHeight="1">
      <c r="A40" s="596"/>
      <c r="B40" s="596"/>
      <c r="C40" s="596"/>
      <c r="D40" s="2075"/>
      <c r="E40" s="688"/>
      <c r="F40" s="687"/>
      <c r="G40" s="686"/>
      <c r="H40" s="686"/>
      <c r="I40" s="685"/>
      <c r="J40" s="684"/>
      <c r="K40" s="683"/>
      <c r="L40" s="683"/>
      <c r="M40" s="682"/>
    </row>
    <row r="41" spans="1:13" ht="12.75" customHeight="1">
      <c r="E41" s="2448" t="s">
        <v>5</v>
      </c>
      <c r="F41" s="2449"/>
      <c r="G41" s="598">
        <f>SUM(G12+G14+G22+G25+G26+G29+G36+G38+G39)</f>
        <v>4</v>
      </c>
      <c r="H41" s="598">
        <f>SUM(H12+H14+H22+H25+H26+H29+H36+H38+H39)</f>
        <v>20</v>
      </c>
      <c r="I41" s="598">
        <f>SUM(I12+I14+I22+I25+I26+I29+I36+I38+I39)</f>
        <v>24</v>
      </c>
      <c r="J41" s="598"/>
      <c r="K41" s="598">
        <f>SUM(K12+K14+K22+K25+K26+K29+K36+K38+K39)</f>
        <v>17</v>
      </c>
      <c r="L41" s="598">
        <f>SUM(L12+L14+L22+L25+L26+L29+L36+L38+L39)</f>
        <v>7</v>
      </c>
      <c r="M41" s="597">
        <f>SUM(M12+M14+M22+M25+M26+M29+M36+M38+M39)</f>
        <v>24</v>
      </c>
    </row>
    <row r="42" spans="1:13" s="594" customFormat="1" ht="11.25" customHeight="1">
      <c r="C42" s="593"/>
      <c r="E42" s="594" t="s">
        <v>296</v>
      </c>
      <c r="G42" s="596"/>
      <c r="H42" s="596"/>
      <c r="I42" s="596"/>
      <c r="J42" s="596"/>
      <c r="K42" s="596"/>
      <c r="L42" s="596"/>
      <c r="M42" s="596"/>
    </row>
    <row r="43" spans="1:13" ht="9" customHeight="1">
      <c r="E43" s="595"/>
    </row>
    <row r="44" spans="1:13" ht="9" customHeight="1"/>
    <row r="45" spans="1:13" ht="9" customHeight="1"/>
    <row r="46" spans="1:13" ht="9" customHeight="1">
      <c r="A46" s="591"/>
      <c r="B46" s="591"/>
      <c r="C46" s="591"/>
      <c r="G46" s="591"/>
      <c r="H46" s="591"/>
      <c r="I46" s="591"/>
      <c r="J46" s="591"/>
      <c r="K46" s="591"/>
      <c r="L46" s="591"/>
      <c r="M46" s="591"/>
    </row>
    <row r="47" spans="1:13" ht="9" customHeight="1">
      <c r="A47" s="591"/>
      <c r="B47" s="591"/>
      <c r="C47" s="591"/>
      <c r="G47" s="591"/>
      <c r="H47" s="591"/>
      <c r="I47" s="591"/>
      <c r="J47" s="591"/>
      <c r="K47" s="591"/>
      <c r="L47" s="591"/>
      <c r="M47" s="591"/>
    </row>
    <row r="48" spans="1:13" ht="9" customHeight="1">
      <c r="A48" s="591"/>
      <c r="B48" s="591"/>
      <c r="C48" s="591"/>
      <c r="G48" s="591"/>
      <c r="H48" s="591"/>
      <c r="I48" s="591"/>
      <c r="J48" s="591"/>
      <c r="K48" s="591"/>
      <c r="L48" s="591"/>
      <c r="M48" s="591"/>
    </row>
    <row r="49" s="591" customFormat="1" ht="9" customHeight="1"/>
    <row r="50" s="591" customFormat="1" ht="9" customHeight="1"/>
    <row r="51" s="591" customFormat="1" ht="9" customHeight="1"/>
    <row r="52" s="591" customFormat="1" ht="9" customHeight="1"/>
    <row r="53" s="591" customFormat="1" ht="9" customHeight="1"/>
    <row r="54" s="591" customFormat="1" ht="9" customHeight="1"/>
    <row r="55" s="591" customFormat="1" ht="9" customHeight="1"/>
    <row r="56" s="591" customFormat="1" ht="9" customHeight="1"/>
    <row r="57" s="591" customFormat="1" ht="9" customHeight="1"/>
    <row r="58" s="591" customFormat="1" ht="9" customHeight="1"/>
    <row r="59" s="591" customFormat="1" ht="9" customHeight="1"/>
    <row r="60" s="591" customFormat="1" ht="9" customHeight="1"/>
    <row r="61" s="591" customFormat="1" ht="9" customHeight="1"/>
    <row r="62" s="591" customFormat="1" ht="9" customHeight="1"/>
    <row r="63" s="591" customFormat="1" ht="9" customHeight="1"/>
    <row r="64" s="591" customFormat="1" ht="9" customHeight="1"/>
    <row r="65" s="591" customFormat="1" ht="9" customHeight="1"/>
    <row r="66" s="591" customFormat="1" ht="9" customHeight="1"/>
    <row r="67" s="591" customFormat="1" ht="9" customHeight="1"/>
    <row r="68" s="591" customFormat="1" ht="9" customHeight="1"/>
    <row r="69" s="591" customFormat="1" ht="9" customHeight="1"/>
    <row r="70" s="591" customFormat="1" ht="9" customHeight="1"/>
    <row r="71" s="591" customFormat="1" ht="9" customHeight="1"/>
    <row r="72" s="591" customFormat="1" ht="9" customHeight="1"/>
    <row r="73" s="591" customFormat="1" ht="9" customHeight="1"/>
    <row r="74" s="591" customFormat="1" ht="9" customHeight="1"/>
    <row r="75" s="591" customFormat="1" ht="9" customHeight="1"/>
    <row r="76" s="591" customFormat="1" ht="9" customHeight="1"/>
    <row r="77" s="591" customFormat="1" ht="9" customHeight="1"/>
    <row r="78" s="591" customFormat="1" ht="9" customHeight="1"/>
    <row r="79" s="591" customFormat="1" ht="9" customHeight="1"/>
    <row r="80" s="591" customFormat="1" ht="9" customHeight="1"/>
    <row r="81" s="591" customFormat="1" ht="9" customHeight="1"/>
    <row r="82" s="591" customFormat="1" ht="9" customHeight="1"/>
    <row r="83" s="591" customFormat="1" ht="9" customHeight="1"/>
    <row r="84" s="591" customFormat="1" ht="9" customHeight="1"/>
    <row r="85" s="591" customFormat="1" ht="9" customHeight="1"/>
    <row r="86" s="591" customFormat="1" ht="9" customHeight="1"/>
    <row r="87" s="591" customFormat="1" ht="9" customHeight="1"/>
    <row r="88" s="591" customFormat="1" ht="9" customHeight="1"/>
    <row r="89" s="591" customFormat="1" ht="9" customHeight="1"/>
    <row r="90" s="591" customFormat="1" ht="9" customHeight="1"/>
    <row r="91" s="591" customFormat="1" ht="9" customHeight="1"/>
    <row r="92" s="591" customFormat="1" ht="9" customHeight="1"/>
    <row r="93" s="591" customFormat="1" ht="9" customHeight="1"/>
    <row r="94" s="591" customFormat="1" ht="9" customHeight="1"/>
    <row r="95" s="591" customFormat="1" ht="9" customHeight="1"/>
    <row r="96" s="591" customFormat="1" ht="9" customHeight="1"/>
    <row r="97" s="591" customFormat="1" ht="9" customHeight="1"/>
    <row r="98" s="591" customFormat="1" ht="9" customHeight="1"/>
    <row r="99" s="591" customFormat="1" ht="9" customHeight="1"/>
    <row r="100" s="591" customFormat="1" ht="9" customHeight="1"/>
    <row r="101" s="591" customFormat="1" ht="9" customHeight="1"/>
    <row r="102" s="591" customFormat="1" ht="9" customHeight="1"/>
    <row r="103" s="591" customFormat="1" ht="9" customHeight="1"/>
    <row r="104" s="591" customFormat="1" ht="9" customHeight="1"/>
    <row r="105" s="591" customFormat="1" ht="9" customHeight="1"/>
    <row r="106" s="591" customFormat="1" ht="9" customHeight="1"/>
    <row r="107" s="591" customFormat="1" ht="9" customHeight="1"/>
    <row r="108" s="591" customFormat="1" ht="9" customHeight="1"/>
    <row r="109" s="591" customFormat="1" ht="9" customHeight="1"/>
    <row r="110" s="591" customFormat="1" ht="9" customHeight="1"/>
    <row r="111" s="591" customFormat="1" ht="9" customHeight="1"/>
    <row r="112" s="591" customFormat="1" ht="9" customHeight="1"/>
    <row r="113" s="591" customFormat="1" ht="9" customHeight="1"/>
    <row r="114" s="591" customFormat="1" ht="9" customHeight="1"/>
    <row r="115" s="591" customFormat="1" ht="9" customHeight="1"/>
    <row r="116" s="591" customFormat="1" ht="9" customHeight="1"/>
    <row r="117" s="591" customFormat="1" ht="9" customHeight="1"/>
    <row r="118" s="591" customFormat="1" ht="9" customHeight="1"/>
    <row r="119" s="591" customFormat="1" ht="9" customHeight="1"/>
    <row r="120" s="591" customFormat="1" ht="9" customHeight="1"/>
    <row r="121" s="591" customFormat="1" ht="9" customHeight="1"/>
    <row r="122" s="591" customFormat="1" ht="9" customHeight="1"/>
    <row r="123" s="591" customFormat="1" ht="9" customHeight="1"/>
    <row r="124" s="591" customFormat="1" ht="9" customHeight="1"/>
    <row r="125" s="591" customFormat="1" ht="9" customHeight="1"/>
    <row r="126" s="591" customFormat="1" ht="9" customHeight="1"/>
    <row r="127" s="591" customFormat="1" ht="9" customHeight="1"/>
    <row r="128" s="591" customFormat="1" ht="9" customHeight="1"/>
    <row r="129" s="591" customFormat="1" ht="9" customHeight="1"/>
    <row r="130" s="591" customFormat="1" ht="9" customHeight="1"/>
    <row r="131" s="591" customFormat="1" ht="9" customHeight="1"/>
    <row r="132" s="591" customFormat="1" ht="9" customHeight="1"/>
    <row r="133" s="591" customFormat="1" ht="9" customHeight="1"/>
    <row r="134" s="591" customFormat="1" ht="9" customHeight="1"/>
    <row r="135" s="591" customFormat="1" ht="9" customHeight="1"/>
    <row r="136" s="591" customFormat="1" ht="9" customHeight="1"/>
    <row r="137" s="591" customFormat="1" ht="9" customHeight="1"/>
    <row r="138" s="591" customFormat="1" ht="9" customHeight="1"/>
    <row r="139" s="591" customFormat="1" ht="9" customHeight="1"/>
    <row r="140" s="591" customFormat="1" ht="9" customHeight="1"/>
    <row r="141" s="591" customFormat="1" ht="9" customHeight="1"/>
    <row r="142" s="591" customFormat="1" ht="9" customHeight="1"/>
    <row r="143" s="591" customFormat="1" ht="9" customHeight="1"/>
    <row r="144" s="591" customFormat="1" ht="9" customHeight="1"/>
    <row r="145" s="591" customFormat="1" ht="9" customHeight="1"/>
    <row r="146" s="591" customFormat="1" ht="9" customHeight="1"/>
    <row r="147" s="591" customFormat="1" ht="9" customHeight="1"/>
    <row r="148" s="591" customFormat="1" ht="9" customHeight="1"/>
    <row r="149" s="591" customFormat="1" ht="9" customHeight="1"/>
    <row r="150" s="591" customFormat="1" ht="9" customHeight="1"/>
    <row r="151" s="591" customFormat="1" ht="9" customHeight="1"/>
    <row r="152" s="591" customFormat="1" ht="9" customHeight="1"/>
    <row r="153" s="591" customFormat="1" ht="9" customHeight="1"/>
    <row r="154" s="591" customFormat="1" ht="9" customHeight="1"/>
    <row r="155" s="591" customFormat="1" ht="9" customHeight="1"/>
    <row r="156" s="591" customFormat="1" ht="9" customHeight="1"/>
    <row r="157" s="591" customFormat="1" ht="9" customHeight="1"/>
    <row r="158" s="591" customFormat="1" ht="9" customHeight="1"/>
    <row r="159" s="591" customFormat="1" ht="9" customHeight="1"/>
    <row r="160" s="591" customFormat="1" ht="9" customHeight="1"/>
    <row r="161" s="591" customFormat="1" ht="9" customHeight="1"/>
    <row r="162" s="591" customFormat="1" ht="9" customHeight="1"/>
    <row r="163" s="591" customFormat="1" ht="9" customHeight="1"/>
    <row r="164" s="591" customFormat="1" ht="9" customHeight="1"/>
    <row r="165" s="591" customFormat="1" ht="9" customHeight="1"/>
    <row r="166" s="591" customFormat="1" ht="9" customHeight="1"/>
    <row r="167" s="591" customFormat="1" ht="9" customHeight="1"/>
    <row r="168" s="591" customFormat="1" ht="9" customHeight="1"/>
    <row r="169" s="591" customFormat="1" ht="9" customHeight="1"/>
    <row r="170" s="591" customFormat="1" ht="9" customHeight="1"/>
    <row r="171" s="591" customFormat="1" ht="9" customHeight="1"/>
    <row r="172" s="591" customFormat="1" ht="9" customHeight="1"/>
    <row r="173" s="591" customFormat="1" ht="9" customHeight="1"/>
    <row r="174" s="591" customFormat="1" ht="9" customHeight="1"/>
    <row r="175" s="591" customFormat="1" ht="9" customHeight="1"/>
    <row r="176" s="591" customFormat="1" ht="9" customHeight="1"/>
    <row r="177" s="591" customFormat="1" ht="9" customHeight="1"/>
    <row r="178" s="591" customFormat="1" ht="9" customHeight="1"/>
    <row r="179" s="591" customFormat="1" ht="9" customHeight="1"/>
    <row r="180" s="591" customFormat="1" ht="9" customHeight="1"/>
    <row r="181" s="591" customFormat="1" ht="9" customHeight="1"/>
    <row r="182" s="591" customFormat="1" ht="9" customHeight="1"/>
    <row r="183" s="591" customFormat="1" ht="9" customHeight="1"/>
    <row r="184" s="591" customFormat="1" ht="9" customHeight="1"/>
    <row r="185" s="591" customFormat="1" ht="9" customHeight="1"/>
    <row r="186" s="591" customFormat="1" ht="9" customHeight="1"/>
    <row r="187" s="591" customFormat="1" ht="9" customHeight="1"/>
    <row r="188" s="591" customFormat="1" ht="9" customHeight="1"/>
    <row r="189" s="591" customFormat="1" ht="9" customHeight="1"/>
    <row r="190" s="591" customFormat="1" ht="9" customHeight="1"/>
    <row r="191" s="591" customFormat="1" ht="9" customHeight="1"/>
    <row r="192" s="591" customFormat="1" ht="9" customHeight="1"/>
    <row r="193" s="591" customFormat="1" ht="9" customHeight="1"/>
    <row r="194" s="591" customFormat="1" ht="9" customHeight="1"/>
    <row r="195" s="591" customFormat="1" ht="9" customHeight="1"/>
    <row r="196" s="591" customFormat="1" ht="9" customHeight="1"/>
    <row r="197" s="591" customFormat="1" ht="9" customHeight="1"/>
    <row r="198" s="591" customFormat="1" ht="9" customHeight="1"/>
    <row r="199" s="591" customFormat="1" ht="9" customHeight="1"/>
    <row r="200" s="591" customFormat="1" ht="9" customHeight="1"/>
    <row r="201" s="591" customFormat="1" ht="9" customHeight="1"/>
    <row r="202" s="591" customFormat="1" ht="9" customHeight="1"/>
    <row r="203" s="591" customFormat="1" ht="9" customHeight="1"/>
    <row r="204" s="591" customFormat="1" ht="9" customHeight="1"/>
    <row r="205" s="591" customFormat="1" ht="9" customHeight="1"/>
    <row r="206" s="591" customFormat="1" ht="9" customHeight="1"/>
    <row r="207" s="591" customFormat="1" ht="9" customHeight="1"/>
    <row r="208" s="591" customFormat="1" ht="9" customHeight="1"/>
    <row r="209" s="591" customFormat="1" ht="9" customHeight="1"/>
    <row r="210" s="591" customFormat="1" ht="9" customHeight="1"/>
    <row r="211" s="591" customFormat="1" ht="9" customHeight="1"/>
    <row r="212" s="591" customFormat="1" ht="9" customHeight="1"/>
    <row r="213" s="591" customFormat="1" ht="9" customHeight="1"/>
    <row r="214" s="591" customFormat="1" ht="9" customHeight="1"/>
    <row r="215" s="591" customFormat="1" ht="9" customHeight="1"/>
    <row r="216" s="591" customFormat="1" ht="9" customHeight="1"/>
    <row r="217" s="591" customFormat="1" ht="9" customHeight="1"/>
    <row r="218" s="591" customFormat="1" ht="9" customHeight="1"/>
    <row r="219" s="591" customFormat="1" ht="9" customHeight="1"/>
    <row r="220" s="591" customFormat="1" ht="9" customHeight="1"/>
    <row r="221" s="591" customFormat="1" ht="9" customHeight="1"/>
    <row r="222" s="591" customFormat="1" ht="9" customHeight="1"/>
    <row r="223" s="591" customFormat="1" ht="9" customHeight="1"/>
    <row r="224" s="591" customFormat="1" ht="9" customHeight="1"/>
    <row r="225" s="591" customFormat="1" ht="9" customHeight="1"/>
    <row r="226" s="591" customFormat="1" ht="9" customHeight="1"/>
    <row r="227" s="591" customFormat="1" ht="9" customHeight="1"/>
    <row r="228" s="591" customFormat="1" ht="9" customHeight="1"/>
    <row r="229" s="591" customFormat="1" ht="9" customHeight="1"/>
    <row r="230" s="591" customFormat="1" ht="9" customHeight="1"/>
    <row r="231" s="591" customFormat="1" ht="9" customHeight="1"/>
    <row r="232" s="591" customFormat="1" ht="9" customHeight="1"/>
    <row r="233" s="591" customFormat="1" ht="9" customHeight="1"/>
    <row r="234" s="591" customFormat="1" ht="9" customHeight="1"/>
    <row r="235" s="591" customFormat="1" ht="9" customHeight="1"/>
    <row r="236" s="591" customFormat="1" ht="9" customHeight="1"/>
    <row r="237" s="591" customFormat="1" ht="9" customHeight="1"/>
    <row r="238" s="591" customFormat="1" ht="9" customHeight="1"/>
    <row r="239" s="591" customFormat="1" ht="9" customHeight="1"/>
    <row r="240" s="591" customFormat="1" ht="9" customHeight="1"/>
    <row r="241" s="591" customFormat="1" ht="9" customHeight="1"/>
    <row r="242" s="591" customFormat="1" ht="9" customHeight="1"/>
    <row r="243" s="591" customFormat="1" ht="9" customHeight="1"/>
    <row r="244" s="591" customFormat="1" ht="9" customHeight="1"/>
    <row r="245" s="591" customFormat="1" ht="9" customHeight="1"/>
    <row r="246" s="591" customFormat="1" ht="9" customHeight="1"/>
    <row r="247" s="591" customFormat="1" ht="9" customHeight="1"/>
    <row r="248" s="591" customFormat="1" ht="9" customHeight="1"/>
    <row r="249" s="591" customFormat="1" ht="9" customHeight="1"/>
    <row r="250" s="591" customFormat="1" ht="9" customHeight="1"/>
    <row r="251" s="591" customFormat="1" ht="9" customHeight="1"/>
    <row r="252" s="591" customFormat="1" ht="9" customHeight="1"/>
    <row r="253" s="591" customFormat="1" ht="9" customHeight="1"/>
    <row r="254" s="591" customFormat="1" ht="9" customHeight="1"/>
    <row r="255" s="591" customFormat="1" ht="9" customHeight="1"/>
    <row r="256" s="591" customFormat="1" ht="9" customHeight="1"/>
    <row r="257" s="591" customFormat="1" ht="9" customHeight="1"/>
    <row r="258" s="591" customFormat="1" ht="9" customHeight="1"/>
    <row r="259" s="591" customFormat="1" ht="9" customHeight="1"/>
    <row r="260" s="591" customFormat="1" ht="9" customHeight="1"/>
    <row r="261" s="591" customFormat="1" ht="9" customHeight="1"/>
    <row r="262" s="591" customFormat="1" ht="9" customHeight="1"/>
    <row r="263" s="591" customFormat="1" ht="9" customHeight="1"/>
    <row r="264" s="591" customFormat="1" ht="9" customHeight="1"/>
    <row r="265" s="591" customFormat="1" ht="9" customHeight="1"/>
    <row r="266" s="591" customFormat="1" ht="9" customHeight="1"/>
    <row r="267" s="591" customFormat="1" ht="9" customHeight="1"/>
    <row r="268" s="591" customFormat="1" ht="9" customHeight="1"/>
    <row r="269" s="591" customFormat="1" ht="9" customHeight="1"/>
    <row r="270" s="591" customFormat="1" ht="9" customHeight="1"/>
    <row r="271" s="591" customFormat="1" ht="9" customHeight="1"/>
    <row r="272" s="591" customFormat="1" ht="9" customHeight="1"/>
    <row r="273" s="591" customFormat="1" ht="9" customHeight="1"/>
    <row r="274" s="591" customFormat="1" ht="9" customHeight="1"/>
    <row r="275" s="591" customFormat="1" ht="9" customHeight="1"/>
    <row r="276" s="591" customFormat="1" ht="9" customHeight="1"/>
    <row r="277" s="591" customFormat="1" ht="9" customHeight="1"/>
    <row r="278" s="591" customFormat="1" ht="9" customHeight="1"/>
    <row r="279" s="591" customFormat="1" ht="9" customHeight="1"/>
    <row r="280" s="591" customFormat="1" ht="9" customHeight="1"/>
    <row r="281" s="591" customFormat="1" ht="9" customHeight="1"/>
    <row r="282" s="591" customFormat="1" ht="9" customHeight="1"/>
    <row r="283" s="591" customFormat="1" ht="9" customHeight="1"/>
    <row r="284" s="591" customFormat="1" ht="9" customHeight="1"/>
    <row r="285" s="591" customFormat="1" ht="9" customHeight="1"/>
    <row r="286" s="591" customFormat="1" ht="9" customHeight="1"/>
    <row r="287" s="591" customFormat="1" ht="9" customHeight="1"/>
    <row r="288" s="591" customFormat="1" ht="9" customHeight="1"/>
    <row r="289" s="591" customFormat="1" ht="9" customHeight="1"/>
    <row r="290" s="591" customFormat="1" ht="9" customHeight="1"/>
    <row r="291" s="591" customFormat="1" ht="9" customHeight="1"/>
    <row r="292" s="591" customFormat="1" ht="9" customHeight="1"/>
    <row r="293" s="591" customFormat="1" ht="9" customHeight="1"/>
    <row r="294" s="591" customFormat="1" ht="9" customHeight="1"/>
    <row r="295" s="591" customFormat="1" ht="9" customHeight="1"/>
    <row r="296" s="591" customFormat="1" ht="9" customHeight="1"/>
    <row r="297" s="591" customFormat="1" ht="9" customHeight="1"/>
    <row r="298" s="591" customFormat="1" ht="9" customHeight="1"/>
    <row r="299" s="591" customFormat="1" ht="9" customHeight="1"/>
    <row r="300" s="591" customFormat="1" ht="9" customHeight="1"/>
    <row r="301" s="591" customFormat="1" ht="9" customHeight="1"/>
    <row r="302" s="591" customFormat="1" ht="9" customHeight="1"/>
    <row r="303" s="591" customFormat="1" ht="9" customHeight="1"/>
    <row r="304" s="591" customFormat="1" ht="9" customHeight="1"/>
    <row r="305" s="591" customFormat="1" ht="9" customHeight="1"/>
    <row r="306" s="591" customFormat="1" ht="9" customHeight="1"/>
    <row r="307" s="591" customFormat="1" ht="9" customHeight="1"/>
    <row r="308" s="591" customFormat="1" ht="9" customHeight="1"/>
    <row r="309" s="591" customFormat="1" ht="9" customHeight="1"/>
    <row r="310" s="591" customFormat="1"/>
    <row r="311" s="591" customFormat="1"/>
    <row r="312" s="591" customFormat="1"/>
  </sheetData>
  <mergeCells count="17">
    <mergeCell ref="E41:F41"/>
    <mergeCell ref="D22:D23"/>
    <mergeCell ref="D24:D25"/>
    <mergeCell ref="D29:D33"/>
    <mergeCell ref="D34:D36"/>
    <mergeCell ref="D37:D38"/>
    <mergeCell ref="D39:D40"/>
    <mergeCell ref="D26:D28"/>
    <mergeCell ref="D12:D13"/>
    <mergeCell ref="D14:D21"/>
    <mergeCell ref="D5:M5"/>
    <mergeCell ref="D4:M4"/>
    <mergeCell ref="R4:AF4"/>
    <mergeCell ref="D9:D11"/>
    <mergeCell ref="G10:I10"/>
    <mergeCell ref="K10:M10"/>
    <mergeCell ref="E9:F11"/>
  </mergeCells>
  <pageMargins left="0.7" right="0.7" top="0.75" bottom="0.75" header="0.3" footer="0.3"/>
  <pageSetup paperSize="9" scale="67"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CCECD-FF65-43EA-A88F-2400DA1F8A24}">
  <dimension ref="A2:AA61"/>
  <sheetViews>
    <sheetView view="pageBreakPreview" zoomScaleNormal="100" zoomScaleSheetLayoutView="100" workbookViewId="0">
      <selection activeCell="V36" sqref="V36"/>
    </sheetView>
  </sheetViews>
  <sheetFormatPr baseColWidth="10" defaultRowHeight="12.75"/>
  <cols>
    <col min="1" max="1" width="2.7109375" style="260" customWidth="1"/>
    <col min="2" max="2" width="5.42578125" style="250" customWidth="1"/>
    <col min="3" max="3" width="59.7109375" style="250" customWidth="1"/>
    <col min="4" max="4" width="49.5703125" style="250" hidden="1" customWidth="1"/>
    <col min="5" max="5" width="6.7109375" style="335" customWidth="1"/>
    <col min="6" max="6" width="5.42578125" style="335" customWidth="1"/>
    <col min="7" max="7" width="4.85546875" style="335" customWidth="1"/>
    <col min="8" max="8" width="0.42578125" style="335" customWidth="1"/>
    <col min="9" max="9" width="5.5703125" style="335" customWidth="1"/>
    <col min="10" max="10" width="5" style="335" customWidth="1"/>
    <col min="11" max="11" width="4.85546875" style="335" customWidth="1"/>
    <col min="12" max="12" width="0.28515625" style="335" customWidth="1"/>
    <col min="13" max="13" width="7.28515625" style="335" customWidth="1"/>
    <col min="14" max="14" width="5.42578125" style="335" customWidth="1"/>
    <col min="15" max="15" width="6.5703125" style="335" customWidth="1"/>
    <col min="16" max="16" width="0.42578125" style="335" customWidth="1"/>
    <col min="17" max="17" width="7.5703125" style="335" customWidth="1"/>
    <col min="18" max="18" width="5.140625" style="335" customWidth="1"/>
    <col min="19" max="19" width="8.5703125" style="335" customWidth="1"/>
    <col min="20" max="20" width="0.85546875" style="73" customWidth="1"/>
    <col min="21" max="16384" width="11.42578125" style="73"/>
  </cols>
  <sheetData>
    <row r="2" spans="1:27" ht="11.25" customHeight="1">
      <c r="B2" s="2173" t="s">
        <v>295</v>
      </c>
      <c r="C2" s="2173"/>
      <c r="D2" s="2173"/>
      <c r="E2" s="2173"/>
      <c r="F2" s="2173"/>
      <c r="G2" s="2173"/>
      <c r="H2" s="2173"/>
      <c r="I2" s="2173"/>
      <c r="J2" s="2173"/>
      <c r="K2" s="2173"/>
      <c r="L2" s="2173"/>
      <c r="M2" s="2173"/>
      <c r="N2" s="2173"/>
      <c r="O2" s="2173"/>
      <c r="P2" s="2173"/>
      <c r="Q2" s="2173"/>
      <c r="R2" s="2173"/>
      <c r="S2" s="2173"/>
      <c r="T2" s="573"/>
    </row>
    <row r="3" spans="1:27" ht="11.25" customHeight="1">
      <c r="B3" s="2173">
        <v>2017</v>
      </c>
      <c r="C3" s="2173"/>
      <c r="D3" s="2173"/>
      <c r="E3" s="2173"/>
      <c r="F3" s="2173"/>
      <c r="G3" s="2173"/>
      <c r="H3" s="2173"/>
      <c r="I3" s="2173"/>
      <c r="J3" s="2173"/>
      <c r="K3" s="2173"/>
      <c r="L3" s="2173"/>
      <c r="M3" s="2173"/>
      <c r="N3" s="2173"/>
      <c r="O3" s="2173"/>
      <c r="P3" s="2173"/>
      <c r="Q3" s="2173"/>
      <c r="R3" s="2173"/>
      <c r="S3" s="2173"/>
      <c r="T3" s="573"/>
    </row>
    <row r="4" spans="1:27" ht="3.75" customHeight="1" thickBot="1">
      <c r="B4" s="590"/>
      <c r="C4" s="590"/>
      <c r="D4" s="590"/>
      <c r="E4" s="589"/>
      <c r="F4" s="589"/>
      <c r="G4" s="589"/>
      <c r="H4" s="589"/>
      <c r="I4" s="589"/>
      <c r="J4" s="589"/>
      <c r="K4" s="589"/>
      <c r="L4" s="589"/>
      <c r="M4" s="589"/>
      <c r="N4" s="589"/>
      <c r="O4" s="589"/>
      <c r="P4" s="589"/>
      <c r="Q4" s="589"/>
      <c r="R4" s="589"/>
      <c r="S4" s="589"/>
    </row>
    <row r="5" spans="1:27" ht="10.5" customHeight="1">
      <c r="B5" s="2206" t="s">
        <v>29</v>
      </c>
      <c r="C5" s="2459" t="s">
        <v>73</v>
      </c>
      <c r="D5" s="572"/>
      <c r="E5" s="588" t="s">
        <v>294</v>
      </c>
      <c r="F5" s="588"/>
      <c r="G5" s="588"/>
      <c r="H5" s="588"/>
      <c r="I5" s="588"/>
      <c r="J5" s="588"/>
      <c r="K5" s="588"/>
      <c r="L5" s="586"/>
      <c r="M5" s="588" t="s">
        <v>293</v>
      </c>
      <c r="N5" s="588"/>
      <c r="O5" s="588"/>
      <c r="P5" s="588"/>
      <c r="Q5" s="588"/>
      <c r="R5" s="588" t="s">
        <v>171</v>
      </c>
      <c r="S5" s="587"/>
    </row>
    <row r="6" spans="1:27" ht="10.5" customHeight="1">
      <c r="B6" s="2207"/>
      <c r="C6" s="2200"/>
      <c r="D6" s="363"/>
      <c r="E6" s="585" t="s">
        <v>292</v>
      </c>
      <c r="F6" s="585"/>
      <c r="G6" s="585"/>
      <c r="H6" s="586"/>
      <c r="I6" s="585" t="s">
        <v>291</v>
      </c>
      <c r="J6" s="585"/>
      <c r="K6" s="585"/>
      <c r="L6" s="586"/>
      <c r="M6" s="585" t="s">
        <v>292</v>
      </c>
      <c r="N6" s="585"/>
      <c r="O6" s="585"/>
      <c r="P6" s="586"/>
      <c r="Q6" s="585" t="s">
        <v>291</v>
      </c>
      <c r="R6" s="585"/>
      <c r="S6" s="584"/>
      <c r="T6" s="99"/>
    </row>
    <row r="7" spans="1:27" ht="10.5" customHeight="1">
      <c r="B7" s="2208"/>
      <c r="C7" s="2201"/>
      <c r="D7" s="326"/>
      <c r="E7" s="583" t="s">
        <v>284</v>
      </c>
      <c r="F7" s="583" t="s">
        <v>282</v>
      </c>
      <c r="G7" s="583" t="s">
        <v>290</v>
      </c>
      <c r="H7" s="583"/>
      <c r="I7" s="583" t="s">
        <v>284</v>
      </c>
      <c r="J7" s="583" t="s">
        <v>282</v>
      </c>
      <c r="K7" s="583" t="s">
        <v>290</v>
      </c>
      <c r="L7" s="583"/>
      <c r="M7" s="583" t="s">
        <v>284</v>
      </c>
      <c r="N7" s="583" t="s">
        <v>282</v>
      </c>
      <c r="O7" s="583" t="s">
        <v>290</v>
      </c>
      <c r="P7" s="583"/>
      <c r="Q7" s="583" t="s">
        <v>284</v>
      </c>
      <c r="R7" s="583" t="s">
        <v>282</v>
      </c>
      <c r="S7" s="582" t="s">
        <v>290</v>
      </c>
      <c r="T7" s="356"/>
      <c r="U7" s="356"/>
      <c r="V7" s="356"/>
      <c r="W7" s="356"/>
      <c r="X7" s="356"/>
      <c r="Y7" s="356"/>
      <c r="Z7" s="356"/>
      <c r="AA7" s="356"/>
    </row>
    <row r="8" spans="1:27" s="345" customFormat="1" ht="12.75" customHeight="1">
      <c r="A8" s="260"/>
      <c r="B8" s="2006">
        <v>1401</v>
      </c>
      <c r="C8" s="563" t="s">
        <v>9</v>
      </c>
      <c r="D8" s="36"/>
      <c r="E8" s="553">
        <f t="shared" ref="E8:S8" si="0">SUM(E9:E15)</f>
        <v>280</v>
      </c>
      <c r="F8" s="553">
        <f t="shared" si="0"/>
        <v>0</v>
      </c>
      <c r="G8" s="553">
        <f t="shared" si="0"/>
        <v>0</v>
      </c>
      <c r="H8" s="553">
        <f t="shared" si="0"/>
        <v>0</v>
      </c>
      <c r="I8" s="553">
        <f t="shared" si="0"/>
        <v>521</v>
      </c>
      <c r="J8" s="553">
        <f t="shared" si="0"/>
        <v>0</v>
      </c>
      <c r="K8" s="553">
        <f t="shared" si="0"/>
        <v>0</v>
      </c>
      <c r="L8" s="553">
        <f t="shared" si="0"/>
        <v>0</v>
      </c>
      <c r="M8" s="553">
        <f t="shared" si="0"/>
        <v>19327</v>
      </c>
      <c r="N8" s="553">
        <f t="shared" si="0"/>
        <v>0</v>
      </c>
      <c r="O8" s="553">
        <f t="shared" si="0"/>
        <v>2996</v>
      </c>
      <c r="P8" s="553">
        <f t="shared" si="0"/>
        <v>0</v>
      </c>
      <c r="Q8" s="553">
        <f t="shared" si="0"/>
        <v>28695</v>
      </c>
      <c r="R8" s="553">
        <f t="shared" si="0"/>
        <v>0</v>
      </c>
      <c r="S8" s="553">
        <f t="shared" si="0"/>
        <v>2996</v>
      </c>
      <c r="T8" s="346"/>
    </row>
    <row r="9" spans="1:27" s="345" customFormat="1" ht="12" customHeight="1">
      <c r="A9" s="260"/>
      <c r="B9" s="2007"/>
      <c r="C9" s="237" t="s">
        <v>10</v>
      </c>
      <c r="D9" s="99"/>
      <c r="E9" s="551">
        <v>15</v>
      </c>
      <c r="F9" s="551">
        <v>0</v>
      </c>
      <c r="G9" s="551">
        <v>0</v>
      </c>
      <c r="H9" s="551"/>
      <c r="I9" s="551">
        <v>52</v>
      </c>
      <c r="J9" s="551">
        <v>0</v>
      </c>
      <c r="K9" s="551">
        <v>0</v>
      </c>
      <c r="L9" s="551"/>
      <c r="M9" s="551">
        <v>3783</v>
      </c>
      <c r="N9" s="551">
        <v>0</v>
      </c>
      <c r="O9" s="551">
        <v>1345</v>
      </c>
      <c r="P9" s="551"/>
      <c r="Q9" s="551">
        <v>7059</v>
      </c>
      <c r="R9" s="551">
        <v>0</v>
      </c>
      <c r="S9" s="550">
        <v>1345</v>
      </c>
      <c r="T9" s="346"/>
    </row>
    <row r="10" spans="1:27" s="350" customFormat="1" ht="12" customHeight="1">
      <c r="A10" s="561"/>
      <c r="B10" s="2007"/>
      <c r="C10" s="233" t="s">
        <v>11</v>
      </c>
      <c r="D10" s="99"/>
      <c r="E10" s="551">
        <v>93</v>
      </c>
      <c r="F10" s="551">
        <v>0</v>
      </c>
      <c r="G10" s="551">
        <v>0</v>
      </c>
      <c r="H10" s="551"/>
      <c r="I10" s="551">
        <v>129</v>
      </c>
      <c r="J10" s="551">
        <v>0</v>
      </c>
      <c r="K10" s="551">
        <v>0</v>
      </c>
      <c r="L10" s="551"/>
      <c r="M10" s="551">
        <v>6875</v>
      </c>
      <c r="N10" s="551">
        <v>0</v>
      </c>
      <c r="O10" s="551">
        <v>754</v>
      </c>
      <c r="P10" s="551"/>
      <c r="Q10" s="551">
        <v>9698</v>
      </c>
      <c r="R10" s="551">
        <v>0</v>
      </c>
      <c r="S10" s="550">
        <v>754</v>
      </c>
      <c r="T10" s="560"/>
    </row>
    <row r="11" spans="1:27" s="350" customFormat="1" ht="12" customHeight="1">
      <c r="A11" s="561"/>
      <c r="B11" s="2007"/>
      <c r="C11" s="233" t="s">
        <v>12</v>
      </c>
      <c r="D11" s="99"/>
      <c r="E11" s="551">
        <v>0</v>
      </c>
      <c r="F11" s="551">
        <v>0</v>
      </c>
      <c r="G11" s="551">
        <v>0</v>
      </c>
      <c r="H11" s="551"/>
      <c r="I11" s="551">
        <v>0</v>
      </c>
      <c r="J11" s="551">
        <v>0</v>
      </c>
      <c r="K11" s="551">
        <v>0</v>
      </c>
      <c r="L11" s="551"/>
      <c r="M11" s="551">
        <v>7568</v>
      </c>
      <c r="N11" s="551">
        <v>0</v>
      </c>
      <c r="O11" s="551">
        <v>897</v>
      </c>
      <c r="P11" s="551"/>
      <c r="Q11" s="551">
        <v>9257</v>
      </c>
      <c r="R11" s="551">
        <v>0</v>
      </c>
      <c r="S11" s="550">
        <v>897</v>
      </c>
      <c r="T11" s="560"/>
    </row>
    <row r="12" spans="1:27" ht="12" customHeight="1">
      <c r="B12" s="2007"/>
      <c r="C12" s="233" t="s">
        <v>30</v>
      </c>
      <c r="D12" s="142"/>
      <c r="E12" s="551">
        <v>101</v>
      </c>
      <c r="F12" s="551">
        <v>0</v>
      </c>
      <c r="G12" s="551">
        <v>0</v>
      </c>
      <c r="H12" s="551"/>
      <c r="I12" s="551">
        <v>154</v>
      </c>
      <c r="J12" s="551">
        <v>0</v>
      </c>
      <c r="K12" s="551">
        <v>0</v>
      </c>
      <c r="L12" s="551"/>
      <c r="M12" s="551">
        <v>578</v>
      </c>
      <c r="N12" s="551">
        <v>0</v>
      </c>
      <c r="O12" s="551">
        <v>0</v>
      </c>
      <c r="P12" s="551"/>
      <c r="Q12" s="551">
        <v>1789</v>
      </c>
      <c r="R12" s="551">
        <v>0</v>
      </c>
      <c r="S12" s="550">
        <v>0</v>
      </c>
      <c r="T12" s="1"/>
    </row>
    <row r="13" spans="1:27" s="345" customFormat="1" ht="12" customHeight="1">
      <c r="A13" s="260"/>
      <c r="B13" s="2007"/>
      <c r="C13" s="233" t="s">
        <v>31</v>
      </c>
      <c r="D13" s="99"/>
      <c r="E13" s="551">
        <v>21</v>
      </c>
      <c r="F13" s="551">
        <v>0</v>
      </c>
      <c r="G13" s="551">
        <v>0</v>
      </c>
      <c r="H13" s="551"/>
      <c r="I13" s="551">
        <v>44</v>
      </c>
      <c r="J13" s="551">
        <v>0</v>
      </c>
      <c r="K13" s="551">
        <v>0</v>
      </c>
      <c r="L13" s="551"/>
      <c r="M13" s="551">
        <v>21</v>
      </c>
      <c r="N13" s="551">
        <v>0</v>
      </c>
      <c r="O13" s="551">
        <v>0</v>
      </c>
      <c r="P13" s="551"/>
      <c r="Q13" s="551">
        <v>44</v>
      </c>
      <c r="R13" s="551">
        <v>0</v>
      </c>
      <c r="S13" s="550">
        <v>0</v>
      </c>
      <c r="T13" s="346"/>
      <c r="U13" s="73"/>
      <c r="V13" s="346"/>
      <c r="W13" s="346"/>
      <c r="X13" s="346"/>
    </row>
    <row r="14" spans="1:27" ht="12" customHeight="1">
      <c r="B14" s="2007"/>
      <c r="C14" s="233" t="s">
        <v>58</v>
      </c>
      <c r="D14" s="99"/>
      <c r="E14" s="551">
        <v>13</v>
      </c>
      <c r="F14" s="551">
        <v>0</v>
      </c>
      <c r="G14" s="551">
        <v>0</v>
      </c>
      <c r="H14" s="551"/>
      <c r="I14" s="551">
        <v>66</v>
      </c>
      <c r="J14" s="551">
        <v>0</v>
      </c>
      <c r="K14" s="551">
        <v>0</v>
      </c>
      <c r="L14" s="551"/>
      <c r="M14" s="551">
        <v>437</v>
      </c>
      <c r="N14" s="551">
        <v>0</v>
      </c>
      <c r="O14" s="551">
        <v>0</v>
      </c>
      <c r="P14" s="551"/>
      <c r="Q14" s="551">
        <v>772</v>
      </c>
      <c r="R14" s="551">
        <v>0</v>
      </c>
      <c r="S14" s="550">
        <v>0</v>
      </c>
      <c r="T14" s="1"/>
    </row>
    <row r="15" spans="1:27" ht="12" customHeight="1">
      <c r="B15" s="57"/>
      <c r="C15" s="233" t="s">
        <v>64</v>
      </c>
      <c r="D15" s="99"/>
      <c r="E15" s="551">
        <v>37</v>
      </c>
      <c r="F15" s="551">
        <v>0</v>
      </c>
      <c r="G15" s="551">
        <v>0</v>
      </c>
      <c r="H15" s="551"/>
      <c r="I15" s="551">
        <v>76</v>
      </c>
      <c r="J15" s="551">
        <v>0</v>
      </c>
      <c r="K15" s="551">
        <v>0</v>
      </c>
      <c r="L15" s="551"/>
      <c r="M15" s="551">
        <v>65</v>
      </c>
      <c r="N15" s="551">
        <v>0</v>
      </c>
      <c r="O15" s="551">
        <v>0</v>
      </c>
      <c r="P15" s="551"/>
      <c r="Q15" s="551">
        <v>76</v>
      </c>
      <c r="R15" s="551">
        <v>0</v>
      </c>
      <c r="S15" s="550">
        <v>0</v>
      </c>
      <c r="T15" s="1"/>
    </row>
    <row r="16" spans="1:27" s="345" customFormat="1" ht="12.75" customHeight="1">
      <c r="A16" s="260"/>
      <c r="B16" s="2010">
        <v>1402</v>
      </c>
      <c r="C16" s="86" t="s">
        <v>13</v>
      </c>
      <c r="D16" s="111"/>
      <c r="E16" s="553">
        <f>SUM(E17:E25)</f>
        <v>501</v>
      </c>
      <c r="F16" s="553">
        <f>SUM(F17:F25)</f>
        <v>0</v>
      </c>
      <c r="G16" s="553">
        <f>SUM(G17:G25)</f>
        <v>0</v>
      </c>
      <c r="H16" s="553"/>
      <c r="I16" s="553">
        <f>SUM(I17:I25)</f>
        <v>1155</v>
      </c>
      <c r="J16" s="553">
        <f>SUM(J17:J25)</f>
        <v>0</v>
      </c>
      <c r="K16" s="553">
        <f>SUM(K17:K25)</f>
        <v>0</v>
      </c>
      <c r="L16" s="553"/>
      <c r="M16" s="553">
        <f>SUM(M17:M25)</f>
        <v>44721</v>
      </c>
      <c r="N16" s="553">
        <f>SUM(N17:N25)</f>
        <v>0</v>
      </c>
      <c r="O16" s="553">
        <f>SUM(O17:O25)</f>
        <v>9670</v>
      </c>
      <c r="P16" s="553"/>
      <c r="Q16" s="553">
        <f>SUM(Q17:Q25)</f>
        <v>55162</v>
      </c>
      <c r="R16" s="553">
        <f>SUM(R17:R25)</f>
        <v>0</v>
      </c>
      <c r="S16" s="558">
        <f>SUM(S17:S25)</f>
        <v>11736</v>
      </c>
      <c r="T16" s="346"/>
    </row>
    <row r="17" spans="2:19" ht="12" customHeight="1">
      <c r="B17" s="1981"/>
      <c r="C17" s="233" t="s">
        <v>92</v>
      </c>
      <c r="D17" s="99"/>
      <c r="E17" s="551">
        <v>271</v>
      </c>
      <c r="F17" s="551">
        <v>0</v>
      </c>
      <c r="G17" s="551">
        <v>0</v>
      </c>
      <c r="H17" s="551"/>
      <c r="I17" s="551">
        <v>784</v>
      </c>
      <c r="J17" s="551">
        <v>0</v>
      </c>
      <c r="K17" s="551">
        <v>0</v>
      </c>
      <c r="L17" s="551"/>
      <c r="M17" s="551">
        <v>13685</v>
      </c>
      <c r="N17" s="551">
        <v>0</v>
      </c>
      <c r="O17" s="551">
        <v>3852</v>
      </c>
      <c r="P17" s="551"/>
      <c r="Q17" s="551">
        <v>18731</v>
      </c>
      <c r="R17" s="551">
        <v>0</v>
      </c>
      <c r="S17" s="550">
        <v>3852</v>
      </c>
    </row>
    <row r="18" spans="2:19" ht="12" customHeight="1">
      <c r="B18" s="1981"/>
      <c r="C18" s="233" t="s">
        <v>110</v>
      </c>
      <c r="D18" s="99"/>
      <c r="E18" s="551">
        <v>0</v>
      </c>
      <c r="F18" s="551">
        <v>0</v>
      </c>
      <c r="G18" s="551">
        <v>0</v>
      </c>
      <c r="H18" s="551"/>
      <c r="I18" s="551">
        <v>0</v>
      </c>
      <c r="J18" s="551">
        <v>0</v>
      </c>
      <c r="K18" s="551">
        <v>0</v>
      </c>
      <c r="L18" s="551"/>
      <c r="M18" s="551">
        <v>8563</v>
      </c>
      <c r="N18" s="551">
        <v>0</v>
      </c>
      <c r="O18" s="551">
        <v>3652</v>
      </c>
      <c r="P18" s="551"/>
      <c r="Q18" s="551">
        <v>9325</v>
      </c>
      <c r="R18" s="551">
        <v>0</v>
      </c>
      <c r="S18" s="550">
        <v>4869</v>
      </c>
    </row>
    <row r="19" spans="2:19" ht="12" customHeight="1">
      <c r="B19" s="1981"/>
      <c r="C19" s="233" t="s">
        <v>56</v>
      </c>
      <c r="D19" s="99"/>
      <c r="E19" s="551">
        <v>0</v>
      </c>
      <c r="F19" s="551">
        <v>0</v>
      </c>
      <c r="G19" s="551">
        <v>0</v>
      </c>
      <c r="H19" s="551"/>
      <c r="I19" s="551">
        <v>0</v>
      </c>
      <c r="J19" s="551">
        <v>0</v>
      </c>
      <c r="K19" s="551">
        <v>0</v>
      </c>
      <c r="L19" s="551"/>
      <c r="M19" s="551">
        <v>5623</v>
      </c>
      <c r="N19" s="551">
        <v>0</v>
      </c>
      <c r="O19" s="551">
        <v>1963</v>
      </c>
      <c r="P19" s="551"/>
      <c r="Q19" s="551">
        <v>6082</v>
      </c>
      <c r="R19" s="551">
        <v>0</v>
      </c>
      <c r="S19" s="550">
        <v>2563</v>
      </c>
    </row>
    <row r="20" spans="2:19" ht="12" customHeight="1">
      <c r="B20" s="1981"/>
      <c r="C20" s="233" t="s">
        <v>125</v>
      </c>
      <c r="D20" s="99"/>
      <c r="E20" s="551">
        <v>79</v>
      </c>
      <c r="F20" s="551">
        <v>0</v>
      </c>
      <c r="G20" s="551">
        <v>0</v>
      </c>
      <c r="H20" s="551"/>
      <c r="I20" s="551">
        <v>107</v>
      </c>
      <c r="J20" s="551">
        <v>0</v>
      </c>
      <c r="K20" s="551">
        <v>0</v>
      </c>
      <c r="L20" s="551"/>
      <c r="M20" s="551">
        <v>4365</v>
      </c>
      <c r="N20" s="551">
        <v>0</v>
      </c>
      <c r="O20" s="551">
        <v>203</v>
      </c>
      <c r="P20" s="551"/>
      <c r="Q20" s="551">
        <v>7092</v>
      </c>
      <c r="R20" s="551">
        <v>0</v>
      </c>
      <c r="S20" s="550">
        <v>452</v>
      </c>
    </row>
    <row r="21" spans="2:19" ht="12" customHeight="1">
      <c r="B21" s="1981"/>
      <c r="C21" s="233" t="s">
        <v>124</v>
      </c>
      <c r="D21" s="99"/>
      <c r="E21" s="551">
        <v>79</v>
      </c>
      <c r="F21" s="551">
        <v>0</v>
      </c>
      <c r="G21" s="551">
        <v>0</v>
      </c>
      <c r="H21" s="551"/>
      <c r="I21" s="551">
        <v>110</v>
      </c>
      <c r="J21" s="551">
        <v>0</v>
      </c>
      <c r="K21" s="551">
        <v>0</v>
      </c>
      <c r="L21" s="551"/>
      <c r="M21" s="551">
        <v>3998</v>
      </c>
      <c r="N21" s="551">
        <v>0</v>
      </c>
      <c r="O21" s="551">
        <v>0</v>
      </c>
      <c r="P21" s="551"/>
      <c r="Q21" s="551">
        <v>4200</v>
      </c>
      <c r="R21" s="551">
        <v>0</v>
      </c>
      <c r="S21" s="550">
        <v>0</v>
      </c>
    </row>
    <row r="22" spans="2:19" ht="12" customHeight="1">
      <c r="B22" s="1981"/>
      <c r="C22" s="233" t="s">
        <v>53</v>
      </c>
      <c r="D22" s="99"/>
      <c r="E22" s="551">
        <v>48</v>
      </c>
      <c r="F22" s="551">
        <v>0</v>
      </c>
      <c r="G22" s="551">
        <v>0</v>
      </c>
      <c r="H22" s="551"/>
      <c r="I22" s="551">
        <v>104</v>
      </c>
      <c r="J22" s="551">
        <v>0</v>
      </c>
      <c r="K22" s="551">
        <v>0</v>
      </c>
      <c r="L22" s="551"/>
      <c r="M22" s="551">
        <v>3689</v>
      </c>
      <c r="N22" s="551">
        <v>0</v>
      </c>
      <c r="O22" s="551">
        <v>0</v>
      </c>
      <c r="P22" s="551"/>
      <c r="Q22" s="551">
        <v>3769</v>
      </c>
      <c r="R22" s="551">
        <v>0</v>
      </c>
      <c r="S22" s="550">
        <v>0</v>
      </c>
    </row>
    <row r="23" spans="2:19" ht="12" customHeight="1">
      <c r="B23" s="1981"/>
      <c r="C23" s="233" t="s">
        <v>123</v>
      </c>
      <c r="D23" s="99"/>
      <c r="E23" s="551">
        <v>24</v>
      </c>
      <c r="F23" s="551">
        <v>0</v>
      </c>
      <c r="G23" s="551">
        <v>0</v>
      </c>
      <c r="H23" s="551"/>
      <c r="I23" s="551">
        <v>50</v>
      </c>
      <c r="J23" s="551">
        <v>0</v>
      </c>
      <c r="K23" s="551">
        <v>0</v>
      </c>
      <c r="L23" s="551"/>
      <c r="M23" s="551">
        <v>4798</v>
      </c>
      <c r="N23" s="551">
        <v>0</v>
      </c>
      <c r="O23" s="551">
        <v>0</v>
      </c>
      <c r="P23" s="551"/>
      <c r="Q23" s="551">
        <v>5963</v>
      </c>
      <c r="R23" s="551">
        <v>0</v>
      </c>
      <c r="S23" s="550">
        <v>0</v>
      </c>
    </row>
    <row r="24" spans="2:19" ht="12" customHeight="1">
      <c r="B24" s="1981"/>
      <c r="C24" s="233" t="s">
        <v>32</v>
      </c>
      <c r="D24" s="138"/>
      <c r="E24" s="551">
        <v>0</v>
      </c>
      <c r="F24" s="551">
        <v>0</v>
      </c>
      <c r="G24" s="551">
        <v>0</v>
      </c>
      <c r="H24" s="551"/>
      <c r="I24" s="551">
        <v>0</v>
      </c>
      <c r="J24" s="551">
        <v>0</v>
      </c>
      <c r="K24" s="551">
        <v>0</v>
      </c>
      <c r="L24" s="551"/>
      <c r="M24" s="551">
        <v>0</v>
      </c>
      <c r="N24" s="551">
        <v>0</v>
      </c>
      <c r="O24" s="551">
        <v>0</v>
      </c>
      <c r="P24" s="551"/>
      <c r="Q24" s="551">
        <v>0</v>
      </c>
      <c r="R24" s="551">
        <v>0</v>
      </c>
      <c r="S24" s="550">
        <v>0</v>
      </c>
    </row>
    <row r="25" spans="2:19" ht="12" customHeight="1">
      <c r="B25" s="1982"/>
      <c r="C25" s="233" t="s">
        <v>122</v>
      </c>
      <c r="D25" s="99"/>
      <c r="E25" s="551">
        <v>0</v>
      </c>
      <c r="F25" s="551">
        <v>0</v>
      </c>
      <c r="G25" s="551">
        <v>0</v>
      </c>
      <c r="H25" s="551"/>
      <c r="I25" s="551">
        <v>0</v>
      </c>
      <c r="J25" s="551">
        <v>0</v>
      </c>
      <c r="K25" s="551">
        <v>0</v>
      </c>
      <c r="L25" s="551"/>
      <c r="M25" s="551">
        <v>0</v>
      </c>
      <c r="N25" s="551">
        <v>0</v>
      </c>
      <c r="O25" s="551">
        <v>0</v>
      </c>
      <c r="P25" s="551"/>
      <c r="Q25" s="551">
        <v>0</v>
      </c>
      <c r="R25" s="551">
        <v>0</v>
      </c>
      <c r="S25" s="550">
        <v>0</v>
      </c>
    </row>
    <row r="26" spans="2:19" ht="12.75" customHeight="1">
      <c r="B26" s="2006">
        <v>1403</v>
      </c>
      <c r="C26" s="86" t="s">
        <v>14</v>
      </c>
      <c r="D26" s="39"/>
      <c r="E26" s="553">
        <f>SUM(E27:E29)</f>
        <v>0</v>
      </c>
      <c r="F26" s="553">
        <f>SUM(F27:F29)</f>
        <v>0</v>
      </c>
      <c r="G26" s="553">
        <f>SUM(G27:G29)</f>
        <v>0</v>
      </c>
      <c r="H26" s="553"/>
      <c r="I26" s="553">
        <f>SUM(I27:I29)</f>
        <v>0</v>
      </c>
      <c r="J26" s="553">
        <f>SUM(J27:J29)</f>
        <v>0</v>
      </c>
      <c r="K26" s="553">
        <f>SUM(K27:K29)</f>
        <v>0</v>
      </c>
      <c r="L26" s="553"/>
      <c r="M26" s="553">
        <f>SUM(M27:M29)</f>
        <v>9633</v>
      </c>
      <c r="N26" s="553">
        <f>SUM(N27:N29)</f>
        <v>0</v>
      </c>
      <c r="O26" s="553">
        <f>SUM(O27:O29)</f>
        <v>687</v>
      </c>
      <c r="P26" s="553"/>
      <c r="Q26" s="553">
        <f>SUM(Q27:Q29)</f>
        <v>11661</v>
      </c>
      <c r="R26" s="553">
        <f>SUM(R27:R29)</f>
        <v>0</v>
      </c>
      <c r="S26" s="558">
        <f>SUM(S27:S29)</f>
        <v>1112</v>
      </c>
    </row>
    <row r="27" spans="2:19" ht="12" customHeight="1">
      <c r="B27" s="2007"/>
      <c r="C27" s="233" t="s">
        <v>33</v>
      </c>
      <c r="D27" s="99"/>
      <c r="E27" s="551">
        <v>0</v>
      </c>
      <c r="F27" s="551">
        <v>0</v>
      </c>
      <c r="G27" s="551">
        <v>0</v>
      </c>
      <c r="H27" s="551"/>
      <c r="I27" s="551">
        <v>0</v>
      </c>
      <c r="J27" s="551">
        <v>0</v>
      </c>
      <c r="K27" s="551">
        <v>0</v>
      </c>
      <c r="L27" s="551"/>
      <c r="M27" s="551">
        <v>5865</v>
      </c>
      <c r="N27" s="551">
        <v>0</v>
      </c>
      <c r="O27" s="551">
        <v>155</v>
      </c>
      <c r="P27" s="551"/>
      <c r="Q27" s="551">
        <v>7421</v>
      </c>
      <c r="R27" s="546">
        <v>0</v>
      </c>
      <c r="S27" s="545">
        <v>155</v>
      </c>
    </row>
    <row r="28" spans="2:19" ht="12" customHeight="1">
      <c r="B28" s="2007"/>
      <c r="C28" s="233" t="s">
        <v>15</v>
      </c>
      <c r="D28" s="99"/>
      <c r="E28" s="551">
        <v>0</v>
      </c>
      <c r="F28" s="551">
        <v>0</v>
      </c>
      <c r="G28" s="551">
        <v>0</v>
      </c>
      <c r="H28" s="551"/>
      <c r="I28" s="551">
        <v>0</v>
      </c>
      <c r="J28" s="551">
        <v>0</v>
      </c>
      <c r="K28" s="551">
        <v>0</v>
      </c>
      <c r="L28" s="551"/>
      <c r="M28" s="551">
        <v>2965</v>
      </c>
      <c r="N28" s="551">
        <v>0</v>
      </c>
      <c r="O28" s="551">
        <v>469</v>
      </c>
      <c r="P28" s="551"/>
      <c r="Q28" s="551">
        <v>3372</v>
      </c>
      <c r="R28" s="551">
        <v>0</v>
      </c>
      <c r="S28" s="550">
        <v>894</v>
      </c>
    </row>
    <row r="29" spans="2:19" ht="12" customHeight="1">
      <c r="B29" s="2007"/>
      <c r="C29" s="233" t="s">
        <v>16</v>
      </c>
      <c r="D29" s="99"/>
      <c r="E29" s="551">
        <v>0</v>
      </c>
      <c r="F29" s="551">
        <v>0</v>
      </c>
      <c r="G29" s="551">
        <v>0</v>
      </c>
      <c r="H29" s="551"/>
      <c r="I29" s="551">
        <v>0</v>
      </c>
      <c r="J29" s="551">
        <v>0</v>
      </c>
      <c r="K29" s="551">
        <v>0</v>
      </c>
      <c r="L29" s="551"/>
      <c r="M29" s="551">
        <v>803</v>
      </c>
      <c r="N29" s="551">
        <v>0</v>
      </c>
      <c r="O29" s="551">
        <v>63</v>
      </c>
      <c r="P29" s="551"/>
      <c r="Q29" s="551">
        <v>868</v>
      </c>
      <c r="R29" s="551">
        <v>0</v>
      </c>
      <c r="S29" s="550">
        <v>63</v>
      </c>
    </row>
    <row r="30" spans="2:19" ht="12.75" customHeight="1">
      <c r="B30" s="2010">
        <v>1404</v>
      </c>
      <c r="C30" s="86" t="s">
        <v>34</v>
      </c>
      <c r="D30" s="111"/>
      <c r="E30" s="553">
        <f>SUM(E31:E32)</f>
        <v>0</v>
      </c>
      <c r="F30" s="553">
        <f>SUM(F31:F32)</f>
        <v>0</v>
      </c>
      <c r="G30" s="553">
        <f>SUM(G31:G32)</f>
        <v>0</v>
      </c>
      <c r="H30" s="553"/>
      <c r="I30" s="553">
        <f>SUM(I31:I32)</f>
        <v>0</v>
      </c>
      <c r="J30" s="553">
        <f>SUM(J31:J32)</f>
        <v>0</v>
      </c>
      <c r="K30" s="553">
        <f>SUM(K31:K32)</f>
        <v>0</v>
      </c>
      <c r="L30" s="553"/>
      <c r="M30" s="553">
        <f>SUM(M31:M32)</f>
        <v>17521</v>
      </c>
      <c r="N30" s="553"/>
      <c r="O30" s="553">
        <f>SUM(O31:O32)</f>
        <v>4759</v>
      </c>
      <c r="P30" s="553"/>
      <c r="Q30" s="553">
        <f>SUM(Q31:Q32)</f>
        <v>20980</v>
      </c>
      <c r="R30" s="553"/>
      <c r="S30" s="558">
        <f>SUM(S31:S32)</f>
        <v>4759</v>
      </c>
    </row>
    <row r="31" spans="2:19" ht="12" customHeight="1">
      <c r="B31" s="1981"/>
      <c r="C31" s="233" t="s">
        <v>109</v>
      </c>
      <c r="D31" s="99"/>
      <c r="E31" s="551">
        <v>0</v>
      </c>
      <c r="F31" s="551">
        <v>0</v>
      </c>
      <c r="G31" s="551">
        <v>0</v>
      </c>
      <c r="H31" s="551"/>
      <c r="I31" s="551">
        <v>0</v>
      </c>
      <c r="J31" s="551">
        <v>0</v>
      </c>
      <c r="K31" s="551">
        <v>0</v>
      </c>
      <c r="L31" s="551"/>
      <c r="M31" s="551">
        <v>9265</v>
      </c>
      <c r="N31" s="551">
        <v>0</v>
      </c>
      <c r="O31" s="551">
        <v>2970</v>
      </c>
      <c r="P31" s="551"/>
      <c r="Q31" s="551">
        <v>10455</v>
      </c>
      <c r="R31" s="551">
        <v>0</v>
      </c>
      <c r="S31" s="550">
        <v>2970</v>
      </c>
    </row>
    <row r="32" spans="2:19" ht="12" customHeight="1">
      <c r="B32" s="1981"/>
      <c r="C32" s="233" t="s">
        <v>17</v>
      </c>
      <c r="D32" s="99"/>
      <c r="E32" s="551">
        <v>0</v>
      </c>
      <c r="F32" s="551">
        <v>0</v>
      </c>
      <c r="G32" s="551">
        <v>0</v>
      </c>
      <c r="H32" s="551"/>
      <c r="I32" s="551">
        <v>0</v>
      </c>
      <c r="J32" s="551">
        <v>0</v>
      </c>
      <c r="K32" s="551">
        <v>0</v>
      </c>
      <c r="L32" s="551"/>
      <c r="M32" s="551">
        <v>8256</v>
      </c>
      <c r="N32" s="551">
        <v>0</v>
      </c>
      <c r="O32" s="551">
        <v>1789</v>
      </c>
      <c r="P32" s="551"/>
      <c r="Q32" s="551">
        <v>10525</v>
      </c>
      <c r="R32" s="551">
        <v>0</v>
      </c>
      <c r="S32" s="550">
        <v>1789</v>
      </c>
    </row>
    <row r="33" spans="2:22" ht="12.75" customHeight="1">
      <c r="B33" s="2006">
        <v>1405</v>
      </c>
      <c r="C33" s="86" t="s">
        <v>18</v>
      </c>
      <c r="D33" s="148"/>
      <c r="E33" s="553">
        <f>SUM(E34:E37)</f>
        <v>64</v>
      </c>
      <c r="F33" s="553">
        <f>SUM(F34:F37)</f>
        <v>0</v>
      </c>
      <c r="G33" s="553">
        <f>SUM(G34:G37)</f>
        <v>0</v>
      </c>
      <c r="H33" s="553"/>
      <c r="I33" s="553">
        <f>SUM(I34:I37)</f>
        <v>199</v>
      </c>
      <c r="J33" s="553">
        <f>SUM(J34:J37)</f>
        <v>0</v>
      </c>
      <c r="K33" s="553">
        <f>SUM(K34:K37)</f>
        <v>0</v>
      </c>
      <c r="L33" s="553"/>
      <c r="M33" s="553">
        <f>SUM(M34:M37)</f>
        <v>36962</v>
      </c>
      <c r="N33" s="553">
        <f>SUM(N34:N37)</f>
        <v>0</v>
      </c>
      <c r="O33" s="553">
        <f>SUM(O34:O37)</f>
        <v>5898</v>
      </c>
      <c r="P33" s="553"/>
      <c r="Q33" s="553">
        <f>SUM(Q34:Q37)</f>
        <v>41458</v>
      </c>
      <c r="R33" s="553">
        <f>SUM(R34:R37)</f>
        <v>0</v>
      </c>
      <c r="S33" s="558">
        <f>SUM(S34:S37)</f>
        <v>5898</v>
      </c>
    </row>
    <row r="34" spans="2:22" ht="12" customHeight="1">
      <c r="B34" s="2007"/>
      <c r="C34" s="233" t="s">
        <v>21</v>
      </c>
      <c r="D34" s="99"/>
      <c r="E34" s="551">
        <v>0</v>
      </c>
      <c r="F34" s="551">
        <v>0</v>
      </c>
      <c r="G34" s="551">
        <v>0</v>
      </c>
      <c r="H34" s="551"/>
      <c r="I34" s="551">
        <v>0</v>
      </c>
      <c r="J34" s="551">
        <v>0</v>
      </c>
      <c r="K34" s="551">
        <v>0</v>
      </c>
      <c r="L34" s="551"/>
      <c r="M34" s="551">
        <v>18687</v>
      </c>
      <c r="N34" s="551">
        <v>0</v>
      </c>
      <c r="O34" s="551">
        <v>2893</v>
      </c>
      <c r="P34" s="551"/>
      <c r="Q34" s="551">
        <v>20890</v>
      </c>
      <c r="R34" s="551">
        <v>0</v>
      </c>
      <c r="S34" s="550">
        <v>2893</v>
      </c>
    </row>
    <row r="35" spans="2:22" ht="12" customHeight="1">
      <c r="B35" s="2007"/>
      <c r="C35" s="233" t="s">
        <v>19</v>
      </c>
      <c r="D35" s="73"/>
      <c r="E35" s="99">
        <v>0</v>
      </c>
      <c r="F35" s="99">
        <v>0</v>
      </c>
      <c r="G35" s="99">
        <v>0</v>
      </c>
      <c r="H35" s="99"/>
      <c r="I35" s="99">
        <v>0</v>
      </c>
      <c r="J35" s="551">
        <v>0</v>
      </c>
      <c r="K35" s="551">
        <v>0</v>
      </c>
      <c r="L35" s="551"/>
      <c r="M35" s="551">
        <v>16325</v>
      </c>
      <c r="N35" s="551">
        <v>0</v>
      </c>
      <c r="O35" s="551">
        <v>3005</v>
      </c>
      <c r="P35" s="551"/>
      <c r="Q35" s="551">
        <v>18098</v>
      </c>
      <c r="R35" s="551">
        <v>0</v>
      </c>
      <c r="S35" s="550">
        <v>3005</v>
      </c>
      <c r="T35" s="580"/>
    </row>
    <row r="36" spans="2:22" ht="12" customHeight="1">
      <c r="B36" s="2007"/>
      <c r="C36" s="233" t="s">
        <v>65</v>
      </c>
      <c r="D36" s="99"/>
      <c r="E36" s="551">
        <v>24</v>
      </c>
      <c r="F36" s="551">
        <v>0</v>
      </c>
      <c r="G36" s="551">
        <v>0</v>
      </c>
      <c r="H36" s="551"/>
      <c r="I36" s="551">
        <v>111</v>
      </c>
      <c r="J36" s="551">
        <v>0</v>
      </c>
      <c r="K36" s="551">
        <v>0</v>
      </c>
      <c r="L36" s="551"/>
      <c r="M36" s="551">
        <v>987</v>
      </c>
      <c r="N36" s="551">
        <v>0</v>
      </c>
      <c r="O36" s="551">
        <v>0</v>
      </c>
      <c r="P36" s="551"/>
      <c r="Q36" s="551">
        <v>1436</v>
      </c>
      <c r="R36" s="551">
        <v>0</v>
      </c>
      <c r="S36" s="550">
        <v>0</v>
      </c>
      <c r="T36" s="580"/>
    </row>
    <row r="37" spans="2:22" ht="12" customHeight="1">
      <c r="B37" s="2007"/>
      <c r="C37" s="233" t="s">
        <v>49</v>
      </c>
      <c r="D37" s="99"/>
      <c r="E37" s="551">
        <v>40</v>
      </c>
      <c r="F37" s="551">
        <v>0</v>
      </c>
      <c r="G37" s="551">
        <v>0</v>
      </c>
      <c r="H37" s="551"/>
      <c r="I37" s="551">
        <v>88</v>
      </c>
      <c r="J37" s="551">
        <v>0</v>
      </c>
      <c r="K37" s="551">
        <v>0</v>
      </c>
      <c r="L37" s="551"/>
      <c r="M37" s="551">
        <v>963</v>
      </c>
      <c r="N37" s="551">
        <v>0</v>
      </c>
      <c r="O37" s="551">
        <v>0</v>
      </c>
      <c r="P37" s="551"/>
      <c r="Q37" s="551">
        <v>1034</v>
      </c>
      <c r="R37" s="551">
        <v>0</v>
      </c>
      <c r="S37" s="550">
        <v>0</v>
      </c>
    </row>
    <row r="38" spans="2:22" ht="12.75" customHeight="1">
      <c r="B38" s="2006">
        <v>1406</v>
      </c>
      <c r="C38" s="86" t="s">
        <v>22</v>
      </c>
      <c r="D38" s="111"/>
      <c r="E38" s="553">
        <f>SUM(E39:E42)</f>
        <v>63</v>
      </c>
      <c r="F38" s="553">
        <f>SUM(F39:F42)</f>
        <v>0</v>
      </c>
      <c r="G38" s="553">
        <f>SUM(G39:G42)</f>
        <v>0</v>
      </c>
      <c r="H38" s="553"/>
      <c r="I38" s="553">
        <f>SUM(I39:I42)</f>
        <v>198</v>
      </c>
      <c r="J38" s="553">
        <f>SUM(J39:J42)</f>
        <v>0</v>
      </c>
      <c r="K38" s="553">
        <f>SUM(K39:K42)</f>
        <v>0</v>
      </c>
      <c r="L38" s="553"/>
      <c r="M38" s="553">
        <f>SUM(M39:M42)</f>
        <v>10521</v>
      </c>
      <c r="N38" s="553">
        <f>SUM(N39:N42)</f>
        <v>0</v>
      </c>
      <c r="O38" s="553">
        <f>SUM(O39:O42)</f>
        <v>3221</v>
      </c>
      <c r="P38" s="553"/>
      <c r="Q38" s="553">
        <f>SUM(Q39:Q42)</f>
        <v>13368</v>
      </c>
      <c r="R38" s="553">
        <f>SUM(R39:R42)</f>
        <v>0</v>
      </c>
      <c r="S38" s="558">
        <f>SUM(S39:S42)</f>
        <v>3221</v>
      </c>
    </row>
    <row r="39" spans="2:22" ht="12" customHeight="1">
      <c r="B39" s="2007"/>
      <c r="C39" s="233" t="s">
        <v>68</v>
      </c>
      <c r="D39" s="99"/>
      <c r="E39" s="551">
        <v>0</v>
      </c>
      <c r="F39" s="551">
        <v>0</v>
      </c>
      <c r="G39" s="551">
        <v>0</v>
      </c>
      <c r="H39" s="551"/>
      <c r="I39" s="551">
        <v>0</v>
      </c>
      <c r="J39" s="551">
        <v>0</v>
      </c>
      <c r="K39" s="551">
        <v>0</v>
      </c>
      <c r="L39" s="551"/>
      <c r="M39" s="551">
        <v>7812</v>
      </c>
      <c r="N39" s="551">
        <v>0</v>
      </c>
      <c r="O39" s="551">
        <v>1798</v>
      </c>
      <c r="P39" s="551"/>
      <c r="Q39" s="551">
        <v>9297</v>
      </c>
      <c r="R39" s="551">
        <v>0</v>
      </c>
      <c r="S39" s="550">
        <v>1798</v>
      </c>
    </row>
    <row r="40" spans="2:22" ht="12" customHeight="1">
      <c r="B40" s="2007"/>
      <c r="C40" s="233" t="s">
        <v>23</v>
      </c>
      <c r="D40" s="99"/>
      <c r="E40" s="551">
        <v>63</v>
      </c>
      <c r="F40" s="551">
        <v>0</v>
      </c>
      <c r="G40" s="551">
        <v>0</v>
      </c>
      <c r="H40" s="551"/>
      <c r="I40" s="551">
        <v>198</v>
      </c>
      <c r="J40" s="551">
        <v>0</v>
      </c>
      <c r="K40" s="551">
        <v>0</v>
      </c>
      <c r="L40" s="551"/>
      <c r="M40" s="551">
        <v>2513</v>
      </c>
      <c r="N40" s="551">
        <v>0</v>
      </c>
      <c r="O40" s="551">
        <v>1423</v>
      </c>
      <c r="P40" s="551"/>
      <c r="Q40" s="551">
        <v>3731</v>
      </c>
      <c r="R40" s="551">
        <v>0</v>
      </c>
      <c r="S40" s="550">
        <v>1423</v>
      </c>
    </row>
    <row r="41" spans="2:22" ht="12" customHeight="1">
      <c r="B41" s="2007"/>
      <c r="C41" s="233" t="s">
        <v>36</v>
      </c>
      <c r="D41" s="99"/>
      <c r="E41" s="551">
        <v>0</v>
      </c>
      <c r="F41" s="551">
        <v>0</v>
      </c>
      <c r="G41" s="551">
        <v>0</v>
      </c>
      <c r="H41" s="551"/>
      <c r="I41" s="551">
        <v>0</v>
      </c>
      <c r="J41" s="551">
        <v>0</v>
      </c>
      <c r="K41" s="551">
        <v>0</v>
      </c>
      <c r="L41" s="551"/>
      <c r="M41" s="551">
        <v>196</v>
      </c>
      <c r="N41" s="551">
        <v>0</v>
      </c>
      <c r="O41" s="551">
        <v>0</v>
      </c>
      <c r="P41" s="551"/>
      <c r="Q41" s="551">
        <v>268</v>
      </c>
      <c r="R41" s="551">
        <v>0</v>
      </c>
      <c r="S41" s="550">
        <v>0</v>
      </c>
    </row>
    <row r="42" spans="2:22" ht="12" customHeight="1">
      <c r="B42" s="2007"/>
      <c r="C42" s="233" t="s">
        <v>37</v>
      </c>
      <c r="D42" s="99"/>
      <c r="E42" s="551">
        <v>0</v>
      </c>
      <c r="F42" s="551">
        <v>0</v>
      </c>
      <c r="G42" s="551">
        <v>0</v>
      </c>
      <c r="H42" s="551"/>
      <c r="I42" s="551">
        <v>0</v>
      </c>
      <c r="J42" s="551">
        <v>0</v>
      </c>
      <c r="K42" s="551">
        <v>0</v>
      </c>
      <c r="L42" s="551"/>
      <c r="M42" s="551">
        <v>0</v>
      </c>
      <c r="N42" s="551">
        <v>0</v>
      </c>
      <c r="O42" s="551">
        <v>0</v>
      </c>
      <c r="P42" s="551"/>
      <c r="Q42" s="551">
        <v>72</v>
      </c>
      <c r="R42" s="551">
        <v>0</v>
      </c>
      <c r="S42" s="550">
        <v>0</v>
      </c>
    </row>
    <row r="43" spans="2:22" ht="12.75" customHeight="1">
      <c r="B43" s="2010">
        <v>1407</v>
      </c>
      <c r="C43" s="87" t="s">
        <v>24</v>
      </c>
      <c r="D43" s="111"/>
      <c r="E43" s="553">
        <f>SUM(E44:E45)</f>
        <v>14</v>
      </c>
      <c r="F43" s="553">
        <f>SUM(F44:F45)</f>
        <v>0</v>
      </c>
      <c r="G43" s="553">
        <f>SUM(G44:G45)</f>
        <v>0</v>
      </c>
      <c r="H43" s="553"/>
      <c r="I43" s="553">
        <f>SUM(I44:I45)</f>
        <v>28</v>
      </c>
      <c r="J43" s="553">
        <f>SUM(J44:J45)</f>
        <v>0</v>
      </c>
      <c r="K43" s="553">
        <f>SUM(K44:K45)</f>
        <v>0</v>
      </c>
      <c r="L43" s="553"/>
      <c r="M43" s="553">
        <f>SUM(M44:M45)</f>
        <v>2354</v>
      </c>
      <c r="N43" s="553">
        <f>SUM(N44:N45)</f>
        <v>0</v>
      </c>
      <c r="O43" s="553">
        <f>SUM(O44:O45)</f>
        <v>51</v>
      </c>
      <c r="P43" s="553"/>
      <c r="Q43" s="553">
        <f>SUM(Q44:Q45)</f>
        <v>3161</v>
      </c>
      <c r="R43" s="553">
        <f>SUM(R44:R45)</f>
        <v>0</v>
      </c>
      <c r="S43" s="558">
        <f>SUM(S44:S45)</f>
        <v>96</v>
      </c>
    </row>
    <row r="44" spans="2:22" ht="12" customHeight="1">
      <c r="B44" s="1981"/>
      <c r="C44" s="77" t="s">
        <v>69</v>
      </c>
      <c r="D44" s="99"/>
      <c r="E44" s="551">
        <v>0</v>
      </c>
      <c r="F44" s="551">
        <v>0</v>
      </c>
      <c r="G44" s="551">
        <v>0</v>
      </c>
      <c r="H44" s="551"/>
      <c r="I44" s="551">
        <v>0</v>
      </c>
      <c r="J44" s="551">
        <v>0</v>
      </c>
      <c r="K44" s="551">
        <v>0</v>
      </c>
      <c r="L44" s="551"/>
      <c r="M44" s="551">
        <v>1956</v>
      </c>
      <c r="N44" s="551">
        <v>0</v>
      </c>
      <c r="O44" s="551">
        <v>51</v>
      </c>
      <c r="P44" s="551"/>
      <c r="Q44" s="551">
        <v>2533</v>
      </c>
      <c r="R44" s="551">
        <v>0</v>
      </c>
      <c r="S44" s="550">
        <v>96</v>
      </c>
    </row>
    <row r="45" spans="2:22" ht="12" customHeight="1">
      <c r="B45" s="1981"/>
      <c r="C45" s="77" t="s">
        <v>51</v>
      </c>
      <c r="D45" s="138"/>
      <c r="E45" s="551">
        <v>14</v>
      </c>
      <c r="F45" s="551">
        <v>0</v>
      </c>
      <c r="G45" s="551">
        <v>0</v>
      </c>
      <c r="H45" s="551"/>
      <c r="I45" s="551">
        <v>28</v>
      </c>
      <c r="J45" s="551">
        <v>0</v>
      </c>
      <c r="K45" s="551">
        <v>0</v>
      </c>
      <c r="L45" s="551"/>
      <c r="M45" s="551">
        <v>398</v>
      </c>
      <c r="N45" s="551">
        <v>0</v>
      </c>
      <c r="O45" s="551">
        <v>0</v>
      </c>
      <c r="P45" s="551"/>
      <c r="Q45" s="551">
        <v>628</v>
      </c>
      <c r="R45" s="551">
        <v>0</v>
      </c>
      <c r="S45" s="550">
        <v>0</v>
      </c>
      <c r="V45" s="335"/>
    </row>
    <row r="46" spans="2:22" ht="12.75" customHeight="1">
      <c r="B46" s="2010">
        <v>1408</v>
      </c>
      <c r="C46" s="86" t="s">
        <v>25</v>
      </c>
      <c r="D46" s="111"/>
      <c r="E46" s="553">
        <f>SUM(E47:E50)</f>
        <v>0</v>
      </c>
      <c r="F46" s="553">
        <f>SUM(F47:F50)</f>
        <v>0</v>
      </c>
      <c r="G46" s="553">
        <f>SUM(G47:G50)</f>
        <v>0</v>
      </c>
      <c r="H46" s="553"/>
      <c r="I46" s="553">
        <f>SUM(I47:I50)</f>
        <v>0</v>
      </c>
      <c r="J46" s="553">
        <f>SUM(J47:J50)</f>
        <v>0</v>
      </c>
      <c r="K46" s="553">
        <f>SUM(K47:K50)</f>
        <v>0</v>
      </c>
      <c r="L46" s="553"/>
      <c r="M46" s="553">
        <f>SUM(M47:M50)</f>
        <v>17097</v>
      </c>
      <c r="N46" s="553">
        <f>SUM(N47:N50)</f>
        <v>0</v>
      </c>
      <c r="O46" s="553">
        <f>SUM(O47:O50)</f>
        <v>3256</v>
      </c>
      <c r="P46" s="553"/>
      <c r="Q46" s="553">
        <f>SUM(Q47:Q50)</f>
        <v>20132</v>
      </c>
      <c r="R46" s="553">
        <f>SUM(R47:R50)</f>
        <v>0</v>
      </c>
      <c r="S46" s="558">
        <f>SUM(S47:S50)</f>
        <v>3256</v>
      </c>
      <c r="V46" s="335"/>
    </row>
    <row r="47" spans="2:22" ht="12" customHeight="1">
      <c r="B47" s="1981"/>
      <c r="C47" s="233" t="s">
        <v>20</v>
      </c>
      <c r="D47" s="99"/>
      <c r="E47" s="551">
        <v>0</v>
      </c>
      <c r="F47" s="551">
        <v>0</v>
      </c>
      <c r="G47" s="551">
        <v>0</v>
      </c>
      <c r="H47" s="551"/>
      <c r="I47" s="551">
        <v>0</v>
      </c>
      <c r="J47" s="551">
        <v>0</v>
      </c>
      <c r="K47" s="551">
        <v>0</v>
      </c>
      <c r="L47" s="551"/>
      <c r="M47" s="551">
        <v>16134</v>
      </c>
      <c r="N47" s="551">
        <v>0</v>
      </c>
      <c r="O47" s="551">
        <v>3256</v>
      </c>
      <c r="P47" s="551"/>
      <c r="Q47" s="551">
        <v>19034</v>
      </c>
      <c r="R47" s="551">
        <v>0</v>
      </c>
      <c r="S47" s="550">
        <v>3256</v>
      </c>
    </row>
    <row r="48" spans="2:22" ht="12" customHeight="1">
      <c r="B48" s="1981"/>
      <c r="C48" s="77" t="s">
        <v>50</v>
      </c>
      <c r="D48" s="138"/>
      <c r="E48" s="551">
        <v>0</v>
      </c>
      <c r="F48" s="551">
        <v>0</v>
      </c>
      <c r="G48" s="551">
        <v>0</v>
      </c>
      <c r="H48" s="551"/>
      <c r="I48" s="551">
        <v>0</v>
      </c>
      <c r="J48" s="551">
        <v>0</v>
      </c>
      <c r="K48" s="551">
        <v>0</v>
      </c>
      <c r="L48" s="551"/>
      <c r="M48" s="551">
        <v>0</v>
      </c>
      <c r="N48" s="551">
        <v>0</v>
      </c>
      <c r="O48" s="551">
        <v>0</v>
      </c>
      <c r="P48" s="551"/>
      <c r="Q48" s="551">
        <v>0</v>
      </c>
      <c r="R48" s="551">
        <v>0</v>
      </c>
      <c r="S48" s="550">
        <v>0</v>
      </c>
    </row>
    <row r="49" spans="2:20" ht="12" customHeight="1">
      <c r="B49" s="1981"/>
      <c r="C49" s="77" t="s">
        <v>38</v>
      </c>
      <c r="D49" s="274"/>
      <c r="E49" s="551">
        <v>0</v>
      </c>
      <c r="F49" s="551">
        <v>0</v>
      </c>
      <c r="G49" s="551">
        <v>0</v>
      </c>
      <c r="H49" s="551"/>
      <c r="I49" s="551">
        <v>0</v>
      </c>
      <c r="J49" s="551">
        <v>0</v>
      </c>
      <c r="K49" s="551">
        <v>0</v>
      </c>
      <c r="L49" s="551"/>
      <c r="M49" s="551">
        <v>963</v>
      </c>
      <c r="N49" s="551">
        <v>0</v>
      </c>
      <c r="O49" s="551">
        <v>0</v>
      </c>
      <c r="P49" s="551"/>
      <c r="Q49" s="551">
        <v>1098</v>
      </c>
      <c r="R49" s="551">
        <v>0</v>
      </c>
      <c r="S49" s="550">
        <v>0</v>
      </c>
    </row>
    <row r="50" spans="2:20" ht="12" customHeight="1">
      <c r="B50" s="1982"/>
      <c r="C50" s="77" t="s">
        <v>119</v>
      </c>
      <c r="D50" s="99"/>
      <c r="E50" s="551">
        <v>0</v>
      </c>
      <c r="F50" s="551">
        <v>0</v>
      </c>
      <c r="G50" s="551">
        <v>0</v>
      </c>
      <c r="H50" s="551"/>
      <c r="I50" s="551">
        <v>0</v>
      </c>
      <c r="J50" s="551">
        <v>0</v>
      </c>
      <c r="K50" s="551">
        <v>0</v>
      </c>
      <c r="L50" s="551"/>
      <c r="M50" s="551">
        <v>0</v>
      </c>
      <c r="N50" s="551">
        <v>0</v>
      </c>
      <c r="O50" s="551">
        <v>0</v>
      </c>
      <c r="P50" s="551"/>
      <c r="Q50" s="551">
        <v>0</v>
      </c>
      <c r="R50" s="551">
        <v>0</v>
      </c>
      <c r="S50" s="550">
        <v>0</v>
      </c>
    </row>
    <row r="51" spans="2:20" ht="12.75" customHeight="1">
      <c r="B51" s="2010">
        <v>1624</v>
      </c>
      <c r="C51" s="87" t="s">
        <v>47</v>
      </c>
      <c r="D51" s="111"/>
      <c r="E51" s="553">
        <f>SUM(E52:E54)</f>
        <v>15</v>
      </c>
      <c r="F51" s="553">
        <f>SUM(F52:F54)</f>
        <v>0</v>
      </c>
      <c r="G51" s="553">
        <f>SUM(G52:G54)</f>
        <v>0</v>
      </c>
      <c r="H51" s="553"/>
      <c r="I51" s="553">
        <f>SUM(I52:I54)</f>
        <v>51</v>
      </c>
      <c r="J51" s="553">
        <f>SUM(J52:J54)</f>
        <v>0</v>
      </c>
      <c r="K51" s="553">
        <f>SUM(K52:K54)</f>
        <v>0</v>
      </c>
      <c r="L51" s="553"/>
      <c r="M51" s="553">
        <f>SUM(M52:M54)</f>
        <v>28534</v>
      </c>
      <c r="N51" s="553">
        <f>SUM(N52:N54)</f>
        <v>0</v>
      </c>
      <c r="O51" s="553">
        <f>SUM(O52:O54)</f>
        <v>0</v>
      </c>
      <c r="P51" s="553"/>
      <c r="Q51" s="553">
        <f>SUM(Q52:Q54)</f>
        <v>41560</v>
      </c>
      <c r="R51" s="553">
        <f>SUM(R52:R54)</f>
        <v>0</v>
      </c>
      <c r="S51" s="558">
        <f>SUM(S52:S54)</f>
        <v>0</v>
      </c>
      <c r="T51" s="581">
        <f>SUM(T52:T52)</f>
        <v>0</v>
      </c>
    </row>
    <row r="52" spans="2:20" ht="12" customHeight="1">
      <c r="B52" s="1981"/>
      <c r="C52" s="233" t="s">
        <v>289</v>
      </c>
      <c r="D52" s="99"/>
      <c r="E52" s="551">
        <v>0</v>
      </c>
      <c r="F52" s="551">
        <v>0</v>
      </c>
      <c r="G52" s="551">
        <v>0</v>
      </c>
      <c r="H52" s="551"/>
      <c r="I52" s="551">
        <v>0</v>
      </c>
      <c r="J52" s="551">
        <v>0</v>
      </c>
      <c r="K52" s="551">
        <v>0</v>
      </c>
      <c r="L52" s="551"/>
      <c r="M52" s="551">
        <v>0</v>
      </c>
      <c r="N52" s="551">
        <v>0</v>
      </c>
      <c r="O52" s="551">
        <v>0</v>
      </c>
      <c r="P52" s="551"/>
      <c r="Q52" s="551">
        <v>0</v>
      </c>
      <c r="R52" s="551">
        <v>0</v>
      </c>
      <c r="S52" s="550">
        <v>0</v>
      </c>
      <c r="T52" s="580"/>
    </row>
    <row r="53" spans="2:20" ht="12" customHeight="1">
      <c r="B53" s="1981"/>
      <c r="C53" s="77" t="s">
        <v>117</v>
      </c>
      <c r="D53" s="99"/>
      <c r="E53" s="551">
        <v>0</v>
      </c>
      <c r="F53" s="551">
        <v>0</v>
      </c>
      <c r="G53" s="551">
        <v>0</v>
      </c>
      <c r="H53" s="551"/>
      <c r="I53" s="551">
        <v>0</v>
      </c>
      <c r="J53" s="551">
        <v>0</v>
      </c>
      <c r="K53" s="551">
        <v>0</v>
      </c>
      <c r="L53" s="551"/>
      <c r="M53" s="551">
        <v>28436</v>
      </c>
      <c r="N53" s="551">
        <v>0</v>
      </c>
      <c r="O53" s="551">
        <v>0</v>
      </c>
      <c r="P53" s="551"/>
      <c r="Q53" s="551">
        <v>41455</v>
      </c>
      <c r="R53" s="551">
        <v>0</v>
      </c>
      <c r="S53" s="550">
        <v>0</v>
      </c>
    </row>
    <row r="54" spans="2:20" ht="12" customHeight="1">
      <c r="B54" s="1982"/>
      <c r="C54" s="77" t="s">
        <v>52</v>
      </c>
      <c r="D54" s="261"/>
      <c r="E54" s="551">
        <v>15</v>
      </c>
      <c r="F54" s="551">
        <v>0</v>
      </c>
      <c r="G54" s="551">
        <v>0</v>
      </c>
      <c r="H54" s="551"/>
      <c r="I54" s="551">
        <v>51</v>
      </c>
      <c r="J54" s="551">
        <v>0</v>
      </c>
      <c r="K54" s="551">
        <v>0</v>
      </c>
      <c r="L54" s="551"/>
      <c r="M54" s="551">
        <v>98</v>
      </c>
      <c r="N54" s="551">
        <v>0</v>
      </c>
      <c r="O54" s="551">
        <v>0</v>
      </c>
      <c r="P54" s="551"/>
      <c r="Q54" s="551">
        <v>105</v>
      </c>
      <c r="R54" s="551">
        <v>0</v>
      </c>
      <c r="S54" s="550">
        <v>0</v>
      </c>
    </row>
    <row r="55" spans="2:20" ht="12" customHeight="1">
      <c r="B55" s="2010"/>
      <c r="C55" s="271" t="s">
        <v>42</v>
      </c>
      <c r="D55" s="579"/>
      <c r="E55" s="554">
        <f>SUM(E56:E57)</f>
        <v>2232</v>
      </c>
      <c r="F55" s="554">
        <f>SUM(F56:F57)</f>
        <v>180</v>
      </c>
      <c r="G55" s="554">
        <f>SUM(G56:G57)</f>
        <v>1496</v>
      </c>
      <c r="H55" s="554"/>
      <c r="I55" s="554">
        <f>SUM(I56:I57)</f>
        <v>2943</v>
      </c>
      <c r="J55" s="554">
        <f>SUM(J56:J57)</f>
        <v>669</v>
      </c>
      <c r="K55" s="554">
        <f>SUM(K56:K57)</f>
        <v>1496</v>
      </c>
      <c r="L55" s="554"/>
      <c r="M55" s="554">
        <f>SUM(M56:M57)</f>
        <v>108821</v>
      </c>
      <c r="N55" s="554">
        <f>SUM(N56:N57)</f>
        <v>0</v>
      </c>
      <c r="O55" s="554">
        <f>SUM(O56:O57)</f>
        <v>16680</v>
      </c>
      <c r="P55" s="554"/>
      <c r="Q55" s="554">
        <f>SUM(Q56:Q57)</f>
        <v>127723</v>
      </c>
      <c r="R55" s="554">
        <f>SUM(R56:R57)</f>
        <v>0</v>
      </c>
      <c r="S55" s="578">
        <f>SUM(S56:S57)</f>
        <v>19458</v>
      </c>
    </row>
    <row r="56" spans="2:20" ht="12.75" customHeight="1">
      <c r="B56" s="1981"/>
      <c r="C56" s="293" t="s">
        <v>269</v>
      </c>
      <c r="D56" s="577"/>
      <c r="E56" s="546">
        <v>2232</v>
      </c>
      <c r="F56" s="546">
        <v>180</v>
      </c>
      <c r="G56" s="546">
        <v>1496</v>
      </c>
      <c r="H56" s="546"/>
      <c r="I56" s="546">
        <v>2943</v>
      </c>
      <c r="J56" s="546">
        <v>669</v>
      </c>
      <c r="K56" s="546">
        <v>1496</v>
      </c>
      <c r="L56" s="546"/>
      <c r="M56" s="546">
        <v>99163</v>
      </c>
      <c r="N56" s="546">
        <v>0</v>
      </c>
      <c r="O56" s="546">
        <v>13584</v>
      </c>
      <c r="P56" s="546"/>
      <c r="Q56" s="546">
        <v>115815</v>
      </c>
      <c r="R56" s="546">
        <v>0</v>
      </c>
      <c r="S56" s="545">
        <v>14896</v>
      </c>
    </row>
    <row r="57" spans="2:20" ht="12" customHeight="1">
      <c r="B57" s="1982"/>
      <c r="C57" s="51" t="s">
        <v>268</v>
      </c>
      <c r="D57" s="274"/>
      <c r="E57" s="543">
        <v>0</v>
      </c>
      <c r="F57" s="543">
        <v>0</v>
      </c>
      <c r="G57" s="543">
        <v>0</v>
      </c>
      <c r="H57" s="543"/>
      <c r="I57" s="543">
        <v>0</v>
      </c>
      <c r="J57" s="543">
        <v>0</v>
      </c>
      <c r="K57" s="543">
        <v>0</v>
      </c>
      <c r="L57" s="543"/>
      <c r="M57" s="576">
        <v>9658</v>
      </c>
      <c r="N57" s="576">
        <v>0</v>
      </c>
      <c r="O57" s="576">
        <v>3096</v>
      </c>
      <c r="P57" s="576"/>
      <c r="Q57" s="576">
        <v>11908</v>
      </c>
      <c r="R57" s="576">
        <v>0</v>
      </c>
      <c r="S57" s="575">
        <v>4562</v>
      </c>
    </row>
    <row r="58" spans="2:20" ht="12" customHeight="1">
      <c r="C58" s="115" t="s">
        <v>5</v>
      </c>
      <c r="D58" s="541"/>
      <c r="E58" s="540">
        <f t="shared" ref="E58:S58" si="1">SUM(E8+E16+E26+E30+E33+E38+E43+E46+E51+E55)</f>
        <v>3169</v>
      </c>
      <c r="F58" s="540">
        <f t="shared" si="1"/>
        <v>180</v>
      </c>
      <c r="G58" s="540">
        <f t="shared" si="1"/>
        <v>1496</v>
      </c>
      <c r="H58" s="540">
        <f t="shared" si="1"/>
        <v>0</v>
      </c>
      <c r="I58" s="540">
        <f t="shared" si="1"/>
        <v>5095</v>
      </c>
      <c r="J58" s="540">
        <f t="shared" si="1"/>
        <v>669</v>
      </c>
      <c r="K58" s="540">
        <f t="shared" si="1"/>
        <v>1496</v>
      </c>
      <c r="L58" s="540">
        <f t="shared" si="1"/>
        <v>0</v>
      </c>
      <c r="M58" s="540">
        <f t="shared" si="1"/>
        <v>295491</v>
      </c>
      <c r="N58" s="540">
        <f t="shared" si="1"/>
        <v>0</v>
      </c>
      <c r="O58" s="540">
        <f t="shared" si="1"/>
        <v>47218</v>
      </c>
      <c r="P58" s="540">
        <f t="shared" si="1"/>
        <v>0</v>
      </c>
      <c r="Q58" s="540">
        <f t="shared" si="1"/>
        <v>363900</v>
      </c>
      <c r="R58" s="540">
        <f t="shared" si="1"/>
        <v>0</v>
      </c>
      <c r="S58" s="539">
        <f t="shared" si="1"/>
        <v>52532</v>
      </c>
    </row>
    <row r="59" spans="2:20" ht="10.5" customHeight="1">
      <c r="B59" s="261"/>
      <c r="C59" s="261" t="s">
        <v>267</v>
      </c>
    </row>
    <row r="60" spans="2:20" ht="10.5" customHeight="1">
      <c r="C60" s="574"/>
    </row>
    <row r="61" spans="2:20">
      <c r="C61" s="574"/>
    </row>
  </sheetData>
  <mergeCells count="14">
    <mergeCell ref="B55:B57"/>
    <mergeCell ref="B2:S2"/>
    <mergeCell ref="B3:S3"/>
    <mergeCell ref="B5:B7"/>
    <mergeCell ref="B8:B14"/>
    <mergeCell ref="B26:B29"/>
    <mergeCell ref="B30:B32"/>
    <mergeCell ref="B16:B25"/>
    <mergeCell ref="C5:C7"/>
    <mergeCell ref="B51:B54"/>
    <mergeCell ref="B33:B37"/>
    <mergeCell ref="B38:B42"/>
    <mergeCell ref="B43:B45"/>
    <mergeCell ref="B46:B50"/>
  </mergeCells>
  <printOptions horizontalCentered="1"/>
  <pageMargins left="0.86614173228346458" right="0.98425196850393704" top="0.86614173228346458" bottom="0.94488188976377963" header="0.51181102362204722" footer="0.51181102362204722"/>
  <pageSetup scale="54" orientation="portrait" r:id="rId1"/>
  <headerFooter alignWithMargins="0">
    <oddFooter>&amp;F</oddFooter>
  </headerFooter>
  <colBreaks count="1" manualBreakCount="1">
    <brk id="19" max="5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9B2D8-137D-4819-9DB4-57F4D4901BD0}">
  <dimension ref="A2:V63"/>
  <sheetViews>
    <sheetView view="pageBreakPreview" zoomScaleNormal="100" zoomScaleSheetLayoutView="100" workbookViewId="0">
      <selection activeCell="B2" sqref="B2:L2"/>
    </sheetView>
  </sheetViews>
  <sheetFormatPr baseColWidth="10" defaultRowHeight="12.75"/>
  <cols>
    <col min="1" max="1" width="2.7109375" style="260" customWidth="1"/>
    <col min="2" max="2" width="6.42578125" style="250" bestFit="1" customWidth="1"/>
    <col min="3" max="3" width="58.28515625" style="250" customWidth="1"/>
    <col min="4" max="4" width="0.85546875" style="250" customWidth="1"/>
    <col min="5" max="5" width="7.7109375" style="538" customWidth="1"/>
    <col min="6" max="6" width="7.7109375" style="538" bestFit="1" customWidth="1"/>
    <col min="7" max="11" width="7.7109375" style="538" customWidth="1"/>
    <col min="12" max="12" width="10.7109375" style="538" customWidth="1"/>
    <col min="13" max="13" width="0.85546875" style="73" customWidth="1"/>
    <col min="14" max="14" width="7.140625" style="73" customWidth="1"/>
    <col min="15" max="16384" width="11.42578125" style="73"/>
  </cols>
  <sheetData>
    <row r="2" spans="1:22" ht="11.25" customHeight="1">
      <c r="B2" s="2173" t="s">
        <v>288</v>
      </c>
      <c r="C2" s="2173"/>
      <c r="D2" s="2173"/>
      <c r="E2" s="2173"/>
      <c r="F2" s="2173"/>
      <c r="G2" s="2173"/>
      <c r="H2" s="2173"/>
      <c r="I2" s="2173"/>
      <c r="J2" s="2173"/>
      <c r="K2" s="2173"/>
      <c r="L2" s="2173"/>
      <c r="M2" s="573"/>
    </row>
    <row r="3" spans="1:22" ht="11.25" customHeight="1">
      <c r="B3" s="2173">
        <v>2017</v>
      </c>
      <c r="C3" s="2173"/>
      <c r="D3" s="2173"/>
      <c r="E3" s="2173"/>
      <c r="F3" s="2173"/>
      <c r="G3" s="2173"/>
      <c r="H3" s="2173"/>
      <c r="I3" s="2173"/>
      <c r="J3" s="2173"/>
      <c r="K3" s="2173"/>
      <c r="L3" s="2173"/>
      <c r="M3" s="573"/>
    </row>
    <row r="4" spans="1:22" ht="3.75" customHeight="1"/>
    <row r="5" spans="1:22" ht="10.5" customHeight="1">
      <c r="B5" s="2206" t="s">
        <v>29</v>
      </c>
      <c r="C5" s="2199" t="s">
        <v>73</v>
      </c>
      <c r="D5" s="572"/>
      <c r="E5" s="571" t="s">
        <v>287</v>
      </c>
      <c r="F5" s="571"/>
      <c r="G5" s="571"/>
      <c r="H5" s="571"/>
      <c r="I5" s="571"/>
      <c r="J5" s="570"/>
      <c r="K5" s="570"/>
      <c r="L5" s="569"/>
    </row>
    <row r="6" spans="1:22" ht="10.5" customHeight="1">
      <c r="B6" s="2207"/>
      <c r="C6" s="2200"/>
      <c r="D6" s="363"/>
      <c r="E6" s="568" t="s">
        <v>286</v>
      </c>
      <c r="F6" s="568"/>
      <c r="G6" s="2460" t="s">
        <v>280</v>
      </c>
      <c r="H6" s="2460"/>
      <c r="I6" s="567"/>
      <c r="J6" s="2461" t="s">
        <v>285</v>
      </c>
      <c r="K6" s="2461"/>
      <c r="L6" s="566"/>
      <c r="M6" s="99"/>
      <c r="N6" s="99"/>
    </row>
    <row r="7" spans="1:22" ht="10.5" customHeight="1">
      <c r="B7" s="2208"/>
      <c r="C7" s="2201"/>
      <c r="D7" s="326"/>
      <c r="E7" s="565" t="s">
        <v>284</v>
      </c>
      <c r="F7" s="565" t="s">
        <v>282</v>
      </c>
      <c r="G7" s="565" t="s">
        <v>283</v>
      </c>
      <c r="H7" s="565" t="s">
        <v>282</v>
      </c>
      <c r="I7" s="565" t="s">
        <v>5</v>
      </c>
      <c r="J7" s="565" t="s">
        <v>281</v>
      </c>
      <c r="K7" s="565" t="s">
        <v>280</v>
      </c>
      <c r="L7" s="564" t="s">
        <v>5</v>
      </c>
      <c r="M7" s="356"/>
      <c r="N7" s="356"/>
      <c r="O7" s="356"/>
      <c r="P7" s="356"/>
      <c r="Q7" s="356"/>
      <c r="R7" s="356"/>
      <c r="S7" s="356"/>
      <c r="T7" s="356"/>
      <c r="U7" s="356"/>
      <c r="V7" s="356"/>
    </row>
    <row r="8" spans="1:22" s="345" customFormat="1" ht="12.75" customHeight="1">
      <c r="A8" s="260"/>
      <c r="B8" s="2006">
        <v>1401</v>
      </c>
      <c r="C8" s="563" t="s">
        <v>9</v>
      </c>
      <c r="D8" s="36"/>
      <c r="E8" s="553">
        <f>SUM(E9:E15)</f>
        <v>27756</v>
      </c>
      <c r="F8" s="553">
        <f>SUM(F9:F15)</f>
        <v>45</v>
      </c>
      <c r="G8" s="553">
        <f>SUM(G9:G15)</f>
        <v>14141</v>
      </c>
      <c r="H8" s="553">
        <f>SUM(H9:H15)</f>
        <v>0</v>
      </c>
      <c r="I8" s="553">
        <f t="shared" ref="I8:I32" si="0">SUM(E8:H8)</f>
        <v>41942</v>
      </c>
      <c r="J8" s="553">
        <f>SUM(J9:J15)</f>
        <v>73511</v>
      </c>
      <c r="K8" s="553">
        <f>SUM(K9:K15)</f>
        <v>0</v>
      </c>
      <c r="L8" s="558">
        <f t="shared" ref="L8:L25" si="1">SUM(J8:K8)</f>
        <v>73511</v>
      </c>
      <c r="M8" s="346"/>
      <c r="N8" s="346"/>
      <c r="O8" s="562"/>
    </row>
    <row r="9" spans="1:22" s="345" customFormat="1" ht="12" customHeight="1">
      <c r="A9" s="260"/>
      <c r="B9" s="2007"/>
      <c r="C9" s="237" t="s">
        <v>10</v>
      </c>
      <c r="D9" s="99"/>
      <c r="E9" s="551">
        <v>8048</v>
      </c>
      <c r="F9" s="551">
        <v>0</v>
      </c>
      <c r="G9" s="551">
        <v>3964</v>
      </c>
      <c r="H9" s="551">
        <v>0</v>
      </c>
      <c r="I9" s="551">
        <f t="shared" si="0"/>
        <v>12012</v>
      </c>
      <c r="J9" s="551">
        <v>9125</v>
      </c>
      <c r="K9" s="551">
        <v>0</v>
      </c>
      <c r="L9" s="550">
        <f t="shared" si="1"/>
        <v>9125</v>
      </c>
      <c r="M9" s="346"/>
      <c r="N9" s="346"/>
    </row>
    <row r="10" spans="1:22" s="350" customFormat="1" ht="12" customHeight="1">
      <c r="A10" s="561"/>
      <c r="B10" s="2007"/>
      <c r="C10" s="233" t="s">
        <v>11</v>
      </c>
      <c r="D10" s="99"/>
      <c r="E10" s="551">
        <v>8865</v>
      </c>
      <c r="F10" s="551">
        <v>45</v>
      </c>
      <c r="G10" s="551">
        <v>3817</v>
      </c>
      <c r="H10" s="551">
        <v>0</v>
      </c>
      <c r="I10" s="551">
        <f t="shared" si="0"/>
        <v>12727</v>
      </c>
      <c r="J10" s="551">
        <v>28051</v>
      </c>
      <c r="K10" s="551">
        <v>0</v>
      </c>
      <c r="L10" s="550">
        <f t="shared" si="1"/>
        <v>28051</v>
      </c>
      <c r="M10" s="560"/>
      <c r="N10" s="346"/>
      <c r="O10" s="1"/>
    </row>
    <row r="11" spans="1:22" s="350" customFormat="1" ht="12" customHeight="1">
      <c r="A11" s="561"/>
      <c r="B11" s="2007"/>
      <c r="C11" s="233" t="s">
        <v>12</v>
      </c>
      <c r="D11" s="99"/>
      <c r="E11" s="551">
        <v>5673</v>
      </c>
      <c r="F11" s="551">
        <v>0</v>
      </c>
      <c r="G11" s="551">
        <v>3971</v>
      </c>
      <c r="H11" s="551">
        <v>0</v>
      </c>
      <c r="I11" s="551">
        <f t="shared" si="0"/>
        <v>9644</v>
      </c>
      <c r="J11" s="551">
        <v>25170</v>
      </c>
      <c r="K11" s="551">
        <v>0</v>
      </c>
      <c r="L11" s="550">
        <f t="shared" si="1"/>
        <v>25170</v>
      </c>
      <c r="M11" s="560"/>
      <c r="N11" s="346"/>
      <c r="O11" s="1"/>
    </row>
    <row r="12" spans="1:22" ht="12" customHeight="1">
      <c r="B12" s="2007"/>
      <c r="C12" s="233" t="s">
        <v>30</v>
      </c>
      <c r="D12" s="142"/>
      <c r="E12" s="551">
        <v>1270</v>
      </c>
      <c r="F12" s="551">
        <v>0</v>
      </c>
      <c r="G12" s="551">
        <v>747</v>
      </c>
      <c r="H12" s="551">
        <v>0</v>
      </c>
      <c r="I12" s="551">
        <f t="shared" si="0"/>
        <v>2017</v>
      </c>
      <c r="J12" s="551">
        <v>6970</v>
      </c>
      <c r="K12" s="551">
        <v>0</v>
      </c>
      <c r="L12" s="550">
        <f t="shared" si="1"/>
        <v>6970</v>
      </c>
      <c r="M12" s="1"/>
      <c r="N12" s="346"/>
      <c r="O12" s="261"/>
    </row>
    <row r="13" spans="1:22" s="345" customFormat="1" ht="12" customHeight="1">
      <c r="A13" s="260"/>
      <c r="B13" s="2007"/>
      <c r="C13" s="233" t="s">
        <v>31</v>
      </c>
      <c r="D13" s="99"/>
      <c r="E13" s="551">
        <v>1025</v>
      </c>
      <c r="F13" s="551">
        <v>0</v>
      </c>
      <c r="G13" s="551">
        <v>317</v>
      </c>
      <c r="H13" s="551">
        <v>0</v>
      </c>
      <c r="I13" s="551">
        <f t="shared" si="0"/>
        <v>1342</v>
      </c>
      <c r="J13" s="551">
        <v>954</v>
      </c>
      <c r="K13" s="551">
        <v>0</v>
      </c>
      <c r="L13" s="550">
        <f t="shared" si="1"/>
        <v>954</v>
      </c>
      <c r="M13" s="346"/>
      <c r="N13" s="346"/>
      <c r="P13" s="73"/>
      <c r="Q13" s="346"/>
      <c r="R13" s="346"/>
      <c r="S13" s="346"/>
    </row>
    <row r="14" spans="1:22" ht="12" customHeight="1">
      <c r="B14" s="2007"/>
      <c r="C14" s="233" t="s">
        <v>58</v>
      </c>
      <c r="D14" s="99"/>
      <c r="E14" s="551">
        <v>2875</v>
      </c>
      <c r="F14" s="551">
        <v>0</v>
      </c>
      <c r="G14" s="551">
        <v>1325</v>
      </c>
      <c r="H14" s="551">
        <v>0</v>
      </c>
      <c r="I14" s="551">
        <f t="shared" si="0"/>
        <v>4200</v>
      </c>
      <c r="J14" s="551">
        <v>3241</v>
      </c>
      <c r="K14" s="551">
        <v>0</v>
      </c>
      <c r="L14" s="550">
        <f t="shared" si="1"/>
        <v>3241</v>
      </c>
      <c r="M14" s="1"/>
      <c r="N14" s="346"/>
      <c r="O14" s="1"/>
    </row>
    <row r="15" spans="1:22" ht="12" customHeight="1">
      <c r="B15" s="57"/>
      <c r="C15" s="233" t="s">
        <v>64</v>
      </c>
      <c r="D15" s="99"/>
      <c r="E15" s="551">
        <v>0</v>
      </c>
      <c r="F15" s="551">
        <v>0</v>
      </c>
      <c r="G15" s="551">
        <v>0</v>
      </c>
      <c r="H15" s="551">
        <v>0</v>
      </c>
      <c r="I15" s="551">
        <f t="shared" si="0"/>
        <v>0</v>
      </c>
      <c r="J15" s="551">
        <v>0</v>
      </c>
      <c r="K15" s="551">
        <v>0</v>
      </c>
      <c r="L15" s="550">
        <f t="shared" si="1"/>
        <v>0</v>
      </c>
      <c r="M15" s="1"/>
      <c r="N15" s="346"/>
      <c r="O15" s="1"/>
    </row>
    <row r="16" spans="1:22" s="345" customFormat="1" ht="12.75" customHeight="1">
      <c r="A16" s="260"/>
      <c r="B16" s="2006">
        <v>1402</v>
      </c>
      <c r="C16" s="86" t="s">
        <v>13</v>
      </c>
      <c r="D16" s="111"/>
      <c r="E16" s="553">
        <f>SUM(E17:E25)</f>
        <v>75070</v>
      </c>
      <c r="F16" s="553">
        <f>SUM(F17:F25)</f>
        <v>309</v>
      </c>
      <c r="G16" s="553">
        <f>SUM(G17:G25)</f>
        <v>22119</v>
      </c>
      <c r="H16" s="553">
        <f>SUM(H17:H25)</f>
        <v>0</v>
      </c>
      <c r="I16" s="553">
        <f t="shared" si="0"/>
        <v>97498</v>
      </c>
      <c r="J16" s="553">
        <f>SUM(J17:J25)</f>
        <v>86216</v>
      </c>
      <c r="K16" s="553">
        <f>SUM(K17:K25)</f>
        <v>0</v>
      </c>
      <c r="L16" s="558">
        <f t="shared" si="1"/>
        <v>86216</v>
      </c>
      <c r="M16" s="346"/>
      <c r="N16" s="346"/>
      <c r="O16" s="346"/>
    </row>
    <row r="17" spans="2:15" ht="12" customHeight="1">
      <c r="B17" s="2007"/>
      <c r="C17" s="233" t="s">
        <v>92</v>
      </c>
      <c r="D17" s="99"/>
      <c r="E17" s="551">
        <v>16874</v>
      </c>
      <c r="F17" s="551">
        <v>96</v>
      </c>
      <c r="G17" s="551">
        <v>1524</v>
      </c>
      <c r="H17" s="551">
        <v>0</v>
      </c>
      <c r="I17" s="551">
        <f t="shared" si="0"/>
        <v>18494</v>
      </c>
      <c r="J17" s="551">
        <v>26754</v>
      </c>
      <c r="K17" s="551">
        <v>0</v>
      </c>
      <c r="L17" s="550">
        <f t="shared" si="1"/>
        <v>26754</v>
      </c>
    </row>
    <row r="18" spans="2:15" ht="12" customHeight="1">
      <c r="B18" s="2007"/>
      <c r="C18" s="233" t="s">
        <v>110</v>
      </c>
      <c r="D18" s="99"/>
      <c r="E18" s="551">
        <v>16974</v>
      </c>
      <c r="F18" s="551">
        <v>89</v>
      </c>
      <c r="G18" s="551">
        <v>4621</v>
      </c>
      <c r="H18" s="551">
        <v>0</v>
      </c>
      <c r="I18" s="551">
        <f t="shared" si="0"/>
        <v>21684</v>
      </c>
      <c r="J18" s="551">
        <v>21021</v>
      </c>
      <c r="K18" s="551">
        <v>0</v>
      </c>
      <c r="L18" s="550">
        <f t="shared" si="1"/>
        <v>21021</v>
      </c>
    </row>
    <row r="19" spans="2:15" ht="12" customHeight="1">
      <c r="B19" s="2007"/>
      <c r="C19" s="233" t="s">
        <v>56</v>
      </c>
      <c r="D19" s="99"/>
      <c r="E19" s="551">
        <v>14897</v>
      </c>
      <c r="F19" s="551">
        <v>124</v>
      </c>
      <c r="G19" s="551">
        <v>3214</v>
      </c>
      <c r="H19" s="551">
        <v>0</v>
      </c>
      <c r="I19" s="551">
        <f t="shared" si="0"/>
        <v>18235</v>
      </c>
      <c r="J19" s="551">
        <v>13578</v>
      </c>
      <c r="K19" s="551">
        <v>0</v>
      </c>
      <c r="L19" s="550">
        <f t="shared" si="1"/>
        <v>13578</v>
      </c>
    </row>
    <row r="20" spans="2:15" ht="12" customHeight="1">
      <c r="B20" s="2007"/>
      <c r="C20" s="233" t="s">
        <v>125</v>
      </c>
      <c r="D20" s="99"/>
      <c r="E20" s="551">
        <v>7541</v>
      </c>
      <c r="F20" s="551">
        <v>0</v>
      </c>
      <c r="G20" s="551">
        <v>9857</v>
      </c>
      <c r="H20" s="551">
        <v>0</v>
      </c>
      <c r="I20" s="551">
        <f t="shared" si="0"/>
        <v>17398</v>
      </c>
      <c r="J20" s="551">
        <v>7548</v>
      </c>
      <c r="K20" s="551">
        <v>0</v>
      </c>
      <c r="L20" s="550">
        <f t="shared" si="1"/>
        <v>7548</v>
      </c>
    </row>
    <row r="21" spans="2:15" ht="12" customHeight="1">
      <c r="B21" s="2007"/>
      <c r="C21" s="233" t="s">
        <v>124</v>
      </c>
      <c r="D21" s="99"/>
      <c r="E21" s="551">
        <v>4154</v>
      </c>
      <c r="F21" s="551">
        <v>0</v>
      </c>
      <c r="G21" s="551">
        <v>325</v>
      </c>
      <c r="H21" s="551">
        <v>0</v>
      </c>
      <c r="I21" s="551">
        <f t="shared" si="0"/>
        <v>4479</v>
      </c>
      <c r="J21" s="551">
        <v>3987</v>
      </c>
      <c r="K21" s="551">
        <v>0</v>
      </c>
      <c r="L21" s="550">
        <f t="shared" si="1"/>
        <v>3987</v>
      </c>
    </row>
    <row r="22" spans="2:15" ht="12" customHeight="1">
      <c r="B22" s="2007"/>
      <c r="C22" s="233" t="s">
        <v>53</v>
      </c>
      <c r="D22" s="99"/>
      <c r="E22" s="551">
        <v>2645</v>
      </c>
      <c r="F22" s="551">
        <v>0</v>
      </c>
      <c r="G22" s="551">
        <v>1121</v>
      </c>
      <c r="H22" s="551">
        <v>0</v>
      </c>
      <c r="I22" s="551">
        <f t="shared" si="0"/>
        <v>3766</v>
      </c>
      <c r="J22" s="551">
        <v>3457</v>
      </c>
      <c r="K22" s="551">
        <v>0</v>
      </c>
      <c r="L22" s="550">
        <f t="shared" si="1"/>
        <v>3457</v>
      </c>
    </row>
    <row r="23" spans="2:15" ht="12" customHeight="1">
      <c r="B23" s="2007"/>
      <c r="C23" s="233" t="s">
        <v>123</v>
      </c>
      <c r="D23" s="99"/>
      <c r="E23" s="551">
        <v>11985</v>
      </c>
      <c r="F23" s="551">
        <v>0</v>
      </c>
      <c r="G23" s="551">
        <v>1457</v>
      </c>
      <c r="H23" s="551">
        <v>0</v>
      </c>
      <c r="I23" s="551">
        <f t="shared" si="0"/>
        <v>13442</v>
      </c>
      <c r="J23" s="551">
        <v>9871</v>
      </c>
      <c r="K23" s="551">
        <v>0</v>
      </c>
      <c r="L23" s="550">
        <f t="shared" si="1"/>
        <v>9871</v>
      </c>
    </row>
    <row r="24" spans="2:15" ht="12" customHeight="1">
      <c r="B24" s="2007"/>
      <c r="C24" s="233" t="s">
        <v>279</v>
      </c>
      <c r="D24" s="138"/>
      <c r="E24" s="551">
        <v>0</v>
      </c>
      <c r="F24" s="551">
        <v>0</v>
      </c>
      <c r="G24" s="551">
        <v>0</v>
      </c>
      <c r="H24" s="551">
        <v>0</v>
      </c>
      <c r="I24" s="551">
        <f t="shared" si="0"/>
        <v>0</v>
      </c>
      <c r="J24" s="551">
        <v>0</v>
      </c>
      <c r="K24" s="551">
        <v>0</v>
      </c>
      <c r="L24" s="550">
        <f t="shared" si="1"/>
        <v>0</v>
      </c>
    </row>
    <row r="25" spans="2:15" ht="12" customHeight="1">
      <c r="B25" s="2008"/>
      <c r="C25" s="233" t="s">
        <v>278</v>
      </c>
      <c r="D25" s="99"/>
      <c r="E25" s="551">
        <v>0</v>
      </c>
      <c r="F25" s="551">
        <v>0</v>
      </c>
      <c r="G25" s="551">
        <v>0</v>
      </c>
      <c r="H25" s="551">
        <v>0</v>
      </c>
      <c r="I25" s="551">
        <f t="shared" si="0"/>
        <v>0</v>
      </c>
      <c r="J25" s="551">
        <v>0</v>
      </c>
      <c r="K25" s="551">
        <v>0</v>
      </c>
      <c r="L25" s="550">
        <f t="shared" si="1"/>
        <v>0</v>
      </c>
    </row>
    <row r="26" spans="2:15" ht="12.75" customHeight="1">
      <c r="B26" s="2006">
        <v>1403</v>
      </c>
      <c r="C26" s="86" t="s">
        <v>14</v>
      </c>
      <c r="D26" s="39"/>
      <c r="E26" s="553">
        <f>SUM(E27:E29)</f>
        <v>55670</v>
      </c>
      <c r="F26" s="553">
        <f>SUM(F27:F29)</f>
        <v>0</v>
      </c>
      <c r="G26" s="553">
        <f>SUM(G27:G29)</f>
        <v>8294</v>
      </c>
      <c r="H26" s="553">
        <f>SUM(H27:H29)</f>
        <v>0</v>
      </c>
      <c r="I26" s="553">
        <f t="shared" si="0"/>
        <v>63964</v>
      </c>
      <c r="J26" s="553">
        <f>SUM(J27:J29)</f>
        <v>98000</v>
      </c>
      <c r="K26" s="553">
        <f>SUM(K27:K29)</f>
        <v>3698</v>
      </c>
      <c r="L26" s="558">
        <f>SUM(L27:L29)</f>
        <v>101698</v>
      </c>
    </row>
    <row r="27" spans="2:15" ht="12" customHeight="1">
      <c r="B27" s="2007"/>
      <c r="C27" s="233" t="s">
        <v>33</v>
      </c>
      <c r="D27" s="99"/>
      <c r="E27" s="551">
        <v>24012</v>
      </c>
      <c r="F27" s="551">
        <v>0</v>
      </c>
      <c r="G27" s="551">
        <v>5874</v>
      </c>
      <c r="H27" s="551">
        <v>0</v>
      </c>
      <c r="I27" s="551">
        <f t="shared" si="0"/>
        <v>29886</v>
      </c>
      <c r="J27" s="551">
        <v>68214</v>
      </c>
      <c r="K27" s="551">
        <v>3698</v>
      </c>
      <c r="L27" s="550">
        <f t="shared" ref="L27:L32" si="2">SUM(J27:K27)</f>
        <v>71912</v>
      </c>
    </row>
    <row r="28" spans="2:15" ht="12" customHeight="1">
      <c r="B28" s="2007"/>
      <c r="C28" s="233" t="s">
        <v>15</v>
      </c>
      <c r="D28" s="99"/>
      <c r="E28" s="551">
        <v>7471</v>
      </c>
      <c r="F28" s="551">
        <v>0</v>
      </c>
      <c r="G28" s="551">
        <v>541</v>
      </c>
      <c r="H28" s="551">
        <v>0</v>
      </c>
      <c r="I28" s="551">
        <f t="shared" si="0"/>
        <v>8012</v>
      </c>
      <c r="J28" s="551">
        <v>8745</v>
      </c>
      <c r="K28" s="551">
        <v>0</v>
      </c>
      <c r="L28" s="550">
        <f t="shared" si="2"/>
        <v>8745</v>
      </c>
    </row>
    <row r="29" spans="2:15" ht="12" customHeight="1">
      <c r="B29" s="2007"/>
      <c r="C29" s="233" t="s">
        <v>16</v>
      </c>
      <c r="D29" s="99"/>
      <c r="E29" s="551">
        <v>24187</v>
      </c>
      <c r="F29" s="551">
        <v>0</v>
      </c>
      <c r="G29" s="551">
        <v>1879</v>
      </c>
      <c r="H29" s="551">
        <v>0</v>
      </c>
      <c r="I29" s="551">
        <f t="shared" si="0"/>
        <v>26066</v>
      </c>
      <c r="J29" s="551">
        <v>21041</v>
      </c>
      <c r="K29" s="551">
        <v>0</v>
      </c>
      <c r="L29" s="550">
        <f t="shared" si="2"/>
        <v>21041</v>
      </c>
    </row>
    <row r="30" spans="2:15" ht="12.75" customHeight="1">
      <c r="B30" s="2010">
        <v>1404</v>
      </c>
      <c r="C30" s="86" t="s">
        <v>34</v>
      </c>
      <c r="D30" s="111"/>
      <c r="E30" s="553">
        <f>SUM(E31:E32)</f>
        <v>82999</v>
      </c>
      <c r="F30" s="553">
        <f>SUM(F31:F32)</f>
        <v>85</v>
      </c>
      <c r="G30" s="553">
        <f>SUM(G31:G32)</f>
        <v>37534</v>
      </c>
      <c r="H30" s="553">
        <f>SUM(H31:H32)</f>
        <v>0</v>
      </c>
      <c r="I30" s="553">
        <f t="shared" si="0"/>
        <v>120618</v>
      </c>
      <c r="J30" s="553">
        <f>SUM(J31:J32)</f>
        <v>65201</v>
      </c>
      <c r="K30" s="553">
        <f>SUM(K31:K32)</f>
        <v>0</v>
      </c>
      <c r="L30" s="558">
        <f t="shared" si="2"/>
        <v>65201</v>
      </c>
    </row>
    <row r="31" spans="2:15" ht="12" customHeight="1">
      <c r="B31" s="1981"/>
      <c r="C31" s="233" t="s">
        <v>109</v>
      </c>
      <c r="D31" s="99"/>
      <c r="E31" s="551">
        <v>39014</v>
      </c>
      <c r="F31" s="551">
        <v>85</v>
      </c>
      <c r="G31" s="551">
        <v>8987</v>
      </c>
      <c r="H31" s="551">
        <v>0</v>
      </c>
      <c r="I31" s="551">
        <f t="shared" si="0"/>
        <v>48086</v>
      </c>
      <c r="J31" s="551">
        <v>42147</v>
      </c>
      <c r="K31" s="551">
        <v>0</v>
      </c>
      <c r="L31" s="550">
        <f t="shared" si="2"/>
        <v>42147</v>
      </c>
    </row>
    <row r="32" spans="2:15" ht="12" customHeight="1">
      <c r="B32" s="1981"/>
      <c r="C32" s="233" t="s">
        <v>17</v>
      </c>
      <c r="D32" s="99"/>
      <c r="E32" s="551">
        <v>43985</v>
      </c>
      <c r="F32" s="551">
        <v>0</v>
      </c>
      <c r="G32" s="551">
        <v>28547</v>
      </c>
      <c r="H32" s="551">
        <v>0</v>
      </c>
      <c r="I32" s="543">
        <f t="shared" si="0"/>
        <v>72532</v>
      </c>
      <c r="J32" s="551">
        <v>23054</v>
      </c>
      <c r="K32" s="551">
        <v>0</v>
      </c>
      <c r="L32" s="550">
        <f t="shared" si="2"/>
        <v>23054</v>
      </c>
      <c r="O32" s="559"/>
    </row>
    <row r="33" spans="2:12" ht="12.75" customHeight="1">
      <c r="B33" s="2006">
        <v>1405</v>
      </c>
      <c r="C33" s="86" t="s">
        <v>18</v>
      </c>
      <c r="D33" s="148"/>
      <c r="E33" s="553">
        <f t="shared" ref="E33:L33" si="3">SUM(E34:E37)</f>
        <v>75564</v>
      </c>
      <c r="F33" s="553">
        <f t="shared" si="3"/>
        <v>459</v>
      </c>
      <c r="G33" s="553">
        <f t="shared" si="3"/>
        <v>29111</v>
      </c>
      <c r="H33" s="553">
        <f t="shared" si="3"/>
        <v>0</v>
      </c>
      <c r="I33" s="553">
        <f t="shared" si="3"/>
        <v>105134</v>
      </c>
      <c r="J33" s="553">
        <f t="shared" si="3"/>
        <v>72074</v>
      </c>
      <c r="K33" s="553">
        <f t="shared" si="3"/>
        <v>0</v>
      </c>
      <c r="L33" s="558">
        <f t="shared" si="3"/>
        <v>72074</v>
      </c>
    </row>
    <row r="34" spans="2:12" ht="12" customHeight="1">
      <c r="B34" s="2007"/>
      <c r="C34" s="233" t="s">
        <v>21</v>
      </c>
      <c r="D34" s="99"/>
      <c r="E34" s="551">
        <v>50147</v>
      </c>
      <c r="F34" s="551">
        <v>245</v>
      </c>
      <c r="G34" s="551">
        <v>16124</v>
      </c>
      <c r="H34" s="551">
        <v>0</v>
      </c>
      <c r="I34" s="551">
        <f t="shared" ref="I34:I44" si="4">SUM(E34:H34)</f>
        <v>66516</v>
      </c>
      <c r="J34" s="551">
        <v>35089</v>
      </c>
      <c r="K34" s="551">
        <v>0</v>
      </c>
      <c r="L34" s="550">
        <f t="shared" ref="L34:L44" si="5">SUM(J34:K34)</f>
        <v>35089</v>
      </c>
    </row>
    <row r="35" spans="2:12" ht="12" customHeight="1">
      <c r="B35" s="2007"/>
      <c r="C35" s="233" t="s">
        <v>19</v>
      </c>
      <c r="D35" s="99"/>
      <c r="E35" s="551">
        <v>25417</v>
      </c>
      <c r="F35" s="551">
        <v>214</v>
      </c>
      <c r="G35" s="551">
        <v>12987</v>
      </c>
      <c r="H35" s="551">
        <v>0</v>
      </c>
      <c r="I35" s="551">
        <f t="shared" si="4"/>
        <v>38618</v>
      </c>
      <c r="J35" s="551">
        <v>36985</v>
      </c>
      <c r="K35" s="551"/>
      <c r="L35" s="550">
        <f t="shared" si="5"/>
        <v>36985</v>
      </c>
    </row>
    <row r="36" spans="2:12" ht="12" customHeight="1">
      <c r="B36" s="2007"/>
      <c r="C36" s="233" t="s">
        <v>277</v>
      </c>
      <c r="D36" s="99"/>
      <c r="E36" s="551">
        <v>0</v>
      </c>
      <c r="F36" s="551">
        <v>0</v>
      </c>
      <c r="G36" s="551">
        <v>0</v>
      </c>
      <c r="H36" s="551">
        <v>0</v>
      </c>
      <c r="I36" s="551">
        <f t="shared" si="4"/>
        <v>0</v>
      </c>
      <c r="J36" s="551">
        <v>0</v>
      </c>
      <c r="K36" s="551">
        <v>0</v>
      </c>
      <c r="L36" s="550">
        <f t="shared" si="5"/>
        <v>0</v>
      </c>
    </row>
    <row r="37" spans="2:12" ht="12" customHeight="1">
      <c r="B37" s="2007"/>
      <c r="C37" s="233" t="s">
        <v>276</v>
      </c>
      <c r="D37" s="99"/>
      <c r="E37" s="551">
        <v>0</v>
      </c>
      <c r="F37" s="551">
        <v>0</v>
      </c>
      <c r="G37" s="551">
        <v>0</v>
      </c>
      <c r="H37" s="551">
        <v>0</v>
      </c>
      <c r="I37" s="551">
        <f t="shared" si="4"/>
        <v>0</v>
      </c>
      <c r="J37" s="551">
        <v>0</v>
      </c>
      <c r="K37" s="551">
        <v>0</v>
      </c>
      <c r="L37" s="550">
        <f t="shared" si="5"/>
        <v>0</v>
      </c>
    </row>
    <row r="38" spans="2:12" ht="12.75" customHeight="1">
      <c r="B38" s="2006">
        <v>1406</v>
      </c>
      <c r="C38" s="86" t="s">
        <v>22</v>
      </c>
      <c r="D38" s="111"/>
      <c r="E38" s="553">
        <f>SUM(E39:E42)</f>
        <v>97841</v>
      </c>
      <c r="F38" s="553">
        <f>SUM(F39:F42)</f>
        <v>369</v>
      </c>
      <c r="G38" s="553">
        <f>SUM(G39:G42)</f>
        <v>20685</v>
      </c>
      <c r="H38" s="553">
        <f>SUM(H39:H42)</f>
        <v>0</v>
      </c>
      <c r="I38" s="553">
        <f t="shared" si="4"/>
        <v>118895</v>
      </c>
      <c r="J38" s="553">
        <f>SUM(J39:J42)</f>
        <v>152816</v>
      </c>
      <c r="K38" s="553">
        <f>SUM(K39:K42)</f>
        <v>0</v>
      </c>
      <c r="L38" s="558">
        <f t="shared" si="5"/>
        <v>152816</v>
      </c>
    </row>
    <row r="39" spans="2:12" ht="12" customHeight="1">
      <c r="B39" s="2007"/>
      <c r="C39" s="233" t="s">
        <v>68</v>
      </c>
      <c r="D39" s="99"/>
      <c r="E39" s="551">
        <v>53014</v>
      </c>
      <c r="F39" s="551">
        <v>369</v>
      </c>
      <c r="G39" s="551">
        <v>15987</v>
      </c>
      <c r="H39" s="551">
        <v>0</v>
      </c>
      <c r="I39" s="551">
        <f t="shared" si="4"/>
        <v>69370</v>
      </c>
      <c r="J39" s="551">
        <v>61457</v>
      </c>
      <c r="K39" s="551">
        <v>0</v>
      </c>
      <c r="L39" s="550">
        <f t="shared" si="5"/>
        <v>61457</v>
      </c>
    </row>
    <row r="40" spans="2:12" ht="12" customHeight="1">
      <c r="B40" s="2007"/>
      <c r="C40" s="233" t="s">
        <v>23</v>
      </c>
      <c r="D40" s="99"/>
      <c r="E40" s="551">
        <v>26417</v>
      </c>
      <c r="F40" s="551">
        <v>0</v>
      </c>
      <c r="G40" s="551">
        <v>3241</v>
      </c>
      <c r="H40" s="551">
        <v>0</v>
      </c>
      <c r="I40" s="551">
        <f t="shared" si="4"/>
        <v>29658</v>
      </c>
      <c r="J40" s="551">
        <v>72145</v>
      </c>
      <c r="K40" s="551">
        <v>0</v>
      </c>
      <c r="L40" s="550">
        <f t="shared" si="5"/>
        <v>72145</v>
      </c>
    </row>
    <row r="41" spans="2:12" ht="12" customHeight="1">
      <c r="B41" s="2007"/>
      <c r="C41" s="233" t="s">
        <v>275</v>
      </c>
      <c r="D41" s="99"/>
      <c r="E41" s="551">
        <v>18410</v>
      </c>
      <c r="F41" s="551">
        <v>0</v>
      </c>
      <c r="G41" s="551">
        <v>1457</v>
      </c>
      <c r="H41" s="551">
        <v>0</v>
      </c>
      <c r="I41" s="551">
        <f t="shared" si="4"/>
        <v>19867</v>
      </c>
      <c r="J41" s="551">
        <v>19214</v>
      </c>
      <c r="K41" s="551">
        <v>0</v>
      </c>
      <c r="L41" s="550">
        <f t="shared" si="5"/>
        <v>19214</v>
      </c>
    </row>
    <row r="42" spans="2:12" ht="12" customHeight="1">
      <c r="B42" s="2007"/>
      <c r="C42" s="233" t="s">
        <v>274</v>
      </c>
      <c r="D42" s="99"/>
      <c r="E42" s="551">
        <v>0</v>
      </c>
      <c r="F42" s="551">
        <v>0</v>
      </c>
      <c r="G42" s="551">
        <v>0</v>
      </c>
      <c r="H42" s="551">
        <v>0</v>
      </c>
      <c r="I42" s="551">
        <f t="shared" si="4"/>
        <v>0</v>
      </c>
      <c r="J42" s="551">
        <v>0</v>
      </c>
      <c r="K42" s="551">
        <v>0</v>
      </c>
      <c r="L42" s="550">
        <f t="shared" si="5"/>
        <v>0</v>
      </c>
    </row>
    <row r="43" spans="2:12" ht="12.75" customHeight="1">
      <c r="B43" s="2010">
        <v>1407</v>
      </c>
      <c r="C43" s="87" t="s">
        <v>24</v>
      </c>
      <c r="D43" s="111"/>
      <c r="E43" s="553">
        <f>SUM(E44:E45)</f>
        <v>1698</v>
      </c>
      <c r="F43" s="553">
        <f>SUM(F44:F45)</f>
        <v>0</v>
      </c>
      <c r="G43" s="553">
        <f>SUM(G44:G45)</f>
        <v>2457</v>
      </c>
      <c r="H43" s="553">
        <f>SUM(H44:H45)</f>
        <v>0</v>
      </c>
      <c r="I43" s="553">
        <f t="shared" si="4"/>
        <v>4155</v>
      </c>
      <c r="J43" s="553">
        <f>SUM(J44:J45)</f>
        <v>12578</v>
      </c>
      <c r="K43" s="553">
        <f>SUM(K44:K45)</f>
        <v>0</v>
      </c>
      <c r="L43" s="558">
        <f t="shared" si="5"/>
        <v>12578</v>
      </c>
    </row>
    <row r="44" spans="2:12" ht="12" customHeight="1">
      <c r="B44" s="1981"/>
      <c r="C44" s="77" t="s">
        <v>69</v>
      </c>
      <c r="D44" s="138"/>
      <c r="E44" s="551">
        <v>1698</v>
      </c>
      <c r="F44" s="551">
        <v>0</v>
      </c>
      <c r="G44" s="551">
        <v>2457</v>
      </c>
      <c r="H44" s="551">
        <v>0</v>
      </c>
      <c r="I44" s="551">
        <f t="shared" si="4"/>
        <v>4155</v>
      </c>
      <c r="J44" s="551">
        <v>12578</v>
      </c>
      <c r="K44" s="551">
        <v>0</v>
      </c>
      <c r="L44" s="550">
        <f t="shared" si="5"/>
        <v>12578</v>
      </c>
    </row>
    <row r="45" spans="2:12" ht="12" customHeight="1">
      <c r="B45" s="1981"/>
      <c r="C45" s="77" t="s">
        <v>273</v>
      </c>
      <c r="D45" s="99"/>
      <c r="E45" s="551">
        <v>0</v>
      </c>
      <c r="F45" s="551">
        <v>0</v>
      </c>
      <c r="G45" s="551">
        <v>0</v>
      </c>
      <c r="H45" s="551">
        <v>0</v>
      </c>
      <c r="I45" s="551">
        <v>0</v>
      </c>
      <c r="J45" s="551">
        <v>0</v>
      </c>
      <c r="K45" s="551">
        <v>0</v>
      </c>
      <c r="L45" s="550">
        <v>0</v>
      </c>
    </row>
    <row r="46" spans="2:12" ht="12.75" customHeight="1">
      <c r="B46" s="2010">
        <v>1408</v>
      </c>
      <c r="C46" s="86" t="s">
        <v>25</v>
      </c>
      <c r="D46" s="111"/>
      <c r="E46" s="553">
        <f>SUM(E47:E50)</f>
        <v>16985</v>
      </c>
      <c r="F46" s="553">
        <f>SUM(F47:F50)</f>
        <v>641</v>
      </c>
      <c r="G46" s="553">
        <f>SUM(G47:G50)</f>
        <v>5201</v>
      </c>
      <c r="H46" s="553">
        <f>SUM(H47:H50)</f>
        <v>0</v>
      </c>
      <c r="I46" s="553">
        <f t="shared" ref="I46:I54" si="6">SUM(E46:H46)</f>
        <v>22827</v>
      </c>
      <c r="J46" s="553">
        <f>SUM(J47:J50)</f>
        <v>16875</v>
      </c>
      <c r="K46" s="553">
        <f>SUM(K47:K50)</f>
        <v>784</v>
      </c>
      <c r="L46" s="558">
        <f>SUM(J46:K46)</f>
        <v>17659</v>
      </c>
    </row>
    <row r="47" spans="2:12" ht="12" customHeight="1">
      <c r="B47" s="1981"/>
      <c r="C47" s="77" t="s">
        <v>20</v>
      </c>
      <c r="D47" s="99"/>
      <c r="E47" s="551">
        <v>16985</v>
      </c>
      <c r="F47" s="551">
        <v>641</v>
      </c>
      <c r="G47" s="551">
        <v>5201</v>
      </c>
      <c r="H47" s="551">
        <v>0</v>
      </c>
      <c r="I47" s="551">
        <f t="shared" si="6"/>
        <v>22827</v>
      </c>
      <c r="J47" s="551">
        <v>16875</v>
      </c>
      <c r="K47" s="551">
        <v>784</v>
      </c>
      <c r="L47" s="550">
        <f>SUM(J47:K47)</f>
        <v>17659</v>
      </c>
    </row>
    <row r="48" spans="2:12" ht="12" customHeight="1">
      <c r="B48" s="1981"/>
      <c r="C48" s="77" t="s">
        <v>272</v>
      </c>
      <c r="D48" s="138"/>
      <c r="E48" s="557">
        <v>0</v>
      </c>
      <c r="F48" s="557">
        <v>0</v>
      </c>
      <c r="G48" s="557">
        <v>0</v>
      </c>
      <c r="H48" s="557">
        <v>0</v>
      </c>
      <c r="I48" s="557">
        <f t="shared" si="6"/>
        <v>0</v>
      </c>
      <c r="J48" s="557">
        <v>0</v>
      </c>
      <c r="K48" s="557">
        <v>0</v>
      </c>
      <c r="L48" s="556">
        <f>SUM(J48:K48)</f>
        <v>0</v>
      </c>
    </row>
    <row r="49" spans="2:12" ht="12" customHeight="1">
      <c r="B49" s="1981"/>
      <c r="C49" s="77" t="s">
        <v>38</v>
      </c>
      <c r="D49" s="99"/>
      <c r="E49" s="551">
        <v>0</v>
      </c>
      <c r="F49" s="551">
        <v>0</v>
      </c>
      <c r="G49" s="551">
        <v>0</v>
      </c>
      <c r="H49" s="551">
        <v>0</v>
      </c>
      <c r="I49" s="551">
        <f t="shared" si="6"/>
        <v>0</v>
      </c>
      <c r="J49" s="551">
        <v>0</v>
      </c>
      <c r="K49" s="551">
        <v>0</v>
      </c>
      <c r="L49" s="550">
        <f>SUM(J49:K49)</f>
        <v>0</v>
      </c>
    </row>
    <row r="50" spans="2:12" ht="12" customHeight="1">
      <c r="B50" s="1981"/>
      <c r="C50" s="77" t="s">
        <v>271</v>
      </c>
      <c r="D50" s="99"/>
      <c r="E50" s="551">
        <v>0</v>
      </c>
      <c r="F50" s="551">
        <v>0</v>
      </c>
      <c r="G50" s="551">
        <v>0</v>
      </c>
      <c r="H50" s="551">
        <v>0</v>
      </c>
      <c r="I50" s="551">
        <f t="shared" si="6"/>
        <v>0</v>
      </c>
      <c r="J50" s="551">
        <v>0</v>
      </c>
      <c r="K50" s="551">
        <v>0</v>
      </c>
      <c r="L50" s="550">
        <v>0</v>
      </c>
    </row>
    <row r="51" spans="2:12" ht="12.75" customHeight="1">
      <c r="B51" s="2010">
        <v>1624</v>
      </c>
      <c r="C51" s="87" t="s">
        <v>47</v>
      </c>
      <c r="D51" s="555"/>
      <c r="E51" s="554">
        <f>SUM(E52:E54)</f>
        <v>15711</v>
      </c>
      <c r="F51" s="553">
        <f>SUM(F52:F54)</f>
        <v>82</v>
      </c>
      <c r="G51" s="553">
        <f>SUM(G52:G54)</f>
        <v>1920</v>
      </c>
      <c r="H51" s="553">
        <f>SUM(H52)</f>
        <v>0</v>
      </c>
      <c r="I51" s="553">
        <f t="shared" si="6"/>
        <v>17713</v>
      </c>
      <c r="J51" s="553">
        <f>SUM(J52:J54)</f>
        <v>8082</v>
      </c>
      <c r="K51" s="553">
        <f>SUM(K52)</f>
        <v>0</v>
      </c>
      <c r="L51" s="552">
        <f>SUM(J51:K51)</f>
        <v>8082</v>
      </c>
    </row>
    <row r="52" spans="2:12" ht="12.75" customHeight="1">
      <c r="B52" s="1981"/>
      <c r="C52" s="77" t="s">
        <v>118</v>
      </c>
      <c r="D52" s="481"/>
      <c r="E52" s="546">
        <v>8457</v>
      </c>
      <c r="F52" s="546">
        <v>0</v>
      </c>
      <c r="G52" s="546">
        <v>958</v>
      </c>
      <c r="H52" s="546">
        <v>0</v>
      </c>
      <c r="I52" s="546">
        <f t="shared" si="6"/>
        <v>9415</v>
      </c>
      <c r="J52" s="546">
        <v>4114</v>
      </c>
      <c r="K52" s="546">
        <v>0</v>
      </c>
      <c r="L52" s="545">
        <f>SUM(J52:K52)</f>
        <v>4114</v>
      </c>
    </row>
    <row r="53" spans="2:12" ht="12.75" customHeight="1">
      <c r="B53" s="1981"/>
      <c r="C53" s="77" t="s">
        <v>117</v>
      </c>
      <c r="D53" s="99"/>
      <c r="E53" s="551">
        <v>7254</v>
      </c>
      <c r="F53" s="551">
        <v>82</v>
      </c>
      <c r="G53" s="551">
        <v>962</v>
      </c>
      <c r="H53" s="551">
        <v>0</v>
      </c>
      <c r="I53" s="551">
        <f t="shared" si="6"/>
        <v>8298</v>
      </c>
      <c r="J53" s="551">
        <v>3968</v>
      </c>
      <c r="K53" s="551">
        <v>0</v>
      </c>
      <c r="L53" s="550">
        <f>SUM(J53:K53)</f>
        <v>3968</v>
      </c>
    </row>
    <row r="54" spans="2:12" ht="12.75" customHeight="1">
      <c r="B54" s="1981"/>
      <c r="C54" s="77" t="s">
        <v>270</v>
      </c>
      <c r="D54" s="274"/>
      <c r="E54" s="543">
        <v>0</v>
      </c>
      <c r="F54" s="543">
        <v>0</v>
      </c>
      <c r="G54" s="543">
        <v>0</v>
      </c>
      <c r="H54" s="543">
        <v>0</v>
      </c>
      <c r="I54" s="543">
        <f t="shared" si="6"/>
        <v>0</v>
      </c>
      <c r="J54" s="543">
        <v>0</v>
      </c>
      <c r="K54" s="543">
        <v>0</v>
      </c>
      <c r="L54" s="542">
        <f>SUM(J54:K54)</f>
        <v>0</v>
      </c>
    </row>
    <row r="55" spans="2:12" ht="12.75" customHeight="1">
      <c r="B55" s="2006"/>
      <c r="C55" s="313" t="s">
        <v>42</v>
      </c>
      <c r="D55" s="549"/>
      <c r="E55" s="548">
        <f t="shared" ref="E55:L55" si="7">SUM(E56:E57)</f>
        <v>125254</v>
      </c>
      <c r="F55" s="548">
        <f t="shared" si="7"/>
        <v>0</v>
      </c>
      <c r="G55" s="548">
        <f t="shared" si="7"/>
        <v>32141</v>
      </c>
      <c r="H55" s="548">
        <f t="shared" si="7"/>
        <v>0</v>
      </c>
      <c r="I55" s="548">
        <f t="shared" si="7"/>
        <v>157395</v>
      </c>
      <c r="J55" s="548">
        <f t="shared" si="7"/>
        <v>201365</v>
      </c>
      <c r="K55" s="548">
        <f t="shared" si="7"/>
        <v>0</v>
      </c>
      <c r="L55" s="547">
        <f t="shared" si="7"/>
        <v>201365</v>
      </c>
    </row>
    <row r="56" spans="2:12" ht="12.75" customHeight="1">
      <c r="B56" s="2014"/>
      <c r="C56" s="525" t="s">
        <v>269</v>
      </c>
      <c r="D56" s="481"/>
      <c r="E56" s="546">
        <v>125254</v>
      </c>
      <c r="F56" s="546">
        <v>0</v>
      </c>
      <c r="G56" s="546">
        <v>32141</v>
      </c>
      <c r="H56" s="546">
        <v>0</v>
      </c>
      <c r="I56" s="546">
        <f>SUM(E56:H56)</f>
        <v>157395</v>
      </c>
      <c r="J56" s="546">
        <v>201365</v>
      </c>
      <c r="K56" s="546">
        <v>0</v>
      </c>
      <c r="L56" s="545">
        <f>SUM(J56:K56)</f>
        <v>201365</v>
      </c>
    </row>
    <row r="57" spans="2:12" ht="12.75" customHeight="1">
      <c r="B57" s="2015"/>
      <c r="C57" s="544" t="s">
        <v>268</v>
      </c>
      <c r="D57" s="274"/>
      <c r="E57" s="543">
        <v>0</v>
      </c>
      <c r="F57" s="543">
        <v>0</v>
      </c>
      <c r="G57" s="543">
        <v>0</v>
      </c>
      <c r="H57" s="543">
        <v>0</v>
      </c>
      <c r="I57" s="543">
        <f>SUM(E57:H57)</f>
        <v>0</v>
      </c>
      <c r="J57" s="543">
        <v>0</v>
      </c>
      <c r="K57" s="543">
        <v>0</v>
      </c>
      <c r="L57" s="542">
        <f>SUM(J57:K57)</f>
        <v>0</v>
      </c>
    </row>
    <row r="58" spans="2:12" ht="12.75" customHeight="1">
      <c r="C58" s="115" t="s">
        <v>5</v>
      </c>
      <c r="D58" s="541"/>
      <c r="E58" s="540">
        <f t="shared" ref="E58:L58" si="8">SUM(E8+E16+E26+E30+E33+E38+E43+E46+E51+E55)</f>
        <v>574548</v>
      </c>
      <c r="F58" s="540">
        <f t="shared" si="8"/>
        <v>1990</v>
      </c>
      <c r="G58" s="540">
        <f t="shared" si="8"/>
        <v>173603</v>
      </c>
      <c r="H58" s="540">
        <f t="shared" si="8"/>
        <v>0</v>
      </c>
      <c r="I58" s="540">
        <f t="shared" si="8"/>
        <v>750141</v>
      </c>
      <c r="J58" s="540">
        <f t="shared" si="8"/>
        <v>786718</v>
      </c>
      <c r="K58" s="540">
        <f t="shared" si="8"/>
        <v>4482</v>
      </c>
      <c r="L58" s="539">
        <f t="shared" si="8"/>
        <v>791200</v>
      </c>
    </row>
    <row r="59" spans="2:12">
      <c r="B59" s="261"/>
      <c r="C59" s="261" t="s">
        <v>267</v>
      </c>
    </row>
    <row r="60" spans="2:12">
      <c r="C60" s="261" t="s">
        <v>266</v>
      </c>
    </row>
    <row r="61" spans="2:12">
      <c r="C61" s="261" t="s">
        <v>265</v>
      </c>
    </row>
    <row r="62" spans="2:12">
      <c r="C62" s="261" t="s">
        <v>264</v>
      </c>
    </row>
    <row r="63" spans="2:12">
      <c r="C63" s="73"/>
    </row>
  </sheetData>
  <mergeCells count="16">
    <mergeCell ref="B55:B57"/>
    <mergeCell ref="B16:B25"/>
    <mergeCell ref="B33:B37"/>
    <mergeCell ref="B30:B32"/>
    <mergeCell ref="B38:B42"/>
    <mergeCell ref="B43:B45"/>
    <mergeCell ref="B46:B50"/>
    <mergeCell ref="B51:B54"/>
    <mergeCell ref="B26:B29"/>
    <mergeCell ref="B8:B14"/>
    <mergeCell ref="C5:C7"/>
    <mergeCell ref="B2:L2"/>
    <mergeCell ref="B3:L3"/>
    <mergeCell ref="G6:H6"/>
    <mergeCell ref="J6:K6"/>
    <mergeCell ref="B5:B7"/>
  </mergeCells>
  <printOptions horizontalCentered="1"/>
  <pageMargins left="0.86614173228346458" right="0.98425196850393704" top="0.86614173228346458" bottom="0.94488188976377963" header="0.51181102362204722" footer="0.51181102362204722"/>
  <pageSetup scale="61" orientation="portrait" r:id="rId1"/>
  <headerFooter alignWithMargins="0">
    <oddFooter>&amp;F</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9CB4E-2679-4A45-B893-BA2E15C2FF32}">
  <dimension ref="A1:AR484"/>
  <sheetViews>
    <sheetView view="pageBreakPreview" zoomScaleNormal="100" zoomScaleSheetLayoutView="100" workbookViewId="0">
      <selection activeCell="AB14" sqref="AB14"/>
    </sheetView>
  </sheetViews>
  <sheetFormatPr baseColWidth="10" defaultRowHeight="12.75"/>
  <cols>
    <col min="1" max="1" width="2.140625" style="471" customWidth="1"/>
    <col min="2" max="2" width="6.42578125" style="73" customWidth="1"/>
    <col min="3" max="3" width="1.140625" style="73" customWidth="1"/>
    <col min="4" max="4" width="64.5703125" style="73" customWidth="1"/>
    <col min="5" max="7" width="5.7109375" style="73" customWidth="1"/>
    <col min="8" max="8" width="0.42578125" style="73" customWidth="1"/>
    <col min="9" max="11" width="5.7109375" style="73" customWidth="1"/>
    <col min="12" max="12" width="0.42578125" style="73" customWidth="1"/>
    <col min="13" max="15" width="5.7109375" style="73" customWidth="1"/>
    <col min="16" max="16" width="0.42578125" style="214" customWidth="1"/>
    <col min="17" max="18" width="5.7109375" style="214" customWidth="1"/>
    <col min="19" max="19" width="5.7109375" style="241" customWidth="1"/>
    <col min="20" max="20" width="0.42578125" style="241" customWidth="1"/>
    <col min="21" max="23" width="5.7109375" style="241" customWidth="1"/>
    <col min="24" max="24" width="2.7109375" style="73" customWidth="1"/>
    <col min="25" max="25" width="11.42578125" style="73"/>
    <col min="26" max="26" width="4.7109375" style="73" customWidth="1"/>
    <col min="27" max="27" width="5" style="73" customWidth="1"/>
    <col min="28" max="28" width="4.42578125" style="73" customWidth="1"/>
    <col min="29" max="29" width="8.85546875" style="73" customWidth="1"/>
    <col min="30" max="30" width="8" style="73" customWidth="1"/>
    <col min="31" max="31" width="1" style="73" customWidth="1"/>
    <col min="32" max="32" width="8.28515625" style="73" customWidth="1"/>
    <col min="33" max="33" width="1" style="73" customWidth="1"/>
    <col min="34" max="34" width="6.7109375" style="73" customWidth="1"/>
    <col min="35" max="35" width="1" style="73" customWidth="1"/>
    <col min="36" max="36" width="6.7109375" style="73" customWidth="1"/>
    <col min="37" max="37" width="1" style="73" customWidth="1"/>
    <col min="38" max="38" width="6.7109375" style="73" customWidth="1"/>
    <col min="39" max="39" width="1" style="73" customWidth="1"/>
    <col min="40" max="40" width="6.7109375" style="73" customWidth="1"/>
    <col min="41" max="41" width="1" style="73" customWidth="1"/>
    <col min="42" max="43" width="6.7109375" style="73" customWidth="1"/>
    <col min="44" max="16384" width="11.42578125" style="73"/>
  </cols>
  <sheetData>
    <row r="1" spans="1:44" ht="12.75" customHeight="1">
      <c r="B1" s="2016" t="s">
        <v>263</v>
      </c>
      <c r="C1" s="2016"/>
      <c r="D1" s="2016"/>
      <c r="E1" s="2016"/>
      <c r="F1" s="2016"/>
      <c r="G1" s="2016"/>
      <c r="H1" s="2016"/>
      <c r="I1" s="2016"/>
      <c r="J1" s="2016"/>
      <c r="K1" s="2016"/>
      <c r="L1" s="2016"/>
      <c r="M1" s="2016"/>
      <c r="N1" s="2016"/>
      <c r="O1" s="2016"/>
      <c r="P1" s="2016"/>
      <c r="Q1" s="2016"/>
      <c r="R1" s="2016"/>
      <c r="S1" s="2016"/>
      <c r="T1" s="2016"/>
      <c r="U1" s="2016"/>
      <c r="V1" s="2016"/>
      <c r="W1" s="2016"/>
      <c r="X1" s="92"/>
      <c r="AA1" s="1983"/>
      <c r="AB1" s="1983"/>
      <c r="AC1" s="1983"/>
      <c r="AD1" s="1983"/>
      <c r="AE1" s="1983"/>
      <c r="AF1" s="1983"/>
      <c r="AG1" s="1983"/>
      <c r="AH1" s="1983"/>
      <c r="AI1" s="1983"/>
      <c r="AJ1" s="1983"/>
      <c r="AK1" s="1983"/>
      <c r="AL1" s="1983"/>
      <c r="AM1" s="1983"/>
      <c r="AN1" s="1983"/>
      <c r="AO1" s="1983"/>
    </row>
    <row r="2" spans="1:44" ht="11.25" customHeight="1">
      <c r="A2" s="535"/>
      <c r="B2" s="1983" t="s">
        <v>63</v>
      </c>
      <c r="C2" s="1983"/>
      <c r="D2" s="1983"/>
      <c r="E2" s="1983"/>
      <c r="F2" s="1983"/>
      <c r="G2" s="1983"/>
      <c r="H2" s="1983"/>
      <c r="I2" s="1983"/>
      <c r="J2" s="1983"/>
      <c r="K2" s="1983"/>
      <c r="L2" s="1983"/>
      <c r="M2" s="1983"/>
      <c r="N2" s="1983"/>
      <c r="O2" s="1983"/>
      <c r="P2" s="1983"/>
      <c r="Q2" s="1983"/>
      <c r="R2" s="1983"/>
      <c r="S2" s="1983"/>
      <c r="T2" s="1983"/>
      <c r="U2" s="1983"/>
      <c r="V2" s="1983"/>
      <c r="W2" s="1983"/>
      <c r="X2" s="92"/>
      <c r="Y2" s="106"/>
      <c r="Z2" s="106"/>
      <c r="AA2" s="105"/>
      <c r="AQ2" s="104"/>
      <c r="AR2" s="104"/>
    </row>
    <row r="3" spans="1:44" ht="3" customHeight="1">
      <c r="B3" s="275"/>
      <c r="C3" s="274"/>
      <c r="D3" s="274"/>
      <c r="E3" s="274"/>
      <c r="F3" s="274"/>
      <c r="G3" s="274"/>
      <c r="H3" s="274"/>
      <c r="I3" s="274"/>
      <c r="J3" s="274"/>
      <c r="K3" s="274"/>
      <c r="L3" s="274"/>
      <c r="M3" s="99"/>
      <c r="N3" s="99"/>
      <c r="O3" s="99"/>
      <c r="P3" s="534"/>
      <c r="Q3" s="97"/>
      <c r="R3" s="510"/>
      <c r="S3" s="510"/>
      <c r="T3" s="533"/>
      <c r="U3" s="533"/>
      <c r="V3" s="533"/>
      <c r="W3" s="533"/>
      <c r="X3" s="92"/>
      <c r="AA3" s="99"/>
    </row>
    <row r="4" spans="1:44" ht="15" customHeight="1">
      <c r="B4" s="2206" t="s">
        <v>115</v>
      </c>
      <c r="C4" s="2199" t="s">
        <v>220</v>
      </c>
      <c r="D4" s="2199"/>
      <c r="E4" s="2468" t="s">
        <v>219</v>
      </c>
      <c r="F4" s="2468"/>
      <c r="G4" s="2468"/>
      <c r="H4" s="56"/>
      <c r="I4" s="2463" t="s">
        <v>260</v>
      </c>
      <c r="J4" s="2463"/>
      <c r="K4" s="2463"/>
      <c r="L4" s="56"/>
      <c r="M4" s="2467" t="s">
        <v>218</v>
      </c>
      <c r="N4" s="2467"/>
      <c r="O4" s="2467"/>
      <c r="P4" s="532"/>
      <c r="Q4" s="2462" t="s">
        <v>259</v>
      </c>
      <c r="R4" s="2462"/>
      <c r="S4" s="2462"/>
      <c r="T4" s="531"/>
      <c r="U4" s="2462" t="s">
        <v>258</v>
      </c>
      <c r="V4" s="2462"/>
      <c r="W4" s="2466"/>
      <c r="X4" s="92"/>
      <c r="Y4" s="97"/>
    </row>
    <row r="5" spans="1:44" ht="15" customHeight="1">
      <c r="B5" s="2442"/>
      <c r="C5" s="2201"/>
      <c r="D5" s="2201"/>
      <c r="E5" s="96" t="s">
        <v>26</v>
      </c>
      <c r="F5" s="96" t="s">
        <v>27</v>
      </c>
      <c r="G5" s="96" t="s">
        <v>5</v>
      </c>
      <c r="H5" s="59"/>
      <c r="I5" s="96" t="s">
        <v>26</v>
      </c>
      <c r="J5" s="96" t="s">
        <v>27</v>
      </c>
      <c r="K5" s="96" t="s">
        <v>5</v>
      </c>
      <c r="L5" s="59"/>
      <c r="M5" s="96" t="s">
        <v>26</v>
      </c>
      <c r="N5" s="96" t="s">
        <v>27</v>
      </c>
      <c r="O5" s="96" t="s">
        <v>5</v>
      </c>
      <c r="P5" s="507"/>
      <c r="Q5" s="96" t="s">
        <v>26</v>
      </c>
      <c r="R5" s="96" t="s">
        <v>27</v>
      </c>
      <c r="S5" s="96" t="s">
        <v>5</v>
      </c>
      <c r="T5" s="96"/>
      <c r="U5" s="96" t="s">
        <v>26</v>
      </c>
      <c r="V5" s="96" t="s">
        <v>27</v>
      </c>
      <c r="W5" s="506" t="s">
        <v>5</v>
      </c>
      <c r="X5" s="92"/>
    </row>
    <row r="6" spans="1:44">
      <c r="B6" s="2006">
        <v>1401</v>
      </c>
      <c r="C6" s="271" t="s">
        <v>9</v>
      </c>
      <c r="D6" s="432"/>
      <c r="E6" s="530">
        <f>E7+E10+E13+E17+E24+E27+E29</f>
        <v>138</v>
      </c>
      <c r="F6" s="530">
        <f>F7+F10+F13+F17+F24+F27+F29</f>
        <v>55</v>
      </c>
      <c r="G6" s="37">
        <f t="shared" ref="G6:G37" si="0">SUM(E6:F6)</f>
        <v>193</v>
      </c>
      <c r="H6" s="432"/>
      <c r="I6" s="529">
        <f>SUM(I7+I10+I13+I17+I24+I27+I29)</f>
        <v>131</v>
      </c>
      <c r="J6" s="529">
        <f>SUM(J7+J10+J13+J17+J24+J27+J29)</f>
        <v>53</v>
      </c>
      <c r="K6" s="529">
        <f t="shared" ref="K6:K37" si="1">SUM(I6:J6)</f>
        <v>184</v>
      </c>
      <c r="L6" s="432"/>
      <c r="M6" s="528">
        <f>SUM(M7+M10+M13+M17+M24+M27+M29)</f>
        <v>130</v>
      </c>
      <c r="N6" s="528">
        <f>SUM(N7+N10+N13+N17+N24+N27+N29)</f>
        <v>53</v>
      </c>
      <c r="O6" s="528">
        <f t="shared" ref="O6:O37" si="2">SUM(M6:N6)</f>
        <v>183</v>
      </c>
      <c r="P6" s="528">
        <f>SUM(P7+P10+P13+P17+P24+P27)</f>
        <v>0</v>
      </c>
      <c r="Q6" s="527">
        <f>SUM(Q7+Q10+Q13+Q17+Q24+Q27+Q29)</f>
        <v>0</v>
      </c>
      <c r="R6" s="527">
        <f>SUM(R7+R10+R13+R17+R24+R27+R29)</f>
        <v>0</v>
      </c>
      <c r="S6" s="527">
        <f>SUM(Q6:R6)</f>
        <v>0</v>
      </c>
      <c r="T6" s="526"/>
      <c r="U6" s="63">
        <f>U7+U10+U13+U17+U24+U27+U29</f>
        <v>86</v>
      </c>
      <c r="V6" s="63">
        <f>V7+V10+V13+V17+V24+V27+V29</f>
        <v>38</v>
      </c>
      <c r="W6" s="69">
        <f t="shared" ref="W6:W37" si="3">SUM(U6:V6)</f>
        <v>124</v>
      </c>
      <c r="X6" s="92"/>
      <c r="Y6" s="92"/>
    </row>
    <row r="7" spans="1:44" ht="11.25" customHeight="1">
      <c r="B7" s="2007"/>
      <c r="C7" s="525" t="s">
        <v>10</v>
      </c>
      <c r="D7" s="481"/>
      <c r="E7" s="479">
        <f>E8+E9</f>
        <v>99</v>
      </c>
      <c r="F7" s="479">
        <f>F8+F9</f>
        <v>44</v>
      </c>
      <c r="G7" s="476">
        <f t="shared" si="0"/>
        <v>143</v>
      </c>
      <c r="H7" s="481"/>
      <c r="I7" s="480">
        <f>SUM(I8:I9)</f>
        <v>93</v>
      </c>
      <c r="J7" s="480">
        <f>SUM(J8:J9)</f>
        <v>43</v>
      </c>
      <c r="K7" s="480">
        <f t="shared" si="1"/>
        <v>136</v>
      </c>
      <c r="L7" s="481"/>
      <c r="M7" s="480">
        <f>SUM(M8:M9)</f>
        <v>93</v>
      </c>
      <c r="N7" s="480">
        <f>SUM(N8:N9)</f>
        <v>43</v>
      </c>
      <c r="O7" s="480">
        <f t="shared" si="2"/>
        <v>136</v>
      </c>
      <c r="P7" s="480">
        <f>SUM(P8:P9)</f>
        <v>0</v>
      </c>
      <c r="Q7" s="138">
        <f>SUM(Q8:Q9)</f>
        <v>0</v>
      </c>
      <c r="R7" s="138">
        <f>SUM(R8:R9)</f>
        <v>0</v>
      </c>
      <c r="S7" s="47">
        <f t="shared" ref="S7:S28" si="4">SUM(P7:R7)</f>
        <v>0</v>
      </c>
      <c r="T7" s="476"/>
      <c r="U7" s="476">
        <f>U8+U9</f>
        <v>86</v>
      </c>
      <c r="V7" s="476">
        <f>V8+V9</f>
        <v>38</v>
      </c>
      <c r="W7" s="478">
        <f t="shared" si="3"/>
        <v>124</v>
      </c>
      <c r="X7" s="92"/>
      <c r="Y7" s="92"/>
    </row>
    <row r="8" spans="1:44" ht="11.25" customHeight="1">
      <c r="B8" s="2014"/>
      <c r="C8" s="487"/>
      <c r="D8" s="77" t="s">
        <v>237</v>
      </c>
      <c r="E8" s="77">
        <v>92</v>
      </c>
      <c r="F8" s="77">
        <v>39</v>
      </c>
      <c r="G8" s="77">
        <f t="shared" si="0"/>
        <v>131</v>
      </c>
      <c r="H8" s="77"/>
      <c r="I8" s="77">
        <v>86</v>
      </c>
      <c r="J8" s="77">
        <v>38</v>
      </c>
      <c r="K8" s="77">
        <f t="shared" si="1"/>
        <v>124</v>
      </c>
      <c r="L8" s="77"/>
      <c r="M8" s="77">
        <v>86</v>
      </c>
      <c r="N8" s="77">
        <v>38</v>
      </c>
      <c r="O8" s="77">
        <f t="shared" si="2"/>
        <v>124</v>
      </c>
      <c r="P8" s="77"/>
      <c r="Q8" s="99">
        <v>0</v>
      </c>
      <c r="R8" s="99">
        <v>0</v>
      </c>
      <c r="S8" s="77">
        <f t="shared" si="4"/>
        <v>0</v>
      </c>
      <c r="T8" s="77"/>
      <c r="U8" s="77">
        <v>86</v>
      </c>
      <c r="V8" s="77">
        <v>38</v>
      </c>
      <c r="W8" s="502">
        <f t="shared" si="3"/>
        <v>124</v>
      </c>
      <c r="X8" s="92"/>
      <c r="Y8" s="92"/>
    </row>
    <row r="9" spans="1:44" ht="11.25" customHeight="1">
      <c r="B9" s="2007"/>
      <c r="C9" s="487"/>
      <c r="D9" s="77" t="s">
        <v>249</v>
      </c>
      <c r="E9" s="77">
        <v>7</v>
      </c>
      <c r="F9" s="77">
        <v>5</v>
      </c>
      <c r="G9" s="77">
        <f t="shared" si="0"/>
        <v>12</v>
      </c>
      <c r="H9" s="77"/>
      <c r="I9" s="77">
        <v>7</v>
      </c>
      <c r="J9" s="77">
        <v>5</v>
      </c>
      <c r="K9" s="77">
        <f t="shared" si="1"/>
        <v>12</v>
      </c>
      <c r="L9" s="77"/>
      <c r="M9" s="77">
        <v>7</v>
      </c>
      <c r="N9" s="77">
        <v>5</v>
      </c>
      <c r="O9" s="77">
        <f t="shared" si="2"/>
        <v>12</v>
      </c>
      <c r="P9" s="77"/>
      <c r="Q9" s="99">
        <v>0</v>
      </c>
      <c r="R9" s="99">
        <v>0</v>
      </c>
      <c r="S9" s="77">
        <f t="shared" si="4"/>
        <v>0</v>
      </c>
      <c r="T9" s="77"/>
      <c r="U9" s="77">
        <v>0</v>
      </c>
      <c r="V9" s="77">
        <v>0</v>
      </c>
      <c r="W9" s="502">
        <f t="shared" si="3"/>
        <v>0</v>
      </c>
      <c r="X9" s="92"/>
      <c r="Y9" s="92"/>
    </row>
    <row r="10" spans="1:44" ht="11.25" customHeight="1">
      <c r="B10" s="2007"/>
      <c r="C10" s="488" t="s">
        <v>11</v>
      </c>
      <c r="D10" s="47"/>
      <c r="E10" s="47">
        <f>E11+E12</f>
        <v>25</v>
      </c>
      <c r="F10" s="47">
        <f>F11+F12</f>
        <v>8</v>
      </c>
      <c r="G10" s="47">
        <f t="shared" si="0"/>
        <v>33</v>
      </c>
      <c r="H10" s="47"/>
      <c r="I10" s="47">
        <f>SUM(I11:I12)</f>
        <v>25</v>
      </c>
      <c r="J10" s="47">
        <f>SUM(J11:J12)</f>
        <v>8</v>
      </c>
      <c r="K10" s="47">
        <f t="shared" si="1"/>
        <v>33</v>
      </c>
      <c r="L10" s="47"/>
      <c r="M10" s="47">
        <f>SUM(M11:M12)</f>
        <v>24</v>
      </c>
      <c r="N10" s="47">
        <f>SUM(N11:N12)</f>
        <v>8</v>
      </c>
      <c r="O10" s="47">
        <f t="shared" si="2"/>
        <v>32</v>
      </c>
      <c r="P10" s="47">
        <f>SUM(P11:P12)</f>
        <v>0</v>
      </c>
      <c r="Q10" s="138">
        <f>SUM(Q11:Q12)</f>
        <v>0</v>
      </c>
      <c r="R10" s="138">
        <f>SUM(R11:R12)</f>
        <v>0</v>
      </c>
      <c r="S10" s="47">
        <f t="shared" si="4"/>
        <v>0</v>
      </c>
      <c r="T10" s="47"/>
      <c r="U10" s="47">
        <f>U11+U12</f>
        <v>0</v>
      </c>
      <c r="V10" s="47">
        <f>V11+V12</f>
        <v>0</v>
      </c>
      <c r="W10" s="523">
        <f t="shared" si="3"/>
        <v>0</v>
      </c>
      <c r="X10" s="92"/>
      <c r="Y10" s="92"/>
    </row>
    <row r="11" spans="1:44" ht="11.25" customHeight="1">
      <c r="B11" s="2007"/>
      <c r="C11" s="487"/>
      <c r="D11" s="77" t="s">
        <v>248</v>
      </c>
      <c r="E11" s="77">
        <v>24</v>
      </c>
      <c r="F11" s="77">
        <v>8</v>
      </c>
      <c r="G11" s="77">
        <f t="shared" si="0"/>
        <v>32</v>
      </c>
      <c r="H11" s="77"/>
      <c r="I11" s="77">
        <v>24</v>
      </c>
      <c r="J11" s="77">
        <v>8</v>
      </c>
      <c r="K11" s="77">
        <f t="shared" si="1"/>
        <v>32</v>
      </c>
      <c r="L11" s="77"/>
      <c r="M11" s="77">
        <v>24</v>
      </c>
      <c r="N11" s="77">
        <v>8</v>
      </c>
      <c r="O11" s="77">
        <f t="shared" si="2"/>
        <v>32</v>
      </c>
      <c r="P11" s="77"/>
      <c r="Q11" s="99">
        <v>0</v>
      </c>
      <c r="R11" s="99">
        <v>0</v>
      </c>
      <c r="S11" s="77">
        <f t="shared" si="4"/>
        <v>0</v>
      </c>
      <c r="T11" s="77"/>
      <c r="U11" s="77">
        <v>0</v>
      </c>
      <c r="V11" s="77">
        <v>0</v>
      </c>
      <c r="W11" s="502">
        <f t="shared" si="3"/>
        <v>0</v>
      </c>
      <c r="X11" s="92"/>
      <c r="Y11" s="92"/>
    </row>
    <row r="12" spans="1:44" ht="11.25" customHeight="1">
      <c r="B12" s="2007"/>
      <c r="C12" s="487"/>
      <c r="D12" s="77" t="s">
        <v>247</v>
      </c>
      <c r="E12" s="77">
        <v>1</v>
      </c>
      <c r="F12" s="77">
        <v>0</v>
      </c>
      <c r="G12" s="77">
        <f t="shared" si="0"/>
        <v>1</v>
      </c>
      <c r="H12" s="77"/>
      <c r="I12" s="77">
        <v>1</v>
      </c>
      <c r="J12" s="77">
        <v>0</v>
      </c>
      <c r="K12" s="77">
        <f t="shared" si="1"/>
        <v>1</v>
      </c>
      <c r="L12" s="77"/>
      <c r="M12" s="77">
        <v>0</v>
      </c>
      <c r="N12" s="77">
        <v>0</v>
      </c>
      <c r="O12" s="77">
        <f t="shared" si="2"/>
        <v>0</v>
      </c>
      <c r="P12" s="77"/>
      <c r="Q12" s="99">
        <v>0</v>
      </c>
      <c r="R12" s="99">
        <v>0</v>
      </c>
      <c r="S12" s="77">
        <f t="shared" si="4"/>
        <v>0</v>
      </c>
      <c r="T12" s="77"/>
      <c r="U12" s="77">
        <v>0</v>
      </c>
      <c r="V12" s="77">
        <v>0</v>
      </c>
      <c r="W12" s="502">
        <f t="shared" si="3"/>
        <v>0</v>
      </c>
      <c r="X12" s="92"/>
      <c r="Y12" s="92"/>
    </row>
    <row r="13" spans="1:44" ht="11.25" customHeight="1">
      <c r="B13" s="2007"/>
      <c r="C13" s="488" t="s">
        <v>12</v>
      </c>
      <c r="D13" s="47"/>
      <c r="E13" s="47">
        <f>SUM(E14:E16)</f>
        <v>14</v>
      </c>
      <c r="F13" s="47">
        <f>SUM(F14:F16)</f>
        <v>3</v>
      </c>
      <c r="G13" s="47">
        <f t="shared" si="0"/>
        <v>17</v>
      </c>
      <c r="H13" s="47"/>
      <c r="I13" s="47">
        <f>SUM(I14:I16)</f>
        <v>13</v>
      </c>
      <c r="J13" s="47">
        <f>SUM(J14:J16)</f>
        <v>2</v>
      </c>
      <c r="K13" s="47">
        <f t="shared" si="1"/>
        <v>15</v>
      </c>
      <c r="L13" s="47"/>
      <c r="M13" s="47">
        <f>SUM(M14:M16)</f>
        <v>13</v>
      </c>
      <c r="N13" s="47">
        <f>SUM(N14:N16)</f>
        <v>2</v>
      </c>
      <c r="O13" s="47">
        <f t="shared" si="2"/>
        <v>15</v>
      </c>
      <c r="P13" s="47">
        <f>SUM(P14:P14)</f>
        <v>0</v>
      </c>
      <c r="Q13" s="138">
        <f>SUM(Q14:Q16)</f>
        <v>0</v>
      </c>
      <c r="R13" s="138">
        <f>SUM(R14:R16)</f>
        <v>0</v>
      </c>
      <c r="S13" s="47">
        <f t="shared" si="4"/>
        <v>0</v>
      </c>
      <c r="T13" s="47"/>
      <c r="U13" s="47">
        <f>SUM(U14:U16)</f>
        <v>0</v>
      </c>
      <c r="V13" s="47">
        <f>SUM(V14:V16)</f>
        <v>0</v>
      </c>
      <c r="W13" s="523">
        <f t="shared" si="3"/>
        <v>0</v>
      </c>
      <c r="X13" s="92"/>
      <c r="Y13" s="92"/>
    </row>
    <row r="14" spans="1:44" ht="11.25" customHeight="1">
      <c r="B14" s="2007"/>
      <c r="C14" s="487"/>
      <c r="D14" s="77" t="s">
        <v>246</v>
      </c>
      <c r="E14" s="77">
        <v>14</v>
      </c>
      <c r="F14" s="77">
        <v>3</v>
      </c>
      <c r="G14" s="77">
        <f t="shared" si="0"/>
        <v>17</v>
      </c>
      <c r="H14" s="77"/>
      <c r="I14" s="77">
        <v>13</v>
      </c>
      <c r="J14" s="77">
        <v>2</v>
      </c>
      <c r="K14" s="77">
        <f t="shared" si="1"/>
        <v>15</v>
      </c>
      <c r="L14" s="77"/>
      <c r="M14" s="77">
        <v>13</v>
      </c>
      <c r="N14" s="77">
        <v>2</v>
      </c>
      <c r="O14" s="77">
        <f t="shared" si="2"/>
        <v>15</v>
      </c>
      <c r="P14" s="77"/>
      <c r="Q14" s="99">
        <v>0</v>
      </c>
      <c r="R14" s="99">
        <v>0</v>
      </c>
      <c r="S14" s="77">
        <f t="shared" si="4"/>
        <v>0</v>
      </c>
      <c r="T14" s="77"/>
      <c r="U14" s="77">
        <v>0</v>
      </c>
      <c r="V14" s="77">
        <v>0</v>
      </c>
      <c r="W14" s="502">
        <f t="shared" si="3"/>
        <v>0</v>
      </c>
      <c r="X14" s="92"/>
      <c r="Y14" s="92"/>
    </row>
    <row r="15" spans="1:44" ht="11.25" customHeight="1">
      <c r="B15" s="2007"/>
      <c r="C15" s="487"/>
      <c r="D15" s="77" t="s">
        <v>245</v>
      </c>
      <c r="E15" s="77">
        <v>0</v>
      </c>
      <c r="F15" s="77">
        <v>0</v>
      </c>
      <c r="G15" s="77">
        <f t="shared" si="0"/>
        <v>0</v>
      </c>
      <c r="H15" s="77"/>
      <c r="I15" s="77">
        <v>0</v>
      </c>
      <c r="J15" s="77">
        <v>0</v>
      </c>
      <c r="K15" s="77">
        <f t="shared" si="1"/>
        <v>0</v>
      </c>
      <c r="L15" s="77"/>
      <c r="M15" s="77">
        <v>0</v>
      </c>
      <c r="N15" s="77">
        <v>0</v>
      </c>
      <c r="O15" s="77">
        <f t="shared" si="2"/>
        <v>0</v>
      </c>
      <c r="P15" s="77"/>
      <c r="Q15" s="99">
        <v>0</v>
      </c>
      <c r="R15" s="99">
        <v>0</v>
      </c>
      <c r="S15" s="77">
        <f t="shared" si="4"/>
        <v>0</v>
      </c>
      <c r="T15" s="77"/>
      <c r="U15" s="77">
        <v>0</v>
      </c>
      <c r="V15" s="77">
        <v>0</v>
      </c>
      <c r="W15" s="502">
        <f t="shared" si="3"/>
        <v>0</v>
      </c>
      <c r="X15" s="92"/>
      <c r="Y15" s="92"/>
    </row>
    <row r="16" spans="1:44" ht="11.25" customHeight="1">
      <c r="B16" s="2007"/>
      <c r="C16" s="487"/>
      <c r="D16" s="77" t="s">
        <v>262</v>
      </c>
      <c r="E16" s="77">
        <v>0</v>
      </c>
      <c r="F16" s="77">
        <v>0</v>
      </c>
      <c r="G16" s="77">
        <f t="shared" si="0"/>
        <v>0</v>
      </c>
      <c r="H16" s="77"/>
      <c r="I16" s="77">
        <v>0</v>
      </c>
      <c r="J16" s="77">
        <v>0</v>
      </c>
      <c r="K16" s="77">
        <f t="shared" si="1"/>
        <v>0</v>
      </c>
      <c r="L16" s="77"/>
      <c r="M16" s="77">
        <v>0</v>
      </c>
      <c r="N16" s="77">
        <v>0</v>
      </c>
      <c r="O16" s="77">
        <f t="shared" si="2"/>
        <v>0</v>
      </c>
      <c r="P16" s="77"/>
      <c r="Q16" s="99">
        <v>0</v>
      </c>
      <c r="R16" s="99">
        <v>0</v>
      </c>
      <c r="S16" s="77">
        <f t="shared" si="4"/>
        <v>0</v>
      </c>
      <c r="T16" s="77"/>
      <c r="U16" s="77">
        <v>0</v>
      </c>
      <c r="V16" s="77">
        <v>0</v>
      </c>
      <c r="W16" s="502">
        <f t="shared" si="3"/>
        <v>0</v>
      </c>
      <c r="X16" s="92"/>
      <c r="Y16" s="92"/>
    </row>
    <row r="17" spans="2:25" ht="11.25" customHeight="1">
      <c r="B17" s="2007"/>
      <c r="C17" s="524" t="s">
        <v>30</v>
      </c>
      <c r="D17" s="47"/>
      <c r="E17" s="47">
        <f>E18+E19+E20+E21+E22+E23</f>
        <v>0</v>
      </c>
      <c r="F17" s="47">
        <f>F18+F19+F20+F21+F22+F23</f>
        <v>0</v>
      </c>
      <c r="G17" s="47">
        <f t="shared" si="0"/>
        <v>0</v>
      </c>
      <c r="H17" s="47"/>
      <c r="I17" s="47">
        <f>SUM(I18:I23)</f>
        <v>0</v>
      </c>
      <c r="J17" s="47">
        <f>SUM(J18:J23)</f>
        <v>0</v>
      </c>
      <c r="K17" s="47">
        <f t="shared" si="1"/>
        <v>0</v>
      </c>
      <c r="L17" s="47"/>
      <c r="M17" s="47">
        <f>SUM(M18:M23)</f>
        <v>0</v>
      </c>
      <c r="N17" s="47">
        <f>SUM(N18:N23)</f>
        <v>0</v>
      </c>
      <c r="O17" s="47">
        <f t="shared" si="2"/>
        <v>0</v>
      </c>
      <c r="P17" s="47">
        <f>SUM(P18:P23)</f>
        <v>0</v>
      </c>
      <c r="Q17" s="138">
        <f>SUM(Q18:Q23)</f>
        <v>0</v>
      </c>
      <c r="R17" s="138">
        <f>SUM(R18:R23)</f>
        <v>0</v>
      </c>
      <c r="S17" s="47">
        <f t="shared" si="4"/>
        <v>0</v>
      </c>
      <c r="T17" s="47"/>
      <c r="U17" s="47">
        <f>U18+U19+U20+U21+U22+U23</f>
        <v>0</v>
      </c>
      <c r="V17" s="47">
        <f>V18+V19+V20+V21+V22+V23</f>
        <v>0</v>
      </c>
      <c r="W17" s="523">
        <f t="shared" si="3"/>
        <v>0</v>
      </c>
      <c r="X17" s="92"/>
      <c r="Y17" s="92"/>
    </row>
    <row r="18" spans="2:25" ht="11.25" customHeight="1">
      <c r="B18" s="2007"/>
      <c r="C18" s="487"/>
      <c r="D18" s="77" t="s">
        <v>238</v>
      </c>
      <c r="E18" s="77">
        <v>0</v>
      </c>
      <c r="F18" s="77">
        <v>0</v>
      </c>
      <c r="G18" s="77">
        <f t="shared" si="0"/>
        <v>0</v>
      </c>
      <c r="H18" s="77"/>
      <c r="I18" s="77">
        <v>0</v>
      </c>
      <c r="J18" s="77">
        <v>0</v>
      </c>
      <c r="K18" s="77">
        <f t="shared" si="1"/>
        <v>0</v>
      </c>
      <c r="L18" s="77"/>
      <c r="M18" s="77">
        <v>0</v>
      </c>
      <c r="N18" s="77">
        <v>0</v>
      </c>
      <c r="O18" s="77">
        <f t="shared" si="2"/>
        <v>0</v>
      </c>
      <c r="P18" s="77"/>
      <c r="Q18" s="99">
        <v>0</v>
      </c>
      <c r="R18" s="99">
        <v>0</v>
      </c>
      <c r="S18" s="77">
        <f t="shared" si="4"/>
        <v>0</v>
      </c>
      <c r="T18" s="77"/>
      <c r="U18" s="77">
        <v>0</v>
      </c>
      <c r="V18" s="77">
        <v>0</v>
      </c>
      <c r="W18" s="502">
        <f t="shared" si="3"/>
        <v>0</v>
      </c>
      <c r="X18" s="92"/>
      <c r="Y18" s="92"/>
    </row>
    <row r="19" spans="2:25" ht="11.25" customHeight="1">
      <c r="B19" s="2007"/>
      <c r="C19" s="487"/>
      <c r="D19" s="77" t="s">
        <v>243</v>
      </c>
      <c r="E19" s="77">
        <v>0</v>
      </c>
      <c r="F19" s="77">
        <v>0</v>
      </c>
      <c r="G19" s="77">
        <f t="shared" si="0"/>
        <v>0</v>
      </c>
      <c r="H19" s="77"/>
      <c r="I19" s="77">
        <v>0</v>
      </c>
      <c r="J19" s="77">
        <v>0</v>
      </c>
      <c r="K19" s="77">
        <f t="shared" si="1"/>
        <v>0</v>
      </c>
      <c r="L19" s="77"/>
      <c r="M19" s="77">
        <v>0</v>
      </c>
      <c r="N19" s="77">
        <v>0</v>
      </c>
      <c r="O19" s="77">
        <f t="shared" si="2"/>
        <v>0</v>
      </c>
      <c r="P19" s="77"/>
      <c r="Q19" s="99">
        <v>0</v>
      </c>
      <c r="R19" s="99">
        <v>0</v>
      </c>
      <c r="S19" s="77">
        <f t="shared" si="4"/>
        <v>0</v>
      </c>
      <c r="T19" s="77"/>
      <c r="U19" s="77">
        <v>0</v>
      </c>
      <c r="V19" s="77">
        <v>0</v>
      </c>
      <c r="W19" s="502">
        <f t="shared" si="3"/>
        <v>0</v>
      </c>
      <c r="X19" s="92"/>
      <c r="Y19" s="92"/>
    </row>
    <row r="20" spans="2:25" ht="11.25" customHeight="1">
      <c r="B20" s="2007"/>
      <c r="C20" s="487"/>
      <c r="D20" s="77" t="s">
        <v>242</v>
      </c>
      <c r="E20" s="77">
        <v>0</v>
      </c>
      <c r="F20" s="77">
        <v>0</v>
      </c>
      <c r="G20" s="77">
        <f t="shared" si="0"/>
        <v>0</v>
      </c>
      <c r="H20" s="77"/>
      <c r="I20" s="77">
        <v>0</v>
      </c>
      <c r="J20" s="77">
        <v>0</v>
      </c>
      <c r="K20" s="77">
        <f t="shared" si="1"/>
        <v>0</v>
      </c>
      <c r="L20" s="77"/>
      <c r="M20" s="77">
        <v>0</v>
      </c>
      <c r="N20" s="77">
        <v>0</v>
      </c>
      <c r="O20" s="77">
        <f t="shared" si="2"/>
        <v>0</v>
      </c>
      <c r="P20" s="77"/>
      <c r="Q20" s="99">
        <v>0</v>
      </c>
      <c r="R20" s="99">
        <v>0</v>
      </c>
      <c r="S20" s="77">
        <f t="shared" si="4"/>
        <v>0</v>
      </c>
      <c r="T20" s="77"/>
      <c r="U20" s="77">
        <v>0</v>
      </c>
      <c r="V20" s="77">
        <v>0</v>
      </c>
      <c r="W20" s="502">
        <f t="shared" si="3"/>
        <v>0</v>
      </c>
      <c r="X20" s="92"/>
      <c r="Y20" s="92"/>
    </row>
    <row r="21" spans="2:25" ht="11.25" customHeight="1">
      <c r="B21" s="2007"/>
      <c r="C21" s="487"/>
      <c r="D21" s="77" t="s">
        <v>241</v>
      </c>
      <c r="E21" s="77">
        <v>0</v>
      </c>
      <c r="F21" s="77">
        <v>0</v>
      </c>
      <c r="G21" s="77">
        <f t="shared" si="0"/>
        <v>0</v>
      </c>
      <c r="H21" s="77"/>
      <c r="I21" s="77">
        <v>0</v>
      </c>
      <c r="J21" s="77">
        <v>0</v>
      </c>
      <c r="K21" s="77">
        <f t="shared" si="1"/>
        <v>0</v>
      </c>
      <c r="L21" s="77"/>
      <c r="M21" s="77">
        <v>0</v>
      </c>
      <c r="N21" s="77">
        <v>0</v>
      </c>
      <c r="O21" s="77">
        <f t="shared" si="2"/>
        <v>0</v>
      </c>
      <c r="P21" s="77"/>
      <c r="Q21" s="99">
        <v>0</v>
      </c>
      <c r="R21" s="99">
        <v>0</v>
      </c>
      <c r="S21" s="77">
        <f t="shared" si="4"/>
        <v>0</v>
      </c>
      <c r="T21" s="77"/>
      <c r="U21" s="77">
        <v>0</v>
      </c>
      <c r="V21" s="77">
        <v>0</v>
      </c>
      <c r="W21" s="502">
        <f t="shared" si="3"/>
        <v>0</v>
      </c>
      <c r="X21" s="92"/>
      <c r="Y21" s="92"/>
    </row>
    <row r="22" spans="2:25" ht="11.25" customHeight="1">
      <c r="B22" s="2007"/>
      <c r="C22" s="487"/>
      <c r="D22" s="77" t="s">
        <v>240</v>
      </c>
      <c r="E22" s="77">
        <v>0</v>
      </c>
      <c r="F22" s="77">
        <v>0</v>
      </c>
      <c r="G22" s="77">
        <f t="shared" si="0"/>
        <v>0</v>
      </c>
      <c r="H22" s="77"/>
      <c r="I22" s="77">
        <v>0</v>
      </c>
      <c r="J22" s="77">
        <v>0</v>
      </c>
      <c r="K22" s="77">
        <f t="shared" si="1"/>
        <v>0</v>
      </c>
      <c r="L22" s="77"/>
      <c r="M22" s="77">
        <v>0</v>
      </c>
      <c r="N22" s="77">
        <v>0</v>
      </c>
      <c r="O22" s="77">
        <f t="shared" si="2"/>
        <v>0</v>
      </c>
      <c r="P22" s="77"/>
      <c r="Q22" s="99">
        <v>0</v>
      </c>
      <c r="R22" s="99">
        <v>0</v>
      </c>
      <c r="S22" s="77">
        <f t="shared" si="4"/>
        <v>0</v>
      </c>
      <c r="T22" s="77"/>
      <c r="U22" s="77">
        <v>0</v>
      </c>
      <c r="V22" s="77">
        <v>0</v>
      </c>
      <c r="W22" s="502">
        <f t="shared" si="3"/>
        <v>0</v>
      </c>
      <c r="X22" s="92"/>
      <c r="Y22" s="92"/>
    </row>
    <row r="23" spans="2:25" ht="11.25" customHeight="1">
      <c r="B23" s="2007"/>
      <c r="C23" s="487"/>
      <c r="D23" s="77" t="s">
        <v>239</v>
      </c>
      <c r="E23" s="77">
        <v>0</v>
      </c>
      <c r="F23" s="77">
        <v>0</v>
      </c>
      <c r="G23" s="77">
        <f t="shared" si="0"/>
        <v>0</v>
      </c>
      <c r="H23" s="77"/>
      <c r="I23" s="77">
        <v>0</v>
      </c>
      <c r="J23" s="77">
        <v>0</v>
      </c>
      <c r="K23" s="77">
        <f t="shared" si="1"/>
        <v>0</v>
      </c>
      <c r="L23" s="77"/>
      <c r="M23" s="77">
        <v>0</v>
      </c>
      <c r="N23" s="77">
        <v>0</v>
      </c>
      <c r="O23" s="77">
        <f t="shared" si="2"/>
        <v>0</v>
      </c>
      <c r="P23" s="77"/>
      <c r="Q23" s="99">
        <v>0</v>
      </c>
      <c r="R23" s="99">
        <v>0</v>
      </c>
      <c r="S23" s="77">
        <f t="shared" si="4"/>
        <v>0</v>
      </c>
      <c r="T23" s="77"/>
      <c r="U23" s="77">
        <v>0</v>
      </c>
      <c r="V23" s="77">
        <v>0</v>
      </c>
      <c r="W23" s="502">
        <f t="shared" si="3"/>
        <v>0</v>
      </c>
      <c r="X23" s="92"/>
      <c r="Y23" s="92"/>
    </row>
    <row r="24" spans="2:25" ht="11.25" customHeight="1">
      <c r="B24" s="2007"/>
      <c r="C24" s="524" t="s">
        <v>31</v>
      </c>
      <c r="D24" s="77"/>
      <c r="E24" s="47">
        <f>E25+E26</f>
        <v>0</v>
      </c>
      <c r="F24" s="47">
        <f>F25+F26</f>
        <v>0</v>
      </c>
      <c r="G24" s="47">
        <f t="shared" si="0"/>
        <v>0</v>
      </c>
      <c r="H24" s="77"/>
      <c r="I24" s="47">
        <f>SUM(I25:I26)</f>
        <v>0</v>
      </c>
      <c r="J24" s="47">
        <f>SUM(J25:J26)</f>
        <v>0</v>
      </c>
      <c r="K24" s="47">
        <f t="shared" si="1"/>
        <v>0</v>
      </c>
      <c r="L24" s="77"/>
      <c r="M24" s="47">
        <f>SUM(M25:M26)</f>
        <v>0</v>
      </c>
      <c r="N24" s="47">
        <f>SUM(N25:N26)</f>
        <v>0</v>
      </c>
      <c r="O24" s="47">
        <f t="shared" si="2"/>
        <v>0</v>
      </c>
      <c r="P24" s="47">
        <f>SUM(P25:P26)</f>
        <v>0</v>
      </c>
      <c r="Q24" s="138">
        <f>SUM(Q25:Q26)</f>
        <v>0</v>
      </c>
      <c r="R24" s="138">
        <f>SUM(R25:R26)</f>
        <v>0</v>
      </c>
      <c r="S24" s="47">
        <f t="shared" si="4"/>
        <v>0</v>
      </c>
      <c r="T24" s="47"/>
      <c r="U24" s="47">
        <f>U25++U26</f>
        <v>0</v>
      </c>
      <c r="V24" s="47">
        <f>V25++V26</f>
        <v>0</v>
      </c>
      <c r="W24" s="523">
        <f t="shared" si="3"/>
        <v>0</v>
      </c>
      <c r="X24" s="92"/>
      <c r="Y24" s="92"/>
    </row>
    <row r="25" spans="2:25" ht="11.25" customHeight="1">
      <c r="B25" s="2007"/>
      <c r="C25" s="487"/>
      <c r="D25" s="77" t="s">
        <v>238</v>
      </c>
      <c r="E25" s="77">
        <v>0</v>
      </c>
      <c r="F25" s="77">
        <v>0</v>
      </c>
      <c r="G25" s="77">
        <f t="shared" si="0"/>
        <v>0</v>
      </c>
      <c r="H25" s="77"/>
      <c r="I25" s="77">
        <v>0</v>
      </c>
      <c r="J25" s="77">
        <v>0</v>
      </c>
      <c r="K25" s="77">
        <f t="shared" si="1"/>
        <v>0</v>
      </c>
      <c r="L25" s="77"/>
      <c r="M25" s="77">
        <v>0</v>
      </c>
      <c r="N25" s="77">
        <v>0</v>
      </c>
      <c r="O25" s="77">
        <f t="shared" si="2"/>
        <v>0</v>
      </c>
      <c r="P25" s="77"/>
      <c r="Q25" s="99">
        <v>0</v>
      </c>
      <c r="R25" s="99">
        <v>0</v>
      </c>
      <c r="S25" s="77">
        <f t="shared" si="4"/>
        <v>0</v>
      </c>
      <c r="T25" s="77"/>
      <c r="U25" s="77">
        <v>0</v>
      </c>
      <c r="V25" s="77">
        <v>0</v>
      </c>
      <c r="W25" s="502">
        <f t="shared" si="3"/>
        <v>0</v>
      </c>
      <c r="X25" s="92"/>
      <c r="Y25" s="92"/>
    </row>
    <row r="26" spans="2:25" ht="11.25" customHeight="1">
      <c r="B26" s="2007"/>
      <c r="C26" s="487"/>
      <c r="D26" s="77" t="s">
        <v>237</v>
      </c>
      <c r="E26" s="77">
        <v>0</v>
      </c>
      <c r="F26" s="77">
        <v>0</v>
      </c>
      <c r="G26" s="77">
        <f t="shared" si="0"/>
        <v>0</v>
      </c>
      <c r="H26" s="77"/>
      <c r="I26" s="77">
        <v>0</v>
      </c>
      <c r="J26" s="77">
        <v>0</v>
      </c>
      <c r="K26" s="77">
        <f t="shared" si="1"/>
        <v>0</v>
      </c>
      <c r="L26" s="77"/>
      <c r="M26" s="77">
        <v>0</v>
      </c>
      <c r="N26" s="77">
        <v>0</v>
      </c>
      <c r="O26" s="77">
        <f t="shared" si="2"/>
        <v>0</v>
      </c>
      <c r="P26" s="77"/>
      <c r="Q26" s="99">
        <v>0</v>
      </c>
      <c r="R26" s="99">
        <v>0</v>
      </c>
      <c r="S26" s="77">
        <f t="shared" si="4"/>
        <v>0</v>
      </c>
      <c r="T26" s="77"/>
      <c r="U26" s="77">
        <v>0</v>
      </c>
      <c r="V26" s="77">
        <v>0</v>
      </c>
      <c r="W26" s="502">
        <f t="shared" si="3"/>
        <v>0</v>
      </c>
      <c r="X26" s="92"/>
      <c r="Y26" s="92"/>
    </row>
    <row r="27" spans="2:25" ht="11.25" customHeight="1">
      <c r="B27" s="2007"/>
      <c r="C27" s="488" t="s">
        <v>58</v>
      </c>
      <c r="D27" s="77"/>
      <c r="E27" s="47">
        <f>E28</f>
        <v>0</v>
      </c>
      <c r="F27" s="47">
        <f>F28</f>
        <v>0</v>
      </c>
      <c r="G27" s="47">
        <f t="shared" si="0"/>
        <v>0</v>
      </c>
      <c r="H27" s="77"/>
      <c r="I27" s="47">
        <f>SUM(I28)</f>
        <v>0</v>
      </c>
      <c r="J27" s="47">
        <f>SUM(J28)</f>
        <v>0</v>
      </c>
      <c r="K27" s="47">
        <f t="shared" si="1"/>
        <v>0</v>
      </c>
      <c r="L27" s="77"/>
      <c r="M27" s="47">
        <f>SUM(M28)</f>
        <v>0</v>
      </c>
      <c r="N27" s="47">
        <f>SUM(N28)</f>
        <v>0</v>
      </c>
      <c r="O27" s="47">
        <f t="shared" si="2"/>
        <v>0</v>
      </c>
      <c r="P27" s="47">
        <f>SUM(P28)</f>
        <v>0</v>
      </c>
      <c r="Q27" s="138">
        <f>SUM(Q28)</f>
        <v>0</v>
      </c>
      <c r="R27" s="138">
        <f>SUM(R28)</f>
        <v>0</v>
      </c>
      <c r="S27" s="47">
        <f t="shared" si="4"/>
        <v>0</v>
      </c>
      <c r="T27" s="47"/>
      <c r="U27" s="47">
        <f>U28</f>
        <v>0</v>
      </c>
      <c r="V27" s="47">
        <f>V28</f>
        <v>0</v>
      </c>
      <c r="W27" s="523">
        <f t="shared" si="3"/>
        <v>0</v>
      </c>
      <c r="X27" s="92"/>
      <c r="Y27" s="92"/>
    </row>
    <row r="28" spans="2:25" ht="11.25" customHeight="1">
      <c r="B28" s="2007"/>
      <c r="C28" s="487"/>
      <c r="D28" s="77" t="s">
        <v>236</v>
      </c>
      <c r="E28" s="77">
        <v>0</v>
      </c>
      <c r="F28" s="77">
        <v>0</v>
      </c>
      <c r="G28" s="77">
        <f t="shared" si="0"/>
        <v>0</v>
      </c>
      <c r="H28" s="77"/>
      <c r="I28" s="77">
        <v>0</v>
      </c>
      <c r="J28" s="77">
        <v>0</v>
      </c>
      <c r="K28" s="77">
        <f t="shared" si="1"/>
        <v>0</v>
      </c>
      <c r="L28" s="77"/>
      <c r="M28" s="285">
        <v>0</v>
      </c>
      <c r="N28" s="77">
        <v>0</v>
      </c>
      <c r="O28" s="77">
        <f t="shared" si="2"/>
        <v>0</v>
      </c>
      <c r="P28" s="77"/>
      <c r="Q28" s="99">
        <v>0</v>
      </c>
      <c r="R28" s="99">
        <v>0</v>
      </c>
      <c r="S28" s="77">
        <f t="shared" si="4"/>
        <v>0</v>
      </c>
      <c r="T28" s="77"/>
      <c r="U28" s="77">
        <v>0</v>
      </c>
      <c r="V28" s="77">
        <v>0</v>
      </c>
      <c r="W28" s="502">
        <f t="shared" si="3"/>
        <v>0</v>
      </c>
      <c r="X28" s="92"/>
      <c r="Y28" s="92"/>
    </row>
    <row r="29" spans="2:25" ht="11.25" customHeight="1">
      <c r="B29" s="57"/>
      <c r="C29" s="488" t="s">
        <v>64</v>
      </c>
      <c r="D29" s="77"/>
      <c r="E29" s="47">
        <f>SUM(E30)</f>
        <v>0</v>
      </c>
      <c r="F29" s="47">
        <f>SUM(F30)</f>
        <v>0</v>
      </c>
      <c r="G29" s="47">
        <f t="shared" si="0"/>
        <v>0</v>
      </c>
      <c r="H29" s="47"/>
      <c r="I29" s="47">
        <f>SUM(I30)</f>
        <v>0</v>
      </c>
      <c r="J29" s="47">
        <f>SUM(J30)</f>
        <v>0</v>
      </c>
      <c r="K29" s="47">
        <f t="shared" si="1"/>
        <v>0</v>
      </c>
      <c r="L29" s="47"/>
      <c r="M29" s="47">
        <f>SUM(M30)</f>
        <v>0</v>
      </c>
      <c r="N29" s="47">
        <f>SUM(N30)</f>
        <v>0</v>
      </c>
      <c r="O29" s="47">
        <f t="shared" si="2"/>
        <v>0</v>
      </c>
      <c r="P29" s="47"/>
      <c r="Q29" s="138">
        <f>SUM(Q30)</f>
        <v>0</v>
      </c>
      <c r="R29" s="138">
        <f>SUM(R30)</f>
        <v>0</v>
      </c>
      <c r="S29" s="47">
        <f>SUM(Q29:R29)</f>
        <v>0</v>
      </c>
      <c r="T29" s="47"/>
      <c r="U29" s="47">
        <f>SUM(U30)</f>
        <v>0</v>
      </c>
      <c r="V29" s="47">
        <f>SUM(V30)</f>
        <v>0</v>
      </c>
      <c r="W29" s="523">
        <f t="shared" si="3"/>
        <v>0</v>
      </c>
      <c r="X29" s="92"/>
      <c r="Y29" s="92"/>
    </row>
    <row r="30" spans="2:25" ht="11.25" customHeight="1">
      <c r="B30" s="57"/>
      <c r="C30" s="487"/>
      <c r="D30" s="77" t="s">
        <v>235</v>
      </c>
      <c r="E30" s="77">
        <v>0</v>
      </c>
      <c r="F30" s="77">
        <v>0</v>
      </c>
      <c r="G30" s="77">
        <f t="shared" si="0"/>
        <v>0</v>
      </c>
      <c r="H30" s="77"/>
      <c r="I30" s="77">
        <v>0</v>
      </c>
      <c r="J30" s="77">
        <v>0</v>
      </c>
      <c r="K30" s="77">
        <f t="shared" si="1"/>
        <v>0</v>
      </c>
      <c r="L30" s="77"/>
      <c r="M30" s="285">
        <v>0</v>
      </c>
      <c r="N30" s="77">
        <v>0</v>
      </c>
      <c r="O30" s="77">
        <f t="shared" si="2"/>
        <v>0</v>
      </c>
      <c r="P30" s="77"/>
      <c r="Q30" s="99">
        <v>0</v>
      </c>
      <c r="R30" s="99">
        <v>0</v>
      </c>
      <c r="S30" s="77">
        <f>SUM(Q30:R30)</f>
        <v>0</v>
      </c>
      <c r="T30" s="77"/>
      <c r="U30" s="77">
        <v>0</v>
      </c>
      <c r="V30" s="77">
        <v>0</v>
      </c>
      <c r="W30" s="502">
        <f t="shared" si="3"/>
        <v>0</v>
      </c>
      <c r="X30" s="92"/>
      <c r="Y30" s="92"/>
    </row>
    <row r="31" spans="2:25">
      <c r="B31" s="2006">
        <v>1402</v>
      </c>
      <c r="C31" s="35" t="s">
        <v>13</v>
      </c>
      <c r="D31" s="39"/>
      <c r="E31" s="388">
        <f>E32+E38+E41+E46+E49+E53+E56+E60</f>
        <v>420</v>
      </c>
      <c r="F31" s="388">
        <f>F32+F38+F41+F46+F49+F53+F56+F60</f>
        <v>330</v>
      </c>
      <c r="G31" s="388">
        <f t="shared" si="0"/>
        <v>750</v>
      </c>
      <c r="H31" s="388"/>
      <c r="I31" s="388">
        <f>SUM(I32+I38+I41+I46+I49+I53+I56+I60)</f>
        <v>412</v>
      </c>
      <c r="J31" s="388">
        <f>SUM(J32+J38+J41+J46+J49+J53+J56+J60)</f>
        <v>324</v>
      </c>
      <c r="K31" s="388">
        <f t="shared" si="1"/>
        <v>736</v>
      </c>
      <c r="L31" s="388"/>
      <c r="M31" s="388">
        <f>SUM(M32+M38+M41+M46+M49+M53+M56+M60)</f>
        <v>392</v>
      </c>
      <c r="N31" s="388">
        <f>SUM(N32+N38+N41+N46+N49+N53+N56+N60)</f>
        <v>300</v>
      </c>
      <c r="O31" s="388">
        <f t="shared" si="2"/>
        <v>692</v>
      </c>
      <c r="P31" s="388">
        <f>SUM(P32+P38+P41+P46+P49+P53+P56+P60)</f>
        <v>0</v>
      </c>
      <c r="Q31" s="388">
        <f>SUM(Q32+Q38+Q41+Q46+Q49+Q53+Q56+Q60)</f>
        <v>0</v>
      </c>
      <c r="R31" s="388">
        <f>SUM(R32+R38+R41+R46+R49+R53+R56+R60)</f>
        <v>0</v>
      </c>
      <c r="S31" s="388">
        <f>SUM(P31:R31)</f>
        <v>0</v>
      </c>
      <c r="T31" s="388"/>
      <c r="U31" s="388">
        <f>U32+U38+U41+U46+U49+U53+U56+U60</f>
        <v>160</v>
      </c>
      <c r="V31" s="388">
        <f>V32+V38+V41+V46+V49+V53+V56+V60</f>
        <v>122</v>
      </c>
      <c r="W31" s="386">
        <f t="shared" si="3"/>
        <v>282</v>
      </c>
      <c r="X31" s="92"/>
      <c r="Y31" s="92"/>
    </row>
    <row r="32" spans="2:25" ht="11.25" customHeight="1">
      <c r="B32" s="2007"/>
      <c r="C32" s="488" t="s">
        <v>92</v>
      </c>
      <c r="D32" s="77"/>
      <c r="E32" s="380">
        <f>SUM(E33:E37)</f>
        <v>281</v>
      </c>
      <c r="F32" s="380">
        <f>SUM(F33:F37)</f>
        <v>191</v>
      </c>
      <c r="G32" s="380">
        <f t="shared" si="0"/>
        <v>472</v>
      </c>
      <c r="H32" s="515"/>
      <c r="I32" s="380">
        <f>SUM(I33:I37)</f>
        <v>274</v>
      </c>
      <c r="J32" s="380">
        <f>SUM(J33:J37)</f>
        <v>187</v>
      </c>
      <c r="K32" s="380">
        <f t="shared" si="1"/>
        <v>461</v>
      </c>
      <c r="L32" s="515"/>
      <c r="M32" s="380">
        <f>SUM(M33:M37)</f>
        <v>274</v>
      </c>
      <c r="N32" s="380">
        <f>SUM(N33:N37)</f>
        <v>187</v>
      </c>
      <c r="O32" s="380">
        <f t="shared" si="2"/>
        <v>461</v>
      </c>
      <c r="P32" s="380">
        <f>SUM(P33:P37)</f>
        <v>0</v>
      </c>
      <c r="Q32" s="521">
        <f>SUM(Q33:Q37)</f>
        <v>0</v>
      </c>
      <c r="R32" s="521">
        <f>SUM(R33:R37)</f>
        <v>0</v>
      </c>
      <c r="S32" s="380">
        <f>SUM(P32:R32)</f>
        <v>0</v>
      </c>
      <c r="T32" s="380"/>
      <c r="U32" s="380">
        <f>SUM(U33:U37)</f>
        <v>148</v>
      </c>
      <c r="V32" s="380">
        <f>SUM(V33:V37)</f>
        <v>114</v>
      </c>
      <c r="W32" s="379">
        <f t="shared" si="3"/>
        <v>262</v>
      </c>
      <c r="X32" s="92"/>
      <c r="Y32" s="92"/>
    </row>
    <row r="33" spans="2:25" ht="11.25" customHeight="1">
      <c r="B33" s="2007"/>
      <c r="C33" s="487"/>
      <c r="D33" s="77" t="s">
        <v>228</v>
      </c>
      <c r="E33" s="515">
        <v>103</v>
      </c>
      <c r="F33" s="515">
        <v>73</v>
      </c>
      <c r="G33" s="515">
        <f t="shared" si="0"/>
        <v>176</v>
      </c>
      <c r="H33" s="515"/>
      <c r="I33" s="515">
        <v>98</v>
      </c>
      <c r="J33" s="515">
        <v>72</v>
      </c>
      <c r="K33" s="515">
        <f t="shared" si="1"/>
        <v>170</v>
      </c>
      <c r="L33" s="515"/>
      <c r="M33" s="236">
        <v>98</v>
      </c>
      <c r="N33" s="515">
        <v>72</v>
      </c>
      <c r="O33" s="515">
        <f t="shared" si="2"/>
        <v>170</v>
      </c>
      <c r="P33" s="515"/>
      <c r="Q33" s="520">
        <v>0</v>
      </c>
      <c r="R33" s="520">
        <v>0</v>
      </c>
      <c r="S33" s="515">
        <f t="shared" ref="S33:S61" si="5">SUM(Q33:R33)</f>
        <v>0</v>
      </c>
      <c r="T33" s="515"/>
      <c r="U33" s="515">
        <v>70</v>
      </c>
      <c r="V33" s="515">
        <v>57</v>
      </c>
      <c r="W33" s="519">
        <f t="shared" si="3"/>
        <v>127</v>
      </c>
      <c r="X33" s="92"/>
      <c r="Y33" s="92"/>
    </row>
    <row r="34" spans="2:25" ht="11.25" customHeight="1">
      <c r="B34" s="2007"/>
      <c r="C34" s="487"/>
      <c r="D34" s="77" t="s">
        <v>227</v>
      </c>
      <c r="E34" s="515">
        <v>106</v>
      </c>
      <c r="F34" s="515">
        <v>76</v>
      </c>
      <c r="G34" s="515">
        <f t="shared" si="0"/>
        <v>182</v>
      </c>
      <c r="H34" s="515"/>
      <c r="I34" s="515">
        <v>105</v>
      </c>
      <c r="J34" s="515">
        <v>74</v>
      </c>
      <c r="K34" s="515">
        <f t="shared" si="1"/>
        <v>179</v>
      </c>
      <c r="L34" s="515"/>
      <c r="M34" s="236">
        <v>105</v>
      </c>
      <c r="N34" s="515">
        <v>74</v>
      </c>
      <c r="O34" s="515">
        <f t="shared" si="2"/>
        <v>179</v>
      </c>
      <c r="P34" s="515"/>
      <c r="Q34" s="520">
        <v>0</v>
      </c>
      <c r="R34" s="520">
        <v>0</v>
      </c>
      <c r="S34" s="515">
        <f t="shared" si="5"/>
        <v>0</v>
      </c>
      <c r="T34" s="515"/>
      <c r="U34" s="515">
        <v>78</v>
      </c>
      <c r="V34" s="515">
        <v>57</v>
      </c>
      <c r="W34" s="519">
        <f t="shared" si="3"/>
        <v>135</v>
      </c>
      <c r="X34" s="92"/>
      <c r="Y34" s="92"/>
    </row>
    <row r="35" spans="2:25" ht="11.25" customHeight="1">
      <c r="B35" s="2007"/>
      <c r="C35" s="487"/>
      <c r="D35" s="77" t="s">
        <v>234</v>
      </c>
      <c r="E35" s="515">
        <v>25</v>
      </c>
      <c r="F35" s="515">
        <v>36</v>
      </c>
      <c r="G35" s="515">
        <f t="shared" si="0"/>
        <v>61</v>
      </c>
      <c r="H35" s="515"/>
      <c r="I35" s="515">
        <v>25</v>
      </c>
      <c r="J35" s="515">
        <v>35</v>
      </c>
      <c r="K35" s="515">
        <f t="shared" si="1"/>
        <v>60</v>
      </c>
      <c r="L35" s="515"/>
      <c r="M35" s="236">
        <v>25</v>
      </c>
      <c r="N35" s="515">
        <v>35</v>
      </c>
      <c r="O35" s="515">
        <f t="shared" si="2"/>
        <v>60</v>
      </c>
      <c r="P35" s="515"/>
      <c r="Q35" s="520">
        <v>0</v>
      </c>
      <c r="R35" s="520">
        <v>0</v>
      </c>
      <c r="S35" s="515">
        <f t="shared" si="5"/>
        <v>0</v>
      </c>
      <c r="T35" s="515"/>
      <c r="U35" s="515">
        <v>0</v>
      </c>
      <c r="V35" s="515">
        <v>0</v>
      </c>
      <c r="W35" s="519">
        <f t="shared" si="3"/>
        <v>0</v>
      </c>
      <c r="X35" s="92"/>
      <c r="Y35" s="92"/>
    </row>
    <row r="36" spans="2:25" ht="11.25" customHeight="1">
      <c r="B36" s="2007"/>
      <c r="C36" s="487"/>
      <c r="D36" s="77" t="s">
        <v>233</v>
      </c>
      <c r="E36" s="515">
        <v>17</v>
      </c>
      <c r="F36" s="515">
        <v>2</v>
      </c>
      <c r="G36" s="515">
        <f t="shared" si="0"/>
        <v>19</v>
      </c>
      <c r="H36" s="515"/>
      <c r="I36" s="515">
        <v>17</v>
      </c>
      <c r="J36" s="515">
        <v>2</v>
      </c>
      <c r="K36" s="515">
        <f t="shared" si="1"/>
        <v>19</v>
      </c>
      <c r="L36" s="515"/>
      <c r="M36" s="236">
        <v>17</v>
      </c>
      <c r="N36" s="515">
        <v>2</v>
      </c>
      <c r="O36" s="515">
        <f t="shared" si="2"/>
        <v>19</v>
      </c>
      <c r="P36" s="515"/>
      <c r="Q36" s="520">
        <v>0</v>
      </c>
      <c r="R36" s="520">
        <v>0</v>
      </c>
      <c r="S36" s="515">
        <f t="shared" si="5"/>
        <v>0</v>
      </c>
      <c r="T36" s="515"/>
      <c r="U36" s="515">
        <v>0</v>
      </c>
      <c r="V36" s="515">
        <v>0</v>
      </c>
      <c r="W36" s="519">
        <f t="shared" si="3"/>
        <v>0</v>
      </c>
      <c r="X36" s="92"/>
      <c r="Y36" s="92"/>
    </row>
    <row r="37" spans="2:25" ht="11.25" customHeight="1">
      <c r="B37" s="2007"/>
      <c r="C37" s="487"/>
      <c r="D37" s="77" t="s">
        <v>232</v>
      </c>
      <c r="E37" s="515">
        <v>30</v>
      </c>
      <c r="F37" s="515">
        <v>4</v>
      </c>
      <c r="G37" s="515">
        <f t="shared" si="0"/>
        <v>34</v>
      </c>
      <c r="H37" s="515"/>
      <c r="I37" s="515">
        <v>29</v>
      </c>
      <c r="J37" s="515">
        <v>4</v>
      </c>
      <c r="K37" s="515">
        <f t="shared" si="1"/>
        <v>33</v>
      </c>
      <c r="L37" s="515"/>
      <c r="M37" s="236">
        <v>29</v>
      </c>
      <c r="N37" s="515">
        <v>4</v>
      </c>
      <c r="O37" s="515">
        <f t="shared" si="2"/>
        <v>33</v>
      </c>
      <c r="P37" s="515"/>
      <c r="Q37" s="520">
        <v>0</v>
      </c>
      <c r="R37" s="520">
        <v>0</v>
      </c>
      <c r="S37" s="515">
        <f t="shared" si="5"/>
        <v>0</v>
      </c>
      <c r="T37" s="515"/>
      <c r="U37" s="515">
        <v>0</v>
      </c>
      <c r="V37" s="515">
        <v>0</v>
      </c>
      <c r="W37" s="519">
        <f t="shared" si="3"/>
        <v>0</v>
      </c>
      <c r="X37" s="92"/>
      <c r="Y37" s="92"/>
    </row>
    <row r="38" spans="2:25" ht="11.25" customHeight="1">
      <c r="B38" s="2007"/>
      <c r="C38" s="488" t="s">
        <v>110</v>
      </c>
      <c r="D38" s="77"/>
      <c r="E38" s="380">
        <f>E39+E40</f>
        <v>35</v>
      </c>
      <c r="F38" s="380">
        <f>F39+F40</f>
        <v>27</v>
      </c>
      <c r="G38" s="380">
        <f t="shared" ref="G38:G69" si="6">SUM(E38:F38)</f>
        <v>62</v>
      </c>
      <c r="H38" s="515"/>
      <c r="I38" s="380">
        <f>SUM(I39:I40)</f>
        <v>35</v>
      </c>
      <c r="J38" s="380">
        <f>SUM(J39:J40)</f>
        <v>27</v>
      </c>
      <c r="K38" s="380">
        <f t="shared" ref="K38:K69" si="7">SUM(I38:J38)</f>
        <v>62</v>
      </c>
      <c r="L38" s="515"/>
      <c r="M38" s="380">
        <f>SUM(M39:M40)</f>
        <v>34</v>
      </c>
      <c r="N38" s="380">
        <f>SUM(N39:N40)</f>
        <v>27</v>
      </c>
      <c r="O38" s="380">
        <f t="shared" ref="O38:O69" si="8">SUM(M38:N38)</f>
        <v>61</v>
      </c>
      <c r="P38" s="380">
        <f>SUM(P39:P40)</f>
        <v>0</v>
      </c>
      <c r="Q38" s="521">
        <f>SUM(Q39:Q40)</f>
        <v>0</v>
      </c>
      <c r="R38" s="521">
        <f>SUM(R39:R40)</f>
        <v>0</v>
      </c>
      <c r="S38" s="380">
        <f t="shared" si="5"/>
        <v>0</v>
      </c>
      <c r="T38" s="380"/>
      <c r="U38" s="380">
        <f>U39+U40</f>
        <v>0</v>
      </c>
      <c r="V38" s="380">
        <f>V39+V40</f>
        <v>0</v>
      </c>
      <c r="W38" s="379">
        <f t="shared" ref="W38:W69" si="9">SUM(U38:V38)</f>
        <v>0</v>
      </c>
      <c r="X38" s="92"/>
      <c r="Y38" s="92"/>
    </row>
    <row r="39" spans="2:25" ht="11.25" customHeight="1">
      <c r="B39" s="2007"/>
      <c r="C39" s="487"/>
      <c r="D39" s="77" t="s">
        <v>227</v>
      </c>
      <c r="E39" s="515">
        <v>25</v>
      </c>
      <c r="F39" s="515">
        <v>23</v>
      </c>
      <c r="G39" s="515">
        <f t="shared" si="6"/>
        <v>48</v>
      </c>
      <c r="H39" s="515"/>
      <c r="I39" s="515">
        <v>25</v>
      </c>
      <c r="J39" s="515">
        <v>23</v>
      </c>
      <c r="K39" s="515">
        <f t="shared" si="7"/>
        <v>48</v>
      </c>
      <c r="L39" s="515"/>
      <c r="M39" s="236">
        <v>24</v>
      </c>
      <c r="N39" s="515">
        <v>23</v>
      </c>
      <c r="O39" s="515">
        <f t="shared" si="8"/>
        <v>47</v>
      </c>
      <c r="P39" s="515"/>
      <c r="Q39" s="520">
        <v>0</v>
      </c>
      <c r="R39" s="520">
        <v>0</v>
      </c>
      <c r="S39" s="515">
        <f t="shared" si="5"/>
        <v>0</v>
      </c>
      <c r="T39" s="515"/>
      <c r="U39" s="515">
        <v>0</v>
      </c>
      <c r="V39" s="515">
        <v>0</v>
      </c>
      <c r="W39" s="519">
        <f t="shared" si="9"/>
        <v>0</v>
      </c>
      <c r="X39" s="92"/>
      <c r="Y39" s="92"/>
    </row>
    <row r="40" spans="2:25" ht="11.25" customHeight="1">
      <c r="B40" s="2007"/>
      <c r="C40" s="487"/>
      <c r="D40" s="77" t="s">
        <v>232</v>
      </c>
      <c r="E40" s="515">
        <v>10</v>
      </c>
      <c r="F40" s="515">
        <v>4</v>
      </c>
      <c r="G40" s="515">
        <f t="shared" si="6"/>
        <v>14</v>
      </c>
      <c r="H40" s="515"/>
      <c r="I40" s="515">
        <v>10</v>
      </c>
      <c r="J40" s="515">
        <v>4</v>
      </c>
      <c r="K40" s="515">
        <f t="shared" si="7"/>
        <v>14</v>
      </c>
      <c r="L40" s="515"/>
      <c r="M40" s="236">
        <v>10</v>
      </c>
      <c r="N40" s="515">
        <v>4</v>
      </c>
      <c r="O40" s="515">
        <f t="shared" si="8"/>
        <v>14</v>
      </c>
      <c r="P40" s="515"/>
      <c r="Q40" s="520">
        <v>0</v>
      </c>
      <c r="R40" s="520">
        <v>0</v>
      </c>
      <c r="S40" s="515">
        <f t="shared" si="5"/>
        <v>0</v>
      </c>
      <c r="T40" s="515"/>
      <c r="U40" s="515">
        <v>0</v>
      </c>
      <c r="V40" s="515">
        <v>0</v>
      </c>
      <c r="W40" s="519">
        <f t="shared" si="9"/>
        <v>0</v>
      </c>
      <c r="X40" s="92"/>
      <c r="Y40" s="92"/>
    </row>
    <row r="41" spans="2:25" ht="11.25" customHeight="1">
      <c r="B41" s="2007"/>
      <c r="C41" s="488" t="s">
        <v>56</v>
      </c>
      <c r="D41" s="77"/>
      <c r="E41" s="380">
        <f>E42+E43+E44+E45</f>
        <v>45</v>
      </c>
      <c r="F41" s="380">
        <f>F42+F43+F44+F45</f>
        <v>75</v>
      </c>
      <c r="G41" s="380">
        <f t="shared" si="6"/>
        <v>120</v>
      </c>
      <c r="H41" s="515"/>
      <c r="I41" s="380">
        <f>SUM(I42:I45)</f>
        <v>45</v>
      </c>
      <c r="J41" s="380">
        <f>SUM(J42:J45)</f>
        <v>73</v>
      </c>
      <c r="K41" s="380">
        <f t="shared" si="7"/>
        <v>118</v>
      </c>
      <c r="L41" s="515"/>
      <c r="M41" s="380">
        <f>SUM(M42:M45)</f>
        <v>26</v>
      </c>
      <c r="N41" s="380">
        <f>SUM(N42:N45)</f>
        <v>49</v>
      </c>
      <c r="O41" s="380">
        <f t="shared" si="8"/>
        <v>75</v>
      </c>
      <c r="P41" s="380">
        <f>SUM(P42:P45)</f>
        <v>0</v>
      </c>
      <c r="Q41" s="521">
        <f>SUM(Q42:Q45)</f>
        <v>0</v>
      </c>
      <c r="R41" s="521">
        <f>SUM(R42:R45)</f>
        <v>0</v>
      </c>
      <c r="S41" s="380">
        <f t="shared" si="5"/>
        <v>0</v>
      </c>
      <c r="T41" s="380"/>
      <c r="U41" s="380">
        <f>U42+U43+U44+U45</f>
        <v>0</v>
      </c>
      <c r="V41" s="380">
        <f>V42+V43+V44+V45</f>
        <v>0</v>
      </c>
      <c r="W41" s="379">
        <f t="shared" si="9"/>
        <v>0</v>
      </c>
      <c r="X41" s="92"/>
      <c r="Y41" s="92"/>
    </row>
    <row r="42" spans="2:25" ht="11.25" customHeight="1">
      <c r="B42" s="2007"/>
      <c r="C42" s="487"/>
      <c r="D42" s="285" t="s">
        <v>228</v>
      </c>
      <c r="E42" s="515">
        <v>27</v>
      </c>
      <c r="F42" s="515">
        <v>48</v>
      </c>
      <c r="G42" s="515">
        <f t="shared" si="6"/>
        <v>75</v>
      </c>
      <c r="H42" s="236"/>
      <c r="I42" s="236">
        <v>27</v>
      </c>
      <c r="J42" s="236">
        <v>46</v>
      </c>
      <c r="K42" s="515">
        <f t="shared" si="7"/>
        <v>73</v>
      </c>
      <c r="L42" s="236"/>
      <c r="M42" s="515">
        <v>12</v>
      </c>
      <c r="N42" s="515">
        <v>23</v>
      </c>
      <c r="O42" s="515">
        <f t="shared" si="8"/>
        <v>35</v>
      </c>
      <c r="P42" s="515"/>
      <c r="Q42" s="520">
        <v>0</v>
      </c>
      <c r="R42" s="520">
        <v>0</v>
      </c>
      <c r="S42" s="515">
        <f t="shared" si="5"/>
        <v>0</v>
      </c>
      <c r="T42" s="515"/>
      <c r="U42" s="515">
        <v>0</v>
      </c>
      <c r="V42" s="515">
        <v>0</v>
      </c>
      <c r="W42" s="519">
        <f t="shared" si="9"/>
        <v>0</v>
      </c>
      <c r="X42" s="92"/>
      <c r="Y42" s="92"/>
    </row>
    <row r="43" spans="2:25" ht="11.25" customHeight="1">
      <c r="B43" s="2007"/>
      <c r="C43" s="487"/>
      <c r="D43" s="285" t="s">
        <v>231</v>
      </c>
      <c r="E43" s="515">
        <v>4</v>
      </c>
      <c r="F43" s="515">
        <v>1</v>
      </c>
      <c r="G43" s="515">
        <f t="shared" si="6"/>
        <v>5</v>
      </c>
      <c r="H43" s="236"/>
      <c r="I43" s="236">
        <v>4</v>
      </c>
      <c r="J43" s="236">
        <v>1</v>
      </c>
      <c r="K43" s="515">
        <f t="shared" si="7"/>
        <v>5</v>
      </c>
      <c r="L43" s="236"/>
      <c r="M43" s="515">
        <v>0</v>
      </c>
      <c r="N43" s="515">
        <v>0</v>
      </c>
      <c r="O43" s="515">
        <f t="shared" si="8"/>
        <v>0</v>
      </c>
      <c r="P43" s="515"/>
      <c r="Q43" s="520">
        <v>0</v>
      </c>
      <c r="R43" s="520">
        <v>0</v>
      </c>
      <c r="S43" s="515">
        <f t="shared" si="5"/>
        <v>0</v>
      </c>
      <c r="T43" s="515"/>
      <c r="U43" s="515">
        <v>0</v>
      </c>
      <c r="V43" s="515">
        <v>0</v>
      </c>
      <c r="W43" s="519">
        <f t="shared" si="9"/>
        <v>0</v>
      </c>
      <c r="X43" s="92"/>
      <c r="Y43" s="92"/>
    </row>
    <row r="44" spans="2:25" ht="11.25" customHeight="1">
      <c r="B44" s="2007"/>
      <c r="C44" s="487"/>
      <c r="D44" s="285" t="s">
        <v>230</v>
      </c>
      <c r="E44" s="515">
        <v>10</v>
      </c>
      <c r="F44" s="515">
        <v>6</v>
      </c>
      <c r="G44" s="515">
        <f t="shared" si="6"/>
        <v>16</v>
      </c>
      <c r="H44" s="236"/>
      <c r="I44" s="236">
        <v>10</v>
      </c>
      <c r="J44" s="236">
        <v>6</v>
      </c>
      <c r="K44" s="515">
        <f t="shared" si="7"/>
        <v>16</v>
      </c>
      <c r="L44" s="236"/>
      <c r="M44" s="515">
        <v>10</v>
      </c>
      <c r="N44" s="515">
        <v>6</v>
      </c>
      <c r="O44" s="515">
        <f t="shared" si="8"/>
        <v>16</v>
      </c>
      <c r="P44" s="515"/>
      <c r="Q44" s="520">
        <v>0</v>
      </c>
      <c r="R44" s="520">
        <v>0</v>
      </c>
      <c r="S44" s="515">
        <f t="shared" si="5"/>
        <v>0</v>
      </c>
      <c r="T44" s="515"/>
      <c r="U44" s="515">
        <v>0</v>
      </c>
      <c r="V44" s="515">
        <v>0</v>
      </c>
      <c r="W44" s="519">
        <f t="shared" si="9"/>
        <v>0</v>
      </c>
      <c r="X44" s="92"/>
      <c r="Y44" s="92"/>
    </row>
    <row r="45" spans="2:25" ht="11.25" customHeight="1">
      <c r="B45" s="2007"/>
      <c r="C45" s="487"/>
      <c r="D45" s="285" t="s">
        <v>226</v>
      </c>
      <c r="E45" s="515">
        <v>4</v>
      </c>
      <c r="F45" s="515">
        <v>20</v>
      </c>
      <c r="G45" s="515">
        <f t="shared" si="6"/>
        <v>24</v>
      </c>
      <c r="H45" s="236"/>
      <c r="I45" s="236">
        <v>4</v>
      </c>
      <c r="J45" s="236">
        <v>20</v>
      </c>
      <c r="K45" s="515">
        <f t="shared" si="7"/>
        <v>24</v>
      </c>
      <c r="L45" s="236"/>
      <c r="M45" s="515">
        <v>4</v>
      </c>
      <c r="N45" s="515">
        <v>20</v>
      </c>
      <c r="O45" s="515">
        <f t="shared" si="8"/>
        <v>24</v>
      </c>
      <c r="P45" s="515"/>
      <c r="Q45" s="520">
        <v>0</v>
      </c>
      <c r="R45" s="520">
        <v>0</v>
      </c>
      <c r="S45" s="515">
        <f t="shared" si="5"/>
        <v>0</v>
      </c>
      <c r="T45" s="515"/>
      <c r="U45" s="515">
        <v>0</v>
      </c>
      <c r="V45" s="515">
        <v>0</v>
      </c>
      <c r="W45" s="519">
        <f t="shared" si="9"/>
        <v>0</v>
      </c>
      <c r="X45" s="92"/>
      <c r="Y45" s="92"/>
    </row>
    <row r="46" spans="2:25" ht="11.25" customHeight="1">
      <c r="B46" s="2007"/>
      <c r="C46" s="488" t="s">
        <v>125</v>
      </c>
      <c r="D46" s="77"/>
      <c r="E46" s="380">
        <f>E47+E48</f>
        <v>24</v>
      </c>
      <c r="F46" s="380">
        <f>F47+F48</f>
        <v>16</v>
      </c>
      <c r="G46" s="380">
        <f t="shared" si="6"/>
        <v>40</v>
      </c>
      <c r="H46" s="515"/>
      <c r="I46" s="380">
        <f>SUM(I47:I48)</f>
        <v>23</v>
      </c>
      <c r="J46" s="380">
        <f>SUM(J47:J48)</f>
        <v>16</v>
      </c>
      <c r="K46" s="380">
        <f t="shared" si="7"/>
        <v>39</v>
      </c>
      <c r="L46" s="515"/>
      <c r="M46" s="380">
        <f>SUM(M47:M48)</f>
        <v>23</v>
      </c>
      <c r="N46" s="380">
        <f>SUM(N47:N48)</f>
        <v>16</v>
      </c>
      <c r="O46" s="380">
        <f t="shared" si="8"/>
        <v>39</v>
      </c>
      <c r="P46" s="380">
        <f>SUM(P47:P48)</f>
        <v>0</v>
      </c>
      <c r="Q46" s="521">
        <f>SUM(Q47:Q48)</f>
        <v>0</v>
      </c>
      <c r="R46" s="521">
        <f>SUM(R47:R48)</f>
        <v>0</v>
      </c>
      <c r="S46" s="380">
        <f t="shared" si="5"/>
        <v>0</v>
      </c>
      <c r="T46" s="380"/>
      <c r="U46" s="380">
        <f>U47+U48</f>
        <v>12</v>
      </c>
      <c r="V46" s="380">
        <f>V47+V48</f>
        <v>8</v>
      </c>
      <c r="W46" s="379">
        <f t="shared" si="9"/>
        <v>20</v>
      </c>
      <c r="X46" s="92"/>
      <c r="Y46" s="92"/>
    </row>
    <row r="47" spans="2:25" ht="11.25" customHeight="1">
      <c r="B47" s="2007"/>
      <c r="C47" s="487"/>
      <c r="D47" s="285" t="s">
        <v>228</v>
      </c>
      <c r="E47" s="515">
        <v>15</v>
      </c>
      <c r="F47" s="515">
        <v>10</v>
      </c>
      <c r="G47" s="515">
        <f t="shared" si="6"/>
        <v>25</v>
      </c>
      <c r="H47" s="236"/>
      <c r="I47" s="236">
        <v>14</v>
      </c>
      <c r="J47" s="236">
        <v>10</v>
      </c>
      <c r="K47" s="515">
        <f t="shared" si="7"/>
        <v>24</v>
      </c>
      <c r="L47" s="236"/>
      <c r="M47" s="236">
        <v>14</v>
      </c>
      <c r="N47" s="515">
        <v>10</v>
      </c>
      <c r="O47" s="515">
        <f t="shared" si="8"/>
        <v>24</v>
      </c>
      <c r="P47" s="515"/>
      <c r="Q47" s="520">
        <v>0</v>
      </c>
      <c r="R47" s="520">
        <v>0</v>
      </c>
      <c r="S47" s="515">
        <f t="shared" si="5"/>
        <v>0</v>
      </c>
      <c r="T47" s="515"/>
      <c r="U47" s="515">
        <v>6</v>
      </c>
      <c r="V47" s="515">
        <v>3</v>
      </c>
      <c r="W47" s="519">
        <f t="shared" si="9"/>
        <v>9</v>
      </c>
      <c r="X47" s="92"/>
      <c r="Y47" s="92"/>
    </row>
    <row r="48" spans="2:25" ht="11.25" customHeight="1">
      <c r="B48" s="2007"/>
      <c r="C48" s="487"/>
      <c r="D48" s="285" t="s">
        <v>227</v>
      </c>
      <c r="E48" s="515">
        <v>9</v>
      </c>
      <c r="F48" s="515">
        <v>6</v>
      </c>
      <c r="G48" s="515">
        <f t="shared" si="6"/>
        <v>15</v>
      </c>
      <c r="H48" s="236"/>
      <c r="I48" s="236">
        <v>9</v>
      </c>
      <c r="J48" s="236">
        <v>6</v>
      </c>
      <c r="K48" s="515">
        <f t="shared" si="7"/>
        <v>15</v>
      </c>
      <c r="L48" s="236"/>
      <c r="M48" s="236">
        <v>9</v>
      </c>
      <c r="N48" s="515">
        <v>6</v>
      </c>
      <c r="O48" s="515">
        <f t="shared" si="8"/>
        <v>15</v>
      </c>
      <c r="P48" s="515"/>
      <c r="Q48" s="520">
        <v>0</v>
      </c>
      <c r="R48" s="520">
        <v>0</v>
      </c>
      <c r="S48" s="515">
        <f t="shared" si="5"/>
        <v>0</v>
      </c>
      <c r="T48" s="515"/>
      <c r="U48" s="515">
        <v>6</v>
      </c>
      <c r="V48" s="515">
        <v>5</v>
      </c>
      <c r="W48" s="519">
        <f t="shared" si="9"/>
        <v>11</v>
      </c>
      <c r="X48" s="92"/>
      <c r="Y48" s="92"/>
    </row>
    <row r="49" spans="2:25" ht="11.25" customHeight="1">
      <c r="B49" s="2007"/>
      <c r="C49" s="488" t="s">
        <v>124</v>
      </c>
      <c r="D49" s="47"/>
      <c r="E49" s="380">
        <f>E50+E51+E52</f>
        <v>13</v>
      </c>
      <c r="F49" s="380">
        <f>F50+F51+F52</f>
        <v>9</v>
      </c>
      <c r="G49" s="380">
        <f t="shared" si="6"/>
        <v>22</v>
      </c>
      <c r="H49" s="380"/>
      <c r="I49" s="380">
        <f>SUM(I50:I52)</f>
        <v>13</v>
      </c>
      <c r="J49" s="380">
        <f>SUM(J50:J52)</f>
        <v>9</v>
      </c>
      <c r="K49" s="380">
        <f t="shared" si="7"/>
        <v>22</v>
      </c>
      <c r="L49" s="380"/>
      <c r="M49" s="380">
        <f>SUM(M50:M52)</f>
        <v>13</v>
      </c>
      <c r="N49" s="380">
        <f>SUM(N50:N52)</f>
        <v>9</v>
      </c>
      <c r="O49" s="380">
        <f t="shared" si="8"/>
        <v>22</v>
      </c>
      <c r="P49" s="380">
        <f>SUM(P50:P52)</f>
        <v>0</v>
      </c>
      <c r="Q49" s="521">
        <f>SUM(Q50:Q52)</f>
        <v>0</v>
      </c>
      <c r="R49" s="521">
        <f>SUM(R50:R52)</f>
        <v>0</v>
      </c>
      <c r="S49" s="380">
        <f t="shared" si="5"/>
        <v>0</v>
      </c>
      <c r="T49" s="380"/>
      <c r="U49" s="380">
        <f>U50+U51+U52</f>
        <v>0</v>
      </c>
      <c r="V49" s="380">
        <f>V50+V51+V52</f>
        <v>0</v>
      </c>
      <c r="W49" s="379">
        <f t="shared" si="9"/>
        <v>0</v>
      </c>
      <c r="X49" s="92"/>
      <c r="Y49" s="92"/>
    </row>
    <row r="50" spans="2:25" ht="11.25" customHeight="1">
      <c r="B50" s="2007"/>
      <c r="C50" s="487"/>
      <c r="D50" s="285" t="s">
        <v>228</v>
      </c>
      <c r="E50" s="515">
        <v>8</v>
      </c>
      <c r="F50" s="515">
        <v>6</v>
      </c>
      <c r="G50" s="515">
        <f t="shared" si="6"/>
        <v>14</v>
      </c>
      <c r="H50" s="236"/>
      <c r="I50" s="236">
        <v>8</v>
      </c>
      <c r="J50" s="236">
        <v>6</v>
      </c>
      <c r="K50" s="515">
        <f t="shared" si="7"/>
        <v>14</v>
      </c>
      <c r="L50" s="236"/>
      <c r="M50" s="515">
        <v>8</v>
      </c>
      <c r="N50" s="515">
        <v>6</v>
      </c>
      <c r="O50" s="515">
        <f t="shared" si="8"/>
        <v>14</v>
      </c>
      <c r="P50" s="515"/>
      <c r="Q50" s="520">
        <v>0</v>
      </c>
      <c r="R50" s="520">
        <v>0</v>
      </c>
      <c r="S50" s="515">
        <f t="shared" si="5"/>
        <v>0</v>
      </c>
      <c r="T50" s="515"/>
      <c r="U50" s="515">
        <v>0</v>
      </c>
      <c r="V50" s="515">
        <v>0</v>
      </c>
      <c r="W50" s="519">
        <f t="shared" si="9"/>
        <v>0</v>
      </c>
      <c r="X50" s="92"/>
      <c r="Y50" s="92"/>
    </row>
    <row r="51" spans="2:25" ht="11.25" customHeight="1">
      <c r="B51" s="2007"/>
      <c r="C51" s="487"/>
      <c r="D51" s="285" t="s">
        <v>229</v>
      </c>
      <c r="E51" s="515">
        <v>0</v>
      </c>
      <c r="F51" s="515">
        <v>0</v>
      </c>
      <c r="G51" s="515">
        <f t="shared" si="6"/>
        <v>0</v>
      </c>
      <c r="H51" s="236"/>
      <c r="I51" s="236">
        <v>0</v>
      </c>
      <c r="J51" s="236">
        <v>0</v>
      </c>
      <c r="K51" s="515">
        <f t="shared" si="7"/>
        <v>0</v>
      </c>
      <c r="L51" s="236"/>
      <c r="M51" s="515">
        <v>0</v>
      </c>
      <c r="N51" s="515">
        <v>0</v>
      </c>
      <c r="O51" s="515">
        <f t="shared" si="8"/>
        <v>0</v>
      </c>
      <c r="P51" s="515"/>
      <c r="Q51" s="520">
        <v>0</v>
      </c>
      <c r="R51" s="520">
        <v>0</v>
      </c>
      <c r="S51" s="515">
        <f t="shared" si="5"/>
        <v>0</v>
      </c>
      <c r="T51" s="515"/>
      <c r="U51" s="515">
        <v>0</v>
      </c>
      <c r="V51" s="515">
        <v>0</v>
      </c>
      <c r="W51" s="519">
        <f t="shared" si="9"/>
        <v>0</v>
      </c>
      <c r="X51" s="92"/>
      <c r="Y51" s="92"/>
    </row>
    <row r="52" spans="2:25" ht="11.25" customHeight="1">
      <c r="B52" s="2007"/>
      <c r="C52" s="487"/>
      <c r="D52" s="285" t="s">
        <v>227</v>
      </c>
      <c r="E52" s="515">
        <v>5</v>
      </c>
      <c r="F52" s="515">
        <v>3</v>
      </c>
      <c r="G52" s="515">
        <f t="shared" si="6"/>
        <v>8</v>
      </c>
      <c r="H52" s="236"/>
      <c r="I52" s="236">
        <v>5</v>
      </c>
      <c r="J52" s="236">
        <v>3</v>
      </c>
      <c r="K52" s="515">
        <f t="shared" si="7"/>
        <v>8</v>
      </c>
      <c r="L52" s="236"/>
      <c r="M52" s="515">
        <v>5</v>
      </c>
      <c r="N52" s="515">
        <v>3</v>
      </c>
      <c r="O52" s="515">
        <f t="shared" si="8"/>
        <v>8</v>
      </c>
      <c r="P52" s="515"/>
      <c r="Q52" s="520">
        <v>0</v>
      </c>
      <c r="R52" s="520">
        <v>0</v>
      </c>
      <c r="S52" s="515">
        <f t="shared" si="5"/>
        <v>0</v>
      </c>
      <c r="T52" s="515"/>
      <c r="U52" s="515">
        <v>0</v>
      </c>
      <c r="V52" s="515">
        <v>0</v>
      </c>
      <c r="W52" s="519">
        <f t="shared" si="9"/>
        <v>0</v>
      </c>
      <c r="X52" s="92"/>
      <c r="Y52" s="92"/>
    </row>
    <row r="53" spans="2:25" ht="11.25" customHeight="1">
      <c r="B53" s="2007"/>
      <c r="C53" s="488" t="s">
        <v>53</v>
      </c>
      <c r="D53" s="47"/>
      <c r="E53" s="380">
        <f>E54+E55</f>
        <v>0</v>
      </c>
      <c r="F53" s="380">
        <f>F54+F55</f>
        <v>0</v>
      </c>
      <c r="G53" s="380">
        <f t="shared" si="6"/>
        <v>0</v>
      </c>
      <c r="H53" s="380"/>
      <c r="I53" s="380">
        <f>SUM(I54:I55)</f>
        <v>0</v>
      </c>
      <c r="J53" s="380">
        <f>SUM(J54:J55)</f>
        <v>0</v>
      </c>
      <c r="K53" s="380">
        <f t="shared" si="7"/>
        <v>0</v>
      </c>
      <c r="L53" s="380"/>
      <c r="M53" s="380">
        <f>SUM(M54:M55)</f>
        <v>0</v>
      </c>
      <c r="N53" s="380">
        <f>SUM(N54:N55)</f>
        <v>0</v>
      </c>
      <c r="O53" s="380">
        <f t="shared" si="8"/>
        <v>0</v>
      </c>
      <c r="P53" s="380">
        <f>SUM(P54:P55)</f>
        <v>0</v>
      </c>
      <c r="Q53" s="521">
        <f>SUM(Q54:Q55)</f>
        <v>0</v>
      </c>
      <c r="R53" s="521">
        <f>SUM(R54:R55)</f>
        <v>0</v>
      </c>
      <c r="S53" s="380">
        <f t="shared" si="5"/>
        <v>0</v>
      </c>
      <c r="T53" s="380"/>
      <c r="U53" s="380">
        <f>U54+U55</f>
        <v>0</v>
      </c>
      <c r="V53" s="380">
        <f>V54+V55</f>
        <v>0</v>
      </c>
      <c r="W53" s="379">
        <f t="shared" si="9"/>
        <v>0</v>
      </c>
      <c r="X53" s="92"/>
      <c r="Y53" s="92"/>
    </row>
    <row r="54" spans="2:25" ht="11.25" customHeight="1">
      <c r="B54" s="2007"/>
      <c r="C54" s="487"/>
      <c r="D54" s="77" t="s">
        <v>228</v>
      </c>
      <c r="E54" s="515">
        <v>0</v>
      </c>
      <c r="F54" s="515">
        <v>0</v>
      </c>
      <c r="G54" s="515">
        <f t="shared" si="6"/>
        <v>0</v>
      </c>
      <c r="H54" s="515"/>
      <c r="I54" s="515">
        <v>0</v>
      </c>
      <c r="J54" s="515">
        <v>0</v>
      </c>
      <c r="K54" s="515">
        <f t="shared" si="7"/>
        <v>0</v>
      </c>
      <c r="L54" s="515"/>
      <c r="M54" s="515">
        <v>0</v>
      </c>
      <c r="N54" s="515">
        <v>0</v>
      </c>
      <c r="O54" s="515">
        <f t="shared" si="8"/>
        <v>0</v>
      </c>
      <c r="P54" s="515"/>
      <c r="Q54" s="520">
        <v>0</v>
      </c>
      <c r="R54" s="520">
        <v>0</v>
      </c>
      <c r="S54" s="515">
        <f t="shared" si="5"/>
        <v>0</v>
      </c>
      <c r="T54" s="515"/>
      <c r="U54" s="515">
        <v>0</v>
      </c>
      <c r="V54" s="515">
        <v>0</v>
      </c>
      <c r="W54" s="519">
        <f t="shared" si="9"/>
        <v>0</v>
      </c>
      <c r="X54" s="92"/>
      <c r="Y54" s="92"/>
    </row>
    <row r="55" spans="2:25" ht="11.25" customHeight="1">
      <c r="B55" s="2007"/>
      <c r="C55" s="487"/>
      <c r="D55" s="77" t="s">
        <v>227</v>
      </c>
      <c r="E55" s="515">
        <v>0</v>
      </c>
      <c r="F55" s="515">
        <v>0</v>
      </c>
      <c r="G55" s="515">
        <f t="shared" si="6"/>
        <v>0</v>
      </c>
      <c r="H55" s="515"/>
      <c r="I55" s="515">
        <v>0</v>
      </c>
      <c r="J55" s="515">
        <v>0</v>
      </c>
      <c r="K55" s="515">
        <f t="shared" si="7"/>
        <v>0</v>
      </c>
      <c r="L55" s="515"/>
      <c r="M55" s="515">
        <v>0</v>
      </c>
      <c r="N55" s="515">
        <v>0</v>
      </c>
      <c r="O55" s="515">
        <f t="shared" si="8"/>
        <v>0</v>
      </c>
      <c r="P55" s="515"/>
      <c r="Q55" s="520">
        <v>0</v>
      </c>
      <c r="R55" s="520">
        <v>0</v>
      </c>
      <c r="S55" s="515">
        <f t="shared" si="5"/>
        <v>0</v>
      </c>
      <c r="T55" s="515"/>
      <c r="U55" s="515">
        <v>0</v>
      </c>
      <c r="V55" s="515">
        <v>0</v>
      </c>
      <c r="W55" s="519">
        <f t="shared" si="9"/>
        <v>0</v>
      </c>
      <c r="X55" s="92"/>
      <c r="Y55" s="92"/>
    </row>
    <row r="56" spans="2:25" ht="11.25" customHeight="1">
      <c r="B56" s="2007"/>
      <c r="C56" s="488" t="s">
        <v>123</v>
      </c>
      <c r="D56" s="47"/>
      <c r="E56" s="380">
        <f>E57+E58+E59</f>
        <v>0</v>
      </c>
      <c r="F56" s="380">
        <f>F57+F58+F59</f>
        <v>0</v>
      </c>
      <c r="G56" s="380">
        <f t="shared" si="6"/>
        <v>0</v>
      </c>
      <c r="H56" s="380"/>
      <c r="I56" s="380">
        <f>SUM(I57:I59)</f>
        <v>0</v>
      </c>
      <c r="J56" s="380">
        <f>SUM(J57:J59)</f>
        <v>0</v>
      </c>
      <c r="K56" s="380">
        <f t="shared" si="7"/>
        <v>0</v>
      </c>
      <c r="L56" s="380"/>
      <c r="M56" s="380">
        <f>SUM(M57:M59)</f>
        <v>0</v>
      </c>
      <c r="N56" s="380">
        <f>SUM(N57:N59)</f>
        <v>0</v>
      </c>
      <c r="O56" s="380">
        <f t="shared" si="8"/>
        <v>0</v>
      </c>
      <c r="P56" s="380">
        <f>SUM(P57:P59)</f>
        <v>0</v>
      </c>
      <c r="Q56" s="521">
        <f>SUM(Q57:Q59)</f>
        <v>0</v>
      </c>
      <c r="R56" s="521">
        <f>SUM(R57:R59)</f>
        <v>0</v>
      </c>
      <c r="S56" s="380">
        <f t="shared" si="5"/>
        <v>0</v>
      </c>
      <c r="T56" s="380"/>
      <c r="U56" s="380">
        <f>U57+U58+U59</f>
        <v>0</v>
      </c>
      <c r="V56" s="380">
        <f>V57+V58+V59</f>
        <v>0</v>
      </c>
      <c r="W56" s="379">
        <f t="shared" si="9"/>
        <v>0</v>
      </c>
      <c r="X56" s="92"/>
      <c r="Y56" s="92"/>
    </row>
    <row r="57" spans="2:25" ht="11.25" customHeight="1">
      <c r="B57" s="2007"/>
      <c r="C57" s="244"/>
      <c r="D57" s="285" t="s">
        <v>228</v>
      </c>
      <c r="E57" s="515">
        <v>0</v>
      </c>
      <c r="F57" s="515">
        <v>0</v>
      </c>
      <c r="G57" s="515">
        <f t="shared" si="6"/>
        <v>0</v>
      </c>
      <c r="H57" s="236"/>
      <c r="I57" s="236">
        <v>0</v>
      </c>
      <c r="J57" s="236">
        <v>0</v>
      </c>
      <c r="K57" s="515">
        <f t="shared" si="7"/>
        <v>0</v>
      </c>
      <c r="L57" s="236"/>
      <c r="M57" s="515">
        <v>0</v>
      </c>
      <c r="N57" s="515">
        <v>0</v>
      </c>
      <c r="O57" s="515">
        <f t="shared" si="8"/>
        <v>0</v>
      </c>
      <c r="P57" s="515"/>
      <c r="Q57" s="520">
        <v>0</v>
      </c>
      <c r="R57" s="520">
        <v>0</v>
      </c>
      <c r="S57" s="515">
        <f t="shared" si="5"/>
        <v>0</v>
      </c>
      <c r="T57" s="515"/>
      <c r="U57" s="515">
        <v>0</v>
      </c>
      <c r="V57" s="515">
        <v>0</v>
      </c>
      <c r="W57" s="519">
        <f t="shared" si="9"/>
        <v>0</v>
      </c>
      <c r="X57" s="92"/>
      <c r="Y57" s="92"/>
    </row>
    <row r="58" spans="2:25" ht="11.25" customHeight="1">
      <c r="B58" s="2007"/>
      <c r="C58" s="244"/>
      <c r="D58" s="285" t="s">
        <v>227</v>
      </c>
      <c r="E58" s="515">
        <v>0</v>
      </c>
      <c r="F58" s="515">
        <v>0</v>
      </c>
      <c r="G58" s="515">
        <f t="shared" si="6"/>
        <v>0</v>
      </c>
      <c r="H58" s="236"/>
      <c r="I58" s="236">
        <v>0</v>
      </c>
      <c r="J58" s="236">
        <v>0</v>
      </c>
      <c r="K58" s="515">
        <f t="shared" si="7"/>
        <v>0</v>
      </c>
      <c r="L58" s="236"/>
      <c r="M58" s="515">
        <v>0</v>
      </c>
      <c r="N58" s="515">
        <v>0</v>
      </c>
      <c r="O58" s="515">
        <f t="shared" si="8"/>
        <v>0</v>
      </c>
      <c r="P58" s="515"/>
      <c r="Q58" s="520">
        <v>0</v>
      </c>
      <c r="R58" s="520">
        <v>0</v>
      </c>
      <c r="S58" s="515">
        <f t="shared" si="5"/>
        <v>0</v>
      </c>
      <c r="T58" s="515"/>
      <c r="U58" s="515">
        <v>0</v>
      </c>
      <c r="V58" s="515">
        <v>0</v>
      </c>
      <c r="W58" s="519">
        <f t="shared" si="9"/>
        <v>0</v>
      </c>
      <c r="X58" s="92"/>
      <c r="Y58" s="92"/>
    </row>
    <row r="59" spans="2:25" ht="11.25" customHeight="1">
      <c r="B59" s="2007"/>
      <c r="C59" s="244"/>
      <c r="D59" s="285" t="s">
        <v>226</v>
      </c>
      <c r="E59" s="515">
        <v>0</v>
      </c>
      <c r="F59" s="515">
        <v>0</v>
      </c>
      <c r="G59" s="515">
        <f t="shared" si="6"/>
        <v>0</v>
      </c>
      <c r="H59" s="236"/>
      <c r="I59" s="236">
        <v>0</v>
      </c>
      <c r="J59" s="236">
        <v>0</v>
      </c>
      <c r="K59" s="515">
        <f t="shared" si="7"/>
        <v>0</v>
      </c>
      <c r="L59" s="236"/>
      <c r="M59" s="515">
        <v>0</v>
      </c>
      <c r="N59" s="515">
        <v>0</v>
      </c>
      <c r="O59" s="515">
        <f t="shared" si="8"/>
        <v>0</v>
      </c>
      <c r="P59" s="515"/>
      <c r="Q59" s="520">
        <v>0</v>
      </c>
      <c r="R59" s="520">
        <v>0</v>
      </c>
      <c r="S59" s="515">
        <f t="shared" si="5"/>
        <v>0</v>
      </c>
      <c r="T59" s="515"/>
      <c r="U59" s="515">
        <v>0</v>
      </c>
      <c r="V59" s="515">
        <v>0</v>
      </c>
      <c r="W59" s="519">
        <f t="shared" si="9"/>
        <v>0</v>
      </c>
      <c r="X59" s="92"/>
      <c r="Y59" s="92"/>
    </row>
    <row r="60" spans="2:25" ht="11.25" customHeight="1">
      <c r="B60" s="2007"/>
      <c r="C60" s="488" t="s">
        <v>32</v>
      </c>
      <c r="D60" s="47"/>
      <c r="E60" s="380">
        <f>E61</f>
        <v>22</v>
      </c>
      <c r="F60" s="380">
        <f>F61</f>
        <v>12</v>
      </c>
      <c r="G60" s="380">
        <f t="shared" si="6"/>
        <v>34</v>
      </c>
      <c r="H60" s="380"/>
      <c r="I60" s="380">
        <f>SUM(I61)</f>
        <v>22</v>
      </c>
      <c r="J60" s="380">
        <f>SUM(J61)</f>
        <v>12</v>
      </c>
      <c r="K60" s="380">
        <f t="shared" si="7"/>
        <v>34</v>
      </c>
      <c r="L60" s="380"/>
      <c r="M60" s="380">
        <f>SUM(M61)</f>
        <v>22</v>
      </c>
      <c r="N60" s="380">
        <f>SUM(N61)</f>
        <v>12</v>
      </c>
      <c r="O60" s="380">
        <f t="shared" si="8"/>
        <v>34</v>
      </c>
      <c r="P60" s="380">
        <f>SUM(P61)</f>
        <v>0</v>
      </c>
      <c r="Q60" s="521">
        <f>SUM(Q61)</f>
        <v>0</v>
      </c>
      <c r="R60" s="521">
        <f>SUM(R61)</f>
        <v>0</v>
      </c>
      <c r="S60" s="380">
        <f t="shared" si="5"/>
        <v>0</v>
      </c>
      <c r="T60" s="380"/>
      <c r="U60" s="380">
        <f>U61</f>
        <v>0</v>
      </c>
      <c r="V60" s="380">
        <f>V61</f>
        <v>0</v>
      </c>
      <c r="W60" s="379">
        <f t="shared" si="9"/>
        <v>0</v>
      </c>
      <c r="X60" s="92"/>
      <c r="Y60" s="92"/>
    </row>
    <row r="61" spans="2:25" ht="11.25" customHeight="1">
      <c r="B61" s="2008"/>
      <c r="C61" s="487"/>
      <c r="D61" s="77" t="s">
        <v>225</v>
      </c>
      <c r="E61" s="515">
        <v>22</v>
      </c>
      <c r="F61" s="515">
        <v>12</v>
      </c>
      <c r="G61" s="515">
        <f t="shared" si="6"/>
        <v>34</v>
      </c>
      <c r="H61" s="515"/>
      <c r="I61" s="515">
        <v>22</v>
      </c>
      <c r="J61" s="515">
        <v>12</v>
      </c>
      <c r="K61" s="515">
        <f t="shared" si="7"/>
        <v>34</v>
      </c>
      <c r="L61" s="515"/>
      <c r="M61" s="236">
        <v>22</v>
      </c>
      <c r="N61" s="515">
        <v>12</v>
      </c>
      <c r="O61" s="515">
        <f t="shared" si="8"/>
        <v>34</v>
      </c>
      <c r="P61" s="515"/>
      <c r="Q61" s="520">
        <v>0</v>
      </c>
      <c r="R61" s="520">
        <v>0</v>
      </c>
      <c r="S61" s="515">
        <f t="shared" si="5"/>
        <v>0</v>
      </c>
      <c r="T61" s="515"/>
      <c r="U61" s="515">
        <v>0</v>
      </c>
      <c r="V61" s="515">
        <v>0</v>
      </c>
      <c r="W61" s="519">
        <f t="shared" si="9"/>
        <v>0</v>
      </c>
      <c r="X61" s="92"/>
      <c r="Y61" s="92"/>
    </row>
    <row r="62" spans="2:25">
      <c r="B62" s="2006">
        <v>1403</v>
      </c>
      <c r="C62" s="35" t="s">
        <v>14</v>
      </c>
      <c r="D62" s="111"/>
      <c r="E62" s="388">
        <f>E63+E65+E67</f>
        <v>44</v>
      </c>
      <c r="F62" s="388">
        <f>F63+F65+F67</f>
        <v>73</v>
      </c>
      <c r="G62" s="388">
        <f t="shared" si="6"/>
        <v>117</v>
      </c>
      <c r="H62" s="522"/>
      <c r="I62" s="388">
        <f>SUM(I63+I65+I67)</f>
        <v>42</v>
      </c>
      <c r="J62" s="388">
        <f>SUM(J63+J65+J67)</f>
        <v>72</v>
      </c>
      <c r="K62" s="388">
        <f t="shared" si="7"/>
        <v>114</v>
      </c>
      <c r="L62" s="522"/>
      <c r="M62" s="388">
        <f>SUM(M63+M65+M67)</f>
        <v>38</v>
      </c>
      <c r="N62" s="388">
        <f>SUM(N63+N65+N67)</f>
        <v>67</v>
      </c>
      <c r="O62" s="388">
        <f t="shared" si="8"/>
        <v>105</v>
      </c>
      <c r="P62" s="388">
        <f>SUM(P63+P65+P67)</f>
        <v>0</v>
      </c>
      <c r="Q62" s="388">
        <f>SUM(Q63+Q65+Q67)</f>
        <v>0</v>
      </c>
      <c r="R62" s="388">
        <f>SUM(R63+R65+R67)</f>
        <v>0</v>
      </c>
      <c r="S62" s="388">
        <f t="shared" ref="S62:S69" si="10">SUM(P62:R62)</f>
        <v>0</v>
      </c>
      <c r="T62" s="388"/>
      <c r="U62" s="388">
        <f>U63+U65+U67</f>
        <v>0</v>
      </c>
      <c r="V62" s="388">
        <f>V63+V65+V67</f>
        <v>0</v>
      </c>
      <c r="W62" s="386">
        <f t="shared" si="9"/>
        <v>0</v>
      </c>
      <c r="X62" s="92"/>
      <c r="Y62" s="92"/>
    </row>
    <row r="63" spans="2:25" ht="11.25" customHeight="1">
      <c r="B63" s="2007"/>
      <c r="C63" s="488" t="s">
        <v>33</v>
      </c>
      <c r="D63" s="77"/>
      <c r="E63" s="380">
        <f>SUM(E64)</f>
        <v>13</v>
      </c>
      <c r="F63" s="380">
        <f>SUM(F64)</f>
        <v>21</v>
      </c>
      <c r="G63" s="380">
        <f t="shared" si="6"/>
        <v>34</v>
      </c>
      <c r="H63" s="515"/>
      <c r="I63" s="380">
        <f>SUM(I64)</f>
        <v>13</v>
      </c>
      <c r="J63" s="380">
        <f>SUM(J64)</f>
        <v>21</v>
      </c>
      <c r="K63" s="380">
        <f t="shared" si="7"/>
        <v>34</v>
      </c>
      <c r="L63" s="515"/>
      <c r="M63" s="380">
        <f>SUM(M64)</f>
        <v>9</v>
      </c>
      <c r="N63" s="380">
        <f>SUM(N64)</f>
        <v>16</v>
      </c>
      <c r="O63" s="380">
        <f t="shared" si="8"/>
        <v>25</v>
      </c>
      <c r="P63" s="380">
        <f>SUM(P64:P64)</f>
        <v>0</v>
      </c>
      <c r="Q63" s="521">
        <f>SUM(Q64)</f>
        <v>0</v>
      </c>
      <c r="R63" s="521">
        <f>SUM(R64)</f>
        <v>0</v>
      </c>
      <c r="S63" s="380">
        <f t="shared" si="10"/>
        <v>0</v>
      </c>
      <c r="T63" s="380"/>
      <c r="U63" s="380">
        <f>SUM(U64)</f>
        <v>0</v>
      </c>
      <c r="V63" s="380">
        <f>SUM(V64)</f>
        <v>0</v>
      </c>
      <c r="W63" s="379">
        <f t="shared" si="9"/>
        <v>0</v>
      </c>
      <c r="X63" s="92"/>
      <c r="Y63" s="92"/>
    </row>
    <row r="64" spans="2:25" ht="11.25" customHeight="1">
      <c r="B64" s="2007"/>
      <c r="C64" s="487"/>
      <c r="D64" s="285" t="s">
        <v>224</v>
      </c>
      <c r="E64" s="515">
        <v>13</v>
      </c>
      <c r="F64" s="515">
        <v>21</v>
      </c>
      <c r="G64" s="515">
        <f t="shared" si="6"/>
        <v>34</v>
      </c>
      <c r="H64" s="236"/>
      <c r="I64" s="236">
        <v>13</v>
      </c>
      <c r="J64" s="236">
        <v>21</v>
      </c>
      <c r="K64" s="236">
        <f t="shared" si="7"/>
        <v>34</v>
      </c>
      <c r="L64" s="236"/>
      <c r="M64" s="236">
        <v>9</v>
      </c>
      <c r="N64" s="515">
        <v>16</v>
      </c>
      <c r="O64" s="515">
        <f t="shared" si="8"/>
        <v>25</v>
      </c>
      <c r="P64" s="515"/>
      <c r="Q64" s="520">
        <v>0</v>
      </c>
      <c r="R64" s="520">
        <v>0</v>
      </c>
      <c r="S64" s="515">
        <f t="shared" si="10"/>
        <v>0</v>
      </c>
      <c r="T64" s="515"/>
      <c r="U64" s="515">
        <v>0</v>
      </c>
      <c r="V64" s="515">
        <v>0</v>
      </c>
      <c r="W64" s="519">
        <f t="shared" si="9"/>
        <v>0</v>
      </c>
      <c r="X64" s="92"/>
      <c r="Y64" s="92"/>
    </row>
    <row r="65" spans="2:25" ht="11.25" customHeight="1">
      <c r="B65" s="2007"/>
      <c r="C65" s="488" t="s">
        <v>15</v>
      </c>
      <c r="D65" s="47"/>
      <c r="E65" s="380">
        <f>E66</f>
        <v>15</v>
      </c>
      <c r="F65" s="380">
        <f>F66</f>
        <v>17</v>
      </c>
      <c r="G65" s="380">
        <f t="shared" si="6"/>
        <v>32</v>
      </c>
      <c r="H65" s="380"/>
      <c r="I65" s="380">
        <f>SUM(I66)</f>
        <v>13</v>
      </c>
      <c r="J65" s="380">
        <f>SUM(J66)</f>
        <v>17</v>
      </c>
      <c r="K65" s="380">
        <f t="shared" si="7"/>
        <v>30</v>
      </c>
      <c r="L65" s="380"/>
      <c r="M65" s="380">
        <f>SUM(M66)</f>
        <v>13</v>
      </c>
      <c r="N65" s="380">
        <f>SUM(N66)</f>
        <v>17</v>
      </c>
      <c r="O65" s="380">
        <f t="shared" si="8"/>
        <v>30</v>
      </c>
      <c r="P65" s="380">
        <f>SUM(P66)</f>
        <v>0</v>
      </c>
      <c r="Q65" s="521">
        <f>SUM(Q66)</f>
        <v>0</v>
      </c>
      <c r="R65" s="521">
        <f>SUM(R66)</f>
        <v>0</v>
      </c>
      <c r="S65" s="380">
        <f t="shared" si="10"/>
        <v>0</v>
      </c>
      <c r="T65" s="380"/>
      <c r="U65" s="380">
        <f>U66</f>
        <v>0</v>
      </c>
      <c r="V65" s="380">
        <f>V66</f>
        <v>0</v>
      </c>
      <c r="W65" s="379">
        <f t="shared" si="9"/>
        <v>0</v>
      </c>
      <c r="X65" s="92"/>
      <c r="Y65" s="92"/>
    </row>
    <row r="66" spans="2:25" ht="11.25" customHeight="1">
      <c r="B66" s="2007"/>
      <c r="C66" s="487"/>
      <c r="D66" s="285" t="s">
        <v>224</v>
      </c>
      <c r="E66" s="515">
        <v>15</v>
      </c>
      <c r="F66" s="515">
        <v>17</v>
      </c>
      <c r="G66" s="515">
        <f t="shared" si="6"/>
        <v>32</v>
      </c>
      <c r="H66" s="236"/>
      <c r="I66" s="236">
        <v>13</v>
      </c>
      <c r="J66" s="236">
        <v>17</v>
      </c>
      <c r="K66" s="236">
        <f t="shared" si="7"/>
        <v>30</v>
      </c>
      <c r="L66" s="236"/>
      <c r="M66" s="236">
        <v>13</v>
      </c>
      <c r="N66" s="515">
        <v>17</v>
      </c>
      <c r="O66" s="515">
        <f t="shared" si="8"/>
        <v>30</v>
      </c>
      <c r="P66" s="515"/>
      <c r="Q66" s="520">
        <v>0</v>
      </c>
      <c r="R66" s="520">
        <v>0</v>
      </c>
      <c r="S66" s="515">
        <f t="shared" si="10"/>
        <v>0</v>
      </c>
      <c r="T66" s="515"/>
      <c r="U66" s="515">
        <v>0</v>
      </c>
      <c r="V66" s="515">
        <v>0</v>
      </c>
      <c r="W66" s="519">
        <f t="shared" si="9"/>
        <v>0</v>
      </c>
      <c r="X66" s="92"/>
      <c r="Y66" s="92"/>
    </row>
    <row r="67" spans="2:25" ht="11.25" customHeight="1">
      <c r="B67" s="2007"/>
      <c r="C67" s="488" t="s">
        <v>16</v>
      </c>
      <c r="D67" s="77"/>
      <c r="E67" s="380">
        <f>SUM(E68:E69)</f>
        <v>16</v>
      </c>
      <c r="F67" s="380">
        <f>SUM(F68:F69)</f>
        <v>35</v>
      </c>
      <c r="G67" s="380">
        <f t="shared" si="6"/>
        <v>51</v>
      </c>
      <c r="H67" s="515"/>
      <c r="I67" s="380">
        <f>SUM(I68:I69)</f>
        <v>16</v>
      </c>
      <c r="J67" s="380">
        <f>SUM(J68:J69)</f>
        <v>34</v>
      </c>
      <c r="K67" s="380">
        <f t="shared" si="7"/>
        <v>50</v>
      </c>
      <c r="L67" s="515"/>
      <c r="M67" s="380">
        <f>SUM(M68:M69)</f>
        <v>16</v>
      </c>
      <c r="N67" s="380">
        <f>SUM(N68:N69)</f>
        <v>34</v>
      </c>
      <c r="O67" s="380">
        <f t="shared" si="8"/>
        <v>50</v>
      </c>
      <c r="P67" s="380">
        <f>SUM(P68:P69)</f>
        <v>0</v>
      </c>
      <c r="Q67" s="521">
        <f>SUM(Q68:Q69)</f>
        <v>0</v>
      </c>
      <c r="R67" s="521">
        <f>SUM(R68:R69)</f>
        <v>0</v>
      </c>
      <c r="S67" s="380">
        <f t="shared" si="10"/>
        <v>0</v>
      </c>
      <c r="T67" s="380"/>
      <c r="U67" s="380">
        <f>SUM(U68:U69)</f>
        <v>0</v>
      </c>
      <c r="V67" s="380">
        <f>SUM(V68:V69)</f>
        <v>0</v>
      </c>
      <c r="W67" s="379">
        <f t="shared" si="9"/>
        <v>0</v>
      </c>
      <c r="X67" s="92"/>
      <c r="Y67" s="92"/>
    </row>
    <row r="68" spans="2:25" ht="11.25" customHeight="1">
      <c r="B68" s="2014"/>
      <c r="C68" s="487"/>
      <c r="D68" s="77" t="s">
        <v>224</v>
      </c>
      <c r="E68" s="515">
        <v>11</v>
      </c>
      <c r="F68" s="515">
        <v>18</v>
      </c>
      <c r="G68" s="515">
        <f t="shared" si="6"/>
        <v>29</v>
      </c>
      <c r="H68" s="515"/>
      <c r="I68" s="515">
        <v>11</v>
      </c>
      <c r="J68" s="515">
        <v>17</v>
      </c>
      <c r="K68" s="236">
        <f t="shared" si="7"/>
        <v>28</v>
      </c>
      <c r="L68" s="515"/>
      <c r="M68" s="236">
        <v>11</v>
      </c>
      <c r="N68" s="515">
        <v>17</v>
      </c>
      <c r="O68" s="515">
        <f t="shared" si="8"/>
        <v>28</v>
      </c>
      <c r="P68" s="515"/>
      <c r="Q68" s="520">
        <v>0</v>
      </c>
      <c r="R68" s="520">
        <v>0</v>
      </c>
      <c r="S68" s="515">
        <f t="shared" si="10"/>
        <v>0</v>
      </c>
      <c r="T68" s="515"/>
      <c r="U68" s="515">
        <v>0</v>
      </c>
      <c r="V68" s="515">
        <v>0</v>
      </c>
      <c r="W68" s="519">
        <f t="shared" si="9"/>
        <v>0</v>
      </c>
      <c r="X68" s="92"/>
      <c r="Y68" s="92"/>
    </row>
    <row r="69" spans="2:25" ht="11.25" customHeight="1">
      <c r="B69" s="2015"/>
      <c r="C69" s="518"/>
      <c r="D69" s="418" t="s">
        <v>223</v>
      </c>
      <c r="E69" s="516">
        <v>5</v>
      </c>
      <c r="F69" s="516">
        <v>17</v>
      </c>
      <c r="G69" s="516">
        <f t="shared" si="6"/>
        <v>22</v>
      </c>
      <c r="H69" s="516"/>
      <c r="I69" s="516">
        <v>5</v>
      </c>
      <c r="J69" s="516">
        <v>17</v>
      </c>
      <c r="K69" s="517">
        <f t="shared" si="7"/>
        <v>22</v>
      </c>
      <c r="L69" s="516"/>
      <c r="M69" s="517">
        <v>5</v>
      </c>
      <c r="N69" s="516">
        <v>17</v>
      </c>
      <c r="O69" s="516">
        <f t="shared" si="8"/>
        <v>22</v>
      </c>
      <c r="P69" s="516"/>
      <c r="Q69" s="516">
        <v>0</v>
      </c>
      <c r="R69" s="516">
        <v>0</v>
      </c>
      <c r="S69" s="516">
        <f t="shared" si="10"/>
        <v>0</v>
      </c>
      <c r="T69" s="516"/>
      <c r="U69" s="516">
        <v>0</v>
      </c>
      <c r="V69" s="515">
        <v>0</v>
      </c>
      <c r="W69" s="514">
        <f t="shared" si="9"/>
        <v>0</v>
      </c>
      <c r="X69" s="92"/>
      <c r="Y69" s="92"/>
    </row>
    <row r="70" spans="2:25" ht="12" customHeight="1">
      <c r="C70" s="99"/>
      <c r="D70" s="99"/>
      <c r="E70" s="99"/>
      <c r="F70" s="99"/>
      <c r="G70" s="99"/>
      <c r="H70" s="99"/>
      <c r="I70" s="99"/>
      <c r="J70" s="99"/>
      <c r="K70" s="99"/>
      <c r="L70" s="99"/>
      <c r="M70" s="99"/>
      <c r="N70" s="99"/>
      <c r="O70" s="99"/>
      <c r="P70" s="97"/>
      <c r="Q70" s="208"/>
      <c r="R70" s="208"/>
      <c r="S70" s="513"/>
      <c r="T70" s="513"/>
      <c r="U70" s="208"/>
      <c r="V70" s="512"/>
      <c r="W70" s="511" t="s">
        <v>222</v>
      </c>
      <c r="X70" s="92"/>
      <c r="Y70" s="92"/>
    </row>
    <row r="71" spans="2:25" ht="12" customHeight="1">
      <c r="C71" s="99"/>
      <c r="D71" s="99"/>
      <c r="E71" s="99"/>
      <c r="F71" s="99"/>
      <c r="G71" s="99"/>
      <c r="H71" s="99"/>
      <c r="I71" s="99"/>
      <c r="J71" s="99"/>
      <c r="K71" s="99"/>
      <c r="L71" s="99"/>
      <c r="M71" s="99"/>
      <c r="N71" s="99"/>
      <c r="O71" s="99"/>
      <c r="P71" s="97"/>
      <c r="Q71" s="208"/>
      <c r="R71" s="510"/>
      <c r="S71" s="208"/>
      <c r="T71" s="208"/>
      <c r="U71" s="208"/>
      <c r="V71" s="509"/>
      <c r="W71" s="422" t="s">
        <v>261</v>
      </c>
    </row>
    <row r="72" spans="2:25" ht="3" customHeight="1">
      <c r="C72" s="99"/>
      <c r="D72" s="99"/>
      <c r="E72" s="99"/>
      <c r="F72" s="99"/>
      <c r="G72" s="99"/>
      <c r="H72" s="99"/>
      <c r="I72" s="99"/>
      <c r="J72" s="99"/>
      <c r="K72" s="99"/>
      <c r="L72" s="99"/>
      <c r="M72" s="99"/>
      <c r="N72" s="99"/>
      <c r="O72" s="99"/>
      <c r="P72" s="97"/>
      <c r="Q72" s="208"/>
      <c r="R72" s="510"/>
      <c r="S72" s="208"/>
      <c r="T72" s="208"/>
      <c r="U72" s="208"/>
      <c r="V72" s="509"/>
      <c r="W72" s="422"/>
    </row>
    <row r="73" spans="2:25" ht="15" customHeight="1">
      <c r="B73" s="2206" t="s">
        <v>115</v>
      </c>
      <c r="C73" s="2199" t="s">
        <v>220</v>
      </c>
      <c r="D73" s="2199"/>
      <c r="E73" s="2467" t="s">
        <v>219</v>
      </c>
      <c r="F73" s="2467"/>
      <c r="G73" s="2467"/>
      <c r="H73" s="55"/>
      <c r="I73" s="2463" t="s">
        <v>260</v>
      </c>
      <c r="J73" s="2463"/>
      <c r="K73" s="2463"/>
      <c r="L73" s="55"/>
      <c r="M73" s="2467" t="s">
        <v>218</v>
      </c>
      <c r="N73" s="2467"/>
      <c r="O73" s="2467"/>
      <c r="P73" s="508"/>
      <c r="Q73" s="2462" t="s">
        <v>259</v>
      </c>
      <c r="R73" s="2462"/>
      <c r="S73" s="2462"/>
      <c r="T73" s="209"/>
      <c r="U73" s="2462" t="s">
        <v>258</v>
      </c>
      <c r="V73" s="2462"/>
      <c r="W73" s="2466"/>
      <c r="X73" s="92"/>
      <c r="Y73" s="97"/>
    </row>
    <row r="74" spans="2:25" ht="15" customHeight="1">
      <c r="B74" s="2442"/>
      <c r="C74" s="2201"/>
      <c r="D74" s="2201"/>
      <c r="E74" s="96" t="s">
        <v>26</v>
      </c>
      <c r="F74" s="96" t="s">
        <v>27</v>
      </c>
      <c r="G74" s="96" t="s">
        <v>5</v>
      </c>
      <c r="H74" s="59"/>
      <c r="I74" s="96" t="s">
        <v>26</v>
      </c>
      <c r="J74" s="96" t="s">
        <v>27</v>
      </c>
      <c r="K74" s="96" t="s">
        <v>5</v>
      </c>
      <c r="L74" s="59"/>
      <c r="M74" s="96" t="s">
        <v>26</v>
      </c>
      <c r="N74" s="96" t="s">
        <v>27</v>
      </c>
      <c r="O74" s="96" t="s">
        <v>5</v>
      </c>
      <c r="P74" s="507"/>
      <c r="Q74" s="96" t="s">
        <v>26</v>
      </c>
      <c r="R74" s="96" t="s">
        <v>27</v>
      </c>
      <c r="S74" s="96" t="s">
        <v>5</v>
      </c>
      <c r="T74" s="96"/>
      <c r="U74" s="96" t="s">
        <v>26</v>
      </c>
      <c r="V74" s="96" t="s">
        <v>27</v>
      </c>
      <c r="W74" s="506" t="s">
        <v>5</v>
      </c>
      <c r="X74" s="92"/>
    </row>
    <row r="75" spans="2:25">
      <c r="B75" s="2010">
        <v>1404</v>
      </c>
      <c r="C75" s="35" t="s">
        <v>34</v>
      </c>
      <c r="D75" s="111"/>
      <c r="E75" s="109">
        <f>SUM(E76+E80)</f>
        <v>253</v>
      </c>
      <c r="F75" s="109">
        <f>SUM(F76+F80)</f>
        <v>74</v>
      </c>
      <c r="G75" s="109">
        <f t="shared" ref="G75:G106" si="11">SUM(E75:F75)</f>
        <v>327</v>
      </c>
      <c r="H75" s="355"/>
      <c r="I75" s="505">
        <f>SUM(I76+I80)</f>
        <v>242</v>
      </c>
      <c r="J75" s="505">
        <f>SUM(J76+J80)</f>
        <v>72</v>
      </c>
      <c r="K75" s="505">
        <f t="shared" ref="K75:K81" si="12">SUM(I75:J75)</f>
        <v>314</v>
      </c>
      <c r="L75" s="505">
        <f>SUM(L76+L80)</f>
        <v>0</v>
      </c>
      <c r="M75" s="505">
        <f>SUM(M76+M80)</f>
        <v>242</v>
      </c>
      <c r="N75" s="505">
        <f>SUM(N76+N80)</f>
        <v>72</v>
      </c>
      <c r="O75" s="505">
        <f t="shared" ref="O75:O81" si="13">SUM(M75:N75)</f>
        <v>314</v>
      </c>
      <c r="P75" s="505">
        <f>SUM(P76+P80)</f>
        <v>0</v>
      </c>
      <c r="Q75" s="505">
        <f>SUM(Q76+Q80)</f>
        <v>0</v>
      </c>
      <c r="R75" s="505">
        <f>SUM(R76+R80)</f>
        <v>0</v>
      </c>
      <c r="S75" s="505">
        <f t="shared" ref="S75:S106" si="14">SUM(Q75:R75)</f>
        <v>0</v>
      </c>
      <c r="T75" s="505">
        <f>SUM(T76+T80)</f>
        <v>0</v>
      </c>
      <c r="U75" s="505">
        <f>SUM(U76+U80)</f>
        <v>242</v>
      </c>
      <c r="V75" s="505">
        <f>SUM(V76+V80)</f>
        <v>72</v>
      </c>
      <c r="W75" s="504">
        <f>SUM(T75:V75)</f>
        <v>314</v>
      </c>
    </row>
    <row r="76" spans="2:25" ht="12" customHeight="1">
      <c r="B76" s="1981"/>
      <c r="C76" s="488" t="s">
        <v>109</v>
      </c>
      <c r="D76" s="77"/>
      <c r="E76" s="47">
        <f>SUM(E77:E79)</f>
        <v>145</v>
      </c>
      <c r="F76" s="47">
        <f>SUM(F77:F79)</f>
        <v>35</v>
      </c>
      <c r="G76" s="47">
        <f t="shared" si="11"/>
        <v>180</v>
      </c>
      <c r="H76" s="47"/>
      <c r="I76" s="47">
        <f>SUM(I77:I79)</f>
        <v>138</v>
      </c>
      <c r="J76" s="47">
        <f>SUM(J77:J79)</f>
        <v>35</v>
      </c>
      <c r="K76" s="47">
        <f t="shared" si="12"/>
        <v>173</v>
      </c>
      <c r="L76" s="77"/>
      <c r="M76" s="47">
        <f>SUM(M77:M79)</f>
        <v>138</v>
      </c>
      <c r="N76" s="47">
        <f>SUM(N77:N79)</f>
        <v>35</v>
      </c>
      <c r="O76" s="47">
        <f t="shared" si="13"/>
        <v>173</v>
      </c>
      <c r="P76" s="47">
        <f>SUM(P77)</f>
        <v>0</v>
      </c>
      <c r="Q76" s="476">
        <f>SUM(Q77:Q79)</f>
        <v>0</v>
      </c>
      <c r="R76" s="476">
        <f>SUM(R77:R79)</f>
        <v>0</v>
      </c>
      <c r="S76" s="476">
        <f t="shared" si="14"/>
        <v>0</v>
      </c>
      <c r="T76" s="476"/>
      <c r="U76" s="476">
        <f>SUM(U77:U79)</f>
        <v>138</v>
      </c>
      <c r="V76" s="476">
        <f>SUM(V77:V79)</f>
        <v>35</v>
      </c>
      <c r="W76" s="475">
        <f t="shared" ref="W76:W99" si="15">SUM(U76:V76)</f>
        <v>173</v>
      </c>
    </row>
    <row r="77" spans="2:25" ht="12" customHeight="1">
      <c r="B77" s="1995"/>
      <c r="C77" s="487"/>
      <c r="D77" s="77" t="s">
        <v>212</v>
      </c>
      <c r="E77" s="77">
        <v>145</v>
      </c>
      <c r="F77" s="77">
        <v>35</v>
      </c>
      <c r="G77" s="77">
        <f t="shared" si="11"/>
        <v>180</v>
      </c>
      <c r="H77" s="77"/>
      <c r="I77" s="77">
        <v>138</v>
      </c>
      <c r="J77" s="77">
        <v>35</v>
      </c>
      <c r="K77" s="77">
        <f t="shared" si="12"/>
        <v>173</v>
      </c>
      <c r="L77" s="77"/>
      <c r="M77" s="285">
        <v>138</v>
      </c>
      <c r="N77" s="77">
        <v>35</v>
      </c>
      <c r="O77" s="77">
        <f t="shared" si="13"/>
        <v>173</v>
      </c>
      <c r="P77" s="77"/>
      <c r="Q77" s="77">
        <v>0</v>
      </c>
      <c r="R77" s="77">
        <v>0</v>
      </c>
      <c r="S77" s="77">
        <f t="shared" si="14"/>
        <v>0</v>
      </c>
      <c r="T77" s="77"/>
      <c r="U77" s="77">
        <v>138</v>
      </c>
      <c r="V77" s="77">
        <v>35</v>
      </c>
      <c r="W77" s="502">
        <f t="shared" si="15"/>
        <v>173</v>
      </c>
    </row>
    <row r="78" spans="2:25" ht="12" customHeight="1">
      <c r="B78" s="1995"/>
      <c r="C78" s="487"/>
      <c r="D78" s="77" t="s">
        <v>211</v>
      </c>
      <c r="E78" s="77">
        <v>0</v>
      </c>
      <c r="F78" s="77">
        <v>0</v>
      </c>
      <c r="G78" s="77">
        <f t="shared" si="11"/>
        <v>0</v>
      </c>
      <c r="H78" s="77"/>
      <c r="I78" s="77">
        <v>0</v>
      </c>
      <c r="J78" s="77">
        <v>0</v>
      </c>
      <c r="K78" s="77">
        <f t="shared" si="12"/>
        <v>0</v>
      </c>
      <c r="L78" s="77"/>
      <c r="M78" s="285">
        <v>0</v>
      </c>
      <c r="N78" s="77">
        <v>0</v>
      </c>
      <c r="O78" s="77">
        <f t="shared" si="13"/>
        <v>0</v>
      </c>
      <c r="P78" s="77"/>
      <c r="Q78" s="77">
        <v>0</v>
      </c>
      <c r="R78" s="77">
        <v>0</v>
      </c>
      <c r="S78" s="77">
        <f t="shared" si="14"/>
        <v>0</v>
      </c>
      <c r="T78" s="77"/>
      <c r="U78" s="77">
        <v>0</v>
      </c>
      <c r="V78" s="77">
        <v>0</v>
      </c>
      <c r="W78" s="502">
        <f t="shared" si="15"/>
        <v>0</v>
      </c>
    </row>
    <row r="79" spans="2:25" ht="12" customHeight="1">
      <c r="B79" s="1995"/>
      <c r="C79" s="487"/>
      <c r="D79" s="77" t="s">
        <v>210</v>
      </c>
      <c r="E79" s="77">
        <v>0</v>
      </c>
      <c r="F79" s="77">
        <v>0</v>
      </c>
      <c r="G79" s="77">
        <f t="shared" si="11"/>
        <v>0</v>
      </c>
      <c r="H79" s="77"/>
      <c r="I79" s="77">
        <v>0</v>
      </c>
      <c r="J79" s="77">
        <v>0</v>
      </c>
      <c r="K79" s="77">
        <f t="shared" si="12"/>
        <v>0</v>
      </c>
      <c r="L79" s="77"/>
      <c r="M79" s="285">
        <v>0</v>
      </c>
      <c r="N79" s="77">
        <v>0</v>
      </c>
      <c r="O79" s="77">
        <f t="shared" si="13"/>
        <v>0</v>
      </c>
      <c r="P79" s="77"/>
      <c r="Q79" s="77">
        <v>0</v>
      </c>
      <c r="R79" s="77">
        <v>0</v>
      </c>
      <c r="S79" s="77">
        <f t="shared" si="14"/>
        <v>0</v>
      </c>
      <c r="T79" s="77"/>
      <c r="U79" s="77">
        <v>0</v>
      </c>
      <c r="V79" s="77">
        <v>0</v>
      </c>
      <c r="W79" s="502">
        <f t="shared" si="15"/>
        <v>0</v>
      </c>
    </row>
    <row r="80" spans="2:25" ht="12" customHeight="1">
      <c r="B80" s="1981"/>
      <c r="C80" s="488" t="s">
        <v>17</v>
      </c>
      <c r="D80" s="77"/>
      <c r="E80" s="47">
        <f>SUM(E81)</f>
        <v>108</v>
      </c>
      <c r="F80" s="47">
        <f>SUM(F81)</f>
        <v>39</v>
      </c>
      <c r="G80" s="47">
        <f t="shared" si="11"/>
        <v>147</v>
      </c>
      <c r="H80" s="47"/>
      <c r="I80" s="47">
        <f>SUM(I81)</f>
        <v>104</v>
      </c>
      <c r="J80" s="47">
        <f>SUM(J81)</f>
        <v>37</v>
      </c>
      <c r="K80" s="47">
        <f t="shared" si="12"/>
        <v>141</v>
      </c>
      <c r="L80" s="77"/>
      <c r="M80" s="47">
        <f>SUM(M81)</f>
        <v>104</v>
      </c>
      <c r="N80" s="47">
        <f>SUM(N81)</f>
        <v>37</v>
      </c>
      <c r="O80" s="47">
        <f t="shared" si="13"/>
        <v>141</v>
      </c>
      <c r="P80" s="47">
        <f>SUM(P81)</f>
        <v>0</v>
      </c>
      <c r="Q80" s="503">
        <f>Q81</f>
        <v>0</v>
      </c>
      <c r="R80" s="503">
        <f>R81</f>
        <v>0</v>
      </c>
      <c r="S80" s="476">
        <f t="shared" si="14"/>
        <v>0</v>
      </c>
      <c r="T80" s="476"/>
      <c r="U80" s="476">
        <f>U81</f>
        <v>104</v>
      </c>
      <c r="V80" s="476">
        <f>V81</f>
        <v>37</v>
      </c>
      <c r="W80" s="475">
        <f t="shared" si="15"/>
        <v>141</v>
      </c>
    </row>
    <row r="81" spans="2:23" ht="12" customHeight="1">
      <c r="B81" s="1995"/>
      <c r="C81" s="487"/>
      <c r="D81" s="77" t="s">
        <v>209</v>
      </c>
      <c r="E81" s="77">
        <v>108</v>
      </c>
      <c r="F81" s="77">
        <v>39</v>
      </c>
      <c r="G81" s="77">
        <f t="shared" si="11"/>
        <v>147</v>
      </c>
      <c r="H81" s="77"/>
      <c r="I81" s="77">
        <v>104</v>
      </c>
      <c r="J81" s="77">
        <v>37</v>
      </c>
      <c r="K81" s="77">
        <f t="shared" si="12"/>
        <v>141</v>
      </c>
      <c r="L81" s="77"/>
      <c r="M81" s="285">
        <v>104</v>
      </c>
      <c r="N81" s="77">
        <v>37</v>
      </c>
      <c r="O81" s="77">
        <f t="shared" si="13"/>
        <v>141</v>
      </c>
      <c r="P81" s="77"/>
      <c r="Q81" s="77">
        <v>0</v>
      </c>
      <c r="R81" s="77">
        <v>0</v>
      </c>
      <c r="S81" s="77">
        <f t="shared" si="14"/>
        <v>0</v>
      </c>
      <c r="T81" s="77"/>
      <c r="U81" s="77">
        <v>104</v>
      </c>
      <c r="V81" s="77">
        <v>37</v>
      </c>
      <c r="W81" s="502">
        <f t="shared" si="15"/>
        <v>141</v>
      </c>
    </row>
    <row r="82" spans="2:23" ht="12" customHeight="1">
      <c r="B82" s="2006">
        <v>1405</v>
      </c>
      <c r="C82" s="87" t="s">
        <v>18</v>
      </c>
      <c r="D82" s="36"/>
      <c r="E82" s="39">
        <f>SUM(E83+E88+E95+E97)</f>
        <v>122</v>
      </c>
      <c r="F82" s="39">
        <f>SUM(F83+F88+F95+F97)</f>
        <v>158</v>
      </c>
      <c r="G82" s="39">
        <f t="shared" si="11"/>
        <v>280</v>
      </c>
      <c r="H82" s="39">
        <f>SUM(H83+H88+H95+H97)</f>
        <v>0</v>
      </c>
      <c r="I82" s="39">
        <f>SUM(I83+I88+I95+I97)</f>
        <v>118</v>
      </c>
      <c r="J82" s="39">
        <f>SUM(J83+J88+J95+J97)</f>
        <v>145</v>
      </c>
      <c r="K82" s="39">
        <f>SUM(H82:J82)</f>
        <v>263</v>
      </c>
      <c r="L82" s="39">
        <f t="shared" ref="L82:R82" si="16">SUM(L83+L88+L95+L97)</f>
        <v>0</v>
      </c>
      <c r="M82" s="39">
        <f t="shared" si="16"/>
        <v>110</v>
      </c>
      <c r="N82" s="39">
        <f t="shared" si="16"/>
        <v>138</v>
      </c>
      <c r="O82" s="39">
        <f t="shared" si="16"/>
        <v>248</v>
      </c>
      <c r="P82" s="39">
        <f t="shared" si="16"/>
        <v>0</v>
      </c>
      <c r="Q82" s="39">
        <f t="shared" si="16"/>
        <v>0</v>
      </c>
      <c r="R82" s="39">
        <f t="shared" si="16"/>
        <v>0</v>
      </c>
      <c r="S82" s="39">
        <f t="shared" si="14"/>
        <v>0</v>
      </c>
      <c r="T82" s="39">
        <f>SUM(T83+T88+T95+T97)</f>
        <v>0</v>
      </c>
      <c r="U82" s="39">
        <f>SUM(U83+U88+U95+U97)</f>
        <v>44</v>
      </c>
      <c r="V82" s="39">
        <f>SUM(V83+V88+V95+V97)</f>
        <v>76</v>
      </c>
      <c r="W82" s="501">
        <f t="shared" si="15"/>
        <v>120</v>
      </c>
    </row>
    <row r="83" spans="2:23" ht="12" customHeight="1">
      <c r="B83" s="2007"/>
      <c r="C83" s="488" t="s">
        <v>21</v>
      </c>
      <c r="D83" s="77"/>
      <c r="E83" s="47">
        <f>SUM(E84:E87)</f>
        <v>26</v>
      </c>
      <c r="F83" s="47">
        <f>SUM(F84:F87)</f>
        <v>11</v>
      </c>
      <c r="G83" s="47">
        <f t="shared" si="11"/>
        <v>37</v>
      </c>
      <c r="H83" s="47"/>
      <c r="I83" s="47">
        <f>SUM(H84:I87)</f>
        <v>25</v>
      </c>
      <c r="J83" s="47">
        <f>SUM(J84:J87)</f>
        <v>11</v>
      </c>
      <c r="K83" s="47">
        <f t="shared" ref="K83:K114" si="17">SUM(I83:J83)</f>
        <v>36</v>
      </c>
      <c r="L83" s="77"/>
      <c r="M83" s="47">
        <f>SUM(M84:M87)</f>
        <v>20</v>
      </c>
      <c r="N83" s="47">
        <f>SUM(N84:N87)</f>
        <v>6</v>
      </c>
      <c r="O83" s="476">
        <f>O84+O85+O86+O87</f>
        <v>26</v>
      </c>
      <c r="P83" s="47">
        <f>SUM(P84)</f>
        <v>0</v>
      </c>
      <c r="Q83" s="476">
        <f>Q84+Q85+Q86+Q87</f>
        <v>0</v>
      </c>
      <c r="R83" s="476">
        <f>R84+R85+R86+R87</f>
        <v>0</v>
      </c>
      <c r="S83" s="476">
        <f t="shared" si="14"/>
        <v>0</v>
      </c>
      <c r="T83" s="476"/>
      <c r="U83" s="476">
        <f>U84+U85+U86+U87</f>
        <v>0</v>
      </c>
      <c r="V83" s="476">
        <f>V84+V85+V86+V87</f>
        <v>0</v>
      </c>
      <c r="W83" s="475">
        <f t="shared" si="15"/>
        <v>0</v>
      </c>
    </row>
    <row r="84" spans="2:23" ht="12" customHeight="1">
      <c r="B84" s="2007"/>
      <c r="C84" s="487"/>
      <c r="D84" s="99" t="s">
        <v>208</v>
      </c>
      <c r="E84" s="99">
        <v>3</v>
      </c>
      <c r="F84" s="99">
        <v>1</v>
      </c>
      <c r="G84" s="77">
        <f t="shared" si="11"/>
        <v>4</v>
      </c>
      <c r="H84" s="99"/>
      <c r="I84" s="99">
        <v>3</v>
      </c>
      <c r="J84" s="99">
        <v>1</v>
      </c>
      <c r="K84" s="77">
        <f t="shared" si="17"/>
        <v>4</v>
      </c>
      <c r="L84" s="99"/>
      <c r="M84" s="77">
        <v>0</v>
      </c>
      <c r="N84" s="77">
        <v>0</v>
      </c>
      <c r="O84" s="77">
        <f t="shared" ref="O84:O115" si="18">SUM(M84:N84)</f>
        <v>0</v>
      </c>
      <c r="P84" s="77"/>
      <c r="Q84" s="492">
        <v>0</v>
      </c>
      <c r="R84" s="492">
        <v>0</v>
      </c>
      <c r="S84" s="48">
        <f t="shared" si="14"/>
        <v>0</v>
      </c>
      <c r="T84" s="48"/>
      <c r="U84" s="48">
        <v>0</v>
      </c>
      <c r="V84" s="48">
        <v>0</v>
      </c>
      <c r="W84" s="49">
        <f t="shared" si="15"/>
        <v>0</v>
      </c>
    </row>
    <row r="85" spans="2:23" ht="12" customHeight="1">
      <c r="B85" s="2007"/>
      <c r="C85" s="487"/>
      <c r="D85" s="99" t="s">
        <v>207</v>
      </c>
      <c r="E85" s="99">
        <v>16</v>
      </c>
      <c r="F85" s="99">
        <v>3</v>
      </c>
      <c r="G85" s="77">
        <f t="shared" si="11"/>
        <v>19</v>
      </c>
      <c r="H85" s="99"/>
      <c r="I85" s="99">
        <v>15</v>
      </c>
      <c r="J85" s="99">
        <v>3</v>
      </c>
      <c r="K85" s="77">
        <f t="shared" si="17"/>
        <v>18</v>
      </c>
      <c r="L85" s="99"/>
      <c r="M85" s="285">
        <v>15</v>
      </c>
      <c r="N85" s="285">
        <v>3</v>
      </c>
      <c r="O85" s="285">
        <f t="shared" si="18"/>
        <v>18</v>
      </c>
      <c r="P85" s="285">
        <f>SUM(P86:P89)</f>
        <v>0</v>
      </c>
      <c r="Q85" s="492">
        <v>0</v>
      </c>
      <c r="R85" s="492">
        <v>0</v>
      </c>
      <c r="S85" s="48">
        <f t="shared" si="14"/>
        <v>0</v>
      </c>
      <c r="T85" s="48"/>
      <c r="U85" s="48">
        <v>0</v>
      </c>
      <c r="V85" s="48">
        <v>0</v>
      </c>
      <c r="W85" s="49">
        <f t="shared" si="15"/>
        <v>0</v>
      </c>
    </row>
    <row r="86" spans="2:23" ht="12" customHeight="1">
      <c r="B86" s="2007"/>
      <c r="C86" s="487"/>
      <c r="D86" s="99" t="s">
        <v>206</v>
      </c>
      <c r="E86" s="99">
        <v>2</v>
      </c>
      <c r="F86" s="99">
        <v>4</v>
      </c>
      <c r="G86" s="77">
        <f t="shared" si="11"/>
        <v>6</v>
      </c>
      <c r="H86" s="99"/>
      <c r="I86" s="99">
        <v>2</v>
      </c>
      <c r="J86" s="99">
        <v>4</v>
      </c>
      <c r="K86" s="77">
        <f t="shared" si="17"/>
        <v>6</v>
      </c>
      <c r="L86" s="99"/>
      <c r="M86" s="77">
        <v>0</v>
      </c>
      <c r="N86" s="77">
        <v>0</v>
      </c>
      <c r="O86" s="77">
        <f t="shared" si="18"/>
        <v>0</v>
      </c>
      <c r="P86" s="77"/>
      <c r="Q86" s="500">
        <v>0</v>
      </c>
      <c r="R86" s="500">
        <v>0</v>
      </c>
      <c r="S86" s="48">
        <f t="shared" si="14"/>
        <v>0</v>
      </c>
      <c r="T86" s="48"/>
      <c r="U86" s="48">
        <v>0</v>
      </c>
      <c r="V86" s="48">
        <v>0</v>
      </c>
      <c r="W86" s="49">
        <f t="shared" si="15"/>
        <v>0</v>
      </c>
    </row>
    <row r="87" spans="2:23" ht="12" customHeight="1">
      <c r="B87" s="2007"/>
      <c r="C87" s="487"/>
      <c r="D87" s="99" t="s">
        <v>205</v>
      </c>
      <c r="E87" s="99">
        <v>5</v>
      </c>
      <c r="F87" s="99">
        <v>3</v>
      </c>
      <c r="G87" s="77">
        <f t="shared" si="11"/>
        <v>8</v>
      </c>
      <c r="H87" s="99"/>
      <c r="I87" s="99">
        <v>5</v>
      </c>
      <c r="J87" s="99">
        <v>3</v>
      </c>
      <c r="K87" s="77">
        <f t="shared" si="17"/>
        <v>8</v>
      </c>
      <c r="L87" s="99"/>
      <c r="M87" s="285">
        <v>5</v>
      </c>
      <c r="N87" s="285">
        <v>3</v>
      </c>
      <c r="O87" s="77">
        <f t="shared" si="18"/>
        <v>8</v>
      </c>
      <c r="P87" s="77"/>
      <c r="Q87" s="500">
        <v>0</v>
      </c>
      <c r="R87" s="500">
        <v>0</v>
      </c>
      <c r="S87" s="48">
        <f t="shared" si="14"/>
        <v>0</v>
      </c>
      <c r="T87" s="48"/>
      <c r="U87" s="48">
        <v>0</v>
      </c>
      <c r="V87" s="48">
        <v>0</v>
      </c>
      <c r="W87" s="49">
        <f t="shared" si="15"/>
        <v>0</v>
      </c>
    </row>
    <row r="88" spans="2:23" ht="12" customHeight="1">
      <c r="B88" s="2007"/>
      <c r="C88" s="488" t="s">
        <v>19</v>
      </c>
      <c r="D88" s="77"/>
      <c r="E88" s="47">
        <f>SUM(E89:E94)</f>
        <v>72</v>
      </c>
      <c r="F88" s="47">
        <f>SUM(F89:F94)</f>
        <v>102</v>
      </c>
      <c r="G88" s="47">
        <f t="shared" si="11"/>
        <v>174</v>
      </c>
      <c r="H88" s="47">
        <f>SUM(H89:H94)</f>
        <v>0</v>
      </c>
      <c r="I88" s="47">
        <f>SUM(I89:I94)</f>
        <v>69</v>
      </c>
      <c r="J88" s="47">
        <f>SUM(J89:J94)</f>
        <v>90</v>
      </c>
      <c r="K88" s="47">
        <f t="shared" si="17"/>
        <v>159</v>
      </c>
      <c r="L88" s="77"/>
      <c r="M88" s="47">
        <f>SUM(M89:M94)</f>
        <v>69</v>
      </c>
      <c r="N88" s="47">
        <f>SUM(N89:N94)</f>
        <v>90</v>
      </c>
      <c r="O88" s="47">
        <f t="shared" si="18"/>
        <v>159</v>
      </c>
      <c r="P88" s="47">
        <f>SUM(P89:P94)</f>
        <v>0</v>
      </c>
      <c r="Q88" s="476">
        <f>SUM(Q89:Q94)</f>
        <v>0</v>
      </c>
      <c r="R88" s="476">
        <f>SUM(R89:R94)</f>
        <v>0</v>
      </c>
      <c r="S88" s="476">
        <f t="shared" si="14"/>
        <v>0</v>
      </c>
      <c r="T88" s="47">
        <f>SUM(T89:T94)</f>
        <v>0</v>
      </c>
      <c r="U88" s="476">
        <f>SUM(U89:U94)</f>
        <v>30</v>
      </c>
      <c r="V88" s="476">
        <f>SUM(V89:V94)</f>
        <v>47</v>
      </c>
      <c r="W88" s="475">
        <f t="shared" si="15"/>
        <v>77</v>
      </c>
    </row>
    <row r="89" spans="2:23" ht="12" customHeight="1">
      <c r="B89" s="2007"/>
      <c r="C89" s="487"/>
      <c r="D89" s="99" t="s">
        <v>204</v>
      </c>
      <c r="E89" s="99">
        <v>0</v>
      </c>
      <c r="F89" s="99">
        <v>0</v>
      </c>
      <c r="G89" s="77">
        <f t="shared" si="11"/>
        <v>0</v>
      </c>
      <c r="H89" s="99"/>
      <c r="I89" s="99">
        <v>0</v>
      </c>
      <c r="J89" s="99">
        <v>0</v>
      </c>
      <c r="K89" s="77">
        <f t="shared" si="17"/>
        <v>0</v>
      </c>
      <c r="L89" s="99"/>
      <c r="M89" s="285">
        <v>0</v>
      </c>
      <c r="N89" s="285">
        <v>0</v>
      </c>
      <c r="O89" s="77">
        <f t="shared" si="18"/>
        <v>0</v>
      </c>
      <c r="P89" s="77"/>
      <c r="Q89" s="492">
        <v>0</v>
      </c>
      <c r="R89" s="492">
        <v>0</v>
      </c>
      <c r="S89" s="48">
        <f t="shared" si="14"/>
        <v>0</v>
      </c>
      <c r="T89" s="48"/>
      <c r="U89" s="48">
        <v>0</v>
      </c>
      <c r="V89" s="48">
        <v>0</v>
      </c>
      <c r="W89" s="49">
        <f t="shared" si="15"/>
        <v>0</v>
      </c>
    </row>
    <row r="90" spans="2:23" ht="12" customHeight="1">
      <c r="B90" s="2007"/>
      <c r="C90" s="487"/>
      <c r="D90" s="99" t="s">
        <v>203</v>
      </c>
      <c r="E90" s="99">
        <v>34</v>
      </c>
      <c r="F90" s="99">
        <v>22</v>
      </c>
      <c r="G90" s="77">
        <f t="shared" si="11"/>
        <v>56</v>
      </c>
      <c r="H90" s="99"/>
      <c r="I90" s="99">
        <v>32</v>
      </c>
      <c r="J90" s="99">
        <v>19</v>
      </c>
      <c r="K90" s="77">
        <f t="shared" si="17"/>
        <v>51</v>
      </c>
      <c r="L90" s="99"/>
      <c r="M90" s="285">
        <v>32</v>
      </c>
      <c r="N90" s="285">
        <v>19</v>
      </c>
      <c r="O90" s="285">
        <f t="shared" si="18"/>
        <v>51</v>
      </c>
      <c r="P90" s="285">
        <f>SUM(P91:P96)</f>
        <v>0</v>
      </c>
      <c r="Q90" s="492">
        <v>0</v>
      </c>
      <c r="R90" s="492">
        <v>0</v>
      </c>
      <c r="S90" s="48">
        <f t="shared" si="14"/>
        <v>0</v>
      </c>
      <c r="T90" s="48"/>
      <c r="U90" s="48">
        <v>18</v>
      </c>
      <c r="V90" s="48">
        <v>13</v>
      </c>
      <c r="W90" s="49">
        <f t="shared" si="15"/>
        <v>31</v>
      </c>
    </row>
    <row r="91" spans="2:23" ht="12" customHeight="1">
      <c r="B91" s="2007"/>
      <c r="C91" s="487"/>
      <c r="D91" s="99" t="s">
        <v>202</v>
      </c>
      <c r="E91" s="99">
        <v>0</v>
      </c>
      <c r="F91" s="99">
        <v>0</v>
      </c>
      <c r="G91" s="77">
        <f t="shared" si="11"/>
        <v>0</v>
      </c>
      <c r="H91" s="99"/>
      <c r="I91" s="99">
        <v>0</v>
      </c>
      <c r="J91" s="99">
        <v>0</v>
      </c>
      <c r="K91" s="77">
        <f t="shared" si="17"/>
        <v>0</v>
      </c>
      <c r="L91" s="99"/>
      <c r="M91" s="77">
        <v>0</v>
      </c>
      <c r="N91" s="77">
        <v>0</v>
      </c>
      <c r="O91" s="77">
        <f t="shared" si="18"/>
        <v>0</v>
      </c>
      <c r="P91" s="77"/>
      <c r="Q91" s="77">
        <v>0</v>
      </c>
      <c r="R91" s="77">
        <v>0</v>
      </c>
      <c r="S91" s="48">
        <f t="shared" si="14"/>
        <v>0</v>
      </c>
      <c r="T91" s="48"/>
      <c r="U91" s="77">
        <v>0</v>
      </c>
      <c r="V91" s="77">
        <v>0</v>
      </c>
      <c r="W91" s="49">
        <f t="shared" si="15"/>
        <v>0</v>
      </c>
    </row>
    <row r="92" spans="2:23" ht="12" customHeight="1">
      <c r="B92" s="2007"/>
      <c r="C92" s="487"/>
      <c r="D92" s="99" t="s">
        <v>201</v>
      </c>
      <c r="E92" s="99">
        <v>0</v>
      </c>
      <c r="F92" s="99">
        <v>0</v>
      </c>
      <c r="G92" s="77">
        <f t="shared" si="11"/>
        <v>0</v>
      </c>
      <c r="H92" s="99"/>
      <c r="I92" s="99">
        <v>0</v>
      </c>
      <c r="J92" s="99">
        <v>0</v>
      </c>
      <c r="K92" s="77">
        <f t="shared" si="17"/>
        <v>0</v>
      </c>
      <c r="L92" s="99"/>
      <c r="M92" s="285">
        <v>0</v>
      </c>
      <c r="N92" s="285">
        <v>0</v>
      </c>
      <c r="O92" s="77">
        <f t="shared" si="18"/>
        <v>0</v>
      </c>
      <c r="P92" s="77"/>
      <c r="Q92" s="285">
        <v>0</v>
      </c>
      <c r="R92" s="285">
        <v>0</v>
      </c>
      <c r="S92" s="48">
        <f t="shared" si="14"/>
        <v>0</v>
      </c>
      <c r="T92" s="48"/>
      <c r="U92" s="285">
        <v>0</v>
      </c>
      <c r="V92" s="285">
        <v>0</v>
      </c>
      <c r="W92" s="49">
        <f t="shared" si="15"/>
        <v>0</v>
      </c>
    </row>
    <row r="93" spans="2:23" ht="12" customHeight="1">
      <c r="B93" s="2007"/>
      <c r="C93" s="487"/>
      <c r="D93" s="99" t="s">
        <v>199</v>
      </c>
      <c r="E93" s="99">
        <v>24</v>
      </c>
      <c r="F93" s="99">
        <v>67</v>
      </c>
      <c r="G93" s="77">
        <f t="shared" si="11"/>
        <v>91</v>
      </c>
      <c r="H93" s="99"/>
      <c r="I93" s="99">
        <v>24</v>
      </c>
      <c r="J93" s="99">
        <v>60</v>
      </c>
      <c r="K93" s="77">
        <f t="shared" si="17"/>
        <v>84</v>
      </c>
      <c r="L93" s="99"/>
      <c r="M93" s="77">
        <v>24</v>
      </c>
      <c r="N93" s="77">
        <v>60</v>
      </c>
      <c r="O93" s="77">
        <f t="shared" si="18"/>
        <v>84</v>
      </c>
      <c r="P93" s="77"/>
      <c r="Q93" s="285">
        <v>0</v>
      </c>
      <c r="R93" s="285">
        <v>0</v>
      </c>
      <c r="S93" s="48">
        <f t="shared" si="14"/>
        <v>0</v>
      </c>
      <c r="T93" s="48"/>
      <c r="U93" s="48">
        <v>12</v>
      </c>
      <c r="V93" s="48">
        <v>34</v>
      </c>
      <c r="W93" s="49">
        <f t="shared" si="15"/>
        <v>46</v>
      </c>
    </row>
    <row r="94" spans="2:23" ht="12" customHeight="1">
      <c r="B94" s="2007"/>
      <c r="C94" s="487"/>
      <c r="D94" s="50" t="s">
        <v>200</v>
      </c>
      <c r="E94" s="50">
        <v>14</v>
      </c>
      <c r="F94" s="50">
        <v>13</v>
      </c>
      <c r="G94" s="77">
        <f t="shared" si="11"/>
        <v>27</v>
      </c>
      <c r="H94" s="50"/>
      <c r="I94" s="50">
        <v>13</v>
      </c>
      <c r="J94" s="50">
        <v>11</v>
      </c>
      <c r="K94" s="77">
        <f t="shared" si="17"/>
        <v>24</v>
      </c>
      <c r="L94" s="50"/>
      <c r="M94" s="77">
        <v>13</v>
      </c>
      <c r="N94" s="77">
        <v>11</v>
      </c>
      <c r="O94" s="77">
        <f t="shared" si="18"/>
        <v>24</v>
      </c>
      <c r="P94" s="77"/>
      <c r="Q94" s="492">
        <v>0</v>
      </c>
      <c r="R94" s="492">
        <v>0</v>
      </c>
      <c r="S94" s="48">
        <f t="shared" si="14"/>
        <v>0</v>
      </c>
      <c r="T94" s="48"/>
      <c r="U94" s="48">
        <v>0</v>
      </c>
      <c r="V94" s="48">
        <v>0</v>
      </c>
      <c r="W94" s="49">
        <f t="shared" si="15"/>
        <v>0</v>
      </c>
    </row>
    <row r="95" spans="2:23" ht="12" customHeight="1">
      <c r="B95" s="2007"/>
      <c r="C95" s="499" t="s">
        <v>148</v>
      </c>
      <c r="D95" s="77"/>
      <c r="E95" s="47">
        <f>SUM(E96)</f>
        <v>19</v>
      </c>
      <c r="F95" s="47">
        <f>SUM(F96)</f>
        <v>36</v>
      </c>
      <c r="G95" s="47">
        <f t="shared" si="11"/>
        <v>55</v>
      </c>
      <c r="H95" s="47"/>
      <c r="I95" s="47">
        <f>SUM(I96)</f>
        <v>19</v>
      </c>
      <c r="J95" s="47">
        <f>SUM(J96)</f>
        <v>35</v>
      </c>
      <c r="K95" s="47">
        <f t="shared" si="17"/>
        <v>54</v>
      </c>
      <c r="L95" s="77"/>
      <c r="M95" s="47">
        <f>SUM(M96)</f>
        <v>19</v>
      </c>
      <c r="N95" s="47">
        <f>SUM(N96:N96)</f>
        <v>35</v>
      </c>
      <c r="O95" s="47">
        <f t="shared" si="18"/>
        <v>54</v>
      </c>
      <c r="P95" s="47">
        <f>SUM(P96)</f>
        <v>0</v>
      </c>
      <c r="Q95" s="47">
        <f>SUM(Q96)</f>
        <v>0</v>
      </c>
      <c r="R95" s="47">
        <f>SUM(R96)</f>
        <v>0</v>
      </c>
      <c r="S95" s="476">
        <f t="shared" si="14"/>
        <v>0</v>
      </c>
      <c r="T95" s="47">
        <f>SUM(T96)</f>
        <v>0</v>
      </c>
      <c r="U95" s="47">
        <f>SUM(U96)</f>
        <v>14</v>
      </c>
      <c r="V95" s="47">
        <f>SUM(V96)</f>
        <v>29</v>
      </c>
      <c r="W95" s="475">
        <f t="shared" si="15"/>
        <v>43</v>
      </c>
    </row>
    <row r="96" spans="2:23" ht="12" customHeight="1">
      <c r="B96" s="2007"/>
      <c r="C96" s="499"/>
      <c r="D96" s="77" t="s">
        <v>199</v>
      </c>
      <c r="E96" s="77">
        <v>19</v>
      </c>
      <c r="F96" s="77">
        <v>36</v>
      </c>
      <c r="G96" s="77">
        <f t="shared" si="11"/>
        <v>55</v>
      </c>
      <c r="H96" s="77"/>
      <c r="I96" s="77">
        <v>19</v>
      </c>
      <c r="J96" s="77">
        <v>35</v>
      </c>
      <c r="K96" s="77">
        <f t="shared" si="17"/>
        <v>54</v>
      </c>
      <c r="L96" s="77"/>
      <c r="M96" s="285">
        <v>19</v>
      </c>
      <c r="N96" s="77">
        <v>35</v>
      </c>
      <c r="O96" s="77">
        <f t="shared" si="18"/>
        <v>54</v>
      </c>
      <c r="P96" s="77"/>
      <c r="Q96" s="48">
        <v>0</v>
      </c>
      <c r="R96" s="48">
        <v>0</v>
      </c>
      <c r="S96" s="48">
        <f t="shared" si="14"/>
        <v>0</v>
      </c>
      <c r="T96" s="48"/>
      <c r="U96" s="48">
        <v>14</v>
      </c>
      <c r="V96" s="48">
        <v>29</v>
      </c>
      <c r="W96" s="49">
        <f t="shared" si="15"/>
        <v>43</v>
      </c>
    </row>
    <row r="97" spans="2:23" ht="12" customHeight="1">
      <c r="B97" s="2007"/>
      <c r="C97" s="498" t="s">
        <v>49</v>
      </c>
      <c r="D97" s="77"/>
      <c r="E97" s="47">
        <f>SUM(E98:E99)</f>
        <v>5</v>
      </c>
      <c r="F97" s="47">
        <f>SUM(F98:F99)</f>
        <v>9</v>
      </c>
      <c r="G97" s="47">
        <f t="shared" si="11"/>
        <v>14</v>
      </c>
      <c r="H97" s="47"/>
      <c r="I97" s="47">
        <f>SUM(I98:I99)</f>
        <v>5</v>
      </c>
      <c r="J97" s="47">
        <f>SUM(J98:J99)</f>
        <v>9</v>
      </c>
      <c r="K97" s="47">
        <f t="shared" si="17"/>
        <v>14</v>
      </c>
      <c r="L97" s="77"/>
      <c r="M97" s="47">
        <f>SUM(M98:M99)</f>
        <v>2</v>
      </c>
      <c r="N97" s="47">
        <f>SUM(N98:N99)</f>
        <v>7</v>
      </c>
      <c r="O97" s="47">
        <f t="shared" si="18"/>
        <v>9</v>
      </c>
      <c r="P97" s="47">
        <f>P98</f>
        <v>0</v>
      </c>
      <c r="Q97" s="476">
        <f>SUM(Q98:Q99)</f>
        <v>0</v>
      </c>
      <c r="R97" s="476">
        <f>SUM(R98:R99)</f>
        <v>0</v>
      </c>
      <c r="S97" s="476">
        <f t="shared" si="14"/>
        <v>0</v>
      </c>
      <c r="T97" s="47">
        <f>T98</f>
        <v>0</v>
      </c>
      <c r="U97" s="476">
        <f>SUM(U98:U99)</f>
        <v>0</v>
      </c>
      <c r="V97" s="476">
        <f>SUM(V98:V99)</f>
        <v>0</v>
      </c>
      <c r="W97" s="475">
        <f t="shared" si="15"/>
        <v>0</v>
      </c>
    </row>
    <row r="98" spans="2:23" ht="12" customHeight="1">
      <c r="B98" s="2007"/>
      <c r="C98" s="498"/>
      <c r="D98" s="77" t="s">
        <v>199</v>
      </c>
      <c r="E98" s="77">
        <v>3</v>
      </c>
      <c r="F98" s="77">
        <v>2</v>
      </c>
      <c r="G98" s="77">
        <f t="shared" si="11"/>
        <v>5</v>
      </c>
      <c r="H98" s="77"/>
      <c r="I98" s="77">
        <v>3</v>
      </c>
      <c r="J98" s="77">
        <v>2</v>
      </c>
      <c r="K98" s="77">
        <f t="shared" si="17"/>
        <v>5</v>
      </c>
      <c r="L98" s="77"/>
      <c r="M98" s="77">
        <v>0</v>
      </c>
      <c r="N98" s="77">
        <v>0</v>
      </c>
      <c r="O98" s="285">
        <f t="shared" si="18"/>
        <v>0</v>
      </c>
      <c r="P98" s="77"/>
      <c r="Q98" s="196">
        <v>0</v>
      </c>
      <c r="R98" s="196">
        <v>0</v>
      </c>
      <c r="S98" s="48">
        <f t="shared" si="14"/>
        <v>0</v>
      </c>
      <c r="T98" s="196"/>
      <c r="U98" s="196">
        <v>0</v>
      </c>
      <c r="V98" s="196">
        <v>0</v>
      </c>
      <c r="W98" s="49">
        <f t="shared" si="15"/>
        <v>0</v>
      </c>
    </row>
    <row r="99" spans="2:23" ht="12" customHeight="1">
      <c r="B99" s="2008"/>
      <c r="C99" s="498"/>
      <c r="D99" s="77" t="s">
        <v>198</v>
      </c>
      <c r="E99" s="77">
        <v>2</v>
      </c>
      <c r="F99" s="77">
        <v>7</v>
      </c>
      <c r="G99" s="77">
        <f t="shared" si="11"/>
        <v>9</v>
      </c>
      <c r="H99" s="77"/>
      <c r="I99" s="77">
        <v>2</v>
      </c>
      <c r="J99" s="77">
        <v>7</v>
      </c>
      <c r="K99" s="77">
        <f t="shared" si="17"/>
        <v>9</v>
      </c>
      <c r="L99" s="77"/>
      <c r="M99" s="77">
        <v>2</v>
      </c>
      <c r="N99" s="77">
        <v>7</v>
      </c>
      <c r="O99" s="285">
        <f t="shared" si="18"/>
        <v>9</v>
      </c>
      <c r="P99" s="77"/>
      <c r="Q99" s="196">
        <v>0</v>
      </c>
      <c r="R99" s="196">
        <v>0</v>
      </c>
      <c r="S99" s="48">
        <f t="shared" si="14"/>
        <v>0</v>
      </c>
      <c r="T99" s="196"/>
      <c r="U99" s="196">
        <v>0</v>
      </c>
      <c r="V99" s="196">
        <v>0</v>
      </c>
      <c r="W99" s="49">
        <f t="shared" si="15"/>
        <v>0</v>
      </c>
    </row>
    <row r="100" spans="2:23" ht="12" customHeight="1">
      <c r="B100" s="2006">
        <v>1406</v>
      </c>
      <c r="C100" s="35" t="s">
        <v>22</v>
      </c>
      <c r="D100" s="111"/>
      <c r="E100" s="39">
        <f>SUM(E101+E104+E107+E109)</f>
        <v>656</v>
      </c>
      <c r="F100" s="39">
        <f>SUM(F101+F104+F107+F109)</f>
        <v>827</v>
      </c>
      <c r="G100" s="39">
        <f t="shared" si="11"/>
        <v>1483</v>
      </c>
      <c r="H100" s="39"/>
      <c r="I100" s="39">
        <f>SUM(I101+I104+I107+I109)</f>
        <v>642</v>
      </c>
      <c r="J100" s="39">
        <f>SUM(J101+J104+J107+J109)</f>
        <v>808</v>
      </c>
      <c r="K100" s="39">
        <f t="shared" si="17"/>
        <v>1450</v>
      </c>
      <c r="L100" s="111"/>
      <c r="M100" s="39">
        <f>SUM(M101+M104+M107+M109)</f>
        <v>432</v>
      </c>
      <c r="N100" s="39">
        <f>SUM(N101+N104+N107+N109)</f>
        <v>535</v>
      </c>
      <c r="O100" s="39">
        <f t="shared" si="18"/>
        <v>967</v>
      </c>
      <c r="P100" s="39">
        <f>SUM(P101+P104+P107+P109)</f>
        <v>0</v>
      </c>
      <c r="Q100" s="109">
        <f>Q101+Q104+Q107+Q109</f>
        <v>56</v>
      </c>
      <c r="R100" s="109">
        <f>R101+R104+R107+R109</f>
        <v>67</v>
      </c>
      <c r="S100" s="109">
        <f t="shared" si="14"/>
        <v>123</v>
      </c>
      <c r="T100" s="495"/>
      <c r="U100" s="33">
        <f>U101+U104+U107+U109</f>
        <v>370</v>
      </c>
      <c r="V100" s="33">
        <f>V101+V104+V107+V109</f>
        <v>450</v>
      </c>
      <c r="W100" s="34">
        <f>U100+V100</f>
        <v>820</v>
      </c>
    </row>
    <row r="101" spans="2:23" ht="12" customHeight="1">
      <c r="B101" s="2007"/>
      <c r="C101" s="488" t="s">
        <v>68</v>
      </c>
      <c r="D101" s="47"/>
      <c r="E101" s="47">
        <f>SUM(E102:E103)</f>
        <v>442</v>
      </c>
      <c r="F101" s="47">
        <f>SUM(F102:F103)</f>
        <v>562</v>
      </c>
      <c r="G101" s="47">
        <f t="shared" si="11"/>
        <v>1004</v>
      </c>
      <c r="H101" s="47"/>
      <c r="I101" s="47">
        <f>SUM(I102:I103)</f>
        <v>433</v>
      </c>
      <c r="J101" s="47">
        <f>SUM(J102:J103)</f>
        <v>550</v>
      </c>
      <c r="K101" s="47">
        <f t="shared" si="17"/>
        <v>983</v>
      </c>
      <c r="L101" s="47"/>
      <c r="M101" s="47">
        <f>SUM(M102:M103)</f>
        <v>270</v>
      </c>
      <c r="N101" s="47">
        <f>SUM(N102:N103)</f>
        <v>354</v>
      </c>
      <c r="O101" s="47">
        <f t="shared" si="18"/>
        <v>624</v>
      </c>
      <c r="P101" s="47">
        <f>SUM(P102:P103)</f>
        <v>0</v>
      </c>
      <c r="Q101" s="494">
        <f>Q102+Q103</f>
        <v>0</v>
      </c>
      <c r="R101" s="494">
        <f>R102+R103</f>
        <v>0</v>
      </c>
      <c r="S101" s="476">
        <f t="shared" si="14"/>
        <v>0</v>
      </c>
      <c r="T101" s="476"/>
      <c r="U101" s="476">
        <f>U102+U103</f>
        <v>264</v>
      </c>
      <c r="V101" s="476">
        <f>V102+V103</f>
        <v>336</v>
      </c>
      <c r="W101" s="475">
        <f t="shared" ref="W101:W128" si="19">SUM(U101:V101)</f>
        <v>600</v>
      </c>
    </row>
    <row r="102" spans="2:23" ht="12" customHeight="1">
      <c r="B102" s="2007"/>
      <c r="C102" s="497"/>
      <c r="D102" s="77" t="s">
        <v>197</v>
      </c>
      <c r="E102" s="77">
        <v>6</v>
      </c>
      <c r="F102" s="77">
        <v>18</v>
      </c>
      <c r="G102" s="77">
        <f t="shared" si="11"/>
        <v>24</v>
      </c>
      <c r="H102" s="77"/>
      <c r="I102" s="77">
        <v>6</v>
      </c>
      <c r="J102" s="77">
        <v>18</v>
      </c>
      <c r="K102" s="77">
        <f t="shared" si="17"/>
        <v>24</v>
      </c>
      <c r="L102" s="77"/>
      <c r="M102" s="77">
        <v>6</v>
      </c>
      <c r="N102" s="77">
        <v>18</v>
      </c>
      <c r="O102" s="285">
        <f t="shared" si="18"/>
        <v>24</v>
      </c>
      <c r="P102" s="77"/>
      <c r="Q102" s="492">
        <v>0</v>
      </c>
      <c r="R102" s="492">
        <v>0</v>
      </c>
      <c r="S102" s="48">
        <f t="shared" si="14"/>
        <v>0</v>
      </c>
      <c r="T102" s="48"/>
      <c r="U102" s="48">
        <v>0</v>
      </c>
      <c r="V102" s="48">
        <v>0</v>
      </c>
      <c r="W102" s="49">
        <f t="shared" si="19"/>
        <v>0</v>
      </c>
    </row>
    <row r="103" spans="2:23" ht="13.5" customHeight="1">
      <c r="B103" s="2007"/>
      <c r="C103" s="497"/>
      <c r="D103" s="77" t="s">
        <v>196</v>
      </c>
      <c r="E103" s="77">
        <v>436</v>
      </c>
      <c r="F103" s="77">
        <v>544</v>
      </c>
      <c r="G103" s="77">
        <f t="shared" si="11"/>
        <v>980</v>
      </c>
      <c r="H103" s="77"/>
      <c r="I103" s="77">
        <v>427</v>
      </c>
      <c r="J103" s="77">
        <v>532</v>
      </c>
      <c r="K103" s="77">
        <f t="shared" si="17"/>
        <v>959</v>
      </c>
      <c r="L103" s="77"/>
      <c r="M103" s="77">
        <v>264</v>
      </c>
      <c r="N103" s="77">
        <v>336</v>
      </c>
      <c r="O103" s="285">
        <f t="shared" si="18"/>
        <v>600</v>
      </c>
      <c r="P103" s="77"/>
      <c r="Q103" s="492">
        <v>0</v>
      </c>
      <c r="R103" s="492">
        <v>0</v>
      </c>
      <c r="S103" s="48">
        <f t="shared" si="14"/>
        <v>0</v>
      </c>
      <c r="T103" s="48"/>
      <c r="U103" s="48">
        <v>264</v>
      </c>
      <c r="V103" s="48">
        <v>336</v>
      </c>
      <c r="W103" s="49">
        <f t="shared" si="19"/>
        <v>600</v>
      </c>
    </row>
    <row r="104" spans="2:23" ht="12" customHeight="1">
      <c r="B104" s="2007"/>
      <c r="C104" s="488" t="s">
        <v>23</v>
      </c>
      <c r="D104" s="47"/>
      <c r="E104" s="47">
        <f>SUM(E105:E106)</f>
        <v>59</v>
      </c>
      <c r="F104" s="47">
        <f>SUM(F105:F106)</f>
        <v>69</v>
      </c>
      <c r="G104" s="47">
        <f t="shared" si="11"/>
        <v>128</v>
      </c>
      <c r="H104" s="47"/>
      <c r="I104" s="47">
        <f>SUM(I105:I106)</f>
        <v>56</v>
      </c>
      <c r="J104" s="47">
        <f>SUM(J105:J106)</f>
        <v>67</v>
      </c>
      <c r="K104" s="47">
        <f t="shared" si="17"/>
        <v>123</v>
      </c>
      <c r="L104" s="47"/>
      <c r="M104" s="47">
        <f>SUM(M105:M106)</f>
        <v>56</v>
      </c>
      <c r="N104" s="47">
        <f>SUM(N105:N106)</f>
        <v>67</v>
      </c>
      <c r="O104" s="47">
        <f t="shared" si="18"/>
        <v>123</v>
      </c>
      <c r="P104" s="47">
        <f>SUM(P105:P106)</f>
        <v>0</v>
      </c>
      <c r="Q104" s="476">
        <f>Q105+Q106</f>
        <v>56</v>
      </c>
      <c r="R104" s="476">
        <f>R105+R106</f>
        <v>67</v>
      </c>
      <c r="S104" s="476">
        <f t="shared" si="14"/>
        <v>123</v>
      </c>
      <c r="T104" s="476"/>
      <c r="U104" s="476">
        <f>U105+U106</f>
        <v>0</v>
      </c>
      <c r="V104" s="476">
        <f>V105+V106</f>
        <v>0</v>
      </c>
      <c r="W104" s="475">
        <f t="shared" si="19"/>
        <v>0</v>
      </c>
    </row>
    <row r="105" spans="2:23" ht="12" customHeight="1">
      <c r="B105" s="2007"/>
      <c r="C105" s="487"/>
      <c r="D105" s="77" t="s">
        <v>195</v>
      </c>
      <c r="E105" s="77">
        <v>36</v>
      </c>
      <c r="F105" s="77">
        <v>43</v>
      </c>
      <c r="G105" s="77">
        <f t="shared" si="11"/>
        <v>79</v>
      </c>
      <c r="H105" s="77"/>
      <c r="I105" s="77">
        <v>35</v>
      </c>
      <c r="J105" s="77">
        <v>42</v>
      </c>
      <c r="K105" s="77">
        <f t="shared" si="17"/>
        <v>77</v>
      </c>
      <c r="L105" s="77"/>
      <c r="M105" s="77">
        <v>35</v>
      </c>
      <c r="N105" s="77">
        <v>42</v>
      </c>
      <c r="O105" s="285">
        <f t="shared" si="18"/>
        <v>77</v>
      </c>
      <c r="P105" s="77"/>
      <c r="Q105" s="492">
        <v>35</v>
      </c>
      <c r="R105" s="492">
        <v>42</v>
      </c>
      <c r="S105" s="48">
        <f t="shared" si="14"/>
        <v>77</v>
      </c>
      <c r="T105" s="48"/>
      <c r="U105" s="48">
        <v>0</v>
      </c>
      <c r="V105" s="48">
        <v>0</v>
      </c>
      <c r="W105" s="49">
        <f t="shared" si="19"/>
        <v>0</v>
      </c>
    </row>
    <row r="106" spans="2:23" ht="12" customHeight="1">
      <c r="B106" s="2007"/>
      <c r="C106" s="487"/>
      <c r="D106" s="77" t="s">
        <v>194</v>
      </c>
      <c r="E106" s="77">
        <v>23</v>
      </c>
      <c r="F106" s="77">
        <v>26</v>
      </c>
      <c r="G106" s="77">
        <f t="shared" si="11"/>
        <v>49</v>
      </c>
      <c r="H106" s="77"/>
      <c r="I106" s="77">
        <v>21</v>
      </c>
      <c r="J106" s="77">
        <v>25</v>
      </c>
      <c r="K106" s="77">
        <f t="shared" si="17"/>
        <v>46</v>
      </c>
      <c r="L106" s="77"/>
      <c r="M106" s="285">
        <v>21</v>
      </c>
      <c r="N106" s="285">
        <v>25</v>
      </c>
      <c r="O106" s="285">
        <f t="shared" si="18"/>
        <v>46</v>
      </c>
      <c r="P106" s="77"/>
      <c r="Q106" s="492">
        <v>21</v>
      </c>
      <c r="R106" s="492">
        <v>25</v>
      </c>
      <c r="S106" s="48">
        <f t="shared" si="14"/>
        <v>46</v>
      </c>
      <c r="T106" s="48"/>
      <c r="U106" s="48">
        <v>0</v>
      </c>
      <c r="V106" s="48">
        <v>0</v>
      </c>
      <c r="W106" s="49">
        <f t="shared" si="19"/>
        <v>0</v>
      </c>
    </row>
    <row r="107" spans="2:23" ht="12" customHeight="1">
      <c r="B107" s="2007"/>
      <c r="C107" s="488" t="s">
        <v>36</v>
      </c>
      <c r="D107" s="77"/>
      <c r="E107" s="47">
        <f>SUM(E108)</f>
        <v>155</v>
      </c>
      <c r="F107" s="47">
        <f>SUM(F108)</f>
        <v>196</v>
      </c>
      <c r="G107" s="47">
        <f t="shared" ref="G107:G136" si="20">SUM(E107:F107)</f>
        <v>351</v>
      </c>
      <c r="H107" s="47"/>
      <c r="I107" s="47">
        <f>SUM(I108)</f>
        <v>153</v>
      </c>
      <c r="J107" s="47">
        <f>SUM(J108)</f>
        <v>191</v>
      </c>
      <c r="K107" s="47">
        <f t="shared" si="17"/>
        <v>344</v>
      </c>
      <c r="L107" s="77"/>
      <c r="M107" s="47">
        <f>SUM(M108)</f>
        <v>106</v>
      </c>
      <c r="N107" s="47">
        <f>SUM(N108)</f>
        <v>114</v>
      </c>
      <c r="O107" s="47">
        <f t="shared" si="18"/>
        <v>220</v>
      </c>
      <c r="P107" s="47">
        <f>SUM(P108)</f>
        <v>0</v>
      </c>
      <c r="Q107" s="476">
        <f>Q108</f>
        <v>0</v>
      </c>
      <c r="R107" s="476">
        <f>R108</f>
        <v>0</v>
      </c>
      <c r="S107" s="476">
        <f t="shared" ref="S107:S136" si="21">SUM(Q107:R107)</f>
        <v>0</v>
      </c>
      <c r="T107" s="476"/>
      <c r="U107" s="476">
        <f>U108</f>
        <v>106</v>
      </c>
      <c r="V107" s="476">
        <f>V108</f>
        <v>114</v>
      </c>
      <c r="W107" s="475">
        <f t="shared" si="19"/>
        <v>220</v>
      </c>
    </row>
    <row r="108" spans="2:23" ht="12" customHeight="1">
      <c r="B108" s="2007"/>
      <c r="C108" s="497"/>
      <c r="D108" s="77" t="s">
        <v>193</v>
      </c>
      <c r="E108" s="77">
        <v>155</v>
      </c>
      <c r="F108" s="77">
        <v>196</v>
      </c>
      <c r="G108" s="77">
        <f t="shared" si="20"/>
        <v>351</v>
      </c>
      <c r="H108" s="77"/>
      <c r="I108" s="77">
        <v>153</v>
      </c>
      <c r="J108" s="77">
        <v>191</v>
      </c>
      <c r="K108" s="77">
        <f t="shared" si="17"/>
        <v>344</v>
      </c>
      <c r="L108" s="77"/>
      <c r="M108" s="77">
        <v>106</v>
      </c>
      <c r="N108" s="77">
        <v>114</v>
      </c>
      <c r="O108" s="285">
        <f t="shared" si="18"/>
        <v>220</v>
      </c>
      <c r="P108" s="77"/>
      <c r="Q108" s="492">
        <v>0</v>
      </c>
      <c r="R108" s="492">
        <v>0</v>
      </c>
      <c r="S108" s="48">
        <f t="shared" si="21"/>
        <v>0</v>
      </c>
      <c r="T108" s="48"/>
      <c r="U108" s="48">
        <v>106</v>
      </c>
      <c r="V108" s="48">
        <v>114</v>
      </c>
      <c r="W108" s="49">
        <f t="shared" si="19"/>
        <v>220</v>
      </c>
    </row>
    <row r="109" spans="2:23" ht="12" customHeight="1">
      <c r="B109" s="2007"/>
      <c r="C109" s="488" t="s">
        <v>37</v>
      </c>
      <c r="D109" s="77"/>
      <c r="E109" s="47">
        <f>SUM(E110)</f>
        <v>0</v>
      </c>
      <c r="F109" s="47">
        <f>SUM(F110)</f>
        <v>0</v>
      </c>
      <c r="G109" s="47">
        <f t="shared" si="20"/>
        <v>0</v>
      </c>
      <c r="H109" s="47"/>
      <c r="I109" s="47">
        <f>SUM(I110)</f>
        <v>0</v>
      </c>
      <c r="J109" s="47">
        <f>SUM(J110)</f>
        <v>0</v>
      </c>
      <c r="K109" s="47">
        <f t="shared" si="17"/>
        <v>0</v>
      </c>
      <c r="L109" s="77"/>
      <c r="M109" s="47">
        <f>SUM(M110)</f>
        <v>0</v>
      </c>
      <c r="N109" s="47">
        <f>SUM(N110)</f>
        <v>0</v>
      </c>
      <c r="O109" s="47">
        <f t="shared" si="18"/>
        <v>0</v>
      </c>
      <c r="P109" s="47">
        <f>SUM(P110)</f>
        <v>0</v>
      </c>
      <c r="Q109" s="494">
        <f>Q110</f>
        <v>0</v>
      </c>
      <c r="R109" s="494">
        <f>R110</f>
        <v>0</v>
      </c>
      <c r="S109" s="476">
        <f t="shared" si="21"/>
        <v>0</v>
      </c>
      <c r="T109" s="476"/>
      <c r="U109" s="476">
        <f>U110</f>
        <v>0</v>
      </c>
      <c r="V109" s="476">
        <f>V110</f>
        <v>0</v>
      </c>
      <c r="W109" s="475">
        <f t="shared" si="19"/>
        <v>0</v>
      </c>
    </row>
    <row r="110" spans="2:23" ht="12" customHeight="1">
      <c r="B110" s="2008"/>
      <c r="C110" s="487"/>
      <c r="D110" s="77" t="s">
        <v>257</v>
      </c>
      <c r="E110" s="77">
        <v>0</v>
      </c>
      <c r="F110" s="77">
        <v>0</v>
      </c>
      <c r="G110" s="77">
        <f t="shared" si="20"/>
        <v>0</v>
      </c>
      <c r="H110" s="77"/>
      <c r="I110" s="77">
        <v>0</v>
      </c>
      <c r="J110" s="77">
        <v>0</v>
      </c>
      <c r="K110" s="77">
        <f t="shared" si="17"/>
        <v>0</v>
      </c>
      <c r="L110" s="77"/>
      <c r="M110" s="77">
        <v>0</v>
      </c>
      <c r="N110" s="77">
        <v>0</v>
      </c>
      <c r="O110" s="285">
        <f t="shared" si="18"/>
        <v>0</v>
      </c>
      <c r="P110" s="77"/>
      <c r="Q110" s="75">
        <v>0</v>
      </c>
      <c r="R110" s="75">
        <v>0</v>
      </c>
      <c r="S110" s="48">
        <f t="shared" si="21"/>
        <v>0</v>
      </c>
      <c r="T110" s="196"/>
      <c r="U110" s="196">
        <v>0</v>
      </c>
      <c r="V110" s="196">
        <v>0</v>
      </c>
      <c r="W110" s="49">
        <f t="shared" si="19"/>
        <v>0</v>
      </c>
    </row>
    <row r="111" spans="2:23" ht="12" customHeight="1">
      <c r="B111" s="2010">
        <v>1407</v>
      </c>
      <c r="C111" s="35" t="s">
        <v>24</v>
      </c>
      <c r="D111" s="111"/>
      <c r="E111" s="39">
        <f>SUM(E112+E117)</f>
        <v>10</v>
      </c>
      <c r="F111" s="39">
        <f>SUM(F112+F117)</f>
        <v>9</v>
      </c>
      <c r="G111" s="39">
        <f t="shared" si="20"/>
        <v>19</v>
      </c>
      <c r="H111" s="39"/>
      <c r="I111" s="39">
        <f>SUM(I112+I117)</f>
        <v>10</v>
      </c>
      <c r="J111" s="39">
        <f>SUM(J112+J117)</f>
        <v>9</v>
      </c>
      <c r="K111" s="39">
        <f t="shared" si="17"/>
        <v>19</v>
      </c>
      <c r="L111" s="111"/>
      <c r="M111" s="39">
        <f>SUM(M112+M117)</f>
        <v>10</v>
      </c>
      <c r="N111" s="39">
        <f>SUM(N112+N117)</f>
        <v>9</v>
      </c>
      <c r="O111" s="39">
        <f t="shared" si="18"/>
        <v>19</v>
      </c>
      <c r="P111" s="39">
        <f>SUM(P112+P117)</f>
        <v>0</v>
      </c>
      <c r="Q111" s="39">
        <f>SUM(Q112+Q117)</f>
        <v>0</v>
      </c>
      <c r="R111" s="39">
        <f>SUM(R112+R117)</f>
        <v>0</v>
      </c>
      <c r="S111" s="109">
        <f t="shared" si="21"/>
        <v>0</v>
      </c>
      <c r="T111" s="495"/>
      <c r="U111" s="33">
        <f>SUM(U112+U117)</f>
        <v>0</v>
      </c>
      <c r="V111" s="33">
        <f>SUM(V112+V117)</f>
        <v>0</v>
      </c>
      <c r="W111" s="38">
        <f t="shared" si="19"/>
        <v>0</v>
      </c>
    </row>
    <row r="112" spans="2:23" ht="12" customHeight="1">
      <c r="B112" s="1981"/>
      <c r="C112" s="488" t="s">
        <v>191</v>
      </c>
      <c r="D112" s="77"/>
      <c r="E112" s="47">
        <f>SUM(E113:E116)</f>
        <v>0</v>
      </c>
      <c r="F112" s="47">
        <f>SUM(F113:F116)</f>
        <v>0</v>
      </c>
      <c r="G112" s="47">
        <f t="shared" si="20"/>
        <v>0</v>
      </c>
      <c r="H112" s="47"/>
      <c r="I112" s="47">
        <f>SUM(I113:I116)</f>
        <v>0</v>
      </c>
      <c r="J112" s="47">
        <f>SUM(J113:J116)</f>
        <v>0</v>
      </c>
      <c r="K112" s="47">
        <f t="shared" si="17"/>
        <v>0</v>
      </c>
      <c r="L112" s="77"/>
      <c r="M112" s="47">
        <f>SUM(M113:M116)</f>
        <v>0</v>
      </c>
      <c r="N112" s="47">
        <f>SUM(N113:N116)</f>
        <v>0</v>
      </c>
      <c r="O112" s="47">
        <f t="shared" si="18"/>
        <v>0</v>
      </c>
      <c r="P112" s="47">
        <f>SUM(P113:P115)</f>
        <v>0</v>
      </c>
      <c r="Q112" s="47">
        <f>SUM(Q113:Q116)</f>
        <v>0</v>
      </c>
      <c r="R112" s="47">
        <f>SUM(R113:R116)</f>
        <v>0</v>
      </c>
      <c r="S112" s="476">
        <f t="shared" si="21"/>
        <v>0</v>
      </c>
      <c r="T112" s="476"/>
      <c r="U112" s="476">
        <f>SUM(U113:U116)</f>
        <v>0</v>
      </c>
      <c r="V112" s="476">
        <f>SUM(V113:V116)</f>
        <v>0</v>
      </c>
      <c r="W112" s="475">
        <f t="shared" si="19"/>
        <v>0</v>
      </c>
    </row>
    <row r="113" spans="2:23" ht="12" customHeight="1">
      <c r="B113" s="1981"/>
      <c r="C113" s="488"/>
      <c r="D113" s="77" t="s">
        <v>190</v>
      </c>
      <c r="E113" s="77">
        <v>0</v>
      </c>
      <c r="F113" s="77">
        <v>0</v>
      </c>
      <c r="G113" s="77">
        <f t="shared" si="20"/>
        <v>0</v>
      </c>
      <c r="H113" s="77"/>
      <c r="I113" s="77">
        <v>0</v>
      </c>
      <c r="J113" s="77">
        <v>0</v>
      </c>
      <c r="K113" s="77">
        <f t="shared" si="17"/>
        <v>0</v>
      </c>
      <c r="L113" s="77"/>
      <c r="M113" s="77">
        <v>0</v>
      </c>
      <c r="N113" s="77">
        <v>0</v>
      </c>
      <c r="O113" s="77">
        <f t="shared" si="18"/>
        <v>0</v>
      </c>
      <c r="P113" s="77"/>
      <c r="Q113" s="77">
        <v>0</v>
      </c>
      <c r="R113" s="77">
        <v>0</v>
      </c>
      <c r="S113" s="48">
        <f t="shared" si="21"/>
        <v>0</v>
      </c>
      <c r="T113" s="48"/>
      <c r="U113" s="77">
        <v>0</v>
      </c>
      <c r="V113" s="77">
        <v>0</v>
      </c>
      <c r="W113" s="49">
        <f t="shared" si="19"/>
        <v>0</v>
      </c>
    </row>
    <row r="114" spans="2:23" ht="12" customHeight="1">
      <c r="B114" s="1981"/>
      <c r="C114" s="488"/>
      <c r="D114" s="77" t="s">
        <v>189</v>
      </c>
      <c r="E114" s="77">
        <v>0</v>
      </c>
      <c r="F114" s="77">
        <v>0</v>
      </c>
      <c r="G114" s="77">
        <f t="shared" si="20"/>
        <v>0</v>
      </c>
      <c r="H114" s="77"/>
      <c r="I114" s="77">
        <v>0</v>
      </c>
      <c r="J114" s="77">
        <v>0</v>
      </c>
      <c r="K114" s="77">
        <f t="shared" si="17"/>
        <v>0</v>
      </c>
      <c r="L114" s="77"/>
      <c r="M114" s="77">
        <v>0</v>
      </c>
      <c r="N114" s="77">
        <v>0</v>
      </c>
      <c r="O114" s="77">
        <f t="shared" si="18"/>
        <v>0</v>
      </c>
      <c r="P114" s="77"/>
      <c r="Q114" s="77">
        <v>0</v>
      </c>
      <c r="R114" s="77">
        <v>0</v>
      </c>
      <c r="S114" s="48">
        <f t="shared" si="21"/>
        <v>0</v>
      </c>
      <c r="T114" s="48"/>
      <c r="U114" s="77">
        <v>0</v>
      </c>
      <c r="V114" s="77">
        <v>0</v>
      </c>
      <c r="W114" s="49">
        <f t="shared" si="19"/>
        <v>0</v>
      </c>
    </row>
    <row r="115" spans="2:23" ht="12" customHeight="1">
      <c r="B115" s="1981"/>
      <c r="C115" s="487"/>
      <c r="D115" s="77" t="s">
        <v>256</v>
      </c>
      <c r="E115" s="77">
        <v>0</v>
      </c>
      <c r="F115" s="77">
        <v>0</v>
      </c>
      <c r="G115" s="77">
        <f t="shared" si="20"/>
        <v>0</v>
      </c>
      <c r="H115" s="77"/>
      <c r="I115" s="77">
        <v>0</v>
      </c>
      <c r="J115" s="77">
        <v>0</v>
      </c>
      <c r="K115" s="77">
        <f t="shared" ref="K115:K136" si="22">SUM(I115:J115)</f>
        <v>0</v>
      </c>
      <c r="L115" s="77"/>
      <c r="M115" s="77">
        <v>0</v>
      </c>
      <c r="N115" s="77">
        <v>0</v>
      </c>
      <c r="O115" s="77">
        <f t="shared" si="18"/>
        <v>0</v>
      </c>
      <c r="P115" s="77"/>
      <c r="Q115" s="77">
        <v>0</v>
      </c>
      <c r="R115" s="77">
        <v>0</v>
      </c>
      <c r="S115" s="48">
        <f t="shared" si="21"/>
        <v>0</v>
      </c>
      <c r="T115" s="48"/>
      <c r="U115" s="77">
        <v>0</v>
      </c>
      <c r="V115" s="77">
        <v>0</v>
      </c>
      <c r="W115" s="49">
        <f t="shared" si="19"/>
        <v>0</v>
      </c>
    </row>
    <row r="116" spans="2:23" ht="12" customHeight="1">
      <c r="B116" s="1981"/>
      <c r="C116" s="487"/>
      <c r="D116" s="77" t="s">
        <v>187</v>
      </c>
      <c r="E116" s="77">
        <v>0</v>
      </c>
      <c r="F116" s="77">
        <v>0</v>
      </c>
      <c r="G116" s="77">
        <f t="shared" si="20"/>
        <v>0</v>
      </c>
      <c r="H116" s="77"/>
      <c r="I116" s="77">
        <v>0</v>
      </c>
      <c r="J116" s="77">
        <v>0</v>
      </c>
      <c r="K116" s="77">
        <f t="shared" si="22"/>
        <v>0</v>
      </c>
      <c r="L116" s="77"/>
      <c r="M116" s="77">
        <v>0</v>
      </c>
      <c r="N116" s="77">
        <v>0</v>
      </c>
      <c r="O116" s="77">
        <f t="shared" ref="O116:O136" si="23">SUM(M116:N116)</f>
        <v>0</v>
      </c>
      <c r="P116" s="77"/>
      <c r="Q116" s="77">
        <v>0</v>
      </c>
      <c r="R116" s="77">
        <v>0</v>
      </c>
      <c r="S116" s="48">
        <f t="shared" si="21"/>
        <v>0</v>
      </c>
      <c r="T116" s="48"/>
      <c r="U116" s="77">
        <v>0</v>
      </c>
      <c r="V116" s="77">
        <v>0</v>
      </c>
      <c r="W116" s="49">
        <f t="shared" si="19"/>
        <v>0</v>
      </c>
    </row>
    <row r="117" spans="2:23" ht="12" customHeight="1">
      <c r="B117" s="1981"/>
      <c r="C117" s="488" t="s">
        <v>51</v>
      </c>
      <c r="D117" s="47"/>
      <c r="E117" s="47">
        <f>SUM(E118:E119)</f>
        <v>10</v>
      </c>
      <c r="F117" s="47">
        <f>SUM(F118:F119)</f>
        <v>9</v>
      </c>
      <c r="G117" s="47">
        <f t="shared" si="20"/>
        <v>19</v>
      </c>
      <c r="H117" s="47"/>
      <c r="I117" s="47">
        <f>SUM(I118:I119)</f>
        <v>10</v>
      </c>
      <c r="J117" s="47">
        <f>SUM(J118:J119)</f>
        <v>9</v>
      </c>
      <c r="K117" s="47">
        <f t="shared" si="22"/>
        <v>19</v>
      </c>
      <c r="L117" s="47"/>
      <c r="M117" s="47">
        <f>SUM(M118:M119)</f>
        <v>10</v>
      </c>
      <c r="N117" s="47">
        <f>SUM(N118:N119)</f>
        <v>9</v>
      </c>
      <c r="O117" s="47">
        <f t="shared" si="23"/>
        <v>19</v>
      </c>
      <c r="P117" s="47">
        <f>SUM(P118:P119)</f>
        <v>0</v>
      </c>
      <c r="Q117" s="47">
        <f>Q118+Q119</f>
        <v>0</v>
      </c>
      <c r="R117" s="47">
        <f>R118+R119</f>
        <v>0</v>
      </c>
      <c r="S117" s="476">
        <f t="shared" si="21"/>
        <v>0</v>
      </c>
      <c r="T117" s="476"/>
      <c r="U117" s="476">
        <f>U118+U119</f>
        <v>0</v>
      </c>
      <c r="V117" s="476">
        <f>V118+V119</f>
        <v>0</v>
      </c>
      <c r="W117" s="475">
        <f t="shared" si="19"/>
        <v>0</v>
      </c>
    </row>
    <row r="118" spans="2:23" ht="12" customHeight="1">
      <c r="B118" s="1981"/>
      <c r="C118" s="487"/>
      <c r="D118" s="77" t="s">
        <v>186</v>
      </c>
      <c r="E118" s="77">
        <v>10</v>
      </c>
      <c r="F118" s="77">
        <v>9</v>
      </c>
      <c r="G118" s="77">
        <f t="shared" si="20"/>
        <v>19</v>
      </c>
      <c r="H118" s="77"/>
      <c r="I118" s="77">
        <v>10</v>
      </c>
      <c r="J118" s="77">
        <v>9</v>
      </c>
      <c r="K118" s="77">
        <f t="shared" si="22"/>
        <v>19</v>
      </c>
      <c r="L118" s="77"/>
      <c r="M118" s="77">
        <v>10</v>
      </c>
      <c r="N118" s="77">
        <v>9</v>
      </c>
      <c r="O118" s="77">
        <f t="shared" si="23"/>
        <v>19</v>
      </c>
      <c r="P118" s="77"/>
      <c r="Q118" s="285">
        <v>0</v>
      </c>
      <c r="R118" s="492">
        <v>0</v>
      </c>
      <c r="S118" s="48">
        <f t="shared" si="21"/>
        <v>0</v>
      </c>
      <c r="T118" s="48"/>
      <c r="U118" s="48">
        <v>0</v>
      </c>
      <c r="V118" s="48">
        <v>0</v>
      </c>
      <c r="W118" s="49">
        <f t="shared" si="19"/>
        <v>0</v>
      </c>
    </row>
    <row r="119" spans="2:23" ht="12" customHeight="1">
      <c r="B119" s="1981"/>
      <c r="C119" s="487"/>
      <c r="D119" s="77" t="s">
        <v>185</v>
      </c>
      <c r="E119" s="77">
        <v>0</v>
      </c>
      <c r="F119" s="77">
        <v>0</v>
      </c>
      <c r="G119" s="77">
        <f t="shared" si="20"/>
        <v>0</v>
      </c>
      <c r="H119" s="77"/>
      <c r="I119" s="77">
        <v>0</v>
      </c>
      <c r="J119" s="77">
        <v>0</v>
      </c>
      <c r="K119" s="77">
        <f t="shared" si="22"/>
        <v>0</v>
      </c>
      <c r="L119" s="77"/>
      <c r="M119" s="285">
        <v>0</v>
      </c>
      <c r="N119" s="285">
        <v>0</v>
      </c>
      <c r="O119" s="77">
        <f t="shared" si="23"/>
        <v>0</v>
      </c>
      <c r="P119" s="77"/>
      <c r="Q119" s="285">
        <v>0</v>
      </c>
      <c r="R119" s="492">
        <v>0</v>
      </c>
      <c r="S119" s="485">
        <f t="shared" si="21"/>
        <v>0</v>
      </c>
      <c r="T119" s="48"/>
      <c r="U119" s="48">
        <v>0</v>
      </c>
      <c r="V119" s="48">
        <v>0</v>
      </c>
      <c r="W119" s="49">
        <f t="shared" si="19"/>
        <v>0</v>
      </c>
    </row>
    <row r="120" spans="2:23" ht="12" customHeight="1">
      <c r="B120" s="2010">
        <v>1408</v>
      </c>
      <c r="C120" s="35" t="s">
        <v>25</v>
      </c>
      <c r="D120" s="41"/>
      <c r="E120" s="39">
        <f>SUM(E121+E123+E126+E130)</f>
        <v>57</v>
      </c>
      <c r="F120" s="39">
        <f>SUM(F121+F123+F126+F130)</f>
        <v>27</v>
      </c>
      <c r="G120" s="39">
        <f t="shared" si="20"/>
        <v>84</v>
      </c>
      <c r="H120" s="39"/>
      <c r="I120" s="39">
        <f>SUM(I121+I123+I126+I130)</f>
        <v>54</v>
      </c>
      <c r="J120" s="39">
        <f>SUM(J121+J123+J126+J130)</f>
        <v>26</v>
      </c>
      <c r="K120" s="39">
        <f t="shared" si="22"/>
        <v>80</v>
      </c>
      <c r="L120" s="41"/>
      <c r="M120" s="39">
        <f>SUM(M121+M123+M126+M130)</f>
        <v>54</v>
      </c>
      <c r="N120" s="39">
        <f>SUM(N121+N123+N126+N130)</f>
        <v>26</v>
      </c>
      <c r="O120" s="39">
        <f t="shared" si="23"/>
        <v>80</v>
      </c>
      <c r="P120" s="39">
        <f>SUM(P123+P128+P130)</f>
        <v>0</v>
      </c>
      <c r="Q120" s="496">
        <f>Q121+Q123+Q126+Q130</f>
        <v>0</v>
      </c>
      <c r="R120" s="496">
        <f>R121+R123+R126+R130</f>
        <v>0</v>
      </c>
      <c r="S120" s="33">
        <f t="shared" si="21"/>
        <v>0</v>
      </c>
      <c r="T120" s="495"/>
      <c r="U120" s="33">
        <f>U121+U123+U126+U130</f>
        <v>0</v>
      </c>
      <c r="V120" s="33">
        <f>V121+V123+V126+V130</f>
        <v>0</v>
      </c>
      <c r="W120" s="38">
        <f t="shared" si="19"/>
        <v>0</v>
      </c>
    </row>
    <row r="121" spans="2:23" ht="12" customHeight="1">
      <c r="B121" s="1981"/>
      <c r="C121" s="490" t="s">
        <v>184</v>
      </c>
      <c r="D121" s="278"/>
      <c r="E121" s="47">
        <f>SUM(E122)</f>
        <v>0</v>
      </c>
      <c r="F121" s="47">
        <f>SUM(F122)</f>
        <v>0</v>
      </c>
      <c r="G121" s="47">
        <f t="shared" si="20"/>
        <v>0</v>
      </c>
      <c r="H121" s="47"/>
      <c r="I121" s="47">
        <f>SUM(I122)</f>
        <v>0</v>
      </c>
      <c r="J121" s="47">
        <f>SUM(J122)</f>
        <v>0</v>
      </c>
      <c r="K121" s="47">
        <f t="shared" si="22"/>
        <v>0</v>
      </c>
      <c r="L121" s="278"/>
      <c r="M121" s="47">
        <f>M122</f>
        <v>0</v>
      </c>
      <c r="N121" s="47">
        <f>N122</f>
        <v>0</v>
      </c>
      <c r="O121" s="480">
        <f t="shared" si="23"/>
        <v>0</v>
      </c>
      <c r="P121" s="47"/>
      <c r="Q121" s="494">
        <f>Q122</f>
        <v>0</v>
      </c>
      <c r="R121" s="494">
        <f>R122</f>
        <v>0</v>
      </c>
      <c r="S121" s="479">
        <f t="shared" si="21"/>
        <v>0</v>
      </c>
      <c r="T121" s="196"/>
      <c r="U121" s="476">
        <f>U122</f>
        <v>0</v>
      </c>
      <c r="V121" s="476">
        <f>V122</f>
        <v>0</v>
      </c>
      <c r="W121" s="493">
        <f t="shared" si="19"/>
        <v>0</v>
      </c>
    </row>
    <row r="122" spans="2:23" ht="12" customHeight="1">
      <c r="B122" s="1981"/>
      <c r="C122" s="477"/>
      <c r="D122" s="285" t="s">
        <v>183</v>
      </c>
      <c r="E122" s="285">
        <v>0</v>
      </c>
      <c r="F122" s="285">
        <v>0</v>
      </c>
      <c r="G122" s="285">
        <f t="shared" si="20"/>
        <v>0</v>
      </c>
      <c r="H122" s="285"/>
      <c r="I122" s="285">
        <v>0</v>
      </c>
      <c r="J122" s="285">
        <v>0</v>
      </c>
      <c r="K122" s="285">
        <f t="shared" si="22"/>
        <v>0</v>
      </c>
      <c r="L122" s="285"/>
      <c r="M122" s="285">
        <v>0</v>
      </c>
      <c r="N122" s="285">
        <v>0</v>
      </c>
      <c r="O122" s="285">
        <f t="shared" si="23"/>
        <v>0</v>
      </c>
      <c r="P122" s="285"/>
      <c r="Q122" s="492">
        <v>0</v>
      </c>
      <c r="R122" s="492">
        <v>0</v>
      </c>
      <c r="S122" s="48">
        <f t="shared" si="21"/>
        <v>0</v>
      </c>
      <c r="T122" s="48"/>
      <c r="U122" s="48">
        <v>0</v>
      </c>
      <c r="V122" s="48">
        <v>0</v>
      </c>
      <c r="W122" s="49">
        <f t="shared" si="19"/>
        <v>0</v>
      </c>
    </row>
    <row r="123" spans="2:23" ht="12" customHeight="1">
      <c r="B123" s="1981"/>
      <c r="C123" s="490" t="s">
        <v>131</v>
      </c>
      <c r="D123" s="278"/>
      <c r="E123" s="47">
        <f>SUM(E125)</f>
        <v>0</v>
      </c>
      <c r="F123" s="47">
        <f>SUM(F125)</f>
        <v>0</v>
      </c>
      <c r="G123" s="47">
        <f t="shared" si="20"/>
        <v>0</v>
      </c>
      <c r="H123" s="47"/>
      <c r="I123" s="47">
        <f>SUM(I124:I125)</f>
        <v>0</v>
      </c>
      <c r="J123" s="47">
        <f>SUM(J124:J125)</f>
        <v>0</v>
      </c>
      <c r="K123" s="47">
        <f t="shared" si="22"/>
        <v>0</v>
      </c>
      <c r="L123" s="278"/>
      <c r="M123" s="47">
        <f>SUM(M124:M125)</f>
        <v>0</v>
      </c>
      <c r="N123" s="47">
        <f>SUM(N124:N125)</f>
        <v>0</v>
      </c>
      <c r="O123" s="47">
        <f t="shared" si="23"/>
        <v>0</v>
      </c>
      <c r="P123" s="47">
        <f>SUM(P125)</f>
        <v>0</v>
      </c>
      <c r="Q123" s="47">
        <f>SUM(Q124:Q125)</f>
        <v>0</v>
      </c>
      <c r="R123" s="47">
        <f>SUM(R124:R125)</f>
        <v>0</v>
      </c>
      <c r="S123" s="476">
        <f t="shared" si="21"/>
        <v>0</v>
      </c>
      <c r="T123" s="47">
        <f>SUM(T125)</f>
        <v>0</v>
      </c>
      <c r="U123" s="47">
        <f>SUM(U124:U125)</f>
        <v>0</v>
      </c>
      <c r="V123" s="47">
        <f>SUM(V124:V125)</f>
        <v>0</v>
      </c>
      <c r="W123" s="491">
        <f t="shared" si="19"/>
        <v>0</v>
      </c>
    </row>
    <row r="124" spans="2:23" ht="12" customHeight="1">
      <c r="B124" s="1981"/>
      <c r="C124" s="490"/>
      <c r="D124" s="285" t="s">
        <v>182</v>
      </c>
      <c r="E124" s="285">
        <v>0</v>
      </c>
      <c r="F124" s="285">
        <v>0</v>
      </c>
      <c r="G124" s="285">
        <f t="shared" si="20"/>
        <v>0</v>
      </c>
      <c r="H124" s="285"/>
      <c r="I124" s="285">
        <v>0</v>
      </c>
      <c r="J124" s="285">
        <v>0</v>
      </c>
      <c r="K124" s="285">
        <f t="shared" si="22"/>
        <v>0</v>
      </c>
      <c r="L124" s="489"/>
      <c r="M124" s="285">
        <v>0</v>
      </c>
      <c r="N124" s="285">
        <v>0</v>
      </c>
      <c r="O124" s="285">
        <f t="shared" si="23"/>
        <v>0</v>
      </c>
      <c r="P124" s="285"/>
      <c r="Q124" s="285">
        <v>0</v>
      </c>
      <c r="R124" s="285">
        <v>0</v>
      </c>
      <c r="S124" s="48">
        <f t="shared" si="21"/>
        <v>0</v>
      </c>
      <c r="T124" s="285"/>
      <c r="U124" s="285">
        <v>0</v>
      </c>
      <c r="V124" s="285">
        <v>0</v>
      </c>
      <c r="W124" s="49">
        <f t="shared" si="19"/>
        <v>0</v>
      </c>
    </row>
    <row r="125" spans="2:23" ht="12" customHeight="1">
      <c r="B125" s="1981"/>
      <c r="C125" s="477"/>
      <c r="D125" s="285" t="s">
        <v>251</v>
      </c>
      <c r="E125" s="285">
        <v>0</v>
      </c>
      <c r="F125" s="285">
        <v>0</v>
      </c>
      <c r="G125" s="285">
        <f t="shared" si="20"/>
        <v>0</v>
      </c>
      <c r="H125" s="285"/>
      <c r="I125" s="285">
        <v>0</v>
      </c>
      <c r="J125" s="285">
        <v>0</v>
      </c>
      <c r="K125" s="285">
        <f t="shared" si="22"/>
        <v>0</v>
      </c>
      <c r="L125" s="285"/>
      <c r="M125" s="77">
        <v>0</v>
      </c>
      <c r="N125" s="77">
        <v>0</v>
      </c>
      <c r="O125" s="77">
        <f t="shared" si="23"/>
        <v>0</v>
      </c>
      <c r="P125" s="77"/>
      <c r="Q125" s="48">
        <v>0</v>
      </c>
      <c r="R125" s="48">
        <v>0</v>
      </c>
      <c r="S125" s="48">
        <f t="shared" si="21"/>
        <v>0</v>
      </c>
      <c r="T125" s="48"/>
      <c r="U125" s="48">
        <v>0</v>
      </c>
      <c r="V125" s="48">
        <v>0</v>
      </c>
      <c r="W125" s="49">
        <f t="shared" si="19"/>
        <v>0</v>
      </c>
    </row>
    <row r="126" spans="2:23" ht="12" customHeight="1">
      <c r="B126" s="1981"/>
      <c r="C126" s="488" t="s">
        <v>38</v>
      </c>
      <c r="D126" s="99"/>
      <c r="E126" s="47">
        <f>SUM(E127:E129)</f>
        <v>38</v>
      </c>
      <c r="F126" s="47">
        <f>SUM(F127:F129)</f>
        <v>17</v>
      </c>
      <c r="G126" s="47">
        <f t="shared" si="20"/>
        <v>55</v>
      </c>
      <c r="H126" s="47"/>
      <c r="I126" s="47">
        <f>SUM(I127:I129)</f>
        <v>37</v>
      </c>
      <c r="J126" s="47">
        <f>SUM(J127:J129)</f>
        <v>16</v>
      </c>
      <c r="K126" s="47">
        <f t="shared" si="22"/>
        <v>53</v>
      </c>
      <c r="L126" s="99"/>
      <c r="M126" s="47">
        <f>M127+M128+M129</f>
        <v>37</v>
      </c>
      <c r="N126" s="47">
        <f>N127+N128+N129</f>
        <v>16</v>
      </c>
      <c r="O126" s="47">
        <f t="shared" si="23"/>
        <v>53</v>
      </c>
      <c r="P126" s="47">
        <f>P127+P128+P129</f>
        <v>0</v>
      </c>
      <c r="Q126" s="47">
        <f>Q127+Q128+Q129</f>
        <v>0</v>
      </c>
      <c r="R126" s="47">
        <f>R127+R128+R129</f>
        <v>0</v>
      </c>
      <c r="S126" s="476">
        <f t="shared" si="21"/>
        <v>0</v>
      </c>
      <c r="T126" s="47">
        <f>T127+T128+T129</f>
        <v>0</v>
      </c>
      <c r="U126" s="47">
        <f>U127+U128+U129</f>
        <v>0</v>
      </c>
      <c r="V126" s="476">
        <f>V127+V128+V129</f>
        <v>0</v>
      </c>
      <c r="W126" s="475">
        <f t="shared" si="19"/>
        <v>0</v>
      </c>
    </row>
    <row r="127" spans="2:23" ht="12" customHeight="1">
      <c r="B127" s="1981"/>
      <c r="C127" s="488"/>
      <c r="D127" s="99" t="s">
        <v>180</v>
      </c>
      <c r="E127" s="285">
        <v>14</v>
      </c>
      <c r="F127" s="285">
        <v>5</v>
      </c>
      <c r="G127" s="285">
        <f t="shared" si="20"/>
        <v>19</v>
      </c>
      <c r="H127" s="285"/>
      <c r="I127" s="285">
        <v>13</v>
      </c>
      <c r="J127" s="285">
        <v>5</v>
      </c>
      <c r="K127" s="285">
        <f t="shared" si="22"/>
        <v>18</v>
      </c>
      <c r="L127" s="99"/>
      <c r="M127" s="77">
        <v>13</v>
      </c>
      <c r="N127" s="77">
        <v>5</v>
      </c>
      <c r="O127" s="77">
        <f t="shared" si="23"/>
        <v>18</v>
      </c>
      <c r="P127" s="77"/>
      <c r="Q127" s="285">
        <v>0</v>
      </c>
      <c r="R127" s="285">
        <v>0</v>
      </c>
      <c r="S127" s="48">
        <f t="shared" si="21"/>
        <v>0</v>
      </c>
      <c r="T127" s="48"/>
      <c r="U127" s="48">
        <v>0</v>
      </c>
      <c r="V127" s="48">
        <v>0</v>
      </c>
      <c r="W127" s="49">
        <f t="shared" si="19"/>
        <v>0</v>
      </c>
    </row>
    <row r="128" spans="2:23" ht="10.5" customHeight="1">
      <c r="B128" s="1981"/>
      <c r="C128" s="488"/>
      <c r="D128" s="99" t="s">
        <v>179</v>
      </c>
      <c r="E128" s="285">
        <v>18</v>
      </c>
      <c r="F128" s="285">
        <v>6</v>
      </c>
      <c r="G128" s="285">
        <f t="shared" si="20"/>
        <v>24</v>
      </c>
      <c r="H128" s="285"/>
      <c r="I128" s="285">
        <v>18</v>
      </c>
      <c r="J128" s="285">
        <v>6</v>
      </c>
      <c r="K128" s="285">
        <f t="shared" si="22"/>
        <v>24</v>
      </c>
      <c r="L128" s="99"/>
      <c r="M128" s="285">
        <v>18</v>
      </c>
      <c r="N128" s="285">
        <v>6</v>
      </c>
      <c r="O128" s="285">
        <f t="shared" si="23"/>
        <v>24</v>
      </c>
      <c r="P128" s="47">
        <f>SUM(P129)</f>
        <v>0</v>
      </c>
      <c r="Q128" s="285">
        <v>0</v>
      </c>
      <c r="R128" s="285">
        <v>0</v>
      </c>
      <c r="S128" s="48">
        <f t="shared" si="21"/>
        <v>0</v>
      </c>
      <c r="T128" s="48"/>
      <c r="U128" s="48">
        <v>0</v>
      </c>
      <c r="V128" s="48">
        <v>0</v>
      </c>
      <c r="W128" s="49">
        <f t="shared" si="19"/>
        <v>0</v>
      </c>
    </row>
    <row r="129" spans="2:23" ht="12" customHeight="1">
      <c r="B129" s="1981"/>
      <c r="C129" s="488"/>
      <c r="D129" s="99" t="s">
        <v>178</v>
      </c>
      <c r="E129" s="285">
        <v>6</v>
      </c>
      <c r="F129" s="285">
        <v>6</v>
      </c>
      <c r="G129" s="285">
        <f t="shared" si="20"/>
        <v>12</v>
      </c>
      <c r="H129" s="285"/>
      <c r="I129" s="285">
        <v>6</v>
      </c>
      <c r="J129" s="285">
        <v>5</v>
      </c>
      <c r="K129" s="285">
        <f t="shared" si="22"/>
        <v>11</v>
      </c>
      <c r="L129" s="99"/>
      <c r="M129" s="77">
        <v>6</v>
      </c>
      <c r="N129" s="77">
        <v>5</v>
      </c>
      <c r="O129" s="77">
        <f t="shared" si="23"/>
        <v>11</v>
      </c>
      <c r="P129" s="77"/>
      <c r="Q129" s="285">
        <v>0</v>
      </c>
      <c r="R129" s="285">
        <v>0</v>
      </c>
      <c r="S129" s="48">
        <f t="shared" si="21"/>
        <v>0</v>
      </c>
      <c r="T129" s="48"/>
      <c r="U129" s="48">
        <v>0</v>
      </c>
      <c r="V129" s="48">
        <v>0</v>
      </c>
      <c r="W129" s="49">
        <f>U129+V129</f>
        <v>0</v>
      </c>
    </row>
    <row r="130" spans="2:23" ht="12" customHeight="1">
      <c r="B130" s="1981"/>
      <c r="C130" s="488" t="s">
        <v>39</v>
      </c>
      <c r="D130" s="47"/>
      <c r="E130" s="47">
        <f>SUM(E131)</f>
        <v>19</v>
      </c>
      <c r="F130" s="47">
        <f>SUM(F131)</f>
        <v>10</v>
      </c>
      <c r="G130" s="47">
        <f t="shared" si="20"/>
        <v>29</v>
      </c>
      <c r="H130" s="47"/>
      <c r="I130" s="47">
        <f>SUM(I131)</f>
        <v>17</v>
      </c>
      <c r="J130" s="47">
        <f>SUM(J131)</f>
        <v>10</v>
      </c>
      <c r="K130" s="47">
        <f t="shared" si="22"/>
        <v>27</v>
      </c>
      <c r="L130" s="47"/>
      <c r="M130" s="47">
        <f>SUM(M131)</f>
        <v>17</v>
      </c>
      <c r="N130" s="47">
        <f>SUM(N131)</f>
        <v>10</v>
      </c>
      <c r="O130" s="47">
        <f t="shared" si="23"/>
        <v>27</v>
      </c>
      <c r="P130" s="47">
        <f>SUM(P131)</f>
        <v>0</v>
      </c>
      <c r="Q130" s="47">
        <f>Q131</f>
        <v>0</v>
      </c>
      <c r="R130" s="47">
        <f>R131</f>
        <v>0</v>
      </c>
      <c r="S130" s="476">
        <f t="shared" si="21"/>
        <v>0</v>
      </c>
      <c r="T130" s="476"/>
      <c r="U130" s="476">
        <f>U131</f>
        <v>0</v>
      </c>
      <c r="V130" s="476">
        <f>V131</f>
        <v>0</v>
      </c>
      <c r="W130" s="475">
        <f t="shared" ref="W130:W136" si="24">SUM(U130:V130)</f>
        <v>0</v>
      </c>
    </row>
    <row r="131" spans="2:23" ht="12" customHeight="1">
      <c r="B131" s="1982"/>
      <c r="C131" s="487"/>
      <c r="D131" s="99" t="s">
        <v>177</v>
      </c>
      <c r="E131" s="285">
        <v>19</v>
      </c>
      <c r="F131" s="285">
        <v>10</v>
      </c>
      <c r="G131" s="285">
        <f t="shared" si="20"/>
        <v>29</v>
      </c>
      <c r="H131" s="285"/>
      <c r="I131" s="285">
        <v>17</v>
      </c>
      <c r="J131" s="285">
        <v>10</v>
      </c>
      <c r="K131" s="285">
        <f t="shared" si="22"/>
        <v>27</v>
      </c>
      <c r="L131" s="99"/>
      <c r="M131" s="418">
        <v>17</v>
      </c>
      <c r="N131" s="418">
        <v>10</v>
      </c>
      <c r="O131" s="77">
        <f t="shared" si="23"/>
        <v>27</v>
      </c>
      <c r="P131" s="418"/>
      <c r="Q131" s="486">
        <v>0</v>
      </c>
      <c r="R131" s="486">
        <v>0</v>
      </c>
      <c r="S131" s="485">
        <f t="shared" si="21"/>
        <v>0</v>
      </c>
      <c r="T131" s="485"/>
      <c r="U131" s="485">
        <v>0</v>
      </c>
      <c r="V131" s="485">
        <v>0</v>
      </c>
      <c r="W131" s="484">
        <f t="shared" si="24"/>
        <v>0</v>
      </c>
    </row>
    <row r="132" spans="2:23" ht="12" customHeight="1">
      <c r="B132" s="2010">
        <v>1624</v>
      </c>
      <c r="C132" s="35" t="s">
        <v>130</v>
      </c>
      <c r="D132" s="111"/>
      <c r="E132" s="39">
        <f>SUM(E133+E135)</f>
        <v>6</v>
      </c>
      <c r="F132" s="39">
        <f>SUM(F133+F135)</f>
        <v>15</v>
      </c>
      <c r="G132" s="39">
        <f t="shared" si="20"/>
        <v>21</v>
      </c>
      <c r="H132" s="39"/>
      <c r="I132" s="39">
        <f>SUM(I133+I135)</f>
        <v>5</v>
      </c>
      <c r="J132" s="39">
        <f>SUM(J133+J135)</f>
        <v>15</v>
      </c>
      <c r="K132" s="39">
        <f t="shared" si="22"/>
        <v>20</v>
      </c>
      <c r="L132" s="111"/>
      <c r="M132" s="39">
        <f>SUM(M133+M135)</f>
        <v>5</v>
      </c>
      <c r="N132" s="39">
        <f>SUM(N133+N135)</f>
        <v>15</v>
      </c>
      <c r="O132" s="39">
        <f t="shared" si="23"/>
        <v>20</v>
      </c>
      <c r="P132" s="39" t="e">
        <f>SUM(P133+#REF!+P135)</f>
        <v>#REF!</v>
      </c>
      <c r="Q132" s="39">
        <f>SUM(Q133+Q135)</f>
        <v>0</v>
      </c>
      <c r="R132" s="39">
        <f>SUM(R133+R135)</f>
        <v>0</v>
      </c>
      <c r="S132" s="483">
        <f t="shared" si="21"/>
        <v>0</v>
      </c>
      <c r="T132" s="39" t="e">
        <f>SUM(T133+#REF!+T135)</f>
        <v>#REF!</v>
      </c>
      <c r="U132" s="33">
        <f>SUM(U133+U135)</f>
        <v>0</v>
      </c>
      <c r="V132" s="33">
        <f>SUM(V133+V135)</f>
        <v>0</v>
      </c>
      <c r="W132" s="283">
        <f t="shared" si="24"/>
        <v>0</v>
      </c>
    </row>
    <row r="133" spans="2:23" ht="12" customHeight="1">
      <c r="B133" s="1981"/>
      <c r="C133" s="482" t="s">
        <v>176</v>
      </c>
      <c r="D133" s="481"/>
      <c r="E133" s="47">
        <f>SUM(E134)</f>
        <v>0</v>
      </c>
      <c r="F133" s="47">
        <f>SUM(F134)</f>
        <v>0</v>
      </c>
      <c r="G133" s="47">
        <f t="shared" si="20"/>
        <v>0</v>
      </c>
      <c r="H133" s="47"/>
      <c r="I133" s="47">
        <f>SUM(I134)</f>
        <v>0</v>
      </c>
      <c r="J133" s="47">
        <f>SUM(J134)</f>
        <v>0</v>
      </c>
      <c r="K133" s="47">
        <f t="shared" si="22"/>
        <v>0</v>
      </c>
      <c r="L133" s="99"/>
      <c r="M133" s="47">
        <f>SUM(M134)</f>
        <v>0</v>
      </c>
      <c r="N133" s="47">
        <f>SUM(N134)</f>
        <v>0</v>
      </c>
      <c r="O133" s="480">
        <f t="shared" si="23"/>
        <v>0</v>
      </c>
      <c r="P133" s="47">
        <f>SUM(P134)</f>
        <v>0</v>
      </c>
      <c r="Q133" s="47">
        <f>SUM(Q134)</f>
        <v>0</v>
      </c>
      <c r="R133" s="47">
        <f>SUM(R134)</f>
        <v>0</v>
      </c>
      <c r="S133" s="479">
        <f t="shared" si="21"/>
        <v>0</v>
      </c>
      <c r="T133" s="47">
        <f>SUM(T134)</f>
        <v>0</v>
      </c>
      <c r="U133" s="47">
        <f>SUM(U134)</f>
        <v>0</v>
      </c>
      <c r="V133" s="47">
        <f>SUM(V134)</f>
        <v>0</v>
      </c>
      <c r="W133" s="478">
        <f t="shared" si="24"/>
        <v>0</v>
      </c>
    </row>
    <row r="134" spans="2:23" ht="12" customHeight="1">
      <c r="B134" s="1981"/>
      <c r="C134" s="477"/>
      <c r="D134" s="99" t="s">
        <v>255</v>
      </c>
      <c r="E134" s="285">
        <v>0</v>
      </c>
      <c r="F134" s="285">
        <v>0</v>
      </c>
      <c r="G134" s="285">
        <f t="shared" si="20"/>
        <v>0</v>
      </c>
      <c r="H134" s="285"/>
      <c r="I134" s="285">
        <v>0</v>
      </c>
      <c r="J134" s="285">
        <v>0</v>
      </c>
      <c r="K134" s="285">
        <f t="shared" si="22"/>
        <v>0</v>
      </c>
      <c r="L134" s="99"/>
      <c r="M134" s="285">
        <v>0</v>
      </c>
      <c r="N134" s="285">
        <v>0</v>
      </c>
      <c r="O134" s="285">
        <f t="shared" si="23"/>
        <v>0</v>
      </c>
      <c r="P134" s="285"/>
      <c r="Q134" s="285">
        <v>0</v>
      </c>
      <c r="R134" s="285">
        <v>0</v>
      </c>
      <c r="S134" s="48">
        <f t="shared" si="21"/>
        <v>0</v>
      </c>
      <c r="T134" s="48"/>
      <c r="U134" s="48">
        <v>0</v>
      </c>
      <c r="V134" s="48">
        <v>0</v>
      </c>
      <c r="W134" s="49">
        <f t="shared" si="24"/>
        <v>0</v>
      </c>
    </row>
    <row r="135" spans="2:23" ht="12" customHeight="1">
      <c r="B135" s="1981"/>
      <c r="C135" s="3" t="s">
        <v>52</v>
      </c>
      <c r="D135" s="9"/>
      <c r="E135" s="3">
        <f>SUM(E136)</f>
        <v>6</v>
      </c>
      <c r="F135" s="3">
        <f>SUM(F136)</f>
        <v>15</v>
      </c>
      <c r="G135" s="47">
        <f t="shared" si="20"/>
        <v>21</v>
      </c>
      <c r="H135" s="3"/>
      <c r="I135" s="3">
        <f>SUM(I136)</f>
        <v>5</v>
      </c>
      <c r="J135" s="3">
        <f>SUM(J136)</f>
        <v>15</v>
      </c>
      <c r="K135" s="47">
        <f t="shared" si="22"/>
        <v>20</v>
      </c>
      <c r="L135" s="9"/>
      <c r="M135" s="47">
        <f>SUM(M136)</f>
        <v>5</v>
      </c>
      <c r="N135" s="47">
        <f>SUM(N136)</f>
        <v>15</v>
      </c>
      <c r="O135" s="47">
        <f t="shared" si="23"/>
        <v>20</v>
      </c>
      <c r="P135" s="47">
        <f>SUM(P140)</f>
        <v>0</v>
      </c>
      <c r="Q135" s="47">
        <f>SUM(Q136)</f>
        <v>0</v>
      </c>
      <c r="R135" s="47">
        <f>SUM(R136)</f>
        <v>0</v>
      </c>
      <c r="S135" s="476">
        <f t="shared" si="21"/>
        <v>0</v>
      </c>
      <c r="T135" s="47">
        <f>SUM(T140)</f>
        <v>0</v>
      </c>
      <c r="U135" s="476">
        <f>SUM(U136)</f>
        <v>0</v>
      </c>
      <c r="V135" s="476">
        <f>SUM(V136)</f>
        <v>0</v>
      </c>
      <c r="W135" s="475">
        <f t="shared" si="24"/>
        <v>0</v>
      </c>
    </row>
    <row r="136" spans="2:23" ht="12" customHeight="1">
      <c r="B136" s="1982"/>
      <c r="C136" s="99"/>
      <c r="D136" s="99" t="s">
        <v>254</v>
      </c>
      <c r="E136" s="285">
        <v>6</v>
      </c>
      <c r="F136" s="285">
        <v>15</v>
      </c>
      <c r="G136" s="285">
        <f t="shared" si="20"/>
        <v>21</v>
      </c>
      <c r="H136" s="285"/>
      <c r="I136" s="285">
        <v>5</v>
      </c>
      <c r="J136" s="285">
        <v>15</v>
      </c>
      <c r="K136" s="285">
        <f t="shared" si="22"/>
        <v>20</v>
      </c>
      <c r="L136" s="99"/>
      <c r="M136" s="285">
        <v>5</v>
      </c>
      <c r="N136" s="285">
        <v>15</v>
      </c>
      <c r="O136" s="285">
        <f t="shared" si="23"/>
        <v>20</v>
      </c>
      <c r="P136" s="285"/>
      <c r="Q136" s="285">
        <v>0</v>
      </c>
      <c r="R136" s="285">
        <v>0</v>
      </c>
      <c r="S136" s="48">
        <f t="shared" si="21"/>
        <v>0</v>
      </c>
      <c r="T136" s="48"/>
      <c r="U136" s="48">
        <v>0</v>
      </c>
      <c r="V136" s="48">
        <v>0</v>
      </c>
      <c r="W136" s="49">
        <f t="shared" si="24"/>
        <v>0</v>
      </c>
    </row>
    <row r="137" spans="2:23" ht="12" customHeight="1">
      <c r="C137" s="2464" t="s">
        <v>5</v>
      </c>
      <c r="D137" s="2465"/>
      <c r="E137" s="33">
        <f>SUM(E6+E31+E62+E75+E82+E100+E111+E120+E132)</f>
        <v>1706</v>
      </c>
      <c r="F137" s="33">
        <f>SUM(F6+F31+F62+F75+F82+F100+F111+F120+F132)</f>
        <v>1568</v>
      </c>
      <c r="G137" s="33">
        <f>SUM(G6+G31+G62+G75+G82+G100+G111+G120+G132)</f>
        <v>3274</v>
      </c>
      <c r="H137" s="33"/>
      <c r="I137" s="33">
        <f>SUM(I6+I31+I62+I75+I82+I100+I111+I120+I132)</f>
        <v>1656</v>
      </c>
      <c r="J137" s="33">
        <f>SUM(J6+J31+J62+J75+J82+J100+J111+J120+J132)</f>
        <v>1524</v>
      </c>
      <c r="K137" s="33">
        <f>SUM(K6+K31+K62+K75+K82+K100+K111+K120+K132)</f>
        <v>3180</v>
      </c>
      <c r="L137" s="41"/>
      <c r="M137" s="33">
        <f>SUM(M6+M31+M62+M75+M82+M100+M111+M120+M132)</f>
        <v>1413</v>
      </c>
      <c r="N137" s="33">
        <f>SUM(N6+N31+N62+N75+N82+N100+N111+N120+N132)</f>
        <v>1215</v>
      </c>
      <c r="O137" s="33">
        <f>SUM(O6+O31+O62+O75+O82+O100+O111+O120+O132)</f>
        <v>2628</v>
      </c>
      <c r="P137" s="33"/>
      <c r="Q137" s="33">
        <f>SUM(Q6+Q31+Q62+Q75+Q82+Q100+Q111+Q120+Q132)</f>
        <v>56</v>
      </c>
      <c r="R137" s="33">
        <f>SUM(R6+R31+R62+R75+R82+R100+R111+R120+R132)</f>
        <v>67</v>
      </c>
      <c r="S137" s="33">
        <f>SUM(S6+S31+S62+S75+S82+S100+S111+S120+S132)</f>
        <v>123</v>
      </c>
      <c r="T137" s="33"/>
      <c r="U137" s="33">
        <f>SUM(U6+U31+U62+U75+U82+U100+U111+U120+U132)</f>
        <v>902</v>
      </c>
      <c r="V137" s="33">
        <f>SUM(V6+V31+V62+V75+V82+V100+V111+V120+V132)</f>
        <v>758</v>
      </c>
      <c r="W137" s="34">
        <f>SUM(W6+W31+W62+W75+W82+W100+W111+W120+W132)</f>
        <v>1660</v>
      </c>
    </row>
    <row r="138" spans="2:23" ht="10.5" customHeight="1">
      <c r="C138" s="474" t="s">
        <v>173</v>
      </c>
    </row>
    <row r="139" spans="2:23" ht="9" customHeight="1">
      <c r="C139" s="474" t="s">
        <v>253</v>
      </c>
    </row>
    <row r="140" spans="2:23" ht="9" customHeight="1"/>
    <row r="141" spans="2:23" ht="9" customHeight="1"/>
    <row r="142" spans="2:23" ht="9" customHeight="1"/>
    <row r="143" spans="2:23" ht="9" customHeight="1"/>
    <row r="144" spans="2:2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3:23" ht="9" customHeight="1"/>
    <row r="210" spans="3:23" ht="9" customHeight="1"/>
    <row r="211" spans="3:23" ht="9" customHeight="1"/>
    <row r="212" spans="3:23" ht="9" customHeight="1"/>
    <row r="213" spans="3:23" ht="9" customHeight="1"/>
    <row r="214" spans="3:23" ht="9" customHeight="1"/>
    <row r="215" spans="3:23" ht="9" customHeight="1"/>
    <row r="216" spans="3:23" ht="9" customHeight="1"/>
    <row r="217" spans="3:23" ht="9" customHeight="1"/>
    <row r="218" spans="3:23" ht="9" customHeight="1"/>
    <row r="219" spans="3:23" ht="9" customHeight="1">
      <c r="C219" s="99"/>
      <c r="D219" s="99"/>
      <c r="E219" s="99"/>
      <c r="F219" s="99"/>
      <c r="G219" s="99"/>
      <c r="H219" s="99"/>
      <c r="I219" s="99"/>
      <c r="J219" s="99"/>
      <c r="K219" s="99"/>
      <c r="L219" s="99"/>
      <c r="M219" s="99"/>
      <c r="N219" s="99"/>
      <c r="O219" s="99"/>
      <c r="P219" s="97"/>
      <c r="Q219" s="473"/>
      <c r="R219" s="473"/>
      <c r="S219" s="472"/>
      <c r="T219" s="473"/>
      <c r="U219" s="473"/>
      <c r="V219" s="473"/>
      <c r="W219" s="472"/>
    </row>
    <row r="220" spans="3:23" ht="9" customHeight="1"/>
    <row r="221" spans="3:23" ht="9" customHeight="1"/>
    <row r="222" spans="3:23" ht="9" customHeight="1"/>
    <row r="223" spans="3:23" ht="9" customHeight="1"/>
    <row r="224" spans="3:23"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sheetData>
  <mergeCells count="27">
    <mergeCell ref="B1:W1"/>
    <mergeCell ref="AA1:AO1"/>
    <mergeCell ref="B2:W2"/>
    <mergeCell ref="B4:B5"/>
    <mergeCell ref="M4:O4"/>
    <mergeCell ref="E4:G4"/>
    <mergeCell ref="U4:W4"/>
    <mergeCell ref="C4:D5"/>
    <mergeCell ref="I4:K4"/>
    <mergeCell ref="Q4:S4"/>
    <mergeCell ref="B6:B28"/>
    <mergeCell ref="B31:B61"/>
    <mergeCell ref="B62:B69"/>
    <mergeCell ref="B73:B74"/>
    <mergeCell ref="M73:O73"/>
    <mergeCell ref="Q73:S73"/>
    <mergeCell ref="I73:K73"/>
    <mergeCell ref="C137:D137"/>
    <mergeCell ref="U73:W73"/>
    <mergeCell ref="B75:B81"/>
    <mergeCell ref="B100:B110"/>
    <mergeCell ref="B111:B119"/>
    <mergeCell ref="B120:B131"/>
    <mergeCell ref="B132:B136"/>
    <mergeCell ref="C73:D74"/>
    <mergeCell ref="E73:G73"/>
    <mergeCell ref="B82:B99"/>
  </mergeCells>
  <pageMargins left="0.70866141732283472" right="0.70866141732283472" top="0.74803149606299213" bottom="0.74803149606299213" header="0.31496062992125984" footer="0.31496062992125984"/>
  <pageSetup scale="53" orientation="portrait" r:id="rId1"/>
  <rowBreaks count="1" manualBreakCount="1">
    <brk id="70" max="16383"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3FD3B-00F9-4253-9797-D392410CD58E}">
  <dimension ref="A1:AR484"/>
  <sheetViews>
    <sheetView zoomScaleNormal="100" zoomScaleSheetLayoutView="100" workbookViewId="0">
      <selection sqref="A1:W65536"/>
    </sheetView>
  </sheetViews>
  <sheetFormatPr baseColWidth="10" defaultRowHeight="12.75"/>
  <cols>
    <col min="1" max="1" width="2.140625" style="471" customWidth="1"/>
    <col min="2" max="2" width="6.42578125" style="74" customWidth="1"/>
    <col min="3" max="3" width="1.140625" style="74" customWidth="1"/>
    <col min="4" max="4" width="64.5703125" style="74" customWidth="1"/>
    <col min="5" max="7" width="5.7109375" style="74" customWidth="1"/>
    <col min="8" max="8" width="0.42578125" style="74" customWidth="1"/>
    <col min="9" max="11" width="5.7109375" style="74" customWidth="1"/>
    <col min="12" max="12" width="0.42578125" style="74" customWidth="1"/>
    <col min="13" max="15" width="5.7109375" style="74" customWidth="1"/>
    <col min="16" max="16" width="0.42578125" style="241" customWidth="1"/>
    <col min="17" max="19" width="5.7109375" style="241" customWidth="1"/>
    <col min="20" max="20" width="0.42578125" style="241" customWidth="1"/>
    <col min="21" max="23" width="5.7109375" style="241" customWidth="1"/>
    <col min="24" max="24" width="2.7109375" style="74" customWidth="1"/>
    <col min="25" max="25" width="11.42578125" style="74"/>
    <col min="26" max="26" width="4.7109375" style="74" customWidth="1"/>
    <col min="27" max="27" width="5" style="74" customWidth="1"/>
    <col min="28" max="28" width="4.42578125" style="74" customWidth="1"/>
    <col min="29" max="29" width="8.85546875" style="74" customWidth="1"/>
    <col min="30" max="30" width="8" style="74" customWidth="1"/>
    <col min="31" max="31" width="1" style="74" customWidth="1"/>
    <col min="32" max="32" width="8.28515625" style="74" customWidth="1"/>
    <col min="33" max="33" width="1" style="74" customWidth="1"/>
    <col min="34" max="34" width="6.7109375" style="74" customWidth="1"/>
    <col min="35" max="35" width="1" style="74" customWidth="1"/>
    <col min="36" max="36" width="6.7109375" style="74" customWidth="1"/>
    <col min="37" max="37" width="1" style="74" customWidth="1"/>
    <col min="38" max="38" width="6.7109375" style="74" customWidth="1"/>
    <col min="39" max="39" width="1" style="74" customWidth="1"/>
    <col min="40" max="40" width="6.7109375" style="74" customWidth="1"/>
    <col min="41" max="41" width="1" style="74" customWidth="1"/>
    <col min="42" max="43" width="6.7109375" style="74" customWidth="1"/>
    <col min="44" max="16384" width="11.42578125" style="74"/>
  </cols>
  <sheetData>
    <row r="1" spans="1:44" ht="12.75" customHeight="1">
      <c r="B1" s="2016" t="s">
        <v>263</v>
      </c>
      <c r="C1" s="2016"/>
      <c r="D1" s="2016"/>
      <c r="E1" s="2016"/>
      <c r="F1" s="2016"/>
      <c r="G1" s="2016"/>
      <c r="H1" s="2016"/>
      <c r="I1" s="2016"/>
      <c r="J1" s="2016"/>
      <c r="K1" s="2016"/>
      <c r="L1" s="2016"/>
      <c r="M1" s="2016"/>
      <c r="N1" s="2016"/>
      <c r="O1" s="2016"/>
      <c r="P1" s="2016"/>
      <c r="Q1" s="2016"/>
      <c r="R1" s="2016"/>
      <c r="S1" s="2016"/>
      <c r="T1" s="2016"/>
      <c r="U1" s="2016"/>
      <c r="V1" s="2016"/>
      <c r="W1" s="2016"/>
      <c r="X1" s="92"/>
      <c r="AA1" s="2152"/>
      <c r="AB1" s="2152"/>
      <c r="AC1" s="2152"/>
      <c r="AD1" s="2152"/>
      <c r="AE1" s="2152"/>
      <c r="AF1" s="2152"/>
      <c r="AG1" s="2152"/>
      <c r="AH1" s="2152"/>
      <c r="AI1" s="2152"/>
      <c r="AJ1" s="2152"/>
      <c r="AK1" s="2152"/>
      <c r="AL1" s="2152"/>
      <c r="AM1" s="2152"/>
      <c r="AN1" s="2152"/>
      <c r="AO1" s="2152"/>
    </row>
    <row r="2" spans="1:44" ht="11.25" customHeight="1">
      <c r="A2" s="535"/>
      <c r="B2" s="2152" t="s">
        <v>74</v>
      </c>
      <c r="C2" s="2152"/>
      <c r="D2" s="2152"/>
      <c r="E2" s="2152"/>
      <c r="F2" s="2152"/>
      <c r="G2" s="2152"/>
      <c r="H2" s="2152"/>
      <c r="I2" s="2152"/>
      <c r="J2" s="2152"/>
      <c r="K2" s="2152"/>
      <c r="L2" s="2152"/>
      <c r="M2" s="2152"/>
      <c r="N2" s="2152"/>
      <c r="O2" s="2152"/>
      <c r="P2" s="2152"/>
      <c r="Q2" s="2152"/>
      <c r="R2" s="2152"/>
      <c r="S2" s="2152"/>
      <c r="T2" s="2152"/>
      <c r="U2" s="2152"/>
      <c r="V2" s="2152"/>
      <c r="W2" s="2152"/>
      <c r="X2" s="92"/>
      <c r="Y2" s="106"/>
      <c r="Z2" s="106"/>
      <c r="AA2" s="439"/>
      <c r="AQ2" s="104"/>
      <c r="AR2" s="104"/>
    </row>
    <row r="3" spans="1:44" ht="3" customHeight="1">
      <c r="B3" s="275"/>
      <c r="C3" s="418"/>
      <c r="D3" s="418"/>
      <c r="E3" s="418"/>
      <c r="F3" s="418"/>
      <c r="G3" s="418"/>
      <c r="H3" s="418"/>
      <c r="I3" s="418"/>
      <c r="J3" s="418"/>
      <c r="K3" s="418"/>
      <c r="L3" s="418"/>
      <c r="M3" s="77"/>
      <c r="N3" s="77"/>
      <c r="O3" s="77"/>
      <c r="P3" s="534"/>
      <c r="Q3" s="97"/>
      <c r="R3" s="510"/>
      <c r="S3" s="510"/>
      <c r="T3" s="533"/>
      <c r="U3" s="533"/>
      <c r="V3" s="533"/>
      <c r="W3" s="533"/>
      <c r="X3" s="92"/>
      <c r="AA3" s="77"/>
    </row>
    <row r="4" spans="1:44" ht="15" customHeight="1">
      <c r="B4" s="2206" t="s">
        <v>115</v>
      </c>
      <c r="C4" s="2199" t="s">
        <v>220</v>
      </c>
      <c r="D4" s="2199"/>
      <c r="E4" s="2468" t="s">
        <v>219</v>
      </c>
      <c r="F4" s="2468"/>
      <c r="G4" s="2468"/>
      <c r="H4" s="56"/>
      <c r="I4" s="2463" t="s">
        <v>260</v>
      </c>
      <c r="J4" s="2463"/>
      <c r="K4" s="2463"/>
      <c r="L4" s="56"/>
      <c r="M4" s="2467" t="s">
        <v>218</v>
      </c>
      <c r="N4" s="2467"/>
      <c r="O4" s="2467"/>
      <c r="P4" s="532"/>
      <c r="Q4" s="2462" t="s">
        <v>259</v>
      </c>
      <c r="R4" s="2462"/>
      <c r="S4" s="2462"/>
      <c r="T4" s="531"/>
      <c r="U4" s="2462" t="s">
        <v>258</v>
      </c>
      <c r="V4" s="2462"/>
      <c r="W4" s="2466"/>
      <c r="X4" s="92"/>
      <c r="Y4" s="97"/>
    </row>
    <row r="5" spans="1:44" ht="15" customHeight="1">
      <c r="B5" s="2442"/>
      <c r="C5" s="2201"/>
      <c r="D5" s="2201"/>
      <c r="E5" s="96" t="s">
        <v>26</v>
      </c>
      <c r="F5" s="96" t="s">
        <v>27</v>
      </c>
      <c r="G5" s="96" t="s">
        <v>5</v>
      </c>
      <c r="H5" s="59"/>
      <c r="I5" s="96" t="s">
        <v>26</v>
      </c>
      <c r="J5" s="96" t="s">
        <v>27</v>
      </c>
      <c r="K5" s="96" t="s">
        <v>5</v>
      </c>
      <c r="L5" s="59"/>
      <c r="M5" s="96" t="s">
        <v>26</v>
      </c>
      <c r="N5" s="96" t="s">
        <v>27</v>
      </c>
      <c r="O5" s="96" t="s">
        <v>5</v>
      </c>
      <c r="P5" s="507"/>
      <c r="Q5" s="96" t="s">
        <v>26</v>
      </c>
      <c r="R5" s="96" t="s">
        <v>27</v>
      </c>
      <c r="S5" s="96" t="s">
        <v>5</v>
      </c>
      <c r="T5" s="96"/>
      <c r="U5" s="96" t="s">
        <v>26</v>
      </c>
      <c r="V5" s="96" t="s">
        <v>27</v>
      </c>
      <c r="W5" s="506" t="s">
        <v>5</v>
      </c>
      <c r="X5" s="92"/>
    </row>
    <row r="6" spans="1:44">
      <c r="B6" s="2006">
        <v>1401</v>
      </c>
      <c r="C6" s="271" t="s">
        <v>9</v>
      </c>
      <c r="D6" s="432"/>
      <c r="E6" s="537">
        <f>E7+E10+E13+E17+E24+E27+E29</f>
        <v>738</v>
      </c>
      <c r="F6" s="537">
        <f>F7+F10+F13+F17+F24+F27+F29</f>
        <v>311</v>
      </c>
      <c r="G6" s="109">
        <f t="shared" ref="G6:G37" si="0">SUM(E6:F6)</f>
        <v>1049</v>
      </c>
      <c r="H6" s="432"/>
      <c r="I6" s="529">
        <f>SUM(I7+I10+I13+I17+I24+I27+I29)</f>
        <v>725</v>
      </c>
      <c r="J6" s="529">
        <f>SUM(J7+J10+J13+J17+J24+J27+J29)</f>
        <v>301</v>
      </c>
      <c r="K6" s="529">
        <f t="shared" ref="K6:K37" si="1">SUM(I6:J6)</f>
        <v>1026</v>
      </c>
      <c r="L6" s="432"/>
      <c r="M6" s="529">
        <f>SUM(M7+M10+M13+M17+M24+M27+M29)</f>
        <v>498</v>
      </c>
      <c r="N6" s="529">
        <f>SUM(N7+N10+N13+N17+N24+N27+N29)</f>
        <v>212</v>
      </c>
      <c r="O6" s="529">
        <f t="shared" ref="O6:O37" si="2">SUM(M6:N6)</f>
        <v>710</v>
      </c>
      <c r="P6" s="529">
        <f>SUM(P7+P10+P13+P17+P24+P27)</f>
        <v>0</v>
      </c>
      <c r="Q6" s="108">
        <f>SUM(Q7+Q10+Q13+Q17+Q24+Q27+Q29)</f>
        <v>0</v>
      </c>
      <c r="R6" s="108">
        <f>SUM(R7+R10+R13+R17+R24+R27+R29)</f>
        <v>0</v>
      </c>
      <c r="S6" s="108">
        <f>SUM(Q6:R6)</f>
        <v>0</v>
      </c>
      <c r="T6" s="495"/>
      <c r="U6" s="33">
        <f>U7+U10+U13+U17+U24+U27+U29</f>
        <v>105</v>
      </c>
      <c r="V6" s="33">
        <f>V7+V10+V13+V17+V24+V27+V29</f>
        <v>62</v>
      </c>
      <c r="W6" s="38">
        <f t="shared" ref="W6:W37" si="3">SUM(U6:V6)</f>
        <v>167</v>
      </c>
      <c r="X6" s="92"/>
      <c r="Y6" s="92"/>
    </row>
    <row r="7" spans="1:44" ht="11.25" customHeight="1">
      <c r="B7" s="2007"/>
      <c r="C7" s="431" t="s">
        <v>10</v>
      </c>
      <c r="D7" s="339"/>
      <c r="E7" s="479">
        <f>E8+E9</f>
        <v>285</v>
      </c>
      <c r="F7" s="479">
        <f>F8+F9</f>
        <v>144</v>
      </c>
      <c r="G7" s="476">
        <f t="shared" si="0"/>
        <v>429</v>
      </c>
      <c r="H7" s="481"/>
      <c r="I7" s="480">
        <f>SUM(I8:I9)</f>
        <v>277</v>
      </c>
      <c r="J7" s="480">
        <f>SUM(J8:J9)</f>
        <v>138</v>
      </c>
      <c r="K7" s="480">
        <f t="shared" si="1"/>
        <v>415</v>
      </c>
      <c r="L7" s="481"/>
      <c r="M7" s="480">
        <f>SUM(M8:M9)</f>
        <v>113</v>
      </c>
      <c r="N7" s="480">
        <f>SUM(N8:N9)</f>
        <v>63</v>
      </c>
      <c r="O7" s="480">
        <f t="shared" si="2"/>
        <v>176</v>
      </c>
      <c r="P7" s="480">
        <f>SUM(P8:P9)</f>
        <v>0</v>
      </c>
      <c r="Q7" s="138">
        <f>SUM(Q8:Q9)</f>
        <v>0</v>
      </c>
      <c r="R7" s="138">
        <f>SUM(R8:R9)</f>
        <v>0</v>
      </c>
      <c r="S7" s="47">
        <f t="shared" ref="S7:S28" si="4">SUM(P7:R7)</f>
        <v>0</v>
      </c>
      <c r="T7" s="476"/>
      <c r="U7" s="476">
        <f>U8+U9</f>
        <v>68</v>
      </c>
      <c r="V7" s="476">
        <f>V8+V9</f>
        <v>52</v>
      </c>
      <c r="W7" s="478">
        <f t="shared" si="3"/>
        <v>120</v>
      </c>
      <c r="X7" s="92"/>
      <c r="Y7" s="92"/>
    </row>
    <row r="8" spans="1:44" ht="11.25" customHeight="1">
      <c r="B8" s="2014"/>
      <c r="C8" s="233"/>
      <c r="D8" s="77" t="s">
        <v>237</v>
      </c>
      <c r="E8" s="77">
        <v>239</v>
      </c>
      <c r="F8" s="77">
        <v>132</v>
      </c>
      <c r="G8" s="77">
        <f t="shared" si="0"/>
        <v>371</v>
      </c>
      <c r="H8" s="77"/>
      <c r="I8" s="77">
        <v>232</v>
      </c>
      <c r="J8" s="77">
        <v>127</v>
      </c>
      <c r="K8" s="77">
        <f t="shared" si="1"/>
        <v>359</v>
      </c>
      <c r="L8" s="77"/>
      <c r="M8" s="77">
        <v>68</v>
      </c>
      <c r="N8" s="77">
        <v>52</v>
      </c>
      <c r="O8" s="77">
        <f t="shared" si="2"/>
        <v>120</v>
      </c>
      <c r="P8" s="77"/>
      <c r="Q8" s="99">
        <v>0</v>
      </c>
      <c r="R8" s="99">
        <v>0</v>
      </c>
      <c r="S8" s="77">
        <f t="shared" si="4"/>
        <v>0</v>
      </c>
      <c r="T8" s="77"/>
      <c r="U8" s="77">
        <v>68</v>
      </c>
      <c r="V8" s="77">
        <v>52</v>
      </c>
      <c r="W8" s="502">
        <f t="shared" si="3"/>
        <v>120</v>
      </c>
      <c r="X8" s="92"/>
      <c r="Y8" s="92"/>
    </row>
    <row r="9" spans="1:44" ht="11.25" customHeight="1">
      <c r="B9" s="2007"/>
      <c r="C9" s="233"/>
      <c r="D9" s="77" t="s">
        <v>249</v>
      </c>
      <c r="E9" s="77">
        <v>46</v>
      </c>
      <c r="F9" s="77">
        <v>12</v>
      </c>
      <c r="G9" s="77">
        <f t="shared" si="0"/>
        <v>58</v>
      </c>
      <c r="H9" s="77"/>
      <c r="I9" s="77">
        <v>45</v>
      </c>
      <c r="J9" s="77">
        <v>11</v>
      </c>
      <c r="K9" s="77">
        <f t="shared" si="1"/>
        <v>56</v>
      </c>
      <c r="L9" s="77"/>
      <c r="M9" s="77">
        <v>45</v>
      </c>
      <c r="N9" s="77">
        <v>11</v>
      </c>
      <c r="O9" s="77">
        <f t="shared" si="2"/>
        <v>56</v>
      </c>
      <c r="P9" s="77"/>
      <c r="Q9" s="99">
        <v>0</v>
      </c>
      <c r="R9" s="99">
        <v>0</v>
      </c>
      <c r="S9" s="77">
        <f t="shared" si="4"/>
        <v>0</v>
      </c>
      <c r="T9" s="77"/>
      <c r="U9" s="77">
        <v>0</v>
      </c>
      <c r="V9" s="77">
        <v>0</v>
      </c>
      <c r="W9" s="502">
        <f t="shared" si="3"/>
        <v>0</v>
      </c>
      <c r="X9" s="92"/>
      <c r="Y9" s="92"/>
    </row>
    <row r="10" spans="1:44" ht="11.25" customHeight="1">
      <c r="B10" s="2007"/>
      <c r="C10" s="391" t="s">
        <v>11</v>
      </c>
      <c r="D10" s="47"/>
      <c r="E10" s="47">
        <f>E11+E12</f>
        <v>127</v>
      </c>
      <c r="F10" s="47">
        <f>F11+F12</f>
        <v>43</v>
      </c>
      <c r="G10" s="47">
        <f t="shared" si="0"/>
        <v>170</v>
      </c>
      <c r="H10" s="47"/>
      <c r="I10" s="47">
        <f>SUM(I11:I12)</f>
        <v>126</v>
      </c>
      <c r="J10" s="47">
        <f>SUM(J11:J12)</f>
        <v>43</v>
      </c>
      <c r="K10" s="47">
        <f t="shared" si="1"/>
        <v>169</v>
      </c>
      <c r="L10" s="47"/>
      <c r="M10" s="47">
        <f>SUM(M11:M12)</f>
        <v>123</v>
      </c>
      <c r="N10" s="47">
        <f>SUM(N11:N12)</f>
        <v>42</v>
      </c>
      <c r="O10" s="47">
        <f t="shared" si="2"/>
        <v>165</v>
      </c>
      <c r="P10" s="47">
        <f>SUM(P11:P12)</f>
        <v>0</v>
      </c>
      <c r="Q10" s="138">
        <f>SUM(Q11:Q12)</f>
        <v>0</v>
      </c>
      <c r="R10" s="138">
        <f>SUM(R11:R12)</f>
        <v>0</v>
      </c>
      <c r="S10" s="47">
        <f t="shared" si="4"/>
        <v>0</v>
      </c>
      <c r="T10" s="47"/>
      <c r="U10" s="47">
        <f>U11+U12</f>
        <v>0</v>
      </c>
      <c r="V10" s="47">
        <f>V11+V12</f>
        <v>0</v>
      </c>
      <c r="W10" s="523">
        <f t="shared" si="3"/>
        <v>0</v>
      </c>
      <c r="X10" s="92"/>
      <c r="Y10" s="92"/>
    </row>
    <row r="11" spans="1:44" ht="11.25" customHeight="1">
      <c r="B11" s="2007"/>
      <c r="C11" s="233"/>
      <c r="D11" s="77" t="s">
        <v>248</v>
      </c>
      <c r="E11" s="77">
        <v>118</v>
      </c>
      <c r="F11" s="77">
        <v>36</v>
      </c>
      <c r="G11" s="77">
        <f t="shared" si="0"/>
        <v>154</v>
      </c>
      <c r="H11" s="77"/>
      <c r="I11" s="77">
        <v>118</v>
      </c>
      <c r="J11" s="77">
        <v>36</v>
      </c>
      <c r="K11" s="77">
        <f t="shared" si="1"/>
        <v>154</v>
      </c>
      <c r="L11" s="77"/>
      <c r="M11" s="77">
        <v>115</v>
      </c>
      <c r="N11" s="77">
        <v>35</v>
      </c>
      <c r="O11" s="77">
        <f t="shared" si="2"/>
        <v>150</v>
      </c>
      <c r="P11" s="77"/>
      <c r="Q11" s="99">
        <v>0</v>
      </c>
      <c r="R11" s="99">
        <v>0</v>
      </c>
      <c r="S11" s="77">
        <f t="shared" si="4"/>
        <v>0</v>
      </c>
      <c r="T11" s="77"/>
      <c r="U11" s="77">
        <v>0</v>
      </c>
      <c r="V11" s="77">
        <v>0</v>
      </c>
      <c r="W11" s="502">
        <f t="shared" si="3"/>
        <v>0</v>
      </c>
      <c r="X11" s="92"/>
      <c r="Y11" s="92"/>
    </row>
    <row r="12" spans="1:44" ht="11.25" customHeight="1">
      <c r="B12" s="2007"/>
      <c r="C12" s="233"/>
      <c r="D12" s="77" t="s">
        <v>247</v>
      </c>
      <c r="E12" s="77">
        <v>9</v>
      </c>
      <c r="F12" s="77">
        <v>7</v>
      </c>
      <c r="G12" s="77">
        <f t="shared" si="0"/>
        <v>16</v>
      </c>
      <c r="H12" s="77"/>
      <c r="I12" s="77">
        <v>8</v>
      </c>
      <c r="J12" s="77">
        <v>7</v>
      </c>
      <c r="K12" s="77">
        <f t="shared" si="1"/>
        <v>15</v>
      </c>
      <c r="L12" s="77"/>
      <c r="M12" s="77">
        <v>8</v>
      </c>
      <c r="N12" s="77">
        <v>7</v>
      </c>
      <c r="O12" s="77">
        <f t="shared" si="2"/>
        <v>15</v>
      </c>
      <c r="P12" s="77"/>
      <c r="Q12" s="99">
        <v>0</v>
      </c>
      <c r="R12" s="99">
        <v>0</v>
      </c>
      <c r="S12" s="77">
        <f t="shared" si="4"/>
        <v>0</v>
      </c>
      <c r="T12" s="77"/>
      <c r="U12" s="77">
        <v>0</v>
      </c>
      <c r="V12" s="77">
        <v>0</v>
      </c>
      <c r="W12" s="502">
        <f t="shared" si="3"/>
        <v>0</v>
      </c>
      <c r="X12" s="92"/>
      <c r="Y12" s="92"/>
    </row>
    <row r="13" spans="1:44" ht="11.25" customHeight="1">
      <c r="B13" s="2007"/>
      <c r="C13" s="391" t="s">
        <v>12</v>
      </c>
      <c r="D13" s="47"/>
      <c r="E13" s="47">
        <f>SUM(E14:E16)</f>
        <v>104</v>
      </c>
      <c r="F13" s="47">
        <f>SUM(F14:F16)</f>
        <v>27</v>
      </c>
      <c r="G13" s="47">
        <f t="shared" si="0"/>
        <v>131</v>
      </c>
      <c r="H13" s="47"/>
      <c r="I13" s="47">
        <f>SUM(I14:I16)</f>
        <v>103</v>
      </c>
      <c r="J13" s="47">
        <f>SUM(J14:J16)</f>
        <v>25</v>
      </c>
      <c r="K13" s="47">
        <f t="shared" si="1"/>
        <v>128</v>
      </c>
      <c r="L13" s="47"/>
      <c r="M13" s="47">
        <f>SUM(M14:M16)</f>
        <v>103</v>
      </c>
      <c r="N13" s="47">
        <f>SUM(N14:N16)</f>
        <v>25</v>
      </c>
      <c r="O13" s="47">
        <f t="shared" si="2"/>
        <v>128</v>
      </c>
      <c r="P13" s="47">
        <f>SUM(P14:P14)</f>
        <v>0</v>
      </c>
      <c r="Q13" s="138">
        <f>SUM(Q14:Q16)</f>
        <v>0</v>
      </c>
      <c r="R13" s="138">
        <f>SUM(R14:R16)</f>
        <v>0</v>
      </c>
      <c r="S13" s="47">
        <f t="shared" si="4"/>
        <v>0</v>
      </c>
      <c r="T13" s="47"/>
      <c r="U13" s="47">
        <f>SUM(U14:U16)</f>
        <v>0</v>
      </c>
      <c r="V13" s="47">
        <f>SUM(V14:V16)</f>
        <v>0</v>
      </c>
      <c r="W13" s="523">
        <f t="shared" si="3"/>
        <v>0</v>
      </c>
      <c r="X13" s="92"/>
      <c r="Y13" s="92"/>
    </row>
    <row r="14" spans="1:44" ht="11.25" customHeight="1">
      <c r="B14" s="2007"/>
      <c r="C14" s="233"/>
      <c r="D14" s="77" t="s">
        <v>246</v>
      </c>
      <c r="E14" s="77">
        <v>72</v>
      </c>
      <c r="F14" s="77">
        <v>20</v>
      </c>
      <c r="G14" s="77">
        <f t="shared" si="0"/>
        <v>92</v>
      </c>
      <c r="H14" s="77"/>
      <c r="I14" s="77">
        <v>71</v>
      </c>
      <c r="J14" s="77">
        <v>19</v>
      </c>
      <c r="K14" s="77">
        <f t="shared" si="1"/>
        <v>90</v>
      </c>
      <c r="L14" s="77"/>
      <c r="M14" s="77">
        <v>71</v>
      </c>
      <c r="N14" s="77">
        <v>19</v>
      </c>
      <c r="O14" s="77">
        <f t="shared" si="2"/>
        <v>90</v>
      </c>
      <c r="P14" s="77"/>
      <c r="Q14" s="99">
        <v>0</v>
      </c>
      <c r="R14" s="99">
        <v>0</v>
      </c>
      <c r="S14" s="77">
        <f t="shared" si="4"/>
        <v>0</v>
      </c>
      <c r="T14" s="77"/>
      <c r="U14" s="77">
        <v>0</v>
      </c>
      <c r="V14" s="77">
        <v>0</v>
      </c>
      <c r="W14" s="502">
        <f t="shared" si="3"/>
        <v>0</v>
      </c>
      <c r="X14" s="92"/>
      <c r="Y14" s="92"/>
    </row>
    <row r="15" spans="1:44" ht="11.25" customHeight="1">
      <c r="B15" s="2007"/>
      <c r="C15" s="233"/>
      <c r="D15" s="77" t="s">
        <v>245</v>
      </c>
      <c r="E15" s="77">
        <v>27</v>
      </c>
      <c r="F15" s="77">
        <v>2</v>
      </c>
      <c r="G15" s="77">
        <f t="shared" si="0"/>
        <v>29</v>
      </c>
      <c r="H15" s="77"/>
      <c r="I15" s="77">
        <v>27</v>
      </c>
      <c r="J15" s="77">
        <v>2</v>
      </c>
      <c r="K15" s="77">
        <f t="shared" si="1"/>
        <v>29</v>
      </c>
      <c r="L15" s="77"/>
      <c r="M15" s="77">
        <v>27</v>
      </c>
      <c r="N15" s="77">
        <v>2</v>
      </c>
      <c r="O15" s="77">
        <f t="shared" si="2"/>
        <v>29</v>
      </c>
      <c r="P15" s="77"/>
      <c r="Q15" s="99">
        <v>0</v>
      </c>
      <c r="R15" s="99">
        <v>0</v>
      </c>
      <c r="S15" s="77">
        <f t="shared" si="4"/>
        <v>0</v>
      </c>
      <c r="T15" s="77"/>
      <c r="U15" s="77">
        <v>0</v>
      </c>
      <c r="V15" s="77">
        <v>0</v>
      </c>
      <c r="W15" s="502">
        <f t="shared" si="3"/>
        <v>0</v>
      </c>
      <c r="X15" s="92"/>
      <c r="Y15" s="92"/>
    </row>
    <row r="16" spans="1:44" ht="11.25" customHeight="1">
      <c r="B16" s="2007"/>
      <c r="C16" s="233"/>
      <c r="D16" s="77" t="s">
        <v>262</v>
      </c>
      <c r="E16" s="77">
        <v>5</v>
      </c>
      <c r="F16" s="77">
        <v>5</v>
      </c>
      <c r="G16" s="77">
        <f t="shared" si="0"/>
        <v>10</v>
      </c>
      <c r="H16" s="77"/>
      <c r="I16" s="77">
        <v>5</v>
      </c>
      <c r="J16" s="77">
        <v>4</v>
      </c>
      <c r="K16" s="77">
        <f t="shared" si="1"/>
        <v>9</v>
      </c>
      <c r="L16" s="77"/>
      <c r="M16" s="77">
        <v>5</v>
      </c>
      <c r="N16" s="77">
        <v>4</v>
      </c>
      <c r="O16" s="77">
        <f t="shared" si="2"/>
        <v>9</v>
      </c>
      <c r="P16" s="77"/>
      <c r="Q16" s="99">
        <v>0</v>
      </c>
      <c r="R16" s="99">
        <v>0</v>
      </c>
      <c r="S16" s="77">
        <f t="shared" si="4"/>
        <v>0</v>
      </c>
      <c r="T16" s="77"/>
      <c r="U16" s="77">
        <v>0</v>
      </c>
      <c r="V16" s="77">
        <v>0</v>
      </c>
      <c r="W16" s="502">
        <f t="shared" si="3"/>
        <v>0</v>
      </c>
      <c r="X16" s="92"/>
      <c r="Y16" s="92"/>
    </row>
    <row r="17" spans="2:25" ht="11.25" customHeight="1">
      <c r="B17" s="2007"/>
      <c r="C17" s="428" t="s">
        <v>30</v>
      </c>
      <c r="D17" s="47"/>
      <c r="E17" s="47">
        <f>E18+E19+E20+E21+E22+E23</f>
        <v>128</v>
      </c>
      <c r="F17" s="47">
        <f>F18+F19+F20+F21+F22+F23</f>
        <v>57</v>
      </c>
      <c r="G17" s="47">
        <f t="shared" si="0"/>
        <v>185</v>
      </c>
      <c r="H17" s="47"/>
      <c r="I17" s="47">
        <f>SUM(I18:I23)</f>
        <v>127</v>
      </c>
      <c r="J17" s="47">
        <f>SUM(J18:J23)</f>
        <v>56</v>
      </c>
      <c r="K17" s="47">
        <f t="shared" si="1"/>
        <v>183</v>
      </c>
      <c r="L17" s="47"/>
      <c r="M17" s="47">
        <f>SUM(M18:M23)</f>
        <v>67</v>
      </c>
      <c r="N17" s="47">
        <f>SUM(N18:N23)</f>
        <v>43</v>
      </c>
      <c r="O17" s="47">
        <f t="shared" si="2"/>
        <v>110</v>
      </c>
      <c r="P17" s="47">
        <f>SUM(P18:P23)</f>
        <v>0</v>
      </c>
      <c r="Q17" s="138">
        <f>SUM(Q18:Q23)</f>
        <v>0</v>
      </c>
      <c r="R17" s="138">
        <f>SUM(R18:R23)</f>
        <v>0</v>
      </c>
      <c r="S17" s="47">
        <f t="shared" si="4"/>
        <v>0</v>
      </c>
      <c r="T17" s="47"/>
      <c r="U17" s="47">
        <f>U18+U19+U20+U21+U22+U23</f>
        <v>0</v>
      </c>
      <c r="V17" s="47">
        <f>V18+V19+V20+V21+V22+V23</f>
        <v>0</v>
      </c>
      <c r="W17" s="523">
        <f t="shared" si="3"/>
        <v>0</v>
      </c>
      <c r="X17" s="92"/>
      <c r="Y17" s="92"/>
    </row>
    <row r="18" spans="2:25" ht="11.25" customHeight="1">
      <c r="B18" s="2007"/>
      <c r="C18" s="233"/>
      <c r="D18" s="77" t="s">
        <v>238</v>
      </c>
      <c r="E18" s="77">
        <v>17</v>
      </c>
      <c r="F18" s="77">
        <v>10</v>
      </c>
      <c r="G18" s="77">
        <f t="shared" si="0"/>
        <v>27</v>
      </c>
      <c r="H18" s="77"/>
      <c r="I18" s="77">
        <v>17</v>
      </c>
      <c r="J18" s="77">
        <v>10</v>
      </c>
      <c r="K18" s="77">
        <f t="shared" si="1"/>
        <v>27</v>
      </c>
      <c r="L18" s="77"/>
      <c r="M18" s="77">
        <v>17</v>
      </c>
      <c r="N18" s="77">
        <v>10</v>
      </c>
      <c r="O18" s="77">
        <f t="shared" si="2"/>
        <v>27</v>
      </c>
      <c r="P18" s="77"/>
      <c r="Q18" s="99">
        <v>0</v>
      </c>
      <c r="R18" s="99">
        <v>0</v>
      </c>
      <c r="S18" s="77">
        <f t="shared" si="4"/>
        <v>0</v>
      </c>
      <c r="T18" s="77"/>
      <c r="U18" s="77">
        <v>0</v>
      </c>
      <c r="V18" s="77">
        <v>0</v>
      </c>
      <c r="W18" s="502">
        <f t="shared" si="3"/>
        <v>0</v>
      </c>
      <c r="X18" s="92"/>
      <c r="Y18" s="92"/>
    </row>
    <row r="19" spans="2:25" ht="11.25" customHeight="1">
      <c r="B19" s="2007"/>
      <c r="C19" s="233"/>
      <c r="D19" s="77" t="s">
        <v>243</v>
      </c>
      <c r="E19" s="77">
        <v>5</v>
      </c>
      <c r="F19" s="77">
        <v>0</v>
      </c>
      <c r="G19" s="77">
        <f t="shared" si="0"/>
        <v>5</v>
      </c>
      <c r="H19" s="77"/>
      <c r="I19" s="77">
        <v>5</v>
      </c>
      <c r="J19" s="77">
        <v>0</v>
      </c>
      <c r="K19" s="77">
        <f t="shared" si="1"/>
        <v>5</v>
      </c>
      <c r="L19" s="77"/>
      <c r="M19" s="77">
        <v>0</v>
      </c>
      <c r="N19" s="77">
        <v>0</v>
      </c>
      <c r="O19" s="77">
        <f t="shared" si="2"/>
        <v>0</v>
      </c>
      <c r="P19" s="77"/>
      <c r="Q19" s="99">
        <v>0</v>
      </c>
      <c r="R19" s="99">
        <v>0</v>
      </c>
      <c r="S19" s="77">
        <f t="shared" si="4"/>
        <v>0</v>
      </c>
      <c r="T19" s="77"/>
      <c r="U19" s="77">
        <v>0</v>
      </c>
      <c r="V19" s="77">
        <v>0</v>
      </c>
      <c r="W19" s="502">
        <f t="shared" si="3"/>
        <v>0</v>
      </c>
      <c r="X19" s="92"/>
      <c r="Y19" s="92"/>
    </row>
    <row r="20" spans="2:25" ht="11.25" customHeight="1">
      <c r="B20" s="2007"/>
      <c r="C20" s="233"/>
      <c r="D20" s="77" t="s">
        <v>242</v>
      </c>
      <c r="E20" s="77">
        <v>6</v>
      </c>
      <c r="F20" s="77">
        <v>6</v>
      </c>
      <c r="G20" s="77">
        <f t="shared" si="0"/>
        <v>12</v>
      </c>
      <c r="H20" s="77"/>
      <c r="I20" s="77">
        <v>6</v>
      </c>
      <c r="J20" s="77">
        <v>6</v>
      </c>
      <c r="K20" s="77">
        <f t="shared" si="1"/>
        <v>12</v>
      </c>
      <c r="L20" s="77"/>
      <c r="M20" s="77">
        <v>6</v>
      </c>
      <c r="N20" s="77">
        <v>6</v>
      </c>
      <c r="O20" s="77">
        <f t="shared" si="2"/>
        <v>12</v>
      </c>
      <c r="P20" s="77"/>
      <c r="Q20" s="99">
        <v>0</v>
      </c>
      <c r="R20" s="99">
        <v>0</v>
      </c>
      <c r="S20" s="77">
        <f t="shared" si="4"/>
        <v>0</v>
      </c>
      <c r="T20" s="77"/>
      <c r="U20" s="77">
        <v>0</v>
      </c>
      <c r="V20" s="77">
        <v>0</v>
      </c>
      <c r="W20" s="502">
        <f t="shared" si="3"/>
        <v>0</v>
      </c>
      <c r="X20" s="92"/>
      <c r="Y20" s="92"/>
    </row>
    <row r="21" spans="2:25" ht="11.25" customHeight="1">
      <c r="B21" s="2007"/>
      <c r="C21" s="233"/>
      <c r="D21" s="77" t="s">
        <v>241</v>
      </c>
      <c r="E21" s="77">
        <v>8</v>
      </c>
      <c r="F21" s="77">
        <v>3</v>
      </c>
      <c r="G21" s="77">
        <f t="shared" si="0"/>
        <v>11</v>
      </c>
      <c r="H21" s="77"/>
      <c r="I21" s="77">
        <v>8</v>
      </c>
      <c r="J21" s="77">
        <v>3</v>
      </c>
      <c r="K21" s="77">
        <f t="shared" si="1"/>
        <v>11</v>
      </c>
      <c r="L21" s="77"/>
      <c r="M21" s="77">
        <v>8</v>
      </c>
      <c r="N21" s="77">
        <v>3</v>
      </c>
      <c r="O21" s="77">
        <f t="shared" si="2"/>
        <v>11</v>
      </c>
      <c r="P21" s="77"/>
      <c r="Q21" s="99">
        <v>0</v>
      </c>
      <c r="R21" s="99">
        <v>0</v>
      </c>
      <c r="S21" s="77">
        <f t="shared" si="4"/>
        <v>0</v>
      </c>
      <c r="T21" s="77"/>
      <c r="U21" s="77">
        <v>0</v>
      </c>
      <c r="V21" s="77">
        <v>0</v>
      </c>
      <c r="W21" s="502">
        <f t="shared" si="3"/>
        <v>0</v>
      </c>
      <c r="X21" s="92"/>
      <c r="Y21" s="92"/>
    </row>
    <row r="22" spans="2:25" ht="11.25" customHeight="1">
      <c r="B22" s="2007"/>
      <c r="C22" s="233"/>
      <c r="D22" s="77" t="s">
        <v>240</v>
      </c>
      <c r="E22" s="77">
        <v>84</v>
      </c>
      <c r="F22" s="77">
        <v>36</v>
      </c>
      <c r="G22" s="77">
        <f t="shared" si="0"/>
        <v>120</v>
      </c>
      <c r="H22" s="77"/>
      <c r="I22" s="77">
        <v>83</v>
      </c>
      <c r="J22" s="77">
        <v>35</v>
      </c>
      <c r="K22" s="77">
        <f t="shared" si="1"/>
        <v>118</v>
      </c>
      <c r="L22" s="77"/>
      <c r="M22" s="77">
        <v>28</v>
      </c>
      <c r="N22" s="77">
        <v>22</v>
      </c>
      <c r="O22" s="77">
        <f t="shared" si="2"/>
        <v>50</v>
      </c>
      <c r="P22" s="77"/>
      <c r="Q22" s="99">
        <v>0</v>
      </c>
      <c r="R22" s="99">
        <v>0</v>
      </c>
      <c r="S22" s="77">
        <f t="shared" si="4"/>
        <v>0</v>
      </c>
      <c r="T22" s="77"/>
      <c r="U22" s="77">
        <v>0</v>
      </c>
      <c r="V22" s="77">
        <v>0</v>
      </c>
      <c r="W22" s="502">
        <f t="shared" si="3"/>
        <v>0</v>
      </c>
      <c r="X22" s="92"/>
      <c r="Y22" s="92"/>
    </row>
    <row r="23" spans="2:25" ht="11.25" customHeight="1">
      <c r="B23" s="2007"/>
      <c r="C23" s="233"/>
      <c r="D23" s="77" t="s">
        <v>239</v>
      </c>
      <c r="E23" s="77">
        <v>8</v>
      </c>
      <c r="F23" s="77">
        <v>2</v>
      </c>
      <c r="G23" s="77">
        <f t="shared" si="0"/>
        <v>10</v>
      </c>
      <c r="H23" s="77"/>
      <c r="I23" s="77">
        <v>8</v>
      </c>
      <c r="J23" s="77">
        <v>2</v>
      </c>
      <c r="K23" s="77">
        <f t="shared" si="1"/>
        <v>10</v>
      </c>
      <c r="L23" s="77"/>
      <c r="M23" s="77">
        <v>8</v>
      </c>
      <c r="N23" s="77">
        <v>2</v>
      </c>
      <c r="O23" s="77">
        <f t="shared" si="2"/>
        <v>10</v>
      </c>
      <c r="P23" s="77"/>
      <c r="Q23" s="99">
        <v>0</v>
      </c>
      <c r="R23" s="99">
        <v>0</v>
      </c>
      <c r="S23" s="77">
        <f t="shared" si="4"/>
        <v>0</v>
      </c>
      <c r="T23" s="77"/>
      <c r="U23" s="77">
        <v>0</v>
      </c>
      <c r="V23" s="77">
        <v>0</v>
      </c>
      <c r="W23" s="502">
        <f t="shared" si="3"/>
        <v>0</v>
      </c>
      <c r="X23" s="92"/>
      <c r="Y23" s="92"/>
    </row>
    <row r="24" spans="2:25" ht="11.25" customHeight="1">
      <c r="B24" s="2007"/>
      <c r="C24" s="428" t="s">
        <v>31</v>
      </c>
      <c r="D24" s="77"/>
      <c r="E24" s="47">
        <f>E25+E26</f>
        <v>42</v>
      </c>
      <c r="F24" s="47">
        <f>F25+F26</f>
        <v>20</v>
      </c>
      <c r="G24" s="47">
        <f t="shared" si="0"/>
        <v>62</v>
      </c>
      <c r="H24" s="77"/>
      <c r="I24" s="47">
        <f>SUM(I25:I26)</f>
        <v>41</v>
      </c>
      <c r="J24" s="47">
        <f>SUM(J25:J26)</f>
        <v>19</v>
      </c>
      <c r="K24" s="47">
        <f t="shared" si="1"/>
        <v>60</v>
      </c>
      <c r="L24" s="77"/>
      <c r="M24" s="47">
        <f>SUM(M25:M26)</f>
        <v>41</v>
      </c>
      <c r="N24" s="47">
        <f>SUM(N25:N26)</f>
        <v>19</v>
      </c>
      <c r="O24" s="47">
        <f t="shared" si="2"/>
        <v>60</v>
      </c>
      <c r="P24" s="47">
        <f>SUM(P25:P26)</f>
        <v>0</v>
      </c>
      <c r="Q24" s="138">
        <f>SUM(Q25:Q26)</f>
        <v>0</v>
      </c>
      <c r="R24" s="138">
        <f>SUM(R25:R26)</f>
        <v>0</v>
      </c>
      <c r="S24" s="47">
        <f t="shared" si="4"/>
        <v>0</v>
      </c>
      <c r="T24" s="47"/>
      <c r="U24" s="47">
        <f>U25++U26</f>
        <v>0</v>
      </c>
      <c r="V24" s="47">
        <f>V25++V26</f>
        <v>0</v>
      </c>
      <c r="W24" s="523">
        <f t="shared" si="3"/>
        <v>0</v>
      </c>
      <c r="X24" s="92"/>
      <c r="Y24" s="92"/>
    </row>
    <row r="25" spans="2:25" ht="11.25" customHeight="1">
      <c r="B25" s="2007"/>
      <c r="C25" s="233"/>
      <c r="D25" s="77" t="s">
        <v>238</v>
      </c>
      <c r="E25" s="77">
        <v>12</v>
      </c>
      <c r="F25" s="77">
        <v>5</v>
      </c>
      <c r="G25" s="77">
        <f t="shared" si="0"/>
        <v>17</v>
      </c>
      <c r="H25" s="77"/>
      <c r="I25" s="77">
        <v>12</v>
      </c>
      <c r="J25" s="77">
        <v>4</v>
      </c>
      <c r="K25" s="77">
        <f t="shared" si="1"/>
        <v>16</v>
      </c>
      <c r="L25" s="77"/>
      <c r="M25" s="77">
        <v>12</v>
      </c>
      <c r="N25" s="77">
        <v>4</v>
      </c>
      <c r="O25" s="77">
        <f t="shared" si="2"/>
        <v>16</v>
      </c>
      <c r="P25" s="77"/>
      <c r="Q25" s="99">
        <v>0</v>
      </c>
      <c r="R25" s="99">
        <v>0</v>
      </c>
      <c r="S25" s="77">
        <f t="shared" si="4"/>
        <v>0</v>
      </c>
      <c r="T25" s="77"/>
      <c r="U25" s="77">
        <v>0</v>
      </c>
      <c r="V25" s="77">
        <v>0</v>
      </c>
      <c r="W25" s="502">
        <f t="shared" si="3"/>
        <v>0</v>
      </c>
      <c r="X25" s="92"/>
      <c r="Y25" s="92"/>
    </row>
    <row r="26" spans="2:25" ht="11.25" customHeight="1">
      <c r="B26" s="2007"/>
      <c r="C26" s="233"/>
      <c r="D26" s="77" t="s">
        <v>237</v>
      </c>
      <c r="E26" s="77">
        <v>30</v>
      </c>
      <c r="F26" s="77">
        <v>15</v>
      </c>
      <c r="G26" s="77">
        <f t="shared" si="0"/>
        <v>45</v>
      </c>
      <c r="H26" s="77"/>
      <c r="I26" s="77">
        <v>29</v>
      </c>
      <c r="J26" s="77">
        <v>15</v>
      </c>
      <c r="K26" s="77">
        <f t="shared" si="1"/>
        <v>44</v>
      </c>
      <c r="L26" s="77"/>
      <c r="M26" s="77">
        <v>29</v>
      </c>
      <c r="N26" s="77">
        <v>15</v>
      </c>
      <c r="O26" s="77">
        <f t="shared" si="2"/>
        <v>44</v>
      </c>
      <c r="P26" s="77"/>
      <c r="Q26" s="99">
        <v>0</v>
      </c>
      <c r="R26" s="99">
        <v>0</v>
      </c>
      <c r="S26" s="77">
        <f t="shared" si="4"/>
        <v>0</v>
      </c>
      <c r="T26" s="77"/>
      <c r="U26" s="77">
        <v>0</v>
      </c>
      <c r="V26" s="77">
        <v>0</v>
      </c>
      <c r="W26" s="502">
        <f t="shared" si="3"/>
        <v>0</v>
      </c>
      <c r="X26" s="92"/>
      <c r="Y26" s="92"/>
    </row>
    <row r="27" spans="2:25" ht="11.25" customHeight="1">
      <c r="B27" s="2007"/>
      <c r="C27" s="391" t="s">
        <v>58</v>
      </c>
      <c r="D27" s="77"/>
      <c r="E27" s="47">
        <f>E28</f>
        <v>14</v>
      </c>
      <c r="F27" s="47">
        <f>F28</f>
        <v>10</v>
      </c>
      <c r="G27" s="47">
        <f t="shared" si="0"/>
        <v>24</v>
      </c>
      <c r="H27" s="77"/>
      <c r="I27" s="47">
        <f>SUM(I28)</f>
        <v>14</v>
      </c>
      <c r="J27" s="47">
        <f>SUM(J28)</f>
        <v>10</v>
      </c>
      <c r="K27" s="47">
        <f t="shared" si="1"/>
        <v>24</v>
      </c>
      <c r="L27" s="77"/>
      <c r="M27" s="47">
        <f>SUM(M28)</f>
        <v>14</v>
      </c>
      <c r="N27" s="47">
        <f>SUM(N28)</f>
        <v>10</v>
      </c>
      <c r="O27" s="47">
        <f t="shared" si="2"/>
        <v>24</v>
      </c>
      <c r="P27" s="47">
        <f>SUM(P28)</f>
        <v>0</v>
      </c>
      <c r="Q27" s="138">
        <f>SUM(Q28)</f>
        <v>0</v>
      </c>
      <c r="R27" s="138">
        <f>SUM(R28)</f>
        <v>0</v>
      </c>
      <c r="S27" s="47">
        <f t="shared" si="4"/>
        <v>0</v>
      </c>
      <c r="T27" s="47"/>
      <c r="U27" s="47">
        <f>U28</f>
        <v>0</v>
      </c>
      <c r="V27" s="47">
        <f>V28</f>
        <v>0</v>
      </c>
      <c r="W27" s="523">
        <f t="shared" si="3"/>
        <v>0</v>
      </c>
      <c r="X27" s="92"/>
      <c r="Y27" s="92"/>
    </row>
    <row r="28" spans="2:25" ht="11.25" customHeight="1">
      <c r="B28" s="2007"/>
      <c r="C28" s="233"/>
      <c r="D28" s="77" t="s">
        <v>236</v>
      </c>
      <c r="E28" s="77">
        <v>14</v>
      </c>
      <c r="F28" s="77">
        <v>10</v>
      </c>
      <c r="G28" s="77">
        <f t="shared" si="0"/>
        <v>24</v>
      </c>
      <c r="H28" s="77"/>
      <c r="I28" s="77">
        <v>14</v>
      </c>
      <c r="J28" s="77">
        <v>10</v>
      </c>
      <c r="K28" s="77">
        <f t="shared" si="1"/>
        <v>24</v>
      </c>
      <c r="L28" s="77"/>
      <c r="M28" s="285">
        <v>14</v>
      </c>
      <c r="N28" s="77">
        <v>10</v>
      </c>
      <c r="O28" s="77">
        <f t="shared" si="2"/>
        <v>24</v>
      </c>
      <c r="P28" s="77"/>
      <c r="Q28" s="99">
        <v>0</v>
      </c>
      <c r="R28" s="99">
        <v>0</v>
      </c>
      <c r="S28" s="77">
        <f t="shared" si="4"/>
        <v>0</v>
      </c>
      <c r="T28" s="77"/>
      <c r="U28" s="77">
        <v>0</v>
      </c>
      <c r="V28" s="77">
        <v>0</v>
      </c>
      <c r="W28" s="502">
        <f t="shared" si="3"/>
        <v>0</v>
      </c>
      <c r="X28" s="92"/>
      <c r="Y28" s="92"/>
    </row>
    <row r="29" spans="2:25" ht="11.25" customHeight="1">
      <c r="B29" s="57"/>
      <c r="C29" s="391" t="s">
        <v>64</v>
      </c>
      <c r="D29" s="77"/>
      <c r="E29" s="47">
        <f>SUM(E30)</f>
        <v>38</v>
      </c>
      <c r="F29" s="47">
        <f>SUM(F30)</f>
        <v>10</v>
      </c>
      <c r="G29" s="47">
        <f t="shared" si="0"/>
        <v>48</v>
      </c>
      <c r="H29" s="47"/>
      <c r="I29" s="47">
        <f>SUM(I30)</f>
        <v>37</v>
      </c>
      <c r="J29" s="47">
        <f>SUM(J30)</f>
        <v>10</v>
      </c>
      <c r="K29" s="47">
        <f t="shared" si="1"/>
        <v>47</v>
      </c>
      <c r="L29" s="47"/>
      <c r="M29" s="47">
        <f>SUM(M30)</f>
        <v>37</v>
      </c>
      <c r="N29" s="47">
        <f>SUM(N30)</f>
        <v>10</v>
      </c>
      <c r="O29" s="47">
        <f t="shared" si="2"/>
        <v>47</v>
      </c>
      <c r="P29" s="47"/>
      <c r="Q29" s="138">
        <f>SUM(Q30)</f>
        <v>0</v>
      </c>
      <c r="R29" s="138">
        <f>SUM(R30)</f>
        <v>0</v>
      </c>
      <c r="S29" s="47">
        <f>SUM(Q29:R29)</f>
        <v>0</v>
      </c>
      <c r="T29" s="47"/>
      <c r="U29" s="47">
        <f>SUM(U30)</f>
        <v>37</v>
      </c>
      <c r="V29" s="47">
        <f>SUM(V30)</f>
        <v>10</v>
      </c>
      <c r="W29" s="523">
        <f t="shared" si="3"/>
        <v>47</v>
      </c>
      <c r="X29" s="92"/>
      <c r="Y29" s="92"/>
    </row>
    <row r="30" spans="2:25" ht="11.25" customHeight="1">
      <c r="B30" s="57"/>
      <c r="C30" s="233"/>
      <c r="D30" s="77" t="s">
        <v>235</v>
      </c>
      <c r="E30" s="77">
        <v>38</v>
      </c>
      <c r="F30" s="77">
        <v>10</v>
      </c>
      <c r="G30" s="77">
        <f t="shared" si="0"/>
        <v>48</v>
      </c>
      <c r="H30" s="77"/>
      <c r="I30" s="77">
        <v>37</v>
      </c>
      <c r="J30" s="77">
        <v>10</v>
      </c>
      <c r="K30" s="77">
        <f t="shared" si="1"/>
        <v>47</v>
      </c>
      <c r="L30" s="77"/>
      <c r="M30" s="285">
        <v>37</v>
      </c>
      <c r="N30" s="77">
        <v>10</v>
      </c>
      <c r="O30" s="77">
        <f t="shared" si="2"/>
        <v>47</v>
      </c>
      <c r="P30" s="77"/>
      <c r="Q30" s="99">
        <v>0</v>
      </c>
      <c r="R30" s="99">
        <v>0</v>
      </c>
      <c r="S30" s="77">
        <f>SUM(Q30:R30)</f>
        <v>0</v>
      </c>
      <c r="T30" s="77"/>
      <c r="U30" s="77">
        <v>37</v>
      </c>
      <c r="V30" s="77">
        <v>10</v>
      </c>
      <c r="W30" s="502">
        <f t="shared" si="3"/>
        <v>47</v>
      </c>
      <c r="X30" s="92"/>
      <c r="Y30" s="92"/>
    </row>
    <row r="31" spans="2:25">
      <c r="B31" s="2006">
        <v>1402</v>
      </c>
      <c r="C31" s="35" t="s">
        <v>13</v>
      </c>
      <c r="D31" s="39"/>
      <c r="E31" s="39">
        <f>E32+E38+E41+E46+E49+E53+E56+E60</f>
        <v>1389</v>
      </c>
      <c r="F31" s="39">
        <f>F32+F38+F41+F46+F49+F53+F56+F60</f>
        <v>1254</v>
      </c>
      <c r="G31" s="39">
        <f t="shared" si="0"/>
        <v>2643</v>
      </c>
      <c r="H31" s="39"/>
      <c r="I31" s="39">
        <f>SUM(I32+I38+I41+I46+I49+I53+I56+I60)</f>
        <v>1360</v>
      </c>
      <c r="J31" s="39">
        <f>SUM(J32+J38+J41+J46+J49+J53+J56+J60)</f>
        <v>1233</v>
      </c>
      <c r="K31" s="39">
        <f t="shared" si="1"/>
        <v>2593</v>
      </c>
      <c r="L31" s="39"/>
      <c r="M31" s="39">
        <f>SUM(M32+M38+M41+M46+M49+M53+M56+M60)</f>
        <v>935</v>
      </c>
      <c r="N31" s="39">
        <f>SUM(N32+N38+N41+N46+N49+N53+N56+N60)</f>
        <v>880</v>
      </c>
      <c r="O31" s="39">
        <f t="shared" si="2"/>
        <v>1815</v>
      </c>
      <c r="P31" s="39">
        <f>SUM(P32+P38+P41+P46+P49+P53+P56+P60)</f>
        <v>0</v>
      </c>
      <c r="Q31" s="39">
        <f>SUM(Q32+Q38+Q41+Q46+Q49+Q53+Q56+Q60)</f>
        <v>0</v>
      </c>
      <c r="R31" s="39">
        <f>SUM(R32+R38+R41+R46+R49+R53+R56+R60)</f>
        <v>0</v>
      </c>
      <c r="S31" s="39">
        <f>SUM(P31:R31)</f>
        <v>0</v>
      </c>
      <c r="T31" s="39"/>
      <c r="U31" s="39">
        <f>U32+U38+U41+U46+U49+U53+U56+U60</f>
        <v>311</v>
      </c>
      <c r="V31" s="39">
        <f>V32+V38+V41+V46+V49+V53+V56+V60</f>
        <v>314</v>
      </c>
      <c r="W31" s="501">
        <f t="shared" si="3"/>
        <v>625</v>
      </c>
      <c r="X31" s="92"/>
      <c r="Y31" s="92"/>
    </row>
    <row r="32" spans="2:25" ht="11.25" customHeight="1">
      <c r="B32" s="2007"/>
      <c r="C32" s="391" t="s">
        <v>92</v>
      </c>
      <c r="D32" s="77"/>
      <c r="E32" s="47">
        <f>SUM(E33:E37)</f>
        <v>764</v>
      </c>
      <c r="F32" s="47">
        <f>SUM(F33:F37)</f>
        <v>635</v>
      </c>
      <c r="G32" s="47">
        <f t="shared" si="0"/>
        <v>1399</v>
      </c>
      <c r="H32" s="77"/>
      <c r="I32" s="47">
        <f>SUM(I33:I37)</f>
        <v>750</v>
      </c>
      <c r="J32" s="47">
        <f>SUM(J33:J37)</f>
        <v>626</v>
      </c>
      <c r="K32" s="47">
        <f t="shared" si="1"/>
        <v>1376</v>
      </c>
      <c r="L32" s="77"/>
      <c r="M32" s="47">
        <f>SUM(M33:M37)</f>
        <v>366</v>
      </c>
      <c r="N32" s="47">
        <f>SUM(N33:N37)</f>
        <v>310</v>
      </c>
      <c r="O32" s="47">
        <f t="shared" si="2"/>
        <v>676</v>
      </c>
      <c r="P32" s="47">
        <f>SUM(P33:P37)</f>
        <v>0</v>
      </c>
      <c r="Q32" s="138">
        <f>SUM(Q33:Q37)</f>
        <v>0</v>
      </c>
      <c r="R32" s="138">
        <f>SUM(R33:R37)</f>
        <v>0</v>
      </c>
      <c r="S32" s="47">
        <f>SUM(P32:R32)</f>
        <v>0</v>
      </c>
      <c r="T32" s="47"/>
      <c r="U32" s="47">
        <f>SUM(U33:U37)</f>
        <v>151</v>
      </c>
      <c r="V32" s="47">
        <f>SUM(V33:V37)</f>
        <v>164</v>
      </c>
      <c r="W32" s="523">
        <f t="shared" si="3"/>
        <v>315</v>
      </c>
      <c r="X32" s="92"/>
      <c r="Y32" s="92"/>
    </row>
    <row r="33" spans="2:25" ht="11.25" customHeight="1">
      <c r="B33" s="2007"/>
      <c r="C33" s="233"/>
      <c r="D33" s="77" t="s">
        <v>228</v>
      </c>
      <c r="E33" s="77">
        <v>269</v>
      </c>
      <c r="F33" s="77">
        <v>223</v>
      </c>
      <c r="G33" s="77">
        <f t="shared" si="0"/>
        <v>492</v>
      </c>
      <c r="H33" s="77"/>
      <c r="I33" s="77">
        <v>265</v>
      </c>
      <c r="J33" s="77">
        <v>223</v>
      </c>
      <c r="K33" s="77">
        <f t="shared" si="1"/>
        <v>488</v>
      </c>
      <c r="L33" s="77"/>
      <c r="M33" s="285">
        <v>82</v>
      </c>
      <c r="N33" s="77">
        <v>70</v>
      </c>
      <c r="O33" s="77">
        <f t="shared" si="2"/>
        <v>152</v>
      </c>
      <c r="P33" s="77"/>
      <c r="Q33" s="99">
        <v>0</v>
      </c>
      <c r="R33" s="99">
        <v>0</v>
      </c>
      <c r="S33" s="77">
        <f t="shared" ref="S33:S61" si="5">SUM(Q33:R33)</f>
        <v>0</v>
      </c>
      <c r="T33" s="77"/>
      <c r="U33" s="77">
        <v>64</v>
      </c>
      <c r="V33" s="77">
        <v>47</v>
      </c>
      <c r="W33" s="502">
        <f t="shared" si="3"/>
        <v>111</v>
      </c>
      <c r="X33" s="92"/>
      <c r="Y33" s="92"/>
    </row>
    <row r="34" spans="2:25" ht="11.25" customHeight="1">
      <c r="B34" s="2007"/>
      <c r="C34" s="233"/>
      <c r="D34" s="77" t="s">
        <v>227</v>
      </c>
      <c r="E34" s="77">
        <v>266</v>
      </c>
      <c r="F34" s="77">
        <v>256</v>
      </c>
      <c r="G34" s="77">
        <f t="shared" si="0"/>
        <v>522</v>
      </c>
      <c r="H34" s="77"/>
      <c r="I34" s="77">
        <v>263</v>
      </c>
      <c r="J34" s="77">
        <v>251</v>
      </c>
      <c r="K34" s="77">
        <f t="shared" si="1"/>
        <v>514</v>
      </c>
      <c r="L34" s="77"/>
      <c r="M34" s="285">
        <v>62</v>
      </c>
      <c r="N34" s="77">
        <v>88</v>
      </c>
      <c r="O34" s="77">
        <f t="shared" si="2"/>
        <v>150</v>
      </c>
      <c r="P34" s="77"/>
      <c r="Q34" s="99">
        <v>0</v>
      </c>
      <c r="R34" s="99">
        <v>0</v>
      </c>
      <c r="S34" s="77">
        <f t="shared" si="5"/>
        <v>0</v>
      </c>
      <c r="T34" s="77"/>
      <c r="U34" s="77">
        <v>50</v>
      </c>
      <c r="V34" s="77">
        <v>58</v>
      </c>
      <c r="W34" s="502">
        <f t="shared" si="3"/>
        <v>108</v>
      </c>
      <c r="X34" s="92"/>
      <c r="Y34" s="92"/>
    </row>
    <row r="35" spans="2:25" ht="11.25" customHeight="1">
      <c r="B35" s="2007"/>
      <c r="C35" s="233"/>
      <c r="D35" s="77" t="s">
        <v>234</v>
      </c>
      <c r="E35" s="77">
        <v>74</v>
      </c>
      <c r="F35" s="77">
        <v>129</v>
      </c>
      <c r="G35" s="77">
        <f t="shared" si="0"/>
        <v>203</v>
      </c>
      <c r="H35" s="77"/>
      <c r="I35" s="77">
        <v>71</v>
      </c>
      <c r="J35" s="77">
        <v>125</v>
      </c>
      <c r="K35" s="77">
        <f t="shared" si="1"/>
        <v>196</v>
      </c>
      <c r="L35" s="77"/>
      <c r="M35" s="285">
        <v>71</v>
      </c>
      <c r="N35" s="77">
        <v>125</v>
      </c>
      <c r="O35" s="77">
        <f t="shared" si="2"/>
        <v>196</v>
      </c>
      <c r="P35" s="77"/>
      <c r="Q35" s="99">
        <v>0</v>
      </c>
      <c r="R35" s="99">
        <v>0</v>
      </c>
      <c r="S35" s="77">
        <f t="shared" si="5"/>
        <v>0</v>
      </c>
      <c r="T35" s="77"/>
      <c r="U35" s="77">
        <v>37</v>
      </c>
      <c r="V35" s="77">
        <v>59</v>
      </c>
      <c r="W35" s="502">
        <f t="shared" si="3"/>
        <v>96</v>
      </c>
      <c r="X35" s="92"/>
      <c r="Y35" s="92"/>
    </row>
    <row r="36" spans="2:25" ht="11.25" customHeight="1">
      <c r="B36" s="2007"/>
      <c r="C36" s="233"/>
      <c r="D36" s="77" t="s">
        <v>233</v>
      </c>
      <c r="E36" s="77">
        <v>61</v>
      </c>
      <c r="F36" s="77">
        <v>4</v>
      </c>
      <c r="G36" s="77">
        <f t="shared" si="0"/>
        <v>65</v>
      </c>
      <c r="H36" s="77"/>
      <c r="I36" s="77">
        <v>60</v>
      </c>
      <c r="J36" s="77">
        <v>4</v>
      </c>
      <c r="K36" s="77">
        <f t="shared" si="1"/>
        <v>64</v>
      </c>
      <c r="L36" s="77"/>
      <c r="M36" s="285">
        <v>60</v>
      </c>
      <c r="N36" s="77">
        <v>4</v>
      </c>
      <c r="O36" s="77">
        <f t="shared" si="2"/>
        <v>64</v>
      </c>
      <c r="P36" s="77"/>
      <c r="Q36" s="99">
        <v>0</v>
      </c>
      <c r="R36" s="99">
        <v>0</v>
      </c>
      <c r="S36" s="77">
        <f t="shared" si="5"/>
        <v>0</v>
      </c>
      <c r="T36" s="77"/>
      <c r="U36" s="77">
        <v>0</v>
      </c>
      <c r="V36" s="77">
        <v>0</v>
      </c>
      <c r="W36" s="502">
        <f t="shared" si="3"/>
        <v>0</v>
      </c>
      <c r="X36" s="92"/>
      <c r="Y36" s="92"/>
    </row>
    <row r="37" spans="2:25" ht="11.25" customHeight="1">
      <c r="B37" s="2007"/>
      <c r="C37" s="233"/>
      <c r="D37" s="77" t="s">
        <v>232</v>
      </c>
      <c r="E37" s="77">
        <v>94</v>
      </c>
      <c r="F37" s="77">
        <v>23</v>
      </c>
      <c r="G37" s="77">
        <f t="shared" si="0"/>
        <v>117</v>
      </c>
      <c r="H37" s="77"/>
      <c r="I37" s="77">
        <v>91</v>
      </c>
      <c r="J37" s="77">
        <v>23</v>
      </c>
      <c r="K37" s="77">
        <f t="shared" si="1"/>
        <v>114</v>
      </c>
      <c r="L37" s="77"/>
      <c r="M37" s="285">
        <v>91</v>
      </c>
      <c r="N37" s="77">
        <v>23</v>
      </c>
      <c r="O37" s="77">
        <f t="shared" si="2"/>
        <v>114</v>
      </c>
      <c r="P37" s="77"/>
      <c r="Q37" s="99">
        <v>0</v>
      </c>
      <c r="R37" s="99">
        <v>0</v>
      </c>
      <c r="S37" s="77">
        <f t="shared" si="5"/>
        <v>0</v>
      </c>
      <c r="T37" s="77"/>
      <c r="U37" s="77">
        <v>0</v>
      </c>
      <c r="V37" s="77">
        <v>0</v>
      </c>
      <c r="W37" s="502">
        <f t="shared" si="3"/>
        <v>0</v>
      </c>
      <c r="X37" s="92"/>
      <c r="Y37" s="92"/>
    </row>
    <row r="38" spans="2:25" ht="11.25" customHeight="1">
      <c r="B38" s="2007"/>
      <c r="C38" s="391" t="s">
        <v>110</v>
      </c>
      <c r="D38" s="77"/>
      <c r="E38" s="47">
        <f>E39+E40</f>
        <v>159</v>
      </c>
      <c r="F38" s="47">
        <f>F39+F40</f>
        <v>119</v>
      </c>
      <c r="G38" s="47">
        <f t="shared" ref="G38:G69" si="6">SUM(E38:F38)</f>
        <v>278</v>
      </c>
      <c r="H38" s="77"/>
      <c r="I38" s="47">
        <f>SUM(I39:I40)</f>
        <v>159</v>
      </c>
      <c r="J38" s="47">
        <f>SUM(J39:J40)</f>
        <v>117</v>
      </c>
      <c r="K38" s="47">
        <f t="shared" ref="K38:K69" si="7">SUM(I38:J38)</f>
        <v>276</v>
      </c>
      <c r="L38" s="77"/>
      <c r="M38" s="47">
        <f>SUM(M39:M40)</f>
        <v>153</v>
      </c>
      <c r="N38" s="47">
        <f>SUM(N39:N40)</f>
        <v>109</v>
      </c>
      <c r="O38" s="47">
        <f t="shared" ref="O38:O69" si="8">SUM(M38:N38)</f>
        <v>262</v>
      </c>
      <c r="P38" s="47">
        <f>SUM(P39:P40)</f>
        <v>0</v>
      </c>
      <c r="Q38" s="138">
        <f>SUM(Q39:Q40)</f>
        <v>0</v>
      </c>
      <c r="R38" s="138">
        <f>SUM(R39:R40)</f>
        <v>0</v>
      </c>
      <c r="S38" s="47">
        <f t="shared" si="5"/>
        <v>0</v>
      </c>
      <c r="T38" s="47"/>
      <c r="U38" s="47">
        <f>U39+U40</f>
        <v>67</v>
      </c>
      <c r="V38" s="47">
        <f>V39+V40</f>
        <v>45</v>
      </c>
      <c r="W38" s="523">
        <f t="shared" ref="W38:W69" si="9">SUM(U38:V38)</f>
        <v>112</v>
      </c>
      <c r="X38" s="92"/>
      <c r="Y38" s="92"/>
    </row>
    <row r="39" spans="2:25" ht="11.25" customHeight="1">
      <c r="B39" s="2007"/>
      <c r="C39" s="233"/>
      <c r="D39" s="77" t="s">
        <v>227</v>
      </c>
      <c r="E39" s="77">
        <v>100</v>
      </c>
      <c r="F39" s="77">
        <v>106</v>
      </c>
      <c r="G39" s="77">
        <f t="shared" si="6"/>
        <v>206</v>
      </c>
      <c r="H39" s="77"/>
      <c r="I39" s="77">
        <v>100</v>
      </c>
      <c r="J39" s="77">
        <v>104</v>
      </c>
      <c r="K39" s="77">
        <f t="shared" si="7"/>
        <v>204</v>
      </c>
      <c r="L39" s="77"/>
      <c r="M39" s="285">
        <v>94</v>
      </c>
      <c r="N39" s="77">
        <v>96</v>
      </c>
      <c r="O39" s="77">
        <f t="shared" si="8"/>
        <v>190</v>
      </c>
      <c r="P39" s="77"/>
      <c r="Q39" s="99">
        <v>0</v>
      </c>
      <c r="R39" s="99">
        <v>0</v>
      </c>
      <c r="S39" s="77">
        <f t="shared" si="5"/>
        <v>0</v>
      </c>
      <c r="T39" s="77"/>
      <c r="U39" s="77">
        <v>47</v>
      </c>
      <c r="V39" s="77">
        <v>43</v>
      </c>
      <c r="W39" s="502">
        <f t="shared" si="9"/>
        <v>90</v>
      </c>
      <c r="X39" s="92"/>
      <c r="Y39" s="92"/>
    </row>
    <row r="40" spans="2:25" ht="11.25" customHeight="1">
      <c r="B40" s="2007"/>
      <c r="C40" s="233"/>
      <c r="D40" s="77" t="s">
        <v>232</v>
      </c>
      <c r="E40" s="77">
        <v>59</v>
      </c>
      <c r="F40" s="77">
        <v>13</v>
      </c>
      <c r="G40" s="77">
        <f t="shared" si="6"/>
        <v>72</v>
      </c>
      <c r="H40" s="77"/>
      <c r="I40" s="77">
        <v>59</v>
      </c>
      <c r="J40" s="77">
        <v>13</v>
      </c>
      <c r="K40" s="77">
        <f t="shared" si="7"/>
        <v>72</v>
      </c>
      <c r="L40" s="77"/>
      <c r="M40" s="285">
        <v>59</v>
      </c>
      <c r="N40" s="77">
        <v>13</v>
      </c>
      <c r="O40" s="77">
        <f t="shared" si="8"/>
        <v>72</v>
      </c>
      <c r="P40" s="77"/>
      <c r="Q40" s="99">
        <v>0</v>
      </c>
      <c r="R40" s="99">
        <v>0</v>
      </c>
      <c r="S40" s="77">
        <f t="shared" si="5"/>
        <v>0</v>
      </c>
      <c r="T40" s="77"/>
      <c r="U40" s="77">
        <v>20</v>
      </c>
      <c r="V40" s="77">
        <v>2</v>
      </c>
      <c r="W40" s="502">
        <f t="shared" si="9"/>
        <v>22</v>
      </c>
      <c r="X40" s="92"/>
      <c r="Y40" s="92"/>
    </row>
    <row r="41" spans="2:25" ht="11.25" customHeight="1">
      <c r="B41" s="2007"/>
      <c r="C41" s="391" t="s">
        <v>56</v>
      </c>
      <c r="D41" s="77"/>
      <c r="E41" s="47">
        <f>E42+E43+E44+E45</f>
        <v>153</v>
      </c>
      <c r="F41" s="47">
        <f>F42+F43+F44+F45</f>
        <v>213</v>
      </c>
      <c r="G41" s="47">
        <f t="shared" si="6"/>
        <v>366</v>
      </c>
      <c r="H41" s="77"/>
      <c r="I41" s="47">
        <f>SUM(I42:I45)</f>
        <v>150</v>
      </c>
      <c r="J41" s="47">
        <f>SUM(J42:J45)</f>
        <v>211</v>
      </c>
      <c r="K41" s="47">
        <f t="shared" si="7"/>
        <v>361</v>
      </c>
      <c r="L41" s="77"/>
      <c r="M41" s="47">
        <f>SUM(M42:M45)</f>
        <v>119</v>
      </c>
      <c r="N41" s="47">
        <f>SUM(N42:N45)</f>
        <v>186</v>
      </c>
      <c r="O41" s="47">
        <f t="shared" si="8"/>
        <v>305</v>
      </c>
      <c r="P41" s="47">
        <f>SUM(P42:P45)</f>
        <v>0</v>
      </c>
      <c r="Q41" s="138">
        <f>SUM(Q42:Q45)</f>
        <v>0</v>
      </c>
      <c r="R41" s="138">
        <f>SUM(R42:R45)</f>
        <v>0</v>
      </c>
      <c r="S41" s="47">
        <f t="shared" si="5"/>
        <v>0</v>
      </c>
      <c r="T41" s="47"/>
      <c r="U41" s="47">
        <f>U42+U43+U44+U45</f>
        <v>43</v>
      </c>
      <c r="V41" s="47">
        <f>V42+V43+V44+V45</f>
        <v>74</v>
      </c>
      <c r="W41" s="523">
        <f t="shared" si="9"/>
        <v>117</v>
      </c>
      <c r="X41" s="92"/>
      <c r="Y41" s="92"/>
    </row>
    <row r="42" spans="2:25" ht="11.25" customHeight="1">
      <c r="B42" s="2007"/>
      <c r="C42" s="233"/>
      <c r="D42" s="285" t="s">
        <v>228</v>
      </c>
      <c r="E42" s="77">
        <v>86</v>
      </c>
      <c r="F42" s="77">
        <v>84</v>
      </c>
      <c r="G42" s="77">
        <f t="shared" si="6"/>
        <v>170</v>
      </c>
      <c r="H42" s="285"/>
      <c r="I42" s="285">
        <v>85</v>
      </c>
      <c r="J42" s="285">
        <v>82</v>
      </c>
      <c r="K42" s="77">
        <f t="shared" si="7"/>
        <v>167</v>
      </c>
      <c r="L42" s="285">
        <v>54</v>
      </c>
      <c r="M42" s="77">
        <v>54</v>
      </c>
      <c r="N42" s="77">
        <v>57</v>
      </c>
      <c r="O42" s="77">
        <f t="shared" si="8"/>
        <v>111</v>
      </c>
      <c r="P42" s="77"/>
      <c r="Q42" s="99">
        <v>0</v>
      </c>
      <c r="R42" s="99">
        <v>0</v>
      </c>
      <c r="S42" s="77">
        <f t="shared" si="5"/>
        <v>0</v>
      </c>
      <c r="T42" s="77"/>
      <c r="U42" s="77">
        <v>20</v>
      </c>
      <c r="V42" s="77">
        <v>21</v>
      </c>
      <c r="W42" s="502">
        <f t="shared" si="9"/>
        <v>41</v>
      </c>
      <c r="X42" s="92"/>
      <c r="Y42" s="92"/>
    </row>
    <row r="43" spans="2:25" ht="11.25" customHeight="1">
      <c r="B43" s="2007"/>
      <c r="C43" s="233"/>
      <c r="D43" s="285" t="s">
        <v>231</v>
      </c>
      <c r="E43" s="77">
        <v>9</v>
      </c>
      <c r="F43" s="77">
        <v>4</v>
      </c>
      <c r="G43" s="77">
        <f t="shared" si="6"/>
        <v>13</v>
      </c>
      <c r="H43" s="285"/>
      <c r="I43" s="285">
        <v>9</v>
      </c>
      <c r="J43" s="285">
        <v>4</v>
      </c>
      <c r="K43" s="77">
        <f t="shared" si="7"/>
        <v>13</v>
      </c>
      <c r="L43" s="285"/>
      <c r="M43" s="77">
        <v>9</v>
      </c>
      <c r="N43" s="77">
        <v>4</v>
      </c>
      <c r="O43" s="77">
        <f t="shared" si="8"/>
        <v>13</v>
      </c>
      <c r="P43" s="77"/>
      <c r="Q43" s="99">
        <v>0</v>
      </c>
      <c r="R43" s="99">
        <v>0</v>
      </c>
      <c r="S43" s="77">
        <f t="shared" si="5"/>
        <v>0</v>
      </c>
      <c r="T43" s="77"/>
      <c r="U43" s="77">
        <v>0</v>
      </c>
      <c r="V43" s="77">
        <v>0</v>
      </c>
      <c r="W43" s="502">
        <f t="shared" si="9"/>
        <v>0</v>
      </c>
      <c r="X43" s="92"/>
      <c r="Y43" s="92"/>
    </row>
    <row r="44" spans="2:25" ht="11.25" customHeight="1">
      <c r="B44" s="2007"/>
      <c r="C44" s="233"/>
      <c r="D44" s="285" t="s">
        <v>230</v>
      </c>
      <c r="E44" s="77">
        <v>26</v>
      </c>
      <c r="F44" s="77">
        <v>51</v>
      </c>
      <c r="G44" s="77">
        <f t="shared" si="6"/>
        <v>77</v>
      </c>
      <c r="H44" s="285"/>
      <c r="I44" s="285">
        <v>25</v>
      </c>
      <c r="J44" s="285">
        <v>51</v>
      </c>
      <c r="K44" s="77">
        <f t="shared" si="7"/>
        <v>76</v>
      </c>
      <c r="L44" s="285"/>
      <c r="M44" s="77">
        <v>25</v>
      </c>
      <c r="N44" s="77">
        <v>51</v>
      </c>
      <c r="O44" s="77">
        <f t="shared" si="8"/>
        <v>76</v>
      </c>
      <c r="P44" s="77"/>
      <c r="Q44" s="99">
        <v>0</v>
      </c>
      <c r="R44" s="99">
        <v>0</v>
      </c>
      <c r="S44" s="77">
        <f t="shared" si="5"/>
        <v>0</v>
      </c>
      <c r="T44" s="77"/>
      <c r="U44" s="77">
        <v>13</v>
      </c>
      <c r="V44" s="77">
        <v>28</v>
      </c>
      <c r="W44" s="502">
        <f t="shared" si="9"/>
        <v>41</v>
      </c>
      <c r="X44" s="92"/>
      <c r="Y44" s="92"/>
    </row>
    <row r="45" spans="2:25" ht="11.25" customHeight="1">
      <c r="B45" s="2007"/>
      <c r="C45" s="233"/>
      <c r="D45" s="285" t="s">
        <v>226</v>
      </c>
      <c r="E45" s="77">
        <v>32</v>
      </c>
      <c r="F45" s="77">
        <v>74</v>
      </c>
      <c r="G45" s="77">
        <f t="shared" si="6"/>
        <v>106</v>
      </c>
      <c r="H45" s="285"/>
      <c r="I45" s="285">
        <v>31</v>
      </c>
      <c r="J45" s="285">
        <v>74</v>
      </c>
      <c r="K45" s="77">
        <f t="shared" si="7"/>
        <v>105</v>
      </c>
      <c r="L45" s="285"/>
      <c r="M45" s="77">
        <v>31</v>
      </c>
      <c r="N45" s="77">
        <v>74</v>
      </c>
      <c r="O45" s="77">
        <f t="shared" si="8"/>
        <v>105</v>
      </c>
      <c r="P45" s="77"/>
      <c r="Q45" s="99">
        <v>0</v>
      </c>
      <c r="R45" s="99">
        <v>0</v>
      </c>
      <c r="S45" s="77">
        <f t="shared" si="5"/>
        <v>0</v>
      </c>
      <c r="T45" s="77"/>
      <c r="U45" s="77">
        <v>10</v>
      </c>
      <c r="V45" s="77">
        <v>25</v>
      </c>
      <c r="W45" s="502">
        <f t="shared" si="9"/>
        <v>35</v>
      </c>
      <c r="X45" s="92"/>
      <c r="Y45" s="92"/>
    </row>
    <row r="46" spans="2:25" ht="11.25" customHeight="1">
      <c r="B46" s="2007"/>
      <c r="C46" s="391" t="s">
        <v>125</v>
      </c>
      <c r="D46" s="77"/>
      <c r="E46" s="47">
        <f>E47+E48</f>
        <v>120</v>
      </c>
      <c r="F46" s="47">
        <f>F47+F48</f>
        <v>122</v>
      </c>
      <c r="G46" s="47">
        <f t="shared" si="6"/>
        <v>242</v>
      </c>
      <c r="H46" s="77"/>
      <c r="I46" s="47">
        <f>SUM(I47:I48)</f>
        <v>114</v>
      </c>
      <c r="J46" s="47">
        <f>SUM(J47:J48)</f>
        <v>117</v>
      </c>
      <c r="K46" s="47">
        <f t="shared" si="7"/>
        <v>231</v>
      </c>
      <c r="L46" s="77"/>
      <c r="M46" s="47">
        <f>SUM(M47:M48)</f>
        <v>114</v>
      </c>
      <c r="N46" s="47">
        <f>SUM(N47:N48)</f>
        <v>117</v>
      </c>
      <c r="O46" s="47">
        <f t="shared" si="8"/>
        <v>231</v>
      </c>
      <c r="P46" s="47">
        <f>SUM(P47:P48)</f>
        <v>0</v>
      </c>
      <c r="Q46" s="138">
        <f>SUM(Q47:Q48)</f>
        <v>0</v>
      </c>
      <c r="R46" s="138">
        <f>SUM(R47:R48)</f>
        <v>0</v>
      </c>
      <c r="S46" s="47">
        <f t="shared" si="5"/>
        <v>0</v>
      </c>
      <c r="T46" s="47"/>
      <c r="U46" s="47">
        <f>U47+U48</f>
        <v>50</v>
      </c>
      <c r="V46" s="47">
        <f>V47+V48</f>
        <v>31</v>
      </c>
      <c r="W46" s="523">
        <f t="shared" si="9"/>
        <v>81</v>
      </c>
      <c r="X46" s="92"/>
      <c r="Y46" s="92"/>
    </row>
    <row r="47" spans="2:25" ht="11.25" customHeight="1">
      <c r="B47" s="2007"/>
      <c r="C47" s="233"/>
      <c r="D47" s="285" t="s">
        <v>228</v>
      </c>
      <c r="E47" s="77">
        <v>49</v>
      </c>
      <c r="F47" s="77">
        <v>49</v>
      </c>
      <c r="G47" s="77">
        <f t="shared" si="6"/>
        <v>98</v>
      </c>
      <c r="H47" s="285"/>
      <c r="I47" s="285">
        <v>45</v>
      </c>
      <c r="J47" s="285">
        <v>48</v>
      </c>
      <c r="K47" s="77">
        <f t="shared" si="7"/>
        <v>93</v>
      </c>
      <c r="L47" s="285"/>
      <c r="M47" s="285">
        <v>45</v>
      </c>
      <c r="N47" s="77">
        <v>48</v>
      </c>
      <c r="O47" s="77">
        <f t="shared" si="8"/>
        <v>93</v>
      </c>
      <c r="P47" s="77"/>
      <c r="Q47" s="99">
        <v>0</v>
      </c>
      <c r="R47" s="99">
        <v>0</v>
      </c>
      <c r="S47" s="77">
        <f t="shared" si="5"/>
        <v>0</v>
      </c>
      <c r="T47" s="77"/>
      <c r="U47" s="77">
        <v>9</v>
      </c>
      <c r="V47" s="77">
        <v>4</v>
      </c>
      <c r="W47" s="502">
        <f t="shared" si="9"/>
        <v>13</v>
      </c>
      <c r="X47" s="92"/>
      <c r="Y47" s="92"/>
    </row>
    <row r="48" spans="2:25" ht="11.25" customHeight="1">
      <c r="B48" s="2007"/>
      <c r="C48" s="233"/>
      <c r="D48" s="285" t="s">
        <v>227</v>
      </c>
      <c r="E48" s="77">
        <v>71</v>
      </c>
      <c r="F48" s="77">
        <v>73</v>
      </c>
      <c r="G48" s="77">
        <f t="shared" si="6"/>
        <v>144</v>
      </c>
      <c r="H48" s="285"/>
      <c r="I48" s="285">
        <v>69</v>
      </c>
      <c r="J48" s="285">
        <v>69</v>
      </c>
      <c r="K48" s="77">
        <f t="shared" si="7"/>
        <v>138</v>
      </c>
      <c r="L48" s="285"/>
      <c r="M48" s="285">
        <v>69</v>
      </c>
      <c r="N48" s="77">
        <v>69</v>
      </c>
      <c r="O48" s="77">
        <f t="shared" si="8"/>
        <v>138</v>
      </c>
      <c r="P48" s="77"/>
      <c r="Q48" s="99">
        <v>0</v>
      </c>
      <c r="R48" s="99">
        <v>0</v>
      </c>
      <c r="S48" s="77">
        <f t="shared" si="5"/>
        <v>0</v>
      </c>
      <c r="T48" s="77"/>
      <c r="U48" s="77">
        <v>41</v>
      </c>
      <c r="V48" s="77">
        <v>27</v>
      </c>
      <c r="W48" s="502">
        <f t="shared" si="9"/>
        <v>68</v>
      </c>
      <c r="X48" s="92"/>
      <c r="Y48" s="92"/>
    </row>
    <row r="49" spans="2:25" ht="11.25" customHeight="1">
      <c r="B49" s="2007"/>
      <c r="C49" s="391" t="s">
        <v>124</v>
      </c>
      <c r="D49" s="47"/>
      <c r="E49" s="47">
        <f>E50+E51+E52</f>
        <v>43</v>
      </c>
      <c r="F49" s="47">
        <f>F50+F51+F52</f>
        <v>42</v>
      </c>
      <c r="G49" s="47">
        <f t="shared" si="6"/>
        <v>85</v>
      </c>
      <c r="H49" s="47"/>
      <c r="I49" s="47">
        <f>SUM(I50:I52)</f>
        <v>41</v>
      </c>
      <c r="J49" s="47">
        <f>SUM(J50:J52)</f>
        <v>40</v>
      </c>
      <c r="K49" s="47">
        <f t="shared" si="7"/>
        <v>81</v>
      </c>
      <c r="L49" s="47"/>
      <c r="M49" s="47">
        <f>SUM(M50:M52)</f>
        <v>41</v>
      </c>
      <c r="N49" s="47">
        <f>SUM(N50:N52)</f>
        <v>39</v>
      </c>
      <c r="O49" s="47">
        <f t="shared" si="8"/>
        <v>80</v>
      </c>
      <c r="P49" s="47">
        <f>SUM(P50:P52)</f>
        <v>0</v>
      </c>
      <c r="Q49" s="138">
        <f>SUM(Q50:Q52)</f>
        <v>0</v>
      </c>
      <c r="R49" s="138">
        <f>SUM(R50:R52)</f>
        <v>0</v>
      </c>
      <c r="S49" s="47">
        <f t="shared" si="5"/>
        <v>0</v>
      </c>
      <c r="T49" s="47"/>
      <c r="U49" s="47">
        <f>U50+U51+U52</f>
        <v>0</v>
      </c>
      <c r="V49" s="47">
        <f>V50+V51+V52</f>
        <v>0</v>
      </c>
      <c r="W49" s="523">
        <f t="shared" si="9"/>
        <v>0</v>
      </c>
      <c r="X49" s="92"/>
      <c r="Y49" s="92"/>
    </row>
    <row r="50" spans="2:25" ht="11.25" customHeight="1">
      <c r="B50" s="2007"/>
      <c r="C50" s="233"/>
      <c r="D50" s="285" t="s">
        <v>228</v>
      </c>
      <c r="E50" s="77">
        <v>18</v>
      </c>
      <c r="F50" s="77">
        <v>21</v>
      </c>
      <c r="G50" s="77">
        <f t="shared" si="6"/>
        <v>39</v>
      </c>
      <c r="H50" s="285"/>
      <c r="I50" s="285">
        <v>18</v>
      </c>
      <c r="J50" s="285">
        <v>20</v>
      </c>
      <c r="K50" s="77">
        <f t="shared" si="7"/>
        <v>38</v>
      </c>
      <c r="L50" s="285"/>
      <c r="M50" s="77">
        <v>18</v>
      </c>
      <c r="N50" s="77">
        <v>20</v>
      </c>
      <c r="O50" s="77">
        <f t="shared" si="8"/>
        <v>38</v>
      </c>
      <c r="P50" s="77"/>
      <c r="Q50" s="99">
        <v>0</v>
      </c>
      <c r="R50" s="99">
        <v>0</v>
      </c>
      <c r="S50" s="77">
        <f t="shared" si="5"/>
        <v>0</v>
      </c>
      <c r="T50" s="77"/>
      <c r="U50" s="77">
        <v>0</v>
      </c>
      <c r="V50" s="77">
        <v>0</v>
      </c>
      <c r="W50" s="502">
        <f t="shared" si="9"/>
        <v>0</v>
      </c>
      <c r="X50" s="92"/>
      <c r="Y50" s="92"/>
    </row>
    <row r="51" spans="2:25" ht="11.25" customHeight="1">
      <c r="B51" s="2007"/>
      <c r="C51" s="233"/>
      <c r="D51" s="285" t="s">
        <v>229</v>
      </c>
      <c r="E51" s="77">
        <v>0</v>
      </c>
      <c r="F51" s="77">
        <v>1</v>
      </c>
      <c r="G51" s="77">
        <f t="shared" si="6"/>
        <v>1</v>
      </c>
      <c r="H51" s="285"/>
      <c r="I51" s="285">
        <v>0</v>
      </c>
      <c r="J51" s="285">
        <v>1</v>
      </c>
      <c r="K51" s="77">
        <f t="shared" si="7"/>
        <v>1</v>
      </c>
      <c r="L51" s="285"/>
      <c r="M51" s="77">
        <v>0</v>
      </c>
      <c r="N51" s="77">
        <v>0</v>
      </c>
      <c r="O51" s="77">
        <f t="shared" si="8"/>
        <v>0</v>
      </c>
      <c r="P51" s="77"/>
      <c r="Q51" s="99">
        <v>0</v>
      </c>
      <c r="R51" s="99">
        <v>0</v>
      </c>
      <c r="S51" s="77">
        <f t="shared" si="5"/>
        <v>0</v>
      </c>
      <c r="T51" s="77"/>
      <c r="U51" s="77">
        <v>0</v>
      </c>
      <c r="V51" s="77">
        <v>0</v>
      </c>
      <c r="W51" s="502">
        <f t="shared" si="9"/>
        <v>0</v>
      </c>
      <c r="X51" s="92"/>
      <c r="Y51" s="92"/>
    </row>
    <row r="52" spans="2:25" ht="11.25" customHeight="1">
      <c r="B52" s="2007"/>
      <c r="C52" s="233"/>
      <c r="D52" s="285" t="s">
        <v>227</v>
      </c>
      <c r="E52" s="77">
        <v>25</v>
      </c>
      <c r="F52" s="77">
        <v>20</v>
      </c>
      <c r="G52" s="77">
        <f t="shared" si="6"/>
        <v>45</v>
      </c>
      <c r="H52" s="285"/>
      <c r="I52" s="285">
        <v>23</v>
      </c>
      <c r="J52" s="285">
        <v>19</v>
      </c>
      <c r="K52" s="77">
        <f t="shared" si="7"/>
        <v>42</v>
      </c>
      <c r="L52" s="285"/>
      <c r="M52" s="77">
        <v>23</v>
      </c>
      <c r="N52" s="77">
        <v>19</v>
      </c>
      <c r="O52" s="77">
        <f t="shared" si="8"/>
        <v>42</v>
      </c>
      <c r="P52" s="77"/>
      <c r="Q52" s="99">
        <v>0</v>
      </c>
      <c r="R52" s="99">
        <v>0</v>
      </c>
      <c r="S52" s="77">
        <f t="shared" si="5"/>
        <v>0</v>
      </c>
      <c r="T52" s="77"/>
      <c r="U52" s="77">
        <v>0</v>
      </c>
      <c r="V52" s="77">
        <v>0</v>
      </c>
      <c r="W52" s="502">
        <f t="shared" si="9"/>
        <v>0</v>
      </c>
      <c r="X52" s="92"/>
      <c r="Y52" s="92"/>
    </row>
    <row r="53" spans="2:25" ht="11.25" customHeight="1">
      <c r="B53" s="2007"/>
      <c r="C53" s="391" t="s">
        <v>53</v>
      </c>
      <c r="D53" s="47"/>
      <c r="E53" s="47">
        <f>E54+E55</f>
        <v>43</v>
      </c>
      <c r="F53" s="47">
        <f>F54+F55</f>
        <v>34</v>
      </c>
      <c r="G53" s="47">
        <f t="shared" si="6"/>
        <v>77</v>
      </c>
      <c r="H53" s="47"/>
      <c r="I53" s="47">
        <f>SUM(I54:I55)</f>
        <v>39</v>
      </c>
      <c r="J53" s="47">
        <f>SUM(J54:J55)</f>
        <v>33</v>
      </c>
      <c r="K53" s="47">
        <f t="shared" si="7"/>
        <v>72</v>
      </c>
      <c r="L53" s="47"/>
      <c r="M53" s="47">
        <f>SUM(M54:M55)</f>
        <v>35</v>
      </c>
      <c r="N53" s="47">
        <f>SUM(N54:N55)</f>
        <v>30</v>
      </c>
      <c r="O53" s="47">
        <f t="shared" si="8"/>
        <v>65</v>
      </c>
      <c r="P53" s="47">
        <f>SUM(P54:P55)</f>
        <v>0</v>
      </c>
      <c r="Q53" s="138">
        <f>SUM(Q54:Q55)</f>
        <v>0</v>
      </c>
      <c r="R53" s="138">
        <f>SUM(R54:R55)</f>
        <v>0</v>
      </c>
      <c r="S53" s="47">
        <f t="shared" si="5"/>
        <v>0</v>
      </c>
      <c r="T53" s="47"/>
      <c r="U53" s="47">
        <f>U54+U55</f>
        <v>0</v>
      </c>
      <c r="V53" s="47">
        <f>V54+V55</f>
        <v>0</v>
      </c>
      <c r="W53" s="523">
        <f t="shared" si="9"/>
        <v>0</v>
      </c>
      <c r="X53" s="92"/>
      <c r="Y53" s="92"/>
    </row>
    <row r="54" spans="2:25" ht="11.25" customHeight="1">
      <c r="B54" s="2007"/>
      <c r="C54" s="233"/>
      <c r="D54" s="77" t="s">
        <v>228</v>
      </c>
      <c r="E54" s="77">
        <v>26</v>
      </c>
      <c r="F54" s="77">
        <v>15</v>
      </c>
      <c r="G54" s="77">
        <f t="shared" si="6"/>
        <v>41</v>
      </c>
      <c r="H54" s="77"/>
      <c r="I54" s="77">
        <v>22</v>
      </c>
      <c r="J54" s="77">
        <v>14</v>
      </c>
      <c r="K54" s="77">
        <f t="shared" si="7"/>
        <v>36</v>
      </c>
      <c r="L54" s="77"/>
      <c r="M54" s="77">
        <v>18</v>
      </c>
      <c r="N54" s="77">
        <v>11</v>
      </c>
      <c r="O54" s="77">
        <f t="shared" si="8"/>
        <v>29</v>
      </c>
      <c r="P54" s="77"/>
      <c r="Q54" s="99">
        <v>0</v>
      </c>
      <c r="R54" s="99">
        <v>0</v>
      </c>
      <c r="S54" s="77">
        <f t="shared" si="5"/>
        <v>0</v>
      </c>
      <c r="T54" s="77"/>
      <c r="U54" s="77">
        <v>0</v>
      </c>
      <c r="V54" s="77">
        <v>0</v>
      </c>
      <c r="W54" s="502">
        <f t="shared" si="9"/>
        <v>0</v>
      </c>
      <c r="X54" s="92"/>
      <c r="Y54" s="92"/>
    </row>
    <row r="55" spans="2:25" ht="11.25" customHeight="1">
      <c r="B55" s="2007"/>
      <c r="C55" s="233"/>
      <c r="D55" s="77" t="s">
        <v>227</v>
      </c>
      <c r="E55" s="77">
        <v>17</v>
      </c>
      <c r="F55" s="77">
        <v>19</v>
      </c>
      <c r="G55" s="77">
        <f t="shared" si="6"/>
        <v>36</v>
      </c>
      <c r="H55" s="77"/>
      <c r="I55" s="77">
        <v>17</v>
      </c>
      <c r="J55" s="77">
        <v>19</v>
      </c>
      <c r="K55" s="77">
        <f t="shared" si="7"/>
        <v>36</v>
      </c>
      <c r="L55" s="77"/>
      <c r="M55" s="77">
        <v>17</v>
      </c>
      <c r="N55" s="77">
        <v>19</v>
      </c>
      <c r="O55" s="77">
        <f t="shared" si="8"/>
        <v>36</v>
      </c>
      <c r="P55" s="77"/>
      <c r="Q55" s="99">
        <v>0</v>
      </c>
      <c r="R55" s="99">
        <v>0</v>
      </c>
      <c r="S55" s="77">
        <f t="shared" si="5"/>
        <v>0</v>
      </c>
      <c r="T55" s="77"/>
      <c r="U55" s="77">
        <v>0</v>
      </c>
      <c r="V55" s="77">
        <v>0</v>
      </c>
      <c r="W55" s="502">
        <f t="shared" si="9"/>
        <v>0</v>
      </c>
      <c r="X55" s="92"/>
      <c r="Y55" s="92"/>
    </row>
    <row r="56" spans="2:25" ht="11.25" customHeight="1">
      <c r="B56" s="2007"/>
      <c r="C56" s="391" t="s">
        <v>123</v>
      </c>
      <c r="D56" s="47"/>
      <c r="E56" s="47">
        <f>E57+E58+E59</f>
        <v>70</v>
      </c>
      <c r="F56" s="47">
        <f>F57+F58+F59</f>
        <v>63</v>
      </c>
      <c r="G56" s="47">
        <f t="shared" si="6"/>
        <v>133</v>
      </c>
      <c r="H56" s="47"/>
      <c r="I56" s="47">
        <f>SUM(I57:I59)</f>
        <v>70</v>
      </c>
      <c r="J56" s="47">
        <f>SUM(J57:J59)</f>
        <v>63</v>
      </c>
      <c r="K56" s="47">
        <f t="shared" si="7"/>
        <v>133</v>
      </c>
      <c r="L56" s="47"/>
      <c r="M56" s="47">
        <f>SUM(M57:M59)</f>
        <v>70</v>
      </c>
      <c r="N56" s="47">
        <f>SUM(N57:N59)</f>
        <v>63</v>
      </c>
      <c r="O56" s="47">
        <f t="shared" si="8"/>
        <v>133</v>
      </c>
      <c r="P56" s="47">
        <f>SUM(P57:P59)</f>
        <v>0</v>
      </c>
      <c r="Q56" s="138">
        <f>SUM(Q57:Q59)</f>
        <v>0</v>
      </c>
      <c r="R56" s="138">
        <f>SUM(R57:R59)</f>
        <v>0</v>
      </c>
      <c r="S56" s="47">
        <f t="shared" si="5"/>
        <v>0</v>
      </c>
      <c r="T56" s="47"/>
      <c r="U56" s="47">
        <f>U57+U58+U59</f>
        <v>0</v>
      </c>
      <c r="V56" s="47">
        <f>V57+V58+V59</f>
        <v>0</v>
      </c>
      <c r="W56" s="523">
        <f t="shared" si="9"/>
        <v>0</v>
      </c>
      <c r="X56" s="92"/>
      <c r="Y56" s="92"/>
    </row>
    <row r="57" spans="2:25" ht="11.25" customHeight="1">
      <c r="B57" s="2007"/>
      <c r="C57" s="421"/>
      <c r="D57" s="285" t="s">
        <v>228</v>
      </c>
      <c r="E57" s="77">
        <v>36</v>
      </c>
      <c r="F57" s="77">
        <v>33</v>
      </c>
      <c r="G57" s="77">
        <f t="shared" si="6"/>
        <v>69</v>
      </c>
      <c r="H57" s="285"/>
      <c r="I57" s="285">
        <v>36</v>
      </c>
      <c r="J57" s="285">
        <v>33</v>
      </c>
      <c r="K57" s="77">
        <f t="shared" si="7"/>
        <v>69</v>
      </c>
      <c r="L57" s="285"/>
      <c r="M57" s="77">
        <v>36</v>
      </c>
      <c r="N57" s="77">
        <v>33</v>
      </c>
      <c r="O57" s="77">
        <f t="shared" si="8"/>
        <v>69</v>
      </c>
      <c r="P57" s="77"/>
      <c r="Q57" s="99">
        <v>0</v>
      </c>
      <c r="R57" s="99">
        <v>0</v>
      </c>
      <c r="S57" s="77">
        <f t="shared" si="5"/>
        <v>0</v>
      </c>
      <c r="T57" s="77"/>
      <c r="U57" s="77">
        <v>0</v>
      </c>
      <c r="V57" s="77">
        <v>0</v>
      </c>
      <c r="W57" s="502">
        <f t="shared" si="9"/>
        <v>0</v>
      </c>
      <c r="X57" s="92"/>
      <c r="Y57" s="92"/>
    </row>
    <row r="58" spans="2:25" ht="11.25" customHeight="1">
      <c r="B58" s="2007"/>
      <c r="C58" s="421"/>
      <c r="D58" s="285" t="s">
        <v>227</v>
      </c>
      <c r="E58" s="77">
        <v>27</v>
      </c>
      <c r="F58" s="77">
        <v>17</v>
      </c>
      <c r="G58" s="77">
        <f t="shared" si="6"/>
        <v>44</v>
      </c>
      <c r="H58" s="285"/>
      <c r="I58" s="285">
        <v>27</v>
      </c>
      <c r="J58" s="285">
        <v>17</v>
      </c>
      <c r="K58" s="77">
        <f t="shared" si="7"/>
        <v>44</v>
      </c>
      <c r="L58" s="285"/>
      <c r="M58" s="77">
        <v>27</v>
      </c>
      <c r="N58" s="77">
        <v>17</v>
      </c>
      <c r="O58" s="77">
        <f t="shared" si="8"/>
        <v>44</v>
      </c>
      <c r="P58" s="77"/>
      <c r="Q58" s="99">
        <v>0</v>
      </c>
      <c r="R58" s="99">
        <v>0</v>
      </c>
      <c r="S58" s="77">
        <f t="shared" si="5"/>
        <v>0</v>
      </c>
      <c r="T58" s="77"/>
      <c r="U58" s="77">
        <v>0</v>
      </c>
      <c r="V58" s="77">
        <v>0</v>
      </c>
      <c r="W58" s="502">
        <f t="shared" si="9"/>
        <v>0</v>
      </c>
      <c r="X58" s="92"/>
      <c r="Y58" s="92"/>
    </row>
    <row r="59" spans="2:25" ht="11.25" customHeight="1">
      <c r="B59" s="2007"/>
      <c r="C59" s="421"/>
      <c r="D59" s="285" t="s">
        <v>226</v>
      </c>
      <c r="E59" s="77">
        <v>7</v>
      </c>
      <c r="F59" s="77">
        <v>13</v>
      </c>
      <c r="G59" s="77">
        <f t="shared" si="6"/>
        <v>20</v>
      </c>
      <c r="H59" s="285"/>
      <c r="I59" s="285">
        <v>7</v>
      </c>
      <c r="J59" s="285">
        <v>13</v>
      </c>
      <c r="K59" s="77">
        <f t="shared" si="7"/>
        <v>20</v>
      </c>
      <c r="L59" s="285"/>
      <c r="M59" s="77">
        <v>7</v>
      </c>
      <c r="N59" s="77">
        <v>13</v>
      </c>
      <c r="O59" s="77">
        <f t="shared" si="8"/>
        <v>20</v>
      </c>
      <c r="P59" s="77"/>
      <c r="Q59" s="99">
        <v>0</v>
      </c>
      <c r="R59" s="99">
        <v>0</v>
      </c>
      <c r="S59" s="77">
        <f t="shared" si="5"/>
        <v>0</v>
      </c>
      <c r="T59" s="77"/>
      <c r="U59" s="77">
        <v>0</v>
      </c>
      <c r="V59" s="77">
        <v>0</v>
      </c>
      <c r="W59" s="502">
        <f t="shared" si="9"/>
        <v>0</v>
      </c>
      <c r="X59" s="92"/>
      <c r="Y59" s="92"/>
    </row>
    <row r="60" spans="2:25" ht="11.25" customHeight="1">
      <c r="B60" s="2007"/>
      <c r="C60" s="391" t="s">
        <v>32</v>
      </c>
      <c r="D60" s="47"/>
      <c r="E60" s="47">
        <f>E61</f>
        <v>37</v>
      </c>
      <c r="F60" s="47">
        <f>F61</f>
        <v>26</v>
      </c>
      <c r="G60" s="47">
        <f t="shared" si="6"/>
        <v>63</v>
      </c>
      <c r="H60" s="47"/>
      <c r="I60" s="47">
        <f>SUM(I61)</f>
        <v>37</v>
      </c>
      <c r="J60" s="47">
        <f>SUM(J61)</f>
        <v>26</v>
      </c>
      <c r="K60" s="47">
        <f t="shared" si="7"/>
        <v>63</v>
      </c>
      <c r="L60" s="47"/>
      <c r="M60" s="47">
        <f>SUM(M61)</f>
        <v>37</v>
      </c>
      <c r="N60" s="47">
        <f>SUM(N61)</f>
        <v>26</v>
      </c>
      <c r="O60" s="47">
        <f t="shared" si="8"/>
        <v>63</v>
      </c>
      <c r="P60" s="47">
        <f>SUM(P61)</f>
        <v>0</v>
      </c>
      <c r="Q60" s="138">
        <f>SUM(Q61)</f>
        <v>0</v>
      </c>
      <c r="R60" s="138">
        <f>SUM(R61)</f>
        <v>0</v>
      </c>
      <c r="S60" s="47">
        <f t="shared" si="5"/>
        <v>0</v>
      </c>
      <c r="T60" s="47"/>
      <c r="U60" s="47">
        <f>U61</f>
        <v>0</v>
      </c>
      <c r="V60" s="47">
        <f>V61</f>
        <v>0</v>
      </c>
      <c r="W60" s="523">
        <f t="shared" si="9"/>
        <v>0</v>
      </c>
      <c r="X60" s="92"/>
      <c r="Y60" s="92"/>
    </row>
    <row r="61" spans="2:25" ht="11.25" customHeight="1">
      <c r="B61" s="2008"/>
      <c r="C61" s="233"/>
      <c r="D61" s="77" t="s">
        <v>225</v>
      </c>
      <c r="E61" s="77">
        <v>37</v>
      </c>
      <c r="F61" s="77">
        <v>26</v>
      </c>
      <c r="G61" s="77">
        <f t="shared" si="6"/>
        <v>63</v>
      </c>
      <c r="H61" s="77"/>
      <c r="I61" s="77">
        <v>37</v>
      </c>
      <c r="J61" s="77">
        <v>26</v>
      </c>
      <c r="K61" s="77">
        <f t="shared" si="7"/>
        <v>63</v>
      </c>
      <c r="L61" s="77"/>
      <c r="M61" s="285">
        <v>37</v>
      </c>
      <c r="N61" s="77">
        <v>26</v>
      </c>
      <c r="O61" s="77">
        <f t="shared" si="8"/>
        <v>63</v>
      </c>
      <c r="P61" s="77"/>
      <c r="Q61" s="99">
        <v>0</v>
      </c>
      <c r="R61" s="99">
        <v>0</v>
      </c>
      <c r="S61" s="77">
        <f t="shared" si="5"/>
        <v>0</v>
      </c>
      <c r="T61" s="77"/>
      <c r="U61" s="77">
        <v>0</v>
      </c>
      <c r="V61" s="77">
        <v>0</v>
      </c>
      <c r="W61" s="502">
        <f t="shared" si="9"/>
        <v>0</v>
      </c>
      <c r="X61" s="92"/>
      <c r="Y61" s="92"/>
    </row>
    <row r="62" spans="2:25">
      <c r="B62" s="2006">
        <v>1403</v>
      </c>
      <c r="C62" s="35" t="s">
        <v>14</v>
      </c>
      <c r="D62" s="111"/>
      <c r="E62" s="39">
        <f>E63+E65+E67</f>
        <v>133</v>
      </c>
      <c r="F62" s="39">
        <f>F63+F65+F67</f>
        <v>187</v>
      </c>
      <c r="G62" s="39">
        <f t="shared" si="6"/>
        <v>320</v>
      </c>
      <c r="H62" s="111"/>
      <c r="I62" s="39">
        <f>SUM(I63+I65+I67)</f>
        <v>130</v>
      </c>
      <c r="J62" s="39">
        <f>SUM(J63+J65+J67)</f>
        <v>181</v>
      </c>
      <c r="K62" s="39">
        <f t="shared" si="7"/>
        <v>311</v>
      </c>
      <c r="L62" s="111"/>
      <c r="M62" s="39">
        <f>SUM(M63+M65+M67)</f>
        <v>97</v>
      </c>
      <c r="N62" s="39">
        <f>SUM(N63+N65+N67)</f>
        <v>134</v>
      </c>
      <c r="O62" s="39">
        <f t="shared" si="8"/>
        <v>231</v>
      </c>
      <c r="P62" s="39">
        <f>SUM(P63+P65+P67)</f>
        <v>0</v>
      </c>
      <c r="Q62" s="39">
        <f>SUM(Q63+Q65+Q67)</f>
        <v>0</v>
      </c>
      <c r="R62" s="39">
        <f>SUM(R63+R65+R67)</f>
        <v>0</v>
      </c>
      <c r="S62" s="39">
        <f t="shared" ref="S62:S69" si="10">SUM(P62:R62)</f>
        <v>0</v>
      </c>
      <c r="T62" s="39"/>
      <c r="U62" s="39">
        <f>U63+U65+U67</f>
        <v>0</v>
      </c>
      <c r="V62" s="39">
        <f>V63+V65+V67</f>
        <v>0</v>
      </c>
      <c r="W62" s="501">
        <f t="shared" si="9"/>
        <v>0</v>
      </c>
      <c r="X62" s="92"/>
      <c r="Y62" s="92"/>
    </row>
    <row r="63" spans="2:25" ht="11.25" customHeight="1">
      <c r="B63" s="2007"/>
      <c r="C63" s="391" t="s">
        <v>33</v>
      </c>
      <c r="D63" s="77"/>
      <c r="E63" s="47">
        <f>SUM(E64)</f>
        <v>52</v>
      </c>
      <c r="F63" s="47">
        <f>SUM(F64)</f>
        <v>57</v>
      </c>
      <c r="G63" s="47">
        <f t="shared" si="6"/>
        <v>109</v>
      </c>
      <c r="H63" s="77"/>
      <c r="I63" s="47">
        <f>SUM(I64)</f>
        <v>50</v>
      </c>
      <c r="J63" s="47">
        <f>SUM(J64)</f>
        <v>54</v>
      </c>
      <c r="K63" s="47">
        <f t="shared" si="7"/>
        <v>104</v>
      </c>
      <c r="L63" s="77"/>
      <c r="M63" s="47">
        <f>SUM(M64)</f>
        <v>29</v>
      </c>
      <c r="N63" s="47">
        <f>SUM(N64)</f>
        <v>22</v>
      </c>
      <c r="O63" s="47">
        <f t="shared" si="8"/>
        <v>51</v>
      </c>
      <c r="P63" s="47">
        <f>SUM(P64:P64)</f>
        <v>0</v>
      </c>
      <c r="Q63" s="138">
        <f>SUM(Q64)</f>
        <v>0</v>
      </c>
      <c r="R63" s="138">
        <f>SUM(R64)</f>
        <v>0</v>
      </c>
      <c r="S63" s="47">
        <f t="shared" si="10"/>
        <v>0</v>
      </c>
      <c r="T63" s="47"/>
      <c r="U63" s="47">
        <f>SUM(U64)</f>
        <v>0</v>
      </c>
      <c r="V63" s="47">
        <f>SUM(V64)</f>
        <v>0</v>
      </c>
      <c r="W63" s="523">
        <f t="shared" si="9"/>
        <v>0</v>
      </c>
      <c r="X63" s="92"/>
      <c r="Y63" s="92"/>
    </row>
    <row r="64" spans="2:25" ht="11.25" customHeight="1">
      <c r="B64" s="2007"/>
      <c r="C64" s="233"/>
      <c r="D64" s="285" t="s">
        <v>224</v>
      </c>
      <c r="E64" s="77">
        <v>52</v>
      </c>
      <c r="F64" s="77">
        <v>57</v>
      </c>
      <c r="G64" s="77">
        <f t="shared" si="6"/>
        <v>109</v>
      </c>
      <c r="H64" s="285"/>
      <c r="I64" s="285">
        <v>50</v>
      </c>
      <c r="J64" s="285">
        <v>54</v>
      </c>
      <c r="K64" s="285">
        <f t="shared" si="7"/>
        <v>104</v>
      </c>
      <c r="L64" s="285"/>
      <c r="M64" s="285">
        <v>29</v>
      </c>
      <c r="N64" s="77">
        <v>22</v>
      </c>
      <c r="O64" s="77">
        <f t="shared" si="8"/>
        <v>51</v>
      </c>
      <c r="P64" s="77"/>
      <c r="Q64" s="99">
        <v>0</v>
      </c>
      <c r="R64" s="99">
        <v>0</v>
      </c>
      <c r="S64" s="77">
        <f t="shared" si="10"/>
        <v>0</v>
      </c>
      <c r="T64" s="77"/>
      <c r="U64" s="77">
        <v>0</v>
      </c>
      <c r="V64" s="77">
        <v>0</v>
      </c>
      <c r="W64" s="502">
        <f t="shared" si="9"/>
        <v>0</v>
      </c>
      <c r="X64" s="92"/>
      <c r="Y64" s="92"/>
    </row>
    <row r="65" spans="2:25" ht="11.25" customHeight="1">
      <c r="B65" s="2007"/>
      <c r="C65" s="391" t="s">
        <v>15</v>
      </c>
      <c r="D65" s="47"/>
      <c r="E65" s="47">
        <f>E66</f>
        <v>32</v>
      </c>
      <c r="F65" s="47">
        <f>F66</f>
        <v>41</v>
      </c>
      <c r="G65" s="47">
        <f t="shared" si="6"/>
        <v>73</v>
      </c>
      <c r="H65" s="47"/>
      <c r="I65" s="47">
        <f>SUM(I66)</f>
        <v>31</v>
      </c>
      <c r="J65" s="47">
        <f>SUM(J66)</f>
        <v>41</v>
      </c>
      <c r="K65" s="47">
        <f t="shared" si="7"/>
        <v>72</v>
      </c>
      <c r="L65" s="47"/>
      <c r="M65" s="47">
        <f>SUM(M66)</f>
        <v>19</v>
      </c>
      <c r="N65" s="47">
        <f>SUM(N66)</f>
        <v>26</v>
      </c>
      <c r="O65" s="47">
        <f t="shared" si="8"/>
        <v>45</v>
      </c>
      <c r="P65" s="47">
        <f>SUM(P66)</f>
        <v>0</v>
      </c>
      <c r="Q65" s="138">
        <f>SUM(Q66)</f>
        <v>0</v>
      </c>
      <c r="R65" s="138">
        <f>SUM(R66)</f>
        <v>0</v>
      </c>
      <c r="S65" s="47">
        <f t="shared" si="10"/>
        <v>0</v>
      </c>
      <c r="T65" s="47"/>
      <c r="U65" s="47">
        <f>U66</f>
        <v>0</v>
      </c>
      <c r="V65" s="47">
        <f>V66</f>
        <v>0</v>
      </c>
      <c r="W65" s="523">
        <f t="shared" si="9"/>
        <v>0</v>
      </c>
      <c r="X65" s="92"/>
      <c r="Y65" s="92"/>
    </row>
    <row r="66" spans="2:25" ht="11.25" customHeight="1">
      <c r="B66" s="2007"/>
      <c r="C66" s="233"/>
      <c r="D66" s="285" t="s">
        <v>224</v>
      </c>
      <c r="E66" s="77">
        <v>32</v>
      </c>
      <c r="F66" s="77">
        <v>41</v>
      </c>
      <c r="G66" s="77">
        <f t="shared" si="6"/>
        <v>73</v>
      </c>
      <c r="H66" s="285"/>
      <c r="I66" s="285">
        <v>31</v>
      </c>
      <c r="J66" s="285">
        <v>41</v>
      </c>
      <c r="K66" s="285">
        <f t="shared" si="7"/>
        <v>72</v>
      </c>
      <c r="L66" s="285"/>
      <c r="M66" s="285">
        <v>19</v>
      </c>
      <c r="N66" s="77">
        <v>26</v>
      </c>
      <c r="O66" s="77">
        <f t="shared" si="8"/>
        <v>45</v>
      </c>
      <c r="P66" s="77"/>
      <c r="Q66" s="99">
        <v>0</v>
      </c>
      <c r="R66" s="99">
        <v>0</v>
      </c>
      <c r="S66" s="77">
        <f t="shared" si="10"/>
        <v>0</v>
      </c>
      <c r="T66" s="77"/>
      <c r="U66" s="77">
        <v>0</v>
      </c>
      <c r="V66" s="77">
        <v>0</v>
      </c>
      <c r="W66" s="502">
        <f t="shared" si="9"/>
        <v>0</v>
      </c>
      <c r="X66" s="92"/>
      <c r="Y66" s="92"/>
    </row>
    <row r="67" spans="2:25" ht="11.25" customHeight="1">
      <c r="B67" s="2007"/>
      <c r="C67" s="391" t="s">
        <v>16</v>
      </c>
      <c r="D67" s="77"/>
      <c r="E67" s="47">
        <f>SUM(E68:E69)</f>
        <v>49</v>
      </c>
      <c r="F67" s="47">
        <f>SUM(F68:F69)</f>
        <v>89</v>
      </c>
      <c r="G67" s="47">
        <f t="shared" si="6"/>
        <v>138</v>
      </c>
      <c r="H67" s="77"/>
      <c r="I67" s="47">
        <f>SUM(I68:I69)</f>
        <v>49</v>
      </c>
      <c r="J67" s="47">
        <f>SUM(J68:J69)</f>
        <v>86</v>
      </c>
      <c r="K67" s="47">
        <f t="shared" si="7"/>
        <v>135</v>
      </c>
      <c r="L67" s="77"/>
      <c r="M67" s="47">
        <f>SUM(M68:M69)</f>
        <v>49</v>
      </c>
      <c r="N67" s="47">
        <f>SUM(N68:N69)</f>
        <v>86</v>
      </c>
      <c r="O67" s="47">
        <f t="shared" si="8"/>
        <v>135</v>
      </c>
      <c r="P67" s="47">
        <f>SUM(P68:P69)</f>
        <v>0</v>
      </c>
      <c r="Q67" s="138">
        <f>SUM(Q68:Q69)</f>
        <v>0</v>
      </c>
      <c r="R67" s="138">
        <f>SUM(R68:R69)</f>
        <v>0</v>
      </c>
      <c r="S67" s="47">
        <f t="shared" si="10"/>
        <v>0</v>
      </c>
      <c r="T67" s="47"/>
      <c r="U67" s="47">
        <f>SUM(U68:U69)</f>
        <v>0</v>
      </c>
      <c r="V67" s="47">
        <f>SUM(V68:V69)</f>
        <v>0</v>
      </c>
      <c r="W67" s="523">
        <f t="shared" si="9"/>
        <v>0</v>
      </c>
      <c r="X67" s="92"/>
      <c r="Y67" s="92"/>
    </row>
    <row r="68" spans="2:25" ht="11.25" customHeight="1">
      <c r="B68" s="2014"/>
      <c r="C68" s="233"/>
      <c r="D68" s="77" t="s">
        <v>224</v>
      </c>
      <c r="E68" s="77">
        <v>40</v>
      </c>
      <c r="F68" s="77">
        <v>72</v>
      </c>
      <c r="G68" s="77">
        <f t="shared" si="6"/>
        <v>112</v>
      </c>
      <c r="H68" s="77"/>
      <c r="I68" s="77">
        <v>40</v>
      </c>
      <c r="J68" s="77">
        <v>70</v>
      </c>
      <c r="K68" s="285">
        <f t="shared" si="7"/>
        <v>110</v>
      </c>
      <c r="L68" s="77"/>
      <c r="M68" s="285">
        <v>40</v>
      </c>
      <c r="N68" s="77">
        <v>70</v>
      </c>
      <c r="O68" s="77">
        <f t="shared" si="8"/>
        <v>110</v>
      </c>
      <c r="P68" s="77"/>
      <c r="Q68" s="99">
        <v>0</v>
      </c>
      <c r="R68" s="99">
        <v>0</v>
      </c>
      <c r="S68" s="77">
        <f t="shared" si="10"/>
        <v>0</v>
      </c>
      <c r="T68" s="77"/>
      <c r="U68" s="77">
        <v>0</v>
      </c>
      <c r="V68" s="77">
        <v>0</v>
      </c>
      <c r="W68" s="502">
        <f t="shared" si="9"/>
        <v>0</v>
      </c>
      <c r="X68" s="92"/>
      <c r="Y68" s="92"/>
    </row>
    <row r="69" spans="2:25" ht="11.25" customHeight="1">
      <c r="B69" s="2015"/>
      <c r="C69" s="419"/>
      <c r="D69" s="418" t="s">
        <v>223</v>
      </c>
      <c r="E69" s="418">
        <v>9</v>
      </c>
      <c r="F69" s="418">
        <v>17</v>
      </c>
      <c r="G69" s="418">
        <f t="shared" si="6"/>
        <v>26</v>
      </c>
      <c r="H69" s="418"/>
      <c r="I69" s="418">
        <v>9</v>
      </c>
      <c r="J69" s="418">
        <v>16</v>
      </c>
      <c r="K69" s="486">
        <f t="shared" si="7"/>
        <v>25</v>
      </c>
      <c r="L69" s="418"/>
      <c r="M69" s="486">
        <v>9</v>
      </c>
      <c r="N69" s="418">
        <v>16</v>
      </c>
      <c r="O69" s="418">
        <f t="shared" si="8"/>
        <v>25</v>
      </c>
      <c r="P69" s="418"/>
      <c r="Q69" s="418">
        <v>0</v>
      </c>
      <c r="R69" s="418">
        <v>0</v>
      </c>
      <c r="S69" s="418">
        <f t="shared" si="10"/>
        <v>0</v>
      </c>
      <c r="T69" s="418"/>
      <c r="U69" s="418">
        <v>0</v>
      </c>
      <c r="V69" s="77">
        <v>0</v>
      </c>
      <c r="W69" s="536">
        <f t="shared" si="9"/>
        <v>0</v>
      </c>
      <c r="X69" s="92"/>
      <c r="Y69" s="92"/>
    </row>
    <row r="70" spans="2:25" ht="12" customHeight="1">
      <c r="B70" s="73"/>
      <c r="C70" s="99"/>
      <c r="D70" s="77"/>
      <c r="E70" s="77"/>
      <c r="F70" s="77"/>
      <c r="G70" s="77"/>
      <c r="H70" s="77"/>
      <c r="I70" s="77"/>
      <c r="J70" s="77"/>
      <c r="K70" s="77"/>
      <c r="L70" s="77"/>
      <c r="M70" s="77"/>
      <c r="N70" s="77"/>
      <c r="O70" s="77"/>
      <c r="P70" s="97"/>
      <c r="Q70" s="208"/>
      <c r="R70" s="208"/>
      <c r="S70" s="513"/>
      <c r="T70" s="513"/>
      <c r="U70" s="208"/>
      <c r="V70" s="512"/>
      <c r="W70" s="511" t="s">
        <v>222</v>
      </c>
      <c r="X70" s="92"/>
      <c r="Y70" s="92"/>
    </row>
    <row r="71" spans="2:25" ht="12" customHeight="1">
      <c r="B71" s="73"/>
      <c r="C71" s="77"/>
      <c r="D71" s="77"/>
      <c r="E71" s="77"/>
      <c r="F71" s="77"/>
      <c r="G71" s="77"/>
      <c r="H71" s="77"/>
      <c r="I71" s="77"/>
      <c r="J71" s="77"/>
      <c r="K71" s="77"/>
      <c r="L71" s="77"/>
      <c r="M71" s="77"/>
      <c r="N71" s="77"/>
      <c r="O71" s="77"/>
      <c r="P71" s="97"/>
      <c r="Q71" s="208"/>
      <c r="R71" s="510"/>
      <c r="S71" s="208"/>
      <c r="T71" s="208"/>
      <c r="U71" s="208"/>
      <c r="V71" s="509"/>
      <c r="W71" s="422" t="s">
        <v>261</v>
      </c>
    </row>
    <row r="72" spans="2:25" ht="3" customHeight="1">
      <c r="B72" s="73"/>
      <c r="C72" s="77"/>
      <c r="D72" s="77"/>
      <c r="E72" s="77"/>
      <c r="F72" s="77"/>
      <c r="G72" s="77"/>
      <c r="H72" s="77"/>
      <c r="I72" s="77"/>
      <c r="J72" s="77"/>
      <c r="K72" s="77"/>
      <c r="L72" s="77"/>
      <c r="M72" s="77"/>
      <c r="N72" s="77"/>
      <c r="O72" s="77"/>
      <c r="P72" s="97"/>
      <c r="Q72" s="208"/>
      <c r="R72" s="510"/>
      <c r="S72" s="208"/>
      <c r="T72" s="208"/>
      <c r="U72" s="208"/>
      <c r="V72" s="509"/>
      <c r="W72" s="422"/>
    </row>
    <row r="73" spans="2:25" ht="15" customHeight="1">
      <c r="B73" s="2206" t="s">
        <v>115</v>
      </c>
      <c r="C73" s="2199" t="s">
        <v>220</v>
      </c>
      <c r="D73" s="2199"/>
      <c r="E73" s="2467" t="s">
        <v>219</v>
      </c>
      <c r="F73" s="2467"/>
      <c r="G73" s="2467"/>
      <c r="H73" s="55"/>
      <c r="I73" s="2463" t="s">
        <v>260</v>
      </c>
      <c r="J73" s="2463"/>
      <c r="K73" s="2463"/>
      <c r="L73" s="55"/>
      <c r="M73" s="2467" t="s">
        <v>218</v>
      </c>
      <c r="N73" s="2467"/>
      <c r="O73" s="2467"/>
      <c r="P73" s="508"/>
      <c r="Q73" s="2462" t="s">
        <v>259</v>
      </c>
      <c r="R73" s="2462"/>
      <c r="S73" s="2462"/>
      <c r="T73" s="209"/>
      <c r="U73" s="2462" t="s">
        <v>258</v>
      </c>
      <c r="V73" s="2462"/>
      <c r="W73" s="2466"/>
      <c r="X73" s="92"/>
      <c r="Y73" s="97"/>
    </row>
    <row r="74" spans="2:25" ht="15" customHeight="1">
      <c r="B74" s="2442"/>
      <c r="C74" s="2201"/>
      <c r="D74" s="2201"/>
      <c r="E74" s="96" t="s">
        <v>26</v>
      </c>
      <c r="F74" s="96" t="s">
        <v>27</v>
      </c>
      <c r="G74" s="96" t="s">
        <v>5</v>
      </c>
      <c r="H74" s="59"/>
      <c r="I74" s="96" t="s">
        <v>26</v>
      </c>
      <c r="J74" s="96" t="s">
        <v>27</v>
      </c>
      <c r="K74" s="96" t="s">
        <v>5</v>
      </c>
      <c r="L74" s="59"/>
      <c r="M74" s="96" t="s">
        <v>26</v>
      </c>
      <c r="N74" s="96" t="s">
        <v>27</v>
      </c>
      <c r="O74" s="96" t="s">
        <v>5</v>
      </c>
      <c r="P74" s="507"/>
      <c r="Q74" s="96" t="s">
        <v>26</v>
      </c>
      <c r="R74" s="96" t="s">
        <v>27</v>
      </c>
      <c r="S74" s="96" t="s">
        <v>5</v>
      </c>
      <c r="T74" s="96"/>
      <c r="U74" s="96" t="s">
        <v>26</v>
      </c>
      <c r="V74" s="96" t="s">
        <v>27</v>
      </c>
      <c r="W74" s="506" t="s">
        <v>5</v>
      </c>
      <c r="X74" s="92"/>
    </row>
    <row r="75" spans="2:25">
      <c r="B75" s="2010">
        <v>1404</v>
      </c>
      <c r="C75" s="35" t="s">
        <v>34</v>
      </c>
      <c r="D75" s="111"/>
      <c r="E75" s="109">
        <f>SUM(E76+E80)</f>
        <v>937</v>
      </c>
      <c r="F75" s="109">
        <f>SUM(F76+F80)</f>
        <v>327</v>
      </c>
      <c r="G75" s="109">
        <f t="shared" ref="G75:G106" si="11">SUM(E75:F75)</f>
        <v>1264</v>
      </c>
      <c r="H75" s="355"/>
      <c r="I75" s="505">
        <f>SUM(I76+I80)</f>
        <v>926</v>
      </c>
      <c r="J75" s="505">
        <f>SUM(J76+J80)</f>
        <v>322</v>
      </c>
      <c r="K75" s="505">
        <f t="shared" ref="K75:K81" si="12">SUM(I75:J75)</f>
        <v>1248</v>
      </c>
      <c r="L75" s="505">
        <f>SUM(L76+L80)</f>
        <v>0</v>
      </c>
      <c r="M75" s="505">
        <f>SUM(M76+M80)</f>
        <v>713</v>
      </c>
      <c r="N75" s="505">
        <f>SUM(N76+N80)</f>
        <v>267</v>
      </c>
      <c r="O75" s="505">
        <f t="shared" ref="O75:O81" si="13">SUM(M75:N75)</f>
        <v>980</v>
      </c>
      <c r="P75" s="505">
        <f>SUM(P76+P80)</f>
        <v>0</v>
      </c>
      <c r="Q75" s="505">
        <f>SUM(Q76+Q80)</f>
        <v>0</v>
      </c>
      <c r="R75" s="505">
        <f>SUM(R76+R80)</f>
        <v>0</v>
      </c>
      <c r="S75" s="505">
        <f t="shared" ref="S75:S106" si="14">SUM(Q75:R75)</f>
        <v>0</v>
      </c>
      <c r="T75" s="505">
        <f>SUM(T76+T80)</f>
        <v>0</v>
      </c>
      <c r="U75" s="505">
        <f>SUM(U76+U80)</f>
        <v>713</v>
      </c>
      <c r="V75" s="505">
        <f>SUM(V76+V80)</f>
        <v>267</v>
      </c>
      <c r="W75" s="504">
        <f>SUM(T75:V75)</f>
        <v>980</v>
      </c>
    </row>
    <row r="76" spans="2:25" ht="12" customHeight="1">
      <c r="B76" s="1981"/>
      <c r="C76" s="391" t="s">
        <v>109</v>
      </c>
      <c r="D76" s="77"/>
      <c r="E76" s="47">
        <f>SUM(E77:E79)</f>
        <v>574</v>
      </c>
      <c r="F76" s="47">
        <f>SUM(F77:F79)</f>
        <v>122</v>
      </c>
      <c r="G76" s="47">
        <f t="shared" si="11"/>
        <v>696</v>
      </c>
      <c r="H76" s="47"/>
      <c r="I76" s="47">
        <f>SUM(I77:I79)</f>
        <v>569</v>
      </c>
      <c r="J76" s="47">
        <f>SUM(J77:J79)</f>
        <v>121</v>
      </c>
      <c r="K76" s="47">
        <f t="shared" si="12"/>
        <v>690</v>
      </c>
      <c r="L76" s="77"/>
      <c r="M76" s="47">
        <f>SUM(M77:M79)</f>
        <v>411</v>
      </c>
      <c r="N76" s="47">
        <f>SUM(N77:N79)</f>
        <v>87</v>
      </c>
      <c r="O76" s="47">
        <f t="shared" si="13"/>
        <v>498</v>
      </c>
      <c r="P76" s="47">
        <f>SUM(P77)</f>
        <v>0</v>
      </c>
      <c r="Q76" s="476">
        <f>SUM(Q77:Q79)</f>
        <v>0</v>
      </c>
      <c r="R76" s="476">
        <f>SUM(R77:R79)</f>
        <v>0</v>
      </c>
      <c r="S76" s="476">
        <f t="shared" si="14"/>
        <v>0</v>
      </c>
      <c r="T76" s="476"/>
      <c r="U76" s="476">
        <f>SUM(U77:U79)</f>
        <v>411</v>
      </c>
      <c r="V76" s="476">
        <f>SUM(V77:V79)</f>
        <v>87</v>
      </c>
      <c r="W76" s="475">
        <f t="shared" ref="W76:W99" si="15">SUM(U76:V76)</f>
        <v>498</v>
      </c>
    </row>
    <row r="77" spans="2:25" ht="12" customHeight="1">
      <c r="B77" s="1995"/>
      <c r="C77" s="233"/>
      <c r="D77" s="77" t="s">
        <v>212</v>
      </c>
      <c r="E77" s="77">
        <v>574</v>
      </c>
      <c r="F77" s="77">
        <v>122</v>
      </c>
      <c r="G77" s="77">
        <f t="shared" si="11"/>
        <v>696</v>
      </c>
      <c r="H77" s="77"/>
      <c r="I77" s="77">
        <v>569</v>
      </c>
      <c r="J77" s="77">
        <v>121</v>
      </c>
      <c r="K77" s="77">
        <f t="shared" si="12"/>
        <v>690</v>
      </c>
      <c r="L77" s="77"/>
      <c r="M77" s="285">
        <v>411</v>
      </c>
      <c r="N77" s="77">
        <v>87</v>
      </c>
      <c r="O77" s="77">
        <f t="shared" si="13"/>
        <v>498</v>
      </c>
      <c r="P77" s="77"/>
      <c r="Q77" s="77">
        <v>0</v>
      </c>
      <c r="R77" s="77">
        <v>0</v>
      </c>
      <c r="S77" s="77">
        <f t="shared" si="14"/>
        <v>0</v>
      </c>
      <c r="T77" s="77"/>
      <c r="U77" s="77">
        <v>411</v>
      </c>
      <c r="V77" s="77">
        <v>87</v>
      </c>
      <c r="W77" s="502">
        <f t="shared" si="15"/>
        <v>498</v>
      </c>
    </row>
    <row r="78" spans="2:25" ht="12" customHeight="1">
      <c r="B78" s="1995"/>
      <c r="C78" s="233"/>
      <c r="D78" s="77" t="s">
        <v>211</v>
      </c>
      <c r="E78" s="77">
        <v>0</v>
      </c>
      <c r="F78" s="77">
        <v>0</v>
      </c>
      <c r="G78" s="77">
        <f t="shared" si="11"/>
        <v>0</v>
      </c>
      <c r="H78" s="77"/>
      <c r="I78" s="77">
        <v>0</v>
      </c>
      <c r="J78" s="77">
        <v>0</v>
      </c>
      <c r="K78" s="77">
        <f t="shared" si="12"/>
        <v>0</v>
      </c>
      <c r="L78" s="77"/>
      <c r="M78" s="285">
        <v>0</v>
      </c>
      <c r="N78" s="77">
        <v>0</v>
      </c>
      <c r="O78" s="77">
        <f t="shared" si="13"/>
        <v>0</v>
      </c>
      <c r="P78" s="77"/>
      <c r="Q78" s="77">
        <v>0</v>
      </c>
      <c r="R78" s="77">
        <v>0</v>
      </c>
      <c r="S78" s="77">
        <f t="shared" si="14"/>
        <v>0</v>
      </c>
      <c r="T78" s="77"/>
      <c r="U78" s="77">
        <v>0</v>
      </c>
      <c r="V78" s="77">
        <v>0</v>
      </c>
      <c r="W78" s="502">
        <f t="shared" si="15"/>
        <v>0</v>
      </c>
    </row>
    <row r="79" spans="2:25" ht="12" customHeight="1">
      <c r="B79" s="1995"/>
      <c r="C79" s="233"/>
      <c r="D79" s="77" t="s">
        <v>210</v>
      </c>
      <c r="E79" s="77">
        <v>0</v>
      </c>
      <c r="F79" s="77">
        <v>0</v>
      </c>
      <c r="G79" s="77">
        <f t="shared" si="11"/>
        <v>0</v>
      </c>
      <c r="H79" s="77"/>
      <c r="I79" s="77">
        <v>0</v>
      </c>
      <c r="J79" s="77">
        <v>0</v>
      </c>
      <c r="K79" s="77">
        <f t="shared" si="12"/>
        <v>0</v>
      </c>
      <c r="L79" s="77"/>
      <c r="M79" s="285">
        <v>0</v>
      </c>
      <c r="N79" s="77">
        <v>0</v>
      </c>
      <c r="O79" s="77">
        <f t="shared" si="13"/>
        <v>0</v>
      </c>
      <c r="P79" s="77"/>
      <c r="Q79" s="77">
        <v>0</v>
      </c>
      <c r="R79" s="77">
        <v>0</v>
      </c>
      <c r="S79" s="77">
        <f t="shared" si="14"/>
        <v>0</v>
      </c>
      <c r="T79" s="77"/>
      <c r="U79" s="77">
        <v>0</v>
      </c>
      <c r="V79" s="77">
        <v>0</v>
      </c>
      <c r="W79" s="502">
        <f t="shared" si="15"/>
        <v>0</v>
      </c>
    </row>
    <row r="80" spans="2:25" ht="12" customHeight="1">
      <c r="B80" s="1981"/>
      <c r="C80" s="391" t="s">
        <v>17</v>
      </c>
      <c r="D80" s="77"/>
      <c r="E80" s="47">
        <f>SUM(E81)</f>
        <v>363</v>
      </c>
      <c r="F80" s="47">
        <f>SUM(F81)</f>
        <v>205</v>
      </c>
      <c r="G80" s="47">
        <f t="shared" si="11"/>
        <v>568</v>
      </c>
      <c r="H80" s="47"/>
      <c r="I80" s="47">
        <f>SUM(I81)</f>
        <v>357</v>
      </c>
      <c r="J80" s="47">
        <f>SUM(J81)</f>
        <v>201</v>
      </c>
      <c r="K80" s="47">
        <f t="shared" si="12"/>
        <v>558</v>
      </c>
      <c r="L80" s="77"/>
      <c r="M80" s="47">
        <f>SUM(M81)</f>
        <v>302</v>
      </c>
      <c r="N80" s="47">
        <f>SUM(N81)</f>
        <v>180</v>
      </c>
      <c r="O80" s="47">
        <f t="shared" si="13"/>
        <v>482</v>
      </c>
      <c r="P80" s="47">
        <f>SUM(P81)</f>
        <v>0</v>
      </c>
      <c r="Q80" s="503">
        <f>Q81</f>
        <v>0</v>
      </c>
      <c r="R80" s="503">
        <f>R81</f>
        <v>0</v>
      </c>
      <c r="S80" s="476">
        <f t="shared" si="14"/>
        <v>0</v>
      </c>
      <c r="T80" s="476"/>
      <c r="U80" s="476">
        <f>U81</f>
        <v>302</v>
      </c>
      <c r="V80" s="476">
        <f>V81</f>
        <v>180</v>
      </c>
      <c r="W80" s="475">
        <f t="shared" si="15"/>
        <v>482</v>
      </c>
    </row>
    <row r="81" spans="2:23" ht="12" customHeight="1">
      <c r="B81" s="1995"/>
      <c r="C81" s="233"/>
      <c r="D81" s="77" t="s">
        <v>209</v>
      </c>
      <c r="E81" s="77">
        <v>363</v>
      </c>
      <c r="F81" s="77">
        <v>205</v>
      </c>
      <c r="G81" s="77">
        <f t="shared" si="11"/>
        <v>568</v>
      </c>
      <c r="H81" s="77"/>
      <c r="I81" s="77">
        <v>357</v>
      </c>
      <c r="J81" s="77">
        <v>201</v>
      </c>
      <c r="K81" s="77">
        <f t="shared" si="12"/>
        <v>558</v>
      </c>
      <c r="L81" s="77"/>
      <c r="M81" s="285">
        <v>302</v>
      </c>
      <c r="N81" s="77">
        <v>180</v>
      </c>
      <c r="O81" s="77">
        <f t="shared" si="13"/>
        <v>482</v>
      </c>
      <c r="P81" s="77"/>
      <c r="Q81" s="77">
        <v>0</v>
      </c>
      <c r="R81" s="77">
        <v>0</v>
      </c>
      <c r="S81" s="77">
        <f t="shared" si="14"/>
        <v>0</v>
      </c>
      <c r="T81" s="77"/>
      <c r="U81" s="77">
        <v>302</v>
      </c>
      <c r="V81" s="77">
        <v>180</v>
      </c>
      <c r="W81" s="502">
        <f t="shared" si="15"/>
        <v>482</v>
      </c>
    </row>
    <row r="82" spans="2:23" ht="12" customHeight="1">
      <c r="B82" s="2006">
        <v>1405</v>
      </c>
      <c r="C82" s="87" t="s">
        <v>18</v>
      </c>
      <c r="D82" s="36"/>
      <c r="E82" s="39">
        <f>SUM(E83+E88+E95+E97)</f>
        <v>391</v>
      </c>
      <c r="F82" s="39">
        <f>SUM(F83+F88+F95+F97)</f>
        <v>643</v>
      </c>
      <c r="G82" s="39">
        <f t="shared" si="11"/>
        <v>1034</v>
      </c>
      <c r="H82" s="39">
        <f>SUM(H83+H88+H95+H97)</f>
        <v>0</v>
      </c>
      <c r="I82" s="39">
        <f>SUM(I83+I88+I95+I97)</f>
        <v>384</v>
      </c>
      <c r="J82" s="39">
        <f>SUM(J83+J88+J95+J97)</f>
        <v>624</v>
      </c>
      <c r="K82" s="39">
        <f>SUM(H82:J82)</f>
        <v>1008</v>
      </c>
      <c r="L82" s="39">
        <f t="shared" ref="L82:R82" si="16">SUM(L83+L88+L95+L97)</f>
        <v>0</v>
      </c>
      <c r="M82" s="39">
        <f t="shared" si="16"/>
        <v>381</v>
      </c>
      <c r="N82" s="39">
        <f t="shared" si="16"/>
        <v>623</v>
      </c>
      <c r="O82" s="39">
        <f t="shared" si="16"/>
        <v>1004</v>
      </c>
      <c r="P82" s="39">
        <f t="shared" si="16"/>
        <v>0</v>
      </c>
      <c r="Q82" s="39">
        <f t="shared" si="16"/>
        <v>0</v>
      </c>
      <c r="R82" s="39">
        <f t="shared" si="16"/>
        <v>0</v>
      </c>
      <c r="S82" s="39">
        <f t="shared" si="14"/>
        <v>0</v>
      </c>
      <c r="T82" s="39">
        <f>SUM(T83+T88+T95+T97)</f>
        <v>0</v>
      </c>
      <c r="U82" s="39">
        <f>SUM(U83+U88+U95+U97)</f>
        <v>174</v>
      </c>
      <c r="V82" s="39">
        <f>SUM(V83+V88+V95+V97)</f>
        <v>320</v>
      </c>
      <c r="W82" s="501">
        <f t="shared" si="15"/>
        <v>494</v>
      </c>
    </row>
    <row r="83" spans="2:23" ht="12" customHeight="1">
      <c r="B83" s="2007"/>
      <c r="C83" s="391" t="s">
        <v>21</v>
      </c>
      <c r="D83" s="77"/>
      <c r="E83" s="47">
        <f>SUM(E84:E87)</f>
        <v>66</v>
      </c>
      <c r="F83" s="47">
        <f>SUM(F84:F87)</f>
        <v>81</v>
      </c>
      <c r="G83" s="47">
        <f t="shared" si="11"/>
        <v>147</v>
      </c>
      <c r="H83" s="47"/>
      <c r="I83" s="47">
        <f>SUM(H84:I87)</f>
        <v>65</v>
      </c>
      <c r="J83" s="47">
        <f>SUM(J84:J87)</f>
        <v>79</v>
      </c>
      <c r="K83" s="47">
        <f t="shared" ref="K83:K114" si="17">SUM(I83:J83)</f>
        <v>144</v>
      </c>
      <c r="L83" s="77"/>
      <c r="M83" s="47">
        <f>SUM(M84:M87)</f>
        <v>65</v>
      </c>
      <c r="N83" s="47">
        <f>SUM(N84:N87)</f>
        <v>79</v>
      </c>
      <c r="O83" s="476">
        <f>O84+O85+O86+O87</f>
        <v>144</v>
      </c>
      <c r="P83" s="47">
        <f>SUM(P84)</f>
        <v>0</v>
      </c>
      <c r="Q83" s="476">
        <f>Q84+Q85+Q86+Q87</f>
        <v>0</v>
      </c>
      <c r="R83" s="476">
        <f>R84+R85+R86+R87</f>
        <v>0</v>
      </c>
      <c r="S83" s="476">
        <f t="shared" si="14"/>
        <v>0</v>
      </c>
      <c r="T83" s="476"/>
      <c r="U83" s="476">
        <f>U84+U85+U86+U87</f>
        <v>0</v>
      </c>
      <c r="V83" s="476">
        <f>V84+V85+V86+V87</f>
        <v>0</v>
      </c>
      <c r="W83" s="475">
        <f t="shared" si="15"/>
        <v>0</v>
      </c>
    </row>
    <row r="84" spans="2:23" ht="12" customHeight="1">
      <c r="B84" s="2007"/>
      <c r="C84" s="233"/>
      <c r="D84" s="77" t="s">
        <v>208</v>
      </c>
      <c r="E84" s="99">
        <v>7</v>
      </c>
      <c r="F84" s="99">
        <v>13</v>
      </c>
      <c r="G84" s="77">
        <f t="shared" si="11"/>
        <v>20</v>
      </c>
      <c r="H84" s="99"/>
      <c r="I84" s="99">
        <v>7</v>
      </c>
      <c r="J84" s="99">
        <v>12</v>
      </c>
      <c r="K84" s="77">
        <f t="shared" si="17"/>
        <v>19</v>
      </c>
      <c r="L84" s="99"/>
      <c r="M84" s="77">
        <v>7</v>
      </c>
      <c r="N84" s="77">
        <v>12</v>
      </c>
      <c r="O84" s="77">
        <f t="shared" ref="O84:O115" si="18">SUM(M84:N84)</f>
        <v>19</v>
      </c>
      <c r="P84" s="77"/>
      <c r="Q84" s="492">
        <v>0</v>
      </c>
      <c r="R84" s="492">
        <v>0</v>
      </c>
      <c r="S84" s="48">
        <f t="shared" si="14"/>
        <v>0</v>
      </c>
      <c r="T84" s="48"/>
      <c r="U84" s="48">
        <v>0</v>
      </c>
      <c r="V84" s="48">
        <v>0</v>
      </c>
      <c r="W84" s="49">
        <f t="shared" si="15"/>
        <v>0</v>
      </c>
    </row>
    <row r="85" spans="2:23" ht="12" customHeight="1">
      <c r="B85" s="2007"/>
      <c r="C85" s="233"/>
      <c r="D85" s="77" t="s">
        <v>207</v>
      </c>
      <c r="E85" s="99">
        <v>37</v>
      </c>
      <c r="F85" s="99">
        <v>29</v>
      </c>
      <c r="G85" s="77">
        <f t="shared" si="11"/>
        <v>66</v>
      </c>
      <c r="H85" s="99"/>
      <c r="I85" s="99">
        <v>37</v>
      </c>
      <c r="J85" s="99">
        <v>29</v>
      </c>
      <c r="K85" s="77">
        <f t="shared" si="17"/>
        <v>66</v>
      </c>
      <c r="L85" s="99"/>
      <c r="M85" s="285">
        <v>37</v>
      </c>
      <c r="N85" s="285">
        <v>29</v>
      </c>
      <c r="O85" s="285">
        <f t="shared" si="18"/>
        <v>66</v>
      </c>
      <c r="P85" s="285">
        <f>SUM(P86:P89)</f>
        <v>0</v>
      </c>
      <c r="Q85" s="492">
        <v>0</v>
      </c>
      <c r="R85" s="492">
        <v>0</v>
      </c>
      <c r="S85" s="48">
        <f t="shared" si="14"/>
        <v>0</v>
      </c>
      <c r="T85" s="48"/>
      <c r="U85" s="48">
        <v>0</v>
      </c>
      <c r="V85" s="48">
        <v>0</v>
      </c>
      <c r="W85" s="49">
        <f t="shared" si="15"/>
        <v>0</v>
      </c>
    </row>
    <row r="86" spans="2:23" ht="12" customHeight="1">
      <c r="B86" s="2007"/>
      <c r="C86" s="233"/>
      <c r="D86" s="77" t="s">
        <v>206</v>
      </c>
      <c r="E86" s="99">
        <v>8</v>
      </c>
      <c r="F86" s="99">
        <v>10</v>
      </c>
      <c r="G86" s="77">
        <f t="shared" si="11"/>
        <v>18</v>
      </c>
      <c r="H86" s="99"/>
      <c r="I86" s="99">
        <v>8</v>
      </c>
      <c r="J86" s="99">
        <v>9</v>
      </c>
      <c r="K86" s="77">
        <f t="shared" si="17"/>
        <v>17</v>
      </c>
      <c r="L86" s="99"/>
      <c r="M86" s="77">
        <v>8</v>
      </c>
      <c r="N86" s="77">
        <v>9</v>
      </c>
      <c r="O86" s="77">
        <f t="shared" si="18"/>
        <v>17</v>
      </c>
      <c r="P86" s="77"/>
      <c r="Q86" s="500">
        <v>0</v>
      </c>
      <c r="R86" s="500">
        <v>0</v>
      </c>
      <c r="S86" s="48">
        <f t="shared" si="14"/>
        <v>0</v>
      </c>
      <c r="T86" s="48"/>
      <c r="U86" s="48">
        <v>0</v>
      </c>
      <c r="V86" s="48">
        <v>0</v>
      </c>
      <c r="W86" s="49">
        <f t="shared" si="15"/>
        <v>0</v>
      </c>
    </row>
    <row r="87" spans="2:23" ht="12" customHeight="1">
      <c r="B87" s="2007"/>
      <c r="C87" s="233"/>
      <c r="D87" s="77" t="s">
        <v>205</v>
      </c>
      <c r="E87" s="99">
        <v>14</v>
      </c>
      <c r="F87" s="99">
        <v>29</v>
      </c>
      <c r="G87" s="77">
        <f t="shared" si="11"/>
        <v>43</v>
      </c>
      <c r="H87" s="99"/>
      <c r="I87" s="99">
        <v>13</v>
      </c>
      <c r="J87" s="99">
        <v>29</v>
      </c>
      <c r="K87" s="77">
        <f t="shared" si="17"/>
        <v>42</v>
      </c>
      <c r="L87" s="99"/>
      <c r="M87" s="285">
        <v>13</v>
      </c>
      <c r="N87" s="285">
        <v>29</v>
      </c>
      <c r="O87" s="77">
        <f t="shared" si="18"/>
        <v>42</v>
      </c>
      <c r="P87" s="77"/>
      <c r="Q87" s="500">
        <v>0</v>
      </c>
      <c r="R87" s="500">
        <v>0</v>
      </c>
      <c r="S87" s="48">
        <f t="shared" si="14"/>
        <v>0</v>
      </c>
      <c r="T87" s="48"/>
      <c r="U87" s="48">
        <v>0</v>
      </c>
      <c r="V87" s="48">
        <v>0</v>
      </c>
      <c r="W87" s="49">
        <f t="shared" si="15"/>
        <v>0</v>
      </c>
    </row>
    <row r="88" spans="2:23" ht="12" customHeight="1">
      <c r="B88" s="2007"/>
      <c r="C88" s="391" t="s">
        <v>19</v>
      </c>
      <c r="D88" s="77"/>
      <c r="E88" s="47">
        <f>SUM(E89:E94)</f>
        <v>265</v>
      </c>
      <c r="F88" s="47">
        <f>SUM(F89:F94)</f>
        <v>374</v>
      </c>
      <c r="G88" s="47">
        <f t="shared" si="11"/>
        <v>639</v>
      </c>
      <c r="H88" s="47">
        <f>SUM(H89:H94)</f>
        <v>0</v>
      </c>
      <c r="I88" s="47">
        <f>SUM(I89:I94)</f>
        <v>260</v>
      </c>
      <c r="J88" s="47">
        <f>SUM(J89:J94)</f>
        <v>359</v>
      </c>
      <c r="K88" s="47">
        <f t="shared" si="17"/>
        <v>619</v>
      </c>
      <c r="L88" s="77"/>
      <c r="M88" s="47">
        <f>SUM(M89:M94)</f>
        <v>257</v>
      </c>
      <c r="N88" s="47">
        <f>SUM(N89:N94)</f>
        <v>358</v>
      </c>
      <c r="O88" s="47">
        <f t="shared" si="18"/>
        <v>615</v>
      </c>
      <c r="P88" s="47">
        <f>SUM(P89:P94)</f>
        <v>0</v>
      </c>
      <c r="Q88" s="476">
        <f>SUM(Q89:Q94)</f>
        <v>0</v>
      </c>
      <c r="R88" s="476">
        <f>SUM(R89:R94)</f>
        <v>0</v>
      </c>
      <c r="S88" s="476">
        <f t="shared" si="14"/>
        <v>0</v>
      </c>
      <c r="T88" s="47">
        <f>SUM(T89:T94)</f>
        <v>0</v>
      </c>
      <c r="U88" s="476">
        <f>SUM(U89:U94)</f>
        <v>145</v>
      </c>
      <c r="V88" s="476">
        <f>SUM(V89:V94)</f>
        <v>199</v>
      </c>
      <c r="W88" s="475">
        <f t="shared" si="15"/>
        <v>344</v>
      </c>
    </row>
    <row r="89" spans="2:23" ht="12" customHeight="1">
      <c r="B89" s="2007"/>
      <c r="C89" s="233"/>
      <c r="D89" s="77" t="s">
        <v>204</v>
      </c>
      <c r="E89" s="99">
        <v>3</v>
      </c>
      <c r="F89" s="99">
        <v>1</v>
      </c>
      <c r="G89" s="77">
        <f t="shared" si="11"/>
        <v>4</v>
      </c>
      <c r="H89" s="99"/>
      <c r="I89" s="99">
        <v>3</v>
      </c>
      <c r="J89" s="99">
        <v>1</v>
      </c>
      <c r="K89" s="77">
        <f t="shared" si="17"/>
        <v>4</v>
      </c>
      <c r="L89" s="99"/>
      <c r="M89" s="285">
        <v>0</v>
      </c>
      <c r="N89" s="285">
        <v>0</v>
      </c>
      <c r="O89" s="77">
        <f t="shared" si="18"/>
        <v>0</v>
      </c>
      <c r="P89" s="77"/>
      <c r="Q89" s="492">
        <v>0</v>
      </c>
      <c r="R89" s="492">
        <v>0</v>
      </c>
      <c r="S89" s="48">
        <f t="shared" si="14"/>
        <v>0</v>
      </c>
      <c r="T89" s="48"/>
      <c r="U89" s="48">
        <v>0</v>
      </c>
      <c r="V89" s="48">
        <v>0</v>
      </c>
      <c r="W89" s="49">
        <f t="shared" si="15"/>
        <v>0</v>
      </c>
    </row>
    <row r="90" spans="2:23" ht="12" customHeight="1">
      <c r="B90" s="2007"/>
      <c r="C90" s="233"/>
      <c r="D90" s="77" t="s">
        <v>203</v>
      </c>
      <c r="E90" s="99">
        <v>127</v>
      </c>
      <c r="F90" s="99">
        <v>105</v>
      </c>
      <c r="G90" s="77">
        <f t="shared" si="11"/>
        <v>232</v>
      </c>
      <c r="H90" s="99"/>
      <c r="I90" s="99">
        <v>126</v>
      </c>
      <c r="J90" s="99">
        <v>100</v>
      </c>
      <c r="K90" s="77">
        <f t="shared" si="17"/>
        <v>226</v>
      </c>
      <c r="L90" s="99"/>
      <c r="M90" s="285">
        <v>126</v>
      </c>
      <c r="N90" s="285">
        <v>100</v>
      </c>
      <c r="O90" s="285">
        <f t="shared" si="18"/>
        <v>226</v>
      </c>
      <c r="P90" s="285">
        <f>SUM(P91:P96)</f>
        <v>0</v>
      </c>
      <c r="Q90" s="492">
        <v>0</v>
      </c>
      <c r="R90" s="492">
        <v>0</v>
      </c>
      <c r="S90" s="48">
        <f t="shared" si="14"/>
        <v>0</v>
      </c>
      <c r="T90" s="48"/>
      <c r="U90" s="48">
        <v>94</v>
      </c>
      <c r="V90" s="48">
        <v>72</v>
      </c>
      <c r="W90" s="49">
        <f t="shared" si="15"/>
        <v>166</v>
      </c>
    </row>
    <row r="91" spans="2:23" ht="12" customHeight="1">
      <c r="B91" s="2007"/>
      <c r="C91" s="233"/>
      <c r="D91" s="77" t="s">
        <v>202</v>
      </c>
      <c r="E91" s="99">
        <v>11</v>
      </c>
      <c r="F91" s="99">
        <v>5</v>
      </c>
      <c r="G91" s="77">
        <f t="shared" si="11"/>
        <v>16</v>
      </c>
      <c r="H91" s="99"/>
      <c r="I91" s="99">
        <v>11</v>
      </c>
      <c r="J91" s="99">
        <v>5</v>
      </c>
      <c r="K91" s="77">
        <f t="shared" si="17"/>
        <v>16</v>
      </c>
      <c r="L91" s="99"/>
      <c r="M91" s="77">
        <v>11</v>
      </c>
      <c r="N91" s="77">
        <v>5</v>
      </c>
      <c r="O91" s="77">
        <f t="shared" si="18"/>
        <v>16</v>
      </c>
      <c r="P91" s="77"/>
      <c r="Q91" s="77">
        <v>0</v>
      </c>
      <c r="R91" s="77">
        <v>0</v>
      </c>
      <c r="S91" s="48">
        <f t="shared" si="14"/>
        <v>0</v>
      </c>
      <c r="T91" s="48"/>
      <c r="U91" s="77">
        <v>0</v>
      </c>
      <c r="V91" s="77">
        <v>0</v>
      </c>
      <c r="W91" s="49">
        <f t="shared" si="15"/>
        <v>0</v>
      </c>
    </row>
    <row r="92" spans="2:23" ht="12" customHeight="1">
      <c r="B92" s="2007"/>
      <c r="C92" s="233"/>
      <c r="D92" s="77" t="s">
        <v>201</v>
      </c>
      <c r="E92" s="99">
        <v>21</v>
      </c>
      <c r="F92" s="99">
        <v>40</v>
      </c>
      <c r="G92" s="77">
        <f t="shared" si="11"/>
        <v>61</v>
      </c>
      <c r="H92" s="99"/>
      <c r="I92" s="99">
        <v>20</v>
      </c>
      <c r="J92" s="99">
        <v>36</v>
      </c>
      <c r="K92" s="77">
        <f t="shared" si="17"/>
        <v>56</v>
      </c>
      <c r="L92" s="99"/>
      <c r="M92" s="285">
        <v>20</v>
      </c>
      <c r="N92" s="285">
        <v>36</v>
      </c>
      <c r="O92" s="77">
        <f t="shared" si="18"/>
        <v>56</v>
      </c>
      <c r="P92" s="77"/>
      <c r="Q92" s="285">
        <v>0</v>
      </c>
      <c r="R92" s="285">
        <v>0</v>
      </c>
      <c r="S92" s="48">
        <f t="shared" si="14"/>
        <v>0</v>
      </c>
      <c r="T92" s="48"/>
      <c r="U92" s="285">
        <v>0</v>
      </c>
      <c r="V92" s="285">
        <v>0</v>
      </c>
      <c r="W92" s="49">
        <f t="shared" si="15"/>
        <v>0</v>
      </c>
    </row>
    <row r="93" spans="2:23" ht="12" customHeight="1">
      <c r="B93" s="2007"/>
      <c r="C93" s="233"/>
      <c r="D93" s="77" t="s">
        <v>199</v>
      </c>
      <c r="E93" s="99">
        <v>82</v>
      </c>
      <c r="F93" s="99">
        <v>203</v>
      </c>
      <c r="G93" s="77">
        <f t="shared" si="11"/>
        <v>285</v>
      </c>
      <c r="H93" s="99"/>
      <c r="I93" s="99">
        <v>80</v>
      </c>
      <c r="J93" s="99">
        <v>198</v>
      </c>
      <c r="K93" s="77">
        <f t="shared" si="17"/>
        <v>278</v>
      </c>
      <c r="L93" s="99"/>
      <c r="M93" s="77">
        <v>80</v>
      </c>
      <c r="N93" s="77">
        <v>198</v>
      </c>
      <c r="O93" s="77">
        <f t="shared" si="18"/>
        <v>278</v>
      </c>
      <c r="P93" s="77"/>
      <c r="Q93" s="285">
        <v>0</v>
      </c>
      <c r="R93" s="285">
        <v>0</v>
      </c>
      <c r="S93" s="48">
        <f t="shared" si="14"/>
        <v>0</v>
      </c>
      <c r="T93" s="48"/>
      <c r="U93" s="48">
        <v>51</v>
      </c>
      <c r="V93" s="48">
        <v>127</v>
      </c>
      <c r="W93" s="49">
        <f t="shared" si="15"/>
        <v>178</v>
      </c>
    </row>
    <row r="94" spans="2:23" ht="12" customHeight="1">
      <c r="B94" s="2007"/>
      <c r="C94" s="233"/>
      <c r="D94" s="50" t="s">
        <v>200</v>
      </c>
      <c r="E94" s="50">
        <v>21</v>
      </c>
      <c r="F94" s="50">
        <v>20</v>
      </c>
      <c r="G94" s="77">
        <f t="shared" si="11"/>
        <v>41</v>
      </c>
      <c r="H94" s="50"/>
      <c r="I94" s="50">
        <v>20</v>
      </c>
      <c r="J94" s="50">
        <v>19</v>
      </c>
      <c r="K94" s="77">
        <f t="shared" si="17"/>
        <v>39</v>
      </c>
      <c r="L94" s="50"/>
      <c r="M94" s="77">
        <v>20</v>
      </c>
      <c r="N94" s="77">
        <v>19</v>
      </c>
      <c r="O94" s="77">
        <f t="shared" si="18"/>
        <v>39</v>
      </c>
      <c r="P94" s="77"/>
      <c r="Q94" s="492">
        <v>0</v>
      </c>
      <c r="R94" s="492">
        <v>0</v>
      </c>
      <c r="S94" s="48">
        <f t="shared" si="14"/>
        <v>0</v>
      </c>
      <c r="T94" s="48"/>
      <c r="U94" s="48">
        <v>0</v>
      </c>
      <c r="V94" s="48">
        <v>0</v>
      </c>
      <c r="W94" s="49">
        <f t="shared" si="15"/>
        <v>0</v>
      </c>
    </row>
    <row r="95" spans="2:23" ht="12" customHeight="1">
      <c r="B95" s="2007"/>
      <c r="C95" s="499" t="s">
        <v>148</v>
      </c>
      <c r="D95" s="77"/>
      <c r="E95" s="47">
        <f>SUM(E96)</f>
        <v>41</v>
      </c>
      <c r="F95" s="47">
        <f>SUM(F96)</f>
        <v>153</v>
      </c>
      <c r="G95" s="47">
        <f t="shared" si="11"/>
        <v>194</v>
      </c>
      <c r="H95" s="47"/>
      <c r="I95" s="47">
        <f>SUM(I96)</f>
        <v>40</v>
      </c>
      <c r="J95" s="47">
        <f>SUM(J96)</f>
        <v>151</v>
      </c>
      <c r="K95" s="47">
        <f t="shared" si="17"/>
        <v>191</v>
      </c>
      <c r="L95" s="77"/>
      <c r="M95" s="47">
        <f>SUM(M96)</f>
        <v>40</v>
      </c>
      <c r="N95" s="47">
        <f>SUM(N96:N96)</f>
        <v>151</v>
      </c>
      <c r="O95" s="47">
        <f t="shared" si="18"/>
        <v>191</v>
      </c>
      <c r="P95" s="47">
        <f>SUM(P96)</f>
        <v>0</v>
      </c>
      <c r="Q95" s="47">
        <f>SUM(Q96)</f>
        <v>0</v>
      </c>
      <c r="R95" s="47">
        <f>SUM(R96)</f>
        <v>0</v>
      </c>
      <c r="S95" s="476">
        <f t="shared" si="14"/>
        <v>0</v>
      </c>
      <c r="T95" s="47">
        <f>SUM(T96)</f>
        <v>0</v>
      </c>
      <c r="U95" s="47">
        <f>SUM(U96)</f>
        <v>29</v>
      </c>
      <c r="V95" s="47">
        <f>SUM(V96)</f>
        <v>121</v>
      </c>
      <c r="W95" s="475">
        <f t="shared" si="15"/>
        <v>150</v>
      </c>
    </row>
    <row r="96" spans="2:23" ht="12" customHeight="1">
      <c r="B96" s="2007"/>
      <c r="C96" s="499"/>
      <c r="D96" s="77" t="s">
        <v>199</v>
      </c>
      <c r="E96" s="77">
        <v>41</v>
      </c>
      <c r="F96" s="77">
        <v>153</v>
      </c>
      <c r="G96" s="77">
        <f t="shared" si="11"/>
        <v>194</v>
      </c>
      <c r="H96" s="77"/>
      <c r="I96" s="77">
        <v>40</v>
      </c>
      <c r="J96" s="77">
        <v>151</v>
      </c>
      <c r="K96" s="77">
        <f t="shared" si="17"/>
        <v>191</v>
      </c>
      <c r="L96" s="77"/>
      <c r="M96" s="285">
        <v>40</v>
      </c>
      <c r="N96" s="77">
        <v>151</v>
      </c>
      <c r="O96" s="77">
        <f t="shared" si="18"/>
        <v>191</v>
      </c>
      <c r="P96" s="77"/>
      <c r="Q96" s="48">
        <v>0</v>
      </c>
      <c r="R96" s="48">
        <v>0</v>
      </c>
      <c r="S96" s="48">
        <f t="shared" si="14"/>
        <v>0</v>
      </c>
      <c r="T96" s="48"/>
      <c r="U96" s="48">
        <v>29</v>
      </c>
      <c r="V96" s="48">
        <v>121</v>
      </c>
      <c r="W96" s="49">
        <f t="shared" si="15"/>
        <v>150</v>
      </c>
    </row>
    <row r="97" spans="2:23" ht="12" customHeight="1">
      <c r="B97" s="2007"/>
      <c r="C97" s="498" t="s">
        <v>49</v>
      </c>
      <c r="D97" s="77"/>
      <c r="E97" s="47">
        <f>SUM(E98:E99)</f>
        <v>19</v>
      </c>
      <c r="F97" s="47">
        <f>SUM(F98:F99)</f>
        <v>35</v>
      </c>
      <c r="G97" s="47">
        <f t="shared" si="11"/>
        <v>54</v>
      </c>
      <c r="H97" s="47"/>
      <c r="I97" s="47">
        <f>SUM(I98:I99)</f>
        <v>19</v>
      </c>
      <c r="J97" s="47">
        <f>SUM(J98:J99)</f>
        <v>35</v>
      </c>
      <c r="K97" s="47">
        <f t="shared" si="17"/>
        <v>54</v>
      </c>
      <c r="L97" s="77"/>
      <c r="M97" s="47">
        <f>SUM(M98:M99)</f>
        <v>19</v>
      </c>
      <c r="N97" s="47">
        <f>SUM(N98:N99)</f>
        <v>35</v>
      </c>
      <c r="O97" s="47">
        <f t="shared" si="18"/>
        <v>54</v>
      </c>
      <c r="P97" s="47">
        <f>P98</f>
        <v>0</v>
      </c>
      <c r="Q97" s="476">
        <f>SUM(Q98:Q99)</f>
        <v>0</v>
      </c>
      <c r="R97" s="476">
        <f>SUM(R98:R99)</f>
        <v>0</v>
      </c>
      <c r="S97" s="476">
        <f t="shared" si="14"/>
        <v>0</v>
      </c>
      <c r="T97" s="47">
        <f>T98</f>
        <v>0</v>
      </c>
      <c r="U97" s="476">
        <f>SUM(U98:U99)</f>
        <v>0</v>
      </c>
      <c r="V97" s="476">
        <f>SUM(V98:V99)</f>
        <v>0</v>
      </c>
      <c r="W97" s="475">
        <f t="shared" si="15"/>
        <v>0</v>
      </c>
    </row>
    <row r="98" spans="2:23" ht="12" customHeight="1">
      <c r="B98" s="2007"/>
      <c r="C98" s="498"/>
      <c r="D98" s="77" t="s">
        <v>199</v>
      </c>
      <c r="E98" s="77">
        <v>13</v>
      </c>
      <c r="F98" s="77">
        <v>18</v>
      </c>
      <c r="G98" s="77">
        <f t="shared" si="11"/>
        <v>31</v>
      </c>
      <c r="H98" s="77"/>
      <c r="I98" s="77">
        <v>13</v>
      </c>
      <c r="J98" s="77">
        <v>18</v>
      </c>
      <c r="K98" s="77">
        <f t="shared" si="17"/>
        <v>31</v>
      </c>
      <c r="L98" s="77"/>
      <c r="M98" s="77">
        <v>13</v>
      </c>
      <c r="N98" s="77">
        <v>18</v>
      </c>
      <c r="O98" s="285">
        <f t="shared" si="18"/>
        <v>31</v>
      </c>
      <c r="P98" s="77"/>
      <c r="Q98" s="196">
        <v>0</v>
      </c>
      <c r="R98" s="196">
        <v>0</v>
      </c>
      <c r="S98" s="48">
        <f t="shared" si="14"/>
        <v>0</v>
      </c>
      <c r="T98" s="196"/>
      <c r="U98" s="196">
        <v>0</v>
      </c>
      <c r="V98" s="196">
        <v>0</v>
      </c>
      <c r="W98" s="49">
        <f t="shared" si="15"/>
        <v>0</v>
      </c>
    </row>
    <row r="99" spans="2:23" ht="12" customHeight="1">
      <c r="B99" s="2008"/>
      <c r="C99" s="498"/>
      <c r="D99" s="77" t="s">
        <v>198</v>
      </c>
      <c r="E99" s="77">
        <v>6</v>
      </c>
      <c r="F99" s="77">
        <v>17</v>
      </c>
      <c r="G99" s="77">
        <f t="shared" si="11"/>
        <v>23</v>
      </c>
      <c r="H99" s="77"/>
      <c r="I99" s="77">
        <v>6</v>
      </c>
      <c r="J99" s="77">
        <v>17</v>
      </c>
      <c r="K99" s="77">
        <f t="shared" si="17"/>
        <v>23</v>
      </c>
      <c r="L99" s="77"/>
      <c r="M99" s="77">
        <v>6</v>
      </c>
      <c r="N99" s="77">
        <v>17</v>
      </c>
      <c r="O99" s="285">
        <f t="shared" si="18"/>
        <v>23</v>
      </c>
      <c r="P99" s="77"/>
      <c r="Q99" s="196">
        <v>0</v>
      </c>
      <c r="R99" s="196">
        <v>0</v>
      </c>
      <c r="S99" s="48">
        <f t="shared" si="14"/>
        <v>0</v>
      </c>
      <c r="T99" s="196"/>
      <c r="U99" s="196">
        <v>0</v>
      </c>
      <c r="V99" s="196">
        <v>0</v>
      </c>
      <c r="W99" s="49">
        <f t="shared" si="15"/>
        <v>0</v>
      </c>
    </row>
    <row r="100" spans="2:23" ht="12" customHeight="1">
      <c r="B100" s="2006">
        <v>1406</v>
      </c>
      <c r="C100" s="35" t="s">
        <v>22</v>
      </c>
      <c r="D100" s="111"/>
      <c r="E100" s="39">
        <f>SUM(E101+E104+E107+E109)</f>
        <v>1600</v>
      </c>
      <c r="F100" s="39">
        <f>SUM(F101+F104+F107+F109)</f>
        <v>2087</v>
      </c>
      <c r="G100" s="39">
        <f t="shared" si="11"/>
        <v>3687</v>
      </c>
      <c r="H100" s="39"/>
      <c r="I100" s="39">
        <f>SUM(I101+I104+I107+I109)</f>
        <v>1552</v>
      </c>
      <c r="J100" s="39">
        <f>SUM(J101+J104+J107+J109)</f>
        <v>2046</v>
      </c>
      <c r="K100" s="39">
        <f t="shared" si="17"/>
        <v>3598</v>
      </c>
      <c r="L100" s="111"/>
      <c r="M100" s="39">
        <f>SUM(M101+M104+M107+M109)</f>
        <v>511</v>
      </c>
      <c r="N100" s="39">
        <f>SUM(N101+N104+N107+N109)</f>
        <v>616</v>
      </c>
      <c r="O100" s="39">
        <f t="shared" si="18"/>
        <v>1127</v>
      </c>
      <c r="P100" s="39">
        <f>SUM(P101+P104+P107+P109)</f>
        <v>0</v>
      </c>
      <c r="Q100" s="109">
        <f>Q101+Q104+Q107+Q109</f>
        <v>87</v>
      </c>
      <c r="R100" s="109">
        <f>R101+R104+R107+R109</f>
        <v>84</v>
      </c>
      <c r="S100" s="109">
        <f t="shared" si="14"/>
        <v>171</v>
      </c>
      <c r="T100" s="495"/>
      <c r="U100" s="33">
        <f>U101+U104+U107+U109</f>
        <v>407</v>
      </c>
      <c r="V100" s="33">
        <f>V101+V104+V107+V109</f>
        <v>489</v>
      </c>
      <c r="W100" s="34">
        <f>U100+V100</f>
        <v>896</v>
      </c>
    </row>
    <row r="101" spans="2:23" ht="12" customHeight="1">
      <c r="B101" s="2007"/>
      <c r="C101" s="391" t="s">
        <v>68</v>
      </c>
      <c r="D101" s="47"/>
      <c r="E101" s="47">
        <f>SUM(E102:E103)</f>
        <v>1053</v>
      </c>
      <c r="F101" s="47">
        <f>SUM(F102:F103)</f>
        <v>1439</v>
      </c>
      <c r="G101" s="47">
        <f t="shared" si="11"/>
        <v>2492</v>
      </c>
      <c r="H101" s="47"/>
      <c r="I101" s="47">
        <f>SUM(I102:I103)</f>
        <v>1023</v>
      </c>
      <c r="J101" s="47">
        <f>SUM(J102:J103)</f>
        <v>1414</v>
      </c>
      <c r="K101" s="47">
        <f t="shared" si="17"/>
        <v>2437</v>
      </c>
      <c r="L101" s="47"/>
      <c r="M101" s="47">
        <f>SUM(M102:M103)</f>
        <v>303</v>
      </c>
      <c r="N101" s="47">
        <f>SUM(N102:N103)</f>
        <v>400</v>
      </c>
      <c r="O101" s="47">
        <f t="shared" si="18"/>
        <v>703</v>
      </c>
      <c r="P101" s="47">
        <f>SUM(P102:P103)</f>
        <v>0</v>
      </c>
      <c r="Q101" s="494">
        <f>Q102+Q103</f>
        <v>0</v>
      </c>
      <c r="R101" s="494">
        <f>R102+R103</f>
        <v>0</v>
      </c>
      <c r="S101" s="476">
        <f t="shared" si="14"/>
        <v>0</v>
      </c>
      <c r="T101" s="476"/>
      <c r="U101" s="476">
        <f>U102+U103</f>
        <v>286</v>
      </c>
      <c r="V101" s="476">
        <f>V102+V103</f>
        <v>357</v>
      </c>
      <c r="W101" s="475">
        <f t="shared" ref="W101:W128" si="19">SUM(U101:V101)</f>
        <v>643</v>
      </c>
    </row>
    <row r="102" spans="2:23" ht="12" customHeight="1">
      <c r="B102" s="2007"/>
      <c r="C102" s="497"/>
      <c r="D102" s="77" t="s">
        <v>197</v>
      </c>
      <c r="E102" s="77">
        <v>20</v>
      </c>
      <c r="F102" s="77">
        <v>53</v>
      </c>
      <c r="G102" s="77">
        <f t="shared" si="11"/>
        <v>73</v>
      </c>
      <c r="H102" s="77"/>
      <c r="I102" s="77">
        <v>19</v>
      </c>
      <c r="J102" s="77">
        <v>53</v>
      </c>
      <c r="K102" s="77">
        <f t="shared" si="17"/>
        <v>72</v>
      </c>
      <c r="L102" s="77"/>
      <c r="M102" s="77">
        <v>17</v>
      </c>
      <c r="N102" s="77">
        <v>43</v>
      </c>
      <c r="O102" s="285">
        <f t="shared" si="18"/>
        <v>60</v>
      </c>
      <c r="P102" s="77"/>
      <c r="Q102" s="492">
        <v>0</v>
      </c>
      <c r="R102" s="492">
        <v>0</v>
      </c>
      <c r="S102" s="48">
        <f t="shared" si="14"/>
        <v>0</v>
      </c>
      <c r="T102" s="48"/>
      <c r="U102" s="48">
        <v>0</v>
      </c>
      <c r="V102" s="48">
        <v>0</v>
      </c>
      <c r="W102" s="49">
        <f t="shared" si="19"/>
        <v>0</v>
      </c>
    </row>
    <row r="103" spans="2:23" ht="13.5" customHeight="1">
      <c r="B103" s="2007"/>
      <c r="C103" s="497"/>
      <c r="D103" s="77" t="s">
        <v>196</v>
      </c>
      <c r="E103" s="77">
        <v>1033</v>
      </c>
      <c r="F103" s="77">
        <v>1386</v>
      </c>
      <c r="G103" s="77">
        <f t="shared" si="11"/>
        <v>2419</v>
      </c>
      <c r="H103" s="77"/>
      <c r="I103" s="77">
        <v>1004</v>
      </c>
      <c r="J103" s="77">
        <v>1361</v>
      </c>
      <c r="K103" s="77">
        <f t="shared" si="17"/>
        <v>2365</v>
      </c>
      <c r="L103" s="77"/>
      <c r="M103" s="77">
        <v>286</v>
      </c>
      <c r="N103" s="77">
        <v>357</v>
      </c>
      <c r="O103" s="285">
        <f t="shared" si="18"/>
        <v>643</v>
      </c>
      <c r="P103" s="77"/>
      <c r="Q103" s="492">
        <v>0</v>
      </c>
      <c r="R103" s="492">
        <v>0</v>
      </c>
      <c r="S103" s="48">
        <f t="shared" si="14"/>
        <v>0</v>
      </c>
      <c r="T103" s="48"/>
      <c r="U103" s="48">
        <v>286</v>
      </c>
      <c r="V103" s="48">
        <v>357</v>
      </c>
      <c r="W103" s="49">
        <f t="shared" si="19"/>
        <v>643</v>
      </c>
    </row>
    <row r="104" spans="2:23" ht="12" customHeight="1">
      <c r="B104" s="2007"/>
      <c r="C104" s="391" t="s">
        <v>23</v>
      </c>
      <c r="D104" s="47"/>
      <c r="E104" s="47">
        <f>SUM(E105:E106)</f>
        <v>216</v>
      </c>
      <c r="F104" s="47">
        <f>SUM(F105:F106)</f>
        <v>218</v>
      </c>
      <c r="G104" s="47">
        <f t="shared" si="11"/>
        <v>434</v>
      </c>
      <c r="H104" s="47"/>
      <c r="I104" s="47">
        <f>SUM(I105:I106)</f>
        <v>210</v>
      </c>
      <c r="J104" s="47">
        <f>SUM(J105:J106)</f>
        <v>207</v>
      </c>
      <c r="K104" s="47">
        <f t="shared" si="17"/>
        <v>417</v>
      </c>
      <c r="L104" s="47"/>
      <c r="M104" s="47">
        <f>SUM(M105:M106)</f>
        <v>87</v>
      </c>
      <c r="N104" s="47">
        <f>SUM(N105:N106)</f>
        <v>84</v>
      </c>
      <c r="O104" s="47">
        <f t="shared" si="18"/>
        <v>171</v>
      </c>
      <c r="P104" s="47">
        <f>SUM(P105:P106)</f>
        <v>0</v>
      </c>
      <c r="Q104" s="476">
        <f>Q105+Q106</f>
        <v>87</v>
      </c>
      <c r="R104" s="476">
        <f>R105+R106</f>
        <v>84</v>
      </c>
      <c r="S104" s="476">
        <f t="shared" si="14"/>
        <v>171</v>
      </c>
      <c r="T104" s="476"/>
      <c r="U104" s="476">
        <f>U105+U106</f>
        <v>0</v>
      </c>
      <c r="V104" s="476">
        <f>V105+V106</f>
        <v>0</v>
      </c>
      <c r="W104" s="475">
        <f t="shared" si="19"/>
        <v>0</v>
      </c>
    </row>
    <row r="105" spans="2:23" ht="12" customHeight="1">
      <c r="B105" s="2007"/>
      <c r="C105" s="233"/>
      <c r="D105" s="77" t="s">
        <v>195</v>
      </c>
      <c r="E105" s="77">
        <v>104</v>
      </c>
      <c r="F105" s="77">
        <v>124</v>
      </c>
      <c r="G105" s="77">
        <f t="shared" si="11"/>
        <v>228</v>
      </c>
      <c r="H105" s="77"/>
      <c r="I105" s="77">
        <v>102</v>
      </c>
      <c r="J105" s="77">
        <v>118</v>
      </c>
      <c r="K105" s="77">
        <f t="shared" si="17"/>
        <v>220</v>
      </c>
      <c r="L105" s="77"/>
      <c r="M105" s="77">
        <v>48</v>
      </c>
      <c r="N105" s="77">
        <v>53</v>
      </c>
      <c r="O105" s="285">
        <f t="shared" si="18"/>
        <v>101</v>
      </c>
      <c r="P105" s="77"/>
      <c r="Q105" s="492">
        <v>48</v>
      </c>
      <c r="R105" s="492">
        <v>53</v>
      </c>
      <c r="S105" s="48">
        <f t="shared" si="14"/>
        <v>101</v>
      </c>
      <c r="T105" s="48"/>
      <c r="U105" s="48">
        <v>0</v>
      </c>
      <c r="V105" s="48">
        <v>0</v>
      </c>
      <c r="W105" s="49">
        <f t="shared" si="19"/>
        <v>0</v>
      </c>
    </row>
    <row r="106" spans="2:23" ht="12" customHeight="1">
      <c r="B106" s="2007"/>
      <c r="C106" s="233"/>
      <c r="D106" s="77" t="s">
        <v>194</v>
      </c>
      <c r="E106" s="77">
        <v>112</v>
      </c>
      <c r="F106" s="77">
        <v>94</v>
      </c>
      <c r="G106" s="77">
        <f t="shared" si="11"/>
        <v>206</v>
      </c>
      <c r="H106" s="77"/>
      <c r="I106" s="77">
        <v>108</v>
      </c>
      <c r="J106" s="77">
        <v>89</v>
      </c>
      <c r="K106" s="77">
        <f t="shared" si="17"/>
        <v>197</v>
      </c>
      <c r="L106" s="77"/>
      <c r="M106" s="285">
        <v>39</v>
      </c>
      <c r="N106" s="285">
        <v>31</v>
      </c>
      <c r="O106" s="285">
        <f t="shared" si="18"/>
        <v>70</v>
      </c>
      <c r="P106" s="77"/>
      <c r="Q106" s="492">
        <v>39</v>
      </c>
      <c r="R106" s="492">
        <v>31</v>
      </c>
      <c r="S106" s="48">
        <f t="shared" si="14"/>
        <v>70</v>
      </c>
      <c r="T106" s="48"/>
      <c r="U106" s="48">
        <v>0</v>
      </c>
      <c r="V106" s="48">
        <v>0</v>
      </c>
      <c r="W106" s="49">
        <f t="shared" si="19"/>
        <v>0</v>
      </c>
    </row>
    <row r="107" spans="2:23" ht="12" customHeight="1">
      <c r="B107" s="2007"/>
      <c r="C107" s="391" t="s">
        <v>36</v>
      </c>
      <c r="D107" s="77"/>
      <c r="E107" s="47">
        <f>SUM(E108)</f>
        <v>331</v>
      </c>
      <c r="F107" s="47">
        <f>SUM(F108)</f>
        <v>430</v>
      </c>
      <c r="G107" s="47">
        <f t="shared" ref="G107:G136" si="20">SUM(E107:F107)</f>
        <v>761</v>
      </c>
      <c r="H107" s="47"/>
      <c r="I107" s="47">
        <f>SUM(I108)</f>
        <v>319</v>
      </c>
      <c r="J107" s="47">
        <f>SUM(J108)</f>
        <v>425</v>
      </c>
      <c r="K107" s="47">
        <f t="shared" si="17"/>
        <v>744</v>
      </c>
      <c r="L107" s="77"/>
      <c r="M107" s="47">
        <f>SUM(M108)</f>
        <v>121</v>
      </c>
      <c r="N107" s="47">
        <f>SUM(N108)</f>
        <v>132</v>
      </c>
      <c r="O107" s="47">
        <f t="shared" si="18"/>
        <v>253</v>
      </c>
      <c r="P107" s="47">
        <f>SUM(P108)</f>
        <v>0</v>
      </c>
      <c r="Q107" s="476">
        <f>Q108</f>
        <v>0</v>
      </c>
      <c r="R107" s="476">
        <f>R108</f>
        <v>0</v>
      </c>
      <c r="S107" s="476">
        <f t="shared" ref="S107:S136" si="21">SUM(Q107:R107)</f>
        <v>0</v>
      </c>
      <c r="T107" s="476"/>
      <c r="U107" s="476">
        <f>U108</f>
        <v>121</v>
      </c>
      <c r="V107" s="476">
        <f>V108</f>
        <v>132</v>
      </c>
      <c r="W107" s="475">
        <f t="shared" si="19"/>
        <v>253</v>
      </c>
    </row>
    <row r="108" spans="2:23" ht="12" customHeight="1">
      <c r="B108" s="2007"/>
      <c r="C108" s="497"/>
      <c r="D108" s="77" t="s">
        <v>193</v>
      </c>
      <c r="E108" s="77">
        <v>331</v>
      </c>
      <c r="F108" s="77">
        <v>430</v>
      </c>
      <c r="G108" s="77">
        <f t="shared" si="20"/>
        <v>761</v>
      </c>
      <c r="H108" s="77"/>
      <c r="I108" s="77">
        <v>319</v>
      </c>
      <c r="J108" s="77">
        <v>425</v>
      </c>
      <c r="K108" s="77">
        <f t="shared" si="17"/>
        <v>744</v>
      </c>
      <c r="L108" s="77"/>
      <c r="M108" s="77">
        <v>121</v>
      </c>
      <c r="N108" s="77">
        <v>132</v>
      </c>
      <c r="O108" s="285">
        <f t="shared" si="18"/>
        <v>253</v>
      </c>
      <c r="P108" s="77"/>
      <c r="Q108" s="492">
        <v>0</v>
      </c>
      <c r="R108" s="492">
        <v>0</v>
      </c>
      <c r="S108" s="48">
        <f t="shared" si="21"/>
        <v>0</v>
      </c>
      <c r="T108" s="48"/>
      <c r="U108" s="48">
        <v>121</v>
      </c>
      <c r="V108" s="48">
        <v>132</v>
      </c>
      <c r="W108" s="49">
        <f t="shared" si="19"/>
        <v>253</v>
      </c>
    </row>
    <row r="109" spans="2:23" ht="12" customHeight="1">
      <c r="B109" s="2007"/>
      <c r="C109" s="391" t="s">
        <v>37</v>
      </c>
      <c r="D109" s="77"/>
      <c r="E109" s="47">
        <f>SUM(E110)</f>
        <v>0</v>
      </c>
      <c r="F109" s="47">
        <f>SUM(F110)</f>
        <v>0</v>
      </c>
      <c r="G109" s="47">
        <f t="shared" si="20"/>
        <v>0</v>
      </c>
      <c r="H109" s="47"/>
      <c r="I109" s="47">
        <f>SUM(I110)</f>
        <v>0</v>
      </c>
      <c r="J109" s="47">
        <f>SUM(J110)</f>
        <v>0</v>
      </c>
      <c r="K109" s="47">
        <f t="shared" si="17"/>
        <v>0</v>
      </c>
      <c r="L109" s="77"/>
      <c r="M109" s="47">
        <f>SUM(M110)</f>
        <v>0</v>
      </c>
      <c r="N109" s="47">
        <f>SUM(N110)</f>
        <v>0</v>
      </c>
      <c r="O109" s="47">
        <f t="shared" si="18"/>
        <v>0</v>
      </c>
      <c r="P109" s="47">
        <f>SUM(P110)</f>
        <v>0</v>
      </c>
      <c r="Q109" s="494">
        <f>Q110</f>
        <v>0</v>
      </c>
      <c r="R109" s="494">
        <f>R110</f>
        <v>0</v>
      </c>
      <c r="S109" s="476">
        <f t="shared" si="21"/>
        <v>0</v>
      </c>
      <c r="T109" s="476"/>
      <c r="U109" s="476">
        <f>U110</f>
        <v>0</v>
      </c>
      <c r="V109" s="476">
        <f>V110</f>
        <v>0</v>
      </c>
      <c r="W109" s="475">
        <f t="shared" si="19"/>
        <v>0</v>
      </c>
    </row>
    <row r="110" spans="2:23" ht="12" customHeight="1">
      <c r="B110" s="2008"/>
      <c r="C110" s="233"/>
      <c r="D110" s="77" t="s">
        <v>257</v>
      </c>
      <c r="E110" s="77">
        <v>0</v>
      </c>
      <c r="F110" s="77">
        <v>0</v>
      </c>
      <c r="G110" s="77">
        <f t="shared" si="20"/>
        <v>0</v>
      </c>
      <c r="H110" s="77"/>
      <c r="I110" s="77">
        <v>0</v>
      </c>
      <c r="J110" s="77">
        <v>0</v>
      </c>
      <c r="K110" s="77">
        <f t="shared" si="17"/>
        <v>0</v>
      </c>
      <c r="L110" s="77"/>
      <c r="M110" s="77">
        <v>0</v>
      </c>
      <c r="N110" s="77">
        <v>0</v>
      </c>
      <c r="O110" s="285">
        <f t="shared" si="18"/>
        <v>0</v>
      </c>
      <c r="P110" s="77"/>
      <c r="Q110" s="75">
        <v>0</v>
      </c>
      <c r="R110" s="75">
        <v>0</v>
      </c>
      <c r="S110" s="48">
        <f t="shared" si="21"/>
        <v>0</v>
      </c>
      <c r="T110" s="196"/>
      <c r="U110" s="196">
        <v>0</v>
      </c>
      <c r="V110" s="196">
        <v>0</v>
      </c>
      <c r="W110" s="49">
        <f t="shared" si="19"/>
        <v>0</v>
      </c>
    </row>
    <row r="111" spans="2:23" ht="12" customHeight="1">
      <c r="B111" s="2010">
        <v>1407</v>
      </c>
      <c r="C111" s="35" t="s">
        <v>24</v>
      </c>
      <c r="D111" s="111"/>
      <c r="E111" s="39">
        <f>SUM(E112+E117)</f>
        <v>122</v>
      </c>
      <c r="F111" s="39">
        <f>SUM(F112+F117)</f>
        <v>63</v>
      </c>
      <c r="G111" s="39">
        <f t="shared" si="20"/>
        <v>185</v>
      </c>
      <c r="H111" s="39"/>
      <c r="I111" s="39">
        <f>SUM(I112+I117)</f>
        <v>115</v>
      </c>
      <c r="J111" s="39">
        <f>SUM(J112+J117)</f>
        <v>61</v>
      </c>
      <c r="K111" s="39">
        <f t="shared" si="17"/>
        <v>176</v>
      </c>
      <c r="L111" s="111"/>
      <c r="M111" s="39">
        <f>SUM(M112+M117)</f>
        <v>115</v>
      </c>
      <c r="N111" s="39">
        <f>SUM(N112+N117)</f>
        <v>61</v>
      </c>
      <c r="O111" s="39">
        <f t="shared" si="18"/>
        <v>176</v>
      </c>
      <c r="P111" s="39">
        <f>SUM(P112+P117)</f>
        <v>0</v>
      </c>
      <c r="Q111" s="39">
        <f>SUM(Q112+Q117)</f>
        <v>0</v>
      </c>
      <c r="R111" s="39">
        <f>SUM(R112+R117)</f>
        <v>0</v>
      </c>
      <c r="S111" s="109">
        <f t="shared" si="21"/>
        <v>0</v>
      </c>
      <c r="T111" s="495"/>
      <c r="U111" s="33">
        <f>SUM(U112+U117)</f>
        <v>0</v>
      </c>
      <c r="V111" s="33">
        <f>SUM(V112+V117)</f>
        <v>0</v>
      </c>
      <c r="W111" s="38">
        <f t="shared" si="19"/>
        <v>0</v>
      </c>
    </row>
    <row r="112" spans="2:23" ht="12" customHeight="1">
      <c r="B112" s="1981"/>
      <c r="C112" s="391" t="s">
        <v>191</v>
      </c>
      <c r="D112" s="77"/>
      <c r="E112" s="47">
        <f>SUM(E113:E116)</f>
        <v>67</v>
      </c>
      <c r="F112" s="47">
        <f>SUM(F113:F116)</f>
        <v>22</v>
      </c>
      <c r="G112" s="47">
        <f t="shared" si="20"/>
        <v>89</v>
      </c>
      <c r="H112" s="47"/>
      <c r="I112" s="47">
        <f>SUM(I113:I116)</f>
        <v>65</v>
      </c>
      <c r="J112" s="47">
        <f>SUM(J113:J116)</f>
        <v>21</v>
      </c>
      <c r="K112" s="47">
        <f t="shared" si="17"/>
        <v>86</v>
      </c>
      <c r="L112" s="77"/>
      <c r="M112" s="47">
        <f>SUM(M113:M116)</f>
        <v>65</v>
      </c>
      <c r="N112" s="47">
        <f>SUM(N113:N116)</f>
        <v>21</v>
      </c>
      <c r="O112" s="47">
        <f t="shared" si="18"/>
        <v>86</v>
      </c>
      <c r="P112" s="47">
        <f>SUM(P113:P115)</f>
        <v>0</v>
      </c>
      <c r="Q112" s="47">
        <f>SUM(Q113:Q116)</f>
        <v>0</v>
      </c>
      <c r="R112" s="47">
        <f>SUM(R113:R116)</f>
        <v>0</v>
      </c>
      <c r="S112" s="476">
        <f t="shared" si="21"/>
        <v>0</v>
      </c>
      <c r="T112" s="476"/>
      <c r="U112" s="476">
        <f>SUM(U113:U116)</f>
        <v>0</v>
      </c>
      <c r="V112" s="476">
        <f>SUM(V113:V116)</f>
        <v>0</v>
      </c>
      <c r="W112" s="475">
        <f t="shared" si="19"/>
        <v>0</v>
      </c>
    </row>
    <row r="113" spans="2:23" ht="12" customHeight="1">
      <c r="B113" s="1981"/>
      <c r="C113" s="391"/>
      <c r="D113" s="77" t="s">
        <v>190</v>
      </c>
      <c r="E113" s="77">
        <v>29</v>
      </c>
      <c r="F113" s="77">
        <v>3</v>
      </c>
      <c r="G113" s="77">
        <f t="shared" si="20"/>
        <v>32</v>
      </c>
      <c r="H113" s="77"/>
      <c r="I113" s="77">
        <v>29</v>
      </c>
      <c r="J113" s="77">
        <v>2</v>
      </c>
      <c r="K113" s="77">
        <f t="shared" si="17"/>
        <v>31</v>
      </c>
      <c r="L113" s="77"/>
      <c r="M113" s="77">
        <v>29</v>
      </c>
      <c r="N113" s="77">
        <v>2</v>
      </c>
      <c r="O113" s="77">
        <f t="shared" si="18"/>
        <v>31</v>
      </c>
      <c r="P113" s="77"/>
      <c r="Q113" s="77">
        <v>0</v>
      </c>
      <c r="R113" s="77">
        <v>0</v>
      </c>
      <c r="S113" s="48">
        <f t="shared" si="21"/>
        <v>0</v>
      </c>
      <c r="T113" s="48"/>
      <c r="U113" s="77">
        <v>0</v>
      </c>
      <c r="V113" s="77">
        <v>0</v>
      </c>
      <c r="W113" s="49">
        <f t="shared" si="19"/>
        <v>0</v>
      </c>
    </row>
    <row r="114" spans="2:23" ht="12" customHeight="1">
      <c r="B114" s="1981"/>
      <c r="C114" s="391"/>
      <c r="D114" s="77" t="s">
        <v>189</v>
      </c>
      <c r="E114" s="77">
        <v>20</v>
      </c>
      <c r="F114" s="77">
        <v>9</v>
      </c>
      <c r="G114" s="77">
        <f t="shared" si="20"/>
        <v>29</v>
      </c>
      <c r="H114" s="77"/>
      <c r="I114" s="77">
        <v>19</v>
      </c>
      <c r="J114" s="77">
        <v>9</v>
      </c>
      <c r="K114" s="77">
        <f t="shared" si="17"/>
        <v>28</v>
      </c>
      <c r="L114" s="77"/>
      <c r="M114" s="77">
        <v>19</v>
      </c>
      <c r="N114" s="77">
        <v>9</v>
      </c>
      <c r="O114" s="77">
        <f t="shared" si="18"/>
        <v>28</v>
      </c>
      <c r="P114" s="77"/>
      <c r="Q114" s="77">
        <v>0</v>
      </c>
      <c r="R114" s="77">
        <v>0</v>
      </c>
      <c r="S114" s="48">
        <f t="shared" si="21"/>
        <v>0</v>
      </c>
      <c r="T114" s="48"/>
      <c r="U114" s="77">
        <v>0</v>
      </c>
      <c r="V114" s="77">
        <v>0</v>
      </c>
      <c r="W114" s="49">
        <f t="shared" si="19"/>
        <v>0</v>
      </c>
    </row>
    <row r="115" spans="2:23" ht="12" customHeight="1">
      <c r="B115" s="1981"/>
      <c r="C115" s="233"/>
      <c r="D115" s="77" t="s">
        <v>256</v>
      </c>
      <c r="E115" s="77">
        <v>18</v>
      </c>
      <c r="F115" s="77">
        <v>10</v>
      </c>
      <c r="G115" s="77">
        <f t="shared" si="20"/>
        <v>28</v>
      </c>
      <c r="H115" s="77"/>
      <c r="I115" s="77">
        <v>17</v>
      </c>
      <c r="J115" s="77">
        <v>10</v>
      </c>
      <c r="K115" s="77">
        <f t="shared" ref="K115:K136" si="22">SUM(I115:J115)</f>
        <v>27</v>
      </c>
      <c r="L115" s="77"/>
      <c r="M115" s="77">
        <v>17</v>
      </c>
      <c r="N115" s="77">
        <v>10</v>
      </c>
      <c r="O115" s="77">
        <f t="shared" si="18"/>
        <v>27</v>
      </c>
      <c r="P115" s="77"/>
      <c r="Q115" s="77">
        <v>0</v>
      </c>
      <c r="R115" s="77">
        <v>0</v>
      </c>
      <c r="S115" s="48">
        <f t="shared" si="21"/>
        <v>0</v>
      </c>
      <c r="T115" s="48"/>
      <c r="U115" s="77">
        <v>0</v>
      </c>
      <c r="V115" s="77">
        <v>0</v>
      </c>
      <c r="W115" s="49">
        <f t="shared" si="19"/>
        <v>0</v>
      </c>
    </row>
    <row r="116" spans="2:23" ht="12" customHeight="1">
      <c r="B116" s="1981"/>
      <c r="C116" s="233"/>
      <c r="D116" s="77" t="s">
        <v>187</v>
      </c>
      <c r="E116" s="77">
        <v>0</v>
      </c>
      <c r="F116" s="77">
        <v>0</v>
      </c>
      <c r="G116" s="77">
        <f t="shared" si="20"/>
        <v>0</v>
      </c>
      <c r="H116" s="77"/>
      <c r="I116" s="77">
        <v>0</v>
      </c>
      <c r="J116" s="77">
        <v>0</v>
      </c>
      <c r="K116" s="77">
        <f t="shared" si="22"/>
        <v>0</v>
      </c>
      <c r="L116" s="77"/>
      <c r="M116" s="77">
        <v>0</v>
      </c>
      <c r="N116" s="77">
        <v>0</v>
      </c>
      <c r="O116" s="77">
        <f t="shared" ref="O116:O136" si="23">SUM(M116:N116)</f>
        <v>0</v>
      </c>
      <c r="P116" s="77"/>
      <c r="Q116" s="77">
        <v>0</v>
      </c>
      <c r="R116" s="77">
        <v>0</v>
      </c>
      <c r="S116" s="48">
        <f t="shared" si="21"/>
        <v>0</v>
      </c>
      <c r="T116" s="48"/>
      <c r="U116" s="77">
        <v>0</v>
      </c>
      <c r="V116" s="77">
        <v>0</v>
      </c>
      <c r="W116" s="49">
        <f t="shared" si="19"/>
        <v>0</v>
      </c>
    </row>
    <row r="117" spans="2:23" ht="12" customHeight="1">
      <c r="B117" s="1981"/>
      <c r="C117" s="391" t="s">
        <v>51</v>
      </c>
      <c r="D117" s="47"/>
      <c r="E117" s="47">
        <f>SUM(E118:E119)</f>
        <v>55</v>
      </c>
      <c r="F117" s="47">
        <f>SUM(F118:F119)</f>
        <v>41</v>
      </c>
      <c r="G117" s="47">
        <f t="shared" si="20"/>
        <v>96</v>
      </c>
      <c r="H117" s="47"/>
      <c r="I117" s="47">
        <f>SUM(I118:I119)</f>
        <v>50</v>
      </c>
      <c r="J117" s="47">
        <f>SUM(J118:J119)</f>
        <v>40</v>
      </c>
      <c r="K117" s="47">
        <f t="shared" si="22"/>
        <v>90</v>
      </c>
      <c r="L117" s="47"/>
      <c r="M117" s="47">
        <f>SUM(M118:M119)</f>
        <v>50</v>
      </c>
      <c r="N117" s="47">
        <f>SUM(N118:N119)</f>
        <v>40</v>
      </c>
      <c r="O117" s="47">
        <f t="shared" si="23"/>
        <v>90</v>
      </c>
      <c r="P117" s="47">
        <f>SUM(P118:P119)</f>
        <v>0</v>
      </c>
      <c r="Q117" s="47">
        <f>Q118+Q119</f>
        <v>0</v>
      </c>
      <c r="R117" s="47">
        <f>R118+R119</f>
        <v>0</v>
      </c>
      <c r="S117" s="476">
        <f t="shared" si="21"/>
        <v>0</v>
      </c>
      <c r="T117" s="476"/>
      <c r="U117" s="476">
        <f>U118+U119</f>
        <v>0</v>
      </c>
      <c r="V117" s="476">
        <f>V118+V119</f>
        <v>0</v>
      </c>
      <c r="W117" s="475">
        <f t="shared" si="19"/>
        <v>0</v>
      </c>
    </row>
    <row r="118" spans="2:23" ht="12" customHeight="1">
      <c r="B118" s="1981"/>
      <c r="C118" s="233"/>
      <c r="D118" s="77" t="s">
        <v>186</v>
      </c>
      <c r="E118" s="77">
        <v>33</v>
      </c>
      <c r="F118" s="77">
        <v>19</v>
      </c>
      <c r="G118" s="77">
        <f t="shared" si="20"/>
        <v>52</v>
      </c>
      <c r="H118" s="77"/>
      <c r="I118" s="77">
        <v>29</v>
      </c>
      <c r="J118" s="77">
        <v>19</v>
      </c>
      <c r="K118" s="77">
        <f t="shared" si="22"/>
        <v>48</v>
      </c>
      <c r="L118" s="77"/>
      <c r="M118" s="77">
        <v>29</v>
      </c>
      <c r="N118" s="77">
        <v>19</v>
      </c>
      <c r="O118" s="77">
        <f t="shared" si="23"/>
        <v>48</v>
      </c>
      <c r="P118" s="77"/>
      <c r="Q118" s="285">
        <v>0</v>
      </c>
      <c r="R118" s="492">
        <v>0</v>
      </c>
      <c r="S118" s="48">
        <f t="shared" si="21"/>
        <v>0</v>
      </c>
      <c r="T118" s="48"/>
      <c r="U118" s="48">
        <v>0</v>
      </c>
      <c r="V118" s="48">
        <v>0</v>
      </c>
      <c r="W118" s="49">
        <f t="shared" si="19"/>
        <v>0</v>
      </c>
    </row>
    <row r="119" spans="2:23" ht="12" customHeight="1">
      <c r="B119" s="1981"/>
      <c r="C119" s="233"/>
      <c r="D119" s="77" t="s">
        <v>185</v>
      </c>
      <c r="E119" s="77">
        <v>22</v>
      </c>
      <c r="F119" s="77">
        <v>22</v>
      </c>
      <c r="G119" s="77">
        <f t="shared" si="20"/>
        <v>44</v>
      </c>
      <c r="H119" s="77"/>
      <c r="I119" s="77">
        <v>21</v>
      </c>
      <c r="J119" s="77">
        <v>21</v>
      </c>
      <c r="K119" s="77">
        <f t="shared" si="22"/>
        <v>42</v>
      </c>
      <c r="L119" s="77"/>
      <c r="M119" s="285">
        <v>21</v>
      </c>
      <c r="N119" s="285">
        <v>21</v>
      </c>
      <c r="O119" s="77">
        <f t="shared" si="23"/>
        <v>42</v>
      </c>
      <c r="P119" s="77"/>
      <c r="Q119" s="285">
        <v>0</v>
      </c>
      <c r="R119" s="492">
        <v>0</v>
      </c>
      <c r="S119" s="485">
        <f t="shared" si="21"/>
        <v>0</v>
      </c>
      <c r="T119" s="48"/>
      <c r="U119" s="48">
        <v>0</v>
      </c>
      <c r="V119" s="48">
        <v>0</v>
      </c>
      <c r="W119" s="49">
        <f t="shared" si="19"/>
        <v>0</v>
      </c>
    </row>
    <row r="120" spans="2:23" ht="12" customHeight="1">
      <c r="B120" s="2010">
        <v>1408</v>
      </c>
      <c r="C120" s="35" t="s">
        <v>25</v>
      </c>
      <c r="D120" s="41"/>
      <c r="E120" s="39">
        <f>SUM(E121+E123+E126+E130)</f>
        <v>381</v>
      </c>
      <c r="F120" s="39">
        <f>SUM(F121+F123+F126+F130)</f>
        <v>410</v>
      </c>
      <c r="G120" s="39">
        <f t="shared" si="20"/>
        <v>791</v>
      </c>
      <c r="H120" s="39"/>
      <c r="I120" s="39">
        <f>SUM(I121+I123+I126+I130)</f>
        <v>373</v>
      </c>
      <c r="J120" s="39">
        <f>SUM(J121+J123+J126+J130)</f>
        <v>397</v>
      </c>
      <c r="K120" s="39">
        <f t="shared" si="22"/>
        <v>770</v>
      </c>
      <c r="L120" s="41"/>
      <c r="M120" s="39">
        <f>SUM(M121+M123+M126+M130)</f>
        <v>242</v>
      </c>
      <c r="N120" s="39">
        <f>SUM(N121+N123+N126+N130)</f>
        <v>248</v>
      </c>
      <c r="O120" s="39">
        <f t="shared" si="23"/>
        <v>490</v>
      </c>
      <c r="P120" s="39">
        <f>SUM(P123+P128+P130)</f>
        <v>0</v>
      </c>
      <c r="Q120" s="496">
        <f>Q121+Q123+Q126+Q130</f>
        <v>0</v>
      </c>
      <c r="R120" s="496">
        <f>R121+R123+R126+R130</f>
        <v>0</v>
      </c>
      <c r="S120" s="33">
        <f t="shared" si="21"/>
        <v>0</v>
      </c>
      <c r="T120" s="495"/>
      <c r="U120" s="33">
        <f>U121+U123+U126+U130</f>
        <v>73</v>
      </c>
      <c r="V120" s="33">
        <f>V121+V123+V126+V130</f>
        <v>86</v>
      </c>
      <c r="W120" s="38">
        <f t="shared" si="19"/>
        <v>159</v>
      </c>
    </row>
    <row r="121" spans="2:23" ht="12" customHeight="1">
      <c r="B121" s="1981"/>
      <c r="C121" s="490" t="s">
        <v>184</v>
      </c>
      <c r="D121" s="278"/>
      <c r="E121" s="47">
        <f>SUM(E122)</f>
        <v>253</v>
      </c>
      <c r="F121" s="47">
        <f>SUM(F122)</f>
        <v>279</v>
      </c>
      <c r="G121" s="47">
        <f t="shared" si="20"/>
        <v>532</v>
      </c>
      <c r="H121" s="47"/>
      <c r="I121" s="47">
        <f>SUM(I122)</f>
        <v>247</v>
      </c>
      <c r="J121" s="47">
        <f>SUM(J122)</f>
        <v>268</v>
      </c>
      <c r="K121" s="47">
        <f t="shared" si="22"/>
        <v>515</v>
      </c>
      <c r="L121" s="278"/>
      <c r="M121" s="47">
        <f>M122</f>
        <v>122</v>
      </c>
      <c r="N121" s="47">
        <f>N122</f>
        <v>128</v>
      </c>
      <c r="O121" s="480">
        <f t="shared" si="23"/>
        <v>250</v>
      </c>
      <c r="P121" s="47"/>
      <c r="Q121" s="494">
        <f>Q122</f>
        <v>0</v>
      </c>
      <c r="R121" s="494">
        <f>R122</f>
        <v>0</v>
      </c>
      <c r="S121" s="479">
        <f t="shared" si="21"/>
        <v>0</v>
      </c>
      <c r="T121" s="196"/>
      <c r="U121" s="476">
        <f>U122</f>
        <v>73</v>
      </c>
      <c r="V121" s="476">
        <f>V122</f>
        <v>86</v>
      </c>
      <c r="W121" s="493">
        <f t="shared" si="19"/>
        <v>159</v>
      </c>
    </row>
    <row r="122" spans="2:23" ht="12" customHeight="1">
      <c r="B122" s="1981"/>
      <c r="C122" s="382"/>
      <c r="D122" s="285" t="s">
        <v>183</v>
      </c>
      <c r="E122" s="285">
        <v>253</v>
      </c>
      <c r="F122" s="285">
        <v>279</v>
      </c>
      <c r="G122" s="285">
        <f t="shared" si="20"/>
        <v>532</v>
      </c>
      <c r="H122" s="285"/>
      <c r="I122" s="285">
        <v>247</v>
      </c>
      <c r="J122" s="285">
        <v>268</v>
      </c>
      <c r="K122" s="285">
        <f t="shared" si="22"/>
        <v>515</v>
      </c>
      <c r="L122" s="285"/>
      <c r="M122" s="285">
        <v>122</v>
      </c>
      <c r="N122" s="285">
        <v>128</v>
      </c>
      <c r="O122" s="285">
        <f t="shared" si="23"/>
        <v>250</v>
      </c>
      <c r="P122" s="285"/>
      <c r="Q122" s="492">
        <v>0</v>
      </c>
      <c r="R122" s="492">
        <v>0</v>
      </c>
      <c r="S122" s="48">
        <f t="shared" si="21"/>
        <v>0</v>
      </c>
      <c r="T122" s="48"/>
      <c r="U122" s="48">
        <v>73</v>
      </c>
      <c r="V122" s="48">
        <v>86</v>
      </c>
      <c r="W122" s="49">
        <f t="shared" si="19"/>
        <v>159</v>
      </c>
    </row>
    <row r="123" spans="2:23" ht="12" customHeight="1">
      <c r="B123" s="1981"/>
      <c r="C123" s="490" t="s">
        <v>131</v>
      </c>
      <c r="D123" s="278"/>
      <c r="E123" s="47">
        <f>SUM(E124:E125)</f>
        <v>54</v>
      </c>
      <c r="F123" s="47">
        <f>SUM(F124:F125)</f>
        <v>54</v>
      </c>
      <c r="G123" s="47">
        <f t="shared" si="20"/>
        <v>108</v>
      </c>
      <c r="H123" s="47"/>
      <c r="I123" s="47">
        <f>SUM(I124:I125)</f>
        <v>53</v>
      </c>
      <c r="J123" s="47">
        <f>SUM(J124:J125)</f>
        <v>53</v>
      </c>
      <c r="K123" s="47">
        <f t="shared" si="22"/>
        <v>106</v>
      </c>
      <c r="L123" s="278"/>
      <c r="M123" s="47">
        <f>SUM(M124:M125)</f>
        <v>47</v>
      </c>
      <c r="N123" s="47">
        <f>SUM(N124:N125)</f>
        <v>44</v>
      </c>
      <c r="O123" s="47">
        <f t="shared" si="23"/>
        <v>91</v>
      </c>
      <c r="P123" s="47">
        <f>SUM(P125)</f>
        <v>0</v>
      </c>
      <c r="Q123" s="47">
        <f>SUM(Q124:Q125)</f>
        <v>0</v>
      </c>
      <c r="R123" s="47">
        <f>SUM(R124:R125)</f>
        <v>0</v>
      </c>
      <c r="S123" s="476">
        <f t="shared" si="21"/>
        <v>0</v>
      </c>
      <c r="T123" s="47">
        <f>SUM(T125)</f>
        <v>0</v>
      </c>
      <c r="U123" s="47">
        <f>SUM(U124:U125)</f>
        <v>0</v>
      </c>
      <c r="V123" s="47">
        <f>SUM(V124:V125)</f>
        <v>0</v>
      </c>
      <c r="W123" s="491">
        <f t="shared" si="19"/>
        <v>0</v>
      </c>
    </row>
    <row r="124" spans="2:23" ht="12" customHeight="1">
      <c r="B124" s="1981"/>
      <c r="C124" s="490"/>
      <c r="D124" s="285" t="s">
        <v>182</v>
      </c>
      <c r="E124" s="285">
        <v>54</v>
      </c>
      <c r="F124" s="285">
        <v>54</v>
      </c>
      <c r="G124" s="285">
        <f t="shared" si="20"/>
        <v>108</v>
      </c>
      <c r="H124" s="285"/>
      <c r="I124" s="285">
        <v>53</v>
      </c>
      <c r="J124" s="285">
        <v>53</v>
      </c>
      <c r="K124" s="285">
        <f t="shared" si="22"/>
        <v>106</v>
      </c>
      <c r="L124" s="489"/>
      <c r="M124" s="285">
        <v>47</v>
      </c>
      <c r="N124" s="285">
        <v>44</v>
      </c>
      <c r="O124" s="285">
        <f t="shared" si="23"/>
        <v>91</v>
      </c>
      <c r="P124" s="285"/>
      <c r="Q124" s="285">
        <v>0</v>
      </c>
      <c r="R124" s="285">
        <v>0</v>
      </c>
      <c r="S124" s="48">
        <f t="shared" si="21"/>
        <v>0</v>
      </c>
      <c r="T124" s="285"/>
      <c r="U124" s="285">
        <v>0</v>
      </c>
      <c r="V124" s="285">
        <v>0</v>
      </c>
      <c r="W124" s="49">
        <f t="shared" si="19"/>
        <v>0</v>
      </c>
    </row>
    <row r="125" spans="2:23" ht="12" customHeight="1">
      <c r="B125" s="1981"/>
      <c r="C125" s="382"/>
      <c r="D125" s="285" t="s">
        <v>251</v>
      </c>
      <c r="E125" s="285">
        <v>0</v>
      </c>
      <c r="F125" s="285">
        <v>0</v>
      </c>
      <c r="G125" s="285">
        <f t="shared" si="20"/>
        <v>0</v>
      </c>
      <c r="H125" s="285"/>
      <c r="I125" s="285">
        <v>0</v>
      </c>
      <c r="J125" s="285">
        <v>0</v>
      </c>
      <c r="K125" s="285">
        <f t="shared" si="22"/>
        <v>0</v>
      </c>
      <c r="L125" s="285"/>
      <c r="M125" s="77">
        <v>0</v>
      </c>
      <c r="N125" s="77">
        <v>0</v>
      </c>
      <c r="O125" s="77">
        <f t="shared" si="23"/>
        <v>0</v>
      </c>
      <c r="P125" s="77"/>
      <c r="Q125" s="48">
        <v>0</v>
      </c>
      <c r="R125" s="48">
        <v>0</v>
      </c>
      <c r="S125" s="48">
        <f t="shared" si="21"/>
        <v>0</v>
      </c>
      <c r="T125" s="48"/>
      <c r="U125" s="48">
        <v>0</v>
      </c>
      <c r="V125" s="48">
        <v>0</v>
      </c>
      <c r="W125" s="49">
        <f t="shared" si="19"/>
        <v>0</v>
      </c>
    </row>
    <row r="126" spans="2:23" ht="12" customHeight="1">
      <c r="B126" s="1981"/>
      <c r="C126" s="391" t="s">
        <v>38</v>
      </c>
      <c r="D126" s="77"/>
      <c r="E126" s="47">
        <f>SUM(E127:E129)</f>
        <v>46</v>
      </c>
      <c r="F126" s="47">
        <f>SUM(F127:F129)</f>
        <v>33</v>
      </c>
      <c r="G126" s="47">
        <f t="shared" si="20"/>
        <v>79</v>
      </c>
      <c r="H126" s="47"/>
      <c r="I126" s="47">
        <f>SUM(I127:I129)</f>
        <v>45</v>
      </c>
      <c r="J126" s="47">
        <f>SUM(J127:J129)</f>
        <v>32</v>
      </c>
      <c r="K126" s="47">
        <f t="shared" si="22"/>
        <v>77</v>
      </c>
      <c r="L126" s="99"/>
      <c r="M126" s="47">
        <f>M127+M128+M129</f>
        <v>45</v>
      </c>
      <c r="N126" s="47">
        <f>N127+N128+N129</f>
        <v>32</v>
      </c>
      <c r="O126" s="47">
        <f t="shared" si="23"/>
        <v>77</v>
      </c>
      <c r="P126" s="47">
        <f>P127+P128+P129</f>
        <v>0</v>
      </c>
      <c r="Q126" s="47">
        <f>Q127+Q128+Q129</f>
        <v>0</v>
      </c>
      <c r="R126" s="47">
        <f>R127+R128+R129</f>
        <v>0</v>
      </c>
      <c r="S126" s="476">
        <f t="shared" si="21"/>
        <v>0</v>
      </c>
      <c r="T126" s="47">
        <f>T127+T128+T129</f>
        <v>0</v>
      </c>
      <c r="U126" s="47">
        <f>U127+U128+U129</f>
        <v>0</v>
      </c>
      <c r="V126" s="476">
        <f>V127+V128+V129</f>
        <v>0</v>
      </c>
      <c r="W126" s="475">
        <f t="shared" si="19"/>
        <v>0</v>
      </c>
    </row>
    <row r="127" spans="2:23" ht="12" customHeight="1">
      <c r="B127" s="1981"/>
      <c r="C127" s="391"/>
      <c r="D127" s="77" t="s">
        <v>180</v>
      </c>
      <c r="E127" s="285">
        <v>19</v>
      </c>
      <c r="F127" s="285">
        <v>13</v>
      </c>
      <c r="G127" s="285">
        <f t="shared" si="20"/>
        <v>32</v>
      </c>
      <c r="H127" s="285"/>
      <c r="I127" s="285">
        <v>19</v>
      </c>
      <c r="J127" s="285">
        <v>12</v>
      </c>
      <c r="K127" s="285">
        <f t="shared" si="22"/>
        <v>31</v>
      </c>
      <c r="L127" s="99"/>
      <c r="M127" s="77">
        <v>19</v>
      </c>
      <c r="N127" s="77">
        <v>12</v>
      </c>
      <c r="O127" s="77">
        <f t="shared" si="23"/>
        <v>31</v>
      </c>
      <c r="P127" s="77"/>
      <c r="Q127" s="285">
        <v>0</v>
      </c>
      <c r="R127" s="285">
        <v>0</v>
      </c>
      <c r="S127" s="48">
        <f t="shared" si="21"/>
        <v>0</v>
      </c>
      <c r="T127" s="48"/>
      <c r="U127" s="48">
        <v>0</v>
      </c>
      <c r="V127" s="48">
        <v>0</v>
      </c>
      <c r="W127" s="49">
        <f t="shared" si="19"/>
        <v>0</v>
      </c>
    </row>
    <row r="128" spans="2:23" ht="10.5" customHeight="1">
      <c r="B128" s="1981"/>
      <c r="C128" s="391"/>
      <c r="D128" s="77" t="s">
        <v>179</v>
      </c>
      <c r="E128" s="285">
        <v>18</v>
      </c>
      <c r="F128" s="285">
        <v>12</v>
      </c>
      <c r="G128" s="285">
        <f t="shared" si="20"/>
        <v>30</v>
      </c>
      <c r="H128" s="285"/>
      <c r="I128" s="285">
        <v>17</v>
      </c>
      <c r="J128" s="285">
        <v>12</v>
      </c>
      <c r="K128" s="285">
        <f t="shared" si="22"/>
        <v>29</v>
      </c>
      <c r="L128" s="99"/>
      <c r="M128" s="285">
        <v>17</v>
      </c>
      <c r="N128" s="285">
        <v>12</v>
      </c>
      <c r="O128" s="285">
        <f t="shared" si="23"/>
        <v>29</v>
      </c>
      <c r="P128" s="47">
        <f>SUM(P129)</f>
        <v>0</v>
      </c>
      <c r="Q128" s="285">
        <v>0</v>
      </c>
      <c r="R128" s="285">
        <v>0</v>
      </c>
      <c r="S128" s="48">
        <f t="shared" si="21"/>
        <v>0</v>
      </c>
      <c r="T128" s="48"/>
      <c r="U128" s="48">
        <v>0</v>
      </c>
      <c r="V128" s="48">
        <v>0</v>
      </c>
      <c r="W128" s="49">
        <f t="shared" si="19"/>
        <v>0</v>
      </c>
    </row>
    <row r="129" spans="2:23" ht="12" customHeight="1">
      <c r="B129" s="1981"/>
      <c r="C129" s="391"/>
      <c r="D129" s="77" t="s">
        <v>178</v>
      </c>
      <c r="E129" s="285">
        <v>9</v>
      </c>
      <c r="F129" s="285">
        <v>8</v>
      </c>
      <c r="G129" s="285">
        <f t="shared" si="20"/>
        <v>17</v>
      </c>
      <c r="H129" s="285"/>
      <c r="I129" s="285">
        <v>9</v>
      </c>
      <c r="J129" s="285">
        <v>8</v>
      </c>
      <c r="K129" s="285">
        <f t="shared" si="22"/>
        <v>17</v>
      </c>
      <c r="L129" s="99"/>
      <c r="M129" s="77">
        <v>9</v>
      </c>
      <c r="N129" s="77">
        <v>8</v>
      </c>
      <c r="O129" s="77">
        <f t="shared" si="23"/>
        <v>17</v>
      </c>
      <c r="P129" s="77"/>
      <c r="Q129" s="285">
        <v>0</v>
      </c>
      <c r="R129" s="285">
        <v>0</v>
      </c>
      <c r="S129" s="48">
        <f t="shared" si="21"/>
        <v>0</v>
      </c>
      <c r="T129" s="48"/>
      <c r="U129" s="48">
        <v>0</v>
      </c>
      <c r="V129" s="48">
        <v>0</v>
      </c>
      <c r="W129" s="49">
        <f>U129+V129</f>
        <v>0</v>
      </c>
    </row>
    <row r="130" spans="2:23" ht="12" customHeight="1">
      <c r="B130" s="1981"/>
      <c r="C130" s="391" t="s">
        <v>39</v>
      </c>
      <c r="D130" s="47"/>
      <c r="E130" s="47">
        <f>SUM(E131)</f>
        <v>28</v>
      </c>
      <c r="F130" s="47">
        <f>SUM(F131)</f>
        <v>44</v>
      </c>
      <c r="G130" s="47">
        <f t="shared" si="20"/>
        <v>72</v>
      </c>
      <c r="H130" s="47"/>
      <c r="I130" s="47">
        <f>SUM(I131)</f>
        <v>28</v>
      </c>
      <c r="J130" s="47">
        <f>SUM(J131)</f>
        <v>44</v>
      </c>
      <c r="K130" s="47">
        <f t="shared" si="22"/>
        <v>72</v>
      </c>
      <c r="L130" s="47"/>
      <c r="M130" s="47">
        <f>SUM(M131)</f>
        <v>28</v>
      </c>
      <c r="N130" s="47">
        <f>SUM(N131)</f>
        <v>44</v>
      </c>
      <c r="O130" s="47">
        <f t="shared" si="23"/>
        <v>72</v>
      </c>
      <c r="P130" s="47">
        <f>SUM(P131)</f>
        <v>0</v>
      </c>
      <c r="Q130" s="47">
        <f>Q131</f>
        <v>0</v>
      </c>
      <c r="R130" s="47">
        <f>R131</f>
        <v>0</v>
      </c>
      <c r="S130" s="476">
        <f t="shared" si="21"/>
        <v>0</v>
      </c>
      <c r="T130" s="476"/>
      <c r="U130" s="476">
        <f>U131</f>
        <v>0</v>
      </c>
      <c r="V130" s="476">
        <f>V131</f>
        <v>0</v>
      </c>
      <c r="W130" s="475">
        <f t="shared" ref="W130:W136" si="24">SUM(U130:V130)</f>
        <v>0</v>
      </c>
    </row>
    <row r="131" spans="2:23" ht="12" customHeight="1">
      <c r="B131" s="1982"/>
      <c r="C131" s="233"/>
      <c r="D131" s="77" t="s">
        <v>177</v>
      </c>
      <c r="E131" s="285">
        <v>28</v>
      </c>
      <c r="F131" s="285">
        <v>44</v>
      </c>
      <c r="G131" s="285">
        <f t="shared" si="20"/>
        <v>72</v>
      </c>
      <c r="H131" s="285"/>
      <c r="I131" s="285">
        <v>28</v>
      </c>
      <c r="J131" s="285">
        <v>44</v>
      </c>
      <c r="K131" s="285">
        <f t="shared" si="22"/>
        <v>72</v>
      </c>
      <c r="L131" s="99"/>
      <c r="M131" s="418">
        <v>28</v>
      </c>
      <c r="N131" s="418">
        <v>44</v>
      </c>
      <c r="O131" s="77">
        <f t="shared" si="23"/>
        <v>72</v>
      </c>
      <c r="P131" s="418"/>
      <c r="Q131" s="486">
        <v>0</v>
      </c>
      <c r="R131" s="486">
        <v>0</v>
      </c>
      <c r="S131" s="485">
        <f t="shared" si="21"/>
        <v>0</v>
      </c>
      <c r="T131" s="485"/>
      <c r="U131" s="485">
        <v>0</v>
      </c>
      <c r="V131" s="485">
        <v>0</v>
      </c>
      <c r="W131" s="484">
        <f t="shared" si="24"/>
        <v>0</v>
      </c>
    </row>
    <row r="132" spans="2:23" ht="12" customHeight="1">
      <c r="B132" s="2010">
        <v>1624</v>
      </c>
      <c r="C132" s="35" t="s">
        <v>130</v>
      </c>
      <c r="D132" s="111"/>
      <c r="E132" s="39">
        <f>SUM(E133+E135)</f>
        <v>6</v>
      </c>
      <c r="F132" s="39">
        <f>SUM(F133+F135)</f>
        <v>5</v>
      </c>
      <c r="G132" s="39">
        <f t="shared" si="20"/>
        <v>11</v>
      </c>
      <c r="H132" s="39"/>
      <c r="I132" s="39">
        <f>SUM(I133+I135)</f>
        <v>6</v>
      </c>
      <c r="J132" s="39">
        <f>SUM(J133+J135)</f>
        <v>5</v>
      </c>
      <c r="K132" s="39">
        <f t="shared" si="22"/>
        <v>11</v>
      </c>
      <c r="L132" s="111"/>
      <c r="M132" s="39">
        <f>SUM(M133+M135)</f>
        <v>6</v>
      </c>
      <c r="N132" s="39">
        <f>SUM(N133+N135)</f>
        <v>5</v>
      </c>
      <c r="O132" s="39">
        <f t="shared" si="23"/>
        <v>11</v>
      </c>
      <c r="P132" s="39" t="e">
        <f>SUM(P133+#REF!+P135)</f>
        <v>#REF!</v>
      </c>
      <c r="Q132" s="39">
        <f>SUM(Q133+Q135)</f>
        <v>0</v>
      </c>
      <c r="R132" s="39">
        <f>SUM(R133+R135)</f>
        <v>0</v>
      </c>
      <c r="S132" s="483">
        <f t="shared" si="21"/>
        <v>0</v>
      </c>
      <c r="T132" s="39" t="e">
        <f>SUM(T133+#REF!+T135)</f>
        <v>#REF!</v>
      </c>
      <c r="U132" s="33">
        <f>SUM(U133+U135)</f>
        <v>0</v>
      </c>
      <c r="V132" s="33">
        <f>SUM(V133+V135)</f>
        <v>0</v>
      </c>
      <c r="W132" s="283">
        <f t="shared" si="24"/>
        <v>0</v>
      </c>
    </row>
    <row r="133" spans="2:23" ht="12" customHeight="1">
      <c r="B133" s="1981"/>
      <c r="C133" s="482" t="s">
        <v>176</v>
      </c>
      <c r="D133" s="339"/>
      <c r="E133" s="47">
        <f>SUM(E134)</f>
        <v>6</v>
      </c>
      <c r="F133" s="47">
        <f>SUM(F134)</f>
        <v>5</v>
      </c>
      <c r="G133" s="47">
        <f t="shared" si="20"/>
        <v>11</v>
      </c>
      <c r="H133" s="47"/>
      <c r="I133" s="47">
        <f>SUM(I134)</f>
        <v>6</v>
      </c>
      <c r="J133" s="47">
        <f>SUM(J134)</f>
        <v>5</v>
      </c>
      <c r="K133" s="47">
        <f t="shared" si="22"/>
        <v>11</v>
      </c>
      <c r="L133" s="99"/>
      <c r="M133" s="47">
        <f>SUM(M134)</f>
        <v>6</v>
      </c>
      <c r="N133" s="47">
        <f>SUM(N134)</f>
        <v>5</v>
      </c>
      <c r="O133" s="480">
        <f t="shared" si="23"/>
        <v>11</v>
      </c>
      <c r="P133" s="47">
        <f>SUM(P134)</f>
        <v>0</v>
      </c>
      <c r="Q133" s="47">
        <f>SUM(Q134)</f>
        <v>0</v>
      </c>
      <c r="R133" s="47">
        <f>SUM(R134)</f>
        <v>0</v>
      </c>
      <c r="S133" s="479">
        <f t="shared" si="21"/>
        <v>0</v>
      </c>
      <c r="T133" s="47">
        <f>SUM(T134)</f>
        <v>0</v>
      </c>
      <c r="U133" s="47">
        <f>SUM(U134)</f>
        <v>0</v>
      </c>
      <c r="V133" s="47">
        <f>SUM(V134)</f>
        <v>0</v>
      </c>
      <c r="W133" s="478">
        <f t="shared" si="24"/>
        <v>0</v>
      </c>
    </row>
    <row r="134" spans="2:23" ht="12" customHeight="1">
      <c r="B134" s="1981"/>
      <c r="C134" s="382"/>
      <c r="D134" s="77" t="s">
        <v>255</v>
      </c>
      <c r="E134" s="285">
        <v>6</v>
      </c>
      <c r="F134" s="285">
        <v>5</v>
      </c>
      <c r="G134" s="285">
        <f t="shared" si="20"/>
        <v>11</v>
      </c>
      <c r="H134" s="285"/>
      <c r="I134" s="285">
        <v>6</v>
      </c>
      <c r="J134" s="285">
        <v>5</v>
      </c>
      <c r="K134" s="285">
        <f t="shared" si="22"/>
        <v>11</v>
      </c>
      <c r="L134" s="99"/>
      <c r="M134" s="285">
        <v>6</v>
      </c>
      <c r="N134" s="285">
        <v>5</v>
      </c>
      <c r="O134" s="285">
        <f t="shared" si="23"/>
        <v>11</v>
      </c>
      <c r="P134" s="285"/>
      <c r="Q134" s="285">
        <v>0</v>
      </c>
      <c r="R134" s="285">
        <v>0</v>
      </c>
      <c r="S134" s="48">
        <f t="shared" si="21"/>
        <v>0</v>
      </c>
      <c r="T134" s="48"/>
      <c r="U134" s="48">
        <v>0</v>
      </c>
      <c r="V134" s="48">
        <v>0</v>
      </c>
      <c r="W134" s="49">
        <f t="shared" si="24"/>
        <v>0</v>
      </c>
    </row>
    <row r="135" spans="2:23" ht="12" customHeight="1">
      <c r="B135" s="1981"/>
      <c r="C135" s="3" t="s">
        <v>52</v>
      </c>
      <c r="D135" s="9"/>
      <c r="E135" s="3">
        <f>SUM(E136)</f>
        <v>0</v>
      </c>
      <c r="F135" s="3">
        <f>SUM(F136)</f>
        <v>0</v>
      </c>
      <c r="G135" s="47">
        <f t="shared" si="20"/>
        <v>0</v>
      </c>
      <c r="H135" s="3"/>
      <c r="I135" s="3">
        <f>SUM(I136)</f>
        <v>0</v>
      </c>
      <c r="J135" s="3">
        <f>SUM(J136)</f>
        <v>0</v>
      </c>
      <c r="K135" s="47">
        <f t="shared" si="22"/>
        <v>0</v>
      </c>
      <c r="L135" s="9"/>
      <c r="M135" s="47">
        <f>SUM(M136)</f>
        <v>0</v>
      </c>
      <c r="N135" s="47">
        <f>SUM(N136)</f>
        <v>0</v>
      </c>
      <c r="O135" s="47">
        <f t="shared" si="23"/>
        <v>0</v>
      </c>
      <c r="P135" s="47">
        <f>SUM(P140)</f>
        <v>0</v>
      </c>
      <c r="Q135" s="47">
        <f>SUM(Q136)</f>
        <v>0</v>
      </c>
      <c r="R135" s="47">
        <f>SUM(R136)</f>
        <v>0</v>
      </c>
      <c r="S135" s="476">
        <f t="shared" si="21"/>
        <v>0</v>
      </c>
      <c r="T135" s="47">
        <f>SUM(T140)</f>
        <v>0</v>
      </c>
      <c r="U135" s="476">
        <f>SUM(U136)</f>
        <v>0</v>
      </c>
      <c r="V135" s="476">
        <f>SUM(V136)</f>
        <v>0</v>
      </c>
      <c r="W135" s="475">
        <f t="shared" si="24"/>
        <v>0</v>
      </c>
    </row>
    <row r="136" spans="2:23" ht="12" customHeight="1">
      <c r="B136" s="1982"/>
      <c r="C136" s="99"/>
      <c r="D136" s="77" t="s">
        <v>254</v>
      </c>
      <c r="E136" s="285">
        <v>0</v>
      </c>
      <c r="F136" s="285">
        <v>0</v>
      </c>
      <c r="G136" s="285">
        <f t="shared" si="20"/>
        <v>0</v>
      </c>
      <c r="H136" s="285"/>
      <c r="I136" s="285">
        <v>0</v>
      </c>
      <c r="J136" s="285">
        <v>0</v>
      </c>
      <c r="K136" s="285">
        <f t="shared" si="22"/>
        <v>0</v>
      </c>
      <c r="L136" s="99"/>
      <c r="M136" s="285">
        <v>0</v>
      </c>
      <c r="N136" s="285">
        <v>0</v>
      </c>
      <c r="O136" s="285">
        <f t="shared" si="23"/>
        <v>0</v>
      </c>
      <c r="P136" s="285"/>
      <c r="Q136" s="285">
        <v>0</v>
      </c>
      <c r="R136" s="285">
        <v>0</v>
      </c>
      <c r="S136" s="48">
        <f t="shared" si="21"/>
        <v>0</v>
      </c>
      <c r="T136" s="48"/>
      <c r="U136" s="48">
        <v>0</v>
      </c>
      <c r="V136" s="48">
        <v>0</v>
      </c>
      <c r="W136" s="49">
        <f t="shared" si="24"/>
        <v>0</v>
      </c>
    </row>
    <row r="137" spans="2:23" ht="12" customHeight="1">
      <c r="C137" s="2464" t="s">
        <v>5</v>
      </c>
      <c r="D137" s="2465"/>
      <c r="E137" s="33">
        <f t="shared" ref="E137:W137" si="25">SUM(E6+E31+E62+E75+E82+E100+E111+E120+E132)</f>
        <v>5697</v>
      </c>
      <c r="F137" s="33">
        <f t="shared" si="25"/>
        <v>5287</v>
      </c>
      <c r="G137" s="33">
        <f t="shared" si="25"/>
        <v>10984</v>
      </c>
      <c r="H137" s="33">
        <f t="shared" si="25"/>
        <v>0</v>
      </c>
      <c r="I137" s="33">
        <f t="shared" si="25"/>
        <v>5571</v>
      </c>
      <c r="J137" s="33">
        <f t="shared" si="25"/>
        <v>5170</v>
      </c>
      <c r="K137" s="33">
        <f t="shared" si="25"/>
        <v>10741</v>
      </c>
      <c r="L137" s="33">
        <f t="shared" si="25"/>
        <v>0</v>
      </c>
      <c r="M137" s="33">
        <f t="shared" si="25"/>
        <v>3498</v>
      </c>
      <c r="N137" s="33">
        <f t="shared" si="25"/>
        <v>3046</v>
      </c>
      <c r="O137" s="33">
        <f t="shared" si="25"/>
        <v>6544</v>
      </c>
      <c r="P137" s="33" t="e">
        <f t="shared" si="25"/>
        <v>#REF!</v>
      </c>
      <c r="Q137" s="33">
        <f t="shared" si="25"/>
        <v>87</v>
      </c>
      <c r="R137" s="33">
        <f t="shared" si="25"/>
        <v>84</v>
      </c>
      <c r="S137" s="33">
        <f t="shared" si="25"/>
        <v>171</v>
      </c>
      <c r="T137" s="33" t="e">
        <f t="shared" si="25"/>
        <v>#REF!</v>
      </c>
      <c r="U137" s="33">
        <f t="shared" si="25"/>
        <v>1783</v>
      </c>
      <c r="V137" s="33">
        <f t="shared" si="25"/>
        <v>1538</v>
      </c>
      <c r="W137" s="34">
        <f t="shared" si="25"/>
        <v>3321</v>
      </c>
    </row>
    <row r="138" spans="2:23" ht="10.5" customHeight="1">
      <c r="C138" s="288" t="s">
        <v>173</v>
      </c>
    </row>
    <row r="139" spans="2:23" ht="9" customHeight="1">
      <c r="C139" s="288" t="s">
        <v>253</v>
      </c>
    </row>
    <row r="140" spans="2:23" ht="9" customHeight="1"/>
    <row r="141" spans="2:23" ht="9" customHeight="1"/>
    <row r="142" spans="2:23" ht="9" customHeight="1"/>
    <row r="143" spans="2:23" ht="9" customHeight="1"/>
    <row r="144" spans="2:23"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spans="3:23" ht="9" customHeight="1"/>
    <row r="210" spans="3:23" ht="9" customHeight="1"/>
    <row r="211" spans="3:23" ht="9" customHeight="1"/>
    <row r="212" spans="3:23" ht="9" customHeight="1"/>
    <row r="213" spans="3:23" ht="9" customHeight="1"/>
    <row r="214" spans="3:23" ht="9" customHeight="1"/>
    <row r="215" spans="3:23" ht="9" customHeight="1"/>
    <row r="216" spans="3:23" ht="9" customHeight="1"/>
    <row r="217" spans="3:23" ht="9" customHeight="1"/>
    <row r="218" spans="3:23" ht="9" customHeight="1"/>
    <row r="219" spans="3:23" ht="9" customHeight="1">
      <c r="C219" s="77"/>
      <c r="D219" s="77"/>
      <c r="E219" s="77"/>
      <c r="F219" s="77"/>
      <c r="G219" s="77"/>
      <c r="H219" s="77"/>
      <c r="I219" s="77"/>
      <c r="J219" s="77"/>
      <c r="K219" s="77"/>
      <c r="L219" s="77"/>
      <c r="M219" s="77"/>
      <c r="N219" s="77"/>
      <c r="O219" s="77"/>
      <c r="P219" s="97"/>
      <c r="Q219" s="473"/>
      <c r="R219" s="473"/>
      <c r="S219" s="472"/>
      <c r="T219" s="473"/>
      <c r="U219" s="473"/>
      <c r="V219" s="473"/>
      <c r="W219" s="472"/>
    </row>
    <row r="220" spans="3:23" ht="9" customHeight="1"/>
    <row r="221" spans="3:23" ht="9" customHeight="1"/>
    <row r="222" spans="3:23" ht="9" customHeight="1"/>
    <row r="223" spans="3:23" ht="9" customHeight="1"/>
    <row r="224" spans="3:23"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sheetData>
  <mergeCells count="27">
    <mergeCell ref="B132:B136"/>
    <mergeCell ref="C137:D137"/>
    <mergeCell ref="U73:W73"/>
    <mergeCell ref="B75:B81"/>
    <mergeCell ref="B82:B99"/>
    <mergeCell ref="B100:B110"/>
    <mergeCell ref="B111:B119"/>
    <mergeCell ref="B120:B131"/>
    <mergeCell ref="E73:G73"/>
    <mergeCell ref="I73:K73"/>
    <mergeCell ref="M73:O73"/>
    <mergeCell ref="Q73:S73"/>
    <mergeCell ref="AA1:AO1"/>
    <mergeCell ref="B2:W2"/>
    <mergeCell ref="B4:B5"/>
    <mergeCell ref="C4:D5"/>
    <mergeCell ref="E4:G4"/>
    <mergeCell ref="I4:K4"/>
    <mergeCell ref="M4:O4"/>
    <mergeCell ref="Q4:S4"/>
    <mergeCell ref="U4:W4"/>
    <mergeCell ref="B1:W1"/>
    <mergeCell ref="B6:B28"/>
    <mergeCell ref="B31:B61"/>
    <mergeCell ref="B62:B69"/>
    <mergeCell ref="B73:B74"/>
    <mergeCell ref="C73:D74"/>
  </mergeCells>
  <printOptions horizontalCentered="1"/>
  <pageMargins left="0.86614173228346458" right="0.98425196850393704" top="0.86614173228346458" bottom="0.94488188976377963" header="0.51181102362204722" footer="0.51181102362204722"/>
  <pageSetup scale="51" orientation="portrait" r:id="rId1"/>
  <headerFooter alignWithMargins="0">
    <oddFooter>&amp;F</oddFooter>
  </headerFooter>
  <rowBreaks count="1" manualBreakCount="1">
    <brk id="70" max="16383" man="1"/>
  </rowBreaks>
  <colBreaks count="1" manualBreakCount="1">
    <brk id="23"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D6214-97ED-40CB-AACA-F43100ADFFB5}">
  <dimension ref="A1:CK497"/>
  <sheetViews>
    <sheetView view="pageBreakPreview" zoomScaleNormal="100" zoomScaleSheetLayoutView="100" workbookViewId="0">
      <selection activeCell="AA27" sqref="AA27"/>
    </sheetView>
  </sheetViews>
  <sheetFormatPr baseColWidth="10" defaultRowHeight="12.75"/>
  <cols>
    <col min="1" max="1" width="1" style="301" customWidth="1"/>
    <col min="2" max="2" width="6.42578125" style="241" customWidth="1"/>
    <col min="3" max="3" width="2.5703125" style="74" customWidth="1"/>
    <col min="4" max="4" width="63" style="74" customWidth="1"/>
    <col min="5" max="5" width="5.42578125" style="372" customWidth="1"/>
    <col min="6" max="6" width="5" style="372" customWidth="1"/>
    <col min="7" max="7" width="3.7109375" style="372" customWidth="1"/>
    <col min="8" max="8" width="4.5703125" style="372" customWidth="1"/>
    <col min="9" max="9" width="3.7109375" style="372" customWidth="1"/>
    <col min="10" max="10" width="3.42578125" style="372" customWidth="1"/>
    <col min="11" max="11" width="3.5703125" style="372" customWidth="1"/>
    <col min="12" max="12" width="4.85546875" style="372" customWidth="1"/>
    <col min="13" max="13" width="0.5703125" style="372" customWidth="1"/>
    <col min="14" max="14" width="3.7109375" style="372" customWidth="1"/>
    <col min="15" max="15" width="4.85546875" style="372" customWidth="1"/>
    <col min="16" max="20" width="3.7109375" style="372" customWidth="1"/>
    <col min="21" max="21" width="5.140625" style="372" customWidth="1"/>
    <col min="22" max="22" width="1.7109375" style="74" customWidth="1"/>
    <col min="23" max="23" width="11.42578125" style="74"/>
    <col min="24" max="24" width="13.42578125" style="74" customWidth="1"/>
    <col min="25" max="25" width="3.7109375" style="74" customWidth="1"/>
    <col min="26" max="26" width="1.7109375" style="74" customWidth="1"/>
    <col min="27" max="27" width="27.7109375" style="74" customWidth="1"/>
    <col min="28" max="28" width="3.85546875" style="74" customWidth="1"/>
    <col min="29" max="35" width="3.7109375" style="74" customWidth="1"/>
    <col min="36" max="36" width="1.7109375" style="74" customWidth="1"/>
    <col min="37" max="45" width="3.7109375" style="74" customWidth="1"/>
    <col min="46" max="16384" width="11.42578125" style="74"/>
  </cols>
  <sheetData>
    <row r="1" spans="1:89" ht="3.75" customHeight="1">
      <c r="C1" s="288"/>
      <c r="D1" s="288"/>
    </row>
    <row r="2" spans="1:89" ht="12" customHeight="1">
      <c r="B2" s="2152" t="s">
        <v>250</v>
      </c>
      <c r="C2" s="2152"/>
      <c r="D2" s="2152"/>
      <c r="E2" s="2152"/>
      <c r="F2" s="2152"/>
      <c r="G2" s="2152"/>
      <c r="H2" s="2152"/>
      <c r="I2" s="2152"/>
      <c r="J2" s="2152"/>
      <c r="K2" s="2152"/>
      <c r="L2" s="2152"/>
      <c r="M2" s="2152"/>
      <c r="N2" s="2152"/>
      <c r="O2" s="2152"/>
      <c r="P2" s="2152"/>
      <c r="Q2" s="2152"/>
      <c r="R2" s="2152"/>
      <c r="S2" s="2152"/>
      <c r="T2" s="2152"/>
      <c r="U2" s="2152"/>
      <c r="V2" s="371"/>
      <c r="X2" s="438"/>
      <c r="Y2" s="438"/>
      <c r="Z2" s="439"/>
      <c r="AA2" s="371"/>
      <c r="AB2" s="102"/>
      <c r="AC2" s="102"/>
      <c r="AD2" s="102"/>
      <c r="AE2" s="102"/>
      <c r="AF2" s="371"/>
      <c r="AG2" s="371"/>
      <c r="AH2" s="371"/>
      <c r="AI2" s="371"/>
      <c r="AJ2" s="371"/>
      <c r="AK2" s="371"/>
      <c r="AL2" s="371"/>
      <c r="AM2" s="371"/>
      <c r="AN2" s="371"/>
      <c r="AO2" s="371"/>
      <c r="AP2" s="371"/>
      <c r="AQ2" s="371"/>
      <c r="AR2" s="371"/>
      <c r="AS2" s="438"/>
      <c r="AT2" s="438"/>
      <c r="AU2" s="439"/>
      <c r="AV2" s="371"/>
      <c r="AW2" s="102"/>
      <c r="AX2" s="102"/>
      <c r="AY2" s="102"/>
      <c r="AZ2" s="102"/>
      <c r="BA2" s="371"/>
      <c r="BB2" s="371"/>
      <c r="BC2" s="371"/>
      <c r="BD2" s="371"/>
      <c r="BE2" s="371"/>
      <c r="BF2" s="371"/>
      <c r="BG2" s="371"/>
      <c r="BH2" s="371"/>
      <c r="BI2" s="371"/>
      <c r="BJ2" s="371"/>
      <c r="BK2" s="371"/>
      <c r="BL2" s="371"/>
      <c r="BM2" s="371"/>
      <c r="BN2" s="438"/>
      <c r="BO2" s="438"/>
      <c r="BP2" s="439"/>
      <c r="BQ2" s="371"/>
      <c r="BR2" s="102"/>
      <c r="BS2" s="102"/>
      <c r="BT2" s="102"/>
      <c r="BU2" s="102"/>
      <c r="BV2" s="371"/>
      <c r="BW2" s="371"/>
      <c r="BX2" s="371"/>
      <c r="BY2" s="371"/>
      <c r="BZ2" s="371"/>
      <c r="CA2" s="371"/>
      <c r="CB2" s="371"/>
      <c r="CC2" s="371"/>
      <c r="CD2" s="371"/>
      <c r="CE2" s="371"/>
      <c r="CF2" s="371"/>
      <c r="CG2" s="371"/>
      <c r="CH2" s="371"/>
      <c r="CI2" s="438"/>
      <c r="CJ2" s="438"/>
      <c r="CK2" s="439"/>
    </row>
    <row r="3" spans="1:89" ht="12" customHeight="1">
      <c r="B3" s="2152" t="s">
        <v>63</v>
      </c>
      <c r="C3" s="2152"/>
      <c r="D3" s="2152"/>
      <c r="E3" s="2152"/>
      <c r="F3" s="2152"/>
      <c r="G3" s="2152"/>
      <c r="H3" s="2152"/>
      <c r="I3" s="2152"/>
      <c r="J3" s="2152"/>
      <c r="K3" s="2152"/>
      <c r="L3" s="2152"/>
      <c r="M3" s="2152"/>
      <c r="N3" s="2152"/>
      <c r="O3" s="2152"/>
      <c r="P3" s="2152"/>
      <c r="Q3" s="2152"/>
      <c r="R3" s="2152"/>
      <c r="S3" s="2152"/>
      <c r="T3" s="2152"/>
      <c r="U3" s="2152"/>
      <c r="V3" s="371"/>
      <c r="X3" s="438"/>
      <c r="Y3" s="438"/>
    </row>
    <row r="4" spans="1:89" ht="3.75" customHeight="1" thickBot="1">
      <c r="B4" s="437"/>
      <c r="C4" s="437"/>
      <c r="D4" s="437"/>
      <c r="E4" s="412"/>
      <c r="F4" s="412"/>
      <c r="G4" s="412"/>
      <c r="H4" s="412"/>
      <c r="I4" s="412"/>
      <c r="J4" s="412"/>
      <c r="K4" s="412"/>
      <c r="L4" s="412"/>
      <c r="M4" s="412"/>
      <c r="N4" s="412"/>
      <c r="O4" s="412"/>
      <c r="P4" s="412"/>
      <c r="Q4" s="412"/>
      <c r="R4" s="412"/>
      <c r="S4" s="412"/>
      <c r="T4" s="412"/>
      <c r="U4" s="412"/>
      <c r="X4" s="102"/>
      <c r="Y4" s="102"/>
    </row>
    <row r="5" spans="1:89" s="77" customFormat="1" ht="11.25" customHeight="1">
      <c r="A5" s="301"/>
      <c r="B5" s="2206" t="s">
        <v>29</v>
      </c>
      <c r="C5" s="2200" t="s">
        <v>220</v>
      </c>
      <c r="D5" s="2200"/>
      <c r="E5" s="2470" t="s">
        <v>219</v>
      </c>
      <c r="F5" s="2470"/>
      <c r="G5" s="2470"/>
      <c r="H5" s="2470"/>
      <c r="I5" s="2470"/>
      <c r="J5" s="2470"/>
      <c r="K5" s="2470"/>
      <c r="L5" s="2470"/>
      <c r="M5" s="436"/>
      <c r="N5" s="435" t="s">
        <v>218</v>
      </c>
      <c r="O5" s="435"/>
      <c r="P5" s="435"/>
      <c r="Q5" s="435"/>
      <c r="R5" s="435"/>
      <c r="S5" s="435"/>
      <c r="T5" s="435"/>
      <c r="U5" s="434"/>
    </row>
    <row r="6" spans="1:89" s="288" customFormat="1" ht="30.75" customHeight="1">
      <c r="A6" s="301"/>
      <c r="B6" s="2442"/>
      <c r="C6" s="2201"/>
      <c r="D6" s="2201"/>
      <c r="E6" s="403" t="s">
        <v>217</v>
      </c>
      <c r="F6" s="403">
        <v>18</v>
      </c>
      <c r="G6" s="403">
        <v>19</v>
      </c>
      <c r="H6" s="403" t="s">
        <v>216</v>
      </c>
      <c r="I6" s="403" t="s">
        <v>215</v>
      </c>
      <c r="J6" s="403" t="s">
        <v>214</v>
      </c>
      <c r="K6" s="403" t="s">
        <v>213</v>
      </c>
      <c r="L6" s="403" t="s">
        <v>5</v>
      </c>
      <c r="M6" s="404"/>
      <c r="N6" s="403" t="s">
        <v>217</v>
      </c>
      <c r="O6" s="403">
        <v>18</v>
      </c>
      <c r="P6" s="403">
        <v>19</v>
      </c>
      <c r="Q6" s="403" t="s">
        <v>216</v>
      </c>
      <c r="R6" s="403" t="s">
        <v>215</v>
      </c>
      <c r="S6" s="403" t="s">
        <v>214</v>
      </c>
      <c r="T6" s="403" t="s">
        <v>213</v>
      </c>
      <c r="U6" s="433" t="s">
        <v>5</v>
      </c>
      <c r="V6" s="422"/>
      <c r="W6" s="422"/>
    </row>
    <row r="7" spans="1:89" s="77" customFormat="1" ht="12" customHeight="1">
      <c r="A7" s="301"/>
      <c r="B7" s="2006">
        <v>1401</v>
      </c>
      <c r="C7" s="271" t="s">
        <v>9</v>
      </c>
      <c r="D7" s="432"/>
      <c r="E7" s="376">
        <f t="shared" ref="E7:K7" si="0">SUM(E8,E11,E14,E18,E25,E28)</f>
        <v>9</v>
      </c>
      <c r="F7" s="376">
        <f t="shared" si="0"/>
        <v>88</v>
      </c>
      <c r="G7" s="376">
        <f t="shared" si="0"/>
        <v>42</v>
      </c>
      <c r="H7" s="376">
        <f t="shared" si="0"/>
        <v>52</v>
      </c>
      <c r="I7" s="376">
        <f t="shared" si="0"/>
        <v>1</v>
      </c>
      <c r="J7" s="376">
        <f t="shared" si="0"/>
        <v>0</v>
      </c>
      <c r="K7" s="376">
        <f t="shared" si="0"/>
        <v>1</v>
      </c>
      <c r="L7" s="376">
        <f t="shared" ref="L7:L38" si="1">SUM(E7:K7)</f>
        <v>193</v>
      </c>
      <c r="M7" s="376"/>
      <c r="N7" s="376">
        <f t="shared" ref="N7:T7" si="2">SUM(N8,N11,N14,N18,N25,N28)</f>
        <v>9</v>
      </c>
      <c r="O7" s="376">
        <f t="shared" si="2"/>
        <v>84</v>
      </c>
      <c r="P7" s="376">
        <f t="shared" si="2"/>
        <v>40</v>
      </c>
      <c r="Q7" s="376">
        <f t="shared" si="2"/>
        <v>50</v>
      </c>
      <c r="R7" s="376">
        <f t="shared" si="2"/>
        <v>0</v>
      </c>
      <c r="S7" s="376">
        <f t="shared" si="2"/>
        <v>0</v>
      </c>
      <c r="T7" s="376">
        <f t="shared" si="2"/>
        <v>0</v>
      </c>
      <c r="U7" s="468">
        <f>SUM(M7:T7)</f>
        <v>183</v>
      </c>
      <c r="V7" s="423"/>
    </row>
    <row r="8" spans="1:89" s="77" customFormat="1" ht="12" customHeight="1">
      <c r="A8" s="301"/>
      <c r="B8" s="2007"/>
      <c r="C8" s="431" t="s">
        <v>10</v>
      </c>
      <c r="D8" s="339"/>
      <c r="E8" s="470">
        <f t="shared" ref="E8:K8" si="3">SUM(E9:E10)</f>
        <v>6</v>
      </c>
      <c r="F8" s="470">
        <f t="shared" si="3"/>
        <v>70</v>
      </c>
      <c r="G8" s="470">
        <f t="shared" si="3"/>
        <v>33</v>
      </c>
      <c r="H8" s="470">
        <f t="shared" si="3"/>
        <v>33</v>
      </c>
      <c r="I8" s="470">
        <f t="shared" si="3"/>
        <v>1</v>
      </c>
      <c r="J8" s="470">
        <f t="shared" si="3"/>
        <v>0</v>
      </c>
      <c r="K8" s="470">
        <f t="shared" si="3"/>
        <v>0</v>
      </c>
      <c r="L8" s="470">
        <f t="shared" si="1"/>
        <v>143</v>
      </c>
      <c r="M8" s="470"/>
      <c r="N8" s="470">
        <f t="shared" ref="N8:T8" si="4">SUM(N9:N10)</f>
        <v>6</v>
      </c>
      <c r="O8" s="470">
        <f t="shared" si="4"/>
        <v>66</v>
      </c>
      <c r="P8" s="470">
        <f t="shared" si="4"/>
        <v>32</v>
      </c>
      <c r="Q8" s="470">
        <f t="shared" si="4"/>
        <v>32</v>
      </c>
      <c r="R8" s="470">
        <f t="shared" si="4"/>
        <v>0</v>
      </c>
      <c r="S8" s="470">
        <f t="shared" si="4"/>
        <v>0</v>
      </c>
      <c r="T8" s="470">
        <f t="shared" si="4"/>
        <v>0</v>
      </c>
      <c r="U8" s="462">
        <f t="shared" ref="U8:U39" si="5">SUM(N8:T8)</f>
        <v>136</v>
      </c>
      <c r="V8" s="429"/>
    </row>
    <row r="9" spans="1:89" s="77" customFormat="1" ht="10.5" customHeight="1">
      <c r="A9" s="301"/>
      <c r="B9" s="2014"/>
      <c r="C9" s="233"/>
      <c r="D9" s="77" t="s">
        <v>237</v>
      </c>
      <c r="E9" s="441">
        <v>5</v>
      </c>
      <c r="F9" s="441">
        <v>64</v>
      </c>
      <c r="G9" s="441">
        <v>32</v>
      </c>
      <c r="H9" s="441">
        <v>29</v>
      </c>
      <c r="I9" s="441">
        <v>1</v>
      </c>
      <c r="J9" s="441">
        <v>0</v>
      </c>
      <c r="K9" s="441">
        <v>0</v>
      </c>
      <c r="L9" s="461">
        <f t="shared" si="1"/>
        <v>131</v>
      </c>
      <c r="M9" s="461"/>
      <c r="N9" s="441">
        <v>5</v>
      </c>
      <c r="O9" s="441">
        <v>60</v>
      </c>
      <c r="P9" s="441">
        <v>31</v>
      </c>
      <c r="Q9" s="441">
        <v>28</v>
      </c>
      <c r="R9" s="441">
        <v>0</v>
      </c>
      <c r="S9" s="441">
        <v>0</v>
      </c>
      <c r="T9" s="441">
        <v>0</v>
      </c>
      <c r="U9" s="460">
        <f t="shared" si="5"/>
        <v>124</v>
      </c>
      <c r="V9" s="429"/>
    </row>
    <row r="10" spans="1:89" s="77" customFormat="1" ht="10.5" customHeight="1">
      <c r="A10" s="301"/>
      <c r="B10" s="2007"/>
      <c r="C10" s="233"/>
      <c r="D10" s="77" t="s">
        <v>249</v>
      </c>
      <c r="E10" s="441">
        <v>1</v>
      </c>
      <c r="F10" s="441">
        <v>6</v>
      </c>
      <c r="G10" s="441">
        <v>1</v>
      </c>
      <c r="H10" s="441">
        <v>4</v>
      </c>
      <c r="I10" s="441">
        <v>0</v>
      </c>
      <c r="J10" s="441">
        <v>0</v>
      </c>
      <c r="K10" s="441">
        <v>0</v>
      </c>
      <c r="L10" s="461">
        <f t="shared" si="1"/>
        <v>12</v>
      </c>
      <c r="M10" s="461"/>
      <c r="N10" s="441">
        <v>1</v>
      </c>
      <c r="O10" s="441">
        <v>6</v>
      </c>
      <c r="P10" s="441">
        <v>1</v>
      </c>
      <c r="Q10" s="441">
        <v>4</v>
      </c>
      <c r="R10" s="441">
        <v>0</v>
      </c>
      <c r="S10" s="441">
        <v>0</v>
      </c>
      <c r="T10" s="441">
        <v>0</v>
      </c>
      <c r="U10" s="460">
        <f t="shared" si="5"/>
        <v>12</v>
      </c>
      <c r="V10" s="429"/>
    </row>
    <row r="11" spans="1:89" s="77" customFormat="1" ht="12" customHeight="1">
      <c r="A11" s="301"/>
      <c r="B11" s="2007"/>
      <c r="C11" s="391" t="s">
        <v>11</v>
      </c>
      <c r="E11" s="463">
        <f t="shared" ref="E11:K11" si="6">SUM(E12:E13)</f>
        <v>2</v>
      </c>
      <c r="F11" s="463">
        <f t="shared" si="6"/>
        <v>13</v>
      </c>
      <c r="G11" s="463">
        <f t="shared" si="6"/>
        <v>5</v>
      </c>
      <c r="H11" s="463">
        <f t="shared" si="6"/>
        <v>12</v>
      </c>
      <c r="I11" s="463">
        <f t="shared" si="6"/>
        <v>0</v>
      </c>
      <c r="J11" s="463">
        <f t="shared" si="6"/>
        <v>0</v>
      </c>
      <c r="K11" s="463">
        <f t="shared" si="6"/>
        <v>1</v>
      </c>
      <c r="L11" s="463">
        <f t="shared" si="1"/>
        <v>33</v>
      </c>
      <c r="M11" s="463"/>
      <c r="N11" s="463">
        <f t="shared" ref="N11:T11" si="7">SUM(N12:N13)</f>
        <v>2</v>
      </c>
      <c r="O11" s="463">
        <f t="shared" si="7"/>
        <v>13</v>
      </c>
      <c r="P11" s="463">
        <f t="shared" si="7"/>
        <v>5</v>
      </c>
      <c r="Q11" s="463">
        <f t="shared" si="7"/>
        <v>12</v>
      </c>
      <c r="R11" s="463">
        <f t="shared" si="7"/>
        <v>0</v>
      </c>
      <c r="S11" s="463">
        <f t="shared" si="7"/>
        <v>0</v>
      </c>
      <c r="T11" s="463">
        <f t="shared" si="7"/>
        <v>0</v>
      </c>
      <c r="U11" s="462">
        <f t="shared" si="5"/>
        <v>32</v>
      </c>
      <c r="V11" s="425"/>
      <c r="W11" s="288"/>
    </row>
    <row r="12" spans="1:89" s="77" customFormat="1" ht="11.1" customHeight="1">
      <c r="A12" s="301"/>
      <c r="B12" s="2007"/>
      <c r="C12" s="233"/>
      <c r="D12" s="77" t="s">
        <v>248</v>
      </c>
      <c r="E12" s="441">
        <v>2</v>
      </c>
      <c r="F12" s="441">
        <v>13</v>
      </c>
      <c r="G12" s="441">
        <v>5</v>
      </c>
      <c r="H12" s="441">
        <v>12</v>
      </c>
      <c r="I12" s="441">
        <v>0</v>
      </c>
      <c r="J12" s="441">
        <v>0</v>
      </c>
      <c r="K12" s="441">
        <v>0</v>
      </c>
      <c r="L12" s="461">
        <f t="shared" si="1"/>
        <v>32</v>
      </c>
      <c r="M12" s="461"/>
      <c r="N12" s="441">
        <v>2</v>
      </c>
      <c r="O12" s="441">
        <v>13</v>
      </c>
      <c r="P12" s="441">
        <v>5</v>
      </c>
      <c r="Q12" s="441">
        <v>12</v>
      </c>
      <c r="R12" s="441">
        <v>0</v>
      </c>
      <c r="S12" s="441">
        <v>0</v>
      </c>
      <c r="T12" s="441">
        <v>0</v>
      </c>
      <c r="U12" s="460">
        <f t="shared" si="5"/>
        <v>32</v>
      </c>
      <c r="V12" s="423"/>
      <c r="W12" s="288"/>
    </row>
    <row r="13" spans="1:89" s="77" customFormat="1" ht="11.1" customHeight="1">
      <c r="A13" s="301"/>
      <c r="B13" s="2007"/>
      <c r="C13" s="233"/>
      <c r="D13" s="77" t="s">
        <v>247</v>
      </c>
      <c r="E13" s="441">
        <v>0</v>
      </c>
      <c r="F13" s="441">
        <v>0</v>
      </c>
      <c r="G13" s="441">
        <v>0</v>
      </c>
      <c r="H13" s="441">
        <v>0</v>
      </c>
      <c r="I13" s="441">
        <v>0</v>
      </c>
      <c r="J13" s="441">
        <v>0</v>
      </c>
      <c r="K13" s="441">
        <v>1</v>
      </c>
      <c r="L13" s="461">
        <f t="shared" si="1"/>
        <v>1</v>
      </c>
      <c r="M13" s="461"/>
      <c r="N13" s="441">
        <v>0</v>
      </c>
      <c r="O13" s="441">
        <v>0</v>
      </c>
      <c r="P13" s="441">
        <v>0</v>
      </c>
      <c r="Q13" s="441">
        <v>0</v>
      </c>
      <c r="R13" s="441">
        <v>0</v>
      </c>
      <c r="S13" s="441">
        <v>0</v>
      </c>
      <c r="T13" s="441">
        <v>0</v>
      </c>
      <c r="U13" s="460">
        <f t="shared" si="5"/>
        <v>0</v>
      </c>
      <c r="V13" s="423"/>
      <c r="W13" s="288"/>
    </row>
    <row r="14" spans="1:89" s="77" customFormat="1" ht="12" customHeight="1">
      <c r="A14" s="301"/>
      <c r="B14" s="2007"/>
      <c r="C14" s="391" t="s">
        <v>12</v>
      </c>
      <c r="E14" s="463">
        <f t="shared" ref="E14:K14" si="8">SUM(E15:E17)</f>
        <v>1</v>
      </c>
      <c r="F14" s="463">
        <f t="shared" si="8"/>
        <v>5</v>
      </c>
      <c r="G14" s="463">
        <f t="shared" si="8"/>
        <v>4</v>
      </c>
      <c r="H14" s="463">
        <f t="shared" si="8"/>
        <v>7</v>
      </c>
      <c r="I14" s="463">
        <f t="shared" si="8"/>
        <v>0</v>
      </c>
      <c r="J14" s="463">
        <f t="shared" si="8"/>
        <v>0</v>
      </c>
      <c r="K14" s="463">
        <f t="shared" si="8"/>
        <v>0</v>
      </c>
      <c r="L14" s="463">
        <f t="shared" si="1"/>
        <v>17</v>
      </c>
      <c r="M14" s="463"/>
      <c r="N14" s="463">
        <f t="shared" ref="N14:T14" si="9">SUM(N15:N17)</f>
        <v>1</v>
      </c>
      <c r="O14" s="463">
        <f t="shared" si="9"/>
        <v>5</v>
      </c>
      <c r="P14" s="463">
        <f t="shared" si="9"/>
        <v>3</v>
      </c>
      <c r="Q14" s="463">
        <f t="shared" si="9"/>
        <v>6</v>
      </c>
      <c r="R14" s="463">
        <f t="shared" si="9"/>
        <v>0</v>
      </c>
      <c r="S14" s="463">
        <f t="shared" si="9"/>
        <v>0</v>
      </c>
      <c r="T14" s="463">
        <f t="shared" si="9"/>
        <v>0</v>
      </c>
      <c r="U14" s="462">
        <f t="shared" si="5"/>
        <v>15</v>
      </c>
      <c r="V14" s="423"/>
      <c r="W14" s="288"/>
    </row>
    <row r="15" spans="1:89" s="77" customFormat="1" ht="11.1" customHeight="1">
      <c r="A15" s="301"/>
      <c r="B15" s="2007"/>
      <c r="C15" s="233"/>
      <c r="D15" s="77" t="s">
        <v>246</v>
      </c>
      <c r="E15" s="441">
        <v>1</v>
      </c>
      <c r="F15" s="441">
        <v>5</v>
      </c>
      <c r="G15" s="441">
        <v>4</v>
      </c>
      <c r="H15" s="441">
        <v>7</v>
      </c>
      <c r="I15" s="441">
        <v>0</v>
      </c>
      <c r="J15" s="441">
        <v>0</v>
      </c>
      <c r="K15" s="441">
        <v>0</v>
      </c>
      <c r="L15" s="461">
        <f t="shared" si="1"/>
        <v>17</v>
      </c>
      <c r="M15" s="461"/>
      <c r="N15" s="441">
        <v>1</v>
      </c>
      <c r="O15" s="441">
        <v>5</v>
      </c>
      <c r="P15" s="441">
        <v>3</v>
      </c>
      <c r="Q15" s="441">
        <v>6</v>
      </c>
      <c r="R15" s="441">
        <v>0</v>
      </c>
      <c r="S15" s="441">
        <v>0</v>
      </c>
      <c r="T15" s="441">
        <v>0</v>
      </c>
      <c r="U15" s="460">
        <f t="shared" si="5"/>
        <v>15</v>
      </c>
      <c r="V15" s="423"/>
      <c r="W15" s="288"/>
    </row>
    <row r="16" spans="1:89" s="77" customFormat="1" ht="11.1" customHeight="1">
      <c r="A16" s="301"/>
      <c r="B16" s="2007"/>
      <c r="C16" s="233"/>
      <c r="D16" s="77" t="s">
        <v>245</v>
      </c>
      <c r="E16" s="441">
        <v>0</v>
      </c>
      <c r="F16" s="441">
        <v>0</v>
      </c>
      <c r="G16" s="441">
        <v>0</v>
      </c>
      <c r="H16" s="441">
        <v>0</v>
      </c>
      <c r="I16" s="441">
        <v>0</v>
      </c>
      <c r="J16" s="441">
        <v>0</v>
      </c>
      <c r="K16" s="441">
        <v>0</v>
      </c>
      <c r="L16" s="461">
        <f t="shared" si="1"/>
        <v>0</v>
      </c>
      <c r="M16" s="461"/>
      <c r="N16" s="441">
        <v>0</v>
      </c>
      <c r="O16" s="441">
        <v>0</v>
      </c>
      <c r="P16" s="441">
        <v>0</v>
      </c>
      <c r="Q16" s="441">
        <v>0</v>
      </c>
      <c r="R16" s="441">
        <v>0</v>
      </c>
      <c r="S16" s="441">
        <v>0</v>
      </c>
      <c r="T16" s="441">
        <v>0</v>
      </c>
      <c r="U16" s="460">
        <f t="shared" si="5"/>
        <v>0</v>
      </c>
      <c r="V16" s="423"/>
      <c r="W16" s="288"/>
    </row>
    <row r="17" spans="1:23" s="77" customFormat="1" ht="11.1" customHeight="1">
      <c r="A17" s="301"/>
      <c r="B17" s="2007"/>
      <c r="C17" s="233"/>
      <c r="D17" s="77" t="s">
        <v>244</v>
      </c>
      <c r="E17" s="441">
        <v>0</v>
      </c>
      <c r="F17" s="441">
        <v>0</v>
      </c>
      <c r="G17" s="441">
        <v>0</v>
      </c>
      <c r="H17" s="441">
        <v>0</v>
      </c>
      <c r="I17" s="441">
        <v>0</v>
      </c>
      <c r="J17" s="441">
        <v>0</v>
      </c>
      <c r="K17" s="441">
        <v>0</v>
      </c>
      <c r="L17" s="461">
        <f t="shared" si="1"/>
        <v>0</v>
      </c>
      <c r="M17" s="461"/>
      <c r="N17" s="441">
        <v>0</v>
      </c>
      <c r="O17" s="441">
        <v>0</v>
      </c>
      <c r="P17" s="441">
        <v>0</v>
      </c>
      <c r="Q17" s="441">
        <v>0</v>
      </c>
      <c r="R17" s="441">
        <v>0</v>
      </c>
      <c r="S17" s="441">
        <v>0</v>
      </c>
      <c r="T17" s="441">
        <v>0</v>
      </c>
      <c r="U17" s="460">
        <f t="shared" si="5"/>
        <v>0</v>
      </c>
      <c r="V17" s="423"/>
      <c r="W17" s="288"/>
    </row>
    <row r="18" spans="1:23" s="77" customFormat="1" ht="12" customHeight="1">
      <c r="A18" s="301"/>
      <c r="B18" s="2007"/>
      <c r="C18" s="428" t="s">
        <v>30</v>
      </c>
      <c r="D18" s="90"/>
      <c r="E18" s="463">
        <f t="shared" ref="E18:K18" si="10">SUM(E19:E24)</f>
        <v>0</v>
      </c>
      <c r="F18" s="463">
        <f t="shared" si="10"/>
        <v>0</v>
      </c>
      <c r="G18" s="463">
        <f t="shared" si="10"/>
        <v>0</v>
      </c>
      <c r="H18" s="463">
        <f t="shared" si="10"/>
        <v>0</v>
      </c>
      <c r="I18" s="463">
        <f t="shared" si="10"/>
        <v>0</v>
      </c>
      <c r="J18" s="463">
        <f t="shared" si="10"/>
        <v>0</v>
      </c>
      <c r="K18" s="463">
        <f t="shared" si="10"/>
        <v>0</v>
      </c>
      <c r="L18" s="463">
        <f t="shared" si="1"/>
        <v>0</v>
      </c>
      <c r="M18" s="463"/>
      <c r="N18" s="463">
        <f t="shared" ref="N18:T18" si="11">SUM(N19:N24)</f>
        <v>0</v>
      </c>
      <c r="O18" s="463">
        <f t="shared" si="11"/>
        <v>0</v>
      </c>
      <c r="P18" s="463">
        <f t="shared" si="11"/>
        <v>0</v>
      </c>
      <c r="Q18" s="463">
        <f t="shared" si="11"/>
        <v>0</v>
      </c>
      <c r="R18" s="463">
        <f t="shared" si="11"/>
        <v>0</v>
      </c>
      <c r="S18" s="463">
        <f t="shared" si="11"/>
        <v>0</v>
      </c>
      <c r="T18" s="463">
        <f t="shared" si="11"/>
        <v>0</v>
      </c>
      <c r="U18" s="462">
        <f t="shared" si="5"/>
        <v>0</v>
      </c>
      <c r="V18" s="423"/>
      <c r="W18" s="288"/>
    </row>
    <row r="19" spans="1:23" s="77" customFormat="1" ht="11.1" customHeight="1">
      <c r="A19" s="301"/>
      <c r="B19" s="2007"/>
      <c r="C19" s="233"/>
      <c r="D19" s="77" t="s">
        <v>238</v>
      </c>
      <c r="E19" s="441">
        <v>0</v>
      </c>
      <c r="F19" s="441">
        <v>0</v>
      </c>
      <c r="G19" s="441">
        <v>0</v>
      </c>
      <c r="H19" s="441">
        <v>0</v>
      </c>
      <c r="I19" s="441">
        <v>0</v>
      </c>
      <c r="J19" s="441">
        <v>0</v>
      </c>
      <c r="K19" s="441">
        <v>0</v>
      </c>
      <c r="L19" s="461">
        <f t="shared" si="1"/>
        <v>0</v>
      </c>
      <c r="M19" s="461"/>
      <c r="N19" s="441">
        <v>0</v>
      </c>
      <c r="O19" s="441">
        <v>0</v>
      </c>
      <c r="P19" s="441">
        <v>0</v>
      </c>
      <c r="Q19" s="441">
        <v>0</v>
      </c>
      <c r="R19" s="441">
        <v>0</v>
      </c>
      <c r="S19" s="441">
        <v>0</v>
      </c>
      <c r="T19" s="441">
        <v>0</v>
      </c>
      <c r="U19" s="460">
        <f t="shared" si="5"/>
        <v>0</v>
      </c>
      <c r="V19" s="423"/>
      <c r="W19" s="288"/>
    </row>
    <row r="20" spans="1:23" s="77" customFormat="1" ht="11.1" customHeight="1">
      <c r="A20" s="301"/>
      <c r="B20" s="2007"/>
      <c r="C20" s="233"/>
      <c r="D20" s="77" t="s">
        <v>243</v>
      </c>
      <c r="E20" s="441">
        <v>0</v>
      </c>
      <c r="F20" s="441">
        <v>0</v>
      </c>
      <c r="G20" s="441">
        <v>0</v>
      </c>
      <c r="H20" s="441">
        <v>0</v>
      </c>
      <c r="I20" s="441">
        <v>0</v>
      </c>
      <c r="J20" s="441">
        <v>0</v>
      </c>
      <c r="K20" s="441">
        <v>0</v>
      </c>
      <c r="L20" s="461">
        <f t="shared" si="1"/>
        <v>0</v>
      </c>
      <c r="M20" s="461"/>
      <c r="N20" s="441">
        <v>0</v>
      </c>
      <c r="O20" s="441">
        <v>0</v>
      </c>
      <c r="P20" s="441">
        <v>0</v>
      </c>
      <c r="Q20" s="441">
        <v>0</v>
      </c>
      <c r="R20" s="441">
        <v>0</v>
      </c>
      <c r="S20" s="441">
        <v>0</v>
      </c>
      <c r="T20" s="441">
        <v>0</v>
      </c>
      <c r="U20" s="460">
        <f t="shared" si="5"/>
        <v>0</v>
      </c>
      <c r="V20" s="423"/>
      <c r="W20" s="288"/>
    </row>
    <row r="21" spans="1:23" s="77" customFormat="1" ht="11.1" customHeight="1">
      <c r="A21" s="301"/>
      <c r="B21" s="2007"/>
      <c r="C21" s="233"/>
      <c r="D21" s="77" t="s">
        <v>242</v>
      </c>
      <c r="E21" s="441">
        <v>0</v>
      </c>
      <c r="F21" s="441">
        <v>0</v>
      </c>
      <c r="G21" s="441">
        <v>0</v>
      </c>
      <c r="H21" s="441">
        <v>0</v>
      </c>
      <c r="I21" s="441">
        <v>0</v>
      </c>
      <c r="J21" s="441">
        <v>0</v>
      </c>
      <c r="K21" s="441">
        <v>0</v>
      </c>
      <c r="L21" s="461">
        <f t="shared" si="1"/>
        <v>0</v>
      </c>
      <c r="M21" s="461"/>
      <c r="N21" s="441">
        <v>0</v>
      </c>
      <c r="O21" s="441">
        <v>0</v>
      </c>
      <c r="P21" s="441">
        <v>0</v>
      </c>
      <c r="Q21" s="441">
        <v>0</v>
      </c>
      <c r="R21" s="441">
        <v>0</v>
      </c>
      <c r="S21" s="441">
        <v>0</v>
      </c>
      <c r="T21" s="441">
        <v>0</v>
      </c>
      <c r="U21" s="460">
        <f t="shared" si="5"/>
        <v>0</v>
      </c>
      <c r="V21" s="423"/>
      <c r="W21" s="288"/>
    </row>
    <row r="22" spans="1:23" s="77" customFormat="1" ht="11.1" customHeight="1">
      <c r="A22" s="301"/>
      <c r="B22" s="2007"/>
      <c r="C22" s="233"/>
      <c r="D22" s="77" t="s">
        <v>241</v>
      </c>
      <c r="E22" s="441">
        <v>0</v>
      </c>
      <c r="F22" s="441">
        <v>0</v>
      </c>
      <c r="G22" s="441">
        <v>0</v>
      </c>
      <c r="H22" s="441">
        <v>0</v>
      </c>
      <c r="I22" s="441">
        <v>0</v>
      </c>
      <c r="J22" s="441">
        <v>0</v>
      </c>
      <c r="K22" s="441">
        <v>0</v>
      </c>
      <c r="L22" s="461">
        <f t="shared" si="1"/>
        <v>0</v>
      </c>
      <c r="M22" s="461"/>
      <c r="N22" s="441">
        <v>0</v>
      </c>
      <c r="O22" s="441">
        <v>0</v>
      </c>
      <c r="P22" s="441">
        <v>0</v>
      </c>
      <c r="Q22" s="441">
        <v>0</v>
      </c>
      <c r="R22" s="441">
        <v>0</v>
      </c>
      <c r="S22" s="441">
        <v>0</v>
      </c>
      <c r="T22" s="441">
        <v>0</v>
      </c>
      <c r="U22" s="460">
        <f t="shared" si="5"/>
        <v>0</v>
      </c>
      <c r="V22" s="423"/>
      <c r="W22" s="288"/>
    </row>
    <row r="23" spans="1:23" s="77" customFormat="1" ht="11.1" customHeight="1">
      <c r="A23" s="301"/>
      <c r="B23" s="2007"/>
      <c r="C23" s="233"/>
      <c r="D23" s="77" t="s">
        <v>240</v>
      </c>
      <c r="E23" s="441">
        <v>0</v>
      </c>
      <c r="F23" s="441">
        <v>0</v>
      </c>
      <c r="G23" s="441">
        <v>0</v>
      </c>
      <c r="H23" s="441">
        <v>0</v>
      </c>
      <c r="I23" s="441">
        <v>0</v>
      </c>
      <c r="J23" s="441">
        <v>0</v>
      </c>
      <c r="K23" s="441">
        <v>0</v>
      </c>
      <c r="L23" s="461">
        <f t="shared" si="1"/>
        <v>0</v>
      </c>
      <c r="M23" s="461"/>
      <c r="N23" s="441">
        <v>0</v>
      </c>
      <c r="O23" s="441">
        <v>0</v>
      </c>
      <c r="P23" s="441">
        <v>0</v>
      </c>
      <c r="Q23" s="441">
        <v>0</v>
      </c>
      <c r="R23" s="441">
        <v>0</v>
      </c>
      <c r="S23" s="441">
        <v>0</v>
      </c>
      <c r="T23" s="441">
        <v>0</v>
      </c>
      <c r="U23" s="460">
        <f t="shared" si="5"/>
        <v>0</v>
      </c>
      <c r="V23" s="427"/>
      <c r="W23" s="288"/>
    </row>
    <row r="24" spans="1:23" s="77" customFormat="1" ht="11.1" customHeight="1">
      <c r="A24" s="301"/>
      <c r="B24" s="2007"/>
      <c r="C24" s="233"/>
      <c r="D24" s="77" t="s">
        <v>239</v>
      </c>
      <c r="E24" s="441">
        <v>0</v>
      </c>
      <c r="F24" s="441">
        <v>0</v>
      </c>
      <c r="G24" s="441">
        <v>0</v>
      </c>
      <c r="H24" s="441">
        <v>0</v>
      </c>
      <c r="I24" s="441">
        <v>0</v>
      </c>
      <c r="J24" s="441">
        <v>0</v>
      </c>
      <c r="K24" s="441">
        <v>0</v>
      </c>
      <c r="L24" s="461">
        <f t="shared" si="1"/>
        <v>0</v>
      </c>
      <c r="M24" s="461"/>
      <c r="N24" s="441">
        <v>0</v>
      </c>
      <c r="O24" s="441">
        <v>0</v>
      </c>
      <c r="P24" s="441">
        <v>0</v>
      </c>
      <c r="Q24" s="441">
        <v>0</v>
      </c>
      <c r="R24" s="441">
        <v>0</v>
      </c>
      <c r="S24" s="441">
        <v>0</v>
      </c>
      <c r="T24" s="441">
        <v>0</v>
      </c>
      <c r="U24" s="460">
        <f t="shared" si="5"/>
        <v>0</v>
      </c>
      <c r="V24" s="427"/>
      <c r="W24" s="288"/>
    </row>
    <row r="25" spans="1:23" s="77" customFormat="1" ht="12" customHeight="1">
      <c r="A25" s="301"/>
      <c r="B25" s="2007"/>
      <c r="C25" s="428" t="s">
        <v>31</v>
      </c>
      <c r="E25" s="463">
        <f t="shared" ref="E25:K25" si="12">SUM(E26:E27)</f>
        <v>0</v>
      </c>
      <c r="F25" s="463">
        <f t="shared" si="12"/>
        <v>0</v>
      </c>
      <c r="G25" s="463">
        <f t="shared" si="12"/>
        <v>0</v>
      </c>
      <c r="H25" s="463">
        <f t="shared" si="12"/>
        <v>0</v>
      </c>
      <c r="I25" s="463">
        <f t="shared" si="12"/>
        <v>0</v>
      </c>
      <c r="J25" s="463">
        <f t="shared" si="12"/>
        <v>0</v>
      </c>
      <c r="K25" s="463">
        <f t="shared" si="12"/>
        <v>0</v>
      </c>
      <c r="L25" s="463">
        <f t="shared" si="1"/>
        <v>0</v>
      </c>
      <c r="M25" s="463"/>
      <c r="N25" s="463">
        <v>0</v>
      </c>
      <c r="O25" s="463">
        <f t="shared" ref="O25:T25" si="13">SUM(O26:O27)</f>
        <v>0</v>
      </c>
      <c r="P25" s="463">
        <f t="shared" si="13"/>
        <v>0</v>
      </c>
      <c r="Q25" s="463">
        <f t="shared" si="13"/>
        <v>0</v>
      </c>
      <c r="R25" s="463">
        <f t="shared" si="13"/>
        <v>0</v>
      </c>
      <c r="S25" s="463">
        <f t="shared" si="13"/>
        <v>0</v>
      </c>
      <c r="T25" s="463">
        <f t="shared" si="13"/>
        <v>0</v>
      </c>
      <c r="U25" s="462">
        <f t="shared" si="5"/>
        <v>0</v>
      </c>
      <c r="V25" s="423"/>
      <c r="W25" s="288"/>
    </row>
    <row r="26" spans="1:23" s="77" customFormat="1" ht="11.1" customHeight="1">
      <c r="A26" s="301"/>
      <c r="B26" s="2007"/>
      <c r="C26" s="233"/>
      <c r="D26" s="77" t="s">
        <v>238</v>
      </c>
      <c r="E26" s="441">
        <v>0</v>
      </c>
      <c r="F26" s="441">
        <v>0</v>
      </c>
      <c r="G26" s="441">
        <v>0</v>
      </c>
      <c r="H26" s="441">
        <v>0</v>
      </c>
      <c r="I26" s="441">
        <v>0</v>
      </c>
      <c r="J26" s="441">
        <v>0</v>
      </c>
      <c r="K26" s="441">
        <v>0</v>
      </c>
      <c r="L26" s="461">
        <f t="shared" si="1"/>
        <v>0</v>
      </c>
      <c r="M26" s="461"/>
      <c r="N26" s="441">
        <v>0</v>
      </c>
      <c r="O26" s="441">
        <v>0</v>
      </c>
      <c r="P26" s="441">
        <v>0</v>
      </c>
      <c r="Q26" s="441">
        <v>0</v>
      </c>
      <c r="R26" s="441">
        <v>0</v>
      </c>
      <c r="S26" s="441">
        <v>0</v>
      </c>
      <c r="T26" s="441">
        <v>0</v>
      </c>
      <c r="U26" s="460">
        <f t="shared" si="5"/>
        <v>0</v>
      </c>
      <c r="V26" s="423"/>
      <c r="W26" s="288"/>
    </row>
    <row r="27" spans="1:23" s="77" customFormat="1" ht="11.1" customHeight="1">
      <c r="A27" s="301"/>
      <c r="B27" s="2007"/>
      <c r="C27" s="233"/>
      <c r="D27" s="77" t="s">
        <v>237</v>
      </c>
      <c r="E27" s="441">
        <v>0</v>
      </c>
      <c r="F27" s="441">
        <v>0</v>
      </c>
      <c r="G27" s="441">
        <v>0</v>
      </c>
      <c r="H27" s="441">
        <v>0</v>
      </c>
      <c r="I27" s="441">
        <v>0</v>
      </c>
      <c r="J27" s="441">
        <v>0</v>
      </c>
      <c r="K27" s="441">
        <v>0</v>
      </c>
      <c r="L27" s="461">
        <f t="shared" si="1"/>
        <v>0</v>
      </c>
      <c r="M27" s="461"/>
      <c r="N27" s="441">
        <v>0</v>
      </c>
      <c r="O27" s="441">
        <v>0</v>
      </c>
      <c r="P27" s="441">
        <v>0</v>
      </c>
      <c r="Q27" s="441">
        <v>0</v>
      </c>
      <c r="R27" s="441">
        <v>0</v>
      </c>
      <c r="S27" s="441">
        <v>0</v>
      </c>
      <c r="T27" s="441">
        <v>0</v>
      </c>
      <c r="U27" s="460">
        <f t="shared" si="5"/>
        <v>0</v>
      </c>
      <c r="V27" s="423"/>
      <c r="W27" s="288"/>
    </row>
    <row r="28" spans="1:23" s="77" customFormat="1" ht="12" customHeight="1">
      <c r="A28" s="301"/>
      <c r="B28" s="2007"/>
      <c r="C28" s="391" t="s">
        <v>58</v>
      </c>
      <c r="E28" s="463">
        <f t="shared" ref="E28:K28" si="14">SUM(E29)</f>
        <v>0</v>
      </c>
      <c r="F28" s="463">
        <f t="shared" si="14"/>
        <v>0</v>
      </c>
      <c r="G28" s="463">
        <f t="shared" si="14"/>
        <v>0</v>
      </c>
      <c r="H28" s="463">
        <f t="shared" si="14"/>
        <v>0</v>
      </c>
      <c r="I28" s="463">
        <f t="shared" si="14"/>
        <v>0</v>
      </c>
      <c r="J28" s="463">
        <f t="shared" si="14"/>
        <v>0</v>
      </c>
      <c r="K28" s="463">
        <f t="shared" si="14"/>
        <v>0</v>
      </c>
      <c r="L28" s="463">
        <f t="shared" si="1"/>
        <v>0</v>
      </c>
      <c r="M28" s="463"/>
      <c r="N28" s="463">
        <f t="shared" ref="N28:T28" si="15">SUM(N29)</f>
        <v>0</v>
      </c>
      <c r="O28" s="463">
        <f t="shared" si="15"/>
        <v>0</v>
      </c>
      <c r="P28" s="463">
        <f t="shared" si="15"/>
        <v>0</v>
      </c>
      <c r="Q28" s="463">
        <f t="shared" si="15"/>
        <v>0</v>
      </c>
      <c r="R28" s="463">
        <f t="shared" si="15"/>
        <v>0</v>
      </c>
      <c r="S28" s="463">
        <f t="shared" si="15"/>
        <v>0</v>
      </c>
      <c r="T28" s="463">
        <f t="shared" si="15"/>
        <v>0</v>
      </c>
      <c r="U28" s="462">
        <f t="shared" si="5"/>
        <v>0</v>
      </c>
      <c r="V28" s="427"/>
      <c r="W28" s="288"/>
    </row>
    <row r="29" spans="1:23" s="77" customFormat="1" ht="11.1" customHeight="1">
      <c r="A29" s="301"/>
      <c r="B29" s="2007"/>
      <c r="C29" s="233"/>
      <c r="D29" s="77" t="s">
        <v>236</v>
      </c>
      <c r="E29" s="441">
        <v>0</v>
      </c>
      <c r="F29" s="441">
        <v>0</v>
      </c>
      <c r="G29" s="441">
        <v>0</v>
      </c>
      <c r="H29" s="441">
        <v>0</v>
      </c>
      <c r="I29" s="441">
        <v>0</v>
      </c>
      <c r="J29" s="441">
        <v>0</v>
      </c>
      <c r="K29" s="441">
        <v>0</v>
      </c>
      <c r="L29" s="461">
        <f t="shared" si="1"/>
        <v>0</v>
      </c>
      <c r="M29" s="461"/>
      <c r="N29" s="441">
        <v>0</v>
      </c>
      <c r="O29" s="441">
        <v>0</v>
      </c>
      <c r="P29" s="441">
        <v>0</v>
      </c>
      <c r="Q29" s="441">
        <v>0</v>
      </c>
      <c r="R29" s="441">
        <v>0</v>
      </c>
      <c r="S29" s="441">
        <v>0</v>
      </c>
      <c r="T29" s="441">
        <v>0</v>
      </c>
      <c r="U29" s="460">
        <f t="shared" si="5"/>
        <v>0</v>
      </c>
      <c r="V29" s="423"/>
      <c r="W29" s="288"/>
    </row>
    <row r="30" spans="1:23" s="77" customFormat="1" ht="11.1" customHeight="1">
      <c r="A30" s="301"/>
      <c r="B30" s="57"/>
      <c r="C30" s="391" t="s">
        <v>64</v>
      </c>
      <c r="E30" s="469">
        <f t="shared" ref="E30:K30" si="16">SUM(E31)</f>
        <v>0</v>
      </c>
      <c r="F30" s="469">
        <f t="shared" si="16"/>
        <v>0</v>
      </c>
      <c r="G30" s="469">
        <f t="shared" si="16"/>
        <v>0</v>
      </c>
      <c r="H30" s="469">
        <f t="shared" si="16"/>
        <v>0</v>
      </c>
      <c r="I30" s="469">
        <f t="shared" si="16"/>
        <v>0</v>
      </c>
      <c r="J30" s="469">
        <f t="shared" si="16"/>
        <v>0</v>
      </c>
      <c r="K30" s="469">
        <f t="shared" si="16"/>
        <v>0</v>
      </c>
      <c r="L30" s="463">
        <f t="shared" si="1"/>
        <v>0</v>
      </c>
      <c r="M30" s="461"/>
      <c r="N30" s="469">
        <f t="shared" ref="N30:T30" si="17">SUM(N31)</f>
        <v>0</v>
      </c>
      <c r="O30" s="469">
        <f t="shared" si="17"/>
        <v>0</v>
      </c>
      <c r="P30" s="469">
        <f t="shared" si="17"/>
        <v>0</v>
      </c>
      <c r="Q30" s="469">
        <f t="shared" si="17"/>
        <v>0</v>
      </c>
      <c r="R30" s="469">
        <f t="shared" si="17"/>
        <v>0</v>
      </c>
      <c r="S30" s="469">
        <f t="shared" si="17"/>
        <v>0</v>
      </c>
      <c r="T30" s="469">
        <f t="shared" si="17"/>
        <v>0</v>
      </c>
      <c r="U30" s="462">
        <f t="shared" si="5"/>
        <v>0</v>
      </c>
      <c r="V30" s="423"/>
      <c r="W30" s="288"/>
    </row>
    <row r="31" spans="1:23" s="77" customFormat="1" ht="11.1" customHeight="1">
      <c r="A31" s="301"/>
      <c r="B31" s="57"/>
      <c r="C31" s="233"/>
      <c r="D31" s="77" t="s">
        <v>235</v>
      </c>
      <c r="E31" s="441">
        <v>0</v>
      </c>
      <c r="F31" s="441">
        <v>0</v>
      </c>
      <c r="G31" s="441">
        <v>0</v>
      </c>
      <c r="H31" s="441">
        <v>0</v>
      </c>
      <c r="I31" s="441">
        <v>0</v>
      </c>
      <c r="J31" s="441">
        <v>0</v>
      </c>
      <c r="K31" s="441">
        <v>0</v>
      </c>
      <c r="L31" s="461">
        <f t="shared" si="1"/>
        <v>0</v>
      </c>
      <c r="M31" s="461"/>
      <c r="N31" s="441">
        <v>0</v>
      </c>
      <c r="O31" s="441">
        <v>0</v>
      </c>
      <c r="P31" s="441">
        <v>0</v>
      </c>
      <c r="Q31" s="441">
        <v>0</v>
      </c>
      <c r="R31" s="441">
        <v>0</v>
      </c>
      <c r="S31" s="441">
        <v>0</v>
      </c>
      <c r="T31" s="441">
        <v>0</v>
      </c>
      <c r="U31" s="460">
        <f t="shared" si="5"/>
        <v>0</v>
      </c>
      <c r="V31" s="423"/>
      <c r="W31" s="288"/>
    </row>
    <row r="32" spans="1:23" s="77" customFormat="1" ht="12" customHeight="1">
      <c r="A32" s="301"/>
      <c r="B32" s="2006">
        <v>1402</v>
      </c>
      <c r="C32" s="35" t="s">
        <v>13</v>
      </c>
      <c r="D32" s="111"/>
      <c r="E32" s="376">
        <f t="shared" ref="E32:K32" si="18">SUM(E33,E39,E42,E47,E50,E54,E57,E61)</f>
        <v>44</v>
      </c>
      <c r="F32" s="376">
        <f t="shared" si="18"/>
        <v>318</v>
      </c>
      <c r="G32" s="376">
        <f t="shared" si="18"/>
        <v>178</v>
      </c>
      <c r="H32" s="376">
        <f t="shared" si="18"/>
        <v>167</v>
      </c>
      <c r="I32" s="376">
        <f t="shared" si="18"/>
        <v>21</v>
      </c>
      <c r="J32" s="376">
        <f t="shared" si="18"/>
        <v>15</v>
      </c>
      <c r="K32" s="376">
        <f t="shared" si="18"/>
        <v>7</v>
      </c>
      <c r="L32" s="376">
        <f t="shared" si="1"/>
        <v>750</v>
      </c>
      <c r="M32" s="376"/>
      <c r="N32" s="376">
        <f t="shared" ref="N32:T32" si="19">SUM(N33,N39,N42,N47,N50,N54,N57,N61)</f>
        <v>41</v>
      </c>
      <c r="O32" s="376">
        <f t="shared" si="19"/>
        <v>291</v>
      </c>
      <c r="P32" s="376">
        <f t="shared" si="19"/>
        <v>165</v>
      </c>
      <c r="Q32" s="376">
        <f t="shared" si="19"/>
        <v>152</v>
      </c>
      <c r="R32" s="376">
        <f t="shared" si="19"/>
        <v>21</v>
      </c>
      <c r="S32" s="376">
        <f t="shared" si="19"/>
        <v>15</v>
      </c>
      <c r="T32" s="376">
        <f t="shared" si="19"/>
        <v>7</v>
      </c>
      <c r="U32" s="468">
        <f t="shared" si="5"/>
        <v>692</v>
      </c>
      <c r="V32" s="423"/>
      <c r="W32" s="288"/>
    </row>
    <row r="33" spans="1:23" s="77" customFormat="1" ht="12" customHeight="1">
      <c r="A33" s="301"/>
      <c r="B33" s="2007"/>
      <c r="C33" s="391" t="s">
        <v>92</v>
      </c>
      <c r="E33" s="463">
        <f t="shared" ref="E33:K33" si="20">SUM(E34:E38)</f>
        <v>30</v>
      </c>
      <c r="F33" s="463">
        <f t="shared" si="20"/>
        <v>206</v>
      </c>
      <c r="G33" s="463">
        <f t="shared" si="20"/>
        <v>124</v>
      </c>
      <c r="H33" s="463">
        <f t="shared" si="20"/>
        <v>99</v>
      </c>
      <c r="I33" s="463">
        <f t="shared" si="20"/>
        <v>8</v>
      </c>
      <c r="J33" s="463">
        <f t="shared" si="20"/>
        <v>4</v>
      </c>
      <c r="K33" s="463">
        <f t="shared" si="20"/>
        <v>1</v>
      </c>
      <c r="L33" s="463">
        <f t="shared" si="1"/>
        <v>472</v>
      </c>
      <c r="M33" s="463"/>
      <c r="N33" s="463">
        <f t="shared" ref="N33:T33" si="21">SUM(N34:N38)</f>
        <v>29</v>
      </c>
      <c r="O33" s="463">
        <f t="shared" si="21"/>
        <v>200</v>
      </c>
      <c r="P33" s="463">
        <f t="shared" si="21"/>
        <v>121</v>
      </c>
      <c r="Q33" s="463">
        <f t="shared" si="21"/>
        <v>98</v>
      </c>
      <c r="R33" s="463">
        <f t="shared" si="21"/>
        <v>8</v>
      </c>
      <c r="S33" s="463">
        <f t="shared" si="21"/>
        <v>4</v>
      </c>
      <c r="T33" s="463">
        <f t="shared" si="21"/>
        <v>1</v>
      </c>
      <c r="U33" s="467">
        <f t="shared" si="5"/>
        <v>461</v>
      </c>
      <c r="V33" s="423"/>
      <c r="W33" s="288"/>
    </row>
    <row r="34" spans="1:23" s="77" customFormat="1" ht="10.5" customHeight="1">
      <c r="A34" s="301"/>
      <c r="B34" s="2007"/>
      <c r="C34" s="233"/>
      <c r="D34" s="77" t="s">
        <v>228</v>
      </c>
      <c r="E34" s="452">
        <v>3</v>
      </c>
      <c r="F34" s="452">
        <v>83</v>
      </c>
      <c r="G34" s="452">
        <v>43</v>
      </c>
      <c r="H34" s="452">
        <v>43</v>
      </c>
      <c r="I34" s="452">
        <v>3</v>
      </c>
      <c r="J34" s="452">
        <v>0</v>
      </c>
      <c r="K34" s="452">
        <v>1</v>
      </c>
      <c r="L34" s="461">
        <f t="shared" si="1"/>
        <v>176</v>
      </c>
      <c r="M34" s="461"/>
      <c r="N34" s="452">
        <v>3</v>
      </c>
      <c r="O34" s="452">
        <v>79</v>
      </c>
      <c r="P34" s="452">
        <v>42</v>
      </c>
      <c r="Q34" s="452">
        <v>42</v>
      </c>
      <c r="R34" s="452">
        <v>3</v>
      </c>
      <c r="S34" s="452">
        <v>0</v>
      </c>
      <c r="T34" s="452">
        <v>1</v>
      </c>
      <c r="U34" s="460">
        <f t="shared" si="5"/>
        <v>170</v>
      </c>
      <c r="V34" s="423"/>
      <c r="W34" s="288"/>
    </row>
    <row r="35" spans="1:23" s="77" customFormat="1" ht="10.5" customHeight="1">
      <c r="A35" s="301"/>
      <c r="B35" s="2007"/>
      <c r="C35" s="233"/>
      <c r="D35" s="77" t="s">
        <v>227</v>
      </c>
      <c r="E35" s="452">
        <v>17</v>
      </c>
      <c r="F35" s="452">
        <v>80</v>
      </c>
      <c r="G35" s="452">
        <v>46</v>
      </c>
      <c r="H35" s="452">
        <v>36</v>
      </c>
      <c r="I35" s="452">
        <v>2</v>
      </c>
      <c r="J35" s="452">
        <v>1</v>
      </c>
      <c r="K35" s="452">
        <v>0</v>
      </c>
      <c r="L35" s="461">
        <f t="shared" si="1"/>
        <v>182</v>
      </c>
      <c r="M35" s="461"/>
      <c r="N35" s="452">
        <v>16</v>
      </c>
      <c r="O35" s="452">
        <v>79</v>
      </c>
      <c r="P35" s="452">
        <v>45</v>
      </c>
      <c r="Q35" s="452">
        <v>36</v>
      </c>
      <c r="R35" s="452">
        <v>2</v>
      </c>
      <c r="S35" s="452">
        <v>1</v>
      </c>
      <c r="T35" s="452">
        <v>0</v>
      </c>
      <c r="U35" s="460">
        <f t="shared" si="5"/>
        <v>179</v>
      </c>
      <c r="V35" s="423"/>
      <c r="W35" s="288"/>
    </row>
    <row r="36" spans="1:23" s="77" customFormat="1" ht="10.5" customHeight="1">
      <c r="A36" s="301"/>
      <c r="B36" s="2007"/>
      <c r="C36" s="233"/>
      <c r="D36" s="77" t="s">
        <v>234</v>
      </c>
      <c r="E36" s="452">
        <v>6</v>
      </c>
      <c r="F36" s="452">
        <v>25</v>
      </c>
      <c r="G36" s="452">
        <v>19</v>
      </c>
      <c r="H36" s="452">
        <v>9</v>
      </c>
      <c r="I36" s="452">
        <v>1</v>
      </c>
      <c r="J36" s="452">
        <v>1</v>
      </c>
      <c r="K36" s="452">
        <v>0</v>
      </c>
      <c r="L36" s="461">
        <f t="shared" si="1"/>
        <v>61</v>
      </c>
      <c r="M36" s="461"/>
      <c r="N36" s="452">
        <v>6</v>
      </c>
      <c r="O36" s="452">
        <v>24</v>
      </c>
      <c r="P36" s="452">
        <v>19</v>
      </c>
      <c r="Q36" s="452">
        <v>9</v>
      </c>
      <c r="R36" s="452">
        <v>1</v>
      </c>
      <c r="S36" s="452">
        <v>1</v>
      </c>
      <c r="T36" s="452">
        <v>0</v>
      </c>
      <c r="U36" s="460">
        <f t="shared" si="5"/>
        <v>60</v>
      </c>
      <c r="V36" s="425"/>
      <c r="W36" s="288"/>
    </row>
    <row r="37" spans="1:23" s="77" customFormat="1" ht="10.5" customHeight="1">
      <c r="A37" s="301"/>
      <c r="B37" s="2007"/>
      <c r="C37" s="233"/>
      <c r="D37" s="77" t="s">
        <v>233</v>
      </c>
      <c r="E37" s="452">
        <v>1</v>
      </c>
      <c r="F37" s="452">
        <v>5</v>
      </c>
      <c r="G37" s="452">
        <v>7</v>
      </c>
      <c r="H37" s="452">
        <v>5</v>
      </c>
      <c r="I37" s="452">
        <v>0</v>
      </c>
      <c r="J37" s="452">
        <v>1</v>
      </c>
      <c r="K37" s="452">
        <v>0</v>
      </c>
      <c r="L37" s="461">
        <f t="shared" si="1"/>
        <v>19</v>
      </c>
      <c r="M37" s="461"/>
      <c r="N37" s="452">
        <v>1</v>
      </c>
      <c r="O37" s="452">
        <v>5</v>
      </c>
      <c r="P37" s="452">
        <v>7</v>
      </c>
      <c r="Q37" s="452">
        <v>5</v>
      </c>
      <c r="R37" s="452">
        <v>0</v>
      </c>
      <c r="S37" s="452">
        <v>1</v>
      </c>
      <c r="T37" s="452">
        <v>0</v>
      </c>
      <c r="U37" s="460">
        <f t="shared" si="5"/>
        <v>19</v>
      </c>
      <c r="V37" s="425"/>
      <c r="W37" s="288"/>
    </row>
    <row r="38" spans="1:23" s="77" customFormat="1" ht="10.5" customHeight="1">
      <c r="A38" s="301"/>
      <c r="B38" s="2007"/>
      <c r="C38" s="233"/>
      <c r="D38" s="77" t="s">
        <v>232</v>
      </c>
      <c r="E38" s="452">
        <v>3</v>
      </c>
      <c r="F38" s="452">
        <v>13</v>
      </c>
      <c r="G38" s="452">
        <v>9</v>
      </c>
      <c r="H38" s="452">
        <v>6</v>
      </c>
      <c r="I38" s="452">
        <v>2</v>
      </c>
      <c r="J38" s="452">
        <v>1</v>
      </c>
      <c r="K38" s="452">
        <v>0</v>
      </c>
      <c r="L38" s="461">
        <f t="shared" si="1"/>
        <v>34</v>
      </c>
      <c r="M38" s="461"/>
      <c r="N38" s="452">
        <v>3</v>
      </c>
      <c r="O38" s="452">
        <v>13</v>
      </c>
      <c r="P38" s="452">
        <v>8</v>
      </c>
      <c r="Q38" s="452">
        <v>6</v>
      </c>
      <c r="R38" s="452">
        <v>2</v>
      </c>
      <c r="S38" s="452">
        <v>1</v>
      </c>
      <c r="T38" s="452">
        <v>0</v>
      </c>
      <c r="U38" s="460">
        <f t="shared" si="5"/>
        <v>33</v>
      </c>
      <c r="V38" s="425"/>
      <c r="W38" s="288"/>
    </row>
    <row r="39" spans="1:23" s="77" customFormat="1" ht="12" customHeight="1">
      <c r="A39" s="301"/>
      <c r="B39" s="2007"/>
      <c r="C39" s="391" t="s">
        <v>110</v>
      </c>
      <c r="E39" s="463">
        <f t="shared" ref="E39:K39" si="22">SUM(E40:E41)</f>
        <v>2</v>
      </c>
      <c r="F39" s="463">
        <f t="shared" si="22"/>
        <v>33</v>
      </c>
      <c r="G39" s="463">
        <f t="shared" si="22"/>
        <v>15</v>
      </c>
      <c r="H39" s="463">
        <f t="shared" si="22"/>
        <v>11</v>
      </c>
      <c r="I39" s="463">
        <f t="shared" si="22"/>
        <v>1</v>
      </c>
      <c r="J39" s="463">
        <f t="shared" si="22"/>
        <v>0</v>
      </c>
      <c r="K39" s="463">
        <f t="shared" si="22"/>
        <v>0</v>
      </c>
      <c r="L39" s="463">
        <f t="shared" ref="L39:L70" si="23">SUM(E39:K39)</f>
        <v>62</v>
      </c>
      <c r="M39" s="463"/>
      <c r="N39" s="463">
        <f t="shared" ref="N39:T39" si="24">SUM(N40:N41)</f>
        <v>2</v>
      </c>
      <c r="O39" s="463">
        <f t="shared" si="24"/>
        <v>32</v>
      </c>
      <c r="P39" s="463">
        <f t="shared" si="24"/>
        <v>15</v>
      </c>
      <c r="Q39" s="463">
        <f t="shared" si="24"/>
        <v>11</v>
      </c>
      <c r="R39" s="463">
        <f t="shared" si="24"/>
        <v>1</v>
      </c>
      <c r="S39" s="463">
        <f t="shared" si="24"/>
        <v>0</v>
      </c>
      <c r="T39" s="463">
        <f t="shared" si="24"/>
        <v>0</v>
      </c>
      <c r="U39" s="462">
        <f t="shared" si="5"/>
        <v>61</v>
      </c>
      <c r="V39" s="425"/>
      <c r="W39" s="288"/>
    </row>
    <row r="40" spans="1:23" s="77" customFormat="1" ht="10.5" customHeight="1">
      <c r="A40" s="301"/>
      <c r="B40" s="2007"/>
      <c r="C40" s="233"/>
      <c r="D40" s="77" t="s">
        <v>227</v>
      </c>
      <c r="E40" s="452">
        <v>2</v>
      </c>
      <c r="F40" s="452">
        <v>28</v>
      </c>
      <c r="G40" s="452">
        <v>12</v>
      </c>
      <c r="H40" s="452">
        <v>6</v>
      </c>
      <c r="I40" s="452">
        <v>0</v>
      </c>
      <c r="J40" s="452">
        <v>0</v>
      </c>
      <c r="K40" s="452">
        <v>0</v>
      </c>
      <c r="L40" s="461">
        <f t="shared" si="23"/>
        <v>48</v>
      </c>
      <c r="M40" s="461"/>
      <c r="N40" s="452">
        <v>2</v>
      </c>
      <c r="O40" s="452">
        <v>27</v>
      </c>
      <c r="P40" s="452">
        <v>12</v>
      </c>
      <c r="Q40" s="452">
        <v>6</v>
      </c>
      <c r="R40" s="452">
        <v>0</v>
      </c>
      <c r="S40" s="452">
        <v>0</v>
      </c>
      <c r="T40" s="452">
        <v>0</v>
      </c>
      <c r="U40" s="460">
        <f t="shared" ref="U40:U70" si="25">SUM(N40:T40)</f>
        <v>47</v>
      </c>
      <c r="V40" s="425"/>
      <c r="W40" s="288"/>
    </row>
    <row r="41" spans="1:23" s="77" customFormat="1" ht="10.5" customHeight="1">
      <c r="A41" s="301"/>
      <c r="B41" s="2007"/>
      <c r="C41" s="233"/>
      <c r="D41" s="77" t="s">
        <v>232</v>
      </c>
      <c r="E41" s="452">
        <v>0</v>
      </c>
      <c r="F41" s="452">
        <v>5</v>
      </c>
      <c r="G41" s="452">
        <v>3</v>
      </c>
      <c r="H41" s="452">
        <v>5</v>
      </c>
      <c r="I41" s="452">
        <v>1</v>
      </c>
      <c r="J41" s="452">
        <v>0</v>
      </c>
      <c r="K41" s="452">
        <v>0</v>
      </c>
      <c r="L41" s="461">
        <f t="shared" si="23"/>
        <v>14</v>
      </c>
      <c r="M41" s="461"/>
      <c r="N41" s="452">
        <v>0</v>
      </c>
      <c r="O41" s="452">
        <v>5</v>
      </c>
      <c r="P41" s="452">
        <v>3</v>
      </c>
      <c r="Q41" s="452">
        <v>5</v>
      </c>
      <c r="R41" s="452">
        <v>1</v>
      </c>
      <c r="S41" s="452">
        <v>0</v>
      </c>
      <c r="T41" s="452">
        <v>0</v>
      </c>
      <c r="U41" s="460">
        <f t="shared" si="25"/>
        <v>14</v>
      </c>
      <c r="V41" s="423"/>
      <c r="W41" s="288"/>
    </row>
    <row r="42" spans="1:23" s="77" customFormat="1" ht="12" customHeight="1">
      <c r="A42" s="301"/>
      <c r="B42" s="2007"/>
      <c r="C42" s="391" t="s">
        <v>56</v>
      </c>
      <c r="E42" s="463">
        <f t="shared" ref="E42:K42" si="26">SUM(E43:E46)</f>
        <v>8</v>
      </c>
      <c r="F42" s="463">
        <f t="shared" si="26"/>
        <v>55</v>
      </c>
      <c r="G42" s="463">
        <f t="shared" si="26"/>
        <v>24</v>
      </c>
      <c r="H42" s="463">
        <f t="shared" si="26"/>
        <v>32</v>
      </c>
      <c r="I42" s="463">
        <f t="shared" si="26"/>
        <v>0</v>
      </c>
      <c r="J42" s="463">
        <f t="shared" si="26"/>
        <v>1</v>
      </c>
      <c r="K42" s="463">
        <f t="shared" si="26"/>
        <v>0</v>
      </c>
      <c r="L42" s="463">
        <f t="shared" si="23"/>
        <v>120</v>
      </c>
      <c r="M42" s="463"/>
      <c r="N42" s="463">
        <f t="shared" ref="N42:T42" si="27">SUM(N43:N46)</f>
        <v>6</v>
      </c>
      <c r="O42" s="463">
        <f t="shared" si="27"/>
        <v>36</v>
      </c>
      <c r="P42" s="463">
        <f t="shared" si="27"/>
        <v>14</v>
      </c>
      <c r="Q42" s="463">
        <f t="shared" si="27"/>
        <v>18</v>
      </c>
      <c r="R42" s="463">
        <f t="shared" si="27"/>
        <v>0</v>
      </c>
      <c r="S42" s="463">
        <f t="shared" si="27"/>
        <v>1</v>
      </c>
      <c r="T42" s="463">
        <f t="shared" si="27"/>
        <v>0</v>
      </c>
      <c r="U42" s="462">
        <f t="shared" si="25"/>
        <v>75</v>
      </c>
      <c r="V42" s="425"/>
      <c r="W42" s="288"/>
    </row>
    <row r="43" spans="1:23" s="77" customFormat="1" ht="10.5" customHeight="1">
      <c r="A43" s="301"/>
      <c r="B43" s="2007"/>
      <c r="C43" s="233"/>
      <c r="D43" s="77" t="s">
        <v>228</v>
      </c>
      <c r="E43" s="452">
        <v>3</v>
      </c>
      <c r="F43" s="452">
        <v>33</v>
      </c>
      <c r="G43" s="452">
        <v>19</v>
      </c>
      <c r="H43" s="452">
        <v>19</v>
      </c>
      <c r="I43" s="452">
        <v>0</v>
      </c>
      <c r="J43" s="452">
        <v>1</v>
      </c>
      <c r="K43" s="452">
        <v>0</v>
      </c>
      <c r="L43" s="461">
        <f t="shared" si="23"/>
        <v>75</v>
      </c>
      <c r="M43" s="461"/>
      <c r="N43" s="452">
        <v>1</v>
      </c>
      <c r="O43" s="452">
        <v>15</v>
      </c>
      <c r="P43" s="452">
        <v>11</v>
      </c>
      <c r="Q43" s="452">
        <v>7</v>
      </c>
      <c r="R43" s="452">
        <v>0</v>
      </c>
      <c r="S43" s="452">
        <v>1</v>
      </c>
      <c r="T43" s="452">
        <v>0</v>
      </c>
      <c r="U43" s="460">
        <f t="shared" si="25"/>
        <v>35</v>
      </c>
      <c r="V43" s="425"/>
      <c r="W43" s="288"/>
    </row>
    <row r="44" spans="1:23" s="77" customFormat="1" ht="10.5" customHeight="1">
      <c r="A44" s="301"/>
      <c r="B44" s="2007"/>
      <c r="C44" s="233"/>
      <c r="D44" s="77" t="s">
        <v>231</v>
      </c>
      <c r="E44" s="452">
        <v>0</v>
      </c>
      <c r="F44" s="452">
        <v>1</v>
      </c>
      <c r="G44" s="452">
        <v>2</v>
      </c>
      <c r="H44" s="452">
        <v>2</v>
      </c>
      <c r="I44" s="452">
        <v>0</v>
      </c>
      <c r="J44" s="452">
        <v>0</v>
      </c>
      <c r="K44" s="452">
        <v>0</v>
      </c>
      <c r="L44" s="461">
        <f t="shared" si="23"/>
        <v>5</v>
      </c>
      <c r="M44" s="461"/>
      <c r="N44" s="452">
        <v>0</v>
      </c>
      <c r="O44" s="452">
        <v>0</v>
      </c>
      <c r="P44" s="452">
        <v>0</v>
      </c>
      <c r="Q44" s="452">
        <v>0</v>
      </c>
      <c r="R44" s="452">
        <v>0</v>
      </c>
      <c r="S44" s="452">
        <v>0</v>
      </c>
      <c r="T44" s="452">
        <v>0</v>
      </c>
      <c r="U44" s="460">
        <f t="shared" si="25"/>
        <v>0</v>
      </c>
      <c r="V44" s="424"/>
      <c r="W44" s="288"/>
    </row>
    <row r="45" spans="1:23" s="77" customFormat="1" ht="10.5" customHeight="1">
      <c r="A45" s="301"/>
      <c r="B45" s="2007"/>
      <c r="C45" s="233"/>
      <c r="D45" s="77" t="s">
        <v>230</v>
      </c>
      <c r="E45" s="452">
        <v>1</v>
      </c>
      <c r="F45" s="452">
        <v>10</v>
      </c>
      <c r="G45" s="452">
        <v>1</v>
      </c>
      <c r="H45" s="452">
        <v>4</v>
      </c>
      <c r="I45" s="452">
        <v>0</v>
      </c>
      <c r="J45" s="452">
        <v>0</v>
      </c>
      <c r="K45" s="452">
        <v>0</v>
      </c>
      <c r="L45" s="461">
        <f t="shared" si="23"/>
        <v>16</v>
      </c>
      <c r="M45" s="461"/>
      <c r="N45" s="452">
        <v>1</v>
      </c>
      <c r="O45" s="452">
        <v>10</v>
      </c>
      <c r="P45" s="452">
        <v>1</v>
      </c>
      <c r="Q45" s="452">
        <v>4</v>
      </c>
      <c r="R45" s="452">
        <v>0</v>
      </c>
      <c r="S45" s="452">
        <v>0</v>
      </c>
      <c r="T45" s="452">
        <v>0</v>
      </c>
      <c r="U45" s="460">
        <f t="shared" si="25"/>
        <v>16</v>
      </c>
      <c r="V45" s="423"/>
      <c r="W45" s="288"/>
    </row>
    <row r="46" spans="1:23" s="77" customFormat="1" ht="10.5" customHeight="1">
      <c r="A46" s="301"/>
      <c r="B46" s="2007"/>
      <c r="C46" s="233"/>
      <c r="D46" s="77" t="s">
        <v>226</v>
      </c>
      <c r="E46" s="452">
        <v>4</v>
      </c>
      <c r="F46" s="452">
        <v>11</v>
      </c>
      <c r="G46" s="452">
        <v>2</v>
      </c>
      <c r="H46" s="452">
        <v>7</v>
      </c>
      <c r="I46" s="452">
        <v>0</v>
      </c>
      <c r="J46" s="452">
        <v>0</v>
      </c>
      <c r="K46" s="452">
        <v>0</v>
      </c>
      <c r="L46" s="461">
        <f t="shared" si="23"/>
        <v>24</v>
      </c>
      <c r="M46" s="461"/>
      <c r="N46" s="452">
        <v>4</v>
      </c>
      <c r="O46" s="452">
        <v>11</v>
      </c>
      <c r="P46" s="452">
        <v>2</v>
      </c>
      <c r="Q46" s="452">
        <v>7</v>
      </c>
      <c r="R46" s="452">
        <v>0</v>
      </c>
      <c r="S46" s="452">
        <v>0</v>
      </c>
      <c r="T46" s="452">
        <v>0</v>
      </c>
      <c r="U46" s="460">
        <f t="shared" si="25"/>
        <v>24</v>
      </c>
      <c r="V46" s="423"/>
      <c r="W46" s="288"/>
    </row>
    <row r="47" spans="1:23" s="77" customFormat="1" ht="12" customHeight="1">
      <c r="A47" s="301"/>
      <c r="B47" s="2007"/>
      <c r="C47" s="391" t="s">
        <v>125</v>
      </c>
      <c r="E47" s="463">
        <f t="shared" ref="E47:K47" si="28">SUM(E48:E49)</f>
        <v>2</v>
      </c>
      <c r="F47" s="463">
        <f t="shared" si="28"/>
        <v>14</v>
      </c>
      <c r="G47" s="463">
        <f t="shared" si="28"/>
        <v>12</v>
      </c>
      <c r="H47" s="463">
        <f t="shared" si="28"/>
        <v>11</v>
      </c>
      <c r="I47" s="463">
        <f t="shared" si="28"/>
        <v>1</v>
      </c>
      <c r="J47" s="463">
        <f t="shared" si="28"/>
        <v>0</v>
      </c>
      <c r="K47" s="463">
        <f t="shared" si="28"/>
        <v>0</v>
      </c>
      <c r="L47" s="463">
        <f t="shared" si="23"/>
        <v>40</v>
      </c>
      <c r="M47" s="463"/>
      <c r="N47" s="463">
        <f t="shared" ref="N47:T47" si="29">SUM(N48:N49)</f>
        <v>2</v>
      </c>
      <c r="O47" s="463">
        <f t="shared" si="29"/>
        <v>13</v>
      </c>
      <c r="P47" s="463">
        <f t="shared" si="29"/>
        <v>12</v>
      </c>
      <c r="Q47" s="463">
        <f t="shared" si="29"/>
        <v>11</v>
      </c>
      <c r="R47" s="463">
        <f t="shared" si="29"/>
        <v>1</v>
      </c>
      <c r="S47" s="463">
        <f t="shared" si="29"/>
        <v>0</v>
      </c>
      <c r="T47" s="463">
        <f t="shared" si="29"/>
        <v>0</v>
      </c>
      <c r="U47" s="462">
        <f t="shared" si="25"/>
        <v>39</v>
      </c>
      <c r="V47" s="423"/>
      <c r="W47" s="288"/>
    </row>
    <row r="48" spans="1:23" s="77" customFormat="1" ht="10.5" customHeight="1">
      <c r="A48" s="301"/>
      <c r="B48" s="2007"/>
      <c r="C48" s="233"/>
      <c r="D48" s="77" t="s">
        <v>228</v>
      </c>
      <c r="E48" s="452">
        <v>2</v>
      </c>
      <c r="F48" s="452">
        <v>9</v>
      </c>
      <c r="G48" s="452">
        <v>6</v>
      </c>
      <c r="H48" s="452">
        <v>8</v>
      </c>
      <c r="I48" s="452">
        <v>0</v>
      </c>
      <c r="J48" s="452">
        <v>0</v>
      </c>
      <c r="K48" s="452">
        <v>0</v>
      </c>
      <c r="L48" s="461">
        <f t="shared" si="23"/>
        <v>25</v>
      </c>
      <c r="M48" s="461"/>
      <c r="N48" s="452">
        <v>2</v>
      </c>
      <c r="O48" s="452">
        <v>8</v>
      </c>
      <c r="P48" s="452">
        <v>6</v>
      </c>
      <c r="Q48" s="452">
        <v>8</v>
      </c>
      <c r="R48" s="452">
        <v>0</v>
      </c>
      <c r="S48" s="452">
        <v>0</v>
      </c>
      <c r="T48" s="452">
        <v>0</v>
      </c>
      <c r="U48" s="460">
        <f t="shared" si="25"/>
        <v>24</v>
      </c>
      <c r="V48" s="423"/>
      <c r="W48" s="288"/>
    </row>
    <row r="49" spans="1:39" s="77" customFormat="1" ht="10.5" customHeight="1">
      <c r="A49" s="301"/>
      <c r="B49" s="2007"/>
      <c r="C49" s="233"/>
      <c r="D49" s="77" t="s">
        <v>227</v>
      </c>
      <c r="E49" s="452">
        <v>0</v>
      </c>
      <c r="F49" s="452">
        <v>5</v>
      </c>
      <c r="G49" s="452">
        <v>6</v>
      </c>
      <c r="H49" s="452">
        <v>3</v>
      </c>
      <c r="I49" s="452">
        <v>1</v>
      </c>
      <c r="J49" s="452">
        <v>0</v>
      </c>
      <c r="K49" s="452">
        <v>0</v>
      </c>
      <c r="L49" s="461">
        <f t="shared" si="23"/>
        <v>15</v>
      </c>
      <c r="M49" s="461"/>
      <c r="N49" s="452">
        <v>0</v>
      </c>
      <c r="O49" s="452">
        <v>5</v>
      </c>
      <c r="P49" s="452">
        <v>6</v>
      </c>
      <c r="Q49" s="452">
        <v>3</v>
      </c>
      <c r="R49" s="452">
        <v>1</v>
      </c>
      <c r="S49" s="452">
        <v>0</v>
      </c>
      <c r="T49" s="452">
        <v>0</v>
      </c>
      <c r="U49" s="460">
        <f t="shared" si="25"/>
        <v>15</v>
      </c>
      <c r="W49" s="288"/>
      <c r="X49" s="288"/>
      <c r="Y49" s="288"/>
      <c r="Z49" s="288"/>
      <c r="AA49" s="288"/>
      <c r="AB49" s="288"/>
      <c r="AC49" s="288"/>
      <c r="AD49" s="288"/>
      <c r="AE49" s="288"/>
      <c r="AF49" s="288"/>
      <c r="AG49" s="288"/>
      <c r="AH49" s="288"/>
      <c r="AI49" s="288"/>
      <c r="AJ49" s="288"/>
      <c r="AK49" s="288"/>
      <c r="AL49" s="288"/>
      <c r="AM49" s="288"/>
    </row>
    <row r="50" spans="1:39" s="77" customFormat="1" ht="12" customHeight="1">
      <c r="A50" s="301"/>
      <c r="B50" s="2007"/>
      <c r="C50" s="391" t="s">
        <v>124</v>
      </c>
      <c r="E50" s="463">
        <f t="shared" ref="E50:K50" si="30">SUM(E51:E53)</f>
        <v>2</v>
      </c>
      <c r="F50" s="463">
        <f t="shared" si="30"/>
        <v>10</v>
      </c>
      <c r="G50" s="463">
        <f t="shared" si="30"/>
        <v>3</v>
      </c>
      <c r="H50" s="463">
        <f t="shared" si="30"/>
        <v>5</v>
      </c>
      <c r="I50" s="463">
        <f t="shared" si="30"/>
        <v>2</v>
      </c>
      <c r="J50" s="463">
        <f t="shared" si="30"/>
        <v>0</v>
      </c>
      <c r="K50" s="463">
        <f t="shared" si="30"/>
        <v>0</v>
      </c>
      <c r="L50" s="463">
        <f t="shared" si="23"/>
        <v>22</v>
      </c>
      <c r="M50" s="463"/>
      <c r="N50" s="463">
        <f t="shared" ref="N50:T50" si="31">SUM(N51:N53)</f>
        <v>2</v>
      </c>
      <c r="O50" s="463">
        <f t="shared" si="31"/>
        <v>10</v>
      </c>
      <c r="P50" s="463">
        <f t="shared" si="31"/>
        <v>3</v>
      </c>
      <c r="Q50" s="463">
        <f t="shared" si="31"/>
        <v>5</v>
      </c>
      <c r="R50" s="463">
        <f t="shared" si="31"/>
        <v>2</v>
      </c>
      <c r="S50" s="463">
        <f t="shared" si="31"/>
        <v>0</v>
      </c>
      <c r="T50" s="463">
        <f t="shared" si="31"/>
        <v>0</v>
      </c>
      <c r="U50" s="462">
        <f t="shared" si="25"/>
        <v>22</v>
      </c>
      <c r="W50" s="288"/>
      <c r="X50" s="288"/>
      <c r="Y50" s="288"/>
      <c r="Z50" s="288"/>
      <c r="AA50" s="288"/>
      <c r="AB50" s="288"/>
      <c r="AC50" s="288"/>
      <c r="AD50" s="288"/>
      <c r="AE50" s="288"/>
      <c r="AF50" s="288"/>
      <c r="AG50" s="288"/>
      <c r="AH50" s="288"/>
      <c r="AI50" s="288"/>
      <c r="AJ50" s="288"/>
      <c r="AK50" s="288"/>
      <c r="AL50" s="288"/>
      <c r="AM50" s="288"/>
    </row>
    <row r="51" spans="1:39" s="77" customFormat="1" ht="10.5" customHeight="1">
      <c r="A51" s="301"/>
      <c r="B51" s="2007"/>
      <c r="C51" s="233"/>
      <c r="D51" s="77" t="s">
        <v>228</v>
      </c>
      <c r="E51" s="452">
        <v>1</v>
      </c>
      <c r="F51" s="452">
        <v>6</v>
      </c>
      <c r="G51" s="452">
        <v>1</v>
      </c>
      <c r="H51" s="452">
        <v>4</v>
      </c>
      <c r="I51" s="452">
        <v>2</v>
      </c>
      <c r="J51" s="452">
        <v>0</v>
      </c>
      <c r="K51" s="452">
        <v>0</v>
      </c>
      <c r="L51" s="461">
        <f t="shared" si="23"/>
        <v>14</v>
      </c>
      <c r="M51" s="461"/>
      <c r="N51" s="452">
        <v>1</v>
      </c>
      <c r="O51" s="452">
        <v>6</v>
      </c>
      <c r="P51" s="452">
        <v>1</v>
      </c>
      <c r="Q51" s="452">
        <v>4</v>
      </c>
      <c r="R51" s="452">
        <v>2</v>
      </c>
      <c r="S51" s="452">
        <v>0</v>
      </c>
      <c r="T51" s="452">
        <v>0</v>
      </c>
      <c r="U51" s="460">
        <f t="shared" si="25"/>
        <v>14</v>
      </c>
      <c r="W51" s="288"/>
      <c r="X51" s="288"/>
      <c r="Y51" s="288"/>
      <c r="Z51" s="288"/>
      <c r="AA51" s="288"/>
      <c r="AB51" s="288"/>
      <c r="AC51" s="288"/>
      <c r="AD51" s="288"/>
      <c r="AE51" s="288"/>
      <c r="AF51" s="288"/>
      <c r="AG51" s="288"/>
      <c r="AH51" s="288"/>
      <c r="AI51" s="288"/>
      <c r="AJ51" s="288"/>
      <c r="AK51" s="288"/>
      <c r="AL51" s="288"/>
      <c r="AM51" s="288"/>
    </row>
    <row r="52" spans="1:39" s="77" customFormat="1" ht="10.5" customHeight="1">
      <c r="A52" s="301"/>
      <c r="B52" s="2007"/>
      <c r="C52" s="233"/>
      <c r="D52" s="77" t="s">
        <v>229</v>
      </c>
      <c r="E52" s="452">
        <v>0</v>
      </c>
      <c r="F52" s="452">
        <v>0</v>
      </c>
      <c r="G52" s="452">
        <v>0</v>
      </c>
      <c r="H52" s="452">
        <v>0</v>
      </c>
      <c r="I52" s="452">
        <v>0</v>
      </c>
      <c r="J52" s="452">
        <v>0</v>
      </c>
      <c r="K52" s="452">
        <v>0</v>
      </c>
      <c r="L52" s="461">
        <f t="shared" si="23"/>
        <v>0</v>
      </c>
      <c r="M52" s="461"/>
      <c r="N52" s="452">
        <v>0</v>
      </c>
      <c r="O52" s="452">
        <v>0</v>
      </c>
      <c r="P52" s="452">
        <v>0</v>
      </c>
      <c r="Q52" s="452">
        <v>0</v>
      </c>
      <c r="R52" s="452">
        <v>0</v>
      </c>
      <c r="S52" s="452">
        <v>0</v>
      </c>
      <c r="T52" s="452">
        <v>0</v>
      </c>
      <c r="U52" s="460">
        <f t="shared" si="25"/>
        <v>0</v>
      </c>
      <c r="W52" s="288"/>
      <c r="X52" s="288"/>
      <c r="Y52" s="288"/>
      <c r="Z52" s="288"/>
      <c r="AA52" s="288"/>
      <c r="AB52" s="288"/>
      <c r="AC52" s="288"/>
      <c r="AD52" s="288"/>
      <c r="AE52" s="288"/>
      <c r="AF52" s="288"/>
      <c r="AG52" s="288"/>
      <c r="AH52" s="288"/>
      <c r="AI52" s="288"/>
      <c r="AJ52" s="288"/>
      <c r="AK52" s="288"/>
      <c r="AL52" s="288"/>
      <c r="AM52" s="288"/>
    </row>
    <row r="53" spans="1:39" s="77" customFormat="1" ht="10.5" customHeight="1">
      <c r="A53" s="301"/>
      <c r="B53" s="2007"/>
      <c r="C53" s="233"/>
      <c r="D53" s="77" t="s">
        <v>227</v>
      </c>
      <c r="E53" s="452">
        <v>1</v>
      </c>
      <c r="F53" s="452">
        <v>4</v>
      </c>
      <c r="G53" s="452">
        <v>2</v>
      </c>
      <c r="H53" s="452">
        <v>1</v>
      </c>
      <c r="I53" s="452">
        <v>0</v>
      </c>
      <c r="J53" s="452">
        <v>0</v>
      </c>
      <c r="K53" s="452">
        <v>0</v>
      </c>
      <c r="L53" s="461">
        <f t="shared" si="23"/>
        <v>8</v>
      </c>
      <c r="M53" s="461"/>
      <c r="N53" s="452">
        <v>1</v>
      </c>
      <c r="O53" s="452">
        <v>4</v>
      </c>
      <c r="P53" s="452">
        <v>2</v>
      </c>
      <c r="Q53" s="452">
        <v>1</v>
      </c>
      <c r="R53" s="452">
        <v>0</v>
      </c>
      <c r="S53" s="452">
        <v>0</v>
      </c>
      <c r="T53" s="452">
        <v>0</v>
      </c>
      <c r="U53" s="460">
        <f t="shared" si="25"/>
        <v>8</v>
      </c>
      <c r="W53" s="288"/>
      <c r="X53" s="288"/>
      <c r="Y53" s="288"/>
      <c r="Z53" s="288"/>
      <c r="AA53" s="288"/>
      <c r="AB53" s="288"/>
      <c r="AC53" s="288"/>
      <c r="AD53" s="288"/>
      <c r="AE53" s="288"/>
      <c r="AF53" s="288"/>
      <c r="AG53" s="288"/>
      <c r="AH53" s="288"/>
      <c r="AI53" s="288"/>
      <c r="AJ53" s="288"/>
      <c r="AK53" s="288"/>
      <c r="AL53" s="288"/>
      <c r="AM53" s="288"/>
    </row>
    <row r="54" spans="1:39" s="77" customFormat="1" ht="12" customHeight="1">
      <c r="A54" s="301"/>
      <c r="B54" s="2007"/>
      <c r="C54" s="391" t="s">
        <v>53</v>
      </c>
      <c r="E54" s="463">
        <f t="shared" ref="E54:K54" si="32">SUM(E55:E56)</f>
        <v>0</v>
      </c>
      <c r="F54" s="463">
        <f t="shared" si="32"/>
        <v>0</v>
      </c>
      <c r="G54" s="463">
        <f t="shared" si="32"/>
        <v>0</v>
      </c>
      <c r="H54" s="463">
        <f t="shared" si="32"/>
        <v>0</v>
      </c>
      <c r="I54" s="463">
        <f t="shared" si="32"/>
        <v>0</v>
      </c>
      <c r="J54" s="463">
        <f t="shared" si="32"/>
        <v>0</v>
      </c>
      <c r="K54" s="463">
        <f t="shared" si="32"/>
        <v>0</v>
      </c>
      <c r="L54" s="463">
        <f t="shared" si="23"/>
        <v>0</v>
      </c>
      <c r="M54" s="463"/>
      <c r="N54" s="463">
        <f t="shared" ref="N54:T54" si="33">SUM(N55:N56)</f>
        <v>0</v>
      </c>
      <c r="O54" s="463">
        <f t="shared" si="33"/>
        <v>0</v>
      </c>
      <c r="P54" s="463">
        <f t="shared" si="33"/>
        <v>0</v>
      </c>
      <c r="Q54" s="463">
        <f t="shared" si="33"/>
        <v>0</v>
      </c>
      <c r="R54" s="463">
        <f t="shared" si="33"/>
        <v>0</v>
      </c>
      <c r="S54" s="463">
        <f t="shared" si="33"/>
        <v>0</v>
      </c>
      <c r="T54" s="463">
        <f t="shared" si="33"/>
        <v>0</v>
      </c>
      <c r="U54" s="462">
        <f t="shared" si="25"/>
        <v>0</v>
      </c>
      <c r="W54" s="288"/>
      <c r="X54" s="288"/>
      <c r="Y54" s="288"/>
      <c r="Z54" s="288"/>
      <c r="AA54" s="288"/>
      <c r="AB54" s="288"/>
      <c r="AC54" s="288"/>
      <c r="AD54" s="288"/>
      <c r="AE54" s="288"/>
      <c r="AF54" s="288"/>
      <c r="AG54" s="288"/>
      <c r="AH54" s="288"/>
      <c r="AI54" s="288"/>
      <c r="AJ54" s="288"/>
      <c r="AK54" s="288"/>
      <c r="AL54" s="288"/>
      <c r="AM54" s="288"/>
    </row>
    <row r="55" spans="1:39" s="77" customFormat="1" ht="10.5" customHeight="1">
      <c r="A55" s="301"/>
      <c r="B55" s="2007"/>
      <c r="C55" s="233"/>
      <c r="D55" s="77" t="s">
        <v>228</v>
      </c>
      <c r="E55" s="441">
        <v>0</v>
      </c>
      <c r="F55" s="441">
        <v>0</v>
      </c>
      <c r="G55" s="441">
        <v>0</v>
      </c>
      <c r="H55" s="441">
        <v>0</v>
      </c>
      <c r="I55" s="441">
        <v>0</v>
      </c>
      <c r="J55" s="441">
        <v>0</v>
      </c>
      <c r="K55" s="441">
        <v>0</v>
      </c>
      <c r="L55" s="461">
        <f t="shared" si="23"/>
        <v>0</v>
      </c>
      <c r="M55" s="461"/>
      <c r="N55" s="441">
        <v>0</v>
      </c>
      <c r="O55" s="441">
        <v>0</v>
      </c>
      <c r="P55" s="441">
        <v>0</v>
      </c>
      <c r="Q55" s="441">
        <v>0</v>
      </c>
      <c r="R55" s="441">
        <v>0</v>
      </c>
      <c r="S55" s="441">
        <v>0</v>
      </c>
      <c r="T55" s="441">
        <v>0</v>
      </c>
      <c r="U55" s="460">
        <f t="shared" si="25"/>
        <v>0</v>
      </c>
      <c r="W55" s="288"/>
      <c r="X55" s="288"/>
      <c r="Y55" s="288"/>
      <c r="Z55" s="288"/>
      <c r="AA55" s="288"/>
      <c r="AB55" s="288"/>
      <c r="AC55" s="288"/>
      <c r="AD55" s="288"/>
      <c r="AE55" s="288"/>
      <c r="AF55" s="288"/>
      <c r="AG55" s="288"/>
      <c r="AH55" s="288"/>
      <c r="AI55" s="288"/>
      <c r="AJ55" s="288"/>
      <c r="AK55" s="288"/>
      <c r="AL55" s="288"/>
      <c r="AM55" s="288"/>
    </row>
    <row r="56" spans="1:39" s="77" customFormat="1" ht="10.5" customHeight="1">
      <c r="A56" s="301"/>
      <c r="B56" s="2007"/>
      <c r="C56" s="233"/>
      <c r="D56" s="77" t="s">
        <v>227</v>
      </c>
      <c r="E56" s="441">
        <v>0</v>
      </c>
      <c r="F56" s="441">
        <v>0</v>
      </c>
      <c r="G56" s="441">
        <v>0</v>
      </c>
      <c r="H56" s="441">
        <v>0</v>
      </c>
      <c r="I56" s="441">
        <v>0</v>
      </c>
      <c r="J56" s="441">
        <v>0</v>
      </c>
      <c r="K56" s="441">
        <v>0</v>
      </c>
      <c r="L56" s="461">
        <f t="shared" si="23"/>
        <v>0</v>
      </c>
      <c r="M56" s="461"/>
      <c r="N56" s="441">
        <v>0</v>
      </c>
      <c r="O56" s="441">
        <v>0</v>
      </c>
      <c r="P56" s="441">
        <v>0</v>
      </c>
      <c r="Q56" s="441">
        <v>0</v>
      </c>
      <c r="R56" s="441">
        <v>0</v>
      </c>
      <c r="S56" s="441">
        <v>0</v>
      </c>
      <c r="T56" s="441">
        <v>0</v>
      </c>
      <c r="U56" s="460">
        <f t="shared" si="25"/>
        <v>0</v>
      </c>
      <c r="W56" s="288"/>
      <c r="X56" s="288"/>
      <c r="Y56" s="288"/>
      <c r="Z56" s="288"/>
      <c r="AA56" s="288"/>
      <c r="AB56" s="288"/>
      <c r="AC56" s="288"/>
      <c r="AD56" s="288"/>
      <c r="AE56" s="288"/>
      <c r="AF56" s="288"/>
      <c r="AG56" s="288"/>
      <c r="AH56" s="288"/>
      <c r="AI56" s="288"/>
      <c r="AJ56" s="288"/>
      <c r="AK56" s="288"/>
      <c r="AL56" s="288"/>
      <c r="AM56" s="288"/>
    </row>
    <row r="57" spans="1:39" s="77" customFormat="1" ht="12" customHeight="1">
      <c r="A57" s="301"/>
      <c r="B57" s="2007"/>
      <c r="C57" s="391" t="s">
        <v>123</v>
      </c>
      <c r="E57" s="463">
        <f t="shared" ref="E57:K57" si="34">SUM(E58:E60)</f>
        <v>0</v>
      </c>
      <c r="F57" s="463">
        <f t="shared" si="34"/>
        <v>0</v>
      </c>
      <c r="G57" s="463">
        <f t="shared" si="34"/>
        <v>0</v>
      </c>
      <c r="H57" s="463">
        <f t="shared" si="34"/>
        <v>0</v>
      </c>
      <c r="I57" s="463">
        <f t="shared" si="34"/>
        <v>0</v>
      </c>
      <c r="J57" s="463">
        <f t="shared" si="34"/>
        <v>0</v>
      </c>
      <c r="K57" s="463">
        <f t="shared" si="34"/>
        <v>0</v>
      </c>
      <c r="L57" s="463">
        <f t="shared" si="23"/>
        <v>0</v>
      </c>
      <c r="M57" s="463"/>
      <c r="N57" s="463">
        <f t="shared" ref="N57:T57" si="35">SUM(N58:N60)</f>
        <v>0</v>
      </c>
      <c r="O57" s="463">
        <f t="shared" si="35"/>
        <v>0</v>
      </c>
      <c r="P57" s="463">
        <f t="shared" si="35"/>
        <v>0</v>
      </c>
      <c r="Q57" s="463">
        <f t="shared" si="35"/>
        <v>0</v>
      </c>
      <c r="R57" s="463">
        <f t="shared" si="35"/>
        <v>0</v>
      </c>
      <c r="S57" s="463">
        <f t="shared" si="35"/>
        <v>0</v>
      </c>
      <c r="T57" s="463">
        <f t="shared" si="35"/>
        <v>0</v>
      </c>
      <c r="U57" s="462">
        <f t="shared" si="25"/>
        <v>0</v>
      </c>
      <c r="W57" s="288"/>
      <c r="X57" s="288"/>
      <c r="Y57" s="288"/>
      <c r="Z57" s="288"/>
      <c r="AA57" s="288"/>
      <c r="AB57" s="288"/>
      <c r="AC57" s="288"/>
      <c r="AD57" s="288"/>
      <c r="AE57" s="288"/>
      <c r="AF57" s="288"/>
      <c r="AG57" s="288"/>
      <c r="AH57" s="288"/>
      <c r="AI57" s="288"/>
      <c r="AJ57" s="288"/>
      <c r="AK57" s="288"/>
      <c r="AL57" s="288"/>
      <c r="AM57" s="288"/>
    </row>
    <row r="58" spans="1:39" s="288" customFormat="1" ht="10.5" customHeight="1">
      <c r="A58" s="301"/>
      <c r="B58" s="2007"/>
      <c r="C58" s="421"/>
      <c r="D58" s="77" t="s">
        <v>228</v>
      </c>
      <c r="E58" s="441">
        <v>0</v>
      </c>
      <c r="F58" s="441">
        <v>0</v>
      </c>
      <c r="G58" s="441">
        <v>0</v>
      </c>
      <c r="H58" s="441">
        <v>0</v>
      </c>
      <c r="I58" s="441">
        <v>0</v>
      </c>
      <c r="J58" s="441">
        <v>0</v>
      </c>
      <c r="K58" s="441">
        <v>0</v>
      </c>
      <c r="L58" s="461">
        <f t="shared" si="23"/>
        <v>0</v>
      </c>
      <c r="M58" s="461"/>
      <c r="N58" s="441">
        <v>0</v>
      </c>
      <c r="O58" s="441">
        <v>0</v>
      </c>
      <c r="P58" s="441">
        <v>0</v>
      </c>
      <c r="Q58" s="441">
        <v>0</v>
      </c>
      <c r="R58" s="441">
        <v>0</v>
      </c>
      <c r="S58" s="441">
        <v>0</v>
      </c>
      <c r="T58" s="441">
        <v>0</v>
      </c>
      <c r="U58" s="460">
        <f t="shared" si="25"/>
        <v>0</v>
      </c>
      <c r="V58" s="77"/>
      <c r="W58" s="422"/>
      <c r="X58" s="422"/>
      <c r="Y58" s="422"/>
    </row>
    <row r="59" spans="1:39" s="77" customFormat="1" ht="10.5" customHeight="1">
      <c r="A59" s="301"/>
      <c r="B59" s="2007"/>
      <c r="C59" s="421"/>
      <c r="D59" s="77" t="s">
        <v>227</v>
      </c>
      <c r="E59" s="441">
        <v>0</v>
      </c>
      <c r="F59" s="441">
        <v>0</v>
      </c>
      <c r="G59" s="441">
        <v>0</v>
      </c>
      <c r="H59" s="441">
        <v>0</v>
      </c>
      <c r="I59" s="441">
        <v>0</v>
      </c>
      <c r="J59" s="441">
        <v>0</v>
      </c>
      <c r="K59" s="441">
        <v>0</v>
      </c>
      <c r="L59" s="461">
        <f t="shared" si="23"/>
        <v>0</v>
      </c>
      <c r="M59" s="461"/>
      <c r="N59" s="441">
        <v>0</v>
      </c>
      <c r="O59" s="441">
        <v>0</v>
      </c>
      <c r="P59" s="441">
        <v>0</v>
      </c>
      <c r="Q59" s="441">
        <v>0</v>
      </c>
      <c r="R59" s="441">
        <v>0</v>
      </c>
      <c r="S59" s="441">
        <v>0</v>
      </c>
      <c r="T59" s="441">
        <v>0</v>
      </c>
      <c r="U59" s="460">
        <f t="shared" si="25"/>
        <v>0</v>
      </c>
      <c r="W59" s="288"/>
      <c r="X59" s="288"/>
      <c r="Y59" s="288"/>
      <c r="Z59" s="288"/>
      <c r="AA59" s="288"/>
      <c r="AB59" s="288"/>
      <c r="AC59" s="288"/>
      <c r="AD59" s="288"/>
      <c r="AE59" s="288"/>
      <c r="AF59" s="288"/>
      <c r="AG59" s="288"/>
      <c r="AH59" s="288"/>
      <c r="AI59" s="288"/>
      <c r="AJ59" s="288"/>
      <c r="AK59" s="288"/>
      <c r="AL59" s="288"/>
      <c r="AM59" s="288"/>
    </row>
    <row r="60" spans="1:39" s="77" customFormat="1" ht="10.5" customHeight="1">
      <c r="A60" s="301"/>
      <c r="B60" s="2007"/>
      <c r="C60" s="421"/>
      <c r="D60" s="77" t="s">
        <v>226</v>
      </c>
      <c r="E60" s="441">
        <v>0</v>
      </c>
      <c r="F60" s="441">
        <v>0</v>
      </c>
      <c r="G60" s="441">
        <v>0</v>
      </c>
      <c r="H60" s="441">
        <v>0</v>
      </c>
      <c r="I60" s="441">
        <v>0</v>
      </c>
      <c r="J60" s="441">
        <v>0</v>
      </c>
      <c r="K60" s="441">
        <v>0</v>
      </c>
      <c r="L60" s="461">
        <f t="shared" si="23"/>
        <v>0</v>
      </c>
      <c r="M60" s="461"/>
      <c r="N60" s="441">
        <v>0</v>
      </c>
      <c r="O60" s="441">
        <v>0</v>
      </c>
      <c r="P60" s="441">
        <v>0</v>
      </c>
      <c r="Q60" s="441">
        <v>0</v>
      </c>
      <c r="R60" s="441">
        <v>0</v>
      </c>
      <c r="S60" s="441">
        <v>0</v>
      </c>
      <c r="T60" s="441">
        <v>0</v>
      </c>
      <c r="U60" s="460">
        <f t="shared" si="25"/>
        <v>0</v>
      </c>
      <c r="W60" s="288"/>
      <c r="X60" s="288"/>
      <c r="Y60" s="288"/>
      <c r="Z60" s="288"/>
      <c r="AA60" s="288"/>
      <c r="AB60" s="288"/>
      <c r="AC60" s="288"/>
      <c r="AD60" s="288"/>
      <c r="AE60" s="288"/>
      <c r="AF60" s="288"/>
      <c r="AG60" s="288"/>
      <c r="AH60" s="288"/>
      <c r="AI60" s="288"/>
      <c r="AJ60" s="288"/>
      <c r="AK60" s="288"/>
      <c r="AL60" s="288"/>
      <c r="AM60" s="288"/>
    </row>
    <row r="61" spans="1:39" s="77" customFormat="1" ht="12" customHeight="1">
      <c r="A61" s="301"/>
      <c r="B61" s="2007"/>
      <c r="C61" s="391" t="s">
        <v>32</v>
      </c>
      <c r="D61" s="47"/>
      <c r="E61" s="463">
        <f t="shared" ref="E61:K61" si="36">SUM(E62)</f>
        <v>0</v>
      </c>
      <c r="F61" s="463">
        <f t="shared" si="36"/>
        <v>0</v>
      </c>
      <c r="G61" s="463">
        <f t="shared" si="36"/>
        <v>0</v>
      </c>
      <c r="H61" s="463">
        <f t="shared" si="36"/>
        <v>9</v>
      </c>
      <c r="I61" s="463">
        <f t="shared" si="36"/>
        <v>9</v>
      </c>
      <c r="J61" s="463">
        <f t="shared" si="36"/>
        <v>10</v>
      </c>
      <c r="K61" s="463">
        <f t="shared" si="36"/>
        <v>6</v>
      </c>
      <c r="L61" s="463">
        <f t="shared" si="23"/>
        <v>34</v>
      </c>
      <c r="M61" s="463"/>
      <c r="N61" s="463">
        <f t="shared" ref="N61:T61" si="37">SUM(N62)</f>
        <v>0</v>
      </c>
      <c r="O61" s="463">
        <f t="shared" si="37"/>
        <v>0</v>
      </c>
      <c r="P61" s="463">
        <f t="shared" si="37"/>
        <v>0</v>
      </c>
      <c r="Q61" s="463">
        <f t="shared" si="37"/>
        <v>9</v>
      </c>
      <c r="R61" s="463">
        <f t="shared" si="37"/>
        <v>9</v>
      </c>
      <c r="S61" s="463">
        <f t="shared" si="37"/>
        <v>10</v>
      </c>
      <c r="T61" s="463">
        <f t="shared" si="37"/>
        <v>6</v>
      </c>
      <c r="U61" s="462">
        <f t="shared" si="25"/>
        <v>34</v>
      </c>
      <c r="W61" s="288"/>
      <c r="X61" s="288"/>
      <c r="Y61" s="288"/>
      <c r="Z61" s="288"/>
      <c r="AA61" s="288"/>
      <c r="AB61" s="288"/>
      <c r="AC61" s="288"/>
      <c r="AD61" s="288"/>
      <c r="AE61" s="288"/>
      <c r="AF61" s="288"/>
      <c r="AG61" s="288"/>
      <c r="AH61" s="288"/>
      <c r="AI61" s="288"/>
      <c r="AJ61" s="288"/>
      <c r="AK61" s="288"/>
      <c r="AL61" s="288"/>
      <c r="AM61" s="288"/>
    </row>
    <row r="62" spans="1:39" s="77" customFormat="1" ht="10.5" customHeight="1">
      <c r="A62" s="301"/>
      <c r="B62" s="2007"/>
      <c r="C62" s="233"/>
      <c r="D62" s="77" t="s">
        <v>225</v>
      </c>
      <c r="E62" s="452">
        <v>0</v>
      </c>
      <c r="F62" s="452">
        <v>0</v>
      </c>
      <c r="G62" s="452">
        <v>0</v>
      </c>
      <c r="H62" s="452">
        <v>9</v>
      </c>
      <c r="I62" s="452">
        <v>9</v>
      </c>
      <c r="J62" s="452">
        <v>10</v>
      </c>
      <c r="K62" s="452">
        <v>6</v>
      </c>
      <c r="L62" s="461">
        <f t="shared" si="23"/>
        <v>34</v>
      </c>
      <c r="M62" s="461"/>
      <c r="N62" s="452">
        <v>0</v>
      </c>
      <c r="O62" s="452">
        <v>0</v>
      </c>
      <c r="P62" s="452">
        <v>0</v>
      </c>
      <c r="Q62" s="452">
        <v>9</v>
      </c>
      <c r="R62" s="452">
        <v>9</v>
      </c>
      <c r="S62" s="452">
        <v>10</v>
      </c>
      <c r="T62" s="452">
        <v>6</v>
      </c>
      <c r="U62" s="460">
        <f t="shared" si="25"/>
        <v>34</v>
      </c>
      <c r="W62" s="288"/>
      <c r="X62" s="288"/>
      <c r="Y62" s="288"/>
      <c r="Z62" s="288"/>
      <c r="AA62" s="288"/>
      <c r="AB62" s="288"/>
      <c r="AC62" s="288"/>
      <c r="AD62" s="288"/>
      <c r="AE62" s="288"/>
      <c r="AF62" s="288"/>
      <c r="AG62" s="288"/>
      <c r="AH62" s="288"/>
      <c r="AI62" s="288"/>
      <c r="AJ62" s="288"/>
      <c r="AK62" s="288"/>
      <c r="AL62" s="288"/>
      <c r="AM62" s="288"/>
    </row>
    <row r="63" spans="1:39" s="77" customFormat="1" ht="12" customHeight="1">
      <c r="A63" s="301"/>
      <c r="B63" s="2006">
        <v>1403</v>
      </c>
      <c r="C63" s="35" t="s">
        <v>14</v>
      </c>
      <c r="D63" s="111"/>
      <c r="E63" s="376">
        <f t="shared" ref="E63:K63" si="38">SUM(E64,E66,E68)</f>
        <v>4</v>
      </c>
      <c r="F63" s="376">
        <f t="shared" si="38"/>
        <v>45</v>
      </c>
      <c r="G63" s="376">
        <f t="shared" si="38"/>
        <v>18</v>
      </c>
      <c r="H63" s="376">
        <f t="shared" si="38"/>
        <v>22</v>
      </c>
      <c r="I63" s="376">
        <f t="shared" si="38"/>
        <v>9</v>
      </c>
      <c r="J63" s="376">
        <f t="shared" si="38"/>
        <v>3</v>
      </c>
      <c r="K63" s="376">
        <f t="shared" si="38"/>
        <v>16</v>
      </c>
      <c r="L63" s="376">
        <f t="shared" si="23"/>
        <v>117</v>
      </c>
      <c r="M63" s="376"/>
      <c r="N63" s="376">
        <f t="shared" ref="N63:T63" si="39">SUM(N64,N66,N68)</f>
        <v>4</v>
      </c>
      <c r="O63" s="376">
        <f t="shared" si="39"/>
        <v>39</v>
      </c>
      <c r="P63" s="376">
        <f t="shared" si="39"/>
        <v>16</v>
      </c>
      <c r="Q63" s="376">
        <f t="shared" si="39"/>
        <v>18</v>
      </c>
      <c r="R63" s="376">
        <f t="shared" si="39"/>
        <v>9</v>
      </c>
      <c r="S63" s="376">
        <f t="shared" si="39"/>
        <v>3</v>
      </c>
      <c r="T63" s="376">
        <f t="shared" si="39"/>
        <v>16</v>
      </c>
      <c r="U63" s="468">
        <f t="shared" si="25"/>
        <v>105</v>
      </c>
      <c r="W63" s="288"/>
      <c r="X63" s="288"/>
      <c r="Y63" s="288"/>
      <c r="Z63" s="288"/>
      <c r="AA63" s="288"/>
      <c r="AB63" s="288"/>
      <c r="AC63" s="288"/>
      <c r="AD63" s="288"/>
      <c r="AE63" s="288"/>
      <c r="AF63" s="288"/>
      <c r="AG63" s="288"/>
      <c r="AH63" s="288"/>
      <c r="AI63" s="288"/>
      <c r="AJ63" s="288"/>
      <c r="AK63" s="288"/>
      <c r="AL63" s="288"/>
      <c r="AM63" s="288"/>
    </row>
    <row r="64" spans="1:39" s="77" customFormat="1" ht="12" customHeight="1">
      <c r="A64" s="301"/>
      <c r="B64" s="2007"/>
      <c r="C64" s="391" t="s">
        <v>33</v>
      </c>
      <c r="E64" s="463">
        <f t="shared" ref="E64:K64" si="40">SUM(E65:E65)</f>
        <v>1</v>
      </c>
      <c r="F64" s="463">
        <f t="shared" si="40"/>
        <v>16</v>
      </c>
      <c r="G64" s="463">
        <f t="shared" si="40"/>
        <v>6</v>
      </c>
      <c r="H64" s="463">
        <f t="shared" si="40"/>
        <v>11</v>
      </c>
      <c r="I64" s="463">
        <f t="shared" si="40"/>
        <v>0</v>
      </c>
      <c r="J64" s="463">
        <f t="shared" si="40"/>
        <v>0</v>
      </c>
      <c r="K64" s="463">
        <f t="shared" si="40"/>
        <v>0</v>
      </c>
      <c r="L64" s="463">
        <f t="shared" si="23"/>
        <v>34</v>
      </c>
      <c r="M64" s="463"/>
      <c r="N64" s="463">
        <f t="shared" ref="N64:T64" si="41">SUM(N65:N65)</f>
        <v>1</v>
      </c>
      <c r="O64" s="463">
        <f t="shared" si="41"/>
        <v>12</v>
      </c>
      <c r="P64" s="463">
        <f t="shared" si="41"/>
        <v>4</v>
      </c>
      <c r="Q64" s="463">
        <f t="shared" si="41"/>
        <v>8</v>
      </c>
      <c r="R64" s="463">
        <f t="shared" si="41"/>
        <v>0</v>
      </c>
      <c r="S64" s="463">
        <f t="shared" si="41"/>
        <v>0</v>
      </c>
      <c r="T64" s="463">
        <f t="shared" si="41"/>
        <v>0</v>
      </c>
      <c r="U64" s="467">
        <f t="shared" si="25"/>
        <v>25</v>
      </c>
      <c r="W64" s="288"/>
      <c r="X64" s="288"/>
      <c r="Y64" s="288"/>
      <c r="Z64" s="288"/>
      <c r="AA64" s="288"/>
      <c r="AB64" s="288"/>
      <c r="AC64" s="288"/>
      <c r="AD64" s="288"/>
      <c r="AE64" s="288"/>
      <c r="AF64" s="288"/>
      <c r="AG64" s="288"/>
      <c r="AH64" s="288"/>
      <c r="AI64" s="288"/>
      <c r="AJ64" s="288"/>
      <c r="AK64" s="288"/>
      <c r="AL64" s="288"/>
      <c r="AM64" s="288"/>
    </row>
    <row r="65" spans="1:39" s="77" customFormat="1" ht="11.1" customHeight="1">
      <c r="A65" s="301"/>
      <c r="B65" s="2007"/>
      <c r="C65" s="233"/>
      <c r="D65" s="77" t="s">
        <v>224</v>
      </c>
      <c r="E65" s="452">
        <v>1</v>
      </c>
      <c r="F65" s="452">
        <v>16</v>
      </c>
      <c r="G65" s="452">
        <v>6</v>
      </c>
      <c r="H65" s="452">
        <v>11</v>
      </c>
      <c r="I65" s="452">
        <v>0</v>
      </c>
      <c r="J65" s="452">
        <v>0</v>
      </c>
      <c r="K65" s="452">
        <v>0</v>
      </c>
      <c r="L65" s="461">
        <f t="shared" si="23"/>
        <v>34</v>
      </c>
      <c r="M65" s="461"/>
      <c r="N65" s="452">
        <v>1</v>
      </c>
      <c r="O65" s="452">
        <v>12</v>
      </c>
      <c r="P65" s="452">
        <v>4</v>
      </c>
      <c r="Q65" s="452">
        <v>8</v>
      </c>
      <c r="R65" s="452">
        <v>0</v>
      </c>
      <c r="S65" s="452">
        <v>0</v>
      </c>
      <c r="T65" s="452">
        <v>0</v>
      </c>
      <c r="U65" s="460">
        <f t="shared" si="25"/>
        <v>25</v>
      </c>
      <c r="W65" s="288"/>
      <c r="X65" s="288"/>
      <c r="Y65" s="288"/>
      <c r="Z65" s="288"/>
      <c r="AA65" s="288"/>
      <c r="AB65" s="288"/>
      <c r="AC65" s="288"/>
      <c r="AD65" s="288"/>
      <c r="AE65" s="288"/>
      <c r="AF65" s="288"/>
      <c r="AG65" s="288"/>
      <c r="AH65" s="288"/>
      <c r="AI65" s="288"/>
      <c r="AJ65" s="288"/>
      <c r="AK65" s="288"/>
      <c r="AL65" s="288"/>
      <c r="AM65" s="288"/>
    </row>
    <row r="66" spans="1:39" s="77" customFormat="1" ht="12" customHeight="1">
      <c r="A66" s="301"/>
      <c r="B66" s="2007"/>
      <c r="C66" s="391" t="s">
        <v>15</v>
      </c>
      <c r="E66" s="463">
        <f t="shared" ref="E66:K66" si="42">SUM(E67)</f>
        <v>2</v>
      </c>
      <c r="F66" s="463">
        <f t="shared" si="42"/>
        <v>13</v>
      </c>
      <c r="G66" s="463">
        <f t="shared" si="42"/>
        <v>7</v>
      </c>
      <c r="H66" s="463">
        <f t="shared" si="42"/>
        <v>5</v>
      </c>
      <c r="I66" s="463">
        <f t="shared" si="42"/>
        <v>3</v>
      </c>
      <c r="J66" s="463">
        <f t="shared" si="42"/>
        <v>0</v>
      </c>
      <c r="K66" s="463">
        <f t="shared" si="42"/>
        <v>2</v>
      </c>
      <c r="L66" s="463">
        <f t="shared" si="23"/>
        <v>32</v>
      </c>
      <c r="M66" s="463"/>
      <c r="N66" s="463">
        <f t="shared" ref="N66:T66" si="43">SUM(N67)</f>
        <v>2</v>
      </c>
      <c r="O66" s="463">
        <f t="shared" si="43"/>
        <v>12</v>
      </c>
      <c r="P66" s="463">
        <f t="shared" si="43"/>
        <v>7</v>
      </c>
      <c r="Q66" s="463">
        <f t="shared" si="43"/>
        <v>4</v>
      </c>
      <c r="R66" s="463">
        <f t="shared" si="43"/>
        <v>3</v>
      </c>
      <c r="S66" s="463">
        <f t="shared" si="43"/>
        <v>0</v>
      </c>
      <c r="T66" s="463">
        <f t="shared" si="43"/>
        <v>2</v>
      </c>
      <c r="U66" s="462">
        <f t="shared" si="25"/>
        <v>30</v>
      </c>
      <c r="W66" s="288"/>
      <c r="X66" s="288"/>
      <c r="Y66" s="288"/>
      <c r="Z66" s="288"/>
      <c r="AA66" s="288"/>
      <c r="AB66" s="288"/>
      <c r="AC66" s="288"/>
      <c r="AD66" s="288"/>
      <c r="AE66" s="288"/>
      <c r="AF66" s="288"/>
      <c r="AG66" s="288"/>
      <c r="AH66" s="288"/>
      <c r="AI66" s="288"/>
      <c r="AJ66" s="288"/>
      <c r="AK66" s="288"/>
      <c r="AL66" s="288"/>
      <c r="AM66" s="288"/>
    </row>
    <row r="67" spans="1:39" s="77" customFormat="1" ht="11.1" customHeight="1">
      <c r="A67" s="301"/>
      <c r="B67" s="2007"/>
      <c r="C67" s="233"/>
      <c r="D67" s="77" t="s">
        <v>224</v>
      </c>
      <c r="E67" s="452">
        <v>2</v>
      </c>
      <c r="F67" s="452">
        <v>13</v>
      </c>
      <c r="G67" s="452">
        <v>7</v>
      </c>
      <c r="H67" s="452">
        <v>5</v>
      </c>
      <c r="I67" s="452">
        <v>3</v>
      </c>
      <c r="J67" s="452">
        <v>0</v>
      </c>
      <c r="K67" s="452">
        <v>2</v>
      </c>
      <c r="L67" s="461">
        <f t="shared" si="23"/>
        <v>32</v>
      </c>
      <c r="M67" s="461"/>
      <c r="N67" s="452">
        <v>2</v>
      </c>
      <c r="O67" s="452">
        <v>12</v>
      </c>
      <c r="P67" s="452">
        <v>7</v>
      </c>
      <c r="Q67" s="452">
        <v>4</v>
      </c>
      <c r="R67" s="452">
        <v>3</v>
      </c>
      <c r="S67" s="452">
        <v>0</v>
      </c>
      <c r="T67" s="452">
        <v>2</v>
      </c>
      <c r="U67" s="460">
        <f t="shared" si="25"/>
        <v>30</v>
      </c>
      <c r="W67" s="288"/>
      <c r="X67" s="288"/>
      <c r="Y67" s="288"/>
      <c r="Z67" s="288"/>
      <c r="AA67" s="288"/>
      <c r="AB67" s="288"/>
      <c r="AC67" s="288"/>
      <c r="AD67" s="288"/>
      <c r="AE67" s="288"/>
      <c r="AF67" s="288"/>
      <c r="AG67" s="288"/>
      <c r="AH67" s="288"/>
      <c r="AI67" s="288"/>
      <c r="AJ67" s="288"/>
      <c r="AK67" s="288"/>
      <c r="AL67" s="288"/>
      <c r="AM67" s="288"/>
    </row>
    <row r="68" spans="1:39" s="77" customFormat="1" ht="12" customHeight="1">
      <c r="A68" s="301"/>
      <c r="B68" s="2007"/>
      <c r="C68" s="391" t="s">
        <v>16</v>
      </c>
      <c r="E68" s="463">
        <f t="shared" ref="E68:K68" si="44">SUM(E69:E70)</f>
        <v>1</v>
      </c>
      <c r="F68" s="463">
        <f t="shared" si="44"/>
        <v>16</v>
      </c>
      <c r="G68" s="463">
        <f t="shared" si="44"/>
        <v>5</v>
      </c>
      <c r="H68" s="463">
        <f t="shared" si="44"/>
        <v>6</v>
      </c>
      <c r="I68" s="463">
        <f t="shared" si="44"/>
        <v>6</v>
      </c>
      <c r="J68" s="463">
        <f t="shared" si="44"/>
        <v>3</v>
      </c>
      <c r="K68" s="463">
        <f t="shared" si="44"/>
        <v>14</v>
      </c>
      <c r="L68" s="463">
        <f t="shared" si="23"/>
        <v>51</v>
      </c>
      <c r="M68" s="463"/>
      <c r="N68" s="463">
        <f t="shared" ref="N68:T68" si="45">SUM(N69:N70)</f>
        <v>1</v>
      </c>
      <c r="O68" s="463">
        <f t="shared" si="45"/>
        <v>15</v>
      </c>
      <c r="P68" s="463">
        <f t="shared" si="45"/>
        <v>5</v>
      </c>
      <c r="Q68" s="463">
        <f t="shared" si="45"/>
        <v>6</v>
      </c>
      <c r="R68" s="463">
        <f t="shared" si="45"/>
        <v>6</v>
      </c>
      <c r="S68" s="463">
        <f t="shared" si="45"/>
        <v>3</v>
      </c>
      <c r="T68" s="463">
        <f t="shared" si="45"/>
        <v>14</v>
      </c>
      <c r="U68" s="462">
        <f t="shared" si="25"/>
        <v>50</v>
      </c>
      <c r="W68" s="288"/>
      <c r="X68" s="288"/>
      <c r="Y68" s="288"/>
      <c r="Z68" s="288"/>
      <c r="AA68" s="288"/>
      <c r="AB68" s="288"/>
      <c r="AC68" s="288"/>
      <c r="AD68" s="288"/>
      <c r="AE68" s="288"/>
      <c r="AF68" s="288"/>
      <c r="AG68" s="288"/>
      <c r="AH68" s="288"/>
      <c r="AI68" s="288"/>
      <c r="AJ68" s="288"/>
      <c r="AK68" s="288"/>
      <c r="AL68" s="288"/>
      <c r="AM68" s="288"/>
    </row>
    <row r="69" spans="1:39" s="77" customFormat="1" ht="11.1" customHeight="1">
      <c r="A69" s="301"/>
      <c r="B69" s="2014"/>
      <c r="C69" s="233"/>
      <c r="D69" s="77" t="s">
        <v>224</v>
      </c>
      <c r="E69" s="452">
        <v>1</v>
      </c>
      <c r="F69" s="452">
        <v>14</v>
      </c>
      <c r="G69" s="452">
        <v>5</v>
      </c>
      <c r="H69" s="452">
        <v>4</v>
      </c>
      <c r="I69" s="452">
        <v>3</v>
      </c>
      <c r="J69" s="452">
        <v>1</v>
      </c>
      <c r="K69" s="452">
        <v>1</v>
      </c>
      <c r="L69" s="461">
        <f t="shared" si="23"/>
        <v>29</v>
      </c>
      <c r="M69" s="461"/>
      <c r="N69" s="452">
        <v>1</v>
      </c>
      <c r="O69" s="452">
        <v>13</v>
      </c>
      <c r="P69" s="452">
        <v>5</v>
      </c>
      <c r="Q69" s="452">
        <v>4</v>
      </c>
      <c r="R69" s="452">
        <v>3</v>
      </c>
      <c r="S69" s="452">
        <v>1</v>
      </c>
      <c r="T69" s="452">
        <v>1</v>
      </c>
      <c r="U69" s="460">
        <f t="shared" si="25"/>
        <v>28</v>
      </c>
      <c r="W69" s="288"/>
      <c r="X69" s="288"/>
      <c r="Y69" s="288"/>
      <c r="Z69" s="288"/>
      <c r="AA69" s="288"/>
      <c r="AB69" s="288"/>
      <c r="AC69" s="288"/>
      <c r="AD69" s="288"/>
      <c r="AE69" s="288"/>
      <c r="AF69" s="288"/>
      <c r="AG69" s="288"/>
      <c r="AH69" s="288"/>
      <c r="AI69" s="288"/>
      <c r="AJ69" s="288"/>
      <c r="AK69" s="288"/>
      <c r="AL69" s="288"/>
      <c r="AM69" s="288"/>
    </row>
    <row r="70" spans="1:39" s="77" customFormat="1" ht="11.1" customHeight="1">
      <c r="A70" s="301"/>
      <c r="B70" s="2015"/>
      <c r="C70" s="419"/>
      <c r="D70" s="418" t="s">
        <v>223</v>
      </c>
      <c r="E70" s="465">
        <v>0</v>
      </c>
      <c r="F70" s="465">
        <v>2</v>
      </c>
      <c r="G70" s="465">
        <v>0</v>
      </c>
      <c r="H70" s="465">
        <v>2</v>
      </c>
      <c r="I70" s="465">
        <v>3</v>
      </c>
      <c r="J70" s="465">
        <v>2</v>
      </c>
      <c r="K70" s="465">
        <v>13</v>
      </c>
      <c r="L70" s="466">
        <f t="shared" si="23"/>
        <v>22</v>
      </c>
      <c r="M70" s="466"/>
      <c r="N70" s="465">
        <v>0</v>
      </c>
      <c r="O70" s="465">
        <v>2</v>
      </c>
      <c r="P70" s="465">
        <v>0</v>
      </c>
      <c r="Q70" s="465">
        <v>2</v>
      </c>
      <c r="R70" s="465">
        <v>3</v>
      </c>
      <c r="S70" s="465">
        <v>2</v>
      </c>
      <c r="T70" s="465">
        <v>13</v>
      </c>
      <c r="U70" s="464">
        <f t="shared" si="25"/>
        <v>22</v>
      </c>
      <c r="W70" s="288"/>
      <c r="X70" s="288"/>
      <c r="Y70" s="288"/>
      <c r="Z70" s="288"/>
      <c r="AA70" s="288"/>
      <c r="AB70" s="288"/>
      <c r="AC70" s="288"/>
      <c r="AD70" s="288"/>
      <c r="AE70" s="288"/>
      <c r="AF70" s="288"/>
      <c r="AG70" s="288"/>
      <c r="AH70" s="288"/>
      <c r="AI70" s="288"/>
      <c r="AJ70" s="288"/>
      <c r="AK70" s="288"/>
      <c r="AL70" s="288"/>
      <c r="AM70" s="288"/>
    </row>
    <row r="71" spans="1:39" s="77" customFormat="1" ht="12" customHeight="1">
      <c r="A71" s="301"/>
      <c r="E71" s="414"/>
      <c r="F71" s="414"/>
      <c r="G71" s="414"/>
      <c r="H71" s="414"/>
      <c r="I71" s="414"/>
      <c r="J71" s="414"/>
      <c r="K71" s="414"/>
      <c r="L71" s="414"/>
      <c r="M71" s="414"/>
      <c r="N71" s="414"/>
      <c r="O71" s="414"/>
      <c r="P71" s="414"/>
      <c r="Q71" s="414"/>
      <c r="R71" s="414"/>
      <c r="S71" s="414"/>
      <c r="T71" s="2469" t="s">
        <v>222</v>
      </c>
      <c r="U71" s="2469"/>
      <c r="W71" s="288"/>
      <c r="X71" s="288"/>
      <c r="Y71" s="288"/>
      <c r="Z71" s="288"/>
      <c r="AA71" s="288"/>
      <c r="AB71" s="288"/>
      <c r="AC71" s="288"/>
      <c r="AD71" s="288"/>
      <c r="AE71" s="288"/>
      <c r="AF71" s="288"/>
      <c r="AG71" s="288"/>
      <c r="AH71" s="288"/>
      <c r="AI71" s="288"/>
      <c r="AJ71" s="288"/>
      <c r="AK71" s="288"/>
      <c r="AL71" s="288"/>
      <c r="AM71" s="288"/>
    </row>
    <row r="72" spans="1:39" s="77" customFormat="1" ht="12" customHeight="1" thickBot="1">
      <c r="A72" s="301"/>
      <c r="B72" s="413"/>
      <c r="C72" s="413"/>
      <c r="D72" s="413"/>
      <c r="E72" s="412"/>
      <c r="F72" s="412"/>
      <c r="G72" s="412"/>
      <c r="H72" s="412"/>
      <c r="I72" s="412"/>
      <c r="J72" s="412"/>
      <c r="K72" s="412"/>
      <c r="L72" s="412"/>
      <c r="M72" s="412"/>
      <c r="N72" s="412"/>
      <c r="O72" s="412"/>
      <c r="P72" s="412"/>
      <c r="Q72" s="412"/>
      <c r="R72" s="412"/>
      <c r="S72" s="412"/>
      <c r="T72" s="412"/>
      <c r="U72" s="411" t="s">
        <v>221</v>
      </c>
      <c r="W72" s="288"/>
      <c r="X72" s="288"/>
      <c r="Y72" s="288"/>
      <c r="Z72" s="288"/>
      <c r="AA72" s="288"/>
      <c r="AB72" s="288"/>
      <c r="AC72" s="288"/>
      <c r="AD72" s="288"/>
      <c r="AE72" s="288"/>
      <c r="AF72" s="288"/>
      <c r="AG72" s="288"/>
      <c r="AH72" s="288"/>
      <c r="AI72" s="288"/>
      <c r="AJ72" s="288"/>
      <c r="AK72" s="288"/>
      <c r="AL72" s="288"/>
      <c r="AM72" s="288"/>
    </row>
    <row r="73" spans="1:39" s="77" customFormat="1" ht="11.25" customHeight="1">
      <c r="A73" s="301"/>
      <c r="B73" s="2206" t="s">
        <v>29</v>
      </c>
      <c r="C73" s="2200" t="s">
        <v>220</v>
      </c>
      <c r="D73" s="2200"/>
      <c r="E73" s="410"/>
      <c r="F73" s="407"/>
      <c r="G73" s="407"/>
      <c r="H73" s="407" t="s">
        <v>219</v>
      </c>
      <c r="I73" s="407"/>
      <c r="J73" s="407"/>
      <c r="K73" s="407"/>
      <c r="L73" s="407"/>
      <c r="M73" s="409"/>
      <c r="N73" s="408"/>
      <c r="O73" s="407"/>
      <c r="P73" s="407"/>
      <c r="Q73" s="407"/>
      <c r="R73" s="407" t="s">
        <v>218</v>
      </c>
      <c r="S73" s="407"/>
      <c r="T73" s="406"/>
      <c r="U73" s="405"/>
      <c r="W73" s="288"/>
      <c r="X73" s="288"/>
      <c r="Y73" s="288"/>
      <c r="Z73" s="288"/>
      <c r="AA73" s="288"/>
      <c r="AB73" s="288"/>
      <c r="AC73" s="288"/>
      <c r="AD73" s="288"/>
      <c r="AE73" s="288"/>
      <c r="AF73" s="288"/>
      <c r="AG73" s="288"/>
      <c r="AH73" s="288"/>
      <c r="AI73" s="288"/>
      <c r="AJ73" s="288"/>
      <c r="AK73" s="288"/>
      <c r="AL73" s="288"/>
      <c r="AM73" s="288"/>
    </row>
    <row r="74" spans="1:39" s="77" customFormat="1" ht="33.75">
      <c r="A74" s="301"/>
      <c r="B74" s="2442"/>
      <c r="C74" s="2201"/>
      <c r="D74" s="2201"/>
      <c r="E74" s="403" t="s">
        <v>217</v>
      </c>
      <c r="F74" s="403">
        <v>18</v>
      </c>
      <c r="G74" s="403">
        <v>19</v>
      </c>
      <c r="H74" s="403" t="s">
        <v>216</v>
      </c>
      <c r="I74" s="403" t="s">
        <v>215</v>
      </c>
      <c r="J74" s="403" t="s">
        <v>214</v>
      </c>
      <c r="K74" s="403" t="s">
        <v>213</v>
      </c>
      <c r="L74" s="403" t="s">
        <v>5</v>
      </c>
      <c r="M74" s="404"/>
      <c r="N74" s="403" t="s">
        <v>217</v>
      </c>
      <c r="O74" s="403">
        <v>18</v>
      </c>
      <c r="P74" s="403">
        <v>19</v>
      </c>
      <c r="Q74" s="403" t="s">
        <v>216</v>
      </c>
      <c r="R74" s="403" t="s">
        <v>215</v>
      </c>
      <c r="S74" s="403" t="s">
        <v>214</v>
      </c>
      <c r="T74" s="403" t="s">
        <v>213</v>
      </c>
      <c r="U74" s="402" t="s">
        <v>5</v>
      </c>
      <c r="W74" s="288"/>
      <c r="X74" s="288"/>
      <c r="Y74" s="288"/>
      <c r="Z74" s="288"/>
      <c r="AA74" s="288"/>
      <c r="AB74" s="288"/>
      <c r="AC74" s="288"/>
      <c r="AD74" s="288"/>
      <c r="AE74" s="288"/>
      <c r="AF74" s="288"/>
      <c r="AG74" s="288"/>
      <c r="AH74" s="288"/>
      <c r="AI74" s="288"/>
      <c r="AJ74" s="288"/>
      <c r="AK74" s="288"/>
      <c r="AL74" s="288"/>
      <c r="AM74" s="288"/>
    </row>
    <row r="75" spans="1:39" s="77" customFormat="1" ht="12" customHeight="1">
      <c r="A75" s="301"/>
      <c r="B75" s="2010">
        <v>1404</v>
      </c>
      <c r="C75" s="35" t="s">
        <v>34</v>
      </c>
      <c r="D75" s="111"/>
      <c r="E75" s="459">
        <f t="shared" ref="E75:K75" si="46">SUM(E76,E80)</f>
        <v>25</v>
      </c>
      <c r="F75" s="459">
        <f t="shared" si="46"/>
        <v>170</v>
      </c>
      <c r="G75" s="459">
        <f t="shared" si="46"/>
        <v>56</v>
      </c>
      <c r="H75" s="459">
        <f t="shared" si="46"/>
        <v>71</v>
      </c>
      <c r="I75" s="459">
        <f t="shared" si="46"/>
        <v>4</v>
      </c>
      <c r="J75" s="459">
        <f t="shared" si="46"/>
        <v>1</v>
      </c>
      <c r="K75" s="459">
        <f t="shared" si="46"/>
        <v>0</v>
      </c>
      <c r="L75" s="459">
        <f t="shared" ref="L75:L106" si="47">SUM(E75:K75)</f>
        <v>327</v>
      </c>
      <c r="M75" s="459"/>
      <c r="N75" s="459">
        <f t="shared" ref="N75:T75" si="48">SUM(N76,N80)</f>
        <v>22</v>
      </c>
      <c r="O75" s="459">
        <f t="shared" si="48"/>
        <v>165</v>
      </c>
      <c r="P75" s="459">
        <f t="shared" si="48"/>
        <v>54</v>
      </c>
      <c r="Q75" s="459">
        <f t="shared" si="48"/>
        <v>68</v>
      </c>
      <c r="R75" s="459">
        <f t="shared" si="48"/>
        <v>4</v>
      </c>
      <c r="S75" s="459">
        <f t="shared" si="48"/>
        <v>1</v>
      </c>
      <c r="T75" s="459">
        <f t="shared" si="48"/>
        <v>0</v>
      </c>
      <c r="U75" s="458">
        <f>SUM(M75:T75)</f>
        <v>314</v>
      </c>
      <c r="W75" s="288"/>
      <c r="X75" s="288"/>
      <c r="Y75" s="288"/>
      <c r="Z75" s="288"/>
      <c r="AA75" s="288"/>
      <c r="AB75" s="288"/>
      <c r="AC75" s="288"/>
      <c r="AD75" s="288"/>
      <c r="AE75" s="288"/>
      <c r="AF75" s="288"/>
      <c r="AG75" s="288"/>
      <c r="AH75" s="288"/>
      <c r="AI75" s="288"/>
      <c r="AJ75" s="288"/>
      <c r="AK75" s="288"/>
      <c r="AL75" s="288"/>
      <c r="AM75" s="288"/>
    </row>
    <row r="76" spans="1:39" s="77" customFormat="1" ht="12" customHeight="1">
      <c r="A76" s="301"/>
      <c r="B76" s="1981"/>
      <c r="C76" s="391" t="s">
        <v>109</v>
      </c>
      <c r="E76" s="463">
        <f t="shared" ref="E76:K76" si="49">SUM(E77:E79)</f>
        <v>13</v>
      </c>
      <c r="F76" s="463">
        <f t="shared" si="49"/>
        <v>98</v>
      </c>
      <c r="G76" s="463">
        <f t="shared" si="49"/>
        <v>26</v>
      </c>
      <c r="H76" s="463">
        <f t="shared" si="49"/>
        <v>42</v>
      </c>
      <c r="I76" s="463">
        <f t="shared" si="49"/>
        <v>1</v>
      </c>
      <c r="J76" s="463">
        <f t="shared" si="49"/>
        <v>0</v>
      </c>
      <c r="K76" s="463">
        <f t="shared" si="49"/>
        <v>0</v>
      </c>
      <c r="L76" s="463">
        <f t="shared" si="47"/>
        <v>180</v>
      </c>
      <c r="M76" s="463"/>
      <c r="N76" s="463">
        <f t="shared" ref="N76:T76" si="50">SUM(N77:N79)</f>
        <v>12</v>
      </c>
      <c r="O76" s="463">
        <f t="shared" si="50"/>
        <v>94</v>
      </c>
      <c r="P76" s="463">
        <f t="shared" si="50"/>
        <v>25</v>
      </c>
      <c r="Q76" s="463">
        <f t="shared" si="50"/>
        <v>41</v>
      </c>
      <c r="R76" s="463">
        <f t="shared" si="50"/>
        <v>1</v>
      </c>
      <c r="S76" s="463">
        <f t="shared" si="50"/>
        <v>0</v>
      </c>
      <c r="T76" s="463">
        <f t="shared" si="50"/>
        <v>0</v>
      </c>
      <c r="U76" s="462">
        <f>SUM(N76:T76)</f>
        <v>173</v>
      </c>
      <c r="W76" s="288"/>
      <c r="X76" s="288"/>
      <c r="Y76" s="288"/>
      <c r="Z76" s="288"/>
      <c r="AA76" s="288"/>
      <c r="AB76" s="288"/>
      <c r="AC76" s="288"/>
      <c r="AD76" s="288"/>
      <c r="AE76" s="288"/>
      <c r="AF76" s="288"/>
      <c r="AG76" s="288"/>
      <c r="AH76" s="288"/>
      <c r="AI76" s="288"/>
      <c r="AJ76" s="288"/>
      <c r="AK76" s="288"/>
      <c r="AL76" s="288"/>
      <c r="AM76" s="288"/>
    </row>
    <row r="77" spans="1:39" s="77" customFormat="1" ht="11.1" customHeight="1">
      <c r="A77" s="301"/>
      <c r="B77" s="1995"/>
      <c r="C77" s="233"/>
      <c r="D77" s="77" t="s">
        <v>212</v>
      </c>
      <c r="E77" s="452">
        <v>13</v>
      </c>
      <c r="F77" s="452">
        <v>98</v>
      </c>
      <c r="G77" s="452">
        <v>26</v>
      </c>
      <c r="H77" s="452">
        <v>42</v>
      </c>
      <c r="I77" s="452">
        <v>1</v>
      </c>
      <c r="J77" s="452">
        <v>0</v>
      </c>
      <c r="K77" s="452">
        <v>0</v>
      </c>
      <c r="L77" s="461">
        <f t="shared" si="47"/>
        <v>180</v>
      </c>
      <c r="M77" s="461"/>
      <c r="N77" s="452">
        <v>12</v>
      </c>
      <c r="O77" s="452">
        <v>94</v>
      </c>
      <c r="P77" s="452">
        <v>25</v>
      </c>
      <c r="Q77" s="452">
        <v>41</v>
      </c>
      <c r="R77" s="452">
        <v>1</v>
      </c>
      <c r="S77" s="452">
        <v>0</v>
      </c>
      <c r="T77" s="452">
        <v>0</v>
      </c>
      <c r="U77" s="460">
        <f>SUM(N77:T77)</f>
        <v>173</v>
      </c>
      <c r="W77" s="288"/>
      <c r="X77" s="288"/>
      <c r="Y77" s="288"/>
      <c r="Z77" s="288"/>
      <c r="AA77" s="288"/>
      <c r="AB77" s="288"/>
      <c r="AC77" s="288"/>
      <c r="AD77" s="288"/>
      <c r="AE77" s="288"/>
      <c r="AF77" s="288"/>
      <c r="AG77" s="288"/>
      <c r="AH77" s="288"/>
      <c r="AI77" s="288"/>
      <c r="AJ77" s="288"/>
      <c r="AK77" s="288"/>
      <c r="AL77" s="288"/>
      <c r="AM77" s="288"/>
    </row>
    <row r="78" spans="1:39" s="77" customFormat="1" ht="11.1" customHeight="1">
      <c r="A78" s="301"/>
      <c r="B78" s="1995"/>
      <c r="C78" s="233"/>
      <c r="D78" s="77" t="s">
        <v>252</v>
      </c>
      <c r="E78" s="452">
        <v>0</v>
      </c>
      <c r="F78" s="452">
        <v>0</v>
      </c>
      <c r="G78" s="452">
        <v>0</v>
      </c>
      <c r="H78" s="452">
        <v>0</v>
      </c>
      <c r="I78" s="452">
        <v>0</v>
      </c>
      <c r="J78" s="452">
        <v>0</v>
      </c>
      <c r="K78" s="452">
        <v>0</v>
      </c>
      <c r="L78" s="461">
        <f t="shared" si="47"/>
        <v>0</v>
      </c>
      <c r="M78" s="461"/>
      <c r="N78" s="452">
        <v>0</v>
      </c>
      <c r="O78" s="452">
        <v>0</v>
      </c>
      <c r="P78" s="452">
        <v>0</v>
      </c>
      <c r="Q78" s="452">
        <v>0</v>
      </c>
      <c r="R78" s="452">
        <v>0</v>
      </c>
      <c r="S78" s="452">
        <v>0</v>
      </c>
      <c r="T78" s="452">
        <v>0</v>
      </c>
      <c r="U78" s="460">
        <f>SUM(N78:T78)</f>
        <v>0</v>
      </c>
      <c r="W78" s="288"/>
      <c r="X78" s="288"/>
      <c r="Y78" s="288"/>
      <c r="Z78" s="288"/>
      <c r="AA78" s="288"/>
      <c r="AB78" s="288"/>
      <c r="AC78" s="288"/>
      <c r="AD78" s="288"/>
      <c r="AE78" s="288"/>
      <c r="AF78" s="288"/>
      <c r="AG78" s="288"/>
      <c r="AH78" s="288"/>
      <c r="AI78" s="288"/>
      <c r="AJ78" s="288"/>
      <c r="AK78" s="288"/>
      <c r="AL78" s="288"/>
      <c r="AM78" s="288"/>
    </row>
    <row r="79" spans="1:39" s="77" customFormat="1" ht="10.5" customHeight="1">
      <c r="A79" s="301"/>
      <c r="B79" s="1995"/>
      <c r="C79" s="233"/>
      <c r="D79" s="77" t="s">
        <v>210</v>
      </c>
      <c r="E79" s="452">
        <v>0</v>
      </c>
      <c r="F79" s="452">
        <v>0</v>
      </c>
      <c r="G79" s="452">
        <v>0</v>
      </c>
      <c r="H79" s="452">
        <v>0</v>
      </c>
      <c r="I79" s="452">
        <v>0</v>
      </c>
      <c r="J79" s="452">
        <v>0</v>
      </c>
      <c r="K79" s="452">
        <v>0</v>
      </c>
      <c r="L79" s="461">
        <f t="shared" si="47"/>
        <v>0</v>
      </c>
      <c r="M79" s="461"/>
      <c r="N79" s="452">
        <v>0</v>
      </c>
      <c r="O79" s="452">
        <v>0</v>
      </c>
      <c r="P79" s="452">
        <v>0</v>
      </c>
      <c r="Q79" s="452">
        <v>0</v>
      </c>
      <c r="R79" s="452">
        <v>0</v>
      </c>
      <c r="S79" s="452">
        <v>0</v>
      </c>
      <c r="T79" s="452">
        <v>0</v>
      </c>
      <c r="U79" s="460">
        <f>SUM(N79:T79)</f>
        <v>0</v>
      </c>
      <c r="W79" s="288"/>
      <c r="X79" s="288"/>
      <c r="Y79" s="288"/>
      <c r="Z79" s="288"/>
      <c r="AA79" s="288"/>
      <c r="AB79" s="288"/>
      <c r="AC79" s="288"/>
      <c r="AD79" s="288"/>
      <c r="AE79" s="288"/>
      <c r="AF79" s="288"/>
      <c r="AG79" s="288"/>
      <c r="AH79" s="288"/>
      <c r="AI79" s="288"/>
      <c r="AJ79" s="288"/>
      <c r="AK79" s="288"/>
      <c r="AL79" s="288"/>
      <c r="AM79" s="288"/>
    </row>
    <row r="80" spans="1:39" s="77" customFormat="1" ht="12" customHeight="1">
      <c r="A80" s="301"/>
      <c r="B80" s="1981"/>
      <c r="C80" s="391" t="s">
        <v>17</v>
      </c>
      <c r="E80" s="463">
        <f t="shared" ref="E80:K80" si="51">SUM(E81)</f>
        <v>12</v>
      </c>
      <c r="F80" s="463">
        <f t="shared" si="51"/>
        <v>72</v>
      </c>
      <c r="G80" s="463">
        <f t="shared" si="51"/>
        <v>30</v>
      </c>
      <c r="H80" s="463">
        <f t="shared" si="51"/>
        <v>29</v>
      </c>
      <c r="I80" s="463">
        <f t="shared" si="51"/>
        <v>3</v>
      </c>
      <c r="J80" s="463">
        <f t="shared" si="51"/>
        <v>1</v>
      </c>
      <c r="K80" s="463">
        <f t="shared" si="51"/>
        <v>0</v>
      </c>
      <c r="L80" s="463">
        <f t="shared" si="47"/>
        <v>147</v>
      </c>
      <c r="M80" s="463"/>
      <c r="N80" s="463">
        <f t="shared" ref="N80:T80" si="52">SUM(N81)</f>
        <v>10</v>
      </c>
      <c r="O80" s="463">
        <f t="shared" si="52"/>
        <v>71</v>
      </c>
      <c r="P80" s="463">
        <f t="shared" si="52"/>
        <v>29</v>
      </c>
      <c r="Q80" s="463">
        <f t="shared" si="52"/>
        <v>27</v>
      </c>
      <c r="R80" s="463">
        <f t="shared" si="52"/>
        <v>3</v>
      </c>
      <c r="S80" s="463">
        <f t="shared" si="52"/>
        <v>1</v>
      </c>
      <c r="T80" s="463">
        <f t="shared" si="52"/>
        <v>0</v>
      </c>
      <c r="U80" s="462">
        <f>SUM(M80:T80)</f>
        <v>141</v>
      </c>
      <c r="Y80" s="288"/>
      <c r="Z80" s="288"/>
      <c r="AA80" s="288"/>
      <c r="AB80" s="288"/>
      <c r="AC80" s="288"/>
      <c r="AD80" s="288"/>
      <c r="AE80" s="288"/>
      <c r="AF80" s="288"/>
      <c r="AG80" s="288"/>
      <c r="AH80" s="288"/>
      <c r="AI80" s="288"/>
      <c r="AJ80" s="288"/>
      <c r="AK80" s="288"/>
      <c r="AL80" s="288"/>
      <c r="AM80" s="288"/>
    </row>
    <row r="81" spans="1:39" s="77" customFormat="1" ht="11.1" customHeight="1">
      <c r="A81" s="301"/>
      <c r="B81" s="1995"/>
      <c r="C81" s="233"/>
      <c r="D81" s="77" t="s">
        <v>209</v>
      </c>
      <c r="E81" s="452">
        <v>12</v>
      </c>
      <c r="F81" s="452">
        <v>72</v>
      </c>
      <c r="G81" s="452">
        <v>30</v>
      </c>
      <c r="H81" s="452">
        <v>29</v>
      </c>
      <c r="I81" s="452">
        <v>3</v>
      </c>
      <c r="J81" s="452">
        <v>1</v>
      </c>
      <c r="K81" s="452">
        <v>0</v>
      </c>
      <c r="L81" s="461">
        <f t="shared" si="47"/>
        <v>147</v>
      </c>
      <c r="M81" s="461"/>
      <c r="N81" s="452">
        <v>10</v>
      </c>
      <c r="O81" s="452">
        <v>71</v>
      </c>
      <c r="P81" s="452">
        <v>29</v>
      </c>
      <c r="Q81" s="452">
        <v>27</v>
      </c>
      <c r="R81" s="452">
        <v>3</v>
      </c>
      <c r="S81" s="452">
        <v>1</v>
      </c>
      <c r="T81" s="452">
        <v>0</v>
      </c>
      <c r="U81" s="460">
        <f>SUM(M81:T81)</f>
        <v>141</v>
      </c>
      <c r="Y81" s="288"/>
      <c r="Z81" s="288"/>
      <c r="AA81" s="288"/>
      <c r="AB81" s="288"/>
      <c r="AC81" s="288"/>
      <c r="AD81" s="288"/>
      <c r="AE81" s="288"/>
      <c r="AF81" s="288"/>
      <c r="AG81" s="288"/>
      <c r="AH81" s="288"/>
      <c r="AI81" s="288"/>
      <c r="AJ81" s="288"/>
      <c r="AK81" s="288"/>
      <c r="AL81" s="288"/>
      <c r="AM81" s="288"/>
    </row>
    <row r="82" spans="1:39" s="77" customFormat="1" ht="12" customHeight="1">
      <c r="A82" s="301"/>
      <c r="B82" s="2006">
        <v>1405</v>
      </c>
      <c r="C82" s="35" t="s">
        <v>18</v>
      </c>
      <c r="D82" s="36"/>
      <c r="E82" s="459">
        <f t="shared" ref="E82:K82" si="53">SUM(E83,E88,E95,E97)</f>
        <v>20</v>
      </c>
      <c r="F82" s="459">
        <f t="shared" si="53"/>
        <v>111</v>
      </c>
      <c r="G82" s="459">
        <f t="shared" si="53"/>
        <v>52</v>
      </c>
      <c r="H82" s="459">
        <f t="shared" si="53"/>
        <v>64</v>
      </c>
      <c r="I82" s="459">
        <f t="shared" si="53"/>
        <v>17</v>
      </c>
      <c r="J82" s="459">
        <f t="shared" si="53"/>
        <v>8</v>
      </c>
      <c r="K82" s="459">
        <f t="shared" si="53"/>
        <v>8</v>
      </c>
      <c r="L82" s="459">
        <f t="shared" si="47"/>
        <v>280</v>
      </c>
      <c r="M82" s="459"/>
      <c r="N82" s="459">
        <f t="shared" ref="N82:T82" si="54">SUM(N83,N88,N95,N97)</f>
        <v>17</v>
      </c>
      <c r="O82" s="459">
        <f t="shared" si="54"/>
        <v>100</v>
      </c>
      <c r="P82" s="459">
        <f t="shared" si="54"/>
        <v>48</v>
      </c>
      <c r="Q82" s="459">
        <f t="shared" si="54"/>
        <v>55</v>
      </c>
      <c r="R82" s="459">
        <f t="shared" si="54"/>
        <v>14</v>
      </c>
      <c r="S82" s="459">
        <f t="shared" si="54"/>
        <v>7</v>
      </c>
      <c r="T82" s="459">
        <f t="shared" si="54"/>
        <v>7</v>
      </c>
      <c r="U82" s="458">
        <f>SUM(N82:T82)</f>
        <v>248</v>
      </c>
      <c r="V82" s="399"/>
      <c r="Y82" s="288"/>
      <c r="Z82" s="288"/>
      <c r="AA82" s="288"/>
      <c r="AB82" s="288"/>
      <c r="AC82" s="288"/>
      <c r="AD82" s="288"/>
      <c r="AE82" s="288"/>
      <c r="AF82" s="288"/>
      <c r="AG82" s="288"/>
      <c r="AH82" s="288"/>
      <c r="AI82" s="288"/>
      <c r="AJ82" s="288"/>
      <c r="AK82" s="288"/>
      <c r="AL82" s="288"/>
      <c r="AM82" s="288"/>
    </row>
    <row r="83" spans="1:39" s="77" customFormat="1" ht="12" customHeight="1">
      <c r="A83" s="301"/>
      <c r="B83" s="2007"/>
      <c r="C83" s="391" t="s">
        <v>21</v>
      </c>
      <c r="E83" s="457">
        <f t="shared" ref="E83:K83" si="55">SUM(E84:E87)</f>
        <v>4</v>
      </c>
      <c r="F83" s="457">
        <f t="shared" si="55"/>
        <v>10</v>
      </c>
      <c r="G83" s="457">
        <f t="shared" si="55"/>
        <v>10</v>
      </c>
      <c r="H83" s="457">
        <f t="shared" si="55"/>
        <v>7</v>
      </c>
      <c r="I83" s="457">
        <f t="shared" si="55"/>
        <v>3</v>
      </c>
      <c r="J83" s="457">
        <f t="shared" si="55"/>
        <v>3</v>
      </c>
      <c r="K83" s="457">
        <f t="shared" si="55"/>
        <v>0</v>
      </c>
      <c r="L83" s="457">
        <f t="shared" si="47"/>
        <v>37</v>
      </c>
      <c r="M83" s="457"/>
      <c r="N83" s="457">
        <f t="shared" ref="N83:T83" si="56">SUM(N84:N87)</f>
        <v>4</v>
      </c>
      <c r="O83" s="457">
        <f t="shared" si="56"/>
        <v>6</v>
      </c>
      <c r="P83" s="457">
        <f t="shared" si="56"/>
        <v>8</v>
      </c>
      <c r="Q83" s="457">
        <f t="shared" si="56"/>
        <v>4</v>
      </c>
      <c r="R83" s="457">
        <f t="shared" si="56"/>
        <v>2</v>
      </c>
      <c r="S83" s="457">
        <f t="shared" si="56"/>
        <v>2</v>
      </c>
      <c r="T83" s="457">
        <f t="shared" si="56"/>
        <v>0</v>
      </c>
      <c r="U83" s="456">
        <f t="shared" ref="U83:U95" si="57">SUM(M83:T83)</f>
        <v>26</v>
      </c>
      <c r="Y83" s="288"/>
      <c r="Z83" s="288"/>
      <c r="AA83" s="288"/>
      <c r="AB83" s="288"/>
      <c r="AC83" s="288"/>
      <c r="AD83" s="288"/>
      <c r="AE83" s="288"/>
      <c r="AF83" s="288"/>
      <c r="AG83" s="288"/>
      <c r="AH83" s="288"/>
      <c r="AI83" s="288"/>
      <c r="AJ83" s="288"/>
      <c r="AK83" s="288"/>
      <c r="AL83" s="288"/>
      <c r="AM83" s="288"/>
    </row>
    <row r="84" spans="1:39" s="47" customFormat="1" ht="10.5" customHeight="1">
      <c r="A84" s="301"/>
      <c r="B84" s="2007"/>
      <c r="C84" s="233"/>
      <c r="D84" s="77" t="s">
        <v>208</v>
      </c>
      <c r="E84" s="452">
        <v>0</v>
      </c>
      <c r="F84" s="452">
        <v>2</v>
      </c>
      <c r="G84" s="452">
        <v>0</v>
      </c>
      <c r="H84" s="452">
        <v>1</v>
      </c>
      <c r="I84" s="452">
        <v>1</v>
      </c>
      <c r="J84" s="452">
        <v>0</v>
      </c>
      <c r="K84" s="452">
        <v>0</v>
      </c>
      <c r="L84" s="455">
        <f t="shared" si="47"/>
        <v>4</v>
      </c>
      <c r="M84" s="455"/>
      <c r="N84" s="452">
        <v>0</v>
      </c>
      <c r="O84" s="452">
        <v>0</v>
      </c>
      <c r="P84" s="452">
        <v>0</v>
      </c>
      <c r="Q84" s="452">
        <v>0</v>
      </c>
      <c r="R84" s="452">
        <v>0</v>
      </c>
      <c r="S84" s="452">
        <v>0</v>
      </c>
      <c r="T84" s="452">
        <v>0</v>
      </c>
      <c r="U84" s="454">
        <f t="shared" si="57"/>
        <v>0</v>
      </c>
      <c r="Y84" s="398"/>
      <c r="Z84" s="398"/>
      <c r="AA84" s="398"/>
      <c r="AB84" s="398"/>
      <c r="AC84" s="398"/>
      <c r="AD84" s="398"/>
      <c r="AE84" s="398"/>
      <c r="AF84" s="398"/>
      <c r="AG84" s="398"/>
      <c r="AH84" s="398"/>
      <c r="AI84" s="398"/>
      <c r="AJ84" s="398"/>
      <c r="AK84" s="398"/>
      <c r="AL84" s="398"/>
      <c r="AM84" s="398"/>
    </row>
    <row r="85" spans="1:39" s="77" customFormat="1" ht="10.5" customHeight="1">
      <c r="A85" s="301"/>
      <c r="B85" s="2007"/>
      <c r="C85" s="233"/>
      <c r="D85" s="77" t="s">
        <v>207</v>
      </c>
      <c r="E85" s="441">
        <v>3</v>
      </c>
      <c r="F85" s="441">
        <v>3</v>
      </c>
      <c r="G85" s="441">
        <v>6</v>
      </c>
      <c r="H85" s="441">
        <v>3</v>
      </c>
      <c r="I85" s="441">
        <v>2</v>
      </c>
      <c r="J85" s="441">
        <v>2</v>
      </c>
      <c r="K85" s="441">
        <v>0</v>
      </c>
      <c r="L85" s="455">
        <f t="shared" si="47"/>
        <v>19</v>
      </c>
      <c r="M85" s="455"/>
      <c r="N85" s="441">
        <v>3</v>
      </c>
      <c r="O85" s="441">
        <v>3</v>
      </c>
      <c r="P85" s="441">
        <v>5</v>
      </c>
      <c r="Q85" s="441">
        <v>3</v>
      </c>
      <c r="R85" s="441">
        <v>2</v>
      </c>
      <c r="S85" s="441">
        <v>2</v>
      </c>
      <c r="T85" s="441">
        <v>0</v>
      </c>
      <c r="U85" s="454">
        <f t="shared" si="57"/>
        <v>18</v>
      </c>
      <c r="Y85" s="288"/>
      <c r="Z85" s="288"/>
      <c r="AA85" s="288"/>
      <c r="AB85" s="288"/>
      <c r="AC85" s="288"/>
      <c r="AD85" s="288"/>
      <c r="AE85" s="288"/>
      <c r="AF85" s="288"/>
      <c r="AG85" s="288"/>
      <c r="AH85" s="288"/>
      <c r="AI85" s="288"/>
      <c r="AJ85" s="288"/>
      <c r="AK85" s="288"/>
      <c r="AL85" s="288"/>
      <c r="AM85" s="288"/>
    </row>
    <row r="86" spans="1:39" s="77" customFormat="1" ht="10.5" customHeight="1">
      <c r="A86" s="301"/>
      <c r="B86" s="2007"/>
      <c r="C86" s="233"/>
      <c r="D86" s="77" t="s">
        <v>206</v>
      </c>
      <c r="E86" s="441">
        <v>0</v>
      </c>
      <c r="F86" s="441">
        <v>2</v>
      </c>
      <c r="G86" s="441">
        <v>1</v>
      </c>
      <c r="H86" s="441">
        <v>2</v>
      </c>
      <c r="I86" s="441">
        <v>0</v>
      </c>
      <c r="J86" s="441">
        <v>1</v>
      </c>
      <c r="K86" s="441">
        <v>0</v>
      </c>
      <c r="L86" s="455">
        <f t="shared" si="47"/>
        <v>6</v>
      </c>
      <c r="M86" s="455"/>
      <c r="N86" s="441">
        <v>0</v>
      </c>
      <c r="O86" s="441">
        <v>0</v>
      </c>
      <c r="P86" s="441">
        <v>0</v>
      </c>
      <c r="Q86" s="441">
        <v>0</v>
      </c>
      <c r="R86" s="441">
        <v>0</v>
      </c>
      <c r="S86" s="441">
        <v>0</v>
      </c>
      <c r="T86" s="441">
        <v>0</v>
      </c>
      <c r="U86" s="454">
        <f t="shared" si="57"/>
        <v>0</v>
      </c>
      <c r="Y86" s="288"/>
      <c r="Z86" s="288"/>
      <c r="AA86" s="288"/>
      <c r="AB86" s="288"/>
      <c r="AC86" s="288"/>
      <c r="AD86" s="288"/>
      <c r="AE86" s="288"/>
      <c r="AF86" s="288"/>
      <c r="AG86" s="288"/>
      <c r="AH86" s="288"/>
      <c r="AI86" s="288"/>
      <c r="AJ86" s="288"/>
      <c r="AK86" s="288"/>
      <c r="AL86" s="288"/>
      <c r="AM86" s="288"/>
    </row>
    <row r="87" spans="1:39" s="47" customFormat="1" ht="10.5" customHeight="1">
      <c r="A87" s="301"/>
      <c r="B87" s="2007"/>
      <c r="C87" s="233"/>
      <c r="D87" s="77" t="s">
        <v>205</v>
      </c>
      <c r="E87" s="441">
        <v>1</v>
      </c>
      <c r="F87" s="441">
        <v>3</v>
      </c>
      <c r="G87" s="441">
        <v>3</v>
      </c>
      <c r="H87" s="441">
        <v>1</v>
      </c>
      <c r="I87" s="441">
        <v>0</v>
      </c>
      <c r="J87" s="441">
        <v>0</v>
      </c>
      <c r="K87" s="441">
        <v>0</v>
      </c>
      <c r="L87" s="455">
        <f t="shared" si="47"/>
        <v>8</v>
      </c>
      <c r="M87" s="455"/>
      <c r="N87" s="441">
        <v>1</v>
      </c>
      <c r="O87" s="441">
        <v>3</v>
      </c>
      <c r="P87" s="441">
        <v>3</v>
      </c>
      <c r="Q87" s="441">
        <v>1</v>
      </c>
      <c r="R87" s="441">
        <v>0</v>
      </c>
      <c r="S87" s="441">
        <v>0</v>
      </c>
      <c r="T87" s="441">
        <v>0</v>
      </c>
      <c r="U87" s="454">
        <f t="shared" si="57"/>
        <v>8</v>
      </c>
      <c r="Y87" s="398"/>
      <c r="Z87" s="398"/>
      <c r="AA87" s="398"/>
      <c r="AB87" s="398"/>
      <c r="AC87" s="398"/>
      <c r="AD87" s="398"/>
      <c r="AE87" s="398"/>
      <c r="AF87" s="398"/>
      <c r="AG87" s="398"/>
      <c r="AH87" s="398"/>
      <c r="AI87" s="398"/>
      <c r="AJ87" s="398"/>
      <c r="AK87" s="398"/>
      <c r="AL87" s="398"/>
      <c r="AM87" s="398"/>
    </row>
    <row r="88" spans="1:39" s="77" customFormat="1" ht="12" customHeight="1">
      <c r="A88" s="301"/>
      <c r="B88" s="2007"/>
      <c r="C88" s="391" t="s">
        <v>19</v>
      </c>
      <c r="E88" s="457">
        <f t="shared" ref="E88:K88" si="58">SUM(E89:E94)</f>
        <v>7</v>
      </c>
      <c r="F88" s="457">
        <f t="shared" si="58"/>
        <v>70</v>
      </c>
      <c r="G88" s="457">
        <f t="shared" si="58"/>
        <v>33</v>
      </c>
      <c r="H88" s="457">
        <f t="shared" si="58"/>
        <v>42</v>
      </c>
      <c r="I88" s="457">
        <f t="shared" si="58"/>
        <v>9</v>
      </c>
      <c r="J88" s="457">
        <f t="shared" si="58"/>
        <v>5</v>
      </c>
      <c r="K88" s="457">
        <f t="shared" si="58"/>
        <v>8</v>
      </c>
      <c r="L88" s="457">
        <f t="shared" si="47"/>
        <v>174</v>
      </c>
      <c r="M88" s="457"/>
      <c r="N88" s="457">
        <f t="shared" ref="N88:T88" si="59">SUM(N89:N94)</f>
        <v>5</v>
      </c>
      <c r="O88" s="457">
        <f t="shared" si="59"/>
        <v>65</v>
      </c>
      <c r="P88" s="457">
        <f t="shared" si="59"/>
        <v>32</v>
      </c>
      <c r="Q88" s="457">
        <f t="shared" si="59"/>
        <v>38</v>
      </c>
      <c r="R88" s="457">
        <f t="shared" si="59"/>
        <v>7</v>
      </c>
      <c r="S88" s="457">
        <f t="shared" si="59"/>
        <v>5</v>
      </c>
      <c r="T88" s="457">
        <f t="shared" si="59"/>
        <v>7</v>
      </c>
      <c r="U88" s="456">
        <f t="shared" si="57"/>
        <v>159</v>
      </c>
      <c r="Y88" s="288"/>
      <c r="Z88" s="288"/>
      <c r="AA88" s="288"/>
      <c r="AB88" s="288"/>
      <c r="AC88" s="288"/>
      <c r="AD88" s="288"/>
      <c r="AE88" s="288"/>
      <c r="AF88" s="288"/>
      <c r="AG88" s="288"/>
      <c r="AH88" s="288"/>
      <c r="AI88" s="288"/>
      <c r="AJ88" s="288"/>
      <c r="AK88" s="288"/>
      <c r="AL88" s="288"/>
      <c r="AM88" s="288"/>
    </row>
    <row r="89" spans="1:39" s="77" customFormat="1" ht="11.1" customHeight="1">
      <c r="A89" s="301"/>
      <c r="B89" s="2007"/>
      <c r="C89" s="233"/>
      <c r="D89" s="77" t="s">
        <v>204</v>
      </c>
      <c r="E89" s="441">
        <v>0</v>
      </c>
      <c r="F89" s="441">
        <v>0</v>
      </c>
      <c r="G89" s="441">
        <v>0</v>
      </c>
      <c r="H89" s="441">
        <v>0</v>
      </c>
      <c r="I89" s="441">
        <v>0</v>
      </c>
      <c r="J89" s="441">
        <v>0</v>
      </c>
      <c r="K89" s="441">
        <v>0</v>
      </c>
      <c r="L89" s="455">
        <f t="shared" si="47"/>
        <v>0</v>
      </c>
      <c r="M89" s="455"/>
      <c r="N89" s="441">
        <v>0</v>
      </c>
      <c r="O89" s="441">
        <v>0</v>
      </c>
      <c r="P89" s="441">
        <v>0</v>
      </c>
      <c r="Q89" s="441">
        <v>0</v>
      </c>
      <c r="R89" s="441">
        <v>0</v>
      </c>
      <c r="S89" s="441">
        <v>0</v>
      </c>
      <c r="T89" s="441">
        <v>0</v>
      </c>
      <c r="U89" s="454">
        <f t="shared" si="57"/>
        <v>0</v>
      </c>
      <c r="Y89" s="288"/>
      <c r="Z89" s="288"/>
      <c r="AA89" s="288"/>
      <c r="AB89" s="288"/>
      <c r="AC89" s="288"/>
      <c r="AD89" s="288"/>
      <c r="AE89" s="288"/>
      <c r="AF89" s="288"/>
      <c r="AG89" s="288"/>
      <c r="AH89" s="288"/>
      <c r="AI89" s="288"/>
      <c r="AJ89" s="288"/>
      <c r="AK89" s="288"/>
      <c r="AL89" s="288"/>
      <c r="AM89" s="288"/>
    </row>
    <row r="90" spans="1:39" s="77" customFormat="1" ht="11.1" customHeight="1">
      <c r="A90" s="301"/>
      <c r="B90" s="2007"/>
      <c r="C90" s="233"/>
      <c r="D90" s="77" t="s">
        <v>203</v>
      </c>
      <c r="E90" s="441">
        <v>4</v>
      </c>
      <c r="F90" s="441">
        <v>28</v>
      </c>
      <c r="G90" s="441">
        <v>8</v>
      </c>
      <c r="H90" s="441">
        <v>14</v>
      </c>
      <c r="I90" s="441">
        <v>2</v>
      </c>
      <c r="J90" s="441">
        <v>0</v>
      </c>
      <c r="K90" s="441">
        <v>0</v>
      </c>
      <c r="L90" s="455">
        <f t="shared" si="47"/>
        <v>56</v>
      </c>
      <c r="M90" s="455"/>
      <c r="N90" s="441">
        <v>3</v>
      </c>
      <c r="O90" s="441">
        <v>26</v>
      </c>
      <c r="P90" s="441">
        <v>8</v>
      </c>
      <c r="Q90" s="441">
        <v>13</v>
      </c>
      <c r="R90" s="441">
        <v>1</v>
      </c>
      <c r="S90" s="441">
        <v>0</v>
      </c>
      <c r="T90" s="441">
        <v>0</v>
      </c>
      <c r="U90" s="454">
        <f t="shared" si="57"/>
        <v>51</v>
      </c>
      <c r="Y90" s="288"/>
      <c r="Z90" s="288"/>
      <c r="AA90" s="288"/>
      <c r="AB90" s="288"/>
      <c r="AC90" s="288"/>
      <c r="AD90" s="288"/>
      <c r="AE90" s="288"/>
      <c r="AF90" s="288"/>
      <c r="AG90" s="288"/>
      <c r="AH90" s="288"/>
      <c r="AI90" s="288"/>
      <c r="AJ90" s="288"/>
      <c r="AK90" s="288"/>
      <c r="AL90" s="288"/>
      <c r="AM90" s="288"/>
    </row>
    <row r="91" spans="1:39" s="77" customFormat="1" ht="11.1" customHeight="1">
      <c r="A91" s="301"/>
      <c r="B91" s="2007"/>
      <c r="C91" s="233"/>
      <c r="D91" s="77" t="s">
        <v>202</v>
      </c>
      <c r="E91" s="441">
        <v>0</v>
      </c>
      <c r="F91" s="441">
        <v>0</v>
      </c>
      <c r="G91" s="441">
        <v>0</v>
      </c>
      <c r="H91" s="441">
        <v>0</v>
      </c>
      <c r="I91" s="441">
        <v>0</v>
      </c>
      <c r="J91" s="441">
        <v>0</v>
      </c>
      <c r="K91" s="441">
        <v>0</v>
      </c>
      <c r="L91" s="455">
        <f t="shared" si="47"/>
        <v>0</v>
      </c>
      <c r="M91" s="455"/>
      <c r="N91" s="441">
        <v>0</v>
      </c>
      <c r="O91" s="441">
        <v>0</v>
      </c>
      <c r="P91" s="441">
        <v>0</v>
      </c>
      <c r="Q91" s="441">
        <v>0</v>
      </c>
      <c r="R91" s="441">
        <v>0</v>
      </c>
      <c r="S91" s="441">
        <v>0</v>
      </c>
      <c r="T91" s="441">
        <v>0</v>
      </c>
      <c r="U91" s="454">
        <f t="shared" si="57"/>
        <v>0</v>
      </c>
      <c r="Y91" s="288"/>
      <c r="Z91" s="288"/>
      <c r="AA91" s="288"/>
      <c r="AB91" s="288"/>
      <c r="AC91" s="288"/>
      <c r="AD91" s="288"/>
      <c r="AE91" s="288"/>
      <c r="AF91" s="288"/>
      <c r="AG91" s="288"/>
      <c r="AH91" s="288"/>
      <c r="AI91" s="288"/>
      <c r="AJ91" s="288"/>
      <c r="AK91" s="288"/>
      <c r="AL91" s="288"/>
      <c r="AM91" s="288"/>
    </row>
    <row r="92" spans="1:39" s="77" customFormat="1" ht="11.1" customHeight="1">
      <c r="A92" s="301"/>
      <c r="B92" s="2007"/>
      <c r="C92" s="233"/>
      <c r="D92" s="77" t="s">
        <v>201</v>
      </c>
      <c r="E92" s="441">
        <v>0</v>
      </c>
      <c r="F92" s="441">
        <v>0</v>
      </c>
      <c r="G92" s="441">
        <v>0</v>
      </c>
      <c r="H92" s="441">
        <v>0</v>
      </c>
      <c r="I92" s="441">
        <v>0</v>
      </c>
      <c r="J92" s="441">
        <v>0</v>
      </c>
      <c r="K92" s="441">
        <v>0</v>
      </c>
      <c r="L92" s="455">
        <f t="shared" si="47"/>
        <v>0</v>
      </c>
      <c r="M92" s="457"/>
      <c r="N92" s="441">
        <v>0</v>
      </c>
      <c r="O92" s="441">
        <v>0</v>
      </c>
      <c r="P92" s="441">
        <v>0</v>
      </c>
      <c r="Q92" s="441">
        <v>0</v>
      </c>
      <c r="R92" s="441">
        <v>0</v>
      </c>
      <c r="S92" s="441">
        <v>0</v>
      </c>
      <c r="T92" s="441">
        <v>0</v>
      </c>
      <c r="U92" s="456">
        <f t="shared" si="57"/>
        <v>0</v>
      </c>
      <c r="Y92" s="288"/>
      <c r="Z92" s="288"/>
      <c r="AA92" s="288"/>
      <c r="AB92" s="288"/>
      <c r="AC92" s="288"/>
      <c r="AD92" s="288"/>
      <c r="AE92" s="288"/>
      <c r="AF92" s="288"/>
      <c r="AG92" s="288"/>
      <c r="AH92" s="288"/>
      <c r="AI92" s="288"/>
      <c r="AJ92" s="288"/>
      <c r="AK92" s="288"/>
      <c r="AL92" s="288"/>
      <c r="AM92" s="288"/>
    </row>
    <row r="93" spans="1:39" s="77" customFormat="1" ht="11.1" customHeight="1">
      <c r="A93" s="301"/>
      <c r="B93" s="2007"/>
      <c r="C93" s="233"/>
      <c r="D93" s="77" t="s">
        <v>199</v>
      </c>
      <c r="E93" s="441">
        <v>3</v>
      </c>
      <c r="F93" s="441">
        <v>41</v>
      </c>
      <c r="G93" s="441">
        <v>24</v>
      </c>
      <c r="H93" s="441">
        <v>21</v>
      </c>
      <c r="I93" s="441">
        <v>2</v>
      </c>
      <c r="J93" s="441">
        <v>0</v>
      </c>
      <c r="K93" s="441">
        <v>0</v>
      </c>
      <c r="L93" s="455">
        <f t="shared" si="47"/>
        <v>91</v>
      </c>
      <c r="M93" s="455"/>
      <c r="N93" s="441">
        <v>2</v>
      </c>
      <c r="O93" s="441">
        <v>39</v>
      </c>
      <c r="P93" s="441">
        <v>23</v>
      </c>
      <c r="Q93" s="441">
        <v>18</v>
      </c>
      <c r="R93" s="441">
        <v>2</v>
      </c>
      <c r="S93" s="441">
        <v>0</v>
      </c>
      <c r="T93" s="441">
        <v>0</v>
      </c>
      <c r="U93" s="454">
        <f t="shared" si="57"/>
        <v>84</v>
      </c>
      <c r="Y93" s="288"/>
      <c r="Z93" s="288"/>
      <c r="AA93" s="288"/>
      <c r="AB93" s="288"/>
      <c r="AC93" s="288"/>
      <c r="AD93" s="288"/>
      <c r="AE93" s="288"/>
      <c r="AF93" s="288"/>
      <c r="AG93" s="288"/>
      <c r="AH93" s="288"/>
      <c r="AI93" s="288"/>
      <c r="AJ93" s="288"/>
      <c r="AK93" s="288"/>
      <c r="AL93" s="288"/>
      <c r="AM93" s="288"/>
    </row>
    <row r="94" spans="1:39" s="77" customFormat="1" ht="10.5" customHeight="1">
      <c r="A94" s="301"/>
      <c r="B94" s="2007"/>
      <c r="C94" s="233"/>
      <c r="D94" s="285" t="s">
        <v>200</v>
      </c>
      <c r="E94" s="441">
        <v>0</v>
      </c>
      <c r="F94" s="441">
        <v>1</v>
      </c>
      <c r="G94" s="441">
        <v>1</v>
      </c>
      <c r="H94" s="441">
        <v>7</v>
      </c>
      <c r="I94" s="441">
        <v>5</v>
      </c>
      <c r="J94" s="441">
        <v>5</v>
      </c>
      <c r="K94" s="441">
        <v>8</v>
      </c>
      <c r="L94" s="455">
        <f t="shared" si="47"/>
        <v>27</v>
      </c>
      <c r="M94" s="455"/>
      <c r="N94" s="441">
        <v>0</v>
      </c>
      <c r="O94" s="441">
        <v>0</v>
      </c>
      <c r="P94" s="441">
        <v>1</v>
      </c>
      <c r="Q94" s="441">
        <v>7</v>
      </c>
      <c r="R94" s="441">
        <v>4</v>
      </c>
      <c r="S94" s="441">
        <v>5</v>
      </c>
      <c r="T94" s="441">
        <v>7</v>
      </c>
      <c r="U94" s="454">
        <f t="shared" si="57"/>
        <v>24</v>
      </c>
      <c r="Y94" s="288"/>
      <c r="Z94" s="288"/>
      <c r="AA94" s="288"/>
      <c r="AB94" s="288"/>
      <c r="AC94" s="288"/>
      <c r="AD94" s="288"/>
      <c r="AE94" s="288"/>
      <c r="AF94" s="288"/>
      <c r="AG94" s="288"/>
      <c r="AH94" s="288"/>
      <c r="AI94" s="288"/>
      <c r="AJ94" s="288"/>
      <c r="AK94" s="288"/>
      <c r="AL94" s="288"/>
      <c r="AM94" s="288"/>
    </row>
    <row r="95" spans="1:39" s="77" customFormat="1" ht="12" customHeight="1">
      <c r="A95" s="301"/>
      <c r="B95" s="2007"/>
      <c r="C95" s="391" t="s">
        <v>148</v>
      </c>
      <c r="E95" s="457">
        <f t="shared" ref="E95:K95" si="60">SUM(E96:E96)</f>
        <v>6</v>
      </c>
      <c r="F95" s="457">
        <f t="shared" si="60"/>
        <v>28</v>
      </c>
      <c r="G95" s="457">
        <f t="shared" si="60"/>
        <v>7</v>
      </c>
      <c r="H95" s="457">
        <f t="shared" si="60"/>
        <v>10</v>
      </c>
      <c r="I95" s="457">
        <f t="shared" si="60"/>
        <v>4</v>
      </c>
      <c r="J95" s="457">
        <f t="shared" si="60"/>
        <v>0</v>
      </c>
      <c r="K95" s="457">
        <f t="shared" si="60"/>
        <v>0</v>
      </c>
      <c r="L95" s="457">
        <f t="shared" si="47"/>
        <v>55</v>
      </c>
      <c r="M95" s="457"/>
      <c r="N95" s="457">
        <f t="shared" ref="N95:T95" si="61">SUM(N96:N96)</f>
        <v>6</v>
      </c>
      <c r="O95" s="457">
        <f t="shared" si="61"/>
        <v>27</v>
      </c>
      <c r="P95" s="457">
        <f t="shared" si="61"/>
        <v>7</v>
      </c>
      <c r="Q95" s="457">
        <f t="shared" si="61"/>
        <v>10</v>
      </c>
      <c r="R95" s="457">
        <f t="shared" si="61"/>
        <v>4</v>
      </c>
      <c r="S95" s="457">
        <f t="shared" si="61"/>
        <v>0</v>
      </c>
      <c r="T95" s="457">
        <f t="shared" si="61"/>
        <v>0</v>
      </c>
      <c r="U95" s="456">
        <f t="shared" si="57"/>
        <v>54</v>
      </c>
      <c r="Y95" s="288"/>
      <c r="Z95" s="288"/>
      <c r="AA95" s="288"/>
      <c r="AB95" s="288"/>
      <c r="AC95" s="288"/>
      <c r="AD95" s="288"/>
      <c r="AE95" s="288"/>
      <c r="AF95" s="288"/>
      <c r="AG95" s="288"/>
      <c r="AH95" s="288"/>
      <c r="AI95" s="288"/>
      <c r="AJ95" s="288"/>
      <c r="AK95" s="288"/>
      <c r="AL95" s="288"/>
      <c r="AM95" s="288"/>
    </row>
    <row r="96" spans="1:39" s="77" customFormat="1" ht="10.5" customHeight="1">
      <c r="A96" s="301"/>
      <c r="B96" s="2007"/>
      <c r="C96" s="391"/>
      <c r="D96" s="77" t="s">
        <v>199</v>
      </c>
      <c r="E96" s="441">
        <v>6</v>
      </c>
      <c r="F96" s="441">
        <v>28</v>
      </c>
      <c r="G96" s="441">
        <v>7</v>
      </c>
      <c r="H96" s="441">
        <v>10</v>
      </c>
      <c r="I96" s="441">
        <v>4</v>
      </c>
      <c r="J96" s="441">
        <v>0</v>
      </c>
      <c r="K96" s="441">
        <v>0</v>
      </c>
      <c r="L96" s="455">
        <f t="shared" si="47"/>
        <v>55</v>
      </c>
      <c r="M96" s="455"/>
      <c r="N96" s="441">
        <v>6</v>
      </c>
      <c r="O96" s="441">
        <v>27</v>
      </c>
      <c r="P96" s="441">
        <v>7</v>
      </c>
      <c r="Q96" s="441">
        <v>10</v>
      </c>
      <c r="R96" s="441">
        <v>4</v>
      </c>
      <c r="S96" s="441">
        <v>0</v>
      </c>
      <c r="T96" s="441">
        <v>0</v>
      </c>
      <c r="U96" s="454">
        <f t="shared" ref="U96:U136" si="62">SUM(N96:T96)</f>
        <v>54</v>
      </c>
      <c r="Y96" s="288"/>
      <c r="Z96" s="288"/>
      <c r="AA96" s="288"/>
      <c r="AB96" s="288"/>
      <c r="AC96" s="288"/>
      <c r="AD96" s="288"/>
      <c r="AE96" s="288"/>
      <c r="AF96" s="288"/>
      <c r="AG96" s="288"/>
      <c r="AH96" s="288"/>
      <c r="AI96" s="288"/>
      <c r="AJ96" s="288"/>
      <c r="AK96" s="288"/>
      <c r="AL96" s="288"/>
      <c r="AM96" s="288"/>
    </row>
    <row r="97" spans="1:39" s="77" customFormat="1" ht="12" customHeight="1">
      <c r="A97" s="301"/>
      <c r="B97" s="2007"/>
      <c r="C97" s="392" t="s">
        <v>49</v>
      </c>
      <c r="E97" s="457">
        <f t="shared" ref="E97:K97" si="63">SUM(E98:E99)</f>
        <v>3</v>
      </c>
      <c r="F97" s="457">
        <f t="shared" si="63"/>
        <v>3</v>
      </c>
      <c r="G97" s="457">
        <f t="shared" si="63"/>
        <v>2</v>
      </c>
      <c r="H97" s="457">
        <f t="shared" si="63"/>
        <v>5</v>
      </c>
      <c r="I97" s="457">
        <f t="shared" si="63"/>
        <v>1</v>
      </c>
      <c r="J97" s="457">
        <f t="shared" si="63"/>
        <v>0</v>
      </c>
      <c r="K97" s="457">
        <f t="shared" si="63"/>
        <v>0</v>
      </c>
      <c r="L97" s="457">
        <f t="shared" si="47"/>
        <v>14</v>
      </c>
      <c r="M97" s="457"/>
      <c r="N97" s="457">
        <f t="shared" ref="N97:T97" si="64">SUM(N98:N99)</f>
        <v>2</v>
      </c>
      <c r="O97" s="457">
        <f t="shared" si="64"/>
        <v>2</v>
      </c>
      <c r="P97" s="457">
        <f t="shared" si="64"/>
        <v>1</v>
      </c>
      <c r="Q97" s="457">
        <f t="shared" si="64"/>
        <v>3</v>
      </c>
      <c r="R97" s="457">
        <f t="shared" si="64"/>
        <v>1</v>
      </c>
      <c r="S97" s="457">
        <f t="shared" si="64"/>
        <v>0</v>
      </c>
      <c r="T97" s="457">
        <f t="shared" si="64"/>
        <v>0</v>
      </c>
      <c r="U97" s="456">
        <f t="shared" si="62"/>
        <v>9</v>
      </c>
      <c r="Y97" s="288"/>
      <c r="Z97" s="288"/>
      <c r="AA97" s="288"/>
      <c r="AB97" s="288"/>
      <c r="AC97" s="288"/>
      <c r="AD97" s="288"/>
      <c r="AE97" s="288"/>
      <c r="AF97" s="288"/>
      <c r="AG97" s="288"/>
      <c r="AH97" s="288"/>
      <c r="AI97" s="288"/>
      <c r="AJ97" s="288"/>
      <c r="AK97" s="288"/>
      <c r="AL97" s="288"/>
      <c r="AM97" s="288"/>
    </row>
    <row r="98" spans="1:39" s="77" customFormat="1" ht="10.5" customHeight="1">
      <c r="A98" s="301"/>
      <c r="B98" s="2007"/>
      <c r="C98" s="233"/>
      <c r="D98" s="77" t="s">
        <v>199</v>
      </c>
      <c r="E98" s="441">
        <v>1</v>
      </c>
      <c r="F98" s="441">
        <v>1</v>
      </c>
      <c r="G98" s="441">
        <v>1</v>
      </c>
      <c r="H98" s="441">
        <v>2</v>
      </c>
      <c r="I98" s="441">
        <v>0</v>
      </c>
      <c r="J98" s="441">
        <v>0</v>
      </c>
      <c r="K98" s="441">
        <v>0</v>
      </c>
      <c r="L98" s="455">
        <f t="shared" si="47"/>
        <v>5</v>
      </c>
      <c r="M98" s="455"/>
      <c r="N98" s="441">
        <v>0</v>
      </c>
      <c r="O98" s="441">
        <v>0</v>
      </c>
      <c r="P98" s="441">
        <v>0</v>
      </c>
      <c r="Q98" s="441">
        <v>0</v>
      </c>
      <c r="R98" s="441">
        <v>0</v>
      </c>
      <c r="S98" s="441">
        <v>0</v>
      </c>
      <c r="T98" s="441">
        <v>0</v>
      </c>
      <c r="U98" s="454">
        <f t="shared" si="62"/>
        <v>0</v>
      </c>
      <c r="Y98" s="288"/>
      <c r="Z98" s="288"/>
      <c r="AA98" s="288"/>
      <c r="AB98" s="288"/>
      <c r="AC98" s="288"/>
      <c r="AD98" s="288"/>
      <c r="AE98" s="288"/>
      <c r="AF98" s="288"/>
      <c r="AG98" s="288"/>
      <c r="AH98" s="288"/>
      <c r="AI98" s="288"/>
      <c r="AJ98" s="288"/>
      <c r="AK98" s="288"/>
      <c r="AL98" s="288"/>
      <c r="AM98" s="288"/>
    </row>
    <row r="99" spans="1:39" s="77" customFormat="1" ht="11.1" customHeight="1">
      <c r="A99" s="301"/>
      <c r="B99" s="57"/>
      <c r="C99" s="233"/>
      <c r="D99" s="77" t="s">
        <v>198</v>
      </c>
      <c r="E99" s="441">
        <v>2</v>
      </c>
      <c r="F99" s="441">
        <v>2</v>
      </c>
      <c r="G99" s="441">
        <v>1</v>
      </c>
      <c r="H99" s="441">
        <v>3</v>
      </c>
      <c r="I99" s="441">
        <v>1</v>
      </c>
      <c r="J99" s="441">
        <v>0</v>
      </c>
      <c r="K99" s="441">
        <v>0</v>
      </c>
      <c r="L99" s="455">
        <f t="shared" si="47"/>
        <v>9</v>
      </c>
      <c r="M99" s="455"/>
      <c r="N99" s="441">
        <v>2</v>
      </c>
      <c r="O99" s="441">
        <v>2</v>
      </c>
      <c r="P99" s="441">
        <v>1</v>
      </c>
      <c r="Q99" s="441">
        <v>3</v>
      </c>
      <c r="R99" s="441">
        <v>1</v>
      </c>
      <c r="S99" s="441">
        <v>0</v>
      </c>
      <c r="T99" s="441">
        <v>0</v>
      </c>
      <c r="U99" s="454">
        <f t="shared" si="62"/>
        <v>9</v>
      </c>
      <c r="Y99" s="288"/>
      <c r="Z99" s="288"/>
      <c r="AA99" s="288"/>
      <c r="AB99" s="288"/>
      <c r="AC99" s="288"/>
      <c r="AD99" s="288"/>
      <c r="AE99" s="288"/>
      <c r="AF99" s="288"/>
      <c r="AG99" s="288"/>
      <c r="AH99" s="288"/>
      <c r="AI99" s="288"/>
      <c r="AJ99" s="288"/>
      <c r="AK99" s="288"/>
      <c r="AL99" s="288"/>
      <c r="AM99" s="288"/>
    </row>
    <row r="100" spans="1:39" s="77" customFormat="1" ht="12" customHeight="1">
      <c r="A100" s="301"/>
      <c r="B100" s="2006">
        <v>1406</v>
      </c>
      <c r="C100" s="35" t="s">
        <v>22</v>
      </c>
      <c r="D100" s="111"/>
      <c r="E100" s="459">
        <f t="shared" ref="E100:K100" si="65">SUM(E101,E104,E107,E109)</f>
        <v>124</v>
      </c>
      <c r="F100" s="459">
        <f t="shared" si="65"/>
        <v>833</v>
      </c>
      <c r="G100" s="459">
        <f t="shared" si="65"/>
        <v>300</v>
      </c>
      <c r="H100" s="459">
        <f t="shared" si="65"/>
        <v>202</v>
      </c>
      <c r="I100" s="459">
        <f t="shared" si="65"/>
        <v>16</v>
      </c>
      <c r="J100" s="459">
        <f t="shared" si="65"/>
        <v>5</v>
      </c>
      <c r="K100" s="459">
        <f t="shared" si="65"/>
        <v>3</v>
      </c>
      <c r="L100" s="459">
        <f t="shared" si="47"/>
        <v>1483</v>
      </c>
      <c r="M100" s="459"/>
      <c r="N100" s="459">
        <f t="shared" ref="N100:T100" si="66">SUM(N101,N104,N107,N109)</f>
        <v>83</v>
      </c>
      <c r="O100" s="459">
        <f t="shared" si="66"/>
        <v>560</v>
      </c>
      <c r="P100" s="459">
        <f t="shared" si="66"/>
        <v>192</v>
      </c>
      <c r="Q100" s="459">
        <f t="shared" si="66"/>
        <v>123</v>
      </c>
      <c r="R100" s="459">
        <f t="shared" si="66"/>
        <v>6</v>
      </c>
      <c r="S100" s="459">
        <f t="shared" si="66"/>
        <v>2</v>
      </c>
      <c r="T100" s="459">
        <f t="shared" si="66"/>
        <v>1</v>
      </c>
      <c r="U100" s="458">
        <f t="shared" si="62"/>
        <v>967</v>
      </c>
      <c r="Y100" s="288"/>
      <c r="Z100" s="288"/>
      <c r="AA100" s="288"/>
      <c r="AB100" s="288"/>
      <c r="AC100" s="288"/>
      <c r="AD100" s="288"/>
      <c r="AE100" s="288"/>
      <c r="AF100" s="288"/>
      <c r="AG100" s="288"/>
      <c r="AH100" s="288"/>
      <c r="AI100" s="288"/>
      <c r="AJ100" s="288"/>
      <c r="AK100" s="288"/>
      <c r="AL100" s="288"/>
      <c r="AM100" s="288"/>
    </row>
    <row r="101" spans="1:39" s="77" customFormat="1" ht="12" customHeight="1">
      <c r="A101" s="301"/>
      <c r="B101" s="2007"/>
      <c r="C101" s="391" t="s">
        <v>121</v>
      </c>
      <c r="E101" s="457">
        <f t="shared" ref="E101:K101" si="67">SUM(E102:E103)</f>
        <v>82</v>
      </c>
      <c r="F101" s="457">
        <f t="shared" si="67"/>
        <v>580</v>
      </c>
      <c r="G101" s="457">
        <f t="shared" si="67"/>
        <v>199</v>
      </c>
      <c r="H101" s="457">
        <f t="shared" si="67"/>
        <v>125</v>
      </c>
      <c r="I101" s="457">
        <f t="shared" si="67"/>
        <v>11</v>
      </c>
      <c r="J101" s="457">
        <f t="shared" si="67"/>
        <v>4</v>
      </c>
      <c r="K101" s="457">
        <f t="shared" si="67"/>
        <v>3</v>
      </c>
      <c r="L101" s="457">
        <f t="shared" si="47"/>
        <v>1004</v>
      </c>
      <c r="M101" s="457"/>
      <c r="N101" s="457">
        <f t="shared" ref="N101:T101" si="68">SUM(N102:N103)</f>
        <v>54</v>
      </c>
      <c r="O101" s="457">
        <f t="shared" si="68"/>
        <v>373</v>
      </c>
      <c r="P101" s="457">
        <f t="shared" si="68"/>
        <v>120</v>
      </c>
      <c r="Q101" s="457">
        <f t="shared" si="68"/>
        <v>70</v>
      </c>
      <c r="R101" s="457">
        <f t="shared" si="68"/>
        <v>4</v>
      </c>
      <c r="S101" s="457">
        <f t="shared" si="68"/>
        <v>2</v>
      </c>
      <c r="T101" s="457">
        <f t="shared" si="68"/>
        <v>1</v>
      </c>
      <c r="U101" s="456">
        <f t="shared" si="62"/>
        <v>624</v>
      </c>
      <c r="Y101" s="288"/>
      <c r="Z101" s="288"/>
      <c r="AA101" s="288"/>
      <c r="AB101" s="288"/>
      <c r="AC101" s="288"/>
      <c r="AD101" s="288"/>
      <c r="AE101" s="288"/>
      <c r="AF101" s="288"/>
      <c r="AG101" s="288"/>
      <c r="AH101" s="288"/>
      <c r="AI101" s="288"/>
      <c r="AJ101" s="288"/>
      <c r="AK101" s="288"/>
      <c r="AL101" s="288"/>
      <c r="AM101" s="288"/>
    </row>
    <row r="102" spans="1:39" s="77" customFormat="1" ht="11.1" customHeight="1">
      <c r="A102" s="301"/>
      <c r="B102" s="2007"/>
      <c r="C102" s="396"/>
      <c r="D102" s="77" t="s">
        <v>197</v>
      </c>
      <c r="E102" s="441">
        <v>1</v>
      </c>
      <c r="F102" s="441">
        <v>14</v>
      </c>
      <c r="G102" s="441">
        <v>4</v>
      </c>
      <c r="H102" s="441">
        <v>4</v>
      </c>
      <c r="I102" s="441">
        <v>0</v>
      </c>
      <c r="J102" s="441">
        <v>1</v>
      </c>
      <c r="K102" s="441">
        <v>0</v>
      </c>
      <c r="L102" s="455">
        <f t="shared" si="47"/>
        <v>24</v>
      </c>
      <c r="M102" s="455"/>
      <c r="N102" s="441">
        <v>1</v>
      </c>
      <c r="O102" s="441">
        <v>14</v>
      </c>
      <c r="P102" s="441">
        <v>4</v>
      </c>
      <c r="Q102" s="441">
        <v>4</v>
      </c>
      <c r="R102" s="441">
        <v>0</v>
      </c>
      <c r="S102" s="441">
        <v>1</v>
      </c>
      <c r="T102" s="441">
        <v>0</v>
      </c>
      <c r="U102" s="454">
        <f t="shared" si="62"/>
        <v>24</v>
      </c>
      <c r="Y102" s="288"/>
      <c r="Z102" s="288"/>
      <c r="AA102" s="288"/>
      <c r="AB102" s="288"/>
      <c r="AC102" s="288"/>
      <c r="AD102" s="288"/>
      <c r="AE102" s="288"/>
      <c r="AF102" s="288"/>
      <c r="AG102" s="288"/>
      <c r="AH102" s="288"/>
      <c r="AI102" s="288"/>
      <c r="AJ102" s="288"/>
      <c r="AK102" s="288"/>
      <c r="AL102" s="288"/>
      <c r="AM102" s="288"/>
    </row>
    <row r="103" spans="1:39" s="77" customFormat="1" ht="11.1" customHeight="1">
      <c r="A103" s="301"/>
      <c r="B103" s="2007"/>
      <c r="C103" s="396"/>
      <c r="D103" s="77" t="s">
        <v>196</v>
      </c>
      <c r="E103" s="441">
        <v>81</v>
      </c>
      <c r="F103" s="441">
        <v>566</v>
      </c>
      <c r="G103" s="441">
        <v>195</v>
      </c>
      <c r="H103" s="441">
        <v>121</v>
      </c>
      <c r="I103" s="441">
        <v>11</v>
      </c>
      <c r="J103" s="441">
        <v>3</v>
      </c>
      <c r="K103" s="441">
        <v>3</v>
      </c>
      <c r="L103" s="455">
        <f t="shared" si="47"/>
        <v>980</v>
      </c>
      <c r="M103" s="455"/>
      <c r="N103" s="441">
        <v>53</v>
      </c>
      <c r="O103" s="441">
        <v>359</v>
      </c>
      <c r="P103" s="441">
        <v>116</v>
      </c>
      <c r="Q103" s="441">
        <v>66</v>
      </c>
      <c r="R103" s="441">
        <v>4</v>
      </c>
      <c r="S103" s="441">
        <v>1</v>
      </c>
      <c r="T103" s="441">
        <v>1</v>
      </c>
      <c r="U103" s="454">
        <f t="shared" si="62"/>
        <v>600</v>
      </c>
      <c r="Y103" s="288"/>
      <c r="Z103" s="288"/>
      <c r="AA103" s="288"/>
      <c r="AB103" s="288"/>
      <c r="AC103" s="288"/>
      <c r="AD103" s="288"/>
      <c r="AE103" s="288"/>
      <c r="AF103" s="288"/>
      <c r="AG103" s="288"/>
      <c r="AH103" s="288"/>
      <c r="AI103" s="288"/>
      <c r="AJ103" s="288"/>
      <c r="AK103" s="288"/>
      <c r="AL103" s="288"/>
      <c r="AM103" s="288"/>
    </row>
    <row r="104" spans="1:39" s="77" customFormat="1" ht="12" customHeight="1">
      <c r="A104" s="301"/>
      <c r="B104" s="2007"/>
      <c r="C104" s="391" t="s">
        <v>23</v>
      </c>
      <c r="E104" s="457">
        <f t="shared" ref="E104:K104" si="69">SUM(E105:E106)</f>
        <v>16</v>
      </c>
      <c r="F104" s="457">
        <f t="shared" si="69"/>
        <v>55</v>
      </c>
      <c r="G104" s="457">
        <f t="shared" si="69"/>
        <v>29</v>
      </c>
      <c r="H104" s="457">
        <f t="shared" si="69"/>
        <v>27</v>
      </c>
      <c r="I104" s="457">
        <f t="shared" si="69"/>
        <v>1</v>
      </c>
      <c r="J104" s="457">
        <f t="shared" si="69"/>
        <v>0</v>
      </c>
      <c r="K104" s="457">
        <f t="shared" si="69"/>
        <v>0</v>
      </c>
      <c r="L104" s="457">
        <f t="shared" si="47"/>
        <v>128</v>
      </c>
      <c r="M104" s="457"/>
      <c r="N104" s="457">
        <f t="shared" ref="N104:T104" si="70">SUM(N105:N106)</f>
        <v>15</v>
      </c>
      <c r="O104" s="457">
        <f t="shared" si="70"/>
        <v>51</v>
      </c>
      <c r="P104" s="457">
        <f t="shared" si="70"/>
        <v>29</v>
      </c>
      <c r="Q104" s="457">
        <f t="shared" si="70"/>
        <v>27</v>
      </c>
      <c r="R104" s="457">
        <f t="shared" si="70"/>
        <v>1</v>
      </c>
      <c r="S104" s="457">
        <f t="shared" si="70"/>
        <v>0</v>
      </c>
      <c r="T104" s="457">
        <f t="shared" si="70"/>
        <v>0</v>
      </c>
      <c r="U104" s="456">
        <f t="shared" si="62"/>
        <v>123</v>
      </c>
      <c r="Y104" s="288"/>
      <c r="Z104" s="288"/>
      <c r="AA104" s="288"/>
      <c r="AB104" s="288"/>
      <c r="AC104" s="288"/>
      <c r="AD104" s="288"/>
      <c r="AE104" s="288"/>
      <c r="AF104" s="288"/>
      <c r="AG104" s="288"/>
      <c r="AH104" s="288"/>
      <c r="AI104" s="288"/>
      <c r="AJ104" s="288"/>
      <c r="AK104" s="288"/>
      <c r="AL104" s="288"/>
      <c r="AM104" s="288"/>
    </row>
    <row r="105" spans="1:39" s="77" customFormat="1" ht="11.1" customHeight="1">
      <c r="A105" s="301"/>
      <c r="B105" s="2007"/>
      <c r="C105" s="233"/>
      <c r="D105" s="77" t="s">
        <v>195</v>
      </c>
      <c r="E105" s="452">
        <v>11</v>
      </c>
      <c r="F105" s="452">
        <v>30</v>
      </c>
      <c r="G105" s="452">
        <v>22</v>
      </c>
      <c r="H105" s="452">
        <v>15</v>
      </c>
      <c r="I105" s="452">
        <v>1</v>
      </c>
      <c r="J105" s="452">
        <v>0</v>
      </c>
      <c r="K105" s="452">
        <v>0</v>
      </c>
      <c r="L105" s="455">
        <f t="shared" si="47"/>
        <v>79</v>
      </c>
      <c r="M105" s="455"/>
      <c r="N105" s="452">
        <v>10</v>
      </c>
      <c r="O105" s="452">
        <v>29</v>
      </c>
      <c r="P105" s="452">
        <v>22</v>
      </c>
      <c r="Q105" s="452">
        <v>15</v>
      </c>
      <c r="R105" s="452">
        <v>1</v>
      </c>
      <c r="S105" s="452">
        <v>0</v>
      </c>
      <c r="T105" s="452">
        <v>0</v>
      </c>
      <c r="U105" s="454">
        <f t="shared" si="62"/>
        <v>77</v>
      </c>
      <c r="Y105" s="288"/>
      <c r="Z105" s="288"/>
      <c r="AA105" s="288"/>
      <c r="AB105" s="288"/>
      <c r="AC105" s="288"/>
      <c r="AD105" s="288"/>
      <c r="AE105" s="288"/>
      <c r="AF105" s="288"/>
      <c r="AG105" s="288"/>
      <c r="AH105" s="288"/>
      <c r="AI105" s="288"/>
      <c r="AJ105" s="288"/>
      <c r="AK105" s="288"/>
      <c r="AL105" s="288"/>
      <c r="AM105" s="288"/>
    </row>
    <row r="106" spans="1:39" s="77" customFormat="1" ht="11.1" customHeight="1">
      <c r="A106" s="301"/>
      <c r="B106" s="2007"/>
      <c r="C106" s="233"/>
      <c r="D106" s="77" t="s">
        <v>194</v>
      </c>
      <c r="E106" s="452">
        <v>5</v>
      </c>
      <c r="F106" s="452">
        <v>25</v>
      </c>
      <c r="G106" s="452">
        <v>7</v>
      </c>
      <c r="H106" s="452">
        <v>12</v>
      </c>
      <c r="I106" s="452">
        <v>0</v>
      </c>
      <c r="J106" s="452">
        <v>0</v>
      </c>
      <c r="K106" s="452">
        <v>0</v>
      </c>
      <c r="L106" s="455">
        <f t="shared" si="47"/>
        <v>49</v>
      </c>
      <c r="M106" s="442"/>
      <c r="N106" s="452">
        <v>5</v>
      </c>
      <c r="O106" s="452">
        <v>22</v>
      </c>
      <c r="P106" s="452">
        <v>7</v>
      </c>
      <c r="Q106" s="452">
        <v>12</v>
      </c>
      <c r="R106" s="452">
        <v>0</v>
      </c>
      <c r="S106" s="452">
        <v>0</v>
      </c>
      <c r="T106" s="452">
        <v>0</v>
      </c>
      <c r="U106" s="454">
        <f t="shared" si="62"/>
        <v>46</v>
      </c>
      <c r="Y106" s="288"/>
      <c r="Z106" s="288"/>
      <c r="AA106" s="288"/>
      <c r="AB106" s="288"/>
      <c r="AC106" s="288"/>
      <c r="AD106" s="288"/>
      <c r="AE106" s="288"/>
      <c r="AF106" s="288"/>
      <c r="AG106" s="288"/>
      <c r="AH106" s="288"/>
      <c r="AI106" s="288"/>
      <c r="AJ106" s="288"/>
      <c r="AK106" s="288"/>
      <c r="AL106" s="288"/>
      <c r="AM106" s="288"/>
    </row>
    <row r="107" spans="1:39" s="77" customFormat="1" ht="12" customHeight="1">
      <c r="A107" s="301"/>
      <c r="B107" s="2007"/>
      <c r="C107" s="391" t="s">
        <v>36</v>
      </c>
      <c r="E107" s="444">
        <f t="shared" ref="E107:K107" si="71">SUM(E108)</f>
        <v>26</v>
      </c>
      <c r="F107" s="444">
        <f t="shared" si="71"/>
        <v>198</v>
      </c>
      <c r="G107" s="444">
        <f t="shared" si="71"/>
        <v>72</v>
      </c>
      <c r="H107" s="444">
        <f t="shared" si="71"/>
        <v>50</v>
      </c>
      <c r="I107" s="444">
        <f t="shared" si="71"/>
        <v>4</v>
      </c>
      <c r="J107" s="444">
        <f t="shared" si="71"/>
        <v>1</v>
      </c>
      <c r="K107" s="444">
        <f t="shared" si="71"/>
        <v>0</v>
      </c>
      <c r="L107" s="457">
        <f t="shared" ref="L107:L136" si="72">SUM(E107:K107)</f>
        <v>351</v>
      </c>
      <c r="M107" s="444"/>
      <c r="N107" s="444">
        <f t="shared" ref="N107:T107" si="73">SUM(N108)</f>
        <v>14</v>
      </c>
      <c r="O107" s="444">
        <f t="shared" si="73"/>
        <v>136</v>
      </c>
      <c r="P107" s="444">
        <f t="shared" si="73"/>
        <v>43</v>
      </c>
      <c r="Q107" s="444">
        <f t="shared" si="73"/>
        <v>26</v>
      </c>
      <c r="R107" s="444">
        <f t="shared" si="73"/>
        <v>1</v>
      </c>
      <c r="S107" s="444">
        <f t="shared" si="73"/>
        <v>0</v>
      </c>
      <c r="T107" s="444">
        <f t="shared" si="73"/>
        <v>0</v>
      </c>
      <c r="U107" s="456">
        <f t="shared" si="62"/>
        <v>220</v>
      </c>
      <c r="Y107" s="288"/>
      <c r="Z107" s="288"/>
      <c r="AA107" s="288"/>
      <c r="AB107" s="288"/>
      <c r="AC107" s="288"/>
      <c r="AD107" s="288"/>
      <c r="AE107" s="288"/>
      <c r="AF107" s="288"/>
      <c r="AG107" s="288"/>
      <c r="AH107" s="288"/>
      <c r="AI107" s="288"/>
      <c r="AJ107" s="288"/>
      <c r="AK107" s="288"/>
      <c r="AL107" s="288"/>
      <c r="AM107" s="288"/>
    </row>
    <row r="108" spans="1:39" s="77" customFormat="1" ht="11.1" customHeight="1">
      <c r="A108" s="301"/>
      <c r="B108" s="2007"/>
      <c r="C108" s="396"/>
      <c r="D108" s="77" t="s">
        <v>193</v>
      </c>
      <c r="E108" s="452">
        <v>26</v>
      </c>
      <c r="F108" s="452">
        <v>198</v>
      </c>
      <c r="G108" s="452">
        <v>72</v>
      </c>
      <c r="H108" s="452">
        <v>50</v>
      </c>
      <c r="I108" s="452">
        <v>4</v>
      </c>
      <c r="J108" s="452">
        <v>1</v>
      </c>
      <c r="K108" s="452">
        <v>0</v>
      </c>
      <c r="L108" s="455">
        <f t="shared" si="72"/>
        <v>351</v>
      </c>
      <c r="M108" s="455"/>
      <c r="N108" s="452">
        <v>14</v>
      </c>
      <c r="O108" s="452">
        <v>136</v>
      </c>
      <c r="P108" s="452">
        <v>43</v>
      </c>
      <c r="Q108" s="452">
        <v>26</v>
      </c>
      <c r="R108" s="452">
        <v>1</v>
      </c>
      <c r="S108" s="452">
        <v>0</v>
      </c>
      <c r="T108" s="452">
        <v>0</v>
      </c>
      <c r="U108" s="454">
        <f t="shared" si="62"/>
        <v>220</v>
      </c>
      <c r="Y108" s="288"/>
      <c r="Z108" s="288"/>
      <c r="AA108" s="288"/>
      <c r="AB108" s="288"/>
      <c r="AC108" s="288"/>
      <c r="AD108" s="288"/>
      <c r="AE108" s="288"/>
      <c r="AF108" s="288"/>
      <c r="AG108" s="288"/>
      <c r="AH108" s="288"/>
      <c r="AI108" s="288"/>
      <c r="AJ108" s="288"/>
      <c r="AK108" s="288"/>
      <c r="AL108" s="288"/>
      <c r="AM108" s="288"/>
    </row>
    <row r="109" spans="1:39" s="77" customFormat="1" ht="12" customHeight="1">
      <c r="A109" s="301"/>
      <c r="B109" s="2007"/>
      <c r="C109" s="391" t="s">
        <v>37</v>
      </c>
      <c r="E109" s="453">
        <f t="shared" ref="E109:K109" si="74">SUM(E110)</f>
        <v>0</v>
      </c>
      <c r="F109" s="453">
        <f t="shared" si="74"/>
        <v>0</v>
      </c>
      <c r="G109" s="453">
        <f t="shared" si="74"/>
        <v>0</v>
      </c>
      <c r="H109" s="453">
        <f t="shared" si="74"/>
        <v>0</v>
      </c>
      <c r="I109" s="453">
        <f t="shared" si="74"/>
        <v>0</v>
      </c>
      <c r="J109" s="453">
        <f t="shared" si="74"/>
        <v>0</v>
      </c>
      <c r="K109" s="453">
        <f t="shared" si="74"/>
        <v>0</v>
      </c>
      <c r="L109" s="457">
        <f t="shared" si="72"/>
        <v>0</v>
      </c>
      <c r="M109" s="444"/>
      <c r="N109" s="444">
        <f t="shared" ref="N109:T109" si="75">SUM(N110)</f>
        <v>0</v>
      </c>
      <c r="O109" s="444">
        <f t="shared" si="75"/>
        <v>0</v>
      </c>
      <c r="P109" s="444">
        <f t="shared" si="75"/>
        <v>0</v>
      </c>
      <c r="Q109" s="444">
        <f t="shared" si="75"/>
        <v>0</v>
      </c>
      <c r="R109" s="444">
        <f t="shared" si="75"/>
        <v>0</v>
      </c>
      <c r="S109" s="444">
        <f t="shared" si="75"/>
        <v>0</v>
      </c>
      <c r="T109" s="444">
        <f t="shared" si="75"/>
        <v>0</v>
      </c>
      <c r="U109" s="456">
        <f t="shared" si="62"/>
        <v>0</v>
      </c>
      <c r="Y109" s="288"/>
      <c r="Z109" s="288"/>
      <c r="AA109" s="288"/>
      <c r="AB109" s="288"/>
      <c r="AC109" s="288"/>
      <c r="AD109" s="288"/>
      <c r="AE109" s="288"/>
      <c r="AF109" s="288"/>
      <c r="AG109" s="288"/>
      <c r="AH109" s="288"/>
      <c r="AI109" s="288"/>
      <c r="AJ109" s="288"/>
      <c r="AK109" s="288"/>
      <c r="AL109" s="288"/>
      <c r="AM109" s="288"/>
    </row>
    <row r="110" spans="1:39" ht="11.1" customHeight="1">
      <c r="B110" s="2008"/>
      <c r="C110" s="233"/>
      <c r="D110" s="77" t="s">
        <v>192</v>
      </c>
      <c r="E110" s="441">
        <v>0</v>
      </c>
      <c r="F110" s="441">
        <v>0</v>
      </c>
      <c r="G110" s="441">
        <v>0</v>
      </c>
      <c r="H110" s="441">
        <v>0</v>
      </c>
      <c r="I110" s="441">
        <v>0</v>
      </c>
      <c r="J110" s="441">
        <v>0</v>
      </c>
      <c r="K110" s="441">
        <v>0</v>
      </c>
      <c r="L110" s="455">
        <f t="shared" si="72"/>
        <v>0</v>
      </c>
      <c r="M110" s="442"/>
      <c r="N110" s="441">
        <v>0</v>
      </c>
      <c r="O110" s="441">
        <v>0</v>
      </c>
      <c r="P110" s="441">
        <v>0</v>
      </c>
      <c r="Q110" s="441">
        <v>0</v>
      </c>
      <c r="R110" s="441">
        <v>0</v>
      </c>
      <c r="S110" s="441">
        <v>0</v>
      </c>
      <c r="T110" s="441">
        <v>0</v>
      </c>
      <c r="U110" s="454">
        <f t="shared" si="62"/>
        <v>0</v>
      </c>
      <c r="Y110" s="288"/>
      <c r="Z110" s="288"/>
      <c r="AA110" s="288"/>
      <c r="AB110" s="288"/>
      <c r="AC110" s="288"/>
      <c r="AD110" s="288"/>
      <c r="AE110" s="288"/>
      <c r="AF110" s="288"/>
      <c r="AG110" s="288"/>
      <c r="AH110" s="288"/>
      <c r="AI110" s="288"/>
      <c r="AJ110" s="288"/>
      <c r="AK110" s="288"/>
      <c r="AL110" s="288"/>
      <c r="AM110" s="288"/>
    </row>
    <row r="111" spans="1:39" ht="12" customHeight="1">
      <c r="B111" s="2010">
        <v>1407</v>
      </c>
      <c r="C111" s="35" t="s">
        <v>24</v>
      </c>
      <c r="D111" s="111"/>
      <c r="E111" s="449">
        <f t="shared" ref="E111:K111" si="76">SUM(E112,E117)</f>
        <v>3</v>
      </c>
      <c r="F111" s="449">
        <f t="shared" si="76"/>
        <v>11</v>
      </c>
      <c r="G111" s="449">
        <f t="shared" si="76"/>
        <v>3</v>
      </c>
      <c r="H111" s="449">
        <f t="shared" si="76"/>
        <v>2</v>
      </c>
      <c r="I111" s="449">
        <f t="shared" si="76"/>
        <v>0</v>
      </c>
      <c r="J111" s="449">
        <f t="shared" si="76"/>
        <v>0</v>
      </c>
      <c r="K111" s="449">
        <f t="shared" si="76"/>
        <v>0</v>
      </c>
      <c r="L111" s="449">
        <f t="shared" si="72"/>
        <v>19</v>
      </c>
      <c r="M111" s="449"/>
      <c r="N111" s="449">
        <f t="shared" ref="N111:T111" si="77">SUM(N112,N117)</f>
        <v>3</v>
      </c>
      <c r="O111" s="449">
        <f t="shared" si="77"/>
        <v>11</v>
      </c>
      <c r="P111" s="449">
        <f t="shared" si="77"/>
        <v>3</v>
      </c>
      <c r="Q111" s="449">
        <f t="shared" si="77"/>
        <v>2</v>
      </c>
      <c r="R111" s="449">
        <f t="shared" si="77"/>
        <v>0</v>
      </c>
      <c r="S111" s="449">
        <f t="shared" si="77"/>
        <v>0</v>
      </c>
      <c r="T111" s="449">
        <f t="shared" si="77"/>
        <v>0</v>
      </c>
      <c r="U111" s="447">
        <f t="shared" si="62"/>
        <v>19</v>
      </c>
      <c r="Y111" s="288"/>
      <c r="Z111" s="288"/>
      <c r="AA111" s="288"/>
      <c r="AB111" s="288"/>
      <c r="AC111" s="288"/>
      <c r="AD111" s="288"/>
      <c r="AE111" s="288"/>
      <c r="AF111" s="288"/>
      <c r="AG111" s="288"/>
      <c r="AH111" s="288"/>
      <c r="AI111" s="288"/>
      <c r="AJ111" s="288"/>
      <c r="AK111" s="288"/>
      <c r="AL111" s="288"/>
      <c r="AM111" s="288"/>
    </row>
    <row r="112" spans="1:39" ht="12" customHeight="1">
      <c r="B112" s="1981"/>
      <c r="C112" s="391" t="s">
        <v>191</v>
      </c>
      <c r="D112" s="47"/>
      <c r="E112" s="453">
        <f t="shared" ref="E112:K112" si="78">SUM(E113:E116)</f>
        <v>0</v>
      </c>
      <c r="F112" s="453">
        <f t="shared" si="78"/>
        <v>0</v>
      </c>
      <c r="G112" s="453">
        <f t="shared" si="78"/>
        <v>0</v>
      </c>
      <c r="H112" s="453">
        <f t="shared" si="78"/>
        <v>0</v>
      </c>
      <c r="I112" s="453">
        <f t="shared" si="78"/>
        <v>0</v>
      </c>
      <c r="J112" s="453">
        <f t="shared" si="78"/>
        <v>0</v>
      </c>
      <c r="K112" s="453">
        <f t="shared" si="78"/>
        <v>0</v>
      </c>
      <c r="L112" s="444">
        <f t="shared" si="72"/>
        <v>0</v>
      </c>
      <c r="M112" s="444"/>
      <c r="N112" s="453">
        <f t="shared" ref="N112:T112" si="79">SUM(N113:N116)</f>
        <v>0</v>
      </c>
      <c r="O112" s="453">
        <f t="shared" si="79"/>
        <v>0</v>
      </c>
      <c r="P112" s="453">
        <f t="shared" si="79"/>
        <v>0</v>
      </c>
      <c r="Q112" s="453">
        <f t="shared" si="79"/>
        <v>0</v>
      </c>
      <c r="R112" s="453">
        <f t="shared" si="79"/>
        <v>0</v>
      </c>
      <c r="S112" s="453">
        <f t="shared" si="79"/>
        <v>0</v>
      </c>
      <c r="T112" s="453">
        <f t="shared" si="79"/>
        <v>0</v>
      </c>
      <c r="U112" s="451">
        <f t="shared" si="62"/>
        <v>0</v>
      </c>
      <c r="Y112" s="288"/>
      <c r="Z112" s="288"/>
      <c r="AA112" s="288"/>
      <c r="AB112" s="288"/>
      <c r="AC112" s="288"/>
      <c r="AD112" s="288"/>
      <c r="AE112" s="288"/>
      <c r="AF112" s="288"/>
      <c r="AG112" s="288"/>
      <c r="AH112" s="288"/>
      <c r="AI112" s="288"/>
      <c r="AJ112" s="288"/>
      <c r="AK112" s="288"/>
      <c r="AL112" s="288"/>
      <c r="AM112" s="288"/>
    </row>
    <row r="113" spans="2:39" ht="11.1" customHeight="1">
      <c r="B113" s="1981"/>
      <c r="C113" s="233"/>
      <c r="D113" s="77" t="s">
        <v>190</v>
      </c>
      <c r="E113" s="441">
        <v>0</v>
      </c>
      <c r="F113" s="441">
        <v>0</v>
      </c>
      <c r="G113" s="441">
        <v>0</v>
      </c>
      <c r="H113" s="441">
        <v>0</v>
      </c>
      <c r="I113" s="441">
        <v>0</v>
      </c>
      <c r="J113" s="441">
        <v>0</v>
      </c>
      <c r="K113" s="441">
        <v>0</v>
      </c>
      <c r="L113" s="442">
        <f t="shared" si="72"/>
        <v>0</v>
      </c>
      <c r="M113" s="442"/>
      <c r="N113" s="441">
        <v>0</v>
      </c>
      <c r="O113" s="441">
        <v>0</v>
      </c>
      <c r="P113" s="441">
        <v>0</v>
      </c>
      <c r="Q113" s="441">
        <v>0</v>
      </c>
      <c r="R113" s="441">
        <v>0</v>
      </c>
      <c r="S113" s="441">
        <v>0</v>
      </c>
      <c r="T113" s="441">
        <v>0</v>
      </c>
      <c r="U113" s="450">
        <f t="shared" si="62"/>
        <v>0</v>
      </c>
      <c r="Y113" s="288"/>
      <c r="Z113" s="288"/>
      <c r="AA113" s="288"/>
      <c r="AB113" s="288"/>
      <c r="AC113" s="288"/>
      <c r="AD113" s="288"/>
      <c r="AE113" s="288"/>
      <c r="AF113" s="288"/>
      <c r="AG113" s="288"/>
      <c r="AH113" s="288"/>
      <c r="AI113" s="288"/>
      <c r="AJ113" s="288"/>
      <c r="AK113" s="288"/>
      <c r="AL113" s="288"/>
      <c r="AM113" s="288"/>
    </row>
    <row r="114" spans="2:39" ht="11.1" customHeight="1">
      <c r="B114" s="1981"/>
      <c r="C114" s="233"/>
      <c r="D114" s="77" t="s">
        <v>189</v>
      </c>
      <c r="E114" s="441">
        <v>0</v>
      </c>
      <c r="F114" s="441">
        <v>0</v>
      </c>
      <c r="G114" s="441">
        <v>0</v>
      </c>
      <c r="H114" s="441">
        <v>0</v>
      </c>
      <c r="I114" s="441">
        <v>0</v>
      </c>
      <c r="J114" s="441">
        <v>0</v>
      </c>
      <c r="K114" s="441">
        <v>0</v>
      </c>
      <c r="L114" s="442">
        <f t="shared" si="72"/>
        <v>0</v>
      </c>
      <c r="M114" s="442"/>
      <c r="N114" s="441">
        <v>0</v>
      </c>
      <c r="O114" s="441">
        <v>0</v>
      </c>
      <c r="P114" s="441">
        <v>0</v>
      </c>
      <c r="Q114" s="441">
        <v>0</v>
      </c>
      <c r="R114" s="441">
        <v>0</v>
      </c>
      <c r="S114" s="441">
        <v>0</v>
      </c>
      <c r="T114" s="441">
        <v>0</v>
      </c>
      <c r="U114" s="450">
        <f t="shared" si="62"/>
        <v>0</v>
      </c>
      <c r="Y114" s="288"/>
      <c r="Z114" s="288"/>
      <c r="AA114" s="288"/>
      <c r="AB114" s="288"/>
      <c r="AC114" s="288"/>
      <c r="AD114" s="288"/>
      <c r="AE114" s="288"/>
      <c r="AF114" s="288"/>
      <c r="AG114" s="288"/>
      <c r="AH114" s="288"/>
      <c r="AI114" s="288"/>
      <c r="AJ114" s="288"/>
      <c r="AK114" s="288"/>
      <c r="AL114" s="288"/>
      <c r="AM114" s="288"/>
    </row>
    <row r="115" spans="2:39" ht="11.1" customHeight="1">
      <c r="B115" s="1981"/>
      <c r="C115" s="233"/>
      <c r="D115" s="77" t="s">
        <v>188</v>
      </c>
      <c r="E115" s="441">
        <v>0</v>
      </c>
      <c r="F115" s="441">
        <v>0</v>
      </c>
      <c r="G115" s="441">
        <v>0</v>
      </c>
      <c r="H115" s="441">
        <v>0</v>
      </c>
      <c r="I115" s="441">
        <v>0</v>
      </c>
      <c r="J115" s="441">
        <v>0</v>
      </c>
      <c r="K115" s="441">
        <v>0</v>
      </c>
      <c r="L115" s="442">
        <f t="shared" si="72"/>
        <v>0</v>
      </c>
      <c r="M115" s="442"/>
      <c r="N115" s="441">
        <v>0</v>
      </c>
      <c r="O115" s="441">
        <v>0</v>
      </c>
      <c r="P115" s="441">
        <v>0</v>
      </c>
      <c r="Q115" s="441">
        <v>0</v>
      </c>
      <c r="R115" s="441">
        <v>0</v>
      </c>
      <c r="S115" s="441">
        <v>0</v>
      </c>
      <c r="T115" s="441">
        <v>0</v>
      </c>
      <c r="U115" s="450">
        <f t="shared" si="62"/>
        <v>0</v>
      </c>
      <c r="Y115" s="288"/>
      <c r="Z115" s="288"/>
      <c r="AA115" s="288"/>
      <c r="AB115" s="288"/>
      <c r="AC115" s="288"/>
      <c r="AD115" s="288"/>
      <c r="AE115" s="288"/>
      <c r="AF115" s="288"/>
      <c r="AG115" s="288"/>
      <c r="AH115" s="288"/>
      <c r="AI115" s="288"/>
      <c r="AJ115" s="288"/>
      <c r="AK115" s="288"/>
      <c r="AL115" s="288"/>
      <c r="AM115" s="288"/>
    </row>
    <row r="116" spans="2:39" ht="11.1" customHeight="1">
      <c r="B116" s="1981"/>
      <c r="C116" s="233"/>
      <c r="D116" s="77" t="s">
        <v>187</v>
      </c>
      <c r="E116" s="441">
        <v>0</v>
      </c>
      <c r="F116" s="441">
        <v>0</v>
      </c>
      <c r="G116" s="441">
        <v>0</v>
      </c>
      <c r="H116" s="441">
        <v>0</v>
      </c>
      <c r="I116" s="441">
        <v>0</v>
      </c>
      <c r="J116" s="441">
        <v>0</v>
      </c>
      <c r="K116" s="441">
        <v>0</v>
      </c>
      <c r="L116" s="442">
        <f t="shared" si="72"/>
        <v>0</v>
      </c>
      <c r="M116" s="442"/>
      <c r="N116" s="441">
        <v>0</v>
      </c>
      <c r="O116" s="441">
        <v>0</v>
      </c>
      <c r="P116" s="441">
        <v>0</v>
      </c>
      <c r="Q116" s="441">
        <v>0</v>
      </c>
      <c r="R116" s="441">
        <v>0</v>
      </c>
      <c r="S116" s="441">
        <v>0</v>
      </c>
      <c r="T116" s="441">
        <v>0</v>
      </c>
      <c r="U116" s="450">
        <f t="shared" si="62"/>
        <v>0</v>
      </c>
      <c r="Y116" s="288"/>
      <c r="Z116" s="288"/>
      <c r="AA116" s="288"/>
      <c r="AB116" s="288"/>
      <c r="AC116" s="288"/>
      <c r="AD116" s="288"/>
      <c r="AE116" s="288"/>
      <c r="AF116" s="288"/>
      <c r="AG116" s="288"/>
      <c r="AH116" s="288"/>
      <c r="AI116" s="288"/>
      <c r="AJ116" s="288"/>
      <c r="AK116" s="288"/>
      <c r="AL116" s="288"/>
      <c r="AM116" s="288"/>
    </row>
    <row r="117" spans="2:39" ht="12" customHeight="1">
      <c r="B117" s="1981"/>
      <c r="C117" s="391" t="s">
        <v>51</v>
      </c>
      <c r="D117" s="77"/>
      <c r="E117" s="444">
        <f t="shared" ref="E117:K117" si="80">SUM(E118:E119)</f>
        <v>3</v>
      </c>
      <c r="F117" s="444">
        <f t="shared" si="80"/>
        <v>11</v>
      </c>
      <c r="G117" s="444">
        <f t="shared" si="80"/>
        <v>3</v>
      </c>
      <c r="H117" s="444">
        <f t="shared" si="80"/>
        <v>2</v>
      </c>
      <c r="I117" s="444">
        <f t="shared" si="80"/>
        <v>0</v>
      </c>
      <c r="J117" s="444">
        <f t="shared" si="80"/>
        <v>0</v>
      </c>
      <c r="K117" s="444">
        <f t="shared" si="80"/>
        <v>0</v>
      </c>
      <c r="L117" s="444">
        <f t="shared" si="72"/>
        <v>19</v>
      </c>
      <c r="M117" s="444"/>
      <c r="N117" s="444">
        <f t="shared" ref="N117:T117" si="81">SUM(N118:N119)</f>
        <v>3</v>
      </c>
      <c r="O117" s="444">
        <f t="shared" si="81"/>
        <v>11</v>
      </c>
      <c r="P117" s="444">
        <f t="shared" si="81"/>
        <v>3</v>
      </c>
      <c r="Q117" s="444">
        <f t="shared" si="81"/>
        <v>2</v>
      </c>
      <c r="R117" s="444">
        <f t="shared" si="81"/>
        <v>0</v>
      </c>
      <c r="S117" s="444">
        <f t="shared" si="81"/>
        <v>0</v>
      </c>
      <c r="T117" s="444">
        <f t="shared" si="81"/>
        <v>0</v>
      </c>
      <c r="U117" s="451">
        <f t="shared" si="62"/>
        <v>19</v>
      </c>
      <c r="Y117" s="288"/>
      <c r="Z117" s="288"/>
      <c r="AA117" s="288"/>
      <c r="AB117" s="288"/>
      <c r="AC117" s="288"/>
      <c r="AD117" s="288"/>
      <c r="AE117" s="288"/>
      <c r="AF117" s="288"/>
      <c r="AG117" s="288"/>
      <c r="AH117" s="288"/>
      <c r="AI117" s="288"/>
      <c r="AJ117" s="288"/>
      <c r="AK117" s="288"/>
      <c r="AL117" s="288"/>
      <c r="AM117" s="288"/>
    </row>
    <row r="118" spans="2:39" ht="11.1" customHeight="1">
      <c r="B118" s="1981"/>
      <c r="C118" s="391"/>
      <c r="D118" s="77" t="s">
        <v>186</v>
      </c>
      <c r="E118" s="452">
        <v>3</v>
      </c>
      <c r="F118" s="452">
        <v>11</v>
      </c>
      <c r="G118" s="452">
        <v>3</v>
      </c>
      <c r="H118" s="452">
        <v>2</v>
      </c>
      <c r="I118" s="452">
        <v>0</v>
      </c>
      <c r="J118" s="452">
        <v>0</v>
      </c>
      <c r="K118" s="452">
        <v>0</v>
      </c>
      <c r="L118" s="442">
        <f t="shared" si="72"/>
        <v>19</v>
      </c>
      <c r="M118" s="442"/>
      <c r="N118" s="452">
        <v>3</v>
      </c>
      <c r="O118" s="452">
        <v>11</v>
      </c>
      <c r="P118" s="452">
        <v>3</v>
      </c>
      <c r="Q118" s="452">
        <v>2</v>
      </c>
      <c r="R118" s="452">
        <v>0</v>
      </c>
      <c r="S118" s="452">
        <v>0</v>
      </c>
      <c r="T118" s="452">
        <v>0</v>
      </c>
      <c r="U118" s="450">
        <f t="shared" si="62"/>
        <v>19</v>
      </c>
      <c r="Y118" s="288"/>
      <c r="Z118" s="288"/>
      <c r="AA118" s="288"/>
      <c r="AB118" s="288"/>
      <c r="AC118" s="288"/>
      <c r="AD118" s="288"/>
      <c r="AE118" s="288"/>
      <c r="AF118" s="288"/>
      <c r="AG118" s="288"/>
      <c r="AH118" s="288"/>
      <c r="AI118" s="288"/>
      <c r="AJ118" s="288"/>
      <c r="AK118" s="288"/>
      <c r="AL118" s="288"/>
      <c r="AM118" s="288"/>
    </row>
    <row r="119" spans="2:39" ht="11.1" customHeight="1">
      <c r="B119" s="1982"/>
      <c r="C119" s="233"/>
      <c r="D119" s="77" t="s">
        <v>185</v>
      </c>
      <c r="E119" s="452">
        <v>0</v>
      </c>
      <c r="F119" s="452">
        <v>0</v>
      </c>
      <c r="G119" s="452">
        <v>0</v>
      </c>
      <c r="H119" s="452">
        <v>0</v>
      </c>
      <c r="I119" s="452">
        <v>0</v>
      </c>
      <c r="J119" s="452">
        <v>0</v>
      </c>
      <c r="K119" s="452">
        <v>0</v>
      </c>
      <c r="L119" s="442">
        <f t="shared" si="72"/>
        <v>0</v>
      </c>
      <c r="M119" s="442"/>
      <c r="N119" s="452">
        <v>0</v>
      </c>
      <c r="O119" s="452">
        <v>0</v>
      </c>
      <c r="P119" s="452">
        <v>0</v>
      </c>
      <c r="Q119" s="452">
        <v>0</v>
      </c>
      <c r="R119" s="452">
        <v>0</v>
      </c>
      <c r="S119" s="452">
        <v>0</v>
      </c>
      <c r="T119" s="452">
        <v>0</v>
      </c>
      <c r="U119" s="450">
        <f t="shared" si="62"/>
        <v>0</v>
      </c>
      <c r="Y119" s="288"/>
      <c r="Z119" s="288"/>
      <c r="AA119" s="288"/>
      <c r="AB119" s="288"/>
      <c r="AC119" s="288"/>
      <c r="AD119" s="288"/>
      <c r="AE119" s="288"/>
      <c r="AF119" s="288"/>
      <c r="AG119" s="288"/>
      <c r="AH119" s="288"/>
      <c r="AI119" s="288"/>
      <c r="AJ119" s="288"/>
      <c r="AK119" s="288"/>
      <c r="AL119" s="288"/>
      <c r="AM119" s="288"/>
    </row>
    <row r="120" spans="2:39" ht="12" customHeight="1">
      <c r="B120" s="2010">
        <v>1408</v>
      </c>
      <c r="C120" s="35" t="s">
        <v>25</v>
      </c>
      <c r="D120" s="41"/>
      <c r="E120" s="449">
        <f t="shared" ref="E120:K120" si="82">SUM(E121+E123+E126+E130)</f>
        <v>1</v>
      </c>
      <c r="F120" s="449">
        <f t="shared" si="82"/>
        <v>4</v>
      </c>
      <c r="G120" s="449">
        <f t="shared" si="82"/>
        <v>5</v>
      </c>
      <c r="H120" s="449">
        <f t="shared" si="82"/>
        <v>29</v>
      </c>
      <c r="I120" s="449">
        <f t="shared" si="82"/>
        <v>52</v>
      </c>
      <c r="J120" s="449">
        <f t="shared" si="82"/>
        <v>44</v>
      </c>
      <c r="K120" s="449">
        <f t="shared" si="82"/>
        <v>70</v>
      </c>
      <c r="L120" s="449">
        <f t="shared" si="72"/>
        <v>205</v>
      </c>
      <c r="M120" s="449" t="e">
        <f>SUM(M126,M130,#REF!)</f>
        <v>#REF!</v>
      </c>
      <c r="N120" s="449">
        <f t="shared" ref="N120:T120" si="83">SUM(N121+N123+N126+N130)</f>
        <v>1</v>
      </c>
      <c r="O120" s="449">
        <f t="shared" si="83"/>
        <v>4</v>
      </c>
      <c r="P120" s="449">
        <f t="shared" si="83"/>
        <v>4</v>
      </c>
      <c r="Q120" s="449">
        <f t="shared" si="83"/>
        <v>29</v>
      </c>
      <c r="R120" s="449">
        <f t="shared" si="83"/>
        <v>47</v>
      </c>
      <c r="S120" s="449">
        <f t="shared" si="83"/>
        <v>43</v>
      </c>
      <c r="T120" s="449">
        <f t="shared" si="83"/>
        <v>69</v>
      </c>
      <c r="U120" s="447">
        <f t="shared" si="62"/>
        <v>197</v>
      </c>
      <c r="Y120" s="288"/>
      <c r="Z120" s="288"/>
      <c r="AA120" s="288"/>
      <c r="AB120" s="288"/>
      <c r="AC120" s="288"/>
      <c r="AD120" s="288"/>
      <c r="AE120" s="288"/>
      <c r="AF120" s="288"/>
      <c r="AG120" s="288"/>
      <c r="AH120" s="288"/>
      <c r="AI120" s="288"/>
      <c r="AJ120" s="288"/>
      <c r="AK120" s="288"/>
      <c r="AL120" s="288"/>
      <c r="AM120" s="288"/>
    </row>
    <row r="121" spans="2:39" ht="12" customHeight="1">
      <c r="B121" s="1981"/>
      <c r="C121" s="392" t="s">
        <v>184</v>
      </c>
      <c r="D121" s="278"/>
      <c r="E121" s="444">
        <f t="shared" ref="E121:K121" si="84">SUM(E122)</f>
        <v>0</v>
      </c>
      <c r="F121" s="444">
        <f t="shared" si="84"/>
        <v>0</v>
      </c>
      <c r="G121" s="444">
        <f t="shared" si="84"/>
        <v>0</v>
      </c>
      <c r="H121" s="444">
        <f t="shared" si="84"/>
        <v>0</v>
      </c>
      <c r="I121" s="444">
        <f t="shared" si="84"/>
        <v>0</v>
      </c>
      <c r="J121" s="444">
        <f t="shared" si="84"/>
        <v>0</v>
      </c>
      <c r="K121" s="444">
        <f t="shared" si="84"/>
        <v>0</v>
      </c>
      <c r="L121" s="446">
        <f t="shared" si="72"/>
        <v>0</v>
      </c>
      <c r="M121" s="444"/>
      <c r="N121" s="444">
        <f t="shared" ref="N121:T121" si="85">SUM(N122)</f>
        <v>0</v>
      </c>
      <c r="O121" s="444">
        <f t="shared" si="85"/>
        <v>0</v>
      </c>
      <c r="P121" s="444">
        <f t="shared" si="85"/>
        <v>0</v>
      </c>
      <c r="Q121" s="444">
        <f t="shared" si="85"/>
        <v>0</v>
      </c>
      <c r="R121" s="444">
        <f t="shared" si="85"/>
        <v>0</v>
      </c>
      <c r="S121" s="444">
        <f t="shared" si="85"/>
        <v>0</v>
      </c>
      <c r="T121" s="444">
        <f t="shared" si="85"/>
        <v>0</v>
      </c>
      <c r="U121" s="445">
        <f t="shared" si="62"/>
        <v>0</v>
      </c>
      <c r="Y121" s="288"/>
      <c r="Z121" s="288"/>
      <c r="AA121" s="288"/>
      <c r="AB121" s="288"/>
      <c r="AC121" s="288"/>
      <c r="AD121" s="288"/>
      <c r="AE121" s="288"/>
      <c r="AF121" s="288"/>
      <c r="AG121" s="288"/>
      <c r="AH121" s="288"/>
      <c r="AI121" s="288"/>
      <c r="AJ121" s="288"/>
      <c r="AK121" s="288"/>
      <c r="AL121" s="288"/>
      <c r="AM121" s="288"/>
    </row>
    <row r="122" spans="2:39" ht="10.5" customHeight="1">
      <c r="B122" s="1981"/>
      <c r="C122" s="382"/>
      <c r="D122" s="285" t="s">
        <v>183</v>
      </c>
      <c r="E122" s="441">
        <v>0</v>
      </c>
      <c r="F122" s="441">
        <v>0</v>
      </c>
      <c r="G122" s="441">
        <v>0</v>
      </c>
      <c r="H122" s="441">
        <v>0</v>
      </c>
      <c r="I122" s="441">
        <v>0</v>
      </c>
      <c r="J122" s="441">
        <v>0</v>
      </c>
      <c r="K122" s="441">
        <v>0</v>
      </c>
      <c r="L122" s="442">
        <f t="shared" si="72"/>
        <v>0</v>
      </c>
      <c r="M122" s="444"/>
      <c r="N122" s="441">
        <v>0</v>
      </c>
      <c r="O122" s="441">
        <v>0</v>
      </c>
      <c r="P122" s="441">
        <v>0</v>
      </c>
      <c r="Q122" s="441">
        <v>0</v>
      </c>
      <c r="R122" s="441">
        <v>0</v>
      </c>
      <c r="S122" s="441">
        <v>0</v>
      </c>
      <c r="T122" s="441">
        <v>0</v>
      </c>
      <c r="U122" s="450">
        <f t="shared" si="62"/>
        <v>0</v>
      </c>
      <c r="Y122" s="288"/>
      <c r="Z122" s="288"/>
      <c r="AA122" s="288"/>
      <c r="AB122" s="288"/>
      <c r="AC122" s="288"/>
      <c r="AD122" s="288"/>
      <c r="AE122" s="288"/>
      <c r="AF122" s="288"/>
      <c r="AG122" s="288"/>
      <c r="AH122" s="288"/>
      <c r="AI122" s="288"/>
      <c r="AJ122" s="288"/>
      <c r="AK122" s="288"/>
      <c r="AL122" s="288"/>
      <c r="AM122" s="288"/>
    </row>
    <row r="123" spans="2:39" ht="12" customHeight="1">
      <c r="B123" s="1981"/>
      <c r="C123" s="392" t="s">
        <v>131</v>
      </c>
      <c r="D123" s="278"/>
      <c r="E123" s="444">
        <f t="shared" ref="E123:K123" si="86">SUM(E124:E125)</f>
        <v>0</v>
      </c>
      <c r="F123" s="444">
        <f t="shared" si="86"/>
        <v>2</v>
      </c>
      <c r="G123" s="444">
        <f t="shared" si="86"/>
        <v>3</v>
      </c>
      <c r="H123" s="444">
        <f t="shared" si="86"/>
        <v>18</v>
      </c>
      <c r="I123" s="444">
        <f t="shared" si="86"/>
        <v>29</v>
      </c>
      <c r="J123" s="444">
        <f t="shared" si="86"/>
        <v>23</v>
      </c>
      <c r="K123" s="444">
        <f t="shared" si="86"/>
        <v>46</v>
      </c>
      <c r="L123" s="444">
        <f t="shared" si="72"/>
        <v>121</v>
      </c>
      <c r="M123" s="444"/>
      <c r="N123" s="444">
        <f t="shared" ref="N123:T123" si="87">SUM(N124:N125)</f>
        <v>0</v>
      </c>
      <c r="O123" s="444">
        <f t="shared" si="87"/>
        <v>2</v>
      </c>
      <c r="P123" s="444">
        <f t="shared" si="87"/>
        <v>3</v>
      </c>
      <c r="Q123" s="444">
        <f t="shared" si="87"/>
        <v>18</v>
      </c>
      <c r="R123" s="444">
        <f t="shared" si="87"/>
        <v>26</v>
      </c>
      <c r="S123" s="444">
        <f t="shared" si="87"/>
        <v>23</v>
      </c>
      <c r="T123" s="444">
        <f t="shared" si="87"/>
        <v>45</v>
      </c>
      <c r="U123" s="451">
        <f t="shared" si="62"/>
        <v>117</v>
      </c>
      <c r="Y123" s="288"/>
      <c r="Z123" s="288"/>
      <c r="AA123" s="288"/>
      <c r="AB123" s="288"/>
      <c r="AC123" s="288"/>
      <c r="AD123" s="288"/>
      <c r="AE123" s="288"/>
      <c r="AF123" s="288"/>
      <c r="AG123" s="288"/>
      <c r="AH123" s="288"/>
      <c r="AI123" s="288"/>
      <c r="AJ123" s="288"/>
      <c r="AK123" s="288"/>
      <c r="AL123" s="288"/>
      <c r="AM123" s="288"/>
    </row>
    <row r="124" spans="2:39" ht="10.5" customHeight="1">
      <c r="B124" s="1981"/>
      <c r="C124" s="392"/>
      <c r="D124" s="285" t="s">
        <v>182</v>
      </c>
      <c r="E124" s="452">
        <v>0</v>
      </c>
      <c r="F124" s="452">
        <v>2</v>
      </c>
      <c r="G124" s="452">
        <v>3</v>
      </c>
      <c r="H124" s="452">
        <v>18</v>
      </c>
      <c r="I124" s="452">
        <v>29</v>
      </c>
      <c r="J124" s="452">
        <v>23</v>
      </c>
      <c r="K124" s="452">
        <v>46</v>
      </c>
      <c r="L124" s="442">
        <f t="shared" si="72"/>
        <v>121</v>
      </c>
      <c r="M124" s="444"/>
      <c r="N124" s="452">
        <v>0</v>
      </c>
      <c r="O124" s="452">
        <v>2</v>
      </c>
      <c r="P124" s="452">
        <v>3</v>
      </c>
      <c r="Q124" s="452">
        <v>18</v>
      </c>
      <c r="R124" s="452">
        <v>26</v>
      </c>
      <c r="S124" s="452">
        <v>23</v>
      </c>
      <c r="T124" s="452">
        <v>45</v>
      </c>
      <c r="U124" s="450">
        <f t="shared" si="62"/>
        <v>117</v>
      </c>
      <c r="Y124" s="288"/>
      <c r="Z124" s="288"/>
      <c r="AA124" s="288"/>
      <c r="AB124" s="288"/>
      <c r="AC124" s="288"/>
      <c r="AD124" s="288"/>
      <c r="AE124" s="288"/>
      <c r="AF124" s="288"/>
      <c r="AG124" s="288"/>
      <c r="AH124" s="288"/>
      <c r="AI124" s="288"/>
      <c r="AJ124" s="288"/>
      <c r="AK124" s="288"/>
      <c r="AL124" s="288"/>
      <c r="AM124" s="288"/>
    </row>
    <row r="125" spans="2:39" ht="10.5" customHeight="1">
      <c r="B125" s="1981"/>
      <c r="C125" s="382"/>
      <c r="D125" s="285" t="s">
        <v>251</v>
      </c>
      <c r="E125" s="441">
        <v>0</v>
      </c>
      <c r="F125" s="441">
        <v>0</v>
      </c>
      <c r="G125" s="441">
        <v>0</v>
      </c>
      <c r="H125" s="441">
        <v>0</v>
      </c>
      <c r="I125" s="441">
        <v>0</v>
      </c>
      <c r="J125" s="441">
        <v>0</v>
      </c>
      <c r="K125" s="441">
        <v>0</v>
      </c>
      <c r="L125" s="442">
        <f t="shared" si="72"/>
        <v>0</v>
      </c>
      <c r="M125" s="444"/>
      <c r="N125" s="441">
        <v>0</v>
      </c>
      <c r="O125" s="441">
        <v>0</v>
      </c>
      <c r="P125" s="441">
        <v>0</v>
      </c>
      <c r="Q125" s="441">
        <v>0</v>
      </c>
      <c r="R125" s="441">
        <v>0</v>
      </c>
      <c r="S125" s="441">
        <v>0</v>
      </c>
      <c r="T125" s="441">
        <v>0</v>
      </c>
      <c r="U125" s="450">
        <f t="shared" si="62"/>
        <v>0</v>
      </c>
      <c r="Y125" s="288"/>
      <c r="Z125" s="288"/>
      <c r="AA125" s="288"/>
      <c r="AB125" s="288"/>
      <c r="AC125" s="288"/>
      <c r="AD125" s="288"/>
      <c r="AE125" s="288"/>
      <c r="AF125" s="288"/>
      <c r="AG125" s="288"/>
      <c r="AH125" s="288"/>
      <c r="AI125" s="288"/>
      <c r="AJ125" s="288"/>
      <c r="AK125" s="288"/>
      <c r="AL125" s="288"/>
      <c r="AM125" s="288"/>
    </row>
    <row r="126" spans="2:39" ht="12" customHeight="1">
      <c r="B126" s="1981"/>
      <c r="C126" s="391" t="s">
        <v>38</v>
      </c>
      <c r="D126" s="77"/>
      <c r="E126" s="444">
        <f t="shared" ref="E126:K126" si="88">SUM(E127:E129)</f>
        <v>1</v>
      </c>
      <c r="F126" s="444">
        <f t="shared" si="88"/>
        <v>0</v>
      </c>
      <c r="G126" s="444">
        <f t="shared" si="88"/>
        <v>2</v>
      </c>
      <c r="H126" s="444">
        <f t="shared" si="88"/>
        <v>9</v>
      </c>
      <c r="I126" s="444">
        <f t="shared" si="88"/>
        <v>16</v>
      </c>
      <c r="J126" s="444">
        <f t="shared" si="88"/>
        <v>17</v>
      </c>
      <c r="K126" s="444">
        <f t="shared" si="88"/>
        <v>10</v>
      </c>
      <c r="L126" s="444">
        <f t="shared" si="72"/>
        <v>55</v>
      </c>
      <c r="M126" s="444"/>
      <c r="N126" s="444">
        <f t="shared" ref="N126:T126" si="89">SUM(N127:N129)</f>
        <v>1</v>
      </c>
      <c r="O126" s="444">
        <f t="shared" si="89"/>
        <v>0</v>
      </c>
      <c r="P126" s="444">
        <f t="shared" si="89"/>
        <v>1</v>
      </c>
      <c r="Q126" s="444">
        <f t="shared" si="89"/>
        <v>9</v>
      </c>
      <c r="R126" s="444">
        <f t="shared" si="89"/>
        <v>16</v>
      </c>
      <c r="S126" s="444">
        <f t="shared" si="89"/>
        <v>16</v>
      </c>
      <c r="T126" s="444">
        <f t="shared" si="89"/>
        <v>10</v>
      </c>
      <c r="U126" s="451">
        <f t="shared" si="62"/>
        <v>53</v>
      </c>
      <c r="Y126" s="288"/>
      <c r="Z126" s="288"/>
      <c r="AA126" s="288"/>
      <c r="AB126" s="288"/>
      <c r="AC126" s="288"/>
      <c r="AD126" s="288"/>
      <c r="AE126" s="288"/>
      <c r="AF126" s="288"/>
      <c r="AG126" s="288"/>
      <c r="AH126" s="288"/>
      <c r="AI126" s="288"/>
      <c r="AJ126" s="288"/>
      <c r="AK126" s="288"/>
      <c r="AL126" s="288"/>
      <c r="AM126" s="288"/>
    </row>
    <row r="127" spans="2:39" ht="11.1" customHeight="1">
      <c r="B127" s="1981"/>
      <c r="C127" s="391"/>
      <c r="D127" s="77" t="s">
        <v>180</v>
      </c>
      <c r="E127" s="452">
        <v>0</v>
      </c>
      <c r="F127" s="452">
        <v>0</v>
      </c>
      <c r="G127" s="452">
        <v>2</v>
      </c>
      <c r="H127" s="452">
        <v>4</v>
      </c>
      <c r="I127" s="452">
        <v>5</v>
      </c>
      <c r="J127" s="452">
        <v>4</v>
      </c>
      <c r="K127" s="452">
        <v>4</v>
      </c>
      <c r="L127" s="442">
        <f t="shared" si="72"/>
        <v>19</v>
      </c>
      <c r="M127" s="442"/>
      <c r="N127" s="452">
        <v>0</v>
      </c>
      <c r="O127" s="452">
        <v>0</v>
      </c>
      <c r="P127" s="452">
        <v>1</v>
      </c>
      <c r="Q127" s="452">
        <v>4</v>
      </c>
      <c r="R127" s="452">
        <v>5</v>
      </c>
      <c r="S127" s="452">
        <v>4</v>
      </c>
      <c r="T127" s="452">
        <v>4</v>
      </c>
      <c r="U127" s="450">
        <f t="shared" si="62"/>
        <v>18</v>
      </c>
      <c r="Y127" s="288"/>
      <c r="Z127" s="288"/>
      <c r="AA127" s="288"/>
      <c r="AB127" s="288"/>
      <c r="AC127" s="288"/>
      <c r="AD127" s="288"/>
      <c r="AE127" s="288"/>
      <c r="AF127" s="288"/>
      <c r="AG127" s="288"/>
      <c r="AH127" s="288"/>
      <c r="AI127" s="288"/>
      <c r="AJ127" s="288"/>
      <c r="AK127" s="288"/>
      <c r="AL127" s="288"/>
      <c r="AM127" s="288"/>
    </row>
    <row r="128" spans="2:39" ht="11.1" customHeight="1">
      <c r="B128" s="1981"/>
      <c r="C128" s="391"/>
      <c r="D128" s="77" t="s">
        <v>179</v>
      </c>
      <c r="E128" s="452">
        <v>1</v>
      </c>
      <c r="F128" s="452">
        <v>0</v>
      </c>
      <c r="G128" s="452">
        <v>0</v>
      </c>
      <c r="H128" s="452">
        <v>3</v>
      </c>
      <c r="I128" s="452">
        <v>6</v>
      </c>
      <c r="J128" s="452">
        <v>9</v>
      </c>
      <c r="K128" s="452">
        <v>5</v>
      </c>
      <c r="L128" s="442">
        <f t="shared" si="72"/>
        <v>24</v>
      </c>
      <c r="M128" s="442"/>
      <c r="N128" s="452">
        <v>1</v>
      </c>
      <c r="O128" s="452">
        <v>0</v>
      </c>
      <c r="P128" s="452">
        <v>0</v>
      </c>
      <c r="Q128" s="452">
        <v>3</v>
      </c>
      <c r="R128" s="452">
        <v>6</v>
      </c>
      <c r="S128" s="452">
        <v>9</v>
      </c>
      <c r="T128" s="452">
        <v>5</v>
      </c>
      <c r="U128" s="450">
        <f t="shared" si="62"/>
        <v>24</v>
      </c>
      <c r="Y128" s="288"/>
      <c r="Z128" s="288"/>
      <c r="AA128" s="288"/>
      <c r="AB128" s="288"/>
      <c r="AC128" s="288"/>
      <c r="AD128" s="288"/>
      <c r="AE128" s="288"/>
      <c r="AF128" s="288"/>
      <c r="AG128" s="288"/>
      <c r="AH128" s="288"/>
      <c r="AI128" s="288"/>
      <c r="AJ128" s="288"/>
      <c r="AK128" s="288"/>
      <c r="AL128" s="288"/>
      <c r="AM128" s="288"/>
    </row>
    <row r="129" spans="1:39" ht="11.1" customHeight="1">
      <c r="B129" s="1981"/>
      <c r="C129" s="391"/>
      <c r="D129" s="77" t="s">
        <v>178</v>
      </c>
      <c r="E129" s="452">
        <v>0</v>
      </c>
      <c r="F129" s="452">
        <v>0</v>
      </c>
      <c r="G129" s="452">
        <v>0</v>
      </c>
      <c r="H129" s="452">
        <v>2</v>
      </c>
      <c r="I129" s="452">
        <v>5</v>
      </c>
      <c r="J129" s="452">
        <v>4</v>
      </c>
      <c r="K129" s="452">
        <v>1</v>
      </c>
      <c r="L129" s="442">
        <f t="shared" si="72"/>
        <v>12</v>
      </c>
      <c r="M129" s="442"/>
      <c r="N129" s="452">
        <v>0</v>
      </c>
      <c r="O129" s="452">
        <v>0</v>
      </c>
      <c r="P129" s="452">
        <v>0</v>
      </c>
      <c r="Q129" s="452">
        <v>2</v>
      </c>
      <c r="R129" s="452">
        <v>5</v>
      </c>
      <c r="S129" s="452">
        <v>3</v>
      </c>
      <c r="T129" s="452">
        <v>1</v>
      </c>
      <c r="U129" s="450">
        <f t="shared" si="62"/>
        <v>11</v>
      </c>
      <c r="Y129" s="288"/>
      <c r="Z129" s="288"/>
      <c r="AA129" s="288"/>
      <c r="AB129" s="288"/>
      <c r="AC129" s="288"/>
      <c r="AD129" s="288"/>
      <c r="AE129" s="288"/>
      <c r="AF129" s="288"/>
      <c r="AG129" s="288"/>
      <c r="AH129" s="288"/>
      <c r="AI129" s="288"/>
      <c r="AJ129" s="288"/>
      <c r="AK129" s="288"/>
      <c r="AL129" s="288"/>
      <c r="AM129" s="288"/>
    </row>
    <row r="130" spans="1:39" ht="12" customHeight="1">
      <c r="B130" s="1981"/>
      <c r="C130" s="391" t="s">
        <v>39</v>
      </c>
      <c r="D130" s="47"/>
      <c r="E130" s="444">
        <f t="shared" ref="E130:K130" si="90">SUM(E131)</f>
        <v>0</v>
      </c>
      <c r="F130" s="444">
        <f t="shared" si="90"/>
        <v>2</v>
      </c>
      <c r="G130" s="444">
        <f t="shared" si="90"/>
        <v>0</v>
      </c>
      <c r="H130" s="444">
        <f t="shared" si="90"/>
        <v>2</v>
      </c>
      <c r="I130" s="444">
        <f t="shared" si="90"/>
        <v>7</v>
      </c>
      <c r="J130" s="444">
        <f t="shared" si="90"/>
        <v>4</v>
      </c>
      <c r="K130" s="444">
        <f t="shared" si="90"/>
        <v>14</v>
      </c>
      <c r="L130" s="444">
        <f t="shared" si="72"/>
        <v>29</v>
      </c>
      <c r="M130" s="444"/>
      <c r="N130" s="444">
        <f t="shared" ref="N130:T130" si="91">SUM(N131)</f>
        <v>0</v>
      </c>
      <c r="O130" s="444">
        <f t="shared" si="91"/>
        <v>2</v>
      </c>
      <c r="P130" s="444">
        <f t="shared" si="91"/>
        <v>0</v>
      </c>
      <c r="Q130" s="444">
        <f t="shared" si="91"/>
        <v>2</v>
      </c>
      <c r="R130" s="444">
        <f t="shared" si="91"/>
        <v>5</v>
      </c>
      <c r="S130" s="444">
        <f t="shared" si="91"/>
        <v>4</v>
      </c>
      <c r="T130" s="444">
        <f t="shared" si="91"/>
        <v>14</v>
      </c>
      <c r="U130" s="451">
        <f t="shared" si="62"/>
        <v>27</v>
      </c>
      <c r="Y130" s="288"/>
      <c r="Z130" s="288"/>
      <c r="AA130" s="288"/>
      <c r="AB130" s="288"/>
      <c r="AC130" s="288"/>
      <c r="AD130" s="288"/>
      <c r="AE130" s="288"/>
      <c r="AF130" s="288"/>
      <c r="AG130" s="288"/>
      <c r="AH130" s="288"/>
      <c r="AI130" s="288"/>
      <c r="AJ130" s="288"/>
      <c r="AK130" s="288"/>
      <c r="AL130" s="288"/>
      <c r="AM130" s="288"/>
    </row>
    <row r="131" spans="1:39" ht="11.1" customHeight="1">
      <c r="B131" s="1981"/>
      <c r="C131" s="233"/>
      <c r="D131" s="77" t="s">
        <v>177</v>
      </c>
      <c r="E131" s="441">
        <v>0</v>
      </c>
      <c r="F131" s="441">
        <v>2</v>
      </c>
      <c r="G131" s="441">
        <v>0</v>
      </c>
      <c r="H131" s="441">
        <v>2</v>
      </c>
      <c r="I131" s="441">
        <v>7</v>
      </c>
      <c r="J131" s="441">
        <v>4</v>
      </c>
      <c r="K131" s="441">
        <v>14</v>
      </c>
      <c r="L131" s="442">
        <f t="shared" si="72"/>
        <v>29</v>
      </c>
      <c r="M131" s="442"/>
      <c r="N131" s="441">
        <v>0</v>
      </c>
      <c r="O131" s="441">
        <v>2</v>
      </c>
      <c r="P131" s="441">
        <v>0</v>
      </c>
      <c r="Q131" s="441">
        <v>2</v>
      </c>
      <c r="R131" s="441">
        <v>5</v>
      </c>
      <c r="S131" s="441">
        <v>4</v>
      </c>
      <c r="T131" s="441">
        <v>14</v>
      </c>
      <c r="U131" s="450">
        <f t="shared" si="62"/>
        <v>27</v>
      </c>
      <c r="Y131" s="288"/>
      <c r="Z131" s="288"/>
      <c r="AA131" s="288"/>
      <c r="AB131" s="288"/>
      <c r="AC131" s="288"/>
      <c r="AD131" s="288"/>
      <c r="AE131" s="288"/>
      <c r="AF131" s="288"/>
      <c r="AG131" s="288"/>
      <c r="AH131" s="288"/>
      <c r="AI131" s="288"/>
      <c r="AJ131" s="288"/>
      <c r="AK131" s="288"/>
      <c r="AL131" s="288"/>
      <c r="AM131" s="288"/>
    </row>
    <row r="132" spans="1:39" ht="12" customHeight="1">
      <c r="B132" s="2010">
        <v>1624</v>
      </c>
      <c r="C132" s="35" t="s">
        <v>130</v>
      </c>
      <c r="D132" s="111"/>
      <c r="E132" s="448">
        <f t="shared" ref="E132:K132" si="92">SUM(E133,E135)</f>
        <v>2</v>
      </c>
      <c r="F132" s="448">
        <f t="shared" si="92"/>
        <v>9</v>
      </c>
      <c r="G132" s="448">
        <f t="shared" si="92"/>
        <v>5</v>
      </c>
      <c r="H132" s="448">
        <f t="shared" si="92"/>
        <v>4</v>
      </c>
      <c r="I132" s="448">
        <f t="shared" si="92"/>
        <v>1</v>
      </c>
      <c r="J132" s="448">
        <f t="shared" si="92"/>
        <v>0</v>
      </c>
      <c r="K132" s="448">
        <f t="shared" si="92"/>
        <v>0</v>
      </c>
      <c r="L132" s="449">
        <f t="shared" si="72"/>
        <v>21</v>
      </c>
      <c r="M132" s="448" t="e">
        <f>SUM(M133,#REF!,M135)</f>
        <v>#REF!</v>
      </c>
      <c r="N132" s="448">
        <f t="shared" ref="N132:T132" si="93">SUM(N133,N135)</f>
        <v>2</v>
      </c>
      <c r="O132" s="448">
        <f t="shared" si="93"/>
        <v>8</v>
      </c>
      <c r="P132" s="448">
        <f t="shared" si="93"/>
        <v>5</v>
      </c>
      <c r="Q132" s="448">
        <f t="shared" si="93"/>
        <v>4</v>
      </c>
      <c r="R132" s="448">
        <f t="shared" si="93"/>
        <v>1</v>
      </c>
      <c r="S132" s="448">
        <f t="shared" si="93"/>
        <v>0</v>
      </c>
      <c r="T132" s="448">
        <f t="shared" si="93"/>
        <v>0</v>
      </c>
      <c r="U132" s="447">
        <f t="shared" si="62"/>
        <v>20</v>
      </c>
      <c r="Y132" s="288"/>
      <c r="Z132" s="288"/>
      <c r="AA132" s="288"/>
      <c r="AB132" s="288"/>
      <c r="AC132" s="288"/>
      <c r="AD132" s="288"/>
      <c r="AE132" s="288"/>
      <c r="AF132" s="288"/>
      <c r="AG132" s="288"/>
      <c r="AH132" s="288"/>
      <c r="AI132" s="288"/>
      <c r="AJ132" s="288"/>
      <c r="AK132" s="288"/>
      <c r="AL132" s="288"/>
      <c r="AM132" s="288"/>
    </row>
    <row r="133" spans="1:39" ht="12" customHeight="1">
      <c r="B133" s="1981"/>
      <c r="C133" s="385" t="s">
        <v>176</v>
      </c>
      <c r="D133" s="339"/>
      <c r="E133" s="446">
        <f t="shared" ref="E133:K133" si="94">SUM(E134)</f>
        <v>0</v>
      </c>
      <c r="F133" s="446">
        <f t="shared" si="94"/>
        <v>0</v>
      </c>
      <c r="G133" s="446">
        <f t="shared" si="94"/>
        <v>0</v>
      </c>
      <c r="H133" s="446">
        <f t="shared" si="94"/>
        <v>0</v>
      </c>
      <c r="I133" s="446">
        <f t="shared" si="94"/>
        <v>0</v>
      </c>
      <c r="J133" s="446">
        <f t="shared" si="94"/>
        <v>0</v>
      </c>
      <c r="K133" s="446">
        <f t="shared" si="94"/>
        <v>0</v>
      </c>
      <c r="L133" s="446">
        <f t="shared" si="72"/>
        <v>0</v>
      </c>
      <c r="M133" s="446">
        <f t="shared" ref="M133:T133" si="95">SUM(M134)</f>
        <v>0</v>
      </c>
      <c r="N133" s="446">
        <f t="shared" si="95"/>
        <v>0</v>
      </c>
      <c r="O133" s="446">
        <f t="shared" si="95"/>
        <v>0</v>
      </c>
      <c r="P133" s="446">
        <f t="shared" si="95"/>
        <v>0</v>
      </c>
      <c r="Q133" s="446">
        <f t="shared" si="95"/>
        <v>0</v>
      </c>
      <c r="R133" s="446">
        <f t="shared" si="95"/>
        <v>0</v>
      </c>
      <c r="S133" s="446">
        <f t="shared" si="95"/>
        <v>0</v>
      </c>
      <c r="T133" s="446">
        <f t="shared" si="95"/>
        <v>0</v>
      </c>
      <c r="U133" s="445">
        <f t="shared" si="62"/>
        <v>0</v>
      </c>
      <c r="Y133" s="288"/>
      <c r="Z133" s="288"/>
      <c r="AA133" s="288"/>
      <c r="AB133" s="288"/>
      <c r="AC133" s="288"/>
      <c r="AD133" s="288"/>
      <c r="AE133" s="288"/>
      <c r="AF133" s="288"/>
      <c r="AG133" s="288"/>
      <c r="AH133" s="288"/>
      <c r="AI133" s="288"/>
      <c r="AJ133" s="288"/>
      <c r="AK133" s="288"/>
      <c r="AL133" s="288"/>
      <c r="AM133" s="288"/>
    </row>
    <row r="134" spans="1:39" ht="10.5" customHeight="1">
      <c r="B134" s="1981"/>
      <c r="C134" s="382"/>
      <c r="D134" s="77" t="s">
        <v>175</v>
      </c>
      <c r="E134" s="441">
        <v>0</v>
      </c>
      <c r="F134" s="441">
        <v>0</v>
      </c>
      <c r="G134" s="441">
        <v>0</v>
      </c>
      <c r="H134" s="441">
        <v>0</v>
      </c>
      <c r="I134" s="441">
        <v>0</v>
      </c>
      <c r="J134" s="441">
        <v>0</v>
      </c>
      <c r="K134" s="441">
        <v>0</v>
      </c>
      <c r="L134" s="444">
        <f t="shared" si="72"/>
        <v>0</v>
      </c>
      <c r="M134" s="444"/>
      <c r="N134" s="441">
        <v>0</v>
      </c>
      <c r="O134" s="441">
        <v>0</v>
      </c>
      <c r="P134" s="441">
        <v>0</v>
      </c>
      <c r="Q134" s="441">
        <v>0</v>
      </c>
      <c r="R134" s="441">
        <v>0</v>
      </c>
      <c r="S134" s="441">
        <v>0</v>
      </c>
      <c r="T134" s="441">
        <v>0</v>
      </c>
      <c r="U134" s="440">
        <f t="shared" si="62"/>
        <v>0</v>
      </c>
      <c r="Y134" s="288"/>
      <c r="Z134" s="288"/>
      <c r="AA134" s="288"/>
      <c r="AB134" s="288"/>
      <c r="AC134" s="288"/>
      <c r="AD134" s="288"/>
      <c r="AE134" s="288"/>
      <c r="AF134" s="288"/>
      <c r="AG134" s="288"/>
      <c r="AH134" s="288"/>
      <c r="AI134" s="288"/>
      <c r="AJ134" s="288"/>
      <c r="AK134" s="288"/>
      <c r="AL134" s="288"/>
      <c r="AM134" s="288"/>
    </row>
    <row r="135" spans="1:39" ht="12" customHeight="1">
      <c r="B135" s="1981"/>
      <c r="C135" s="47" t="s">
        <v>52</v>
      </c>
      <c r="E135" s="444">
        <f t="shared" ref="E135:K135" si="96">SUM(E136)</f>
        <v>2</v>
      </c>
      <c r="F135" s="444">
        <f t="shared" si="96"/>
        <v>9</v>
      </c>
      <c r="G135" s="444">
        <f t="shared" si="96"/>
        <v>5</v>
      </c>
      <c r="H135" s="444">
        <f t="shared" si="96"/>
        <v>4</v>
      </c>
      <c r="I135" s="444">
        <f t="shared" si="96"/>
        <v>1</v>
      </c>
      <c r="J135" s="444">
        <f t="shared" si="96"/>
        <v>0</v>
      </c>
      <c r="K135" s="444">
        <f t="shared" si="96"/>
        <v>0</v>
      </c>
      <c r="L135" s="444">
        <f t="shared" si="72"/>
        <v>21</v>
      </c>
      <c r="M135" s="444">
        <f t="shared" ref="M135:T135" si="97">SUM(M136)</f>
        <v>0</v>
      </c>
      <c r="N135" s="444">
        <f t="shared" si="97"/>
        <v>2</v>
      </c>
      <c r="O135" s="444">
        <f t="shared" si="97"/>
        <v>8</v>
      </c>
      <c r="P135" s="444">
        <f t="shared" si="97"/>
        <v>5</v>
      </c>
      <c r="Q135" s="444">
        <f t="shared" si="97"/>
        <v>4</v>
      </c>
      <c r="R135" s="444">
        <f t="shared" si="97"/>
        <v>1</v>
      </c>
      <c r="S135" s="444">
        <f t="shared" si="97"/>
        <v>0</v>
      </c>
      <c r="T135" s="444">
        <f t="shared" si="97"/>
        <v>0</v>
      </c>
      <c r="U135" s="443">
        <f t="shared" si="62"/>
        <v>20</v>
      </c>
      <c r="Y135" s="288"/>
      <c r="Z135" s="288"/>
      <c r="AA135" s="288"/>
      <c r="AB135" s="288"/>
      <c r="AC135" s="288"/>
      <c r="AD135" s="288"/>
      <c r="AE135" s="288"/>
      <c r="AF135" s="288"/>
      <c r="AG135" s="288"/>
      <c r="AH135" s="288"/>
      <c r="AI135" s="288"/>
      <c r="AJ135" s="288"/>
      <c r="AK135" s="288"/>
      <c r="AL135" s="288"/>
      <c r="AM135" s="288"/>
    </row>
    <row r="136" spans="1:39" ht="11.1" customHeight="1">
      <c r="B136" s="1982"/>
      <c r="C136" s="77"/>
      <c r="D136" s="77" t="s">
        <v>174</v>
      </c>
      <c r="E136" s="441">
        <v>2</v>
      </c>
      <c r="F136" s="441">
        <v>9</v>
      </c>
      <c r="G136" s="441">
        <v>5</v>
      </c>
      <c r="H136" s="441">
        <v>4</v>
      </c>
      <c r="I136" s="441">
        <v>1</v>
      </c>
      <c r="J136" s="441">
        <v>0</v>
      </c>
      <c r="K136" s="441">
        <v>0</v>
      </c>
      <c r="L136" s="442">
        <f t="shared" si="72"/>
        <v>21</v>
      </c>
      <c r="M136" s="442">
        <v>0</v>
      </c>
      <c r="N136" s="441">
        <v>2</v>
      </c>
      <c r="O136" s="441">
        <v>8</v>
      </c>
      <c r="P136" s="441">
        <v>5</v>
      </c>
      <c r="Q136" s="441">
        <v>4</v>
      </c>
      <c r="R136" s="441">
        <v>1</v>
      </c>
      <c r="S136" s="441">
        <v>0</v>
      </c>
      <c r="T136" s="441">
        <v>0</v>
      </c>
      <c r="U136" s="440">
        <f t="shared" si="62"/>
        <v>20</v>
      </c>
      <c r="Y136" s="288"/>
      <c r="Z136" s="288"/>
      <c r="AA136" s="288"/>
      <c r="AB136" s="288"/>
      <c r="AC136" s="288"/>
      <c r="AD136" s="288"/>
      <c r="AE136" s="288"/>
      <c r="AF136" s="288"/>
      <c r="AG136" s="288"/>
      <c r="AH136" s="288"/>
      <c r="AI136" s="288"/>
      <c r="AJ136" s="288"/>
      <c r="AK136" s="288"/>
      <c r="AL136" s="288"/>
      <c r="AM136" s="288"/>
    </row>
    <row r="137" spans="1:39" ht="12" customHeight="1">
      <c r="C137" s="2464" t="s">
        <v>5</v>
      </c>
      <c r="D137" s="2465"/>
      <c r="E137" s="376">
        <f t="shared" ref="E137:L137" si="98">SUM(E7+E32+E63+E75+E82+E100+E111+E120+E132)</f>
        <v>232</v>
      </c>
      <c r="F137" s="376">
        <f t="shared" si="98"/>
        <v>1589</v>
      </c>
      <c r="G137" s="376">
        <f t="shared" si="98"/>
        <v>659</v>
      </c>
      <c r="H137" s="376">
        <f t="shared" si="98"/>
        <v>613</v>
      </c>
      <c r="I137" s="376">
        <f t="shared" si="98"/>
        <v>121</v>
      </c>
      <c r="J137" s="376">
        <f t="shared" si="98"/>
        <v>76</v>
      </c>
      <c r="K137" s="376">
        <f t="shared" si="98"/>
        <v>105</v>
      </c>
      <c r="L137" s="376">
        <f t="shared" si="98"/>
        <v>3395</v>
      </c>
      <c r="M137" s="376"/>
      <c r="N137" s="376">
        <f t="shared" ref="N137:U137" si="99">SUM(N7+N32+N63+N75+N82+N100+N111+N120+N132)</f>
        <v>182</v>
      </c>
      <c r="O137" s="376">
        <f t="shared" si="99"/>
        <v>1262</v>
      </c>
      <c r="P137" s="376">
        <f t="shared" si="99"/>
        <v>527</v>
      </c>
      <c r="Q137" s="376">
        <f t="shared" si="99"/>
        <v>501</v>
      </c>
      <c r="R137" s="376">
        <f t="shared" si="99"/>
        <v>102</v>
      </c>
      <c r="S137" s="376">
        <f t="shared" si="99"/>
        <v>71</v>
      </c>
      <c r="T137" s="376">
        <f t="shared" si="99"/>
        <v>100</v>
      </c>
      <c r="U137" s="376">
        <f t="shared" si="99"/>
        <v>2745</v>
      </c>
      <c r="Y137" s="288"/>
      <c r="Z137" s="288"/>
      <c r="AA137" s="288"/>
      <c r="AB137" s="288"/>
      <c r="AC137" s="288"/>
      <c r="AD137" s="288"/>
      <c r="AE137" s="288"/>
      <c r="AF137" s="288"/>
      <c r="AG137" s="288"/>
      <c r="AH137" s="288"/>
      <c r="AI137" s="288"/>
      <c r="AJ137" s="288"/>
      <c r="AK137" s="288"/>
      <c r="AL137" s="288"/>
      <c r="AM137" s="288"/>
    </row>
    <row r="138" spans="1:39" s="374" customFormat="1" ht="11.25">
      <c r="A138" s="375"/>
      <c r="B138" s="375"/>
      <c r="C138" s="285" t="s">
        <v>173</v>
      </c>
      <c r="E138" s="372"/>
      <c r="F138" s="372"/>
      <c r="G138" s="372"/>
      <c r="H138" s="372"/>
      <c r="I138" s="372"/>
      <c r="J138" s="372"/>
      <c r="K138" s="372"/>
      <c r="L138" s="372"/>
      <c r="M138" s="372"/>
      <c r="N138" s="372"/>
      <c r="O138" s="372"/>
      <c r="P138" s="372"/>
      <c r="Q138" s="372"/>
      <c r="R138" s="372"/>
      <c r="S138" s="372"/>
      <c r="T138" s="372"/>
      <c r="U138" s="372"/>
    </row>
    <row r="139" spans="1:39" ht="11.25" customHeight="1">
      <c r="C139" s="285"/>
      <c r="Y139" s="288"/>
      <c r="Z139" s="288"/>
      <c r="AA139" s="288"/>
      <c r="AB139" s="288"/>
      <c r="AC139" s="288"/>
      <c r="AD139" s="288"/>
      <c r="AE139" s="288"/>
      <c r="AF139" s="288"/>
      <c r="AG139" s="288"/>
      <c r="AH139" s="288"/>
      <c r="AI139" s="288"/>
      <c r="AJ139" s="288"/>
      <c r="AK139" s="288"/>
      <c r="AL139" s="288"/>
      <c r="AM139" s="288"/>
    </row>
    <row r="140" spans="1:39">
      <c r="V140" s="288"/>
      <c r="W140" s="288"/>
      <c r="X140" s="288"/>
      <c r="Y140" s="288"/>
      <c r="Z140" s="288"/>
      <c r="AA140" s="288"/>
      <c r="AB140" s="288"/>
      <c r="AC140" s="288"/>
      <c r="AD140" s="288"/>
      <c r="AE140" s="288"/>
      <c r="AF140" s="288"/>
      <c r="AG140" s="288"/>
      <c r="AH140" s="288"/>
      <c r="AI140" s="288"/>
      <c r="AJ140" s="288"/>
      <c r="AK140" s="288"/>
      <c r="AL140" s="288"/>
      <c r="AM140" s="288"/>
    </row>
    <row r="141" spans="1:39">
      <c r="O141" s="373"/>
      <c r="V141" s="288"/>
      <c r="W141" s="288"/>
      <c r="X141" s="288"/>
      <c r="Y141" s="288"/>
      <c r="Z141" s="288"/>
      <c r="AA141" s="288"/>
      <c r="AB141" s="288"/>
      <c r="AC141" s="288"/>
      <c r="AD141" s="288"/>
      <c r="AE141" s="288"/>
      <c r="AF141" s="288"/>
      <c r="AG141" s="288"/>
      <c r="AH141" s="288"/>
      <c r="AI141" s="288"/>
      <c r="AJ141" s="288"/>
      <c r="AK141" s="288"/>
      <c r="AL141" s="288"/>
      <c r="AM141" s="288"/>
    </row>
    <row r="142" spans="1:39">
      <c r="V142" s="288"/>
      <c r="W142" s="288"/>
      <c r="X142" s="288"/>
      <c r="Y142" s="288"/>
      <c r="Z142" s="288"/>
      <c r="AA142" s="288"/>
      <c r="AB142" s="288"/>
      <c r="AC142" s="288"/>
      <c r="AD142" s="288"/>
      <c r="AE142" s="288"/>
      <c r="AF142" s="288"/>
      <c r="AG142" s="288"/>
      <c r="AH142" s="288"/>
      <c r="AI142" s="288"/>
      <c r="AJ142" s="288"/>
      <c r="AK142" s="288"/>
      <c r="AL142" s="288"/>
      <c r="AM142" s="288"/>
    </row>
    <row r="143" spans="1:39">
      <c r="V143" s="288"/>
      <c r="W143" s="288"/>
      <c r="X143" s="288"/>
      <c r="Y143" s="288"/>
      <c r="Z143" s="288"/>
      <c r="AA143" s="288"/>
      <c r="AB143" s="288"/>
      <c r="AC143" s="288"/>
      <c r="AD143" s="288"/>
      <c r="AE143" s="288"/>
      <c r="AF143" s="288"/>
      <c r="AG143" s="288"/>
      <c r="AH143" s="288"/>
      <c r="AI143" s="288"/>
      <c r="AJ143" s="288"/>
      <c r="AK143" s="288"/>
      <c r="AL143" s="288"/>
      <c r="AM143" s="288"/>
    </row>
    <row r="144" spans="1:39">
      <c r="V144" s="288"/>
      <c r="W144" s="288"/>
      <c r="X144" s="288"/>
      <c r="Y144" s="288"/>
      <c r="Z144" s="288"/>
      <c r="AA144" s="288"/>
      <c r="AB144" s="288"/>
      <c r="AC144" s="288"/>
      <c r="AD144" s="288"/>
      <c r="AE144" s="288"/>
      <c r="AF144" s="288"/>
      <c r="AG144" s="288"/>
      <c r="AH144" s="288"/>
      <c r="AI144" s="288"/>
      <c r="AJ144" s="288"/>
      <c r="AK144" s="288"/>
      <c r="AL144" s="288"/>
      <c r="AM144" s="288"/>
    </row>
    <row r="145" spans="22:39">
      <c r="V145" s="288"/>
      <c r="W145" s="288"/>
      <c r="X145" s="288"/>
      <c r="Y145" s="288"/>
      <c r="Z145" s="288"/>
      <c r="AA145" s="288"/>
      <c r="AB145" s="288"/>
      <c r="AC145" s="288"/>
      <c r="AD145" s="288"/>
      <c r="AE145" s="288"/>
      <c r="AF145" s="288"/>
      <c r="AG145" s="288"/>
      <c r="AH145" s="288"/>
      <c r="AI145" s="288"/>
      <c r="AJ145" s="288"/>
      <c r="AK145" s="288"/>
      <c r="AL145" s="288"/>
      <c r="AM145" s="288"/>
    </row>
    <row r="146" spans="22:39">
      <c r="V146" s="288"/>
      <c r="W146" s="288"/>
      <c r="X146" s="288"/>
      <c r="Y146" s="288"/>
      <c r="Z146" s="288"/>
      <c r="AA146" s="288"/>
      <c r="AB146" s="288"/>
      <c r="AC146" s="288"/>
      <c r="AD146" s="288"/>
      <c r="AE146" s="288"/>
      <c r="AF146" s="288"/>
      <c r="AG146" s="288"/>
      <c r="AH146" s="288"/>
      <c r="AI146" s="288"/>
      <c r="AJ146" s="288"/>
      <c r="AK146" s="288"/>
      <c r="AL146" s="288"/>
      <c r="AM146" s="288"/>
    </row>
    <row r="147" spans="22:39">
      <c r="V147" s="288"/>
      <c r="W147" s="288"/>
      <c r="X147" s="288"/>
      <c r="Y147" s="288"/>
      <c r="Z147" s="288"/>
      <c r="AA147" s="288"/>
      <c r="AB147" s="288"/>
      <c r="AC147" s="288"/>
      <c r="AD147" s="288"/>
      <c r="AE147" s="288"/>
      <c r="AF147" s="288"/>
      <c r="AG147" s="288"/>
      <c r="AH147" s="288"/>
      <c r="AI147" s="288"/>
      <c r="AJ147" s="288"/>
      <c r="AK147" s="288"/>
      <c r="AL147" s="288"/>
      <c r="AM147" s="288"/>
    </row>
    <row r="148" spans="22:39">
      <c r="V148" s="288"/>
      <c r="W148" s="288"/>
      <c r="X148" s="288"/>
      <c r="Y148" s="288"/>
      <c r="Z148" s="288"/>
      <c r="AA148" s="288"/>
      <c r="AB148" s="288"/>
      <c r="AC148" s="288"/>
      <c r="AD148" s="288"/>
      <c r="AE148" s="288"/>
      <c r="AF148" s="288"/>
      <c r="AG148" s="288"/>
      <c r="AH148" s="288"/>
      <c r="AI148" s="288"/>
      <c r="AJ148" s="288"/>
      <c r="AK148" s="288"/>
      <c r="AL148" s="288"/>
      <c r="AM148" s="288"/>
    </row>
    <row r="149" spans="22:39">
      <c r="V149" s="288"/>
      <c r="W149" s="288"/>
      <c r="X149" s="288"/>
      <c r="Y149" s="288"/>
      <c r="Z149" s="288"/>
      <c r="AA149" s="288"/>
      <c r="AB149" s="288"/>
      <c r="AC149" s="288"/>
      <c r="AD149" s="288"/>
      <c r="AE149" s="288"/>
      <c r="AF149" s="288"/>
      <c r="AG149" s="288"/>
      <c r="AH149" s="288"/>
      <c r="AI149" s="288"/>
      <c r="AJ149" s="288"/>
      <c r="AK149" s="288"/>
      <c r="AL149" s="288"/>
      <c r="AM149" s="288"/>
    </row>
    <row r="150" spans="22:39">
      <c r="V150" s="288"/>
      <c r="W150" s="288"/>
      <c r="X150" s="288"/>
      <c r="Y150" s="288"/>
      <c r="Z150" s="288"/>
      <c r="AA150" s="288"/>
      <c r="AB150" s="288"/>
      <c r="AC150" s="288"/>
      <c r="AD150" s="288"/>
      <c r="AE150" s="288"/>
      <c r="AF150" s="288"/>
      <c r="AG150" s="288"/>
      <c r="AH150" s="288"/>
      <c r="AI150" s="288"/>
      <c r="AJ150" s="288"/>
      <c r="AK150" s="288"/>
      <c r="AL150" s="288"/>
      <c r="AM150" s="288"/>
    </row>
    <row r="151" spans="22:39">
      <c r="V151" s="288"/>
      <c r="W151" s="288"/>
      <c r="X151" s="288"/>
      <c r="Y151" s="288"/>
      <c r="Z151" s="288"/>
      <c r="AA151" s="288"/>
      <c r="AB151" s="288"/>
      <c r="AC151" s="288"/>
      <c r="AD151" s="288"/>
      <c r="AE151" s="288"/>
      <c r="AF151" s="288"/>
      <c r="AG151" s="288"/>
      <c r="AH151" s="288"/>
      <c r="AI151" s="288"/>
      <c r="AJ151" s="288"/>
      <c r="AK151" s="288"/>
      <c r="AL151" s="288"/>
      <c r="AM151" s="288"/>
    </row>
    <row r="152" spans="22:39">
      <c r="V152" s="288"/>
      <c r="W152" s="288"/>
      <c r="X152" s="288"/>
      <c r="Y152" s="288"/>
      <c r="Z152" s="288"/>
      <c r="AA152" s="288"/>
      <c r="AB152" s="288"/>
      <c r="AC152" s="288"/>
      <c r="AD152" s="288"/>
      <c r="AE152" s="288"/>
      <c r="AF152" s="288"/>
      <c r="AG152" s="288"/>
      <c r="AH152" s="288"/>
      <c r="AI152" s="288"/>
      <c r="AJ152" s="288"/>
      <c r="AK152" s="288"/>
      <c r="AL152" s="288"/>
      <c r="AM152" s="288"/>
    </row>
    <row r="153" spans="22:39">
      <c r="V153" s="288"/>
      <c r="W153" s="288"/>
      <c r="X153" s="288"/>
      <c r="Y153" s="288"/>
      <c r="Z153" s="288"/>
      <c r="AA153" s="288"/>
      <c r="AB153" s="288"/>
      <c r="AC153" s="288"/>
      <c r="AD153" s="288"/>
      <c r="AE153" s="288"/>
      <c r="AF153" s="288"/>
      <c r="AG153" s="288"/>
      <c r="AH153" s="288"/>
      <c r="AI153" s="288"/>
      <c r="AJ153" s="288"/>
      <c r="AK153" s="288"/>
      <c r="AL153" s="288"/>
      <c r="AM153" s="288"/>
    </row>
    <row r="154" spans="22:39">
      <c r="V154" s="288"/>
      <c r="W154" s="288"/>
      <c r="X154" s="288"/>
      <c r="Y154" s="288"/>
      <c r="Z154" s="288"/>
      <c r="AA154" s="288"/>
      <c r="AB154" s="288"/>
      <c r="AC154" s="288"/>
      <c r="AD154" s="288"/>
      <c r="AE154" s="288"/>
      <c r="AF154" s="288"/>
      <c r="AG154" s="288"/>
      <c r="AH154" s="288"/>
      <c r="AI154" s="288"/>
      <c r="AJ154" s="288"/>
      <c r="AK154" s="288"/>
      <c r="AL154" s="288"/>
      <c r="AM154" s="288"/>
    </row>
    <row r="155" spans="22:39">
      <c r="V155" s="288"/>
      <c r="W155" s="288"/>
      <c r="X155" s="288"/>
      <c r="Y155" s="288"/>
      <c r="Z155" s="288"/>
      <c r="AA155" s="288"/>
      <c r="AB155" s="288"/>
      <c r="AC155" s="288"/>
      <c r="AD155" s="288"/>
      <c r="AE155" s="288"/>
      <c r="AF155" s="288"/>
      <c r="AG155" s="288"/>
      <c r="AH155" s="288"/>
      <c r="AI155" s="288"/>
      <c r="AJ155" s="288"/>
      <c r="AK155" s="288"/>
      <c r="AL155" s="288"/>
      <c r="AM155" s="288"/>
    </row>
    <row r="156" spans="22:39">
      <c r="V156" s="288"/>
      <c r="W156" s="288"/>
      <c r="X156" s="288"/>
      <c r="Y156" s="288"/>
      <c r="Z156" s="288"/>
      <c r="AA156" s="288"/>
      <c r="AB156" s="288"/>
      <c r="AC156" s="288"/>
      <c r="AD156" s="288"/>
      <c r="AE156" s="288"/>
      <c r="AF156" s="288"/>
      <c r="AG156" s="288"/>
      <c r="AH156" s="288"/>
      <c r="AI156" s="288"/>
      <c r="AJ156" s="288"/>
      <c r="AK156" s="288"/>
      <c r="AL156" s="288"/>
      <c r="AM156" s="288"/>
    </row>
    <row r="157" spans="22:39">
      <c r="V157" s="288"/>
      <c r="W157" s="288"/>
      <c r="X157" s="288"/>
      <c r="Y157" s="288"/>
      <c r="Z157" s="288"/>
      <c r="AA157" s="288"/>
      <c r="AB157" s="288"/>
      <c r="AC157" s="288"/>
      <c r="AD157" s="288"/>
      <c r="AE157" s="288"/>
      <c r="AF157" s="288"/>
      <c r="AG157" s="288"/>
      <c r="AH157" s="288"/>
      <c r="AI157" s="288"/>
      <c r="AJ157" s="288"/>
      <c r="AK157" s="288"/>
      <c r="AL157" s="288"/>
      <c r="AM157" s="288"/>
    </row>
    <row r="158" spans="22:39">
      <c r="V158" s="288"/>
      <c r="W158" s="288"/>
      <c r="X158" s="288"/>
      <c r="Y158" s="288"/>
      <c r="Z158" s="288"/>
      <c r="AA158" s="288"/>
      <c r="AB158" s="288"/>
      <c r="AC158" s="288"/>
      <c r="AD158" s="288"/>
      <c r="AE158" s="288"/>
      <c r="AF158" s="288"/>
      <c r="AG158" s="288"/>
      <c r="AH158" s="288"/>
      <c r="AI158" s="288"/>
      <c r="AJ158" s="288"/>
      <c r="AK158" s="288"/>
      <c r="AL158" s="288"/>
      <c r="AM158" s="288"/>
    </row>
    <row r="159" spans="22:39">
      <c r="V159" s="288"/>
      <c r="W159" s="288"/>
      <c r="X159" s="288"/>
      <c r="Y159" s="288"/>
      <c r="Z159" s="288"/>
      <c r="AA159" s="288"/>
      <c r="AB159" s="288"/>
      <c r="AC159" s="288"/>
      <c r="AD159" s="288"/>
      <c r="AE159" s="288"/>
      <c r="AF159" s="288"/>
      <c r="AG159" s="288"/>
      <c r="AH159" s="288"/>
      <c r="AI159" s="288"/>
      <c r="AJ159" s="288"/>
      <c r="AK159" s="288"/>
      <c r="AL159" s="288"/>
      <c r="AM159" s="288"/>
    </row>
    <row r="160" spans="22:39">
      <c r="V160" s="288"/>
      <c r="W160" s="288"/>
      <c r="X160" s="288"/>
      <c r="Y160" s="288"/>
      <c r="Z160" s="288"/>
      <c r="AA160" s="288"/>
      <c r="AB160" s="288"/>
      <c r="AC160" s="288"/>
      <c r="AD160" s="288"/>
      <c r="AE160" s="288"/>
      <c r="AF160" s="288"/>
      <c r="AG160" s="288"/>
      <c r="AH160" s="288"/>
      <c r="AI160" s="288"/>
      <c r="AJ160" s="288"/>
      <c r="AK160" s="288"/>
      <c r="AL160" s="288"/>
      <c r="AM160" s="288"/>
    </row>
    <row r="161" spans="22:39">
      <c r="V161" s="288"/>
      <c r="W161" s="288"/>
      <c r="X161" s="288"/>
      <c r="Y161" s="288"/>
      <c r="Z161" s="288"/>
      <c r="AA161" s="288"/>
      <c r="AB161" s="288"/>
      <c r="AC161" s="288"/>
      <c r="AD161" s="288"/>
      <c r="AE161" s="288"/>
      <c r="AF161" s="288"/>
      <c r="AG161" s="288"/>
      <c r="AH161" s="288"/>
      <c r="AI161" s="288"/>
      <c r="AJ161" s="288"/>
      <c r="AK161" s="288"/>
      <c r="AL161" s="288"/>
      <c r="AM161" s="288"/>
    </row>
    <row r="162" spans="22:39">
      <c r="V162" s="288"/>
      <c r="W162" s="288"/>
      <c r="X162" s="288"/>
      <c r="Y162" s="288"/>
      <c r="Z162" s="288"/>
      <c r="AA162" s="288"/>
      <c r="AB162" s="288"/>
      <c r="AC162" s="288"/>
      <c r="AD162" s="288"/>
      <c r="AE162" s="288"/>
      <c r="AF162" s="288"/>
      <c r="AG162" s="288"/>
      <c r="AH162" s="288"/>
      <c r="AI162" s="288"/>
      <c r="AJ162" s="288"/>
      <c r="AK162" s="288"/>
      <c r="AL162" s="288"/>
      <c r="AM162" s="288"/>
    </row>
    <row r="163" spans="22:39">
      <c r="V163" s="288"/>
      <c r="W163" s="288"/>
      <c r="X163" s="288"/>
      <c r="Y163" s="288"/>
      <c r="Z163" s="288"/>
      <c r="AA163" s="288"/>
      <c r="AB163" s="288"/>
      <c r="AC163" s="288"/>
      <c r="AD163" s="288"/>
      <c r="AE163" s="288"/>
      <c r="AF163" s="288"/>
      <c r="AG163" s="288"/>
      <c r="AH163" s="288"/>
      <c r="AI163" s="288"/>
      <c r="AJ163" s="288"/>
      <c r="AK163" s="288"/>
      <c r="AL163" s="288"/>
      <c r="AM163" s="288"/>
    </row>
    <row r="164" spans="22:39">
      <c r="V164" s="288"/>
      <c r="W164" s="288"/>
      <c r="X164" s="288"/>
      <c r="Y164" s="288"/>
      <c r="Z164" s="288"/>
      <c r="AA164" s="288"/>
      <c r="AB164" s="288"/>
      <c r="AC164" s="288"/>
      <c r="AD164" s="288"/>
      <c r="AE164" s="288"/>
      <c r="AF164" s="288"/>
      <c r="AG164" s="288"/>
      <c r="AH164" s="288"/>
      <c r="AI164" s="288"/>
      <c r="AJ164" s="288"/>
      <c r="AK164" s="288"/>
      <c r="AL164" s="288"/>
      <c r="AM164" s="288"/>
    </row>
    <row r="165" spans="22:39">
      <c r="V165" s="288"/>
      <c r="W165" s="288"/>
      <c r="X165" s="288"/>
      <c r="Y165" s="288"/>
      <c r="Z165" s="288"/>
      <c r="AA165" s="288"/>
      <c r="AB165" s="288"/>
      <c r="AC165" s="288"/>
      <c r="AD165" s="288"/>
      <c r="AE165" s="288"/>
      <c r="AF165" s="288"/>
      <c r="AG165" s="288"/>
      <c r="AH165" s="288"/>
      <c r="AI165" s="288"/>
      <c r="AJ165" s="288"/>
      <c r="AK165" s="288"/>
      <c r="AL165" s="288"/>
      <c r="AM165" s="288"/>
    </row>
    <row r="166" spans="22:39">
      <c r="V166" s="288"/>
      <c r="W166" s="288"/>
      <c r="X166" s="288"/>
      <c r="Y166" s="288"/>
      <c r="Z166" s="288"/>
      <c r="AA166" s="288"/>
      <c r="AB166" s="288"/>
      <c r="AC166" s="288"/>
      <c r="AD166" s="288"/>
      <c r="AE166" s="288"/>
      <c r="AF166" s="288"/>
      <c r="AG166" s="288"/>
      <c r="AH166" s="288"/>
      <c r="AI166" s="288"/>
      <c r="AJ166" s="288"/>
      <c r="AK166" s="288"/>
      <c r="AL166" s="288"/>
      <c r="AM166" s="288"/>
    </row>
    <row r="167" spans="22:39">
      <c r="V167" s="288"/>
      <c r="W167" s="288"/>
      <c r="X167" s="288"/>
      <c r="Y167" s="288"/>
      <c r="Z167" s="288"/>
      <c r="AA167" s="288"/>
      <c r="AB167" s="288"/>
      <c r="AC167" s="288"/>
      <c r="AD167" s="288"/>
      <c r="AE167" s="288"/>
      <c r="AF167" s="288"/>
      <c r="AG167" s="288"/>
      <c r="AH167" s="288"/>
      <c r="AI167" s="288"/>
      <c r="AJ167" s="288"/>
      <c r="AK167" s="288"/>
      <c r="AL167" s="288"/>
      <c r="AM167" s="288"/>
    </row>
    <row r="168" spans="22:39">
      <c r="V168" s="288"/>
      <c r="W168" s="288"/>
      <c r="X168" s="288"/>
      <c r="Y168" s="288"/>
      <c r="Z168" s="288"/>
      <c r="AA168" s="288"/>
      <c r="AB168" s="288"/>
      <c r="AC168" s="288"/>
      <c r="AD168" s="288"/>
      <c r="AE168" s="288"/>
      <c r="AF168" s="288"/>
      <c r="AG168" s="288"/>
      <c r="AH168" s="288"/>
      <c r="AI168" s="288"/>
      <c r="AJ168" s="288"/>
      <c r="AK168" s="288"/>
      <c r="AL168" s="288"/>
      <c r="AM168" s="288"/>
    </row>
    <row r="169" spans="22:39">
      <c r="V169" s="288"/>
      <c r="W169" s="288"/>
      <c r="X169" s="288"/>
      <c r="Y169" s="288"/>
      <c r="Z169" s="288"/>
      <c r="AA169" s="288"/>
      <c r="AB169" s="288"/>
      <c r="AC169" s="288"/>
      <c r="AD169" s="288"/>
      <c r="AE169" s="288"/>
      <c r="AF169" s="288"/>
      <c r="AG169" s="288"/>
      <c r="AH169" s="288"/>
      <c r="AI169" s="288"/>
      <c r="AJ169" s="288"/>
      <c r="AK169" s="288"/>
      <c r="AL169" s="288"/>
      <c r="AM169" s="288"/>
    </row>
    <row r="170" spans="22:39">
      <c r="V170" s="288"/>
      <c r="W170" s="288"/>
      <c r="X170" s="288"/>
      <c r="Y170" s="288"/>
      <c r="Z170" s="288"/>
      <c r="AA170" s="288"/>
      <c r="AB170" s="288"/>
      <c r="AC170" s="288"/>
      <c r="AD170" s="288"/>
      <c r="AE170" s="288"/>
      <c r="AF170" s="288"/>
      <c r="AG170" s="288"/>
      <c r="AH170" s="288"/>
      <c r="AI170" s="288"/>
      <c r="AJ170" s="288"/>
      <c r="AK170" s="288"/>
      <c r="AL170" s="288"/>
      <c r="AM170" s="288"/>
    </row>
    <row r="171" spans="22:39">
      <c r="V171" s="288"/>
      <c r="W171" s="288"/>
      <c r="X171" s="288"/>
      <c r="Y171" s="288"/>
      <c r="Z171" s="288"/>
      <c r="AA171" s="288"/>
      <c r="AB171" s="288"/>
      <c r="AC171" s="288"/>
      <c r="AD171" s="288"/>
      <c r="AE171" s="288"/>
      <c r="AF171" s="288"/>
      <c r="AG171" s="288"/>
      <c r="AH171" s="288"/>
      <c r="AI171" s="288"/>
      <c r="AJ171" s="288"/>
      <c r="AK171" s="288"/>
      <c r="AL171" s="288"/>
      <c r="AM171" s="288"/>
    </row>
    <row r="172" spans="22:39">
      <c r="V172" s="288"/>
      <c r="W172" s="288"/>
      <c r="X172" s="288"/>
      <c r="Y172" s="288"/>
      <c r="Z172" s="288"/>
      <c r="AA172" s="288"/>
      <c r="AB172" s="288"/>
      <c r="AC172" s="288"/>
      <c r="AD172" s="288"/>
      <c r="AE172" s="288"/>
      <c r="AF172" s="288"/>
      <c r="AG172" s="288"/>
      <c r="AH172" s="288"/>
      <c r="AI172" s="288"/>
      <c r="AJ172" s="288"/>
      <c r="AK172" s="288"/>
      <c r="AL172" s="288"/>
      <c r="AM172" s="288"/>
    </row>
    <row r="173" spans="22:39">
      <c r="V173" s="288"/>
      <c r="W173" s="288"/>
      <c r="X173" s="288"/>
      <c r="Y173" s="288"/>
      <c r="Z173" s="288"/>
      <c r="AA173" s="288"/>
      <c r="AB173" s="288"/>
      <c r="AC173" s="288"/>
      <c r="AD173" s="288"/>
      <c r="AE173" s="288"/>
      <c r="AF173" s="288"/>
      <c r="AG173" s="288"/>
      <c r="AH173" s="288"/>
      <c r="AI173" s="288"/>
      <c r="AJ173" s="288"/>
      <c r="AK173" s="288"/>
      <c r="AL173" s="288"/>
      <c r="AM173" s="288"/>
    </row>
    <row r="174" spans="22:39">
      <c r="V174" s="288"/>
      <c r="W174" s="288"/>
      <c r="X174" s="288"/>
      <c r="Y174" s="288"/>
      <c r="Z174" s="288"/>
      <c r="AA174" s="288"/>
      <c r="AB174" s="288"/>
      <c r="AC174" s="288"/>
      <c r="AD174" s="288"/>
      <c r="AE174" s="288"/>
      <c r="AF174" s="288"/>
      <c r="AG174" s="288"/>
      <c r="AH174" s="288"/>
      <c r="AI174" s="288"/>
      <c r="AJ174" s="288"/>
      <c r="AK174" s="288"/>
      <c r="AL174" s="288"/>
      <c r="AM174" s="288"/>
    </row>
    <row r="175" spans="22:39">
      <c r="V175" s="288"/>
      <c r="W175" s="288"/>
      <c r="X175" s="288"/>
      <c r="Y175" s="288"/>
      <c r="Z175" s="288"/>
      <c r="AA175" s="288"/>
      <c r="AB175" s="288"/>
      <c r="AC175" s="288"/>
      <c r="AD175" s="288"/>
      <c r="AE175" s="288"/>
      <c r="AF175" s="288"/>
      <c r="AG175" s="288"/>
      <c r="AH175" s="288"/>
      <c r="AI175" s="288"/>
      <c r="AJ175" s="288"/>
      <c r="AK175" s="288"/>
      <c r="AL175" s="288"/>
      <c r="AM175" s="288"/>
    </row>
    <row r="176" spans="22:39">
      <c r="V176" s="288"/>
      <c r="W176" s="288"/>
      <c r="X176" s="288"/>
      <c r="Y176" s="288"/>
      <c r="Z176" s="288"/>
      <c r="AA176" s="288"/>
      <c r="AB176" s="288"/>
      <c r="AC176" s="288"/>
      <c r="AD176" s="288"/>
      <c r="AE176" s="288"/>
      <c r="AF176" s="288"/>
      <c r="AG176" s="288"/>
      <c r="AH176" s="288"/>
      <c r="AI176" s="288"/>
      <c r="AJ176" s="288"/>
      <c r="AK176" s="288"/>
      <c r="AL176" s="288"/>
      <c r="AM176" s="288"/>
    </row>
    <row r="177" spans="22:39">
      <c r="V177" s="288"/>
      <c r="W177" s="288"/>
      <c r="X177" s="288"/>
      <c r="Y177" s="288"/>
      <c r="Z177" s="288"/>
      <c r="AA177" s="288"/>
      <c r="AB177" s="288"/>
      <c r="AC177" s="288"/>
      <c r="AD177" s="288"/>
      <c r="AE177" s="288"/>
      <c r="AF177" s="288"/>
      <c r="AG177" s="288"/>
      <c r="AH177" s="288"/>
      <c r="AI177" s="288"/>
      <c r="AJ177" s="288"/>
      <c r="AK177" s="288"/>
      <c r="AL177" s="288"/>
      <c r="AM177" s="288"/>
    </row>
    <row r="178" spans="22:39">
      <c r="V178" s="288"/>
      <c r="W178" s="288"/>
      <c r="X178" s="288"/>
      <c r="Y178" s="288"/>
      <c r="Z178" s="288"/>
      <c r="AA178" s="288"/>
      <c r="AB178" s="288"/>
      <c r="AC178" s="288"/>
      <c r="AD178" s="288"/>
      <c r="AE178" s="288"/>
      <c r="AF178" s="288"/>
      <c r="AG178" s="288"/>
      <c r="AH178" s="288"/>
      <c r="AI178" s="288"/>
      <c r="AJ178" s="288"/>
      <c r="AK178" s="288"/>
      <c r="AL178" s="288"/>
      <c r="AM178" s="288"/>
    </row>
    <row r="179" spans="22:39">
      <c r="V179" s="288"/>
      <c r="W179" s="288"/>
      <c r="X179" s="288"/>
      <c r="Y179" s="288"/>
      <c r="Z179" s="288"/>
      <c r="AA179" s="288"/>
      <c r="AB179" s="288"/>
      <c r="AC179" s="288"/>
      <c r="AD179" s="288"/>
      <c r="AE179" s="288"/>
      <c r="AF179" s="288"/>
      <c r="AG179" s="288"/>
      <c r="AH179" s="288"/>
      <c r="AI179" s="288"/>
      <c r="AJ179" s="288"/>
      <c r="AK179" s="288"/>
      <c r="AL179" s="288"/>
      <c r="AM179" s="288"/>
    </row>
    <row r="180" spans="22:39">
      <c r="V180" s="288"/>
      <c r="W180" s="288"/>
      <c r="X180" s="288"/>
      <c r="Y180" s="288"/>
      <c r="Z180" s="288"/>
      <c r="AA180" s="288"/>
      <c r="AB180" s="288"/>
      <c r="AC180" s="288"/>
      <c r="AD180" s="288"/>
      <c r="AE180" s="288"/>
      <c r="AF180" s="288"/>
      <c r="AG180" s="288"/>
      <c r="AH180" s="288"/>
      <c r="AI180" s="288"/>
      <c r="AJ180" s="288"/>
      <c r="AK180" s="288"/>
      <c r="AL180" s="288"/>
      <c r="AM180" s="288"/>
    </row>
    <row r="181" spans="22:39">
      <c r="V181" s="288"/>
      <c r="W181" s="288"/>
      <c r="X181" s="288"/>
      <c r="Y181" s="288"/>
      <c r="Z181" s="288"/>
      <c r="AA181" s="288"/>
      <c r="AB181" s="288"/>
      <c r="AC181" s="288"/>
      <c r="AD181" s="288"/>
      <c r="AE181" s="288"/>
      <c r="AF181" s="288"/>
      <c r="AG181" s="288"/>
      <c r="AH181" s="288"/>
      <c r="AI181" s="288"/>
      <c r="AJ181" s="288"/>
      <c r="AK181" s="288"/>
      <c r="AL181" s="288"/>
      <c r="AM181" s="288"/>
    </row>
    <row r="182" spans="22:39">
      <c r="V182" s="288"/>
      <c r="W182" s="288"/>
      <c r="X182" s="288"/>
      <c r="Y182" s="288"/>
      <c r="Z182" s="288"/>
      <c r="AA182" s="288"/>
      <c r="AB182" s="288"/>
      <c r="AC182" s="288"/>
      <c r="AD182" s="288"/>
      <c r="AE182" s="288"/>
      <c r="AF182" s="288"/>
      <c r="AG182" s="288"/>
      <c r="AH182" s="288"/>
      <c r="AI182" s="288"/>
      <c r="AJ182" s="288"/>
      <c r="AK182" s="288"/>
      <c r="AL182" s="288"/>
      <c r="AM182" s="288"/>
    </row>
    <row r="183" spans="22:39">
      <c r="V183" s="288"/>
      <c r="W183" s="288"/>
      <c r="X183" s="288"/>
      <c r="Y183" s="288"/>
      <c r="Z183" s="288"/>
      <c r="AA183" s="288"/>
      <c r="AB183" s="288"/>
      <c r="AC183" s="288"/>
      <c r="AD183" s="288"/>
      <c r="AE183" s="288"/>
      <c r="AF183" s="288"/>
      <c r="AG183" s="288"/>
      <c r="AH183" s="288"/>
      <c r="AI183" s="288"/>
      <c r="AJ183" s="288"/>
      <c r="AK183" s="288"/>
      <c r="AL183" s="288"/>
      <c r="AM183" s="288"/>
    </row>
    <row r="184" spans="22:39">
      <c r="V184" s="288"/>
      <c r="W184" s="288"/>
      <c r="X184" s="288"/>
      <c r="Y184" s="288"/>
      <c r="Z184" s="288"/>
      <c r="AA184" s="288"/>
      <c r="AB184" s="288"/>
      <c r="AC184" s="288"/>
      <c r="AD184" s="288"/>
      <c r="AE184" s="288"/>
      <c r="AF184" s="288"/>
      <c r="AG184" s="288"/>
      <c r="AH184" s="288"/>
      <c r="AI184" s="288"/>
      <c r="AJ184" s="288"/>
      <c r="AK184" s="288"/>
      <c r="AL184" s="288"/>
      <c r="AM184" s="288"/>
    </row>
    <row r="185" spans="22:39">
      <c r="V185" s="288"/>
      <c r="W185" s="288"/>
      <c r="X185" s="288"/>
      <c r="Y185" s="288"/>
      <c r="Z185" s="288"/>
      <c r="AA185" s="288"/>
      <c r="AB185" s="288"/>
      <c r="AC185" s="288"/>
      <c r="AD185" s="288"/>
      <c r="AE185" s="288"/>
      <c r="AF185" s="288"/>
      <c r="AG185" s="288"/>
      <c r="AH185" s="288"/>
      <c r="AI185" s="288"/>
      <c r="AJ185" s="288"/>
      <c r="AK185" s="288"/>
      <c r="AL185" s="288"/>
      <c r="AM185" s="288"/>
    </row>
    <row r="186" spans="22:39">
      <c r="V186" s="288"/>
      <c r="W186" s="288"/>
      <c r="X186" s="288"/>
      <c r="Y186" s="288"/>
      <c r="Z186" s="288"/>
      <c r="AA186" s="288"/>
      <c r="AB186" s="288"/>
      <c r="AC186" s="288"/>
      <c r="AD186" s="288"/>
      <c r="AE186" s="288"/>
      <c r="AF186" s="288"/>
      <c r="AG186" s="288"/>
      <c r="AH186" s="288"/>
      <c r="AI186" s="288"/>
      <c r="AJ186" s="288"/>
      <c r="AK186" s="288"/>
      <c r="AL186" s="288"/>
      <c r="AM186" s="288"/>
    </row>
    <row r="187" spans="22:39">
      <c r="V187" s="288"/>
      <c r="W187" s="288"/>
      <c r="X187" s="288"/>
      <c r="Y187" s="288"/>
      <c r="Z187" s="288"/>
      <c r="AA187" s="288"/>
      <c r="AB187" s="288"/>
      <c r="AC187" s="288"/>
      <c r="AD187" s="288"/>
      <c r="AE187" s="288"/>
      <c r="AF187" s="288"/>
      <c r="AG187" s="288"/>
      <c r="AH187" s="288"/>
      <c r="AI187" s="288"/>
      <c r="AJ187" s="288"/>
      <c r="AK187" s="288"/>
      <c r="AL187" s="288"/>
      <c r="AM187" s="288"/>
    </row>
    <row r="188" spans="22:39">
      <c r="V188" s="288"/>
      <c r="W188" s="288"/>
      <c r="X188" s="288"/>
      <c r="Y188" s="288"/>
      <c r="Z188" s="288"/>
      <c r="AA188" s="288"/>
      <c r="AB188" s="288"/>
      <c r="AC188" s="288"/>
      <c r="AD188" s="288"/>
      <c r="AE188" s="288"/>
      <c r="AF188" s="288"/>
      <c r="AG188" s="288"/>
      <c r="AH188" s="288"/>
      <c r="AI188" s="288"/>
      <c r="AJ188" s="288"/>
      <c r="AK188" s="288"/>
      <c r="AL188" s="288"/>
      <c r="AM188" s="288"/>
    </row>
    <row r="189" spans="22:39">
      <c r="V189" s="288"/>
      <c r="W189" s="288"/>
      <c r="X189" s="288"/>
      <c r="Y189" s="288"/>
      <c r="Z189" s="288"/>
      <c r="AA189" s="288"/>
      <c r="AB189" s="288"/>
      <c r="AC189" s="288"/>
      <c r="AD189" s="288"/>
      <c r="AE189" s="288"/>
      <c r="AF189" s="288"/>
      <c r="AG189" s="288"/>
      <c r="AH189" s="288"/>
      <c r="AI189" s="288"/>
      <c r="AJ189" s="288"/>
      <c r="AK189" s="288"/>
      <c r="AL189" s="288"/>
      <c r="AM189" s="288"/>
    </row>
    <row r="190" spans="22:39">
      <c r="V190" s="288"/>
      <c r="W190" s="288"/>
      <c r="X190" s="288"/>
      <c r="Y190" s="288"/>
      <c r="Z190" s="288"/>
      <c r="AA190" s="288"/>
      <c r="AB190" s="288"/>
      <c r="AC190" s="288"/>
      <c r="AD190" s="288"/>
      <c r="AE190" s="288"/>
      <c r="AF190" s="288"/>
      <c r="AG190" s="288"/>
      <c r="AH190" s="288"/>
      <c r="AI190" s="288"/>
      <c r="AJ190" s="288"/>
      <c r="AK190" s="288"/>
      <c r="AL190" s="288"/>
      <c r="AM190" s="288"/>
    </row>
    <row r="191" spans="22:39">
      <c r="V191" s="288"/>
      <c r="W191" s="288"/>
      <c r="X191" s="288"/>
      <c r="Y191" s="288"/>
      <c r="Z191" s="288"/>
      <c r="AA191" s="288"/>
      <c r="AB191" s="288"/>
      <c r="AC191" s="288"/>
      <c r="AD191" s="288"/>
      <c r="AE191" s="288"/>
      <c r="AF191" s="288"/>
      <c r="AG191" s="288"/>
      <c r="AH191" s="288"/>
      <c r="AI191" s="288"/>
      <c r="AJ191" s="288"/>
      <c r="AK191" s="288"/>
      <c r="AL191" s="288"/>
      <c r="AM191" s="288"/>
    </row>
    <row r="192" spans="22:39">
      <c r="V192" s="288"/>
      <c r="W192" s="288"/>
      <c r="X192" s="288"/>
      <c r="Y192" s="288"/>
      <c r="Z192" s="288"/>
      <c r="AA192" s="288"/>
      <c r="AB192" s="288"/>
      <c r="AC192" s="288"/>
      <c r="AD192" s="288"/>
      <c r="AE192" s="288"/>
      <c r="AF192" s="288"/>
      <c r="AG192" s="288"/>
      <c r="AH192" s="288"/>
      <c r="AI192" s="288"/>
      <c r="AJ192" s="288"/>
      <c r="AK192" s="288"/>
      <c r="AL192" s="288"/>
      <c r="AM192" s="288"/>
    </row>
    <row r="193" spans="22:39">
      <c r="V193" s="288"/>
      <c r="W193" s="288"/>
      <c r="X193" s="288"/>
      <c r="Y193" s="288"/>
      <c r="Z193" s="288"/>
      <c r="AA193" s="288"/>
      <c r="AB193" s="288"/>
      <c r="AC193" s="288"/>
      <c r="AD193" s="288"/>
      <c r="AE193" s="288"/>
      <c r="AF193" s="288"/>
      <c r="AG193" s="288"/>
      <c r="AH193" s="288"/>
      <c r="AI193" s="288"/>
      <c r="AJ193" s="288"/>
      <c r="AK193" s="288"/>
      <c r="AL193" s="288"/>
      <c r="AM193" s="288"/>
    </row>
    <row r="194" spans="22:39">
      <c r="V194" s="288"/>
      <c r="W194" s="288"/>
      <c r="X194" s="288"/>
      <c r="Y194" s="288"/>
      <c r="Z194" s="288"/>
      <c r="AA194" s="288"/>
      <c r="AB194" s="288"/>
      <c r="AC194" s="288"/>
      <c r="AD194" s="288"/>
      <c r="AE194" s="288"/>
      <c r="AF194" s="288"/>
      <c r="AG194" s="288"/>
      <c r="AH194" s="288"/>
      <c r="AI194" s="288"/>
      <c r="AJ194" s="288"/>
      <c r="AK194" s="288"/>
      <c r="AL194" s="288"/>
      <c r="AM194" s="288"/>
    </row>
    <row r="195" spans="22:39">
      <c r="V195" s="288"/>
      <c r="W195" s="288"/>
      <c r="X195" s="288"/>
      <c r="Y195" s="288"/>
      <c r="Z195" s="288"/>
      <c r="AA195" s="288"/>
      <c r="AB195" s="288"/>
      <c r="AC195" s="288"/>
      <c r="AD195" s="288"/>
      <c r="AE195" s="288"/>
      <c r="AF195" s="288"/>
      <c r="AG195" s="288"/>
      <c r="AH195" s="288"/>
      <c r="AI195" s="288"/>
      <c r="AJ195" s="288"/>
      <c r="AK195" s="288"/>
      <c r="AL195" s="288"/>
      <c r="AM195" s="288"/>
    </row>
    <row r="196" spans="22:39">
      <c r="V196" s="288"/>
      <c r="W196" s="288"/>
      <c r="X196" s="288"/>
      <c r="Y196" s="288"/>
      <c r="Z196" s="288"/>
      <c r="AA196" s="288"/>
      <c r="AB196" s="288"/>
      <c r="AC196" s="288"/>
      <c r="AD196" s="288"/>
      <c r="AE196" s="288"/>
      <c r="AF196" s="288"/>
      <c r="AG196" s="288"/>
      <c r="AH196" s="288"/>
      <c r="AI196" s="288"/>
      <c r="AJ196" s="288"/>
      <c r="AK196" s="288"/>
      <c r="AL196" s="288"/>
      <c r="AM196" s="288"/>
    </row>
    <row r="197" spans="22:39">
      <c r="V197" s="288"/>
      <c r="W197" s="288"/>
      <c r="X197" s="288"/>
      <c r="Y197" s="288"/>
      <c r="Z197" s="288"/>
      <c r="AA197" s="288"/>
      <c r="AB197" s="288"/>
      <c r="AC197" s="288"/>
      <c r="AD197" s="288"/>
      <c r="AE197" s="288"/>
      <c r="AF197" s="288"/>
      <c r="AG197" s="288"/>
      <c r="AH197" s="288"/>
      <c r="AI197" s="288"/>
      <c r="AJ197" s="288"/>
      <c r="AK197" s="288"/>
      <c r="AL197" s="288"/>
      <c r="AM197" s="288"/>
    </row>
    <row r="198" spans="22:39">
      <c r="V198" s="288"/>
      <c r="W198" s="288"/>
      <c r="X198" s="288"/>
      <c r="Y198" s="288"/>
      <c r="Z198" s="288"/>
      <c r="AA198" s="288"/>
      <c r="AB198" s="288"/>
      <c r="AC198" s="288"/>
      <c r="AD198" s="288"/>
      <c r="AE198" s="288"/>
      <c r="AF198" s="288"/>
      <c r="AG198" s="288"/>
      <c r="AH198" s="288"/>
      <c r="AI198" s="288"/>
      <c r="AJ198" s="288"/>
      <c r="AK198" s="288"/>
      <c r="AL198" s="288"/>
      <c r="AM198" s="288"/>
    </row>
    <row r="199" spans="22:39">
      <c r="V199" s="288"/>
      <c r="W199" s="288"/>
      <c r="X199" s="288"/>
      <c r="Y199" s="288"/>
      <c r="Z199" s="288"/>
      <c r="AA199" s="288"/>
      <c r="AB199" s="288"/>
      <c r="AC199" s="288"/>
      <c r="AD199" s="288"/>
      <c r="AE199" s="288"/>
      <c r="AF199" s="288"/>
      <c r="AG199" s="288"/>
      <c r="AH199" s="288"/>
      <c r="AI199" s="288"/>
      <c r="AJ199" s="288"/>
      <c r="AK199" s="288"/>
      <c r="AL199" s="288"/>
      <c r="AM199" s="288"/>
    </row>
    <row r="200" spans="22:39">
      <c r="V200" s="288"/>
      <c r="W200" s="288"/>
      <c r="X200" s="288"/>
      <c r="Y200" s="288"/>
      <c r="Z200" s="288"/>
      <c r="AA200" s="288"/>
      <c r="AB200" s="288"/>
      <c r="AC200" s="288"/>
      <c r="AD200" s="288"/>
      <c r="AE200" s="288"/>
      <c r="AF200" s="288"/>
      <c r="AG200" s="288"/>
      <c r="AH200" s="288"/>
      <c r="AI200" s="288"/>
      <c r="AJ200" s="288"/>
      <c r="AK200" s="288"/>
      <c r="AL200" s="288"/>
      <c r="AM200" s="288"/>
    </row>
    <row r="201" spans="22:39">
      <c r="V201" s="288"/>
      <c r="W201" s="288"/>
      <c r="X201" s="288"/>
      <c r="Y201" s="288"/>
      <c r="Z201" s="288"/>
      <c r="AA201" s="288"/>
      <c r="AB201" s="288"/>
      <c r="AC201" s="288"/>
      <c r="AD201" s="288"/>
      <c r="AE201" s="288"/>
      <c r="AF201" s="288"/>
      <c r="AG201" s="288"/>
      <c r="AH201" s="288"/>
      <c r="AI201" s="288"/>
      <c r="AJ201" s="288"/>
      <c r="AK201" s="288"/>
      <c r="AL201" s="288"/>
      <c r="AM201" s="288"/>
    </row>
    <row r="202" spans="22:39">
      <c r="V202" s="288"/>
      <c r="W202" s="288"/>
      <c r="X202" s="288"/>
      <c r="Y202" s="288"/>
      <c r="Z202" s="288"/>
      <c r="AA202" s="288"/>
      <c r="AB202" s="288"/>
      <c r="AC202" s="288"/>
      <c r="AD202" s="288"/>
      <c r="AE202" s="288"/>
      <c r="AF202" s="288"/>
      <c r="AG202" s="288"/>
      <c r="AH202" s="288"/>
      <c r="AI202" s="288"/>
      <c r="AJ202" s="288"/>
      <c r="AK202" s="288"/>
      <c r="AL202" s="288"/>
      <c r="AM202" s="288"/>
    </row>
    <row r="203" spans="22:39">
      <c r="V203" s="288"/>
      <c r="W203" s="288"/>
      <c r="X203" s="288"/>
      <c r="Y203" s="288"/>
      <c r="Z203" s="288"/>
      <c r="AA203" s="288"/>
      <c r="AB203" s="288"/>
      <c r="AC203" s="288"/>
      <c r="AD203" s="288"/>
      <c r="AE203" s="288"/>
      <c r="AF203" s="288"/>
      <c r="AG203" s="288"/>
      <c r="AH203" s="288"/>
      <c r="AI203" s="288"/>
      <c r="AJ203" s="288"/>
      <c r="AK203" s="288"/>
      <c r="AL203" s="288"/>
      <c r="AM203" s="288"/>
    </row>
    <row r="204" spans="22:39">
      <c r="V204" s="288"/>
      <c r="W204" s="288"/>
      <c r="X204" s="288"/>
      <c r="Y204" s="288"/>
      <c r="Z204" s="288"/>
      <c r="AA204" s="288"/>
      <c r="AB204" s="288"/>
      <c r="AC204" s="288"/>
      <c r="AD204" s="288"/>
      <c r="AE204" s="288"/>
      <c r="AF204" s="288"/>
      <c r="AG204" s="288"/>
      <c r="AH204" s="288"/>
      <c r="AI204" s="288"/>
      <c r="AJ204" s="288"/>
      <c r="AK204" s="288"/>
      <c r="AL204" s="288"/>
      <c r="AM204" s="288"/>
    </row>
    <row r="205" spans="22:39">
      <c r="V205" s="288"/>
      <c r="W205" s="288"/>
      <c r="X205" s="288"/>
      <c r="Y205" s="288"/>
      <c r="Z205" s="288"/>
      <c r="AA205" s="288"/>
      <c r="AB205" s="288"/>
      <c r="AC205" s="288"/>
      <c r="AD205" s="288"/>
      <c r="AE205" s="288"/>
      <c r="AF205" s="288"/>
      <c r="AG205" s="288"/>
      <c r="AH205" s="288"/>
      <c r="AI205" s="288"/>
      <c r="AJ205" s="288"/>
      <c r="AK205" s="288"/>
      <c r="AL205" s="288"/>
      <c r="AM205" s="288"/>
    </row>
    <row r="206" spans="22:39">
      <c r="V206" s="288"/>
      <c r="W206" s="288"/>
      <c r="X206" s="288"/>
      <c r="Y206" s="288"/>
      <c r="Z206" s="288"/>
      <c r="AA206" s="288"/>
      <c r="AB206" s="288"/>
      <c r="AC206" s="288"/>
      <c r="AD206" s="288"/>
      <c r="AE206" s="288"/>
      <c r="AF206" s="288"/>
      <c r="AG206" s="288"/>
      <c r="AH206" s="288"/>
      <c r="AI206" s="288"/>
      <c r="AJ206" s="288"/>
      <c r="AK206" s="288"/>
      <c r="AL206" s="288"/>
      <c r="AM206" s="288"/>
    </row>
    <row r="207" spans="22:39">
      <c r="V207" s="288"/>
      <c r="W207" s="288"/>
      <c r="X207" s="288"/>
      <c r="Y207" s="288"/>
      <c r="Z207" s="288"/>
      <c r="AA207" s="288"/>
      <c r="AB207" s="288"/>
      <c r="AC207" s="288"/>
      <c r="AD207" s="288"/>
      <c r="AE207" s="288"/>
      <c r="AF207" s="288"/>
      <c r="AG207" s="288"/>
      <c r="AH207" s="288"/>
      <c r="AI207" s="288"/>
      <c r="AJ207" s="288"/>
      <c r="AK207" s="288"/>
      <c r="AL207" s="288"/>
      <c r="AM207" s="288"/>
    </row>
    <row r="208" spans="22:39">
      <c r="V208" s="288"/>
      <c r="W208" s="288"/>
      <c r="X208" s="288"/>
      <c r="Y208" s="288"/>
      <c r="Z208" s="288"/>
      <c r="AA208" s="288"/>
      <c r="AB208" s="288"/>
      <c r="AC208" s="288"/>
      <c r="AD208" s="288"/>
      <c r="AE208" s="288"/>
      <c r="AF208" s="288"/>
      <c r="AG208" s="288"/>
      <c r="AH208" s="288"/>
      <c r="AI208" s="288"/>
      <c r="AJ208" s="288"/>
      <c r="AK208" s="288"/>
      <c r="AL208" s="288"/>
      <c r="AM208" s="288"/>
    </row>
    <row r="209" spans="22:39">
      <c r="V209" s="288"/>
      <c r="W209" s="288"/>
      <c r="X209" s="288"/>
      <c r="Y209" s="288"/>
      <c r="Z209" s="288"/>
      <c r="AA209" s="288"/>
      <c r="AB209" s="288"/>
      <c r="AC209" s="288"/>
      <c r="AD209" s="288"/>
      <c r="AE209" s="288"/>
      <c r="AF209" s="288"/>
      <c r="AG209" s="288"/>
      <c r="AH209" s="288"/>
      <c r="AI209" s="288"/>
      <c r="AJ209" s="288"/>
      <c r="AK209" s="288"/>
      <c r="AL209" s="288"/>
      <c r="AM209" s="288"/>
    </row>
    <row r="210" spans="22:39">
      <c r="V210" s="288"/>
      <c r="W210" s="288"/>
      <c r="X210" s="288"/>
      <c r="Y210" s="288"/>
      <c r="Z210" s="288"/>
      <c r="AA210" s="288"/>
      <c r="AB210" s="288"/>
      <c r="AC210" s="288"/>
      <c r="AD210" s="288"/>
      <c r="AE210" s="288"/>
      <c r="AF210" s="288"/>
      <c r="AG210" s="288"/>
      <c r="AH210" s="288"/>
      <c r="AI210" s="288"/>
      <c r="AJ210" s="288"/>
      <c r="AK210" s="288"/>
      <c r="AL210" s="288"/>
      <c r="AM210" s="288"/>
    </row>
    <row r="211" spans="22:39">
      <c r="V211" s="288"/>
      <c r="W211" s="288"/>
      <c r="X211" s="288"/>
      <c r="Y211" s="288"/>
      <c r="Z211" s="288"/>
      <c r="AA211" s="288"/>
      <c r="AB211" s="288"/>
      <c r="AC211" s="288"/>
      <c r="AD211" s="288"/>
      <c r="AE211" s="288"/>
      <c r="AF211" s="288"/>
      <c r="AG211" s="288"/>
      <c r="AH211" s="288"/>
      <c r="AI211" s="288"/>
      <c r="AJ211" s="288"/>
      <c r="AK211" s="288"/>
      <c r="AL211" s="288"/>
      <c r="AM211" s="288"/>
    </row>
    <row r="212" spans="22:39">
      <c r="V212" s="288"/>
      <c r="W212" s="288"/>
      <c r="X212" s="288"/>
      <c r="Y212" s="288"/>
      <c r="Z212" s="288"/>
      <c r="AA212" s="288"/>
      <c r="AB212" s="288"/>
      <c r="AC212" s="288"/>
      <c r="AD212" s="288"/>
      <c r="AE212" s="288"/>
      <c r="AF212" s="288"/>
      <c r="AG212" s="288"/>
      <c r="AH212" s="288"/>
      <c r="AI212" s="288"/>
      <c r="AJ212" s="288"/>
      <c r="AK212" s="288"/>
      <c r="AL212" s="288"/>
      <c r="AM212" s="288"/>
    </row>
    <row r="213" spans="22:39">
      <c r="V213" s="288"/>
      <c r="W213" s="288"/>
      <c r="X213" s="288"/>
      <c r="Y213" s="288"/>
      <c r="Z213" s="288"/>
      <c r="AA213" s="288"/>
      <c r="AB213" s="288"/>
      <c r="AC213" s="288"/>
      <c r="AD213" s="288"/>
      <c r="AE213" s="288"/>
      <c r="AF213" s="288"/>
      <c r="AG213" s="288"/>
      <c r="AH213" s="288"/>
      <c r="AI213" s="288"/>
      <c r="AJ213" s="288"/>
      <c r="AK213" s="288"/>
      <c r="AL213" s="288"/>
      <c r="AM213" s="288"/>
    </row>
    <row r="214" spans="22:39">
      <c r="V214" s="288"/>
      <c r="W214" s="288"/>
      <c r="X214" s="288"/>
      <c r="Y214" s="288"/>
      <c r="Z214" s="288"/>
      <c r="AA214" s="288"/>
      <c r="AB214" s="288"/>
      <c r="AC214" s="288"/>
      <c r="AD214" s="288"/>
      <c r="AE214" s="288"/>
      <c r="AF214" s="288"/>
      <c r="AG214" s="288"/>
      <c r="AH214" s="288"/>
      <c r="AI214" s="288"/>
      <c r="AJ214" s="288"/>
      <c r="AK214" s="288"/>
      <c r="AL214" s="288"/>
      <c r="AM214" s="288"/>
    </row>
    <row r="215" spans="22:39">
      <c r="V215" s="288"/>
      <c r="W215" s="288"/>
      <c r="X215" s="288"/>
      <c r="Y215" s="288"/>
      <c r="Z215" s="288"/>
      <c r="AA215" s="288"/>
      <c r="AB215" s="288"/>
      <c r="AC215" s="288"/>
      <c r="AD215" s="288"/>
      <c r="AE215" s="288"/>
      <c r="AF215" s="288"/>
      <c r="AG215" s="288"/>
      <c r="AH215" s="288"/>
      <c r="AI215" s="288"/>
      <c r="AJ215" s="288"/>
      <c r="AK215" s="288"/>
      <c r="AL215" s="288"/>
      <c r="AM215" s="288"/>
    </row>
    <row r="216" spans="22:39">
      <c r="V216" s="288"/>
      <c r="W216" s="288"/>
      <c r="X216" s="288"/>
      <c r="Y216" s="288"/>
      <c r="Z216" s="288"/>
      <c r="AA216" s="288"/>
      <c r="AB216" s="288"/>
      <c r="AC216" s="288"/>
      <c r="AD216" s="288"/>
      <c r="AE216" s="288"/>
      <c r="AF216" s="288"/>
      <c r="AG216" s="288"/>
      <c r="AH216" s="288"/>
      <c r="AI216" s="288"/>
      <c r="AJ216" s="288"/>
      <c r="AK216" s="288"/>
      <c r="AL216" s="288"/>
      <c r="AM216" s="288"/>
    </row>
    <row r="217" spans="22:39">
      <c r="V217" s="288"/>
      <c r="W217" s="288"/>
      <c r="X217" s="288"/>
      <c r="Y217" s="288"/>
      <c r="Z217" s="288"/>
      <c r="AA217" s="288"/>
      <c r="AB217" s="288"/>
      <c r="AC217" s="288"/>
      <c r="AD217" s="288"/>
      <c r="AE217" s="288"/>
      <c r="AF217" s="288"/>
      <c r="AG217" s="288"/>
      <c r="AH217" s="288"/>
      <c r="AI217" s="288"/>
      <c r="AJ217" s="288"/>
      <c r="AK217" s="288"/>
      <c r="AL217" s="288"/>
      <c r="AM217" s="288"/>
    </row>
    <row r="218" spans="22:39">
      <c r="V218" s="288"/>
      <c r="W218" s="288"/>
      <c r="X218" s="288"/>
      <c r="Y218" s="288"/>
      <c r="Z218" s="288"/>
      <c r="AA218" s="288"/>
      <c r="AB218" s="288"/>
      <c r="AC218" s="288"/>
      <c r="AD218" s="288"/>
      <c r="AE218" s="288"/>
      <c r="AF218" s="288"/>
      <c r="AG218" s="288"/>
      <c r="AH218" s="288"/>
      <c r="AI218" s="288"/>
      <c r="AJ218" s="288"/>
      <c r="AK218" s="288"/>
      <c r="AL218" s="288"/>
      <c r="AM218" s="288"/>
    </row>
    <row r="219" spans="22:39">
      <c r="V219" s="288"/>
      <c r="W219" s="288"/>
      <c r="X219" s="288"/>
      <c r="Y219" s="288"/>
      <c r="Z219" s="288"/>
      <c r="AA219" s="288"/>
      <c r="AB219" s="288"/>
      <c r="AC219" s="288"/>
      <c r="AD219" s="288"/>
      <c r="AE219" s="288"/>
      <c r="AF219" s="288"/>
      <c r="AG219" s="288"/>
      <c r="AH219" s="288"/>
      <c r="AI219" s="288"/>
      <c r="AJ219" s="288"/>
      <c r="AK219" s="288"/>
      <c r="AL219" s="288"/>
      <c r="AM219" s="288"/>
    </row>
    <row r="220" spans="22:39">
      <c r="V220" s="288"/>
      <c r="W220" s="288"/>
      <c r="X220" s="288"/>
      <c r="Y220" s="288"/>
      <c r="Z220" s="288"/>
      <c r="AA220" s="288"/>
      <c r="AB220" s="288"/>
      <c r="AC220" s="288"/>
      <c r="AD220" s="288"/>
      <c r="AE220" s="288"/>
      <c r="AF220" s="288"/>
      <c r="AG220" s="288"/>
      <c r="AH220" s="288"/>
      <c r="AI220" s="288"/>
      <c r="AJ220" s="288"/>
      <c r="AK220" s="288"/>
      <c r="AL220" s="288"/>
      <c r="AM220" s="288"/>
    </row>
    <row r="221" spans="22:39">
      <c r="V221" s="288"/>
      <c r="W221" s="288"/>
      <c r="X221" s="288"/>
      <c r="Y221" s="288"/>
      <c r="Z221" s="288"/>
      <c r="AA221" s="288"/>
      <c r="AB221" s="288"/>
      <c r="AC221" s="288"/>
      <c r="AD221" s="288"/>
      <c r="AE221" s="288"/>
      <c r="AF221" s="288"/>
      <c r="AG221" s="288"/>
      <c r="AH221" s="288"/>
      <c r="AI221" s="288"/>
      <c r="AJ221" s="288"/>
      <c r="AK221" s="288"/>
      <c r="AL221" s="288"/>
      <c r="AM221" s="288"/>
    </row>
    <row r="222" spans="22:39">
      <c r="V222" s="288"/>
      <c r="W222" s="288"/>
      <c r="X222" s="288"/>
      <c r="Y222" s="288"/>
      <c r="Z222" s="288"/>
      <c r="AA222" s="288"/>
      <c r="AB222" s="288"/>
      <c r="AC222" s="288"/>
      <c r="AD222" s="288"/>
      <c r="AE222" s="288"/>
      <c r="AF222" s="288"/>
      <c r="AG222" s="288"/>
      <c r="AH222" s="288"/>
      <c r="AI222" s="288"/>
      <c r="AJ222" s="288"/>
      <c r="AK222" s="288"/>
      <c r="AL222" s="288"/>
      <c r="AM222" s="288"/>
    </row>
    <row r="223" spans="22:39">
      <c r="V223" s="288"/>
      <c r="W223" s="288"/>
      <c r="X223" s="288"/>
      <c r="Y223" s="288"/>
      <c r="Z223" s="288"/>
      <c r="AA223" s="288"/>
      <c r="AB223" s="288"/>
      <c r="AC223" s="288"/>
      <c r="AD223" s="288"/>
      <c r="AE223" s="288"/>
      <c r="AF223" s="288"/>
      <c r="AG223" s="288"/>
      <c r="AH223" s="288"/>
      <c r="AI223" s="288"/>
      <c r="AJ223" s="288"/>
      <c r="AK223" s="288"/>
      <c r="AL223" s="288"/>
      <c r="AM223" s="288"/>
    </row>
    <row r="224" spans="22:39">
      <c r="V224" s="288"/>
      <c r="W224" s="288"/>
      <c r="X224" s="288"/>
      <c r="Y224" s="288"/>
      <c r="Z224" s="288"/>
      <c r="AA224" s="288"/>
      <c r="AB224" s="288"/>
      <c r="AC224" s="288"/>
      <c r="AD224" s="288"/>
      <c r="AE224" s="288"/>
      <c r="AF224" s="288"/>
      <c r="AG224" s="288"/>
      <c r="AH224" s="288"/>
      <c r="AI224" s="288"/>
      <c r="AJ224" s="288"/>
      <c r="AK224" s="288"/>
      <c r="AL224" s="288"/>
      <c r="AM224" s="288"/>
    </row>
    <row r="225" spans="22:39">
      <c r="V225" s="288"/>
      <c r="W225" s="288"/>
      <c r="X225" s="288"/>
      <c r="Y225" s="288"/>
      <c r="Z225" s="288"/>
      <c r="AA225" s="288"/>
      <c r="AB225" s="288"/>
      <c r="AC225" s="288"/>
      <c r="AD225" s="288"/>
      <c r="AE225" s="288"/>
      <c r="AF225" s="288"/>
      <c r="AG225" s="288"/>
      <c r="AH225" s="288"/>
      <c r="AI225" s="288"/>
      <c r="AJ225" s="288"/>
      <c r="AK225" s="288"/>
      <c r="AL225" s="288"/>
      <c r="AM225" s="288"/>
    </row>
    <row r="226" spans="22:39">
      <c r="V226" s="288"/>
      <c r="W226" s="288"/>
      <c r="X226" s="288"/>
      <c r="Y226" s="288"/>
      <c r="Z226" s="288"/>
      <c r="AA226" s="288"/>
      <c r="AB226" s="288"/>
      <c r="AC226" s="288"/>
      <c r="AD226" s="288"/>
      <c r="AE226" s="288"/>
      <c r="AF226" s="288"/>
      <c r="AG226" s="288"/>
      <c r="AH226" s="288"/>
      <c r="AI226" s="288"/>
      <c r="AJ226" s="288"/>
      <c r="AK226" s="288"/>
      <c r="AL226" s="288"/>
      <c r="AM226" s="288"/>
    </row>
    <row r="227" spans="22:39">
      <c r="V227" s="288"/>
      <c r="W227" s="288"/>
      <c r="X227" s="288"/>
      <c r="Y227" s="288"/>
      <c r="Z227" s="288"/>
      <c r="AA227" s="288"/>
      <c r="AB227" s="288"/>
      <c r="AC227" s="288"/>
      <c r="AD227" s="288"/>
      <c r="AE227" s="288"/>
      <c r="AF227" s="288"/>
      <c r="AG227" s="288"/>
      <c r="AH227" s="288"/>
      <c r="AI227" s="288"/>
      <c r="AJ227" s="288"/>
      <c r="AK227" s="288"/>
      <c r="AL227" s="288"/>
      <c r="AM227" s="288"/>
    </row>
    <row r="228" spans="22:39">
      <c r="V228" s="288"/>
      <c r="W228" s="288"/>
      <c r="X228" s="288"/>
      <c r="Y228" s="288"/>
      <c r="Z228" s="288"/>
      <c r="AA228" s="288"/>
      <c r="AB228" s="288"/>
      <c r="AC228" s="288"/>
      <c r="AD228" s="288"/>
      <c r="AE228" s="288"/>
      <c r="AF228" s="288"/>
      <c r="AG228" s="288"/>
      <c r="AH228" s="288"/>
      <c r="AI228" s="288"/>
      <c r="AJ228" s="288"/>
      <c r="AK228" s="288"/>
      <c r="AL228" s="288"/>
      <c r="AM228" s="288"/>
    </row>
    <row r="229" spans="22:39">
      <c r="V229" s="288"/>
      <c r="W229" s="288"/>
      <c r="X229" s="288"/>
      <c r="Y229" s="288"/>
      <c r="Z229" s="288"/>
      <c r="AA229" s="288"/>
      <c r="AB229" s="288"/>
      <c r="AC229" s="288"/>
      <c r="AD229" s="288"/>
      <c r="AE229" s="288"/>
      <c r="AF229" s="288"/>
      <c r="AG229" s="288"/>
      <c r="AH229" s="288"/>
      <c r="AI229" s="288"/>
      <c r="AJ229" s="288"/>
      <c r="AK229" s="288"/>
      <c r="AL229" s="288"/>
      <c r="AM229" s="288"/>
    </row>
    <row r="230" spans="22:39">
      <c r="V230" s="288"/>
      <c r="W230" s="288"/>
      <c r="X230" s="288"/>
      <c r="Y230" s="288"/>
      <c r="Z230" s="288"/>
      <c r="AA230" s="288"/>
      <c r="AB230" s="288"/>
      <c r="AC230" s="288"/>
      <c r="AD230" s="288"/>
      <c r="AE230" s="288"/>
      <c r="AF230" s="288"/>
      <c r="AG230" s="288"/>
      <c r="AH230" s="288"/>
      <c r="AI230" s="288"/>
      <c r="AJ230" s="288"/>
      <c r="AK230" s="288"/>
      <c r="AL230" s="288"/>
      <c r="AM230" s="288"/>
    </row>
    <row r="231" spans="22:39">
      <c r="V231" s="288"/>
      <c r="W231" s="288"/>
      <c r="X231" s="288"/>
      <c r="Y231" s="288"/>
      <c r="Z231" s="288"/>
      <c r="AA231" s="288"/>
      <c r="AB231" s="288"/>
      <c r="AC231" s="288"/>
      <c r="AD231" s="288"/>
      <c r="AE231" s="288"/>
      <c r="AF231" s="288"/>
      <c r="AG231" s="288"/>
      <c r="AH231" s="288"/>
      <c r="AI231" s="288"/>
      <c r="AJ231" s="288"/>
      <c r="AK231" s="288"/>
      <c r="AL231" s="288"/>
      <c r="AM231" s="288"/>
    </row>
    <row r="232" spans="22:39">
      <c r="V232" s="288"/>
      <c r="W232" s="288"/>
      <c r="X232" s="288"/>
      <c r="Y232" s="288"/>
      <c r="Z232" s="288"/>
      <c r="AA232" s="288"/>
      <c r="AB232" s="288"/>
      <c r="AC232" s="288"/>
      <c r="AD232" s="288"/>
      <c r="AE232" s="288"/>
      <c r="AF232" s="288"/>
      <c r="AG232" s="288"/>
      <c r="AH232" s="288"/>
      <c r="AI232" s="288"/>
      <c r="AJ232" s="288"/>
      <c r="AK232" s="288"/>
      <c r="AL232" s="288"/>
      <c r="AM232" s="288"/>
    </row>
    <row r="233" spans="22:39">
      <c r="V233" s="288"/>
      <c r="W233" s="288"/>
      <c r="X233" s="288"/>
      <c r="Y233" s="288"/>
      <c r="Z233" s="288"/>
      <c r="AA233" s="288"/>
      <c r="AB233" s="288"/>
      <c r="AC233" s="288"/>
      <c r="AD233" s="288"/>
      <c r="AE233" s="288"/>
      <c r="AF233" s="288"/>
      <c r="AG233" s="288"/>
      <c r="AH233" s="288"/>
      <c r="AI233" s="288"/>
      <c r="AJ233" s="288"/>
      <c r="AK233" s="288"/>
      <c r="AL233" s="288"/>
      <c r="AM233" s="288"/>
    </row>
    <row r="234" spans="22:39">
      <c r="V234" s="288"/>
      <c r="W234" s="288"/>
      <c r="X234" s="288"/>
      <c r="Y234" s="288"/>
      <c r="Z234" s="288"/>
      <c r="AA234" s="288"/>
      <c r="AB234" s="288"/>
      <c r="AC234" s="288"/>
      <c r="AD234" s="288"/>
      <c r="AE234" s="288"/>
      <c r="AF234" s="288"/>
      <c r="AG234" s="288"/>
      <c r="AH234" s="288"/>
      <c r="AI234" s="288"/>
      <c r="AJ234" s="288"/>
      <c r="AK234" s="288"/>
      <c r="AL234" s="288"/>
      <c r="AM234" s="288"/>
    </row>
    <row r="235" spans="22:39">
      <c r="V235" s="288"/>
      <c r="W235" s="288"/>
      <c r="X235" s="288"/>
      <c r="Y235" s="288"/>
      <c r="Z235" s="288"/>
      <c r="AA235" s="288"/>
      <c r="AB235" s="288"/>
      <c r="AC235" s="288"/>
      <c r="AD235" s="288"/>
      <c r="AE235" s="288"/>
      <c r="AF235" s="288"/>
      <c r="AG235" s="288"/>
      <c r="AH235" s="288"/>
      <c r="AI235" s="288"/>
      <c r="AJ235" s="288"/>
      <c r="AK235" s="288"/>
      <c r="AL235" s="288"/>
      <c r="AM235" s="288"/>
    </row>
    <row r="236" spans="22:39">
      <c r="V236" s="288"/>
      <c r="W236" s="288"/>
      <c r="X236" s="288"/>
      <c r="Y236" s="288"/>
      <c r="Z236" s="288"/>
      <c r="AA236" s="288"/>
      <c r="AB236" s="288"/>
      <c r="AC236" s="288"/>
      <c r="AD236" s="288"/>
      <c r="AE236" s="288"/>
      <c r="AF236" s="288"/>
      <c r="AG236" s="288"/>
      <c r="AH236" s="288"/>
      <c r="AI236" s="288"/>
      <c r="AJ236" s="288"/>
      <c r="AK236" s="288"/>
      <c r="AL236" s="288"/>
      <c r="AM236" s="288"/>
    </row>
    <row r="237" spans="22:39">
      <c r="V237" s="288"/>
      <c r="W237" s="288"/>
      <c r="X237" s="288"/>
      <c r="Y237" s="288"/>
      <c r="Z237" s="288"/>
      <c r="AA237" s="288"/>
      <c r="AB237" s="288"/>
      <c r="AC237" s="288"/>
      <c r="AD237" s="288"/>
      <c r="AE237" s="288"/>
      <c r="AF237" s="288"/>
      <c r="AG237" s="288"/>
      <c r="AH237" s="288"/>
      <c r="AI237" s="288"/>
      <c r="AJ237" s="288"/>
      <c r="AK237" s="288"/>
      <c r="AL237" s="288"/>
      <c r="AM237" s="288"/>
    </row>
    <row r="238" spans="22:39">
      <c r="V238" s="288"/>
      <c r="W238" s="288"/>
      <c r="X238" s="288"/>
      <c r="Y238" s="288"/>
      <c r="Z238" s="288"/>
      <c r="AA238" s="288"/>
      <c r="AB238" s="288"/>
      <c r="AC238" s="288"/>
      <c r="AD238" s="288"/>
      <c r="AE238" s="288"/>
      <c r="AF238" s="288"/>
      <c r="AG238" s="288"/>
      <c r="AH238" s="288"/>
      <c r="AI238" s="288"/>
      <c r="AJ238" s="288"/>
      <c r="AK238" s="288"/>
      <c r="AL238" s="288"/>
      <c r="AM238" s="288"/>
    </row>
    <row r="239" spans="22:39">
      <c r="V239" s="288"/>
      <c r="W239" s="288"/>
      <c r="X239" s="288"/>
      <c r="Y239" s="288"/>
      <c r="Z239" s="288"/>
      <c r="AA239" s="288"/>
      <c r="AB239" s="288"/>
      <c r="AC239" s="288"/>
      <c r="AD239" s="288"/>
      <c r="AE239" s="288"/>
      <c r="AF239" s="288"/>
      <c r="AG239" s="288"/>
      <c r="AH239" s="288"/>
      <c r="AI239" s="288"/>
      <c r="AJ239" s="288"/>
      <c r="AK239" s="288"/>
      <c r="AL239" s="288"/>
      <c r="AM239" s="288"/>
    </row>
    <row r="240" spans="22:39">
      <c r="V240" s="288"/>
      <c r="W240" s="288"/>
      <c r="X240" s="288"/>
      <c r="Y240" s="288"/>
      <c r="Z240" s="288"/>
      <c r="AA240" s="288"/>
      <c r="AB240" s="288"/>
      <c r="AC240" s="288"/>
      <c r="AD240" s="288"/>
      <c r="AE240" s="288"/>
      <c r="AF240" s="288"/>
      <c r="AG240" s="288"/>
      <c r="AH240" s="288"/>
      <c r="AI240" s="288"/>
      <c r="AJ240" s="288"/>
      <c r="AK240" s="288"/>
      <c r="AL240" s="288"/>
      <c r="AM240" s="288"/>
    </row>
    <row r="241" spans="22:39">
      <c r="V241" s="288"/>
      <c r="W241" s="288"/>
      <c r="X241" s="288"/>
      <c r="Y241" s="288"/>
      <c r="Z241" s="288"/>
      <c r="AA241" s="288"/>
      <c r="AB241" s="288"/>
      <c r="AC241" s="288"/>
      <c r="AD241" s="288"/>
      <c r="AE241" s="288"/>
      <c r="AF241" s="288"/>
      <c r="AG241" s="288"/>
      <c r="AH241" s="288"/>
      <c r="AI241" s="288"/>
      <c r="AJ241" s="288"/>
      <c r="AK241" s="288"/>
      <c r="AL241" s="288"/>
      <c r="AM241" s="288"/>
    </row>
    <row r="242" spans="22:39">
      <c r="V242" s="288"/>
      <c r="W242" s="288"/>
      <c r="X242" s="288"/>
      <c r="Y242" s="288"/>
      <c r="Z242" s="288"/>
      <c r="AA242" s="288"/>
      <c r="AB242" s="288"/>
      <c r="AC242" s="288"/>
      <c r="AD242" s="288"/>
      <c r="AE242" s="288"/>
      <c r="AF242" s="288"/>
      <c r="AG242" s="288"/>
      <c r="AH242" s="288"/>
      <c r="AI242" s="288"/>
      <c r="AJ242" s="288"/>
      <c r="AK242" s="288"/>
      <c r="AL242" s="288"/>
      <c r="AM242" s="288"/>
    </row>
    <row r="243" spans="22:39">
      <c r="V243" s="288"/>
      <c r="W243" s="288"/>
      <c r="X243" s="288"/>
      <c r="Y243" s="288"/>
      <c r="Z243" s="288"/>
      <c r="AA243" s="288"/>
      <c r="AB243" s="288"/>
      <c r="AC243" s="288"/>
      <c r="AD243" s="288"/>
      <c r="AE243" s="288"/>
      <c r="AF243" s="288"/>
      <c r="AG243" s="288"/>
      <c r="AH243" s="288"/>
      <c r="AI243" s="288"/>
      <c r="AJ243" s="288"/>
      <c r="AK243" s="288"/>
      <c r="AL243" s="288"/>
      <c r="AM243" s="288"/>
    </row>
    <row r="244" spans="22:39">
      <c r="V244" s="288"/>
      <c r="W244" s="288"/>
      <c r="X244" s="288"/>
      <c r="Y244" s="288"/>
      <c r="Z244" s="288"/>
      <c r="AA244" s="288"/>
      <c r="AB244" s="288"/>
      <c r="AC244" s="288"/>
      <c r="AD244" s="288"/>
      <c r="AE244" s="288"/>
      <c r="AF244" s="288"/>
      <c r="AG244" s="288"/>
      <c r="AH244" s="288"/>
      <c r="AI244" s="288"/>
      <c r="AJ244" s="288"/>
      <c r="AK244" s="288"/>
      <c r="AL244" s="288"/>
      <c r="AM244" s="288"/>
    </row>
    <row r="245" spans="22:39">
      <c r="V245" s="288"/>
      <c r="W245" s="288"/>
      <c r="X245" s="288"/>
      <c r="Y245" s="288"/>
      <c r="Z245" s="288"/>
      <c r="AA245" s="288"/>
      <c r="AB245" s="288"/>
      <c r="AC245" s="288"/>
      <c r="AD245" s="288"/>
      <c r="AE245" s="288"/>
      <c r="AF245" s="288"/>
      <c r="AG245" s="288"/>
      <c r="AH245" s="288"/>
      <c r="AI245" s="288"/>
      <c r="AJ245" s="288"/>
      <c r="AK245" s="288"/>
      <c r="AL245" s="288"/>
      <c r="AM245" s="288"/>
    </row>
    <row r="246" spans="22:39">
      <c r="V246" s="288"/>
      <c r="W246" s="288"/>
      <c r="X246" s="288"/>
      <c r="Y246" s="288"/>
      <c r="Z246" s="288"/>
      <c r="AA246" s="288"/>
      <c r="AB246" s="288"/>
      <c r="AC246" s="288"/>
      <c r="AD246" s="288"/>
      <c r="AE246" s="288"/>
      <c r="AF246" s="288"/>
      <c r="AG246" s="288"/>
      <c r="AH246" s="288"/>
      <c r="AI246" s="288"/>
      <c r="AJ246" s="288"/>
      <c r="AK246" s="288"/>
      <c r="AL246" s="288"/>
      <c r="AM246" s="288"/>
    </row>
    <row r="247" spans="22:39">
      <c r="V247" s="288"/>
      <c r="W247" s="288"/>
      <c r="X247" s="288"/>
      <c r="Y247" s="288"/>
      <c r="Z247" s="288"/>
      <c r="AA247" s="288"/>
      <c r="AB247" s="288"/>
      <c r="AC247" s="288"/>
      <c r="AD247" s="288"/>
      <c r="AE247" s="288"/>
      <c r="AF247" s="288"/>
      <c r="AG247" s="288"/>
      <c r="AH247" s="288"/>
      <c r="AI247" s="288"/>
      <c r="AJ247" s="288"/>
      <c r="AK247" s="288"/>
      <c r="AL247" s="288"/>
      <c r="AM247" s="288"/>
    </row>
    <row r="248" spans="22:39">
      <c r="V248" s="288"/>
      <c r="W248" s="288"/>
      <c r="X248" s="288"/>
      <c r="Y248" s="288"/>
      <c r="Z248" s="288"/>
      <c r="AA248" s="288"/>
      <c r="AB248" s="288"/>
      <c r="AC248" s="288"/>
      <c r="AD248" s="288"/>
      <c r="AE248" s="288"/>
      <c r="AF248" s="288"/>
      <c r="AG248" s="288"/>
      <c r="AH248" s="288"/>
      <c r="AI248" s="288"/>
      <c r="AJ248" s="288"/>
      <c r="AK248" s="288"/>
      <c r="AL248" s="288"/>
      <c r="AM248" s="288"/>
    </row>
    <row r="249" spans="22:39">
      <c r="V249" s="288"/>
      <c r="W249" s="288"/>
      <c r="X249" s="288"/>
      <c r="Y249" s="288"/>
      <c r="Z249" s="288"/>
      <c r="AA249" s="288"/>
      <c r="AB249" s="288"/>
      <c r="AC249" s="288"/>
      <c r="AD249" s="288"/>
      <c r="AE249" s="288"/>
      <c r="AF249" s="288"/>
      <c r="AG249" s="288"/>
      <c r="AH249" s="288"/>
      <c r="AI249" s="288"/>
      <c r="AJ249" s="288"/>
      <c r="AK249" s="288"/>
      <c r="AL249" s="288"/>
      <c r="AM249" s="288"/>
    </row>
    <row r="250" spans="22:39">
      <c r="V250" s="288"/>
      <c r="W250" s="288"/>
      <c r="X250" s="288"/>
      <c r="Y250" s="288"/>
      <c r="Z250" s="288"/>
      <c r="AA250" s="288"/>
      <c r="AB250" s="288"/>
      <c r="AC250" s="288"/>
      <c r="AD250" s="288"/>
      <c r="AE250" s="288"/>
      <c r="AF250" s="288"/>
      <c r="AG250" s="288"/>
      <c r="AH250" s="288"/>
      <c r="AI250" s="288"/>
      <c r="AJ250" s="288"/>
      <c r="AK250" s="288"/>
      <c r="AL250" s="288"/>
      <c r="AM250" s="288"/>
    </row>
    <row r="251" spans="22:39">
      <c r="V251" s="288"/>
      <c r="W251" s="288"/>
      <c r="X251" s="288"/>
      <c r="Y251" s="288"/>
      <c r="Z251" s="288"/>
      <c r="AA251" s="288"/>
      <c r="AB251" s="288"/>
      <c r="AC251" s="288"/>
      <c r="AD251" s="288"/>
      <c r="AE251" s="288"/>
      <c r="AF251" s="288"/>
      <c r="AG251" s="288"/>
      <c r="AH251" s="288"/>
      <c r="AI251" s="288"/>
      <c r="AJ251" s="288"/>
      <c r="AK251" s="288"/>
      <c r="AL251" s="288"/>
      <c r="AM251" s="288"/>
    </row>
    <row r="252" spans="22:39">
      <c r="V252" s="288"/>
      <c r="W252" s="288"/>
      <c r="X252" s="288"/>
      <c r="Y252" s="288"/>
      <c r="Z252" s="288"/>
      <c r="AA252" s="288"/>
      <c r="AB252" s="288"/>
      <c r="AC252" s="288"/>
      <c r="AD252" s="288"/>
      <c r="AE252" s="288"/>
      <c r="AF252" s="288"/>
      <c r="AG252" s="288"/>
      <c r="AH252" s="288"/>
      <c r="AI252" s="288"/>
      <c r="AJ252" s="288"/>
      <c r="AK252" s="288"/>
      <c r="AL252" s="288"/>
      <c r="AM252" s="288"/>
    </row>
    <row r="253" spans="22:39">
      <c r="V253" s="288"/>
      <c r="W253" s="288"/>
      <c r="X253" s="288"/>
      <c r="Y253" s="288"/>
      <c r="Z253" s="288"/>
      <c r="AA253" s="288"/>
      <c r="AB253" s="288"/>
      <c r="AC253" s="288"/>
      <c r="AD253" s="288"/>
      <c r="AE253" s="288"/>
      <c r="AF253" s="288"/>
      <c r="AG253" s="288"/>
      <c r="AH253" s="288"/>
      <c r="AI253" s="288"/>
      <c r="AJ253" s="288"/>
      <c r="AK253" s="288"/>
      <c r="AL253" s="288"/>
      <c r="AM253" s="288"/>
    </row>
    <row r="254" spans="22:39">
      <c r="V254" s="288"/>
      <c r="W254" s="288"/>
      <c r="X254" s="288"/>
      <c r="Y254" s="288"/>
      <c r="Z254" s="288"/>
      <c r="AA254" s="288"/>
      <c r="AB254" s="288"/>
      <c r="AC254" s="288"/>
      <c r="AD254" s="288"/>
      <c r="AE254" s="288"/>
      <c r="AF254" s="288"/>
      <c r="AG254" s="288"/>
      <c r="AH254" s="288"/>
      <c r="AI254" s="288"/>
      <c r="AJ254" s="288"/>
      <c r="AK254" s="288"/>
      <c r="AL254" s="288"/>
      <c r="AM254" s="288"/>
    </row>
    <row r="255" spans="22:39">
      <c r="V255" s="288"/>
      <c r="W255" s="288"/>
      <c r="X255" s="288"/>
      <c r="Y255" s="288"/>
      <c r="Z255" s="288"/>
      <c r="AA255" s="288"/>
      <c r="AB255" s="288"/>
      <c r="AC255" s="288"/>
      <c r="AD255" s="288"/>
      <c r="AE255" s="288"/>
      <c r="AF255" s="288"/>
      <c r="AG255" s="288"/>
      <c r="AH255" s="288"/>
      <c r="AI255" s="288"/>
      <c r="AJ255" s="288"/>
      <c r="AK255" s="288"/>
      <c r="AL255" s="288"/>
      <c r="AM255" s="288"/>
    </row>
    <row r="256" spans="22:39">
      <c r="V256" s="288"/>
      <c r="W256" s="288"/>
      <c r="X256" s="288"/>
      <c r="Y256" s="288"/>
      <c r="Z256" s="288"/>
      <c r="AA256" s="288"/>
      <c r="AB256" s="288"/>
      <c r="AC256" s="288"/>
      <c r="AD256" s="288"/>
      <c r="AE256" s="288"/>
      <c r="AF256" s="288"/>
      <c r="AG256" s="288"/>
      <c r="AH256" s="288"/>
      <c r="AI256" s="288"/>
      <c r="AJ256" s="288"/>
      <c r="AK256" s="288"/>
      <c r="AL256" s="288"/>
      <c r="AM256" s="288"/>
    </row>
    <row r="257" spans="22:39">
      <c r="V257" s="288"/>
      <c r="W257" s="288"/>
      <c r="X257" s="288"/>
      <c r="Y257" s="288"/>
      <c r="Z257" s="288"/>
      <c r="AA257" s="288"/>
      <c r="AB257" s="288"/>
      <c r="AC257" s="288"/>
      <c r="AD257" s="288"/>
      <c r="AE257" s="288"/>
      <c r="AF257" s="288"/>
      <c r="AG257" s="288"/>
      <c r="AH257" s="288"/>
      <c r="AI257" s="288"/>
      <c r="AJ257" s="288"/>
      <c r="AK257" s="288"/>
      <c r="AL257" s="288"/>
      <c r="AM257" s="288"/>
    </row>
    <row r="258" spans="22:39">
      <c r="V258" s="288"/>
      <c r="W258" s="288"/>
      <c r="X258" s="288"/>
      <c r="Y258" s="288"/>
      <c r="Z258" s="288"/>
      <c r="AA258" s="288"/>
      <c r="AB258" s="288"/>
      <c r="AC258" s="288"/>
      <c r="AD258" s="288"/>
      <c r="AE258" s="288"/>
      <c r="AF258" s="288"/>
      <c r="AG258" s="288"/>
      <c r="AH258" s="288"/>
      <c r="AI258" s="288"/>
      <c r="AJ258" s="288"/>
      <c r="AK258" s="288"/>
      <c r="AL258" s="288"/>
      <c r="AM258" s="288"/>
    </row>
    <row r="259" spans="22:39">
      <c r="V259" s="288"/>
      <c r="W259" s="288"/>
      <c r="X259" s="288"/>
      <c r="Y259" s="288"/>
      <c r="Z259" s="288"/>
      <c r="AA259" s="288"/>
      <c r="AB259" s="288"/>
      <c r="AC259" s="288"/>
      <c r="AD259" s="288"/>
      <c r="AE259" s="288"/>
      <c r="AF259" s="288"/>
      <c r="AG259" s="288"/>
      <c r="AH259" s="288"/>
      <c r="AI259" s="288"/>
      <c r="AJ259" s="288"/>
      <c r="AK259" s="288"/>
      <c r="AL259" s="288"/>
      <c r="AM259" s="288"/>
    </row>
    <row r="260" spans="22:39">
      <c r="V260" s="288"/>
      <c r="W260" s="288"/>
      <c r="X260" s="288"/>
      <c r="Y260" s="288"/>
      <c r="Z260" s="288"/>
      <c r="AA260" s="288"/>
      <c r="AB260" s="288"/>
      <c r="AC260" s="288"/>
      <c r="AD260" s="288"/>
      <c r="AE260" s="288"/>
      <c r="AF260" s="288"/>
      <c r="AG260" s="288"/>
      <c r="AH260" s="288"/>
      <c r="AI260" s="288"/>
      <c r="AJ260" s="288"/>
      <c r="AK260" s="288"/>
      <c r="AL260" s="288"/>
      <c r="AM260" s="288"/>
    </row>
    <row r="261" spans="22:39">
      <c r="V261" s="288"/>
      <c r="W261" s="288"/>
      <c r="X261" s="288"/>
      <c r="Y261" s="288"/>
      <c r="Z261" s="288"/>
      <c r="AA261" s="288"/>
      <c r="AB261" s="288"/>
      <c r="AC261" s="288"/>
      <c r="AD261" s="288"/>
      <c r="AE261" s="288"/>
      <c r="AF261" s="288"/>
      <c r="AG261" s="288"/>
      <c r="AH261" s="288"/>
      <c r="AI261" s="288"/>
      <c r="AJ261" s="288"/>
      <c r="AK261" s="288"/>
      <c r="AL261" s="288"/>
      <c r="AM261" s="288"/>
    </row>
    <row r="262" spans="22:39">
      <c r="V262" s="288"/>
      <c r="W262" s="288"/>
      <c r="X262" s="288"/>
      <c r="Y262" s="288"/>
      <c r="Z262" s="288"/>
      <c r="AA262" s="288"/>
      <c r="AB262" s="288"/>
      <c r="AC262" s="288"/>
      <c r="AD262" s="288"/>
      <c r="AE262" s="288"/>
      <c r="AF262" s="288"/>
      <c r="AG262" s="288"/>
      <c r="AH262" s="288"/>
      <c r="AI262" s="288"/>
      <c r="AJ262" s="288"/>
      <c r="AK262" s="288"/>
      <c r="AL262" s="288"/>
      <c r="AM262" s="288"/>
    </row>
    <row r="263" spans="22:39">
      <c r="V263" s="288"/>
      <c r="W263" s="288"/>
      <c r="X263" s="288"/>
      <c r="Y263" s="288"/>
      <c r="Z263" s="288"/>
      <c r="AA263" s="288"/>
      <c r="AB263" s="288"/>
      <c r="AC263" s="288"/>
      <c r="AD263" s="288"/>
      <c r="AE263" s="288"/>
      <c r="AF263" s="288"/>
      <c r="AG263" s="288"/>
      <c r="AH263" s="288"/>
      <c r="AI263" s="288"/>
      <c r="AJ263" s="288"/>
      <c r="AK263" s="288"/>
      <c r="AL263" s="288"/>
      <c r="AM263" s="288"/>
    </row>
    <row r="264" spans="22:39">
      <c r="V264" s="288"/>
      <c r="W264" s="288"/>
      <c r="X264" s="288"/>
      <c r="Y264" s="288"/>
      <c r="Z264" s="288"/>
      <c r="AA264" s="288"/>
      <c r="AB264" s="288"/>
      <c r="AC264" s="288"/>
      <c r="AD264" s="288"/>
      <c r="AE264" s="288"/>
      <c r="AF264" s="288"/>
      <c r="AG264" s="288"/>
      <c r="AH264" s="288"/>
      <c r="AI264" s="288"/>
      <c r="AJ264" s="288"/>
      <c r="AK264" s="288"/>
      <c r="AL264" s="288"/>
      <c r="AM264" s="288"/>
    </row>
    <row r="265" spans="22:39">
      <c r="V265" s="288"/>
      <c r="W265" s="288"/>
      <c r="X265" s="288"/>
      <c r="Y265" s="288"/>
      <c r="Z265" s="288"/>
      <c r="AA265" s="288"/>
      <c r="AB265" s="288"/>
      <c r="AC265" s="288"/>
      <c r="AD265" s="288"/>
      <c r="AE265" s="288"/>
      <c r="AF265" s="288"/>
      <c r="AG265" s="288"/>
      <c r="AH265" s="288"/>
      <c r="AI265" s="288"/>
      <c r="AJ265" s="288"/>
      <c r="AK265" s="288"/>
      <c r="AL265" s="288"/>
      <c r="AM265" s="288"/>
    </row>
    <row r="266" spans="22:39">
      <c r="V266" s="288"/>
      <c r="W266" s="288"/>
      <c r="X266" s="288"/>
      <c r="Y266" s="288"/>
      <c r="Z266" s="288"/>
      <c r="AA266" s="288"/>
      <c r="AB266" s="288"/>
      <c r="AC266" s="288"/>
      <c r="AD266" s="288"/>
      <c r="AE266" s="288"/>
      <c r="AF266" s="288"/>
      <c r="AG266" s="288"/>
      <c r="AH266" s="288"/>
      <c r="AI266" s="288"/>
      <c r="AJ266" s="288"/>
      <c r="AK266" s="288"/>
      <c r="AL266" s="288"/>
      <c r="AM266" s="288"/>
    </row>
    <row r="267" spans="22:39">
      <c r="V267" s="288"/>
      <c r="W267" s="288"/>
      <c r="X267" s="288"/>
      <c r="Y267" s="288"/>
      <c r="Z267" s="288"/>
      <c r="AA267" s="288"/>
      <c r="AB267" s="288"/>
      <c r="AC267" s="288"/>
      <c r="AD267" s="288"/>
      <c r="AE267" s="288"/>
      <c r="AF267" s="288"/>
      <c r="AG267" s="288"/>
      <c r="AH267" s="288"/>
      <c r="AI267" s="288"/>
      <c r="AJ267" s="288"/>
      <c r="AK267" s="288"/>
      <c r="AL267" s="288"/>
      <c r="AM267" s="288"/>
    </row>
    <row r="268" spans="22:39">
      <c r="V268" s="288"/>
      <c r="W268" s="288"/>
      <c r="X268" s="288"/>
      <c r="Y268" s="288"/>
      <c r="Z268" s="288"/>
      <c r="AA268" s="288"/>
      <c r="AB268" s="288"/>
      <c r="AC268" s="288"/>
      <c r="AD268" s="288"/>
      <c r="AE268" s="288"/>
      <c r="AF268" s="288"/>
      <c r="AG268" s="288"/>
      <c r="AH268" s="288"/>
      <c r="AI268" s="288"/>
      <c r="AJ268" s="288"/>
      <c r="AK268" s="288"/>
      <c r="AL268" s="288"/>
      <c r="AM268" s="288"/>
    </row>
    <row r="269" spans="22:39">
      <c r="V269" s="288"/>
      <c r="W269" s="288"/>
      <c r="X269" s="288"/>
      <c r="Y269" s="288"/>
      <c r="Z269" s="288"/>
      <c r="AA269" s="288"/>
      <c r="AB269" s="288"/>
      <c r="AC269" s="288"/>
      <c r="AD269" s="288"/>
      <c r="AE269" s="288"/>
      <c r="AF269" s="288"/>
      <c r="AG269" s="288"/>
      <c r="AH269" s="288"/>
      <c r="AI269" s="288"/>
      <c r="AJ269" s="288"/>
      <c r="AK269" s="288"/>
      <c r="AL269" s="288"/>
      <c r="AM269" s="288"/>
    </row>
    <row r="270" spans="22:39">
      <c r="V270" s="288"/>
      <c r="W270" s="288"/>
      <c r="X270" s="288"/>
      <c r="Y270" s="288"/>
      <c r="Z270" s="288"/>
      <c r="AA270" s="288"/>
      <c r="AB270" s="288"/>
      <c r="AC270" s="288"/>
      <c r="AD270" s="288"/>
      <c r="AE270" s="288"/>
      <c r="AF270" s="288"/>
      <c r="AG270" s="288"/>
      <c r="AH270" s="288"/>
      <c r="AI270" s="288"/>
      <c r="AJ270" s="288"/>
      <c r="AK270" s="288"/>
      <c r="AL270" s="288"/>
      <c r="AM270" s="288"/>
    </row>
    <row r="271" spans="22:39">
      <c r="V271" s="288"/>
      <c r="W271" s="288"/>
      <c r="X271" s="288"/>
      <c r="Y271" s="288"/>
      <c r="Z271" s="288"/>
      <c r="AA271" s="288"/>
      <c r="AB271" s="288"/>
      <c r="AC271" s="288"/>
      <c r="AD271" s="288"/>
      <c r="AE271" s="288"/>
      <c r="AF271" s="288"/>
      <c r="AG271" s="288"/>
      <c r="AH271" s="288"/>
      <c r="AI271" s="288"/>
      <c r="AJ271" s="288"/>
      <c r="AK271" s="288"/>
      <c r="AL271" s="288"/>
      <c r="AM271" s="288"/>
    </row>
    <row r="272" spans="22:39">
      <c r="V272" s="288"/>
      <c r="W272" s="288"/>
      <c r="X272" s="288"/>
      <c r="Y272" s="288"/>
      <c r="Z272" s="288"/>
      <c r="AA272" s="288"/>
      <c r="AB272" s="288"/>
      <c r="AC272" s="288"/>
      <c r="AD272" s="288"/>
      <c r="AE272" s="288"/>
      <c r="AF272" s="288"/>
      <c r="AG272" s="288"/>
      <c r="AH272" s="288"/>
      <c r="AI272" s="288"/>
      <c r="AJ272" s="288"/>
      <c r="AK272" s="288"/>
      <c r="AL272" s="288"/>
      <c r="AM272" s="288"/>
    </row>
    <row r="273" spans="22:39">
      <c r="V273" s="288"/>
      <c r="W273" s="288"/>
      <c r="X273" s="288"/>
      <c r="Y273" s="288"/>
      <c r="Z273" s="288"/>
      <c r="AA273" s="288"/>
      <c r="AB273" s="288"/>
      <c r="AC273" s="288"/>
      <c r="AD273" s="288"/>
      <c r="AE273" s="288"/>
      <c r="AF273" s="288"/>
      <c r="AG273" s="288"/>
      <c r="AH273" s="288"/>
      <c r="AI273" s="288"/>
      <c r="AJ273" s="288"/>
      <c r="AK273" s="288"/>
      <c r="AL273" s="288"/>
      <c r="AM273" s="288"/>
    </row>
    <row r="274" spans="22:39">
      <c r="V274" s="288"/>
      <c r="W274" s="288"/>
      <c r="X274" s="288"/>
      <c r="Y274" s="288"/>
      <c r="Z274" s="288"/>
      <c r="AA274" s="288"/>
      <c r="AB274" s="288"/>
      <c r="AC274" s="288"/>
      <c r="AD274" s="288"/>
      <c r="AE274" s="288"/>
      <c r="AF274" s="288"/>
      <c r="AG274" s="288"/>
      <c r="AH274" s="288"/>
      <c r="AI274" s="288"/>
      <c r="AJ274" s="288"/>
      <c r="AK274" s="288"/>
      <c r="AL274" s="288"/>
      <c r="AM274" s="288"/>
    </row>
    <row r="275" spans="22:39">
      <c r="V275" s="288"/>
      <c r="W275" s="288"/>
      <c r="X275" s="288"/>
      <c r="Y275" s="288"/>
      <c r="Z275" s="288"/>
      <c r="AA275" s="288"/>
      <c r="AB275" s="288"/>
      <c r="AC275" s="288"/>
      <c r="AD275" s="288"/>
      <c r="AE275" s="288"/>
      <c r="AF275" s="288"/>
      <c r="AG275" s="288"/>
      <c r="AH275" s="288"/>
      <c r="AI275" s="288"/>
      <c r="AJ275" s="288"/>
      <c r="AK275" s="288"/>
      <c r="AL275" s="288"/>
      <c r="AM275" s="288"/>
    </row>
    <row r="276" spans="22:39">
      <c r="V276" s="288"/>
      <c r="W276" s="288"/>
      <c r="X276" s="288"/>
      <c r="Y276" s="288"/>
      <c r="Z276" s="288"/>
      <c r="AA276" s="288"/>
      <c r="AB276" s="288"/>
      <c r="AC276" s="288"/>
      <c r="AD276" s="288"/>
      <c r="AE276" s="288"/>
      <c r="AF276" s="288"/>
      <c r="AG276" s="288"/>
      <c r="AH276" s="288"/>
      <c r="AI276" s="288"/>
      <c r="AJ276" s="288"/>
      <c r="AK276" s="288"/>
      <c r="AL276" s="288"/>
      <c r="AM276" s="288"/>
    </row>
    <row r="277" spans="22:39">
      <c r="V277" s="288"/>
      <c r="W277" s="288"/>
      <c r="X277" s="288"/>
      <c r="Y277" s="288"/>
      <c r="Z277" s="288"/>
      <c r="AA277" s="288"/>
      <c r="AB277" s="288"/>
      <c r="AC277" s="288"/>
      <c r="AD277" s="288"/>
      <c r="AE277" s="288"/>
      <c r="AF277" s="288"/>
      <c r="AG277" s="288"/>
      <c r="AH277" s="288"/>
      <c r="AI277" s="288"/>
      <c r="AJ277" s="288"/>
      <c r="AK277" s="288"/>
      <c r="AL277" s="288"/>
      <c r="AM277" s="288"/>
    </row>
    <row r="278" spans="22:39">
      <c r="V278" s="288"/>
      <c r="W278" s="288"/>
      <c r="X278" s="288"/>
      <c r="Y278" s="288"/>
      <c r="Z278" s="288"/>
      <c r="AA278" s="288"/>
      <c r="AB278" s="288"/>
      <c r="AC278" s="288"/>
      <c r="AD278" s="288"/>
      <c r="AE278" s="288"/>
      <c r="AF278" s="288"/>
      <c r="AG278" s="288"/>
      <c r="AH278" s="288"/>
      <c r="AI278" s="288"/>
      <c r="AJ278" s="288"/>
      <c r="AK278" s="288"/>
      <c r="AL278" s="288"/>
      <c r="AM278" s="288"/>
    </row>
    <row r="279" spans="22:39">
      <c r="V279" s="288"/>
      <c r="W279" s="288"/>
      <c r="X279" s="288"/>
      <c r="Y279" s="288"/>
      <c r="Z279" s="288"/>
      <c r="AA279" s="288"/>
      <c r="AB279" s="288"/>
      <c r="AC279" s="288"/>
      <c r="AD279" s="288"/>
      <c r="AE279" s="288"/>
      <c r="AF279" s="288"/>
      <c r="AG279" s="288"/>
      <c r="AH279" s="288"/>
      <c r="AI279" s="288"/>
      <c r="AJ279" s="288"/>
      <c r="AK279" s="288"/>
      <c r="AL279" s="288"/>
      <c r="AM279" s="288"/>
    </row>
    <row r="280" spans="22:39">
      <c r="V280" s="288"/>
      <c r="W280" s="288"/>
      <c r="X280" s="288"/>
      <c r="Y280" s="288"/>
      <c r="Z280" s="288"/>
      <c r="AA280" s="288"/>
      <c r="AB280" s="288"/>
      <c r="AC280" s="288"/>
      <c r="AD280" s="288"/>
      <c r="AE280" s="288"/>
      <c r="AF280" s="288"/>
      <c r="AG280" s="288"/>
      <c r="AH280" s="288"/>
      <c r="AI280" s="288"/>
      <c r="AJ280" s="288"/>
      <c r="AK280" s="288"/>
      <c r="AL280" s="288"/>
      <c r="AM280" s="288"/>
    </row>
    <row r="281" spans="22:39">
      <c r="V281" s="288"/>
      <c r="W281" s="288"/>
      <c r="X281" s="288"/>
      <c r="Y281" s="288"/>
      <c r="Z281" s="288"/>
      <c r="AA281" s="288"/>
      <c r="AB281" s="288"/>
      <c r="AC281" s="288"/>
      <c r="AD281" s="288"/>
      <c r="AE281" s="288"/>
      <c r="AF281" s="288"/>
      <c r="AG281" s="288"/>
      <c r="AH281" s="288"/>
      <c r="AI281" s="288"/>
      <c r="AJ281" s="288"/>
      <c r="AK281" s="288"/>
      <c r="AL281" s="288"/>
      <c r="AM281" s="288"/>
    </row>
    <row r="282" spans="22:39">
      <c r="V282" s="288"/>
      <c r="W282" s="288"/>
      <c r="X282" s="288"/>
      <c r="Y282" s="288"/>
      <c r="Z282" s="288"/>
      <c r="AA282" s="288"/>
      <c r="AB282" s="288"/>
      <c r="AC282" s="288"/>
      <c r="AD282" s="288"/>
      <c r="AE282" s="288"/>
      <c r="AF282" s="288"/>
      <c r="AG282" s="288"/>
      <c r="AH282" s="288"/>
      <c r="AI282" s="288"/>
      <c r="AJ282" s="288"/>
      <c r="AK282" s="288"/>
      <c r="AL282" s="288"/>
      <c r="AM282" s="288"/>
    </row>
    <row r="283" spans="22:39">
      <c r="V283" s="288"/>
      <c r="W283" s="288"/>
      <c r="X283" s="288"/>
      <c r="Y283" s="288"/>
      <c r="Z283" s="288"/>
      <c r="AA283" s="288"/>
      <c r="AB283" s="288"/>
      <c r="AC283" s="288"/>
      <c r="AD283" s="288"/>
      <c r="AE283" s="288"/>
      <c r="AF283" s="288"/>
      <c r="AG283" s="288"/>
      <c r="AH283" s="288"/>
      <c r="AI283" s="288"/>
      <c r="AJ283" s="288"/>
      <c r="AK283" s="288"/>
      <c r="AL283" s="288"/>
      <c r="AM283" s="288"/>
    </row>
    <row r="284" spans="22:39">
      <c r="V284" s="288"/>
      <c r="W284" s="288"/>
      <c r="X284" s="288"/>
      <c r="Y284" s="288"/>
      <c r="Z284" s="288"/>
      <c r="AA284" s="288"/>
      <c r="AB284" s="288"/>
      <c r="AC284" s="288"/>
      <c r="AD284" s="288"/>
      <c r="AE284" s="288"/>
      <c r="AF284" s="288"/>
      <c r="AG284" s="288"/>
      <c r="AH284" s="288"/>
      <c r="AI284" s="288"/>
      <c r="AJ284" s="288"/>
      <c r="AK284" s="288"/>
      <c r="AL284" s="288"/>
      <c r="AM284" s="288"/>
    </row>
    <row r="285" spans="22:39">
      <c r="V285" s="288"/>
      <c r="W285" s="288"/>
      <c r="X285" s="288"/>
      <c r="Y285" s="288"/>
      <c r="Z285" s="288"/>
      <c r="AA285" s="288"/>
      <c r="AB285" s="288"/>
      <c r="AC285" s="288"/>
      <c r="AD285" s="288"/>
      <c r="AE285" s="288"/>
      <c r="AF285" s="288"/>
      <c r="AG285" s="288"/>
      <c r="AH285" s="288"/>
      <c r="AI285" s="288"/>
      <c r="AJ285" s="288"/>
      <c r="AK285" s="288"/>
      <c r="AL285" s="288"/>
      <c r="AM285" s="288"/>
    </row>
    <row r="286" spans="22:39">
      <c r="V286" s="288"/>
      <c r="W286" s="288"/>
      <c r="X286" s="288"/>
      <c r="Y286" s="288"/>
      <c r="Z286" s="288"/>
      <c r="AA286" s="288"/>
      <c r="AB286" s="288"/>
      <c r="AC286" s="288"/>
      <c r="AD286" s="288"/>
      <c r="AE286" s="288"/>
      <c r="AF286" s="288"/>
      <c r="AG286" s="288"/>
      <c r="AH286" s="288"/>
      <c r="AI286" s="288"/>
      <c r="AJ286" s="288"/>
      <c r="AK286" s="288"/>
      <c r="AL286" s="288"/>
      <c r="AM286" s="288"/>
    </row>
    <row r="287" spans="22:39">
      <c r="V287" s="288"/>
      <c r="W287" s="288"/>
      <c r="X287" s="288"/>
      <c r="Y287" s="288"/>
      <c r="Z287" s="288"/>
      <c r="AA287" s="288"/>
      <c r="AB287" s="288"/>
      <c r="AC287" s="288"/>
      <c r="AD287" s="288"/>
      <c r="AE287" s="288"/>
      <c r="AF287" s="288"/>
      <c r="AG287" s="288"/>
      <c r="AH287" s="288"/>
      <c r="AI287" s="288"/>
      <c r="AJ287" s="288"/>
      <c r="AK287" s="288"/>
      <c r="AL287" s="288"/>
      <c r="AM287" s="288"/>
    </row>
    <row r="288" spans="22:39">
      <c r="V288" s="288"/>
      <c r="W288" s="288"/>
      <c r="X288" s="288"/>
      <c r="Y288" s="288"/>
      <c r="Z288" s="288"/>
      <c r="AA288" s="288"/>
      <c r="AB288" s="288"/>
      <c r="AC288" s="288"/>
      <c r="AD288" s="288"/>
      <c r="AE288" s="288"/>
      <c r="AF288" s="288"/>
      <c r="AG288" s="288"/>
      <c r="AH288" s="288"/>
      <c r="AI288" s="288"/>
      <c r="AJ288" s="288"/>
      <c r="AK288" s="288"/>
      <c r="AL288" s="288"/>
      <c r="AM288" s="288"/>
    </row>
    <row r="289" spans="22:39">
      <c r="V289" s="288"/>
      <c r="W289" s="288"/>
      <c r="X289" s="288"/>
      <c r="Y289" s="288"/>
      <c r="Z289" s="288"/>
      <c r="AA289" s="288"/>
      <c r="AB289" s="288"/>
      <c r="AC289" s="288"/>
      <c r="AD289" s="288"/>
      <c r="AE289" s="288"/>
      <c r="AF289" s="288"/>
      <c r="AG289" s="288"/>
      <c r="AH289" s="288"/>
      <c r="AI289" s="288"/>
      <c r="AJ289" s="288"/>
      <c r="AK289" s="288"/>
      <c r="AL289" s="288"/>
      <c r="AM289" s="288"/>
    </row>
    <row r="290" spans="22:39">
      <c r="V290" s="288"/>
      <c r="W290" s="288"/>
      <c r="X290" s="288"/>
      <c r="Y290" s="288"/>
      <c r="Z290" s="288"/>
      <c r="AA290" s="288"/>
      <c r="AB290" s="288"/>
      <c r="AC290" s="288"/>
      <c r="AD290" s="288"/>
      <c r="AE290" s="288"/>
      <c r="AF290" s="288"/>
      <c r="AG290" s="288"/>
      <c r="AH290" s="288"/>
      <c r="AI290" s="288"/>
      <c r="AJ290" s="288"/>
      <c r="AK290" s="288"/>
      <c r="AL290" s="288"/>
      <c r="AM290" s="288"/>
    </row>
    <row r="291" spans="22:39">
      <c r="V291" s="288"/>
      <c r="W291" s="288"/>
      <c r="X291" s="288"/>
      <c r="Y291" s="288"/>
      <c r="Z291" s="288"/>
      <c r="AA291" s="288"/>
      <c r="AB291" s="288"/>
      <c r="AC291" s="288"/>
      <c r="AD291" s="288"/>
      <c r="AE291" s="288"/>
      <c r="AF291" s="288"/>
      <c r="AG291" s="288"/>
      <c r="AH291" s="288"/>
      <c r="AI291" s="288"/>
      <c r="AJ291" s="288"/>
      <c r="AK291" s="288"/>
      <c r="AL291" s="288"/>
      <c r="AM291" s="288"/>
    </row>
    <row r="292" spans="22:39">
      <c r="V292" s="288"/>
      <c r="W292" s="288"/>
      <c r="X292" s="288"/>
      <c r="Y292" s="288"/>
      <c r="Z292" s="288"/>
      <c r="AA292" s="288"/>
      <c r="AB292" s="288"/>
      <c r="AC292" s="288"/>
      <c r="AD292" s="288"/>
      <c r="AE292" s="288"/>
      <c r="AF292" s="288"/>
      <c r="AG292" s="288"/>
      <c r="AH292" s="288"/>
      <c r="AI292" s="288"/>
      <c r="AJ292" s="288"/>
      <c r="AK292" s="288"/>
      <c r="AL292" s="288"/>
      <c r="AM292" s="288"/>
    </row>
    <row r="293" spans="22:39">
      <c r="V293" s="288"/>
      <c r="W293" s="288"/>
      <c r="X293" s="288"/>
      <c r="Y293" s="288"/>
      <c r="Z293" s="288"/>
      <c r="AA293" s="288"/>
      <c r="AB293" s="288"/>
      <c r="AC293" s="288"/>
      <c r="AD293" s="288"/>
      <c r="AE293" s="288"/>
      <c r="AF293" s="288"/>
      <c r="AG293" s="288"/>
      <c r="AH293" s="288"/>
      <c r="AI293" s="288"/>
      <c r="AJ293" s="288"/>
      <c r="AK293" s="288"/>
      <c r="AL293" s="288"/>
      <c r="AM293" s="288"/>
    </row>
    <row r="294" spans="22:39">
      <c r="V294" s="288"/>
      <c r="W294" s="288"/>
      <c r="X294" s="288"/>
      <c r="Y294" s="288"/>
      <c r="Z294" s="288"/>
      <c r="AA294" s="288"/>
      <c r="AB294" s="288"/>
      <c r="AC294" s="288"/>
      <c r="AD294" s="288"/>
      <c r="AE294" s="288"/>
      <c r="AF294" s="288"/>
      <c r="AG294" s="288"/>
      <c r="AH294" s="288"/>
      <c r="AI294" s="288"/>
      <c r="AJ294" s="288"/>
      <c r="AK294" s="288"/>
      <c r="AL294" s="288"/>
      <c r="AM294" s="288"/>
    </row>
    <row r="295" spans="22:39">
      <c r="V295" s="288"/>
      <c r="W295" s="288"/>
      <c r="X295" s="288"/>
      <c r="Y295" s="288"/>
      <c r="Z295" s="288"/>
      <c r="AA295" s="288"/>
      <c r="AB295" s="288"/>
      <c r="AC295" s="288"/>
      <c r="AD295" s="288"/>
      <c r="AE295" s="288"/>
      <c r="AF295" s="288"/>
      <c r="AG295" s="288"/>
      <c r="AH295" s="288"/>
      <c r="AI295" s="288"/>
      <c r="AJ295" s="288"/>
      <c r="AK295" s="288"/>
      <c r="AL295" s="288"/>
      <c r="AM295" s="288"/>
    </row>
    <row r="296" spans="22:39">
      <c r="V296" s="288"/>
      <c r="W296" s="288"/>
      <c r="X296" s="288"/>
      <c r="Y296" s="288"/>
      <c r="Z296" s="288"/>
      <c r="AA296" s="288"/>
      <c r="AB296" s="288"/>
      <c r="AC296" s="288"/>
      <c r="AD296" s="288"/>
      <c r="AE296" s="288"/>
      <c r="AF296" s="288"/>
      <c r="AG296" s="288"/>
      <c r="AH296" s="288"/>
      <c r="AI296" s="288"/>
      <c r="AJ296" s="288"/>
      <c r="AK296" s="288"/>
      <c r="AL296" s="288"/>
      <c r="AM296" s="288"/>
    </row>
    <row r="297" spans="22:39">
      <c r="V297" s="288"/>
      <c r="W297" s="288"/>
      <c r="X297" s="288"/>
      <c r="Y297" s="288"/>
      <c r="Z297" s="288"/>
      <c r="AA297" s="288"/>
      <c r="AB297" s="288"/>
      <c r="AC297" s="288"/>
      <c r="AD297" s="288"/>
      <c r="AE297" s="288"/>
      <c r="AF297" s="288"/>
      <c r="AG297" s="288"/>
      <c r="AH297" s="288"/>
      <c r="AI297" s="288"/>
      <c r="AJ297" s="288"/>
      <c r="AK297" s="288"/>
      <c r="AL297" s="288"/>
      <c r="AM297" s="288"/>
    </row>
    <row r="298" spans="22:39">
      <c r="V298" s="288"/>
      <c r="W298" s="288"/>
      <c r="X298" s="288"/>
      <c r="Y298" s="288"/>
      <c r="Z298" s="288"/>
      <c r="AA298" s="288"/>
      <c r="AB298" s="288"/>
      <c r="AC298" s="288"/>
      <c r="AD298" s="288"/>
      <c r="AE298" s="288"/>
      <c r="AF298" s="288"/>
      <c r="AG298" s="288"/>
      <c r="AH298" s="288"/>
      <c r="AI298" s="288"/>
      <c r="AJ298" s="288"/>
      <c r="AK298" s="288"/>
      <c r="AL298" s="288"/>
      <c r="AM298" s="288"/>
    </row>
    <row r="299" spans="22:39">
      <c r="V299" s="288"/>
      <c r="W299" s="288"/>
      <c r="X299" s="288"/>
      <c r="Y299" s="288"/>
      <c r="Z299" s="288"/>
      <c r="AA299" s="288"/>
      <c r="AB299" s="288"/>
      <c r="AC299" s="288"/>
      <c r="AD299" s="288"/>
      <c r="AE299" s="288"/>
      <c r="AF299" s="288"/>
      <c r="AG299" s="288"/>
      <c r="AH299" s="288"/>
      <c r="AI299" s="288"/>
      <c r="AJ299" s="288"/>
      <c r="AK299" s="288"/>
      <c r="AL299" s="288"/>
      <c r="AM299" s="288"/>
    </row>
    <row r="300" spans="22:39">
      <c r="V300" s="288"/>
      <c r="W300" s="288"/>
      <c r="X300" s="288"/>
      <c r="Y300" s="288"/>
      <c r="Z300" s="288"/>
      <c r="AA300" s="288"/>
      <c r="AB300" s="288"/>
      <c r="AC300" s="288"/>
      <c r="AD300" s="288"/>
      <c r="AE300" s="288"/>
      <c r="AF300" s="288"/>
      <c r="AG300" s="288"/>
      <c r="AH300" s="288"/>
      <c r="AI300" s="288"/>
      <c r="AJ300" s="288"/>
      <c r="AK300" s="288"/>
      <c r="AL300" s="288"/>
      <c r="AM300" s="288"/>
    </row>
    <row r="301" spans="22:39">
      <c r="V301" s="288"/>
      <c r="W301" s="288"/>
      <c r="X301" s="288"/>
      <c r="Y301" s="288"/>
      <c r="Z301" s="288"/>
      <c r="AA301" s="288"/>
      <c r="AB301" s="288"/>
      <c r="AC301" s="288"/>
      <c r="AD301" s="288"/>
      <c r="AE301" s="288"/>
      <c r="AF301" s="288"/>
      <c r="AG301" s="288"/>
      <c r="AH301" s="288"/>
      <c r="AI301" s="288"/>
      <c r="AJ301" s="288"/>
      <c r="AK301" s="288"/>
      <c r="AL301" s="288"/>
      <c r="AM301" s="288"/>
    </row>
    <row r="302" spans="22:39">
      <c r="V302" s="288"/>
      <c r="W302" s="288"/>
      <c r="X302" s="288"/>
      <c r="Y302" s="288"/>
      <c r="Z302" s="288"/>
      <c r="AA302" s="288"/>
      <c r="AB302" s="288"/>
      <c r="AC302" s="288"/>
      <c r="AD302" s="288"/>
      <c r="AE302" s="288"/>
      <c r="AF302" s="288"/>
      <c r="AG302" s="288"/>
      <c r="AH302" s="288"/>
      <c r="AI302" s="288"/>
      <c r="AJ302" s="288"/>
      <c r="AK302" s="288"/>
      <c r="AL302" s="288"/>
      <c r="AM302" s="288"/>
    </row>
    <row r="303" spans="22:39">
      <c r="V303" s="288"/>
      <c r="W303" s="288"/>
      <c r="X303" s="288"/>
      <c r="Y303" s="288"/>
      <c r="Z303" s="288"/>
      <c r="AA303" s="288"/>
      <c r="AB303" s="288"/>
      <c r="AC303" s="288"/>
      <c r="AD303" s="288"/>
      <c r="AE303" s="288"/>
      <c r="AF303" s="288"/>
      <c r="AG303" s="288"/>
      <c r="AH303" s="288"/>
      <c r="AI303" s="288"/>
      <c r="AJ303" s="288"/>
      <c r="AK303" s="288"/>
      <c r="AL303" s="288"/>
      <c r="AM303" s="288"/>
    </row>
    <row r="304" spans="22:39">
      <c r="V304" s="288"/>
      <c r="W304" s="288"/>
      <c r="X304" s="288"/>
      <c r="Y304" s="288"/>
      <c r="Z304" s="288"/>
      <c r="AA304" s="288"/>
      <c r="AB304" s="288"/>
      <c r="AC304" s="288"/>
      <c r="AD304" s="288"/>
      <c r="AE304" s="288"/>
      <c r="AF304" s="288"/>
      <c r="AG304" s="288"/>
      <c r="AH304" s="288"/>
      <c r="AI304" s="288"/>
      <c r="AJ304" s="288"/>
      <c r="AK304" s="288"/>
      <c r="AL304" s="288"/>
      <c r="AM304" s="288"/>
    </row>
    <row r="305" spans="22:39">
      <c r="V305" s="288"/>
      <c r="W305" s="288"/>
      <c r="X305" s="288"/>
      <c r="Y305" s="288"/>
      <c r="Z305" s="288"/>
      <c r="AA305" s="288"/>
      <c r="AB305" s="288"/>
      <c r="AC305" s="288"/>
      <c r="AD305" s="288"/>
      <c r="AE305" s="288"/>
      <c r="AF305" s="288"/>
      <c r="AG305" s="288"/>
      <c r="AH305" s="288"/>
      <c r="AI305" s="288"/>
      <c r="AJ305" s="288"/>
      <c r="AK305" s="288"/>
      <c r="AL305" s="288"/>
      <c r="AM305" s="288"/>
    </row>
    <row r="306" spans="22:39">
      <c r="V306" s="288"/>
      <c r="W306" s="288"/>
      <c r="X306" s="288"/>
      <c r="Y306" s="288"/>
      <c r="Z306" s="288"/>
      <c r="AA306" s="288"/>
      <c r="AB306" s="288"/>
      <c r="AC306" s="288"/>
      <c r="AD306" s="288"/>
      <c r="AE306" s="288"/>
      <c r="AF306" s="288"/>
      <c r="AG306" s="288"/>
      <c r="AH306" s="288"/>
      <c r="AI306" s="288"/>
      <c r="AJ306" s="288"/>
      <c r="AK306" s="288"/>
      <c r="AL306" s="288"/>
      <c r="AM306" s="288"/>
    </row>
    <row r="307" spans="22:39">
      <c r="V307" s="288"/>
      <c r="W307" s="288"/>
      <c r="X307" s="288"/>
      <c r="Y307" s="288"/>
      <c r="Z307" s="288"/>
      <c r="AA307" s="288"/>
      <c r="AB307" s="288"/>
      <c r="AC307" s="288"/>
      <c r="AD307" s="288"/>
      <c r="AE307" s="288"/>
      <c r="AF307" s="288"/>
      <c r="AG307" s="288"/>
      <c r="AH307" s="288"/>
      <c r="AI307" s="288"/>
      <c r="AJ307" s="288"/>
      <c r="AK307" s="288"/>
      <c r="AL307" s="288"/>
      <c r="AM307" s="288"/>
    </row>
    <row r="308" spans="22:39">
      <c r="V308" s="288"/>
      <c r="W308" s="288"/>
      <c r="X308" s="288"/>
      <c r="Y308" s="288"/>
      <c r="Z308" s="288"/>
      <c r="AA308" s="288"/>
      <c r="AB308" s="288"/>
      <c r="AC308" s="288"/>
      <c r="AD308" s="288"/>
      <c r="AE308" s="288"/>
      <c r="AF308" s="288"/>
      <c r="AG308" s="288"/>
      <c r="AH308" s="288"/>
      <c r="AI308" s="288"/>
      <c r="AJ308" s="288"/>
      <c r="AK308" s="288"/>
      <c r="AL308" s="288"/>
      <c r="AM308" s="288"/>
    </row>
    <row r="309" spans="22:39">
      <c r="V309" s="288"/>
      <c r="W309" s="288"/>
      <c r="X309" s="288"/>
      <c r="Y309" s="288"/>
      <c r="Z309" s="288"/>
      <c r="AA309" s="288"/>
      <c r="AB309" s="288"/>
      <c r="AC309" s="288"/>
      <c r="AD309" s="288"/>
      <c r="AE309" s="288"/>
      <c r="AF309" s="288"/>
      <c r="AG309" s="288"/>
      <c r="AH309" s="288"/>
      <c r="AI309" s="288"/>
      <c r="AJ309" s="288"/>
      <c r="AK309" s="288"/>
      <c r="AL309" s="288"/>
      <c r="AM309" s="288"/>
    </row>
    <row r="310" spans="22:39">
      <c r="V310" s="288"/>
      <c r="W310" s="288"/>
      <c r="X310" s="288"/>
      <c r="Y310" s="288"/>
      <c r="Z310" s="288"/>
      <c r="AA310" s="288"/>
      <c r="AB310" s="288"/>
      <c r="AC310" s="288"/>
      <c r="AD310" s="288"/>
      <c r="AE310" s="288"/>
      <c r="AF310" s="288"/>
      <c r="AG310" s="288"/>
      <c r="AH310" s="288"/>
      <c r="AI310" s="288"/>
      <c r="AJ310" s="288"/>
      <c r="AK310" s="288"/>
      <c r="AL310" s="288"/>
      <c r="AM310" s="288"/>
    </row>
    <row r="311" spans="22:39">
      <c r="V311" s="288"/>
      <c r="W311" s="288"/>
      <c r="X311" s="288"/>
      <c r="Y311" s="288"/>
      <c r="Z311" s="288"/>
      <c r="AA311" s="288"/>
      <c r="AB311" s="288"/>
      <c r="AC311" s="288"/>
      <c r="AD311" s="288"/>
      <c r="AE311" s="288"/>
      <c r="AF311" s="288"/>
      <c r="AG311" s="288"/>
      <c r="AH311" s="288"/>
      <c r="AI311" s="288"/>
      <c r="AJ311" s="288"/>
      <c r="AK311" s="288"/>
      <c r="AL311" s="288"/>
      <c r="AM311" s="288"/>
    </row>
    <row r="312" spans="22:39">
      <c r="V312" s="288"/>
      <c r="W312" s="288"/>
      <c r="X312" s="288"/>
      <c r="Y312" s="288"/>
      <c r="Z312" s="288"/>
      <c r="AA312" s="288"/>
      <c r="AB312" s="288"/>
      <c r="AC312" s="288"/>
      <c r="AD312" s="288"/>
      <c r="AE312" s="288"/>
      <c r="AF312" s="288"/>
      <c r="AG312" s="288"/>
      <c r="AH312" s="288"/>
      <c r="AI312" s="288"/>
      <c r="AJ312" s="288"/>
      <c r="AK312" s="288"/>
      <c r="AL312" s="288"/>
      <c r="AM312" s="288"/>
    </row>
    <row r="313" spans="22:39">
      <c r="V313" s="288"/>
      <c r="W313" s="288"/>
      <c r="X313" s="288"/>
      <c r="Y313" s="288"/>
      <c r="Z313" s="288"/>
      <c r="AA313" s="288"/>
      <c r="AB313" s="288"/>
      <c r="AC313" s="288"/>
      <c r="AD313" s="288"/>
      <c r="AE313" s="288"/>
      <c r="AF313" s="288"/>
      <c r="AG313" s="288"/>
      <c r="AH313" s="288"/>
      <c r="AI313" s="288"/>
      <c r="AJ313" s="288"/>
      <c r="AK313" s="288"/>
      <c r="AL313" s="288"/>
      <c r="AM313" s="288"/>
    </row>
    <row r="314" spans="22:39">
      <c r="V314" s="288"/>
      <c r="W314" s="288"/>
      <c r="X314" s="288"/>
      <c r="Y314" s="288"/>
      <c r="Z314" s="288"/>
      <c r="AA314" s="288"/>
      <c r="AB314" s="288"/>
      <c r="AC314" s="288"/>
      <c r="AD314" s="288"/>
      <c r="AE314" s="288"/>
      <c r="AF314" s="288"/>
      <c r="AG314" s="288"/>
      <c r="AH314" s="288"/>
      <c r="AI314" s="288"/>
      <c r="AJ314" s="288"/>
      <c r="AK314" s="288"/>
      <c r="AL314" s="288"/>
      <c r="AM314" s="288"/>
    </row>
    <row r="315" spans="22:39">
      <c r="V315" s="288"/>
      <c r="W315" s="288"/>
      <c r="X315" s="288"/>
      <c r="Y315" s="288"/>
      <c r="Z315" s="288"/>
      <c r="AA315" s="288"/>
      <c r="AB315" s="288"/>
      <c r="AC315" s="288"/>
      <c r="AD315" s="288"/>
      <c r="AE315" s="288"/>
      <c r="AF315" s="288"/>
      <c r="AG315" s="288"/>
      <c r="AH315" s="288"/>
      <c r="AI315" s="288"/>
      <c r="AJ315" s="288"/>
      <c r="AK315" s="288"/>
      <c r="AL315" s="288"/>
      <c r="AM315" s="288"/>
    </row>
    <row r="316" spans="22:39">
      <c r="V316" s="288"/>
      <c r="W316" s="288"/>
      <c r="X316" s="288"/>
      <c r="Y316" s="288"/>
      <c r="Z316" s="288"/>
      <c r="AA316" s="288"/>
      <c r="AB316" s="288"/>
      <c r="AC316" s="288"/>
      <c r="AD316" s="288"/>
      <c r="AE316" s="288"/>
      <c r="AF316" s="288"/>
      <c r="AG316" s="288"/>
      <c r="AH316" s="288"/>
      <c r="AI316" s="288"/>
      <c r="AJ316" s="288"/>
      <c r="AK316" s="288"/>
      <c r="AL316" s="288"/>
      <c r="AM316" s="288"/>
    </row>
    <row r="317" spans="22:39">
      <c r="V317" s="288"/>
      <c r="W317" s="288"/>
      <c r="X317" s="288"/>
      <c r="Y317" s="288"/>
      <c r="Z317" s="288"/>
      <c r="AA317" s="288"/>
      <c r="AB317" s="288"/>
      <c r="AC317" s="288"/>
      <c r="AD317" s="288"/>
      <c r="AE317" s="288"/>
      <c r="AF317" s="288"/>
      <c r="AG317" s="288"/>
      <c r="AH317" s="288"/>
      <c r="AI317" s="288"/>
      <c r="AJ317" s="288"/>
      <c r="AK317" s="288"/>
      <c r="AL317" s="288"/>
      <c r="AM317" s="288"/>
    </row>
    <row r="318" spans="22:39">
      <c r="V318" s="288"/>
      <c r="W318" s="288"/>
      <c r="X318" s="288"/>
      <c r="Y318" s="288"/>
      <c r="Z318" s="288"/>
      <c r="AA318" s="288"/>
      <c r="AB318" s="288"/>
      <c r="AC318" s="288"/>
      <c r="AD318" s="288"/>
      <c r="AE318" s="288"/>
      <c r="AF318" s="288"/>
      <c r="AG318" s="288"/>
      <c r="AH318" s="288"/>
      <c r="AI318" s="288"/>
      <c r="AJ318" s="288"/>
      <c r="AK318" s="288"/>
      <c r="AL318" s="288"/>
      <c r="AM318" s="288"/>
    </row>
    <row r="319" spans="22:39">
      <c r="V319" s="288"/>
      <c r="W319" s="288"/>
      <c r="X319" s="288"/>
      <c r="Y319" s="288"/>
      <c r="Z319" s="288"/>
      <c r="AA319" s="288"/>
      <c r="AB319" s="288"/>
      <c r="AC319" s="288"/>
      <c r="AD319" s="288"/>
      <c r="AE319" s="288"/>
      <c r="AF319" s="288"/>
      <c r="AG319" s="288"/>
      <c r="AH319" s="288"/>
      <c r="AI319" s="288"/>
      <c r="AJ319" s="288"/>
      <c r="AK319" s="288"/>
      <c r="AL319" s="288"/>
      <c r="AM319" s="288"/>
    </row>
    <row r="320" spans="22:39">
      <c r="V320" s="288"/>
      <c r="W320" s="288"/>
      <c r="X320" s="288"/>
      <c r="Y320" s="288"/>
      <c r="Z320" s="288"/>
      <c r="AA320" s="288"/>
      <c r="AB320" s="288"/>
      <c r="AC320" s="288"/>
      <c r="AD320" s="288"/>
      <c r="AE320" s="288"/>
      <c r="AF320" s="288"/>
      <c r="AG320" s="288"/>
      <c r="AH320" s="288"/>
      <c r="AI320" s="288"/>
      <c r="AJ320" s="288"/>
      <c r="AK320" s="288"/>
      <c r="AL320" s="288"/>
      <c r="AM320" s="288"/>
    </row>
    <row r="321" spans="22:39">
      <c r="V321" s="288"/>
      <c r="W321" s="288"/>
      <c r="X321" s="288"/>
      <c r="Y321" s="288"/>
      <c r="Z321" s="288"/>
      <c r="AA321" s="288"/>
      <c r="AB321" s="288"/>
      <c r="AC321" s="288"/>
      <c r="AD321" s="288"/>
      <c r="AE321" s="288"/>
      <c r="AF321" s="288"/>
      <c r="AG321" s="288"/>
      <c r="AH321" s="288"/>
      <c r="AI321" s="288"/>
      <c r="AJ321" s="288"/>
      <c r="AK321" s="288"/>
      <c r="AL321" s="288"/>
      <c r="AM321" s="288"/>
    </row>
    <row r="322" spans="22:39">
      <c r="V322" s="288"/>
      <c r="W322" s="288"/>
      <c r="X322" s="288"/>
      <c r="Y322" s="288"/>
      <c r="Z322" s="288"/>
      <c r="AA322" s="288"/>
      <c r="AB322" s="288"/>
      <c r="AC322" s="288"/>
      <c r="AD322" s="288"/>
      <c r="AE322" s="288"/>
      <c r="AF322" s="288"/>
      <c r="AG322" s="288"/>
      <c r="AH322" s="288"/>
      <c r="AI322" s="288"/>
      <c r="AJ322" s="288"/>
      <c r="AK322" s="288"/>
      <c r="AL322" s="288"/>
      <c r="AM322" s="288"/>
    </row>
    <row r="323" spans="22:39">
      <c r="V323" s="288"/>
      <c r="W323" s="288"/>
      <c r="X323" s="288"/>
      <c r="Y323" s="288"/>
      <c r="Z323" s="288"/>
      <c r="AA323" s="288"/>
      <c r="AB323" s="288"/>
      <c r="AC323" s="288"/>
      <c r="AD323" s="288"/>
      <c r="AE323" s="288"/>
      <c r="AF323" s="288"/>
      <c r="AG323" s="288"/>
      <c r="AH323" s="288"/>
      <c r="AI323" s="288"/>
      <c r="AJ323" s="288"/>
      <c r="AK323" s="288"/>
      <c r="AL323" s="288"/>
      <c r="AM323" s="288"/>
    </row>
    <row r="324" spans="22:39">
      <c r="V324" s="288"/>
      <c r="W324" s="288"/>
      <c r="X324" s="288"/>
      <c r="Y324" s="288"/>
      <c r="Z324" s="288"/>
      <c r="AA324" s="288"/>
      <c r="AB324" s="288"/>
      <c r="AC324" s="288"/>
      <c r="AD324" s="288"/>
      <c r="AE324" s="288"/>
      <c r="AF324" s="288"/>
      <c r="AG324" s="288"/>
      <c r="AH324" s="288"/>
      <c r="AI324" s="288"/>
      <c r="AJ324" s="288"/>
      <c r="AK324" s="288"/>
      <c r="AL324" s="288"/>
      <c r="AM324" s="288"/>
    </row>
    <row r="325" spans="22:39">
      <c r="V325" s="288"/>
      <c r="W325" s="288"/>
      <c r="X325" s="288"/>
      <c r="Y325" s="288"/>
      <c r="Z325" s="288"/>
      <c r="AA325" s="288"/>
      <c r="AB325" s="288"/>
      <c r="AC325" s="288"/>
      <c r="AD325" s="288"/>
      <c r="AE325" s="288"/>
      <c r="AF325" s="288"/>
      <c r="AG325" s="288"/>
      <c r="AH325" s="288"/>
      <c r="AI325" s="288"/>
      <c r="AJ325" s="288"/>
      <c r="AK325" s="288"/>
      <c r="AL325" s="288"/>
      <c r="AM325" s="288"/>
    </row>
    <row r="326" spans="22:39">
      <c r="V326" s="288"/>
      <c r="W326" s="288"/>
      <c r="X326" s="288"/>
      <c r="Y326" s="288"/>
      <c r="Z326" s="288"/>
      <c r="AA326" s="288"/>
      <c r="AB326" s="288"/>
      <c r="AC326" s="288"/>
      <c r="AD326" s="288"/>
      <c r="AE326" s="288"/>
      <c r="AF326" s="288"/>
      <c r="AG326" s="288"/>
      <c r="AH326" s="288"/>
      <c r="AI326" s="288"/>
      <c r="AJ326" s="288"/>
      <c r="AK326" s="288"/>
      <c r="AL326" s="288"/>
      <c r="AM326" s="288"/>
    </row>
    <row r="327" spans="22:39">
      <c r="V327" s="288"/>
      <c r="W327" s="288"/>
      <c r="X327" s="288"/>
      <c r="Y327" s="288"/>
      <c r="Z327" s="288"/>
      <c r="AA327" s="288"/>
      <c r="AB327" s="288"/>
      <c r="AC327" s="288"/>
      <c r="AD327" s="288"/>
      <c r="AE327" s="288"/>
      <c r="AF327" s="288"/>
      <c r="AG327" s="288"/>
      <c r="AH327" s="288"/>
      <c r="AI327" s="288"/>
      <c r="AJ327" s="288"/>
      <c r="AK327" s="288"/>
      <c r="AL327" s="288"/>
      <c r="AM327" s="288"/>
    </row>
    <row r="328" spans="22:39">
      <c r="V328" s="288"/>
      <c r="W328" s="288"/>
      <c r="X328" s="288"/>
      <c r="Y328" s="288"/>
      <c r="Z328" s="288"/>
      <c r="AA328" s="288"/>
      <c r="AB328" s="288"/>
      <c r="AC328" s="288"/>
      <c r="AD328" s="288"/>
      <c r="AE328" s="288"/>
      <c r="AF328" s="288"/>
      <c r="AG328" s="288"/>
      <c r="AH328" s="288"/>
      <c r="AI328" s="288"/>
      <c r="AJ328" s="288"/>
      <c r="AK328" s="288"/>
      <c r="AL328" s="288"/>
      <c r="AM328" s="288"/>
    </row>
    <row r="329" spans="22:39">
      <c r="V329" s="288"/>
      <c r="W329" s="288"/>
      <c r="X329" s="288"/>
      <c r="Y329" s="288"/>
      <c r="Z329" s="288"/>
      <c r="AA329" s="288"/>
      <c r="AB329" s="288"/>
      <c r="AC329" s="288"/>
      <c r="AD329" s="288"/>
      <c r="AE329" s="288"/>
      <c r="AF329" s="288"/>
      <c r="AG329" s="288"/>
      <c r="AH329" s="288"/>
      <c r="AI329" s="288"/>
      <c r="AJ329" s="288"/>
      <c r="AK329" s="288"/>
      <c r="AL329" s="288"/>
      <c r="AM329" s="288"/>
    </row>
    <row r="330" spans="22:39">
      <c r="V330" s="288"/>
      <c r="W330" s="288"/>
      <c r="X330" s="288"/>
      <c r="Y330" s="288"/>
      <c r="Z330" s="288"/>
      <c r="AA330" s="288"/>
      <c r="AB330" s="288"/>
      <c r="AC330" s="288"/>
      <c r="AD330" s="288"/>
      <c r="AE330" s="288"/>
      <c r="AF330" s="288"/>
      <c r="AG330" s="288"/>
      <c r="AH330" s="288"/>
      <c r="AI330" s="288"/>
      <c r="AJ330" s="288"/>
      <c r="AK330" s="288"/>
      <c r="AL330" s="288"/>
      <c r="AM330" s="288"/>
    </row>
    <row r="331" spans="22:39">
      <c r="V331" s="288"/>
      <c r="W331" s="288"/>
      <c r="X331" s="288"/>
      <c r="Y331" s="288"/>
      <c r="Z331" s="288"/>
      <c r="AA331" s="288"/>
      <c r="AB331" s="288"/>
      <c r="AC331" s="288"/>
      <c r="AD331" s="288"/>
      <c r="AE331" s="288"/>
      <c r="AF331" s="288"/>
      <c r="AG331" s="288"/>
      <c r="AH331" s="288"/>
      <c r="AI331" s="288"/>
      <c r="AJ331" s="288"/>
      <c r="AK331" s="288"/>
      <c r="AL331" s="288"/>
      <c r="AM331" s="288"/>
    </row>
    <row r="332" spans="22:39">
      <c r="V332" s="288"/>
      <c r="W332" s="288"/>
      <c r="X332" s="288"/>
      <c r="Y332" s="288"/>
      <c r="Z332" s="288"/>
      <c r="AA332" s="288"/>
      <c r="AB332" s="288"/>
      <c r="AC332" s="288"/>
      <c r="AD332" s="288"/>
      <c r="AE332" s="288"/>
      <c r="AF332" s="288"/>
      <c r="AG332" s="288"/>
      <c r="AH332" s="288"/>
      <c r="AI332" s="288"/>
      <c r="AJ332" s="288"/>
      <c r="AK332" s="288"/>
      <c r="AL332" s="288"/>
      <c r="AM332" s="288"/>
    </row>
    <row r="333" spans="22:39">
      <c r="V333" s="288"/>
      <c r="W333" s="288"/>
      <c r="X333" s="288"/>
      <c r="Y333" s="288"/>
      <c r="Z333" s="288"/>
      <c r="AA333" s="288"/>
      <c r="AB333" s="288"/>
      <c r="AC333" s="288"/>
      <c r="AD333" s="288"/>
      <c r="AE333" s="288"/>
      <c r="AF333" s="288"/>
      <c r="AG333" s="288"/>
      <c r="AH333" s="288"/>
      <c r="AI333" s="288"/>
      <c r="AJ333" s="288"/>
      <c r="AK333" s="288"/>
      <c r="AL333" s="288"/>
      <c r="AM333" s="288"/>
    </row>
    <row r="334" spans="22:39">
      <c r="V334" s="288"/>
      <c r="W334" s="288"/>
      <c r="X334" s="288"/>
      <c r="Y334" s="288"/>
      <c r="Z334" s="288"/>
      <c r="AA334" s="288"/>
      <c r="AB334" s="288"/>
      <c r="AC334" s="288"/>
      <c r="AD334" s="288"/>
      <c r="AE334" s="288"/>
      <c r="AF334" s="288"/>
      <c r="AG334" s="288"/>
      <c r="AH334" s="288"/>
      <c r="AI334" s="288"/>
      <c r="AJ334" s="288"/>
      <c r="AK334" s="288"/>
      <c r="AL334" s="288"/>
      <c r="AM334" s="288"/>
    </row>
    <row r="335" spans="22:39">
      <c r="V335" s="288"/>
      <c r="W335" s="288"/>
      <c r="X335" s="288"/>
      <c r="Y335" s="288"/>
      <c r="Z335" s="288"/>
      <c r="AA335" s="288"/>
      <c r="AB335" s="288"/>
      <c r="AC335" s="288"/>
      <c r="AD335" s="288"/>
      <c r="AE335" s="288"/>
      <c r="AF335" s="288"/>
      <c r="AG335" s="288"/>
      <c r="AH335" s="288"/>
      <c r="AI335" s="288"/>
      <c r="AJ335" s="288"/>
      <c r="AK335" s="288"/>
      <c r="AL335" s="288"/>
      <c r="AM335" s="288"/>
    </row>
    <row r="336" spans="22:39">
      <c r="V336" s="288"/>
      <c r="W336" s="288"/>
      <c r="X336" s="288"/>
      <c r="Y336" s="288"/>
      <c r="Z336" s="288"/>
      <c r="AA336" s="288"/>
      <c r="AB336" s="288"/>
      <c r="AC336" s="288"/>
      <c r="AD336" s="288"/>
      <c r="AE336" s="288"/>
      <c r="AF336" s="288"/>
      <c r="AG336" s="288"/>
      <c r="AH336" s="288"/>
      <c r="AI336" s="288"/>
      <c r="AJ336" s="288"/>
      <c r="AK336" s="288"/>
      <c r="AL336" s="288"/>
      <c r="AM336" s="288"/>
    </row>
    <row r="337" spans="22:39">
      <c r="V337" s="288"/>
      <c r="W337" s="288"/>
      <c r="X337" s="288"/>
      <c r="Y337" s="288"/>
      <c r="Z337" s="288"/>
      <c r="AA337" s="288"/>
      <c r="AB337" s="288"/>
      <c r="AC337" s="288"/>
      <c r="AD337" s="288"/>
      <c r="AE337" s="288"/>
      <c r="AF337" s="288"/>
      <c r="AG337" s="288"/>
      <c r="AH337" s="288"/>
      <c r="AI337" s="288"/>
      <c r="AJ337" s="288"/>
      <c r="AK337" s="288"/>
      <c r="AL337" s="288"/>
      <c r="AM337" s="288"/>
    </row>
    <row r="338" spans="22:39">
      <c r="V338" s="288"/>
      <c r="W338" s="288"/>
      <c r="X338" s="288"/>
      <c r="Y338" s="288"/>
      <c r="Z338" s="288"/>
      <c r="AA338" s="288"/>
      <c r="AB338" s="288"/>
      <c r="AC338" s="288"/>
      <c r="AD338" s="288"/>
      <c r="AE338" s="288"/>
      <c r="AF338" s="288"/>
      <c r="AG338" s="288"/>
      <c r="AH338" s="288"/>
      <c r="AI338" s="288"/>
      <c r="AJ338" s="288"/>
      <c r="AK338" s="288"/>
      <c r="AL338" s="288"/>
      <c r="AM338" s="288"/>
    </row>
    <row r="339" spans="22:39">
      <c r="V339" s="288"/>
      <c r="W339" s="288"/>
      <c r="X339" s="288"/>
      <c r="Y339" s="288"/>
      <c r="Z339" s="288"/>
      <c r="AA339" s="288"/>
      <c r="AB339" s="288"/>
      <c r="AC339" s="288"/>
      <c r="AD339" s="288"/>
      <c r="AE339" s="288"/>
      <c r="AF339" s="288"/>
      <c r="AG339" s="288"/>
      <c r="AH339" s="288"/>
      <c r="AI339" s="288"/>
      <c r="AJ339" s="288"/>
      <c r="AK339" s="288"/>
      <c r="AL339" s="288"/>
      <c r="AM339" s="288"/>
    </row>
    <row r="340" spans="22:39">
      <c r="V340" s="288"/>
      <c r="W340" s="288"/>
      <c r="X340" s="288"/>
      <c r="Y340" s="288"/>
      <c r="Z340" s="288"/>
      <c r="AA340" s="288"/>
      <c r="AB340" s="288"/>
      <c r="AC340" s="288"/>
      <c r="AD340" s="288"/>
      <c r="AE340" s="288"/>
      <c r="AF340" s="288"/>
      <c r="AG340" s="288"/>
      <c r="AH340" s="288"/>
      <c r="AI340" s="288"/>
      <c r="AJ340" s="288"/>
      <c r="AK340" s="288"/>
      <c r="AL340" s="288"/>
      <c r="AM340" s="288"/>
    </row>
    <row r="341" spans="22:39">
      <c r="V341" s="288"/>
      <c r="W341" s="288"/>
      <c r="X341" s="288"/>
      <c r="Y341" s="288"/>
      <c r="Z341" s="288"/>
      <c r="AA341" s="288"/>
      <c r="AB341" s="288"/>
      <c r="AC341" s="288"/>
      <c r="AD341" s="288"/>
      <c r="AE341" s="288"/>
      <c r="AF341" s="288"/>
      <c r="AG341" s="288"/>
      <c r="AH341" s="288"/>
      <c r="AI341" s="288"/>
      <c r="AJ341" s="288"/>
      <c r="AK341" s="288"/>
      <c r="AL341" s="288"/>
      <c r="AM341" s="288"/>
    </row>
    <row r="342" spans="22:39">
      <c r="V342" s="288"/>
      <c r="W342" s="288"/>
      <c r="X342" s="288"/>
      <c r="Y342" s="288"/>
      <c r="Z342" s="288"/>
      <c r="AA342" s="288"/>
      <c r="AB342" s="288"/>
      <c r="AC342" s="288"/>
      <c r="AD342" s="288"/>
      <c r="AE342" s="288"/>
      <c r="AF342" s="288"/>
      <c r="AG342" s="288"/>
      <c r="AH342" s="288"/>
      <c r="AI342" s="288"/>
      <c r="AJ342" s="288"/>
      <c r="AK342" s="288"/>
      <c r="AL342" s="288"/>
      <c r="AM342" s="288"/>
    </row>
    <row r="343" spans="22:39">
      <c r="V343" s="288"/>
      <c r="W343" s="288"/>
      <c r="X343" s="288"/>
      <c r="Y343" s="288"/>
      <c r="Z343" s="288"/>
      <c r="AA343" s="288"/>
      <c r="AB343" s="288"/>
      <c r="AC343" s="288"/>
      <c r="AD343" s="288"/>
      <c r="AE343" s="288"/>
      <c r="AF343" s="288"/>
      <c r="AG343" s="288"/>
      <c r="AH343" s="288"/>
      <c r="AI343" s="288"/>
      <c r="AJ343" s="288"/>
      <c r="AK343" s="288"/>
      <c r="AL343" s="288"/>
      <c r="AM343" s="288"/>
    </row>
    <row r="344" spans="22:39">
      <c r="V344" s="288"/>
      <c r="W344" s="288"/>
      <c r="X344" s="288"/>
      <c r="Y344" s="288"/>
      <c r="Z344" s="288"/>
      <c r="AA344" s="288"/>
      <c r="AB344" s="288"/>
      <c r="AC344" s="288"/>
      <c r="AD344" s="288"/>
      <c r="AE344" s="288"/>
      <c r="AF344" s="288"/>
      <c r="AG344" s="288"/>
      <c r="AH344" s="288"/>
      <c r="AI344" s="288"/>
      <c r="AJ344" s="288"/>
      <c r="AK344" s="288"/>
      <c r="AL344" s="288"/>
      <c r="AM344" s="288"/>
    </row>
    <row r="345" spans="22:39">
      <c r="V345" s="288"/>
      <c r="W345" s="288"/>
      <c r="X345" s="288"/>
      <c r="Y345" s="288"/>
      <c r="Z345" s="288"/>
      <c r="AA345" s="288"/>
      <c r="AB345" s="288"/>
      <c r="AC345" s="288"/>
      <c r="AD345" s="288"/>
      <c r="AE345" s="288"/>
      <c r="AF345" s="288"/>
      <c r="AG345" s="288"/>
      <c r="AH345" s="288"/>
      <c r="AI345" s="288"/>
      <c r="AJ345" s="288"/>
      <c r="AK345" s="288"/>
      <c r="AL345" s="288"/>
      <c r="AM345" s="288"/>
    </row>
    <row r="346" spans="22:39">
      <c r="V346" s="288"/>
      <c r="W346" s="288"/>
      <c r="X346" s="288"/>
      <c r="Y346" s="288"/>
      <c r="Z346" s="288"/>
      <c r="AA346" s="288"/>
      <c r="AB346" s="288"/>
      <c r="AC346" s="288"/>
      <c r="AD346" s="288"/>
      <c r="AE346" s="288"/>
      <c r="AF346" s="288"/>
      <c r="AG346" s="288"/>
      <c r="AH346" s="288"/>
      <c r="AI346" s="288"/>
      <c r="AJ346" s="288"/>
      <c r="AK346" s="288"/>
      <c r="AL346" s="288"/>
      <c r="AM346" s="288"/>
    </row>
    <row r="347" spans="22:39">
      <c r="V347" s="288"/>
      <c r="W347" s="288"/>
      <c r="X347" s="288"/>
      <c r="Y347" s="288"/>
      <c r="Z347" s="288"/>
      <c r="AA347" s="288"/>
      <c r="AB347" s="288"/>
      <c r="AC347" s="288"/>
      <c r="AD347" s="288"/>
      <c r="AE347" s="288"/>
      <c r="AF347" s="288"/>
      <c r="AG347" s="288"/>
      <c r="AH347" s="288"/>
      <c r="AI347" s="288"/>
      <c r="AJ347" s="288"/>
      <c r="AK347" s="288"/>
      <c r="AL347" s="288"/>
      <c r="AM347" s="288"/>
    </row>
    <row r="348" spans="22:39">
      <c r="V348" s="288"/>
      <c r="W348" s="288"/>
      <c r="X348" s="288"/>
      <c r="Y348" s="288"/>
      <c r="Z348" s="288"/>
      <c r="AA348" s="288"/>
      <c r="AB348" s="288"/>
      <c r="AC348" s="288"/>
      <c r="AD348" s="288"/>
      <c r="AE348" s="288"/>
      <c r="AF348" s="288"/>
      <c r="AG348" s="288"/>
      <c r="AH348" s="288"/>
      <c r="AI348" s="288"/>
      <c r="AJ348" s="288"/>
      <c r="AK348" s="288"/>
      <c r="AL348" s="288"/>
      <c r="AM348" s="288"/>
    </row>
    <row r="349" spans="22:39">
      <c r="V349" s="288"/>
      <c r="W349" s="288"/>
      <c r="X349" s="288"/>
      <c r="Y349" s="288"/>
      <c r="Z349" s="288"/>
      <c r="AA349" s="288"/>
      <c r="AB349" s="288"/>
      <c r="AC349" s="288"/>
      <c r="AD349" s="288"/>
      <c r="AE349" s="288"/>
      <c r="AF349" s="288"/>
      <c r="AG349" s="288"/>
      <c r="AH349" s="288"/>
      <c r="AI349" s="288"/>
      <c r="AJ349" s="288"/>
      <c r="AK349" s="288"/>
      <c r="AL349" s="288"/>
      <c r="AM349" s="288"/>
    </row>
    <row r="350" spans="22:39">
      <c r="V350" s="288"/>
      <c r="W350" s="288"/>
      <c r="X350" s="288"/>
      <c r="Y350" s="288"/>
      <c r="Z350" s="288"/>
      <c r="AA350" s="288"/>
      <c r="AB350" s="288"/>
      <c r="AC350" s="288"/>
      <c r="AD350" s="288"/>
      <c r="AE350" s="288"/>
      <c r="AF350" s="288"/>
      <c r="AG350" s="288"/>
      <c r="AH350" s="288"/>
      <c r="AI350" s="288"/>
      <c r="AJ350" s="288"/>
      <c r="AK350" s="288"/>
      <c r="AL350" s="288"/>
      <c r="AM350" s="288"/>
    </row>
    <row r="351" spans="22:39">
      <c r="V351" s="288"/>
      <c r="W351" s="288"/>
      <c r="X351" s="288"/>
      <c r="Y351" s="288"/>
      <c r="Z351" s="288"/>
      <c r="AA351" s="288"/>
      <c r="AB351" s="288"/>
      <c r="AC351" s="288"/>
      <c r="AD351" s="288"/>
      <c r="AE351" s="288"/>
      <c r="AF351" s="288"/>
      <c r="AG351" s="288"/>
      <c r="AH351" s="288"/>
      <c r="AI351" s="288"/>
      <c r="AJ351" s="288"/>
      <c r="AK351" s="288"/>
      <c r="AL351" s="288"/>
      <c r="AM351" s="288"/>
    </row>
    <row r="352" spans="22:39">
      <c r="V352" s="288"/>
      <c r="W352" s="288"/>
      <c r="X352" s="288"/>
      <c r="Y352" s="288"/>
      <c r="Z352" s="288"/>
      <c r="AA352" s="288"/>
      <c r="AB352" s="288"/>
      <c r="AC352" s="288"/>
      <c r="AD352" s="288"/>
      <c r="AE352" s="288"/>
      <c r="AF352" s="288"/>
      <c r="AG352" s="288"/>
      <c r="AH352" s="288"/>
      <c r="AI352" s="288"/>
      <c r="AJ352" s="288"/>
      <c r="AK352" s="288"/>
      <c r="AL352" s="288"/>
      <c r="AM352" s="288"/>
    </row>
    <row r="353" spans="22:39">
      <c r="V353" s="288"/>
      <c r="W353" s="288"/>
      <c r="X353" s="288"/>
      <c r="Y353" s="288"/>
      <c r="Z353" s="288"/>
      <c r="AA353" s="288"/>
      <c r="AB353" s="288"/>
      <c r="AC353" s="288"/>
      <c r="AD353" s="288"/>
      <c r="AE353" s="288"/>
      <c r="AF353" s="288"/>
      <c r="AG353" s="288"/>
      <c r="AH353" s="288"/>
      <c r="AI353" s="288"/>
      <c r="AJ353" s="288"/>
      <c r="AK353" s="288"/>
      <c r="AL353" s="288"/>
      <c r="AM353" s="288"/>
    </row>
    <row r="354" spans="22:39">
      <c r="V354" s="288"/>
      <c r="W354" s="288"/>
      <c r="X354" s="288"/>
      <c r="Y354" s="288"/>
      <c r="Z354" s="288"/>
      <c r="AA354" s="288"/>
      <c r="AB354" s="288"/>
      <c r="AC354" s="288"/>
      <c r="AD354" s="288"/>
      <c r="AE354" s="288"/>
      <c r="AF354" s="288"/>
      <c r="AG354" s="288"/>
      <c r="AH354" s="288"/>
      <c r="AI354" s="288"/>
      <c r="AJ354" s="288"/>
      <c r="AK354" s="288"/>
      <c r="AL354" s="288"/>
      <c r="AM354" s="288"/>
    </row>
    <row r="355" spans="22:39">
      <c r="V355" s="288"/>
      <c r="W355" s="288"/>
      <c r="X355" s="288"/>
      <c r="Y355" s="288"/>
      <c r="Z355" s="288"/>
      <c r="AA355" s="288"/>
      <c r="AB355" s="288"/>
      <c r="AC355" s="288"/>
      <c r="AD355" s="288"/>
      <c r="AE355" s="288"/>
      <c r="AF355" s="288"/>
      <c r="AG355" s="288"/>
      <c r="AH355" s="288"/>
      <c r="AI355" s="288"/>
      <c r="AJ355" s="288"/>
      <c r="AK355" s="288"/>
      <c r="AL355" s="288"/>
      <c r="AM355" s="288"/>
    </row>
    <row r="356" spans="22:39">
      <c r="V356" s="288"/>
      <c r="W356" s="288"/>
      <c r="X356" s="288"/>
      <c r="Y356" s="288"/>
      <c r="Z356" s="288"/>
      <c r="AA356" s="288"/>
      <c r="AB356" s="288"/>
      <c r="AC356" s="288"/>
      <c r="AD356" s="288"/>
      <c r="AE356" s="288"/>
      <c r="AF356" s="288"/>
      <c r="AG356" s="288"/>
      <c r="AH356" s="288"/>
      <c r="AI356" s="288"/>
      <c r="AJ356" s="288"/>
      <c r="AK356" s="288"/>
      <c r="AL356" s="288"/>
      <c r="AM356" s="288"/>
    </row>
    <row r="357" spans="22:39">
      <c r="V357" s="288"/>
      <c r="W357" s="288"/>
      <c r="X357" s="288"/>
      <c r="Y357" s="288"/>
      <c r="Z357" s="288"/>
      <c r="AA357" s="288"/>
      <c r="AB357" s="288"/>
      <c r="AC357" s="288"/>
      <c r="AD357" s="288"/>
      <c r="AE357" s="288"/>
      <c r="AF357" s="288"/>
      <c r="AG357" s="288"/>
      <c r="AH357" s="288"/>
      <c r="AI357" s="288"/>
      <c r="AJ357" s="288"/>
      <c r="AK357" s="288"/>
      <c r="AL357" s="288"/>
      <c r="AM357" s="288"/>
    </row>
    <row r="358" spans="22:39">
      <c r="V358" s="288"/>
      <c r="W358" s="288"/>
      <c r="X358" s="288"/>
      <c r="Y358" s="288"/>
      <c r="Z358" s="288"/>
      <c r="AA358" s="288"/>
      <c r="AB358" s="288"/>
      <c r="AC358" s="288"/>
      <c r="AD358" s="288"/>
      <c r="AE358" s="288"/>
      <c r="AF358" s="288"/>
      <c r="AG358" s="288"/>
      <c r="AH358" s="288"/>
      <c r="AI358" s="288"/>
      <c r="AJ358" s="288"/>
      <c r="AK358" s="288"/>
      <c r="AL358" s="288"/>
      <c r="AM358" s="288"/>
    </row>
    <row r="359" spans="22:39">
      <c r="V359" s="288"/>
      <c r="W359" s="288"/>
      <c r="X359" s="288"/>
      <c r="Y359" s="288"/>
      <c r="Z359" s="288"/>
      <c r="AA359" s="288"/>
      <c r="AB359" s="288"/>
      <c r="AC359" s="288"/>
      <c r="AD359" s="288"/>
      <c r="AE359" s="288"/>
      <c r="AF359" s="288"/>
      <c r="AG359" s="288"/>
      <c r="AH359" s="288"/>
      <c r="AI359" s="288"/>
      <c r="AJ359" s="288"/>
      <c r="AK359" s="288"/>
      <c r="AL359" s="288"/>
      <c r="AM359" s="288"/>
    </row>
    <row r="360" spans="22:39">
      <c r="V360" s="288"/>
      <c r="W360" s="288"/>
      <c r="X360" s="288"/>
      <c r="Y360" s="288"/>
      <c r="Z360" s="288"/>
      <c r="AA360" s="288"/>
      <c r="AB360" s="288"/>
      <c r="AC360" s="288"/>
      <c r="AD360" s="288"/>
      <c r="AE360" s="288"/>
      <c r="AF360" s="288"/>
      <c r="AG360" s="288"/>
      <c r="AH360" s="288"/>
      <c r="AI360" s="288"/>
      <c r="AJ360" s="288"/>
      <c r="AK360" s="288"/>
      <c r="AL360" s="288"/>
      <c r="AM360" s="288"/>
    </row>
    <row r="361" spans="22:39">
      <c r="V361" s="288"/>
      <c r="W361" s="288"/>
      <c r="X361" s="288"/>
      <c r="Y361" s="288"/>
      <c r="Z361" s="288"/>
      <c r="AA361" s="288"/>
      <c r="AB361" s="288"/>
      <c r="AC361" s="288"/>
      <c r="AD361" s="288"/>
      <c r="AE361" s="288"/>
      <c r="AF361" s="288"/>
      <c r="AG361" s="288"/>
      <c r="AH361" s="288"/>
      <c r="AI361" s="288"/>
      <c r="AJ361" s="288"/>
      <c r="AK361" s="288"/>
      <c r="AL361" s="288"/>
      <c r="AM361" s="288"/>
    </row>
    <row r="362" spans="22:39">
      <c r="V362" s="288"/>
      <c r="W362" s="288"/>
      <c r="X362" s="288"/>
      <c r="Y362" s="288"/>
      <c r="Z362" s="288"/>
      <c r="AA362" s="288"/>
      <c r="AB362" s="288"/>
      <c r="AC362" s="288"/>
      <c r="AD362" s="288"/>
      <c r="AE362" s="288"/>
      <c r="AF362" s="288"/>
      <c r="AG362" s="288"/>
      <c r="AH362" s="288"/>
      <c r="AI362" s="288"/>
      <c r="AJ362" s="288"/>
      <c r="AK362" s="288"/>
      <c r="AL362" s="288"/>
      <c r="AM362" s="288"/>
    </row>
    <row r="363" spans="22:39">
      <c r="V363" s="288"/>
      <c r="W363" s="288"/>
      <c r="X363" s="288"/>
      <c r="Y363" s="288"/>
      <c r="Z363" s="288"/>
      <c r="AA363" s="288"/>
      <c r="AB363" s="288"/>
      <c r="AC363" s="288"/>
      <c r="AD363" s="288"/>
      <c r="AE363" s="288"/>
      <c r="AF363" s="288"/>
      <c r="AG363" s="288"/>
      <c r="AH363" s="288"/>
      <c r="AI363" s="288"/>
      <c r="AJ363" s="288"/>
      <c r="AK363" s="288"/>
      <c r="AL363" s="288"/>
      <c r="AM363" s="288"/>
    </row>
    <row r="364" spans="22:39">
      <c r="V364" s="288"/>
      <c r="W364" s="288"/>
      <c r="X364" s="288"/>
      <c r="Y364" s="288"/>
      <c r="Z364" s="288"/>
      <c r="AA364" s="288"/>
      <c r="AB364" s="288"/>
      <c r="AC364" s="288"/>
      <c r="AD364" s="288"/>
      <c r="AE364" s="288"/>
      <c r="AF364" s="288"/>
      <c r="AG364" s="288"/>
      <c r="AH364" s="288"/>
      <c r="AI364" s="288"/>
      <c r="AJ364" s="288"/>
      <c r="AK364" s="288"/>
      <c r="AL364" s="288"/>
      <c r="AM364" s="288"/>
    </row>
    <row r="365" spans="22:39">
      <c r="V365" s="288"/>
      <c r="W365" s="288"/>
      <c r="X365" s="288"/>
      <c r="Y365" s="288"/>
      <c r="Z365" s="288"/>
      <c r="AA365" s="288"/>
      <c r="AB365" s="288"/>
      <c r="AC365" s="288"/>
      <c r="AD365" s="288"/>
      <c r="AE365" s="288"/>
      <c r="AF365" s="288"/>
      <c r="AG365" s="288"/>
      <c r="AH365" s="288"/>
      <c r="AI365" s="288"/>
      <c r="AJ365" s="288"/>
      <c r="AK365" s="288"/>
      <c r="AL365" s="288"/>
      <c r="AM365" s="288"/>
    </row>
    <row r="366" spans="22:39">
      <c r="V366" s="288"/>
      <c r="W366" s="288"/>
      <c r="X366" s="288"/>
      <c r="Y366" s="288"/>
      <c r="Z366" s="288"/>
      <c r="AA366" s="288"/>
      <c r="AB366" s="288"/>
      <c r="AC366" s="288"/>
      <c r="AD366" s="288"/>
      <c r="AE366" s="288"/>
      <c r="AF366" s="288"/>
      <c r="AG366" s="288"/>
      <c r="AH366" s="288"/>
      <c r="AI366" s="288"/>
      <c r="AJ366" s="288"/>
      <c r="AK366" s="288"/>
      <c r="AL366" s="288"/>
      <c r="AM366" s="288"/>
    </row>
    <row r="367" spans="22:39">
      <c r="V367" s="288"/>
      <c r="W367" s="288"/>
      <c r="X367" s="288"/>
      <c r="Y367" s="288"/>
      <c r="Z367" s="288"/>
      <c r="AA367" s="288"/>
      <c r="AB367" s="288"/>
      <c r="AC367" s="288"/>
      <c r="AD367" s="288"/>
      <c r="AE367" s="288"/>
      <c r="AF367" s="288"/>
      <c r="AG367" s="288"/>
      <c r="AH367" s="288"/>
      <c r="AI367" s="288"/>
      <c r="AJ367" s="288"/>
      <c r="AK367" s="288"/>
      <c r="AL367" s="288"/>
      <c r="AM367" s="288"/>
    </row>
    <row r="368" spans="22:39">
      <c r="V368" s="288"/>
      <c r="W368" s="288"/>
      <c r="X368" s="288"/>
      <c r="Y368" s="288"/>
      <c r="Z368" s="288"/>
      <c r="AA368" s="288"/>
      <c r="AB368" s="288"/>
      <c r="AC368" s="288"/>
      <c r="AD368" s="288"/>
      <c r="AE368" s="288"/>
      <c r="AF368" s="288"/>
      <c r="AG368" s="288"/>
      <c r="AH368" s="288"/>
      <c r="AI368" s="288"/>
      <c r="AJ368" s="288"/>
      <c r="AK368" s="288"/>
      <c r="AL368" s="288"/>
      <c r="AM368" s="288"/>
    </row>
    <row r="369" spans="22:39">
      <c r="V369" s="288"/>
      <c r="W369" s="288"/>
      <c r="X369" s="288"/>
      <c r="Y369" s="288"/>
      <c r="Z369" s="288"/>
      <c r="AA369" s="288"/>
      <c r="AB369" s="288"/>
      <c r="AC369" s="288"/>
      <c r="AD369" s="288"/>
      <c r="AE369" s="288"/>
      <c r="AF369" s="288"/>
      <c r="AG369" s="288"/>
      <c r="AH369" s="288"/>
      <c r="AI369" s="288"/>
      <c r="AJ369" s="288"/>
      <c r="AK369" s="288"/>
      <c r="AL369" s="288"/>
      <c r="AM369" s="288"/>
    </row>
    <row r="370" spans="22:39">
      <c r="V370" s="288"/>
      <c r="W370" s="288"/>
      <c r="X370" s="288"/>
      <c r="Y370" s="288"/>
      <c r="Z370" s="288"/>
      <c r="AA370" s="288"/>
      <c r="AB370" s="288"/>
      <c r="AC370" s="288"/>
      <c r="AD370" s="288"/>
      <c r="AE370" s="288"/>
      <c r="AF370" s="288"/>
      <c r="AG370" s="288"/>
      <c r="AH370" s="288"/>
      <c r="AI370" s="288"/>
      <c r="AJ370" s="288"/>
      <c r="AK370" s="288"/>
      <c r="AL370" s="288"/>
      <c r="AM370" s="288"/>
    </row>
    <row r="371" spans="22:39">
      <c r="V371" s="288"/>
      <c r="W371" s="288"/>
      <c r="X371" s="288"/>
      <c r="Y371" s="288"/>
      <c r="Z371" s="288"/>
      <c r="AA371" s="288"/>
      <c r="AB371" s="288"/>
      <c r="AC371" s="288"/>
      <c r="AD371" s="288"/>
      <c r="AE371" s="288"/>
      <c r="AF371" s="288"/>
      <c r="AG371" s="288"/>
      <c r="AH371" s="288"/>
      <c r="AI371" s="288"/>
      <c r="AJ371" s="288"/>
      <c r="AK371" s="288"/>
      <c r="AL371" s="288"/>
      <c r="AM371" s="288"/>
    </row>
    <row r="372" spans="22:39">
      <c r="V372" s="288"/>
      <c r="W372" s="288"/>
      <c r="X372" s="288"/>
      <c r="Y372" s="288"/>
      <c r="Z372" s="288"/>
      <c r="AA372" s="288"/>
      <c r="AB372" s="288"/>
      <c r="AC372" s="288"/>
      <c r="AD372" s="288"/>
      <c r="AE372" s="288"/>
      <c r="AF372" s="288"/>
      <c r="AG372" s="288"/>
      <c r="AH372" s="288"/>
      <c r="AI372" s="288"/>
      <c r="AJ372" s="288"/>
      <c r="AK372" s="288"/>
      <c r="AL372" s="288"/>
      <c r="AM372" s="288"/>
    </row>
    <row r="373" spans="22:39">
      <c r="V373" s="288"/>
      <c r="W373" s="288"/>
      <c r="X373" s="288"/>
      <c r="Y373" s="288"/>
      <c r="Z373" s="288"/>
      <c r="AA373" s="288"/>
      <c r="AB373" s="288"/>
      <c r="AC373" s="288"/>
      <c r="AD373" s="288"/>
      <c r="AE373" s="288"/>
      <c r="AF373" s="288"/>
      <c r="AG373" s="288"/>
      <c r="AH373" s="288"/>
      <c r="AI373" s="288"/>
      <c r="AJ373" s="288"/>
      <c r="AK373" s="288"/>
      <c r="AL373" s="288"/>
      <c r="AM373" s="288"/>
    </row>
    <row r="374" spans="22:39">
      <c r="V374" s="288"/>
      <c r="W374" s="288"/>
      <c r="X374" s="288"/>
      <c r="Y374" s="288"/>
      <c r="Z374" s="288"/>
      <c r="AA374" s="288"/>
      <c r="AB374" s="288"/>
      <c r="AC374" s="288"/>
      <c r="AD374" s="288"/>
      <c r="AE374" s="288"/>
      <c r="AF374" s="288"/>
      <c r="AG374" s="288"/>
      <c r="AH374" s="288"/>
      <c r="AI374" s="288"/>
      <c r="AJ374" s="288"/>
      <c r="AK374" s="288"/>
      <c r="AL374" s="288"/>
      <c r="AM374" s="288"/>
    </row>
    <row r="375" spans="22:39">
      <c r="V375" s="288"/>
      <c r="W375" s="288"/>
      <c r="X375" s="288"/>
      <c r="Y375" s="288"/>
      <c r="Z375" s="288"/>
      <c r="AA375" s="288"/>
      <c r="AB375" s="288"/>
      <c r="AC375" s="288"/>
      <c r="AD375" s="288"/>
      <c r="AE375" s="288"/>
      <c r="AF375" s="288"/>
      <c r="AG375" s="288"/>
      <c r="AH375" s="288"/>
      <c r="AI375" s="288"/>
      <c r="AJ375" s="288"/>
      <c r="AK375" s="288"/>
      <c r="AL375" s="288"/>
      <c r="AM375" s="288"/>
    </row>
    <row r="376" spans="22:39">
      <c r="V376" s="288"/>
      <c r="W376" s="288"/>
      <c r="X376" s="288"/>
      <c r="Y376" s="288"/>
      <c r="Z376" s="288"/>
      <c r="AA376" s="288"/>
      <c r="AB376" s="288"/>
      <c r="AC376" s="288"/>
      <c r="AD376" s="288"/>
      <c r="AE376" s="288"/>
      <c r="AF376" s="288"/>
      <c r="AG376" s="288"/>
      <c r="AH376" s="288"/>
      <c r="AI376" s="288"/>
      <c r="AJ376" s="288"/>
      <c r="AK376" s="288"/>
      <c r="AL376" s="288"/>
      <c r="AM376" s="288"/>
    </row>
    <row r="377" spans="22:39">
      <c r="V377" s="288"/>
      <c r="W377" s="288"/>
      <c r="X377" s="288"/>
      <c r="Y377" s="288"/>
      <c r="Z377" s="288"/>
      <c r="AA377" s="288"/>
      <c r="AB377" s="288"/>
      <c r="AC377" s="288"/>
      <c r="AD377" s="288"/>
      <c r="AE377" s="288"/>
      <c r="AF377" s="288"/>
      <c r="AG377" s="288"/>
      <c r="AH377" s="288"/>
      <c r="AI377" s="288"/>
      <c r="AJ377" s="288"/>
      <c r="AK377" s="288"/>
      <c r="AL377" s="288"/>
      <c r="AM377" s="288"/>
    </row>
    <row r="378" spans="22:39">
      <c r="V378" s="288"/>
      <c r="W378" s="288"/>
      <c r="X378" s="288"/>
      <c r="Y378" s="288"/>
      <c r="Z378" s="288"/>
      <c r="AA378" s="288"/>
      <c r="AB378" s="288"/>
      <c r="AC378" s="288"/>
      <c r="AD378" s="288"/>
      <c r="AE378" s="288"/>
      <c r="AF378" s="288"/>
      <c r="AG378" s="288"/>
      <c r="AH378" s="288"/>
      <c r="AI378" s="288"/>
      <c r="AJ378" s="288"/>
      <c r="AK378" s="288"/>
      <c r="AL378" s="288"/>
      <c r="AM378" s="288"/>
    </row>
    <row r="379" spans="22:39">
      <c r="V379" s="288"/>
      <c r="W379" s="288"/>
      <c r="X379" s="288"/>
      <c r="Y379" s="288"/>
      <c r="Z379" s="288"/>
      <c r="AA379" s="288"/>
      <c r="AB379" s="288"/>
      <c r="AC379" s="288"/>
      <c r="AD379" s="288"/>
      <c r="AE379" s="288"/>
      <c r="AF379" s="288"/>
      <c r="AG379" s="288"/>
      <c r="AH379" s="288"/>
      <c r="AI379" s="288"/>
      <c r="AJ379" s="288"/>
      <c r="AK379" s="288"/>
      <c r="AL379" s="288"/>
      <c r="AM379" s="288"/>
    </row>
    <row r="380" spans="22:39">
      <c r="V380" s="288"/>
      <c r="W380" s="288"/>
      <c r="X380" s="288"/>
      <c r="Y380" s="288"/>
      <c r="Z380" s="288"/>
      <c r="AA380" s="288"/>
      <c r="AB380" s="288"/>
      <c r="AC380" s="288"/>
      <c r="AD380" s="288"/>
      <c r="AE380" s="288"/>
      <c r="AF380" s="288"/>
      <c r="AG380" s="288"/>
      <c r="AH380" s="288"/>
      <c r="AI380" s="288"/>
      <c r="AJ380" s="288"/>
      <c r="AK380" s="288"/>
      <c r="AL380" s="288"/>
      <c r="AM380" s="288"/>
    </row>
    <row r="381" spans="22:39">
      <c r="V381" s="288"/>
      <c r="W381" s="288"/>
      <c r="X381" s="288"/>
      <c r="Y381" s="288"/>
      <c r="Z381" s="288"/>
      <c r="AA381" s="288"/>
      <c r="AB381" s="288"/>
      <c r="AC381" s="288"/>
      <c r="AD381" s="288"/>
      <c r="AE381" s="288"/>
      <c r="AF381" s="288"/>
      <c r="AG381" s="288"/>
      <c r="AH381" s="288"/>
      <c r="AI381" s="288"/>
      <c r="AJ381" s="288"/>
      <c r="AK381" s="288"/>
      <c r="AL381" s="288"/>
      <c r="AM381" s="288"/>
    </row>
    <row r="382" spans="22:39">
      <c r="V382" s="288"/>
      <c r="W382" s="288"/>
      <c r="X382" s="288"/>
      <c r="Y382" s="288"/>
      <c r="Z382" s="288"/>
      <c r="AA382" s="288"/>
      <c r="AB382" s="288"/>
      <c r="AC382" s="288"/>
      <c r="AD382" s="288"/>
      <c r="AE382" s="288"/>
      <c r="AF382" s="288"/>
      <c r="AG382" s="288"/>
      <c r="AH382" s="288"/>
      <c r="AI382" s="288"/>
      <c r="AJ382" s="288"/>
      <c r="AK382" s="288"/>
      <c r="AL382" s="288"/>
      <c r="AM382" s="288"/>
    </row>
    <row r="383" spans="22:39">
      <c r="V383" s="288"/>
      <c r="W383" s="288"/>
      <c r="X383" s="288"/>
      <c r="Y383" s="288"/>
      <c r="Z383" s="288"/>
      <c r="AA383" s="288"/>
      <c r="AB383" s="288"/>
      <c r="AC383" s="288"/>
      <c r="AD383" s="288"/>
      <c r="AE383" s="288"/>
      <c r="AF383" s="288"/>
      <c r="AG383" s="288"/>
      <c r="AH383" s="288"/>
      <c r="AI383" s="288"/>
      <c r="AJ383" s="288"/>
      <c r="AK383" s="288"/>
      <c r="AL383" s="288"/>
      <c r="AM383" s="288"/>
    </row>
    <row r="384" spans="22:39">
      <c r="V384" s="288"/>
      <c r="W384" s="288"/>
      <c r="X384" s="288"/>
      <c r="Y384" s="288"/>
      <c r="Z384" s="288"/>
      <c r="AA384" s="288"/>
      <c r="AB384" s="288"/>
      <c r="AC384" s="288"/>
      <c r="AD384" s="288"/>
      <c r="AE384" s="288"/>
      <c r="AF384" s="288"/>
      <c r="AG384" s="288"/>
      <c r="AH384" s="288"/>
      <c r="AI384" s="288"/>
      <c r="AJ384" s="288"/>
      <c r="AK384" s="288"/>
      <c r="AL384" s="288"/>
      <c r="AM384" s="288"/>
    </row>
    <row r="385" spans="22:39">
      <c r="V385" s="288"/>
      <c r="W385" s="288"/>
      <c r="X385" s="288"/>
      <c r="Y385" s="288"/>
      <c r="Z385" s="288"/>
      <c r="AA385" s="288"/>
      <c r="AB385" s="288"/>
      <c r="AC385" s="288"/>
      <c r="AD385" s="288"/>
      <c r="AE385" s="288"/>
      <c r="AF385" s="288"/>
      <c r="AG385" s="288"/>
      <c r="AH385" s="288"/>
      <c r="AI385" s="288"/>
      <c r="AJ385" s="288"/>
      <c r="AK385" s="288"/>
      <c r="AL385" s="288"/>
      <c r="AM385" s="288"/>
    </row>
    <row r="386" spans="22:39">
      <c r="V386" s="288"/>
      <c r="W386" s="288"/>
      <c r="X386" s="288"/>
      <c r="Y386" s="288"/>
      <c r="Z386" s="288"/>
      <c r="AA386" s="288"/>
      <c r="AB386" s="288"/>
      <c r="AC386" s="288"/>
      <c r="AD386" s="288"/>
      <c r="AE386" s="288"/>
      <c r="AF386" s="288"/>
      <c r="AG386" s="288"/>
      <c r="AH386" s="288"/>
      <c r="AI386" s="288"/>
      <c r="AJ386" s="288"/>
      <c r="AK386" s="288"/>
      <c r="AL386" s="288"/>
      <c r="AM386" s="288"/>
    </row>
    <row r="387" spans="22:39">
      <c r="V387" s="288"/>
      <c r="W387" s="288"/>
      <c r="X387" s="288"/>
      <c r="Y387" s="288"/>
      <c r="Z387" s="288"/>
      <c r="AA387" s="288"/>
      <c r="AB387" s="288"/>
      <c r="AC387" s="288"/>
      <c r="AD387" s="288"/>
      <c r="AE387" s="288"/>
      <c r="AF387" s="288"/>
      <c r="AG387" s="288"/>
      <c r="AH387" s="288"/>
      <c r="AI387" s="288"/>
      <c r="AJ387" s="288"/>
      <c r="AK387" s="288"/>
      <c r="AL387" s="288"/>
      <c r="AM387" s="288"/>
    </row>
    <row r="388" spans="22:39">
      <c r="V388" s="288"/>
      <c r="W388" s="288"/>
      <c r="X388" s="288"/>
      <c r="Y388" s="288"/>
      <c r="Z388" s="288"/>
      <c r="AA388" s="288"/>
      <c r="AB388" s="288"/>
      <c r="AC388" s="288"/>
      <c r="AD388" s="288"/>
      <c r="AE388" s="288"/>
      <c r="AF388" s="288"/>
      <c r="AG388" s="288"/>
      <c r="AH388" s="288"/>
      <c r="AI388" s="288"/>
      <c r="AJ388" s="288"/>
      <c r="AK388" s="288"/>
      <c r="AL388" s="288"/>
      <c r="AM388" s="288"/>
    </row>
    <row r="389" spans="22:39">
      <c r="V389" s="288"/>
      <c r="W389" s="288"/>
      <c r="X389" s="288"/>
      <c r="Y389" s="288"/>
      <c r="Z389" s="288"/>
      <c r="AA389" s="288"/>
      <c r="AB389" s="288"/>
      <c r="AC389" s="288"/>
      <c r="AD389" s="288"/>
      <c r="AE389" s="288"/>
      <c r="AF389" s="288"/>
      <c r="AG389" s="288"/>
      <c r="AH389" s="288"/>
      <c r="AI389" s="288"/>
      <c r="AJ389" s="288"/>
      <c r="AK389" s="288"/>
      <c r="AL389" s="288"/>
      <c r="AM389" s="288"/>
    </row>
    <row r="390" spans="22:39">
      <c r="V390" s="288"/>
      <c r="W390" s="288"/>
      <c r="X390" s="288"/>
      <c r="Y390" s="288"/>
      <c r="Z390" s="288"/>
      <c r="AA390" s="288"/>
      <c r="AB390" s="288"/>
      <c r="AC390" s="288"/>
      <c r="AD390" s="288"/>
      <c r="AE390" s="288"/>
      <c r="AF390" s="288"/>
      <c r="AG390" s="288"/>
      <c r="AH390" s="288"/>
      <c r="AI390" s="288"/>
      <c r="AJ390" s="288"/>
      <c r="AK390" s="288"/>
      <c r="AL390" s="288"/>
      <c r="AM390" s="288"/>
    </row>
    <row r="391" spans="22:39">
      <c r="V391" s="288"/>
      <c r="W391" s="288"/>
      <c r="X391" s="288"/>
      <c r="Y391" s="288"/>
      <c r="Z391" s="288"/>
      <c r="AA391" s="288"/>
      <c r="AB391" s="288"/>
      <c r="AC391" s="288"/>
      <c r="AD391" s="288"/>
      <c r="AE391" s="288"/>
      <c r="AF391" s="288"/>
      <c r="AG391" s="288"/>
      <c r="AH391" s="288"/>
      <c r="AI391" s="288"/>
      <c r="AJ391" s="288"/>
      <c r="AK391" s="288"/>
      <c r="AL391" s="288"/>
      <c r="AM391" s="288"/>
    </row>
    <row r="392" spans="22:39">
      <c r="V392" s="288"/>
      <c r="W392" s="288"/>
      <c r="X392" s="288"/>
      <c r="Y392" s="288"/>
      <c r="Z392" s="288"/>
      <c r="AA392" s="288"/>
      <c r="AB392" s="288"/>
      <c r="AC392" s="288"/>
      <c r="AD392" s="288"/>
      <c r="AE392" s="288"/>
      <c r="AF392" s="288"/>
      <c r="AG392" s="288"/>
      <c r="AH392" s="288"/>
      <c r="AI392" s="288"/>
      <c r="AJ392" s="288"/>
      <c r="AK392" s="288"/>
      <c r="AL392" s="288"/>
      <c r="AM392" s="288"/>
    </row>
    <row r="393" spans="22:39">
      <c r="V393" s="288"/>
      <c r="W393" s="288"/>
      <c r="X393" s="288"/>
      <c r="Y393" s="288"/>
      <c r="Z393" s="288"/>
      <c r="AA393" s="288"/>
      <c r="AB393" s="288"/>
      <c r="AC393" s="288"/>
      <c r="AD393" s="288"/>
      <c r="AE393" s="288"/>
      <c r="AF393" s="288"/>
      <c r="AG393" s="288"/>
      <c r="AH393" s="288"/>
      <c r="AI393" s="288"/>
      <c r="AJ393" s="288"/>
      <c r="AK393" s="288"/>
      <c r="AL393" s="288"/>
      <c r="AM393" s="288"/>
    </row>
    <row r="394" spans="22:39">
      <c r="V394" s="288"/>
      <c r="W394" s="288"/>
      <c r="X394" s="288"/>
      <c r="Y394" s="288"/>
      <c r="Z394" s="288"/>
      <c r="AA394" s="288"/>
      <c r="AB394" s="288"/>
      <c r="AC394" s="288"/>
      <c r="AD394" s="288"/>
      <c r="AE394" s="288"/>
      <c r="AF394" s="288"/>
      <c r="AG394" s="288"/>
      <c r="AH394" s="288"/>
      <c r="AI394" s="288"/>
      <c r="AJ394" s="288"/>
      <c r="AK394" s="288"/>
      <c r="AL394" s="288"/>
      <c r="AM394" s="288"/>
    </row>
    <row r="395" spans="22:39">
      <c r="V395" s="288"/>
      <c r="W395" s="288"/>
      <c r="X395" s="288"/>
      <c r="Y395" s="288"/>
      <c r="Z395" s="288"/>
      <c r="AA395" s="288"/>
      <c r="AB395" s="288"/>
      <c r="AC395" s="288"/>
      <c r="AD395" s="288"/>
      <c r="AE395" s="288"/>
      <c r="AF395" s="288"/>
      <c r="AG395" s="288"/>
      <c r="AH395" s="288"/>
      <c r="AI395" s="288"/>
      <c r="AJ395" s="288"/>
      <c r="AK395" s="288"/>
      <c r="AL395" s="288"/>
      <c r="AM395" s="288"/>
    </row>
    <row r="396" spans="22:39">
      <c r="V396" s="288"/>
      <c r="W396" s="288"/>
      <c r="X396" s="288"/>
      <c r="Y396" s="288"/>
      <c r="Z396" s="288"/>
      <c r="AA396" s="288"/>
      <c r="AB396" s="288"/>
      <c r="AC396" s="288"/>
      <c r="AD396" s="288"/>
      <c r="AE396" s="288"/>
      <c r="AF396" s="288"/>
      <c r="AG396" s="288"/>
      <c r="AH396" s="288"/>
      <c r="AI396" s="288"/>
      <c r="AJ396" s="288"/>
      <c r="AK396" s="288"/>
      <c r="AL396" s="288"/>
      <c r="AM396" s="288"/>
    </row>
    <row r="397" spans="22:39">
      <c r="V397" s="288"/>
      <c r="W397" s="288"/>
      <c r="X397" s="288"/>
      <c r="Y397" s="288"/>
      <c r="Z397" s="288"/>
      <c r="AA397" s="288"/>
      <c r="AB397" s="288"/>
      <c r="AC397" s="288"/>
      <c r="AD397" s="288"/>
      <c r="AE397" s="288"/>
      <c r="AF397" s="288"/>
      <c r="AG397" s="288"/>
      <c r="AH397" s="288"/>
      <c r="AI397" s="288"/>
      <c r="AJ397" s="288"/>
      <c r="AK397" s="288"/>
      <c r="AL397" s="288"/>
      <c r="AM397" s="288"/>
    </row>
    <row r="398" spans="22:39">
      <c r="V398" s="288"/>
      <c r="W398" s="288"/>
      <c r="X398" s="288"/>
      <c r="Y398" s="288"/>
      <c r="Z398" s="288"/>
      <c r="AA398" s="288"/>
      <c r="AB398" s="288"/>
      <c r="AC398" s="288"/>
      <c r="AD398" s="288"/>
      <c r="AE398" s="288"/>
      <c r="AF398" s="288"/>
      <c r="AG398" s="288"/>
      <c r="AH398" s="288"/>
      <c r="AI398" s="288"/>
      <c r="AJ398" s="288"/>
      <c r="AK398" s="288"/>
      <c r="AL398" s="288"/>
      <c r="AM398" s="288"/>
    </row>
    <row r="399" spans="22:39">
      <c r="V399" s="288"/>
      <c r="W399" s="288"/>
      <c r="X399" s="288"/>
      <c r="Y399" s="288"/>
      <c r="Z399" s="288"/>
      <c r="AA399" s="288"/>
      <c r="AB399" s="288"/>
      <c r="AC399" s="288"/>
      <c r="AD399" s="288"/>
      <c r="AE399" s="288"/>
      <c r="AF399" s="288"/>
      <c r="AG399" s="288"/>
      <c r="AH399" s="288"/>
      <c r="AI399" s="288"/>
      <c r="AJ399" s="288"/>
      <c r="AK399" s="288"/>
      <c r="AL399" s="288"/>
      <c r="AM399" s="288"/>
    </row>
    <row r="400" spans="22:39">
      <c r="V400" s="288"/>
      <c r="W400" s="288"/>
      <c r="X400" s="288"/>
      <c r="Y400" s="288"/>
      <c r="Z400" s="288"/>
      <c r="AA400" s="288"/>
      <c r="AB400" s="288"/>
      <c r="AC400" s="288"/>
      <c r="AD400" s="288"/>
      <c r="AE400" s="288"/>
      <c r="AF400" s="288"/>
      <c r="AG400" s="288"/>
      <c r="AH400" s="288"/>
      <c r="AI400" s="288"/>
      <c r="AJ400" s="288"/>
      <c r="AK400" s="288"/>
      <c r="AL400" s="288"/>
      <c r="AM400" s="288"/>
    </row>
    <row r="401" spans="22:39">
      <c r="V401" s="288"/>
      <c r="W401" s="288"/>
      <c r="X401" s="288"/>
      <c r="Y401" s="288"/>
      <c r="Z401" s="288"/>
      <c r="AA401" s="288"/>
      <c r="AB401" s="288"/>
      <c r="AC401" s="288"/>
      <c r="AD401" s="288"/>
      <c r="AE401" s="288"/>
      <c r="AF401" s="288"/>
      <c r="AG401" s="288"/>
      <c r="AH401" s="288"/>
      <c r="AI401" s="288"/>
      <c r="AJ401" s="288"/>
      <c r="AK401" s="288"/>
      <c r="AL401" s="288"/>
      <c r="AM401" s="288"/>
    </row>
    <row r="402" spans="22:39">
      <c r="V402" s="288"/>
      <c r="W402" s="288"/>
      <c r="X402" s="288"/>
      <c r="Y402" s="288"/>
      <c r="Z402" s="288"/>
      <c r="AA402" s="288"/>
      <c r="AB402" s="288"/>
      <c r="AC402" s="288"/>
      <c r="AD402" s="288"/>
      <c r="AE402" s="288"/>
      <c r="AF402" s="288"/>
      <c r="AG402" s="288"/>
      <c r="AH402" s="288"/>
      <c r="AI402" s="288"/>
      <c r="AJ402" s="288"/>
      <c r="AK402" s="288"/>
      <c r="AL402" s="288"/>
      <c r="AM402" s="288"/>
    </row>
    <row r="403" spans="22:39">
      <c r="V403" s="288"/>
      <c r="W403" s="288"/>
      <c r="X403" s="288"/>
      <c r="Y403" s="288"/>
      <c r="Z403" s="288"/>
      <c r="AA403" s="288"/>
      <c r="AB403" s="288"/>
      <c r="AC403" s="288"/>
      <c r="AD403" s="288"/>
      <c r="AE403" s="288"/>
      <c r="AF403" s="288"/>
      <c r="AG403" s="288"/>
      <c r="AH403" s="288"/>
      <c r="AI403" s="288"/>
      <c r="AJ403" s="288"/>
      <c r="AK403" s="288"/>
      <c r="AL403" s="288"/>
      <c r="AM403" s="288"/>
    </row>
    <row r="404" spans="22:39">
      <c r="V404" s="288"/>
      <c r="W404" s="288"/>
      <c r="X404" s="288"/>
      <c r="Y404" s="288"/>
      <c r="Z404" s="288"/>
      <c r="AA404" s="288"/>
      <c r="AB404" s="288"/>
      <c r="AC404" s="288"/>
      <c r="AD404" s="288"/>
      <c r="AE404" s="288"/>
      <c r="AF404" s="288"/>
      <c r="AG404" s="288"/>
      <c r="AH404" s="288"/>
      <c r="AI404" s="288"/>
      <c r="AJ404" s="288"/>
      <c r="AK404" s="288"/>
      <c r="AL404" s="288"/>
      <c r="AM404" s="288"/>
    </row>
    <row r="405" spans="22:39">
      <c r="V405" s="288"/>
      <c r="W405" s="288"/>
      <c r="X405" s="288"/>
      <c r="Y405" s="288"/>
      <c r="Z405" s="288"/>
      <c r="AA405" s="288"/>
      <c r="AB405" s="288"/>
      <c r="AC405" s="288"/>
      <c r="AD405" s="288"/>
      <c r="AE405" s="288"/>
      <c r="AF405" s="288"/>
      <c r="AG405" s="288"/>
      <c r="AH405" s="288"/>
      <c r="AI405" s="288"/>
      <c r="AJ405" s="288"/>
      <c r="AK405" s="288"/>
      <c r="AL405" s="288"/>
      <c r="AM405" s="288"/>
    </row>
    <row r="406" spans="22:39">
      <c r="V406" s="288"/>
      <c r="W406" s="288"/>
      <c r="X406" s="288"/>
      <c r="Y406" s="288"/>
      <c r="Z406" s="288"/>
      <c r="AA406" s="288"/>
      <c r="AB406" s="288"/>
      <c r="AC406" s="288"/>
      <c r="AD406" s="288"/>
      <c r="AE406" s="288"/>
      <c r="AF406" s="288"/>
      <c r="AG406" s="288"/>
      <c r="AH406" s="288"/>
      <c r="AI406" s="288"/>
      <c r="AJ406" s="288"/>
      <c r="AK406" s="288"/>
      <c r="AL406" s="288"/>
      <c r="AM406" s="288"/>
    </row>
    <row r="407" spans="22:39">
      <c r="V407" s="288"/>
      <c r="W407" s="288"/>
      <c r="X407" s="288"/>
      <c r="Y407" s="288"/>
      <c r="Z407" s="288"/>
      <c r="AA407" s="288"/>
      <c r="AB407" s="288"/>
      <c r="AC407" s="288"/>
      <c r="AD407" s="288"/>
      <c r="AE407" s="288"/>
      <c r="AF407" s="288"/>
      <c r="AG407" s="288"/>
      <c r="AH407" s="288"/>
      <c r="AI407" s="288"/>
      <c r="AJ407" s="288"/>
      <c r="AK407" s="288"/>
      <c r="AL407" s="288"/>
      <c r="AM407" s="288"/>
    </row>
    <row r="408" spans="22:39">
      <c r="V408" s="288"/>
      <c r="W408" s="288"/>
      <c r="X408" s="288"/>
      <c r="Y408" s="288"/>
      <c r="Z408" s="288"/>
      <c r="AA408" s="288"/>
      <c r="AB408" s="288"/>
      <c r="AC408" s="288"/>
      <c r="AD408" s="288"/>
      <c r="AE408" s="288"/>
      <c r="AF408" s="288"/>
      <c r="AG408" s="288"/>
      <c r="AH408" s="288"/>
      <c r="AI408" s="288"/>
      <c r="AJ408" s="288"/>
      <c r="AK408" s="288"/>
      <c r="AL408" s="288"/>
      <c r="AM408" s="288"/>
    </row>
    <row r="409" spans="22:39">
      <c r="V409" s="288"/>
      <c r="W409" s="288"/>
      <c r="X409" s="288"/>
      <c r="Y409" s="288"/>
      <c r="Z409" s="288"/>
      <c r="AA409" s="288"/>
      <c r="AB409" s="288"/>
      <c r="AC409" s="288"/>
      <c r="AD409" s="288"/>
      <c r="AE409" s="288"/>
      <c r="AF409" s="288"/>
      <c r="AG409" s="288"/>
      <c r="AH409" s="288"/>
      <c r="AI409" s="288"/>
      <c r="AJ409" s="288"/>
      <c r="AK409" s="288"/>
      <c r="AL409" s="288"/>
      <c r="AM409" s="288"/>
    </row>
    <row r="410" spans="22:39">
      <c r="V410" s="288"/>
      <c r="W410" s="288"/>
      <c r="X410" s="288"/>
      <c r="Y410" s="288"/>
      <c r="Z410" s="288"/>
      <c r="AA410" s="288"/>
      <c r="AB410" s="288"/>
      <c r="AC410" s="288"/>
      <c r="AD410" s="288"/>
      <c r="AE410" s="288"/>
      <c r="AF410" s="288"/>
      <c r="AG410" s="288"/>
      <c r="AH410" s="288"/>
      <c r="AI410" s="288"/>
      <c r="AJ410" s="288"/>
      <c r="AK410" s="288"/>
      <c r="AL410" s="288"/>
      <c r="AM410" s="288"/>
    </row>
    <row r="411" spans="22:39">
      <c r="V411" s="288"/>
      <c r="W411" s="288"/>
      <c r="X411" s="288"/>
      <c r="Y411" s="288"/>
      <c r="Z411" s="288"/>
      <c r="AA411" s="288"/>
      <c r="AB411" s="288"/>
      <c r="AC411" s="288"/>
      <c r="AD411" s="288"/>
      <c r="AE411" s="288"/>
      <c r="AF411" s="288"/>
      <c r="AG411" s="288"/>
      <c r="AH411" s="288"/>
      <c r="AI411" s="288"/>
      <c r="AJ411" s="288"/>
      <c r="AK411" s="288"/>
      <c r="AL411" s="288"/>
      <c r="AM411" s="288"/>
    </row>
    <row r="412" spans="22:39">
      <c r="V412" s="288"/>
      <c r="W412" s="288"/>
      <c r="X412" s="288"/>
      <c r="Y412" s="288"/>
      <c r="Z412" s="288"/>
      <c r="AA412" s="288"/>
      <c r="AB412" s="288"/>
      <c r="AC412" s="288"/>
      <c r="AD412" s="288"/>
      <c r="AE412" s="288"/>
      <c r="AF412" s="288"/>
      <c r="AG412" s="288"/>
      <c r="AH412" s="288"/>
      <c r="AI412" s="288"/>
      <c r="AJ412" s="288"/>
      <c r="AK412" s="288"/>
      <c r="AL412" s="288"/>
      <c r="AM412" s="288"/>
    </row>
    <row r="413" spans="22:39">
      <c r="V413" s="288"/>
      <c r="W413" s="288"/>
      <c r="X413" s="288"/>
      <c r="Y413" s="288"/>
      <c r="Z413" s="288"/>
      <c r="AA413" s="288"/>
      <c r="AB413" s="288"/>
      <c r="AC413" s="288"/>
      <c r="AD413" s="288"/>
      <c r="AE413" s="288"/>
      <c r="AF413" s="288"/>
      <c r="AG413" s="288"/>
      <c r="AH413" s="288"/>
      <c r="AI413" s="288"/>
      <c r="AJ413" s="288"/>
      <c r="AK413" s="288"/>
      <c r="AL413" s="288"/>
      <c r="AM413" s="288"/>
    </row>
    <row r="414" spans="22:39">
      <c r="V414" s="288"/>
      <c r="W414" s="288"/>
      <c r="X414" s="288"/>
      <c r="Y414" s="288"/>
      <c r="Z414" s="288"/>
      <c r="AA414" s="288"/>
      <c r="AB414" s="288"/>
      <c r="AC414" s="288"/>
      <c r="AD414" s="288"/>
      <c r="AE414" s="288"/>
      <c r="AF414" s="288"/>
      <c r="AG414" s="288"/>
      <c r="AH414" s="288"/>
      <c r="AI414" s="288"/>
      <c r="AJ414" s="288"/>
      <c r="AK414" s="288"/>
      <c r="AL414" s="288"/>
      <c r="AM414" s="288"/>
    </row>
    <row r="415" spans="22:39">
      <c r="V415" s="288"/>
      <c r="W415" s="288"/>
      <c r="X415" s="288"/>
      <c r="Y415" s="288"/>
      <c r="Z415" s="288"/>
      <c r="AA415" s="288"/>
      <c r="AB415" s="288"/>
      <c r="AC415" s="288"/>
      <c r="AD415" s="288"/>
      <c r="AE415" s="288"/>
      <c r="AF415" s="288"/>
      <c r="AG415" s="288"/>
      <c r="AH415" s="288"/>
      <c r="AI415" s="288"/>
      <c r="AJ415" s="288"/>
      <c r="AK415" s="288"/>
      <c r="AL415" s="288"/>
      <c r="AM415" s="288"/>
    </row>
    <row r="416" spans="22:39">
      <c r="V416" s="288"/>
      <c r="W416" s="288"/>
      <c r="X416" s="288"/>
      <c r="Y416" s="288"/>
      <c r="Z416" s="288"/>
      <c r="AA416" s="288"/>
      <c r="AB416" s="288"/>
      <c r="AC416" s="288"/>
      <c r="AD416" s="288"/>
      <c r="AE416" s="288"/>
      <c r="AF416" s="288"/>
      <c r="AG416" s="288"/>
      <c r="AH416" s="288"/>
      <c r="AI416" s="288"/>
      <c r="AJ416" s="288"/>
      <c r="AK416" s="288"/>
      <c r="AL416" s="288"/>
      <c r="AM416" s="288"/>
    </row>
    <row r="417" spans="22:39">
      <c r="V417" s="288"/>
      <c r="W417" s="288"/>
      <c r="X417" s="288"/>
      <c r="Y417" s="288"/>
      <c r="Z417" s="288"/>
      <c r="AA417" s="288"/>
      <c r="AB417" s="288"/>
      <c r="AC417" s="288"/>
      <c r="AD417" s="288"/>
      <c r="AE417" s="288"/>
      <c r="AF417" s="288"/>
      <c r="AG417" s="288"/>
      <c r="AH417" s="288"/>
      <c r="AI417" s="288"/>
      <c r="AJ417" s="288"/>
      <c r="AK417" s="288"/>
      <c r="AL417" s="288"/>
      <c r="AM417" s="288"/>
    </row>
    <row r="418" spans="22:39">
      <c r="V418" s="288"/>
      <c r="W418" s="288"/>
      <c r="X418" s="288"/>
      <c r="Y418" s="288"/>
      <c r="Z418" s="288"/>
      <c r="AA418" s="288"/>
      <c r="AB418" s="288"/>
      <c r="AC418" s="288"/>
      <c r="AD418" s="288"/>
      <c r="AE418" s="288"/>
      <c r="AF418" s="288"/>
      <c r="AG418" s="288"/>
      <c r="AH418" s="288"/>
      <c r="AI418" s="288"/>
      <c r="AJ418" s="288"/>
      <c r="AK418" s="288"/>
      <c r="AL418" s="288"/>
      <c r="AM418" s="288"/>
    </row>
    <row r="419" spans="22:39">
      <c r="V419" s="288"/>
      <c r="W419" s="288"/>
      <c r="X419" s="288"/>
      <c r="Y419" s="288"/>
      <c r="Z419" s="288"/>
      <c r="AA419" s="288"/>
      <c r="AB419" s="288"/>
      <c r="AC419" s="288"/>
      <c r="AD419" s="288"/>
      <c r="AE419" s="288"/>
      <c r="AF419" s="288"/>
      <c r="AG419" s="288"/>
      <c r="AH419" s="288"/>
      <c r="AI419" s="288"/>
      <c r="AJ419" s="288"/>
      <c r="AK419" s="288"/>
      <c r="AL419" s="288"/>
      <c r="AM419" s="288"/>
    </row>
    <row r="420" spans="22:39">
      <c r="V420" s="288"/>
      <c r="W420" s="288"/>
      <c r="X420" s="288"/>
      <c r="Y420" s="288"/>
      <c r="Z420" s="288"/>
      <c r="AA420" s="288"/>
      <c r="AB420" s="288"/>
      <c r="AC420" s="288"/>
      <c r="AD420" s="288"/>
      <c r="AE420" s="288"/>
      <c r="AF420" s="288"/>
      <c r="AG420" s="288"/>
      <c r="AH420" s="288"/>
      <c r="AI420" s="288"/>
      <c r="AJ420" s="288"/>
      <c r="AK420" s="288"/>
      <c r="AL420" s="288"/>
      <c r="AM420" s="288"/>
    </row>
    <row r="421" spans="22:39">
      <c r="V421" s="288"/>
      <c r="W421" s="288"/>
      <c r="X421" s="288"/>
      <c r="Y421" s="288"/>
      <c r="Z421" s="288"/>
      <c r="AA421" s="288"/>
      <c r="AB421" s="288"/>
      <c r="AC421" s="288"/>
      <c r="AD421" s="288"/>
      <c r="AE421" s="288"/>
      <c r="AF421" s="288"/>
      <c r="AG421" s="288"/>
      <c r="AH421" s="288"/>
      <c r="AI421" s="288"/>
      <c r="AJ421" s="288"/>
      <c r="AK421" s="288"/>
      <c r="AL421" s="288"/>
      <c r="AM421" s="288"/>
    </row>
    <row r="422" spans="22:39">
      <c r="V422" s="288"/>
      <c r="W422" s="288"/>
      <c r="X422" s="288"/>
      <c r="Y422" s="288"/>
      <c r="Z422" s="288"/>
      <c r="AA422" s="288"/>
      <c r="AB422" s="288"/>
      <c r="AC422" s="288"/>
      <c r="AD422" s="288"/>
      <c r="AE422" s="288"/>
      <c r="AF422" s="288"/>
      <c r="AG422" s="288"/>
      <c r="AH422" s="288"/>
      <c r="AI422" s="288"/>
      <c r="AJ422" s="288"/>
      <c r="AK422" s="288"/>
      <c r="AL422" s="288"/>
      <c r="AM422" s="288"/>
    </row>
    <row r="423" spans="22:39">
      <c r="V423" s="288"/>
      <c r="W423" s="288"/>
      <c r="X423" s="288"/>
      <c r="Y423" s="288"/>
      <c r="Z423" s="288"/>
      <c r="AA423" s="288"/>
      <c r="AB423" s="288"/>
      <c r="AC423" s="288"/>
      <c r="AD423" s="288"/>
      <c r="AE423" s="288"/>
      <c r="AF423" s="288"/>
      <c r="AG423" s="288"/>
      <c r="AH423" s="288"/>
      <c r="AI423" s="288"/>
      <c r="AJ423" s="288"/>
      <c r="AK423" s="288"/>
      <c r="AL423" s="288"/>
      <c r="AM423" s="288"/>
    </row>
    <row r="424" spans="22:39">
      <c r="V424" s="288"/>
      <c r="W424" s="288"/>
      <c r="X424" s="288"/>
      <c r="Y424" s="288"/>
      <c r="Z424" s="288"/>
      <c r="AA424" s="288"/>
      <c r="AB424" s="288"/>
      <c r="AC424" s="288"/>
      <c r="AD424" s="288"/>
      <c r="AE424" s="288"/>
      <c r="AF424" s="288"/>
      <c r="AG424" s="288"/>
      <c r="AH424" s="288"/>
      <c r="AI424" s="288"/>
      <c r="AJ424" s="288"/>
      <c r="AK424" s="288"/>
      <c r="AL424" s="288"/>
      <c r="AM424" s="288"/>
    </row>
    <row r="425" spans="22:39">
      <c r="V425" s="288"/>
      <c r="W425" s="288"/>
      <c r="X425" s="288"/>
      <c r="Y425" s="288"/>
      <c r="Z425" s="288"/>
      <c r="AA425" s="288"/>
      <c r="AB425" s="288"/>
      <c r="AC425" s="288"/>
      <c r="AD425" s="288"/>
      <c r="AE425" s="288"/>
      <c r="AF425" s="288"/>
      <c r="AG425" s="288"/>
      <c r="AH425" s="288"/>
      <c r="AI425" s="288"/>
      <c r="AJ425" s="288"/>
      <c r="AK425" s="288"/>
      <c r="AL425" s="288"/>
      <c r="AM425" s="288"/>
    </row>
    <row r="426" spans="22:39">
      <c r="V426" s="288"/>
      <c r="W426" s="288"/>
      <c r="X426" s="288"/>
      <c r="Y426" s="288"/>
      <c r="Z426" s="288"/>
      <c r="AA426" s="288"/>
      <c r="AB426" s="288"/>
      <c r="AC426" s="288"/>
      <c r="AD426" s="288"/>
      <c r="AE426" s="288"/>
      <c r="AF426" s="288"/>
      <c r="AG426" s="288"/>
      <c r="AH426" s="288"/>
      <c r="AI426" s="288"/>
      <c r="AJ426" s="288"/>
      <c r="AK426" s="288"/>
      <c r="AL426" s="288"/>
      <c r="AM426" s="288"/>
    </row>
    <row r="427" spans="22:39">
      <c r="V427" s="288"/>
      <c r="W427" s="288"/>
      <c r="X427" s="288"/>
      <c r="Y427" s="288"/>
      <c r="Z427" s="288"/>
      <c r="AA427" s="288"/>
      <c r="AB427" s="288"/>
      <c r="AC427" s="288"/>
      <c r="AD427" s="288"/>
      <c r="AE427" s="288"/>
      <c r="AF427" s="288"/>
      <c r="AG427" s="288"/>
      <c r="AH427" s="288"/>
      <c r="AI427" s="288"/>
      <c r="AJ427" s="288"/>
      <c r="AK427" s="288"/>
      <c r="AL427" s="288"/>
      <c r="AM427" s="288"/>
    </row>
    <row r="428" spans="22:39">
      <c r="V428" s="288"/>
      <c r="W428" s="288"/>
      <c r="X428" s="288"/>
      <c r="Y428" s="288"/>
      <c r="Z428" s="288"/>
      <c r="AA428" s="288"/>
      <c r="AB428" s="288"/>
      <c r="AC428" s="288"/>
      <c r="AD428" s="288"/>
      <c r="AE428" s="288"/>
      <c r="AF428" s="288"/>
      <c r="AG428" s="288"/>
      <c r="AH428" s="288"/>
      <c r="AI428" s="288"/>
      <c r="AJ428" s="288"/>
      <c r="AK428" s="288"/>
      <c r="AL428" s="288"/>
      <c r="AM428" s="288"/>
    </row>
    <row r="429" spans="22:39">
      <c r="V429" s="288"/>
      <c r="W429" s="288"/>
      <c r="X429" s="288"/>
      <c r="Y429" s="288"/>
      <c r="Z429" s="288"/>
      <c r="AA429" s="288"/>
      <c r="AB429" s="288"/>
      <c r="AC429" s="288"/>
      <c r="AD429" s="288"/>
      <c r="AE429" s="288"/>
      <c r="AF429" s="288"/>
      <c r="AG429" s="288"/>
      <c r="AH429" s="288"/>
      <c r="AI429" s="288"/>
      <c r="AJ429" s="288"/>
      <c r="AK429" s="288"/>
      <c r="AL429" s="288"/>
      <c r="AM429" s="288"/>
    </row>
    <row r="430" spans="22:39">
      <c r="V430" s="288"/>
      <c r="W430" s="288"/>
      <c r="X430" s="288"/>
      <c r="Y430" s="288"/>
      <c r="Z430" s="288"/>
      <c r="AA430" s="288"/>
      <c r="AB430" s="288"/>
      <c r="AC430" s="288"/>
      <c r="AD430" s="288"/>
      <c r="AE430" s="288"/>
      <c r="AF430" s="288"/>
      <c r="AG430" s="288"/>
      <c r="AH430" s="288"/>
      <c r="AI430" s="288"/>
      <c r="AJ430" s="288"/>
      <c r="AK430" s="288"/>
      <c r="AL430" s="288"/>
      <c r="AM430" s="288"/>
    </row>
    <row r="431" spans="22:39">
      <c r="V431" s="288"/>
      <c r="W431" s="288"/>
      <c r="X431" s="288"/>
      <c r="Y431" s="288"/>
      <c r="Z431" s="288"/>
      <c r="AA431" s="288"/>
      <c r="AB431" s="288"/>
      <c r="AC431" s="288"/>
      <c r="AD431" s="288"/>
      <c r="AE431" s="288"/>
      <c r="AF431" s="288"/>
      <c r="AG431" s="288"/>
      <c r="AH431" s="288"/>
      <c r="AI431" s="288"/>
      <c r="AJ431" s="288"/>
      <c r="AK431" s="288"/>
      <c r="AL431" s="288"/>
      <c r="AM431" s="288"/>
    </row>
    <row r="432" spans="22:39">
      <c r="V432" s="288"/>
      <c r="W432" s="288"/>
      <c r="X432" s="288"/>
      <c r="Y432" s="288"/>
      <c r="Z432" s="288"/>
      <c r="AA432" s="288"/>
      <c r="AB432" s="288"/>
      <c r="AC432" s="288"/>
      <c r="AD432" s="288"/>
      <c r="AE432" s="288"/>
      <c r="AF432" s="288"/>
      <c r="AG432" s="288"/>
      <c r="AH432" s="288"/>
      <c r="AI432" s="288"/>
      <c r="AJ432" s="288"/>
      <c r="AK432" s="288"/>
      <c r="AL432" s="288"/>
      <c r="AM432" s="288"/>
    </row>
    <row r="433" spans="22:39">
      <c r="V433" s="288"/>
      <c r="W433" s="288"/>
      <c r="X433" s="288"/>
      <c r="Y433" s="288"/>
      <c r="Z433" s="288"/>
      <c r="AA433" s="288"/>
      <c r="AB433" s="288"/>
      <c r="AC433" s="288"/>
      <c r="AD433" s="288"/>
      <c r="AE433" s="288"/>
      <c r="AF433" s="288"/>
      <c r="AG433" s="288"/>
      <c r="AH433" s="288"/>
      <c r="AI433" s="288"/>
      <c r="AJ433" s="288"/>
      <c r="AK433" s="288"/>
      <c r="AL433" s="288"/>
      <c r="AM433" s="288"/>
    </row>
    <row r="434" spans="22:39">
      <c r="V434" s="288"/>
      <c r="W434" s="288"/>
      <c r="X434" s="288"/>
      <c r="Y434" s="288"/>
      <c r="Z434" s="288"/>
      <c r="AA434" s="288"/>
      <c r="AB434" s="288"/>
      <c r="AC434" s="288"/>
      <c r="AD434" s="288"/>
      <c r="AE434" s="288"/>
      <c r="AF434" s="288"/>
      <c r="AG434" s="288"/>
      <c r="AH434" s="288"/>
      <c r="AI434" s="288"/>
      <c r="AJ434" s="288"/>
      <c r="AK434" s="288"/>
      <c r="AL434" s="288"/>
      <c r="AM434" s="288"/>
    </row>
    <row r="435" spans="22:39">
      <c r="V435" s="288"/>
      <c r="W435" s="288"/>
      <c r="X435" s="288"/>
      <c r="Y435" s="288"/>
      <c r="Z435" s="288"/>
      <c r="AA435" s="288"/>
      <c r="AB435" s="288"/>
      <c r="AC435" s="288"/>
      <c r="AD435" s="288"/>
      <c r="AE435" s="288"/>
      <c r="AF435" s="288"/>
      <c r="AG435" s="288"/>
      <c r="AH435" s="288"/>
      <c r="AI435" s="288"/>
      <c r="AJ435" s="288"/>
      <c r="AK435" s="288"/>
      <c r="AL435" s="288"/>
      <c r="AM435" s="288"/>
    </row>
    <row r="436" spans="22:39">
      <c r="V436" s="288"/>
      <c r="W436" s="288"/>
      <c r="X436" s="288"/>
      <c r="Y436" s="288"/>
      <c r="Z436" s="288"/>
      <c r="AA436" s="288"/>
      <c r="AB436" s="288"/>
      <c r="AC436" s="288"/>
      <c r="AD436" s="288"/>
      <c r="AE436" s="288"/>
      <c r="AF436" s="288"/>
      <c r="AG436" s="288"/>
      <c r="AH436" s="288"/>
      <c r="AI436" s="288"/>
      <c r="AJ436" s="288"/>
      <c r="AK436" s="288"/>
      <c r="AL436" s="288"/>
      <c r="AM436" s="288"/>
    </row>
    <row r="437" spans="22:39">
      <c r="V437" s="288"/>
      <c r="W437" s="288"/>
      <c r="X437" s="288"/>
      <c r="Y437" s="288"/>
      <c r="Z437" s="288"/>
      <c r="AA437" s="288"/>
      <c r="AB437" s="288"/>
      <c r="AC437" s="288"/>
      <c r="AD437" s="288"/>
      <c r="AE437" s="288"/>
      <c r="AF437" s="288"/>
      <c r="AG437" s="288"/>
      <c r="AH437" s="288"/>
      <c r="AI437" s="288"/>
      <c r="AJ437" s="288"/>
      <c r="AK437" s="288"/>
      <c r="AL437" s="288"/>
      <c r="AM437" s="288"/>
    </row>
    <row r="438" spans="22:39">
      <c r="V438" s="288"/>
      <c r="W438" s="288"/>
      <c r="X438" s="288"/>
      <c r="Y438" s="288"/>
      <c r="Z438" s="288"/>
      <c r="AA438" s="288"/>
      <c r="AB438" s="288"/>
      <c r="AC438" s="288"/>
      <c r="AD438" s="288"/>
      <c r="AE438" s="288"/>
      <c r="AF438" s="288"/>
      <c r="AG438" s="288"/>
      <c r="AH438" s="288"/>
      <c r="AI438" s="288"/>
      <c r="AJ438" s="288"/>
      <c r="AK438" s="288"/>
      <c r="AL438" s="288"/>
      <c r="AM438" s="288"/>
    </row>
    <row r="439" spans="22:39">
      <c r="V439" s="288"/>
      <c r="W439" s="288"/>
      <c r="X439" s="288"/>
      <c r="Y439" s="288"/>
      <c r="Z439" s="288"/>
      <c r="AA439" s="288"/>
      <c r="AB439" s="288"/>
      <c r="AC439" s="288"/>
      <c r="AD439" s="288"/>
      <c r="AE439" s="288"/>
      <c r="AF439" s="288"/>
      <c r="AG439" s="288"/>
      <c r="AH439" s="288"/>
      <c r="AI439" s="288"/>
      <c r="AJ439" s="288"/>
      <c r="AK439" s="288"/>
      <c r="AL439" s="288"/>
      <c r="AM439" s="288"/>
    </row>
    <row r="440" spans="22:39">
      <c r="V440" s="288"/>
      <c r="W440" s="288"/>
      <c r="X440" s="288"/>
      <c r="Y440" s="288"/>
      <c r="Z440" s="288"/>
      <c r="AA440" s="288"/>
      <c r="AB440" s="288"/>
      <c r="AC440" s="288"/>
      <c r="AD440" s="288"/>
      <c r="AE440" s="288"/>
      <c r="AF440" s="288"/>
      <c r="AG440" s="288"/>
      <c r="AH440" s="288"/>
      <c r="AI440" s="288"/>
      <c r="AJ440" s="288"/>
      <c r="AK440" s="288"/>
      <c r="AL440" s="288"/>
      <c r="AM440" s="288"/>
    </row>
    <row r="441" spans="22:39">
      <c r="V441" s="288"/>
      <c r="W441" s="288"/>
      <c r="X441" s="288"/>
      <c r="Y441" s="288"/>
      <c r="Z441" s="288"/>
      <c r="AA441" s="288"/>
      <c r="AB441" s="288"/>
      <c r="AC441" s="288"/>
      <c r="AD441" s="288"/>
      <c r="AE441" s="288"/>
      <c r="AF441" s="288"/>
      <c r="AG441" s="288"/>
      <c r="AH441" s="288"/>
      <c r="AI441" s="288"/>
      <c r="AJ441" s="288"/>
      <c r="AK441" s="288"/>
      <c r="AL441" s="288"/>
      <c r="AM441" s="288"/>
    </row>
    <row r="442" spans="22:39">
      <c r="V442" s="288"/>
      <c r="W442" s="288"/>
      <c r="X442" s="288"/>
      <c r="Y442" s="288"/>
      <c r="Z442" s="288"/>
      <c r="AA442" s="288"/>
      <c r="AB442" s="288"/>
      <c r="AC442" s="288"/>
      <c r="AD442" s="288"/>
      <c r="AE442" s="288"/>
      <c r="AF442" s="288"/>
      <c r="AG442" s="288"/>
      <c r="AH442" s="288"/>
      <c r="AI442" s="288"/>
      <c r="AJ442" s="288"/>
      <c r="AK442" s="288"/>
      <c r="AL442" s="288"/>
      <c r="AM442" s="288"/>
    </row>
    <row r="443" spans="22:39">
      <c r="V443" s="288"/>
      <c r="W443" s="288"/>
      <c r="X443" s="288"/>
      <c r="Y443" s="288"/>
      <c r="Z443" s="288"/>
      <c r="AA443" s="288"/>
      <c r="AB443" s="288"/>
      <c r="AC443" s="288"/>
      <c r="AD443" s="288"/>
      <c r="AE443" s="288"/>
      <c r="AF443" s="288"/>
      <c r="AG443" s="288"/>
      <c r="AH443" s="288"/>
      <c r="AI443" s="288"/>
      <c r="AJ443" s="288"/>
      <c r="AK443" s="288"/>
      <c r="AL443" s="288"/>
      <c r="AM443" s="288"/>
    </row>
    <row r="444" spans="22:39">
      <c r="V444" s="288"/>
      <c r="W444" s="288"/>
      <c r="X444" s="288"/>
      <c r="Y444" s="288"/>
      <c r="Z444" s="288"/>
      <c r="AA444" s="288"/>
      <c r="AB444" s="288"/>
      <c r="AC444" s="288"/>
      <c r="AD444" s="288"/>
      <c r="AE444" s="288"/>
      <c r="AF444" s="288"/>
      <c r="AG444" s="288"/>
      <c r="AH444" s="288"/>
      <c r="AI444" s="288"/>
      <c r="AJ444" s="288"/>
      <c r="AK444" s="288"/>
      <c r="AL444" s="288"/>
      <c r="AM444" s="288"/>
    </row>
    <row r="445" spans="22:39">
      <c r="V445" s="288"/>
      <c r="W445" s="288"/>
      <c r="X445" s="288"/>
      <c r="Y445" s="288"/>
      <c r="Z445" s="288"/>
      <c r="AA445" s="288"/>
      <c r="AB445" s="288"/>
      <c r="AC445" s="288"/>
      <c r="AD445" s="288"/>
      <c r="AE445" s="288"/>
      <c r="AF445" s="288"/>
      <c r="AG445" s="288"/>
      <c r="AH445" s="288"/>
      <c r="AI445" s="288"/>
      <c r="AJ445" s="288"/>
      <c r="AK445" s="288"/>
      <c r="AL445" s="288"/>
      <c r="AM445" s="288"/>
    </row>
    <row r="446" spans="22:39">
      <c r="V446" s="288"/>
      <c r="W446" s="288"/>
      <c r="X446" s="288"/>
      <c r="Y446" s="288"/>
      <c r="Z446" s="288"/>
      <c r="AA446" s="288"/>
      <c r="AB446" s="288"/>
      <c r="AC446" s="288"/>
      <c r="AD446" s="288"/>
      <c r="AE446" s="288"/>
      <c r="AF446" s="288"/>
      <c r="AG446" s="288"/>
      <c r="AH446" s="288"/>
      <c r="AI446" s="288"/>
      <c r="AJ446" s="288"/>
      <c r="AK446" s="288"/>
      <c r="AL446" s="288"/>
      <c r="AM446" s="288"/>
    </row>
    <row r="447" spans="22:39">
      <c r="V447" s="288"/>
      <c r="W447" s="288"/>
      <c r="X447" s="288"/>
      <c r="Y447" s="288"/>
      <c r="Z447" s="288"/>
      <c r="AA447" s="288"/>
      <c r="AB447" s="288"/>
      <c r="AC447" s="288"/>
      <c r="AD447" s="288"/>
      <c r="AE447" s="288"/>
      <c r="AF447" s="288"/>
      <c r="AG447" s="288"/>
      <c r="AH447" s="288"/>
      <c r="AI447" s="288"/>
      <c r="AJ447" s="288"/>
      <c r="AK447" s="288"/>
      <c r="AL447" s="288"/>
      <c r="AM447" s="288"/>
    </row>
    <row r="448" spans="22:39">
      <c r="V448" s="288"/>
      <c r="W448" s="288"/>
      <c r="X448" s="288"/>
      <c r="Y448" s="288"/>
      <c r="Z448" s="288"/>
      <c r="AA448" s="288"/>
      <c r="AB448" s="288"/>
      <c r="AC448" s="288"/>
      <c r="AD448" s="288"/>
      <c r="AE448" s="288"/>
      <c r="AF448" s="288"/>
      <c r="AG448" s="288"/>
      <c r="AH448" s="288"/>
      <c r="AI448" s="288"/>
      <c r="AJ448" s="288"/>
      <c r="AK448" s="288"/>
      <c r="AL448" s="288"/>
      <c r="AM448" s="288"/>
    </row>
    <row r="449" spans="22:39">
      <c r="V449" s="288"/>
      <c r="W449" s="288"/>
      <c r="X449" s="288"/>
      <c r="Y449" s="288"/>
      <c r="Z449" s="288"/>
      <c r="AA449" s="288"/>
      <c r="AB449" s="288"/>
      <c r="AC449" s="288"/>
      <c r="AD449" s="288"/>
      <c r="AE449" s="288"/>
      <c r="AF449" s="288"/>
      <c r="AG449" s="288"/>
      <c r="AH449" s="288"/>
      <c r="AI449" s="288"/>
      <c r="AJ449" s="288"/>
      <c r="AK449" s="288"/>
      <c r="AL449" s="288"/>
      <c r="AM449" s="288"/>
    </row>
    <row r="450" spans="22:39">
      <c r="V450" s="288"/>
      <c r="W450" s="288"/>
      <c r="X450" s="288"/>
      <c r="Y450" s="288"/>
      <c r="Z450" s="288"/>
      <c r="AA450" s="288"/>
      <c r="AB450" s="288"/>
      <c r="AC450" s="288"/>
      <c r="AD450" s="288"/>
      <c r="AE450" s="288"/>
      <c r="AF450" s="288"/>
      <c r="AG450" s="288"/>
      <c r="AH450" s="288"/>
      <c r="AI450" s="288"/>
      <c r="AJ450" s="288"/>
      <c r="AK450" s="288"/>
      <c r="AL450" s="288"/>
      <c r="AM450" s="288"/>
    </row>
    <row r="451" spans="22:39">
      <c r="V451" s="288"/>
      <c r="W451" s="288"/>
      <c r="X451" s="288"/>
      <c r="Y451" s="288"/>
      <c r="Z451" s="288"/>
      <c r="AA451" s="288"/>
      <c r="AB451" s="288"/>
      <c r="AC451" s="288"/>
      <c r="AD451" s="288"/>
      <c r="AE451" s="288"/>
      <c r="AF451" s="288"/>
      <c r="AG451" s="288"/>
      <c r="AH451" s="288"/>
      <c r="AI451" s="288"/>
      <c r="AJ451" s="288"/>
      <c r="AK451" s="288"/>
      <c r="AL451" s="288"/>
      <c r="AM451" s="288"/>
    </row>
    <row r="452" spans="22:39">
      <c r="V452" s="288"/>
      <c r="W452" s="288"/>
      <c r="X452" s="288"/>
      <c r="Y452" s="288"/>
      <c r="Z452" s="288"/>
      <c r="AA452" s="288"/>
      <c r="AB452" s="288"/>
      <c r="AC452" s="288"/>
      <c r="AD452" s="288"/>
      <c r="AE452" s="288"/>
      <c r="AF452" s="288"/>
      <c r="AG452" s="288"/>
      <c r="AH452" s="288"/>
      <c r="AI452" s="288"/>
      <c r="AJ452" s="288"/>
      <c r="AK452" s="288"/>
      <c r="AL452" s="288"/>
      <c r="AM452" s="288"/>
    </row>
    <row r="453" spans="22:39">
      <c r="V453" s="288"/>
      <c r="W453" s="288"/>
      <c r="X453" s="288"/>
      <c r="Y453" s="288"/>
      <c r="Z453" s="288"/>
      <c r="AA453" s="288"/>
      <c r="AB453" s="288"/>
      <c r="AC453" s="288"/>
      <c r="AD453" s="288"/>
      <c r="AE453" s="288"/>
      <c r="AF453" s="288"/>
      <c r="AG453" s="288"/>
      <c r="AH453" s="288"/>
      <c r="AI453" s="288"/>
      <c r="AJ453" s="288"/>
      <c r="AK453" s="288"/>
      <c r="AL453" s="288"/>
      <c r="AM453" s="288"/>
    </row>
    <row r="454" spans="22:39">
      <c r="V454" s="288"/>
      <c r="W454" s="288"/>
      <c r="X454" s="288"/>
      <c r="Y454" s="288"/>
      <c r="Z454" s="288"/>
      <c r="AA454" s="288"/>
      <c r="AB454" s="288"/>
      <c r="AC454" s="288"/>
      <c r="AD454" s="288"/>
      <c r="AE454" s="288"/>
      <c r="AF454" s="288"/>
      <c r="AG454" s="288"/>
      <c r="AH454" s="288"/>
      <c r="AI454" s="288"/>
      <c r="AJ454" s="288"/>
      <c r="AK454" s="288"/>
      <c r="AL454" s="288"/>
      <c r="AM454" s="288"/>
    </row>
    <row r="455" spans="22:39">
      <c r="V455" s="288"/>
      <c r="W455" s="288"/>
      <c r="X455" s="288"/>
      <c r="Y455" s="288"/>
      <c r="Z455" s="288"/>
      <c r="AA455" s="288"/>
      <c r="AB455" s="288"/>
      <c r="AC455" s="288"/>
      <c r="AD455" s="288"/>
      <c r="AE455" s="288"/>
      <c r="AF455" s="288"/>
      <c r="AG455" s="288"/>
      <c r="AH455" s="288"/>
      <c r="AI455" s="288"/>
      <c r="AJ455" s="288"/>
      <c r="AK455" s="288"/>
      <c r="AL455" s="288"/>
      <c r="AM455" s="288"/>
    </row>
    <row r="456" spans="22:39">
      <c r="V456" s="288"/>
      <c r="W456" s="288"/>
      <c r="X456" s="288"/>
      <c r="Y456" s="288"/>
      <c r="Z456" s="288"/>
      <c r="AA456" s="288"/>
      <c r="AB456" s="288"/>
      <c r="AC456" s="288"/>
      <c r="AD456" s="288"/>
      <c r="AE456" s="288"/>
      <c r="AF456" s="288"/>
      <c r="AG456" s="288"/>
      <c r="AH456" s="288"/>
      <c r="AI456" s="288"/>
      <c r="AJ456" s="288"/>
      <c r="AK456" s="288"/>
      <c r="AL456" s="288"/>
      <c r="AM456" s="288"/>
    </row>
    <row r="457" spans="22:39">
      <c r="V457" s="288"/>
      <c r="W457" s="288"/>
      <c r="X457" s="288"/>
      <c r="Y457" s="288"/>
      <c r="Z457" s="288"/>
      <c r="AA457" s="288"/>
      <c r="AB457" s="288"/>
      <c r="AC457" s="288"/>
      <c r="AD457" s="288"/>
      <c r="AE457" s="288"/>
      <c r="AF457" s="288"/>
      <c r="AG457" s="288"/>
      <c r="AH457" s="288"/>
      <c r="AI457" s="288"/>
      <c r="AJ457" s="288"/>
      <c r="AK457" s="288"/>
      <c r="AL457" s="288"/>
      <c r="AM457" s="288"/>
    </row>
    <row r="458" spans="22:39">
      <c r="V458" s="288"/>
      <c r="W458" s="288"/>
      <c r="X458" s="288"/>
      <c r="Y458" s="288"/>
      <c r="Z458" s="288"/>
      <c r="AA458" s="288"/>
      <c r="AB458" s="288"/>
      <c r="AC458" s="288"/>
      <c r="AD458" s="288"/>
      <c r="AE458" s="288"/>
      <c r="AF458" s="288"/>
      <c r="AG458" s="288"/>
      <c r="AH458" s="288"/>
      <c r="AI458" s="288"/>
      <c r="AJ458" s="288"/>
      <c r="AK458" s="288"/>
      <c r="AL458" s="288"/>
      <c r="AM458" s="288"/>
    </row>
    <row r="459" spans="22:39">
      <c r="V459" s="288"/>
      <c r="W459" s="288"/>
      <c r="X459" s="288"/>
      <c r="Y459" s="288"/>
      <c r="Z459" s="288"/>
      <c r="AA459" s="288"/>
      <c r="AB459" s="288"/>
      <c r="AC459" s="288"/>
      <c r="AD459" s="288"/>
      <c r="AE459" s="288"/>
      <c r="AF459" s="288"/>
      <c r="AG459" s="288"/>
      <c r="AH459" s="288"/>
      <c r="AI459" s="288"/>
      <c r="AJ459" s="288"/>
      <c r="AK459" s="288"/>
      <c r="AL459" s="288"/>
      <c r="AM459" s="288"/>
    </row>
    <row r="460" spans="22:39">
      <c r="V460" s="288"/>
      <c r="W460" s="288"/>
      <c r="X460" s="288"/>
      <c r="Y460" s="288"/>
      <c r="Z460" s="288"/>
      <c r="AA460" s="288"/>
      <c r="AB460" s="288"/>
      <c r="AC460" s="288"/>
      <c r="AD460" s="288"/>
      <c r="AE460" s="288"/>
      <c r="AF460" s="288"/>
      <c r="AG460" s="288"/>
      <c r="AH460" s="288"/>
      <c r="AI460" s="288"/>
      <c r="AJ460" s="288"/>
      <c r="AK460" s="288"/>
      <c r="AL460" s="288"/>
      <c r="AM460" s="288"/>
    </row>
    <row r="461" spans="22:39">
      <c r="V461" s="288"/>
      <c r="W461" s="288"/>
      <c r="X461" s="288"/>
      <c r="Y461" s="288"/>
      <c r="Z461" s="288"/>
      <c r="AA461" s="288"/>
      <c r="AB461" s="288"/>
      <c r="AC461" s="288"/>
      <c r="AD461" s="288"/>
      <c r="AE461" s="288"/>
      <c r="AF461" s="288"/>
      <c r="AG461" s="288"/>
      <c r="AH461" s="288"/>
      <c r="AI461" s="288"/>
      <c r="AJ461" s="288"/>
      <c r="AK461" s="288"/>
      <c r="AL461" s="288"/>
      <c r="AM461" s="288"/>
    </row>
    <row r="462" spans="22:39">
      <c r="V462" s="288"/>
      <c r="W462" s="288"/>
      <c r="X462" s="288"/>
      <c r="Y462" s="288"/>
      <c r="Z462" s="288"/>
      <c r="AA462" s="288"/>
      <c r="AB462" s="288"/>
      <c r="AC462" s="288"/>
      <c r="AD462" s="288"/>
      <c r="AE462" s="288"/>
      <c r="AF462" s="288"/>
      <c r="AG462" s="288"/>
      <c r="AH462" s="288"/>
      <c r="AI462" s="288"/>
      <c r="AJ462" s="288"/>
      <c r="AK462" s="288"/>
      <c r="AL462" s="288"/>
      <c r="AM462" s="288"/>
    </row>
    <row r="463" spans="22:39">
      <c r="V463" s="288"/>
      <c r="W463" s="288"/>
      <c r="X463" s="288"/>
      <c r="Y463" s="288"/>
      <c r="Z463" s="288"/>
      <c r="AA463" s="288"/>
      <c r="AB463" s="288"/>
      <c r="AC463" s="288"/>
      <c r="AD463" s="288"/>
      <c r="AE463" s="288"/>
      <c r="AF463" s="288"/>
      <c r="AG463" s="288"/>
      <c r="AH463" s="288"/>
      <c r="AI463" s="288"/>
      <c r="AJ463" s="288"/>
      <c r="AK463" s="288"/>
      <c r="AL463" s="288"/>
      <c r="AM463" s="288"/>
    </row>
    <row r="464" spans="22:39">
      <c r="V464" s="288"/>
      <c r="W464" s="288"/>
      <c r="X464" s="288"/>
      <c r="Y464" s="288"/>
      <c r="Z464" s="288"/>
      <c r="AA464" s="288"/>
      <c r="AB464" s="288"/>
      <c r="AC464" s="288"/>
      <c r="AD464" s="288"/>
      <c r="AE464" s="288"/>
      <c r="AF464" s="288"/>
      <c r="AG464" s="288"/>
      <c r="AH464" s="288"/>
      <c r="AI464" s="288"/>
      <c r="AJ464" s="288"/>
      <c r="AK464" s="288"/>
      <c r="AL464" s="288"/>
      <c r="AM464" s="288"/>
    </row>
    <row r="465" spans="22:39">
      <c r="V465" s="288"/>
      <c r="W465" s="288"/>
      <c r="X465" s="288"/>
      <c r="Y465" s="288"/>
      <c r="Z465" s="288"/>
      <c r="AA465" s="288"/>
      <c r="AB465" s="288"/>
      <c r="AC465" s="288"/>
      <c r="AD465" s="288"/>
      <c r="AE465" s="288"/>
      <c r="AF465" s="288"/>
      <c r="AG465" s="288"/>
      <c r="AH465" s="288"/>
      <c r="AI465" s="288"/>
      <c r="AJ465" s="288"/>
      <c r="AK465" s="288"/>
      <c r="AL465" s="288"/>
      <c r="AM465" s="288"/>
    </row>
    <row r="466" spans="22:39">
      <c r="V466" s="288"/>
      <c r="W466" s="288"/>
      <c r="X466" s="288"/>
      <c r="Y466" s="288"/>
      <c r="Z466" s="288"/>
      <c r="AA466" s="288"/>
      <c r="AB466" s="288"/>
      <c r="AC466" s="288"/>
      <c r="AD466" s="288"/>
      <c r="AE466" s="288"/>
      <c r="AF466" s="288"/>
      <c r="AG466" s="288"/>
      <c r="AH466" s="288"/>
      <c r="AI466" s="288"/>
      <c r="AJ466" s="288"/>
      <c r="AK466" s="288"/>
      <c r="AL466" s="288"/>
      <c r="AM466" s="288"/>
    </row>
    <row r="467" spans="22:39">
      <c r="V467" s="288"/>
      <c r="W467" s="288"/>
      <c r="X467" s="288"/>
      <c r="Y467" s="288"/>
      <c r="Z467" s="288"/>
      <c r="AA467" s="288"/>
      <c r="AB467" s="288"/>
      <c r="AC467" s="288"/>
      <c r="AD467" s="288"/>
      <c r="AE467" s="288"/>
      <c r="AF467" s="288"/>
      <c r="AG467" s="288"/>
      <c r="AH467" s="288"/>
      <c r="AI467" s="288"/>
      <c r="AJ467" s="288"/>
      <c r="AK467" s="288"/>
      <c r="AL467" s="288"/>
      <c r="AM467" s="288"/>
    </row>
    <row r="468" spans="22:39">
      <c r="V468" s="288"/>
      <c r="W468" s="288"/>
      <c r="X468" s="288"/>
      <c r="Y468" s="288"/>
      <c r="Z468" s="288"/>
      <c r="AA468" s="288"/>
      <c r="AB468" s="288"/>
      <c r="AC468" s="288"/>
      <c r="AD468" s="288"/>
      <c r="AE468" s="288"/>
      <c r="AF468" s="288"/>
      <c r="AG468" s="288"/>
      <c r="AH468" s="288"/>
      <c r="AI468" s="288"/>
      <c r="AJ468" s="288"/>
      <c r="AK468" s="288"/>
      <c r="AL468" s="288"/>
      <c r="AM468" s="288"/>
    </row>
    <row r="469" spans="22:39">
      <c r="V469" s="288"/>
      <c r="W469" s="288"/>
      <c r="X469" s="288"/>
      <c r="Y469" s="288"/>
      <c r="Z469" s="288"/>
      <c r="AA469" s="288"/>
      <c r="AB469" s="288"/>
      <c r="AC469" s="288"/>
      <c r="AD469" s="288"/>
      <c r="AE469" s="288"/>
      <c r="AF469" s="288"/>
      <c r="AG469" s="288"/>
      <c r="AH469" s="288"/>
      <c r="AI469" s="288"/>
      <c r="AJ469" s="288"/>
      <c r="AK469" s="288"/>
      <c r="AL469" s="288"/>
      <c r="AM469" s="288"/>
    </row>
    <row r="470" spans="22:39">
      <c r="V470" s="288"/>
      <c r="W470" s="288"/>
      <c r="X470" s="288"/>
      <c r="Y470" s="288"/>
      <c r="Z470" s="288"/>
      <c r="AA470" s="288"/>
      <c r="AB470" s="288"/>
      <c r="AC470" s="288"/>
      <c r="AD470" s="288"/>
      <c r="AE470" s="288"/>
      <c r="AF470" s="288"/>
      <c r="AG470" s="288"/>
      <c r="AH470" s="288"/>
      <c r="AI470" s="288"/>
      <c r="AJ470" s="288"/>
      <c r="AK470" s="288"/>
      <c r="AL470" s="288"/>
      <c r="AM470" s="288"/>
    </row>
    <row r="471" spans="22:39">
      <c r="V471" s="288"/>
      <c r="W471" s="288"/>
      <c r="X471" s="288"/>
      <c r="Y471" s="288"/>
      <c r="Z471" s="288"/>
      <c r="AA471" s="288"/>
      <c r="AB471" s="288"/>
      <c r="AC471" s="288"/>
      <c r="AD471" s="288"/>
      <c r="AE471" s="288"/>
      <c r="AF471" s="288"/>
      <c r="AG471" s="288"/>
      <c r="AH471" s="288"/>
      <c r="AI471" s="288"/>
      <c r="AJ471" s="288"/>
      <c r="AK471" s="288"/>
      <c r="AL471" s="288"/>
      <c r="AM471" s="288"/>
    </row>
    <row r="472" spans="22:39">
      <c r="V472" s="288"/>
      <c r="W472" s="288"/>
      <c r="X472" s="288"/>
      <c r="Y472" s="288"/>
      <c r="Z472" s="288"/>
      <c r="AA472" s="288"/>
      <c r="AB472" s="288"/>
      <c r="AC472" s="288"/>
      <c r="AD472" s="288"/>
      <c r="AE472" s="288"/>
      <c r="AF472" s="288"/>
      <c r="AG472" s="288"/>
      <c r="AH472" s="288"/>
      <c r="AI472" s="288"/>
      <c r="AJ472" s="288"/>
      <c r="AK472" s="288"/>
      <c r="AL472" s="288"/>
      <c r="AM472" s="288"/>
    </row>
    <row r="473" spans="22:39">
      <c r="V473" s="288"/>
      <c r="W473" s="288"/>
      <c r="X473" s="288"/>
      <c r="Y473" s="288"/>
      <c r="Z473" s="288"/>
      <c r="AA473" s="288"/>
      <c r="AB473" s="288"/>
      <c r="AC473" s="288"/>
      <c r="AD473" s="288"/>
      <c r="AE473" s="288"/>
      <c r="AF473" s="288"/>
      <c r="AG473" s="288"/>
      <c r="AH473" s="288"/>
      <c r="AI473" s="288"/>
      <c r="AJ473" s="288"/>
      <c r="AK473" s="288"/>
      <c r="AL473" s="288"/>
      <c r="AM473" s="288"/>
    </row>
    <row r="474" spans="22:39">
      <c r="V474" s="288"/>
      <c r="W474" s="288"/>
      <c r="X474" s="288"/>
      <c r="Y474" s="288"/>
      <c r="Z474" s="288"/>
      <c r="AA474" s="288"/>
      <c r="AB474" s="288"/>
      <c r="AC474" s="288"/>
      <c r="AD474" s="288"/>
      <c r="AE474" s="288"/>
      <c r="AF474" s="288"/>
      <c r="AG474" s="288"/>
      <c r="AH474" s="288"/>
      <c r="AI474" s="288"/>
      <c r="AJ474" s="288"/>
      <c r="AK474" s="288"/>
      <c r="AL474" s="288"/>
      <c r="AM474" s="288"/>
    </row>
    <row r="475" spans="22:39">
      <c r="V475" s="288"/>
      <c r="W475" s="288"/>
      <c r="X475" s="288"/>
      <c r="Y475" s="288"/>
      <c r="Z475" s="288"/>
      <c r="AA475" s="288"/>
      <c r="AB475" s="288"/>
      <c r="AC475" s="288"/>
      <c r="AD475" s="288"/>
      <c r="AE475" s="288"/>
      <c r="AF475" s="288"/>
      <c r="AG475" s="288"/>
      <c r="AH475" s="288"/>
      <c r="AI475" s="288"/>
      <c r="AJ475" s="288"/>
      <c r="AK475" s="288"/>
      <c r="AL475" s="288"/>
      <c r="AM475" s="288"/>
    </row>
    <row r="476" spans="22:39">
      <c r="V476" s="288"/>
      <c r="W476" s="288"/>
      <c r="X476" s="288"/>
      <c r="Y476" s="288"/>
      <c r="Z476" s="288"/>
      <c r="AA476" s="288"/>
      <c r="AB476" s="288"/>
      <c r="AC476" s="288"/>
      <c r="AD476" s="288"/>
      <c r="AE476" s="288"/>
      <c r="AF476" s="288"/>
      <c r="AG476" s="288"/>
      <c r="AH476" s="288"/>
      <c r="AI476" s="288"/>
      <c r="AJ476" s="288"/>
      <c r="AK476" s="288"/>
      <c r="AL476" s="288"/>
      <c r="AM476" s="288"/>
    </row>
    <row r="477" spans="22:39">
      <c r="V477" s="288"/>
      <c r="W477" s="288"/>
      <c r="X477" s="288"/>
      <c r="Y477" s="288"/>
      <c r="Z477" s="288"/>
      <c r="AA477" s="288"/>
      <c r="AB477" s="288"/>
      <c r="AC477" s="288"/>
      <c r="AD477" s="288"/>
      <c r="AE477" s="288"/>
      <c r="AF477" s="288"/>
      <c r="AG477" s="288"/>
      <c r="AH477" s="288"/>
      <c r="AI477" s="288"/>
      <c r="AJ477" s="288"/>
      <c r="AK477" s="288"/>
      <c r="AL477" s="288"/>
      <c r="AM477" s="288"/>
    </row>
    <row r="478" spans="22:39">
      <c r="V478" s="288"/>
      <c r="W478" s="288"/>
      <c r="X478" s="288"/>
      <c r="Y478" s="288"/>
      <c r="Z478" s="288"/>
      <c r="AA478" s="288"/>
      <c r="AB478" s="288"/>
      <c r="AC478" s="288"/>
      <c r="AD478" s="288"/>
      <c r="AE478" s="288"/>
      <c r="AF478" s="288"/>
      <c r="AG478" s="288"/>
      <c r="AH478" s="288"/>
      <c r="AI478" s="288"/>
      <c r="AJ478" s="288"/>
      <c r="AK478" s="288"/>
      <c r="AL478" s="288"/>
      <c r="AM478" s="288"/>
    </row>
    <row r="479" spans="22:39">
      <c r="V479" s="288"/>
      <c r="W479" s="288"/>
      <c r="X479" s="288"/>
      <c r="Y479" s="288"/>
      <c r="Z479" s="288"/>
      <c r="AA479" s="288"/>
      <c r="AB479" s="288"/>
      <c r="AC479" s="288"/>
      <c r="AD479" s="288"/>
      <c r="AE479" s="288"/>
      <c r="AF479" s="288"/>
      <c r="AG479" s="288"/>
      <c r="AH479" s="288"/>
      <c r="AI479" s="288"/>
      <c r="AJ479" s="288"/>
      <c r="AK479" s="288"/>
      <c r="AL479" s="288"/>
      <c r="AM479" s="288"/>
    </row>
    <row r="480" spans="22:39">
      <c r="V480" s="288"/>
      <c r="W480" s="288"/>
      <c r="X480" s="288"/>
      <c r="Y480" s="288"/>
      <c r="Z480" s="288"/>
      <c r="AA480" s="288"/>
      <c r="AB480" s="288"/>
      <c r="AC480" s="288"/>
      <c r="AD480" s="288"/>
      <c r="AE480" s="288"/>
      <c r="AF480" s="288"/>
      <c r="AG480" s="288"/>
      <c r="AH480" s="288"/>
      <c r="AI480" s="288"/>
      <c r="AJ480" s="288"/>
      <c r="AK480" s="288"/>
      <c r="AL480" s="288"/>
      <c r="AM480" s="288"/>
    </row>
    <row r="481" spans="22:39">
      <c r="V481" s="288"/>
      <c r="W481" s="288"/>
      <c r="X481" s="288"/>
      <c r="Y481" s="288"/>
      <c r="Z481" s="288"/>
      <c r="AA481" s="288"/>
      <c r="AB481" s="288"/>
      <c r="AC481" s="288"/>
      <c r="AD481" s="288"/>
      <c r="AE481" s="288"/>
      <c r="AF481" s="288"/>
      <c r="AG481" s="288"/>
      <c r="AH481" s="288"/>
      <c r="AI481" s="288"/>
      <c r="AJ481" s="288"/>
      <c r="AK481" s="288"/>
      <c r="AL481" s="288"/>
      <c r="AM481" s="288"/>
    </row>
    <row r="482" spans="22:39">
      <c r="V482" s="288"/>
      <c r="W482" s="288"/>
      <c r="X482" s="288"/>
      <c r="Y482" s="288"/>
      <c r="Z482" s="288"/>
      <c r="AA482" s="288"/>
      <c r="AB482" s="288"/>
      <c r="AC482" s="288"/>
      <c r="AD482" s="288"/>
      <c r="AE482" s="288"/>
      <c r="AF482" s="288"/>
      <c r="AG482" s="288"/>
      <c r="AH482" s="288"/>
      <c r="AI482" s="288"/>
      <c r="AJ482" s="288"/>
      <c r="AK482" s="288"/>
      <c r="AL482" s="288"/>
      <c r="AM482" s="288"/>
    </row>
    <row r="483" spans="22:39">
      <c r="V483" s="288"/>
      <c r="W483" s="288"/>
      <c r="X483" s="288"/>
      <c r="Y483" s="288"/>
      <c r="Z483" s="288"/>
      <c r="AA483" s="288"/>
      <c r="AB483" s="288"/>
      <c r="AC483" s="288"/>
      <c r="AD483" s="288"/>
      <c r="AE483" s="288"/>
      <c r="AF483" s="288"/>
      <c r="AG483" s="288"/>
      <c r="AH483" s="288"/>
      <c r="AI483" s="288"/>
      <c r="AJ483" s="288"/>
      <c r="AK483" s="288"/>
      <c r="AL483" s="288"/>
      <c r="AM483" s="288"/>
    </row>
    <row r="484" spans="22:39">
      <c r="V484" s="288"/>
      <c r="W484" s="288"/>
      <c r="X484" s="288"/>
      <c r="Y484" s="288"/>
      <c r="Z484" s="288"/>
      <c r="AA484" s="288"/>
      <c r="AB484" s="288"/>
      <c r="AC484" s="288"/>
      <c r="AD484" s="288"/>
      <c r="AE484" s="288"/>
      <c r="AF484" s="288"/>
      <c r="AG484" s="288"/>
      <c r="AH484" s="288"/>
      <c r="AI484" s="288"/>
      <c r="AJ484" s="288"/>
      <c r="AK484" s="288"/>
      <c r="AL484" s="288"/>
      <c r="AM484" s="288"/>
    </row>
    <row r="485" spans="22:39">
      <c r="V485" s="288"/>
      <c r="W485" s="288"/>
      <c r="X485" s="288"/>
      <c r="Y485" s="288"/>
      <c r="Z485" s="288"/>
      <c r="AA485" s="288"/>
      <c r="AB485" s="288"/>
      <c r="AC485" s="288"/>
      <c r="AD485" s="288"/>
      <c r="AE485" s="288"/>
      <c r="AF485" s="288"/>
      <c r="AG485" s="288"/>
      <c r="AH485" s="288"/>
      <c r="AI485" s="288"/>
      <c r="AJ485" s="288"/>
      <c r="AK485" s="288"/>
      <c r="AL485" s="288"/>
      <c r="AM485" s="288"/>
    </row>
    <row r="486" spans="22:39">
      <c r="V486" s="288"/>
      <c r="W486" s="288"/>
      <c r="X486" s="288"/>
      <c r="Y486" s="288"/>
      <c r="Z486" s="288"/>
      <c r="AA486" s="288"/>
      <c r="AB486" s="288"/>
      <c r="AC486" s="288"/>
      <c r="AD486" s="288"/>
      <c r="AE486" s="288"/>
      <c r="AF486" s="288"/>
      <c r="AG486" s="288"/>
      <c r="AH486" s="288"/>
      <c r="AI486" s="288"/>
      <c r="AJ486" s="288"/>
      <c r="AK486" s="288"/>
      <c r="AL486" s="288"/>
      <c r="AM486" s="288"/>
    </row>
    <row r="487" spans="22:39">
      <c r="V487" s="288"/>
      <c r="W487" s="288"/>
      <c r="X487" s="288"/>
      <c r="Y487" s="288"/>
      <c r="Z487" s="288"/>
      <c r="AA487" s="288"/>
      <c r="AB487" s="288"/>
      <c r="AC487" s="288"/>
      <c r="AD487" s="288"/>
      <c r="AE487" s="288"/>
      <c r="AF487" s="288"/>
      <c r="AG487" s="288"/>
      <c r="AH487" s="288"/>
      <c r="AI487" s="288"/>
      <c r="AJ487" s="288"/>
      <c r="AK487" s="288"/>
      <c r="AL487" s="288"/>
      <c r="AM487" s="288"/>
    </row>
    <row r="488" spans="22:39">
      <c r="V488" s="288"/>
      <c r="W488" s="288"/>
      <c r="X488" s="288"/>
      <c r="Y488" s="288"/>
      <c r="Z488" s="288"/>
      <c r="AA488" s="288"/>
      <c r="AB488" s="288"/>
      <c r="AC488" s="288"/>
      <c r="AD488" s="288"/>
      <c r="AE488" s="288"/>
      <c r="AF488" s="288"/>
      <c r="AG488" s="288"/>
      <c r="AH488" s="288"/>
      <c r="AI488" s="288"/>
      <c r="AJ488" s="288"/>
      <c r="AK488" s="288"/>
      <c r="AL488" s="288"/>
      <c r="AM488" s="288"/>
    </row>
    <row r="489" spans="22:39">
      <c r="V489" s="288"/>
      <c r="W489" s="288"/>
      <c r="X489" s="288"/>
      <c r="Y489" s="288"/>
      <c r="Z489" s="288"/>
      <c r="AA489" s="288"/>
      <c r="AB489" s="288"/>
      <c r="AC489" s="288"/>
      <c r="AD489" s="288"/>
      <c r="AE489" s="288"/>
      <c r="AF489" s="288"/>
      <c r="AG489" s="288"/>
      <c r="AH489" s="288"/>
      <c r="AI489" s="288"/>
      <c r="AJ489" s="288"/>
      <c r="AK489" s="288"/>
      <c r="AL489" s="288"/>
      <c r="AM489" s="288"/>
    </row>
    <row r="490" spans="22:39">
      <c r="V490" s="288"/>
      <c r="W490" s="288"/>
      <c r="X490" s="288"/>
      <c r="Y490" s="288"/>
      <c r="Z490" s="288"/>
      <c r="AA490" s="288"/>
      <c r="AB490" s="288"/>
      <c r="AC490" s="288"/>
      <c r="AD490" s="288"/>
      <c r="AE490" s="288"/>
      <c r="AF490" s="288"/>
      <c r="AG490" s="288"/>
      <c r="AH490" s="288"/>
      <c r="AI490" s="288"/>
      <c r="AJ490" s="288"/>
      <c r="AK490" s="288"/>
      <c r="AL490" s="288"/>
      <c r="AM490" s="288"/>
    </row>
    <row r="491" spans="22:39">
      <c r="V491" s="288"/>
      <c r="W491" s="288"/>
      <c r="X491" s="288"/>
      <c r="Y491" s="288"/>
      <c r="Z491" s="288"/>
      <c r="AA491" s="288"/>
      <c r="AB491" s="288"/>
      <c r="AC491" s="288"/>
      <c r="AD491" s="288"/>
      <c r="AE491" s="288"/>
      <c r="AF491" s="288"/>
      <c r="AG491" s="288"/>
      <c r="AH491" s="288"/>
      <c r="AI491" s="288"/>
      <c r="AJ491" s="288"/>
      <c r="AK491" s="288"/>
      <c r="AL491" s="288"/>
      <c r="AM491" s="288"/>
    </row>
    <row r="492" spans="22:39">
      <c r="V492" s="288"/>
      <c r="W492" s="288"/>
      <c r="X492" s="288"/>
      <c r="Y492" s="288"/>
      <c r="Z492" s="288"/>
      <c r="AA492" s="288"/>
      <c r="AB492" s="288"/>
      <c r="AC492" s="288"/>
      <c r="AD492" s="288"/>
      <c r="AE492" s="288"/>
      <c r="AF492" s="288"/>
      <c r="AG492" s="288"/>
      <c r="AH492" s="288"/>
      <c r="AI492" s="288"/>
      <c r="AJ492" s="288"/>
      <c r="AK492" s="288"/>
      <c r="AL492" s="288"/>
      <c r="AM492" s="288"/>
    </row>
    <row r="493" spans="22:39">
      <c r="V493" s="288"/>
      <c r="W493" s="288"/>
      <c r="X493" s="288"/>
      <c r="Y493" s="288"/>
      <c r="Z493" s="288"/>
      <c r="AA493" s="288"/>
      <c r="AB493" s="288"/>
      <c r="AC493" s="288"/>
      <c r="AD493" s="288"/>
      <c r="AE493" s="288"/>
      <c r="AF493" s="288"/>
      <c r="AG493" s="288"/>
      <c r="AH493" s="288"/>
      <c r="AI493" s="288"/>
      <c r="AJ493" s="288"/>
      <c r="AK493" s="288"/>
      <c r="AL493" s="288"/>
      <c r="AM493" s="288"/>
    </row>
    <row r="494" spans="22:39">
      <c r="V494" s="288"/>
      <c r="W494" s="288"/>
      <c r="X494" s="288"/>
      <c r="Y494" s="288"/>
      <c r="Z494" s="288"/>
      <c r="AA494" s="288"/>
      <c r="AB494" s="288"/>
      <c r="AC494" s="288"/>
      <c r="AD494" s="288"/>
      <c r="AE494" s="288"/>
      <c r="AF494" s="288"/>
      <c r="AG494" s="288"/>
      <c r="AH494" s="288"/>
      <c r="AI494" s="288"/>
      <c r="AJ494" s="288"/>
      <c r="AK494" s="288"/>
      <c r="AL494" s="288"/>
      <c r="AM494" s="288"/>
    </row>
    <row r="495" spans="22:39">
      <c r="V495" s="288"/>
      <c r="W495" s="288"/>
      <c r="X495" s="288"/>
      <c r="Y495" s="288"/>
      <c r="Z495" s="288"/>
      <c r="AA495" s="288"/>
      <c r="AB495" s="288"/>
      <c r="AC495" s="288"/>
      <c r="AD495" s="288"/>
      <c r="AE495" s="288"/>
      <c r="AF495" s="288"/>
      <c r="AG495" s="288"/>
      <c r="AH495" s="288"/>
      <c r="AI495" s="288"/>
      <c r="AJ495" s="288"/>
      <c r="AK495" s="288"/>
      <c r="AL495" s="288"/>
      <c r="AM495" s="288"/>
    </row>
    <row r="496" spans="22:39">
      <c r="V496" s="288"/>
      <c r="W496" s="288"/>
      <c r="X496" s="288"/>
      <c r="Y496" s="288"/>
      <c r="Z496" s="288"/>
      <c r="AA496" s="288"/>
      <c r="AB496" s="288"/>
      <c r="AC496" s="288"/>
      <c r="AD496" s="288"/>
      <c r="AE496" s="288"/>
      <c r="AF496" s="288"/>
      <c r="AG496" s="288"/>
      <c r="AH496" s="288"/>
      <c r="AI496" s="288"/>
      <c r="AJ496" s="288"/>
      <c r="AK496" s="288"/>
      <c r="AL496" s="288"/>
      <c r="AM496" s="288"/>
    </row>
    <row r="497" spans="22:39">
      <c r="V497" s="288"/>
      <c r="W497" s="288"/>
      <c r="X497" s="288"/>
      <c r="Y497" s="288"/>
      <c r="Z497" s="288"/>
      <c r="AA497" s="288"/>
      <c r="AB497" s="288"/>
      <c r="AC497" s="288"/>
      <c r="AD497" s="288"/>
      <c r="AE497" s="288"/>
      <c r="AF497" s="288"/>
      <c r="AG497" s="288"/>
      <c r="AH497" s="288"/>
      <c r="AI497" s="288"/>
      <c r="AJ497" s="288"/>
      <c r="AK497" s="288"/>
      <c r="AL497" s="288"/>
      <c r="AM497" s="288"/>
    </row>
  </sheetData>
  <mergeCells count="18">
    <mergeCell ref="B111:B119"/>
    <mergeCell ref="B120:B131"/>
    <mergeCell ref="C73:D74"/>
    <mergeCell ref="T71:U71"/>
    <mergeCell ref="B2:U2"/>
    <mergeCell ref="B3:U3"/>
    <mergeCell ref="C137:D137"/>
    <mergeCell ref="E5:L5"/>
    <mergeCell ref="B75:B81"/>
    <mergeCell ref="B5:B6"/>
    <mergeCell ref="C5:D6"/>
    <mergeCell ref="B7:B29"/>
    <mergeCell ref="B32:B62"/>
    <mergeCell ref="B132:B136"/>
    <mergeCell ref="B82:B98"/>
    <mergeCell ref="B63:B70"/>
    <mergeCell ref="B73:B74"/>
    <mergeCell ref="B100:B110"/>
  </mergeCells>
  <printOptions horizontalCentered="1"/>
  <pageMargins left="0.86614173228346458" right="0.98425196850393704" top="0.86614173228346458" bottom="0.94488188976377963" header="0.51181102362204722" footer="0.51181102362204722"/>
  <pageSetup scale="58" orientation="portrait" r:id="rId1"/>
  <headerFooter alignWithMargins="0">
    <oddFooter>&amp;F</oddFooter>
  </headerFooter>
  <colBreaks count="1" manualBreakCount="1">
    <brk id="21"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51A44-E276-4549-8A0F-B20A39991DE7}">
  <dimension ref="A1:CK497"/>
  <sheetViews>
    <sheetView view="pageBreakPreview" zoomScaleNormal="100" zoomScaleSheetLayoutView="100" workbookViewId="0">
      <selection sqref="A1:U65536"/>
    </sheetView>
  </sheetViews>
  <sheetFormatPr baseColWidth="10" defaultRowHeight="12.75"/>
  <cols>
    <col min="1" max="1" width="1" style="301" customWidth="1"/>
    <col min="2" max="2" width="6.42578125" style="241" customWidth="1"/>
    <col min="3" max="3" width="2.5703125" style="74" customWidth="1"/>
    <col min="4" max="4" width="63" style="74" customWidth="1"/>
    <col min="5" max="5" width="5.42578125" style="372" customWidth="1"/>
    <col min="6" max="6" width="5" style="372" customWidth="1"/>
    <col min="7" max="8" width="4.5703125" style="372" customWidth="1"/>
    <col min="9" max="9" width="3.7109375" style="372" customWidth="1"/>
    <col min="10" max="10" width="3.42578125" style="372" customWidth="1"/>
    <col min="11" max="11" width="3.5703125" style="372" customWidth="1"/>
    <col min="12" max="12" width="6.140625" style="372" customWidth="1"/>
    <col min="13" max="13" width="0.5703125" style="372" customWidth="1"/>
    <col min="14" max="14" width="5.42578125" style="372" customWidth="1"/>
    <col min="15" max="15" width="4.85546875" style="372" customWidth="1"/>
    <col min="16" max="20" width="3.7109375" style="372" customWidth="1"/>
    <col min="21" max="21" width="5.140625" style="372" customWidth="1"/>
    <col min="22" max="22" width="1.7109375" style="74" customWidth="1"/>
    <col min="23" max="23" width="11.42578125" style="74"/>
    <col min="24" max="24" width="13.42578125" style="74" customWidth="1"/>
    <col min="25" max="25" width="3.7109375" style="74" customWidth="1"/>
    <col min="26" max="26" width="1.7109375" style="74" customWidth="1"/>
    <col min="27" max="27" width="27.7109375" style="74" customWidth="1"/>
    <col min="28" max="28" width="3.85546875" style="74" customWidth="1"/>
    <col min="29" max="35" width="3.7109375" style="74" customWidth="1"/>
    <col min="36" max="36" width="1.7109375" style="74" customWidth="1"/>
    <col min="37" max="45" width="3.7109375" style="74" customWidth="1"/>
    <col min="46" max="16384" width="11.42578125" style="74"/>
  </cols>
  <sheetData>
    <row r="1" spans="1:89" ht="3.75" customHeight="1">
      <c r="C1" s="288"/>
      <c r="D1" s="288"/>
    </row>
    <row r="2" spans="1:89" ht="12" customHeight="1">
      <c r="B2" s="2152" t="s">
        <v>250</v>
      </c>
      <c r="C2" s="2152"/>
      <c r="D2" s="2152"/>
      <c r="E2" s="2152"/>
      <c r="F2" s="2152"/>
      <c r="G2" s="2152"/>
      <c r="H2" s="2152"/>
      <c r="I2" s="2152"/>
      <c r="J2" s="2152"/>
      <c r="K2" s="2152"/>
      <c r="L2" s="2152"/>
      <c r="M2" s="2152"/>
      <c r="N2" s="2152"/>
      <c r="O2" s="2152"/>
      <c r="P2" s="2152"/>
      <c r="Q2" s="2152"/>
      <c r="R2" s="2152"/>
      <c r="S2" s="2152"/>
      <c r="T2" s="2152"/>
      <c r="U2" s="2152"/>
      <c r="V2" s="371"/>
      <c r="X2" s="438"/>
      <c r="Y2" s="438"/>
      <c r="Z2" s="439"/>
      <c r="AA2" s="371"/>
      <c r="AB2" s="102"/>
      <c r="AC2" s="102"/>
      <c r="AD2" s="102"/>
      <c r="AE2" s="102"/>
      <c r="AF2" s="371"/>
      <c r="AG2" s="371"/>
      <c r="AH2" s="371"/>
      <c r="AI2" s="371"/>
      <c r="AJ2" s="371"/>
      <c r="AK2" s="371"/>
      <c r="AL2" s="371"/>
      <c r="AM2" s="371"/>
      <c r="AN2" s="371"/>
      <c r="AO2" s="371"/>
      <c r="AP2" s="371"/>
      <c r="AQ2" s="371"/>
      <c r="AR2" s="371"/>
      <c r="AS2" s="438"/>
      <c r="AT2" s="438"/>
      <c r="AU2" s="439"/>
      <c r="AV2" s="371"/>
      <c r="AW2" s="102"/>
      <c r="AX2" s="102"/>
      <c r="AY2" s="102"/>
      <c r="AZ2" s="102"/>
      <c r="BA2" s="371"/>
      <c r="BB2" s="371"/>
      <c r="BC2" s="371"/>
      <c r="BD2" s="371"/>
      <c r="BE2" s="371"/>
      <c r="BF2" s="371"/>
      <c r="BG2" s="371"/>
      <c r="BH2" s="371"/>
      <c r="BI2" s="371"/>
      <c r="BJ2" s="371"/>
      <c r="BK2" s="371"/>
      <c r="BL2" s="371"/>
      <c r="BM2" s="371"/>
      <c r="BN2" s="438"/>
      <c r="BO2" s="438"/>
      <c r="BP2" s="439"/>
      <c r="BQ2" s="371"/>
      <c r="BR2" s="102"/>
      <c r="BS2" s="102"/>
      <c r="BT2" s="102"/>
      <c r="BU2" s="102"/>
      <c r="BV2" s="371"/>
      <c r="BW2" s="371"/>
      <c r="BX2" s="371"/>
      <c r="BY2" s="371"/>
      <c r="BZ2" s="371"/>
      <c r="CA2" s="371"/>
      <c r="CB2" s="371"/>
      <c r="CC2" s="371"/>
      <c r="CD2" s="371"/>
      <c r="CE2" s="371"/>
      <c r="CF2" s="371"/>
      <c r="CG2" s="371"/>
      <c r="CH2" s="371"/>
      <c r="CI2" s="438"/>
      <c r="CJ2" s="438"/>
      <c r="CK2" s="439"/>
    </row>
    <row r="3" spans="1:89" ht="12" customHeight="1">
      <c r="B3" s="2152" t="s">
        <v>74</v>
      </c>
      <c r="C3" s="2152"/>
      <c r="D3" s="2152"/>
      <c r="E3" s="2152"/>
      <c r="F3" s="2152"/>
      <c r="G3" s="2152"/>
      <c r="H3" s="2152"/>
      <c r="I3" s="2152"/>
      <c r="J3" s="2152"/>
      <c r="K3" s="2152"/>
      <c r="L3" s="2152"/>
      <c r="M3" s="2152"/>
      <c r="N3" s="2152"/>
      <c r="O3" s="2152"/>
      <c r="P3" s="2152"/>
      <c r="Q3" s="2152"/>
      <c r="R3" s="2152"/>
      <c r="S3" s="2152"/>
      <c r="T3" s="2152"/>
      <c r="U3" s="2152"/>
      <c r="V3" s="371"/>
      <c r="X3" s="438"/>
      <c r="Y3" s="438"/>
    </row>
    <row r="4" spans="1:89" ht="3.75" customHeight="1" thickBot="1">
      <c r="B4" s="437"/>
      <c r="C4" s="437"/>
      <c r="D4" s="437"/>
      <c r="E4" s="412"/>
      <c r="F4" s="412"/>
      <c r="G4" s="412"/>
      <c r="H4" s="412"/>
      <c r="I4" s="412"/>
      <c r="J4" s="412"/>
      <c r="K4" s="412"/>
      <c r="L4" s="412"/>
      <c r="M4" s="412"/>
      <c r="N4" s="412"/>
      <c r="O4" s="412"/>
      <c r="P4" s="412"/>
      <c r="Q4" s="412"/>
      <c r="R4" s="412"/>
      <c r="S4" s="412"/>
      <c r="T4" s="412"/>
      <c r="U4" s="412"/>
      <c r="X4" s="102"/>
      <c r="Y4" s="102"/>
    </row>
    <row r="5" spans="1:89" s="77" customFormat="1" ht="11.25" customHeight="1">
      <c r="A5" s="301"/>
      <c r="B5" s="2206" t="s">
        <v>29</v>
      </c>
      <c r="C5" s="2200" t="s">
        <v>220</v>
      </c>
      <c r="D5" s="2200"/>
      <c r="E5" s="2470" t="s">
        <v>219</v>
      </c>
      <c r="F5" s="2470"/>
      <c r="G5" s="2470"/>
      <c r="H5" s="2470"/>
      <c r="I5" s="2470"/>
      <c r="J5" s="2470"/>
      <c r="K5" s="2470"/>
      <c r="L5" s="2470"/>
      <c r="M5" s="436"/>
      <c r="N5" s="435" t="s">
        <v>218</v>
      </c>
      <c r="O5" s="435"/>
      <c r="P5" s="435"/>
      <c r="Q5" s="435"/>
      <c r="R5" s="435"/>
      <c r="S5" s="435"/>
      <c r="T5" s="435"/>
      <c r="U5" s="434"/>
    </row>
    <row r="6" spans="1:89" s="288" customFormat="1" ht="30.75" customHeight="1">
      <c r="A6" s="301"/>
      <c r="B6" s="2442"/>
      <c r="C6" s="2201"/>
      <c r="D6" s="2201"/>
      <c r="E6" s="403" t="s">
        <v>217</v>
      </c>
      <c r="F6" s="403">
        <v>18</v>
      </c>
      <c r="G6" s="403">
        <v>19</v>
      </c>
      <c r="H6" s="403" t="s">
        <v>216</v>
      </c>
      <c r="I6" s="403" t="s">
        <v>215</v>
      </c>
      <c r="J6" s="403" t="s">
        <v>214</v>
      </c>
      <c r="K6" s="403" t="s">
        <v>213</v>
      </c>
      <c r="L6" s="403" t="s">
        <v>5</v>
      </c>
      <c r="M6" s="404"/>
      <c r="N6" s="403" t="s">
        <v>217</v>
      </c>
      <c r="O6" s="403">
        <v>18</v>
      </c>
      <c r="P6" s="403">
        <v>19</v>
      </c>
      <c r="Q6" s="403" t="s">
        <v>216</v>
      </c>
      <c r="R6" s="403" t="s">
        <v>215</v>
      </c>
      <c r="S6" s="403" t="s">
        <v>214</v>
      </c>
      <c r="T6" s="403" t="s">
        <v>213</v>
      </c>
      <c r="U6" s="433" t="s">
        <v>5</v>
      </c>
      <c r="V6" s="422"/>
      <c r="W6" s="422"/>
    </row>
    <row r="7" spans="1:89" s="77" customFormat="1" ht="12" customHeight="1">
      <c r="A7" s="301"/>
      <c r="B7" s="2006">
        <v>1401</v>
      </c>
      <c r="C7" s="271" t="s">
        <v>9</v>
      </c>
      <c r="D7" s="432"/>
      <c r="E7" s="63">
        <f t="shared" ref="E7:K7" si="0">SUM(E8+E11+E14+E18+E25+E28+E30)</f>
        <v>320</v>
      </c>
      <c r="F7" s="63">
        <f t="shared" si="0"/>
        <v>405</v>
      </c>
      <c r="G7" s="63">
        <f t="shared" si="0"/>
        <v>147</v>
      </c>
      <c r="H7" s="63">
        <f t="shared" si="0"/>
        <v>158</v>
      </c>
      <c r="I7" s="63">
        <f t="shared" si="0"/>
        <v>10</v>
      </c>
      <c r="J7" s="63">
        <f t="shared" si="0"/>
        <v>4</v>
      </c>
      <c r="K7" s="63">
        <f t="shared" si="0"/>
        <v>5</v>
      </c>
      <c r="L7" s="63">
        <f t="shared" ref="L7:L38" si="1">SUM(E7:K7)</f>
        <v>1049</v>
      </c>
      <c r="M7" s="63"/>
      <c r="N7" s="63">
        <f t="shared" ref="N7:T7" si="2">SUM(N8+N11+N14+N18+N25+N28+N30)</f>
        <v>221</v>
      </c>
      <c r="O7" s="63">
        <f t="shared" si="2"/>
        <v>263</v>
      </c>
      <c r="P7" s="63">
        <f t="shared" si="2"/>
        <v>92</v>
      </c>
      <c r="Q7" s="63">
        <f t="shared" si="2"/>
        <v>118</v>
      </c>
      <c r="R7" s="63">
        <f t="shared" si="2"/>
        <v>8</v>
      </c>
      <c r="S7" s="63">
        <f t="shared" si="2"/>
        <v>3</v>
      </c>
      <c r="T7" s="63">
        <f t="shared" si="2"/>
        <v>5</v>
      </c>
      <c r="U7" s="62">
        <f t="shared" ref="U7:U38" si="3">SUM(N7:T7)</f>
        <v>710</v>
      </c>
      <c r="V7" s="423"/>
    </row>
    <row r="8" spans="1:89" s="77" customFormat="1" ht="12" customHeight="1">
      <c r="A8" s="301"/>
      <c r="B8" s="2007"/>
      <c r="C8" s="431" t="s">
        <v>10</v>
      </c>
      <c r="D8" s="339"/>
      <c r="E8" s="430">
        <f t="shared" ref="E8:K8" si="4">SUM(E9:E10)</f>
        <v>139</v>
      </c>
      <c r="F8" s="430">
        <f t="shared" si="4"/>
        <v>173</v>
      </c>
      <c r="G8" s="430">
        <f t="shared" si="4"/>
        <v>65</v>
      </c>
      <c r="H8" s="430">
        <f t="shared" si="4"/>
        <v>47</v>
      </c>
      <c r="I8" s="430">
        <f t="shared" si="4"/>
        <v>3</v>
      </c>
      <c r="J8" s="430">
        <f t="shared" si="4"/>
        <v>2</v>
      </c>
      <c r="K8" s="430">
        <f t="shared" si="4"/>
        <v>0</v>
      </c>
      <c r="L8" s="430">
        <f t="shared" si="1"/>
        <v>429</v>
      </c>
      <c r="M8" s="430"/>
      <c r="N8" s="430">
        <f t="shared" ref="N8:T8" si="5">SUM(N9:N10)</f>
        <v>61</v>
      </c>
      <c r="O8" s="430">
        <f t="shared" si="5"/>
        <v>65</v>
      </c>
      <c r="P8" s="430">
        <f t="shared" si="5"/>
        <v>28</v>
      </c>
      <c r="Q8" s="430">
        <f t="shared" si="5"/>
        <v>20</v>
      </c>
      <c r="R8" s="430">
        <f t="shared" si="5"/>
        <v>1</v>
      </c>
      <c r="S8" s="430">
        <f t="shared" si="5"/>
        <v>1</v>
      </c>
      <c r="T8" s="430">
        <f t="shared" si="5"/>
        <v>0</v>
      </c>
      <c r="U8" s="400">
        <f t="shared" si="3"/>
        <v>176</v>
      </c>
      <c r="V8" s="429"/>
    </row>
    <row r="9" spans="1:89" s="77" customFormat="1" ht="10.5" customHeight="1">
      <c r="A9" s="301"/>
      <c r="B9" s="2014"/>
      <c r="C9" s="233"/>
      <c r="D9" s="77" t="s">
        <v>237</v>
      </c>
      <c r="E9" s="381">
        <v>120</v>
      </c>
      <c r="F9" s="381">
        <v>156</v>
      </c>
      <c r="G9" s="381">
        <v>51</v>
      </c>
      <c r="H9" s="381">
        <v>40</v>
      </c>
      <c r="I9" s="381">
        <v>3</v>
      </c>
      <c r="J9" s="381">
        <v>1</v>
      </c>
      <c r="K9" s="381">
        <v>0</v>
      </c>
      <c r="L9" s="137">
        <f t="shared" si="1"/>
        <v>371</v>
      </c>
      <c r="M9" s="137"/>
      <c r="N9" s="381">
        <v>44</v>
      </c>
      <c r="O9" s="381">
        <v>48</v>
      </c>
      <c r="P9" s="381">
        <v>14</v>
      </c>
      <c r="Q9" s="381">
        <v>13</v>
      </c>
      <c r="R9" s="381">
        <v>1</v>
      </c>
      <c r="S9" s="381">
        <v>0</v>
      </c>
      <c r="T9" s="381">
        <v>0</v>
      </c>
      <c r="U9" s="136">
        <f t="shared" si="3"/>
        <v>120</v>
      </c>
      <c r="V9" s="429"/>
    </row>
    <row r="10" spans="1:89" s="77" customFormat="1" ht="10.5" customHeight="1">
      <c r="A10" s="301"/>
      <c r="B10" s="2007"/>
      <c r="C10" s="233"/>
      <c r="D10" s="77" t="s">
        <v>249</v>
      </c>
      <c r="E10" s="381">
        <v>19</v>
      </c>
      <c r="F10" s="381">
        <v>17</v>
      </c>
      <c r="G10" s="381">
        <v>14</v>
      </c>
      <c r="H10" s="381">
        <v>7</v>
      </c>
      <c r="I10" s="381">
        <v>0</v>
      </c>
      <c r="J10" s="381">
        <v>1</v>
      </c>
      <c r="K10" s="381">
        <v>0</v>
      </c>
      <c r="L10" s="137">
        <f t="shared" si="1"/>
        <v>58</v>
      </c>
      <c r="M10" s="137"/>
      <c r="N10" s="381">
        <v>17</v>
      </c>
      <c r="O10" s="381">
        <v>17</v>
      </c>
      <c r="P10" s="381">
        <v>14</v>
      </c>
      <c r="Q10" s="381">
        <v>7</v>
      </c>
      <c r="R10" s="381">
        <v>0</v>
      </c>
      <c r="S10" s="381">
        <v>1</v>
      </c>
      <c r="T10" s="381">
        <v>0</v>
      </c>
      <c r="U10" s="136">
        <f t="shared" si="3"/>
        <v>56</v>
      </c>
      <c r="V10" s="429"/>
    </row>
    <row r="11" spans="1:89" s="77" customFormat="1" ht="12" customHeight="1">
      <c r="A11" s="301"/>
      <c r="B11" s="2007"/>
      <c r="C11" s="391" t="s">
        <v>11</v>
      </c>
      <c r="E11" s="401">
        <f t="shared" ref="E11:K11" si="6">SUM(E12:E13)</f>
        <v>51</v>
      </c>
      <c r="F11" s="401">
        <f t="shared" si="6"/>
        <v>58</v>
      </c>
      <c r="G11" s="401">
        <f t="shared" si="6"/>
        <v>22</v>
      </c>
      <c r="H11" s="401">
        <f t="shared" si="6"/>
        <v>35</v>
      </c>
      <c r="I11" s="401">
        <f t="shared" si="6"/>
        <v>3</v>
      </c>
      <c r="J11" s="401">
        <f t="shared" si="6"/>
        <v>1</v>
      </c>
      <c r="K11" s="401">
        <f t="shared" si="6"/>
        <v>0</v>
      </c>
      <c r="L11" s="401">
        <f t="shared" si="1"/>
        <v>170</v>
      </c>
      <c r="M11" s="401"/>
      <c r="N11" s="401">
        <f t="shared" ref="N11:T11" si="7">SUM(N12:N13)</f>
        <v>51</v>
      </c>
      <c r="O11" s="401">
        <f t="shared" si="7"/>
        <v>58</v>
      </c>
      <c r="P11" s="401">
        <f t="shared" si="7"/>
        <v>20</v>
      </c>
      <c r="Q11" s="401">
        <f t="shared" si="7"/>
        <v>32</v>
      </c>
      <c r="R11" s="401">
        <f t="shared" si="7"/>
        <v>3</v>
      </c>
      <c r="S11" s="401">
        <f t="shared" si="7"/>
        <v>1</v>
      </c>
      <c r="T11" s="401">
        <f t="shared" si="7"/>
        <v>0</v>
      </c>
      <c r="U11" s="400">
        <f t="shared" si="3"/>
        <v>165</v>
      </c>
      <c r="V11" s="425"/>
      <c r="W11" s="288"/>
    </row>
    <row r="12" spans="1:89" s="77" customFormat="1" ht="11.1" customHeight="1">
      <c r="A12" s="301"/>
      <c r="B12" s="2007"/>
      <c r="C12" s="233"/>
      <c r="D12" s="77" t="s">
        <v>248</v>
      </c>
      <c r="E12" s="381">
        <v>47</v>
      </c>
      <c r="F12" s="381">
        <v>52</v>
      </c>
      <c r="G12" s="381">
        <v>20</v>
      </c>
      <c r="H12" s="381">
        <v>31</v>
      </c>
      <c r="I12" s="381">
        <v>3</v>
      </c>
      <c r="J12" s="381">
        <v>1</v>
      </c>
      <c r="K12" s="381">
        <v>0</v>
      </c>
      <c r="L12" s="137">
        <f t="shared" si="1"/>
        <v>154</v>
      </c>
      <c r="M12" s="137"/>
      <c r="N12" s="381">
        <v>47</v>
      </c>
      <c r="O12" s="381">
        <v>52</v>
      </c>
      <c r="P12" s="381">
        <v>18</v>
      </c>
      <c r="Q12" s="381">
        <v>29</v>
      </c>
      <c r="R12" s="381">
        <v>3</v>
      </c>
      <c r="S12" s="381">
        <v>1</v>
      </c>
      <c r="T12" s="381">
        <v>0</v>
      </c>
      <c r="U12" s="136">
        <f t="shared" si="3"/>
        <v>150</v>
      </c>
      <c r="V12" s="423"/>
      <c r="W12" s="288"/>
    </row>
    <row r="13" spans="1:89" s="77" customFormat="1" ht="11.1" customHeight="1">
      <c r="A13" s="301"/>
      <c r="B13" s="2007"/>
      <c r="C13" s="233"/>
      <c r="D13" s="77" t="s">
        <v>247</v>
      </c>
      <c r="E13" s="381">
        <v>4</v>
      </c>
      <c r="F13" s="381">
        <v>6</v>
      </c>
      <c r="G13" s="381">
        <v>2</v>
      </c>
      <c r="H13" s="381">
        <v>4</v>
      </c>
      <c r="I13" s="381">
        <v>0</v>
      </c>
      <c r="J13" s="381">
        <v>0</v>
      </c>
      <c r="K13" s="381">
        <v>0</v>
      </c>
      <c r="L13" s="137">
        <f t="shared" si="1"/>
        <v>16</v>
      </c>
      <c r="M13" s="137"/>
      <c r="N13" s="381">
        <v>4</v>
      </c>
      <c r="O13" s="381">
        <v>6</v>
      </c>
      <c r="P13" s="381">
        <v>2</v>
      </c>
      <c r="Q13" s="381">
        <v>3</v>
      </c>
      <c r="R13" s="381">
        <v>0</v>
      </c>
      <c r="S13" s="381">
        <v>0</v>
      </c>
      <c r="T13" s="381">
        <v>0</v>
      </c>
      <c r="U13" s="136">
        <f t="shared" si="3"/>
        <v>15</v>
      </c>
      <c r="V13" s="423"/>
      <c r="W13" s="288"/>
    </row>
    <row r="14" spans="1:89" s="77" customFormat="1" ht="12" customHeight="1">
      <c r="A14" s="301"/>
      <c r="B14" s="2007"/>
      <c r="C14" s="391" t="s">
        <v>12</v>
      </c>
      <c r="E14" s="401">
        <f t="shared" ref="E14:K14" si="8">SUM(E15:E17)</f>
        <v>50</v>
      </c>
      <c r="F14" s="401">
        <f t="shared" si="8"/>
        <v>47</v>
      </c>
      <c r="G14" s="401">
        <f t="shared" si="8"/>
        <v>15</v>
      </c>
      <c r="H14" s="401">
        <f t="shared" si="8"/>
        <v>17</v>
      </c>
      <c r="I14" s="401">
        <f t="shared" si="8"/>
        <v>1</v>
      </c>
      <c r="J14" s="401">
        <f t="shared" si="8"/>
        <v>0</v>
      </c>
      <c r="K14" s="401">
        <f t="shared" si="8"/>
        <v>1</v>
      </c>
      <c r="L14" s="401">
        <f t="shared" si="1"/>
        <v>131</v>
      </c>
      <c r="M14" s="401"/>
      <c r="N14" s="401">
        <f t="shared" ref="N14:T14" si="9">SUM(N15:N17)</f>
        <v>50</v>
      </c>
      <c r="O14" s="401">
        <f t="shared" si="9"/>
        <v>46</v>
      </c>
      <c r="P14" s="401">
        <f t="shared" si="9"/>
        <v>13</v>
      </c>
      <c r="Q14" s="401">
        <f t="shared" si="9"/>
        <v>17</v>
      </c>
      <c r="R14" s="401">
        <f t="shared" si="9"/>
        <v>1</v>
      </c>
      <c r="S14" s="401">
        <f t="shared" si="9"/>
        <v>0</v>
      </c>
      <c r="T14" s="401">
        <f t="shared" si="9"/>
        <v>1</v>
      </c>
      <c r="U14" s="400">
        <f t="shared" si="3"/>
        <v>128</v>
      </c>
      <c r="V14" s="423"/>
      <c r="W14" s="288"/>
    </row>
    <row r="15" spans="1:89" s="77" customFormat="1" ht="11.1" customHeight="1">
      <c r="A15" s="301"/>
      <c r="B15" s="2007"/>
      <c r="C15" s="233"/>
      <c r="D15" s="77" t="s">
        <v>246</v>
      </c>
      <c r="E15" s="381">
        <v>31</v>
      </c>
      <c r="F15" s="381">
        <v>36</v>
      </c>
      <c r="G15" s="381">
        <v>11</v>
      </c>
      <c r="H15" s="381">
        <v>12</v>
      </c>
      <c r="I15" s="381">
        <v>1</v>
      </c>
      <c r="J15" s="381">
        <v>0</v>
      </c>
      <c r="K15" s="381">
        <v>1</v>
      </c>
      <c r="L15" s="137">
        <f t="shared" si="1"/>
        <v>92</v>
      </c>
      <c r="M15" s="137"/>
      <c r="N15" s="381">
        <v>31</v>
      </c>
      <c r="O15" s="381">
        <v>35</v>
      </c>
      <c r="P15" s="381">
        <v>10</v>
      </c>
      <c r="Q15" s="381">
        <v>12</v>
      </c>
      <c r="R15" s="381">
        <v>1</v>
      </c>
      <c r="S15" s="381">
        <v>0</v>
      </c>
      <c r="T15" s="381">
        <v>1</v>
      </c>
      <c r="U15" s="136">
        <f t="shared" si="3"/>
        <v>90</v>
      </c>
      <c r="V15" s="423"/>
      <c r="W15" s="288"/>
    </row>
    <row r="16" spans="1:89" s="77" customFormat="1" ht="11.1" customHeight="1">
      <c r="A16" s="301"/>
      <c r="B16" s="2007"/>
      <c r="C16" s="233"/>
      <c r="D16" s="77" t="s">
        <v>245</v>
      </c>
      <c r="E16" s="381">
        <v>13</v>
      </c>
      <c r="F16" s="381">
        <v>8</v>
      </c>
      <c r="G16" s="381">
        <v>3</v>
      </c>
      <c r="H16" s="381">
        <v>5</v>
      </c>
      <c r="I16" s="381">
        <v>0</v>
      </c>
      <c r="J16" s="381">
        <v>0</v>
      </c>
      <c r="K16" s="381">
        <v>0</v>
      </c>
      <c r="L16" s="137">
        <f t="shared" si="1"/>
        <v>29</v>
      </c>
      <c r="M16" s="137"/>
      <c r="N16" s="381">
        <v>13</v>
      </c>
      <c r="O16" s="381">
        <v>8</v>
      </c>
      <c r="P16" s="381">
        <v>3</v>
      </c>
      <c r="Q16" s="381">
        <v>5</v>
      </c>
      <c r="R16" s="381">
        <v>0</v>
      </c>
      <c r="S16" s="381">
        <v>0</v>
      </c>
      <c r="T16" s="381">
        <v>0</v>
      </c>
      <c r="U16" s="136">
        <f t="shared" si="3"/>
        <v>29</v>
      </c>
      <c r="V16" s="423"/>
      <c r="W16" s="288"/>
    </row>
    <row r="17" spans="1:23" s="77" customFormat="1" ht="11.1" customHeight="1">
      <c r="A17" s="301"/>
      <c r="B17" s="2007"/>
      <c r="C17" s="233"/>
      <c r="D17" s="77" t="s">
        <v>244</v>
      </c>
      <c r="E17" s="381">
        <v>6</v>
      </c>
      <c r="F17" s="381">
        <v>3</v>
      </c>
      <c r="G17" s="381">
        <v>1</v>
      </c>
      <c r="H17" s="381">
        <v>0</v>
      </c>
      <c r="I17" s="381">
        <v>0</v>
      </c>
      <c r="J17" s="381">
        <v>0</v>
      </c>
      <c r="K17" s="381">
        <v>0</v>
      </c>
      <c r="L17" s="137">
        <f t="shared" si="1"/>
        <v>10</v>
      </c>
      <c r="M17" s="137"/>
      <c r="N17" s="381">
        <v>6</v>
      </c>
      <c r="O17" s="381">
        <v>3</v>
      </c>
      <c r="P17" s="381">
        <v>0</v>
      </c>
      <c r="Q17" s="381">
        <v>0</v>
      </c>
      <c r="R17" s="381">
        <v>0</v>
      </c>
      <c r="S17" s="381">
        <v>0</v>
      </c>
      <c r="T17" s="381">
        <v>0</v>
      </c>
      <c r="U17" s="136">
        <f t="shared" si="3"/>
        <v>9</v>
      </c>
      <c r="V17" s="423"/>
      <c r="W17" s="288"/>
    </row>
    <row r="18" spans="1:23" s="77" customFormat="1" ht="12" customHeight="1">
      <c r="A18" s="301"/>
      <c r="B18" s="2007"/>
      <c r="C18" s="428" t="s">
        <v>30</v>
      </c>
      <c r="D18" s="90"/>
      <c r="E18" s="401">
        <f t="shared" ref="E18:K18" si="10">SUM(E19:E24)</f>
        <v>49</v>
      </c>
      <c r="F18" s="401">
        <f t="shared" si="10"/>
        <v>74</v>
      </c>
      <c r="G18" s="401">
        <f t="shared" si="10"/>
        <v>24</v>
      </c>
      <c r="H18" s="401">
        <f t="shared" si="10"/>
        <v>31</v>
      </c>
      <c r="I18" s="401">
        <f t="shared" si="10"/>
        <v>2</v>
      </c>
      <c r="J18" s="401">
        <f t="shared" si="10"/>
        <v>1</v>
      </c>
      <c r="K18" s="401">
        <f t="shared" si="10"/>
        <v>4</v>
      </c>
      <c r="L18" s="401">
        <f t="shared" si="1"/>
        <v>185</v>
      </c>
      <c r="M18" s="401"/>
      <c r="N18" s="401">
        <f t="shared" ref="N18:T18" si="11">SUM(N19:N24)</f>
        <v>29</v>
      </c>
      <c r="O18" s="401">
        <f t="shared" si="11"/>
        <v>41</v>
      </c>
      <c r="P18" s="401">
        <f t="shared" si="11"/>
        <v>10</v>
      </c>
      <c r="Q18" s="401">
        <f t="shared" si="11"/>
        <v>23</v>
      </c>
      <c r="R18" s="401">
        <f t="shared" si="11"/>
        <v>2</v>
      </c>
      <c r="S18" s="401">
        <f t="shared" si="11"/>
        <v>1</v>
      </c>
      <c r="T18" s="401">
        <f t="shared" si="11"/>
        <v>4</v>
      </c>
      <c r="U18" s="400">
        <f t="shared" si="3"/>
        <v>110</v>
      </c>
      <c r="V18" s="423"/>
      <c r="W18" s="288"/>
    </row>
    <row r="19" spans="1:23" s="77" customFormat="1" ht="11.1" customHeight="1">
      <c r="A19" s="301"/>
      <c r="B19" s="2007"/>
      <c r="C19" s="233"/>
      <c r="D19" s="77" t="s">
        <v>238</v>
      </c>
      <c r="E19" s="381">
        <v>5</v>
      </c>
      <c r="F19" s="381">
        <v>11</v>
      </c>
      <c r="G19" s="381">
        <v>3</v>
      </c>
      <c r="H19" s="381">
        <v>8</v>
      </c>
      <c r="I19" s="381">
        <v>0</v>
      </c>
      <c r="J19" s="381">
        <v>0</v>
      </c>
      <c r="K19" s="381">
        <v>0</v>
      </c>
      <c r="L19" s="137">
        <f t="shared" si="1"/>
        <v>27</v>
      </c>
      <c r="M19" s="137"/>
      <c r="N19" s="381">
        <v>5</v>
      </c>
      <c r="O19" s="381">
        <v>11</v>
      </c>
      <c r="P19" s="381">
        <v>3</v>
      </c>
      <c r="Q19" s="381">
        <v>8</v>
      </c>
      <c r="R19" s="381">
        <v>0</v>
      </c>
      <c r="S19" s="381">
        <v>0</v>
      </c>
      <c r="T19" s="381">
        <v>0</v>
      </c>
      <c r="U19" s="136">
        <f t="shared" si="3"/>
        <v>27</v>
      </c>
      <c r="V19" s="423"/>
      <c r="W19" s="288"/>
    </row>
    <row r="20" spans="1:23" s="77" customFormat="1" ht="11.1" customHeight="1">
      <c r="A20" s="301"/>
      <c r="B20" s="2007"/>
      <c r="C20" s="233"/>
      <c r="D20" s="77" t="s">
        <v>243</v>
      </c>
      <c r="E20" s="381">
        <v>2</v>
      </c>
      <c r="F20" s="381">
        <v>2</v>
      </c>
      <c r="G20" s="381">
        <v>1</v>
      </c>
      <c r="H20" s="381">
        <v>0</v>
      </c>
      <c r="I20" s="381">
        <v>0</v>
      </c>
      <c r="J20" s="381">
        <v>0</v>
      </c>
      <c r="K20" s="381">
        <v>0</v>
      </c>
      <c r="L20" s="137">
        <f t="shared" si="1"/>
        <v>5</v>
      </c>
      <c r="M20" s="137"/>
      <c r="N20" s="381">
        <v>0</v>
      </c>
      <c r="O20" s="381">
        <v>0</v>
      </c>
      <c r="P20" s="381">
        <v>0</v>
      </c>
      <c r="Q20" s="381">
        <v>0</v>
      </c>
      <c r="R20" s="381">
        <v>0</v>
      </c>
      <c r="S20" s="381">
        <v>0</v>
      </c>
      <c r="T20" s="381">
        <v>0</v>
      </c>
      <c r="U20" s="136">
        <f t="shared" si="3"/>
        <v>0</v>
      </c>
      <c r="V20" s="423"/>
      <c r="W20" s="288"/>
    </row>
    <row r="21" spans="1:23" s="77" customFormat="1" ht="11.1" customHeight="1">
      <c r="A21" s="301"/>
      <c r="B21" s="2007"/>
      <c r="C21" s="233"/>
      <c r="D21" s="77" t="s">
        <v>242</v>
      </c>
      <c r="E21" s="381">
        <v>4</v>
      </c>
      <c r="F21" s="381">
        <v>5</v>
      </c>
      <c r="G21" s="381">
        <v>0</v>
      </c>
      <c r="H21" s="381">
        <v>2</v>
      </c>
      <c r="I21" s="381">
        <v>0</v>
      </c>
      <c r="J21" s="381">
        <v>0</v>
      </c>
      <c r="K21" s="381">
        <v>1</v>
      </c>
      <c r="L21" s="137">
        <f t="shared" si="1"/>
        <v>12</v>
      </c>
      <c r="M21" s="137"/>
      <c r="N21" s="381">
        <v>4</v>
      </c>
      <c r="O21" s="381">
        <v>5</v>
      </c>
      <c r="P21" s="381">
        <v>0</v>
      </c>
      <c r="Q21" s="381">
        <v>2</v>
      </c>
      <c r="R21" s="381">
        <v>0</v>
      </c>
      <c r="S21" s="381">
        <v>0</v>
      </c>
      <c r="T21" s="381">
        <v>1</v>
      </c>
      <c r="U21" s="136">
        <f t="shared" si="3"/>
        <v>12</v>
      </c>
      <c r="V21" s="423"/>
      <c r="W21" s="288"/>
    </row>
    <row r="22" spans="1:23" s="77" customFormat="1" ht="11.1" customHeight="1">
      <c r="A22" s="301"/>
      <c r="B22" s="2007"/>
      <c r="C22" s="233"/>
      <c r="D22" s="77" t="s">
        <v>241</v>
      </c>
      <c r="E22" s="381">
        <v>5</v>
      </c>
      <c r="F22" s="381">
        <v>3</v>
      </c>
      <c r="G22" s="381">
        <v>1</v>
      </c>
      <c r="H22" s="381">
        <v>2</v>
      </c>
      <c r="I22" s="381">
        <v>0</v>
      </c>
      <c r="J22" s="381">
        <v>0</v>
      </c>
      <c r="K22" s="381">
        <v>0</v>
      </c>
      <c r="L22" s="137">
        <f t="shared" si="1"/>
        <v>11</v>
      </c>
      <c r="M22" s="137"/>
      <c r="N22" s="381">
        <v>5</v>
      </c>
      <c r="O22" s="381">
        <v>3</v>
      </c>
      <c r="P22" s="381">
        <v>1</v>
      </c>
      <c r="Q22" s="381">
        <v>2</v>
      </c>
      <c r="R22" s="381">
        <v>0</v>
      </c>
      <c r="S22" s="381">
        <v>0</v>
      </c>
      <c r="T22" s="381">
        <v>0</v>
      </c>
      <c r="U22" s="136">
        <f t="shared" si="3"/>
        <v>11</v>
      </c>
      <c r="V22" s="423"/>
      <c r="W22" s="288"/>
    </row>
    <row r="23" spans="1:23" s="77" customFormat="1" ht="11.1" customHeight="1">
      <c r="A23" s="301"/>
      <c r="B23" s="2007"/>
      <c r="C23" s="233"/>
      <c r="D23" s="77" t="s">
        <v>240</v>
      </c>
      <c r="E23" s="381">
        <v>33</v>
      </c>
      <c r="F23" s="381">
        <v>53</v>
      </c>
      <c r="G23" s="381">
        <v>19</v>
      </c>
      <c r="H23" s="381">
        <v>13</v>
      </c>
      <c r="I23" s="381">
        <v>2</v>
      </c>
      <c r="J23" s="381">
        <v>0</v>
      </c>
      <c r="K23" s="381">
        <v>0</v>
      </c>
      <c r="L23" s="137">
        <f t="shared" si="1"/>
        <v>120</v>
      </c>
      <c r="M23" s="137"/>
      <c r="N23" s="381">
        <v>15</v>
      </c>
      <c r="O23" s="381">
        <v>22</v>
      </c>
      <c r="P23" s="381">
        <v>6</v>
      </c>
      <c r="Q23" s="381">
        <v>5</v>
      </c>
      <c r="R23" s="381">
        <v>2</v>
      </c>
      <c r="S23" s="381">
        <v>0</v>
      </c>
      <c r="T23" s="381">
        <v>0</v>
      </c>
      <c r="U23" s="136">
        <f t="shared" si="3"/>
        <v>50</v>
      </c>
      <c r="V23" s="427"/>
      <c r="W23" s="288"/>
    </row>
    <row r="24" spans="1:23" s="77" customFormat="1" ht="11.1" customHeight="1">
      <c r="A24" s="301"/>
      <c r="B24" s="2007"/>
      <c r="C24" s="233"/>
      <c r="D24" s="77" t="s">
        <v>239</v>
      </c>
      <c r="E24" s="381">
        <v>0</v>
      </c>
      <c r="F24" s="381">
        <v>0</v>
      </c>
      <c r="G24" s="381">
        <v>0</v>
      </c>
      <c r="H24" s="381">
        <v>6</v>
      </c>
      <c r="I24" s="381">
        <v>0</v>
      </c>
      <c r="J24" s="381">
        <v>1</v>
      </c>
      <c r="K24" s="381">
        <v>3</v>
      </c>
      <c r="L24" s="137">
        <f t="shared" si="1"/>
        <v>10</v>
      </c>
      <c r="M24" s="137"/>
      <c r="N24" s="381">
        <v>0</v>
      </c>
      <c r="O24" s="381">
        <v>0</v>
      </c>
      <c r="P24" s="381">
        <v>0</v>
      </c>
      <c r="Q24" s="381">
        <v>6</v>
      </c>
      <c r="R24" s="381">
        <v>0</v>
      </c>
      <c r="S24" s="381">
        <v>1</v>
      </c>
      <c r="T24" s="381">
        <v>3</v>
      </c>
      <c r="U24" s="136">
        <f t="shared" si="3"/>
        <v>10</v>
      </c>
      <c r="V24" s="427"/>
      <c r="W24" s="288"/>
    </row>
    <row r="25" spans="1:23" s="77" customFormat="1" ht="12" customHeight="1">
      <c r="A25" s="301"/>
      <c r="B25" s="2007"/>
      <c r="C25" s="428" t="s">
        <v>31</v>
      </c>
      <c r="E25" s="401">
        <f t="shared" ref="E25:K25" si="12">SUM(E26:E27)</f>
        <v>11</v>
      </c>
      <c r="F25" s="401">
        <f t="shared" si="12"/>
        <v>23</v>
      </c>
      <c r="G25" s="401">
        <f t="shared" si="12"/>
        <v>11</v>
      </c>
      <c r="H25" s="401">
        <f t="shared" si="12"/>
        <v>16</v>
      </c>
      <c r="I25" s="401">
        <f t="shared" si="12"/>
        <v>1</v>
      </c>
      <c r="J25" s="401">
        <f t="shared" si="12"/>
        <v>0</v>
      </c>
      <c r="K25" s="401">
        <f t="shared" si="12"/>
        <v>0</v>
      </c>
      <c r="L25" s="401">
        <f t="shared" si="1"/>
        <v>62</v>
      </c>
      <c r="M25" s="401"/>
      <c r="N25" s="401">
        <f t="shared" ref="N25:T25" si="13">SUM(N26:N27)</f>
        <v>11</v>
      </c>
      <c r="O25" s="401">
        <f t="shared" si="13"/>
        <v>23</v>
      </c>
      <c r="P25" s="401">
        <f t="shared" si="13"/>
        <v>11</v>
      </c>
      <c r="Q25" s="401">
        <f t="shared" si="13"/>
        <v>14</v>
      </c>
      <c r="R25" s="401">
        <f t="shared" si="13"/>
        <v>1</v>
      </c>
      <c r="S25" s="401">
        <f t="shared" si="13"/>
        <v>0</v>
      </c>
      <c r="T25" s="401">
        <f t="shared" si="13"/>
        <v>0</v>
      </c>
      <c r="U25" s="400">
        <f t="shared" si="3"/>
        <v>60</v>
      </c>
      <c r="V25" s="423"/>
      <c r="W25" s="288"/>
    </row>
    <row r="26" spans="1:23" s="77" customFormat="1" ht="11.1" customHeight="1">
      <c r="A26" s="301"/>
      <c r="B26" s="2007"/>
      <c r="C26" s="233"/>
      <c r="D26" s="77" t="s">
        <v>238</v>
      </c>
      <c r="E26" s="381">
        <v>0</v>
      </c>
      <c r="F26" s="381">
        <v>8</v>
      </c>
      <c r="G26" s="381">
        <v>3</v>
      </c>
      <c r="H26" s="381">
        <v>6</v>
      </c>
      <c r="I26" s="381">
        <v>0</v>
      </c>
      <c r="J26" s="381">
        <v>0</v>
      </c>
      <c r="K26" s="381">
        <v>0</v>
      </c>
      <c r="L26" s="137">
        <f t="shared" si="1"/>
        <v>17</v>
      </c>
      <c r="M26" s="137"/>
      <c r="N26" s="381">
        <v>0</v>
      </c>
      <c r="O26" s="381">
        <v>8</v>
      </c>
      <c r="P26" s="381">
        <v>3</v>
      </c>
      <c r="Q26" s="381">
        <v>5</v>
      </c>
      <c r="R26" s="381">
        <v>0</v>
      </c>
      <c r="S26" s="381">
        <v>0</v>
      </c>
      <c r="T26" s="381">
        <v>0</v>
      </c>
      <c r="U26" s="136">
        <f t="shared" si="3"/>
        <v>16</v>
      </c>
      <c r="V26" s="423"/>
      <c r="W26" s="288"/>
    </row>
    <row r="27" spans="1:23" s="77" customFormat="1" ht="11.1" customHeight="1">
      <c r="A27" s="301"/>
      <c r="B27" s="2007"/>
      <c r="C27" s="233"/>
      <c r="D27" s="77" t="s">
        <v>237</v>
      </c>
      <c r="E27" s="381">
        <v>11</v>
      </c>
      <c r="F27" s="381">
        <v>15</v>
      </c>
      <c r="G27" s="381">
        <v>8</v>
      </c>
      <c r="H27" s="381">
        <v>10</v>
      </c>
      <c r="I27" s="381">
        <v>1</v>
      </c>
      <c r="J27" s="381">
        <v>0</v>
      </c>
      <c r="K27" s="381">
        <v>0</v>
      </c>
      <c r="L27" s="137">
        <f t="shared" si="1"/>
        <v>45</v>
      </c>
      <c r="M27" s="137"/>
      <c r="N27" s="381">
        <v>11</v>
      </c>
      <c r="O27" s="381">
        <v>15</v>
      </c>
      <c r="P27" s="381">
        <v>8</v>
      </c>
      <c r="Q27" s="381">
        <v>9</v>
      </c>
      <c r="R27" s="381">
        <v>1</v>
      </c>
      <c r="S27" s="381">
        <v>0</v>
      </c>
      <c r="T27" s="381">
        <v>0</v>
      </c>
      <c r="U27" s="136">
        <f t="shared" si="3"/>
        <v>44</v>
      </c>
      <c r="V27" s="423"/>
      <c r="W27" s="288"/>
    </row>
    <row r="28" spans="1:23" s="77" customFormat="1" ht="12" customHeight="1">
      <c r="A28" s="301"/>
      <c r="B28" s="2007"/>
      <c r="C28" s="391" t="s">
        <v>58</v>
      </c>
      <c r="E28" s="401">
        <f t="shared" ref="E28:K28" si="14">SUM(E29)</f>
        <v>7</v>
      </c>
      <c r="F28" s="401">
        <f t="shared" si="14"/>
        <v>8</v>
      </c>
      <c r="G28" s="401">
        <f t="shared" si="14"/>
        <v>4</v>
      </c>
      <c r="H28" s="401">
        <f t="shared" si="14"/>
        <v>5</v>
      </c>
      <c r="I28" s="401">
        <f t="shared" si="14"/>
        <v>0</v>
      </c>
      <c r="J28" s="401">
        <f t="shared" si="14"/>
        <v>0</v>
      </c>
      <c r="K28" s="401">
        <f t="shared" si="14"/>
        <v>0</v>
      </c>
      <c r="L28" s="401">
        <f t="shared" si="1"/>
        <v>24</v>
      </c>
      <c r="M28" s="401"/>
      <c r="N28" s="401">
        <f t="shared" ref="N28:T28" si="15">SUM(N29)</f>
        <v>7</v>
      </c>
      <c r="O28" s="401">
        <f t="shared" si="15"/>
        <v>8</v>
      </c>
      <c r="P28" s="401">
        <f t="shared" si="15"/>
        <v>4</v>
      </c>
      <c r="Q28" s="401">
        <f t="shared" si="15"/>
        <v>5</v>
      </c>
      <c r="R28" s="401">
        <f t="shared" si="15"/>
        <v>0</v>
      </c>
      <c r="S28" s="401">
        <f t="shared" si="15"/>
        <v>0</v>
      </c>
      <c r="T28" s="401">
        <f t="shared" si="15"/>
        <v>0</v>
      </c>
      <c r="U28" s="400">
        <f t="shared" si="3"/>
        <v>24</v>
      </c>
      <c r="V28" s="427"/>
      <c r="W28" s="288"/>
    </row>
    <row r="29" spans="1:23" s="77" customFormat="1" ht="11.1" customHeight="1">
      <c r="A29" s="301"/>
      <c r="B29" s="2007"/>
      <c r="C29" s="233"/>
      <c r="D29" s="77" t="s">
        <v>236</v>
      </c>
      <c r="E29" s="381">
        <v>7</v>
      </c>
      <c r="F29" s="381">
        <v>8</v>
      </c>
      <c r="G29" s="381">
        <v>4</v>
      </c>
      <c r="H29" s="381">
        <v>5</v>
      </c>
      <c r="I29" s="381">
        <v>0</v>
      </c>
      <c r="J29" s="381">
        <v>0</v>
      </c>
      <c r="K29" s="381">
        <v>0</v>
      </c>
      <c r="L29" s="137">
        <f t="shared" si="1"/>
        <v>24</v>
      </c>
      <c r="M29" s="137"/>
      <c r="N29" s="381">
        <v>7</v>
      </c>
      <c r="O29" s="381">
        <v>8</v>
      </c>
      <c r="P29" s="381">
        <v>4</v>
      </c>
      <c r="Q29" s="381">
        <v>5</v>
      </c>
      <c r="R29" s="381">
        <v>0</v>
      </c>
      <c r="S29" s="381">
        <v>0</v>
      </c>
      <c r="T29" s="381">
        <v>0</v>
      </c>
      <c r="U29" s="136">
        <f t="shared" si="3"/>
        <v>24</v>
      </c>
      <c r="V29" s="423"/>
      <c r="W29" s="288"/>
    </row>
    <row r="30" spans="1:23" s="77" customFormat="1" ht="11.1" customHeight="1">
      <c r="A30" s="301"/>
      <c r="B30" s="57"/>
      <c r="C30" s="391" t="s">
        <v>64</v>
      </c>
      <c r="E30" s="426">
        <f t="shared" ref="E30:K30" si="16">SUM(E31)</f>
        <v>13</v>
      </c>
      <c r="F30" s="426">
        <f t="shared" si="16"/>
        <v>22</v>
      </c>
      <c r="G30" s="426">
        <f t="shared" si="16"/>
        <v>6</v>
      </c>
      <c r="H30" s="426">
        <f t="shared" si="16"/>
        <v>7</v>
      </c>
      <c r="I30" s="426">
        <f t="shared" si="16"/>
        <v>0</v>
      </c>
      <c r="J30" s="426">
        <f t="shared" si="16"/>
        <v>0</v>
      </c>
      <c r="K30" s="426">
        <f t="shared" si="16"/>
        <v>0</v>
      </c>
      <c r="L30" s="401">
        <f t="shared" si="1"/>
        <v>48</v>
      </c>
      <c r="M30" s="137"/>
      <c r="N30" s="426">
        <f t="shared" ref="N30:T30" si="17">SUM(N31)</f>
        <v>12</v>
      </c>
      <c r="O30" s="426">
        <f t="shared" si="17"/>
        <v>22</v>
      </c>
      <c r="P30" s="426">
        <f t="shared" si="17"/>
        <v>6</v>
      </c>
      <c r="Q30" s="426">
        <f t="shared" si="17"/>
        <v>7</v>
      </c>
      <c r="R30" s="426">
        <f t="shared" si="17"/>
        <v>0</v>
      </c>
      <c r="S30" s="426">
        <f t="shared" si="17"/>
        <v>0</v>
      </c>
      <c r="T30" s="426">
        <f t="shared" si="17"/>
        <v>0</v>
      </c>
      <c r="U30" s="400">
        <f t="shared" si="3"/>
        <v>47</v>
      </c>
      <c r="V30" s="423"/>
      <c r="W30" s="288"/>
    </row>
    <row r="31" spans="1:23" s="77" customFormat="1" ht="11.1" customHeight="1">
      <c r="A31" s="301"/>
      <c r="B31" s="57"/>
      <c r="C31" s="233"/>
      <c r="D31" s="77" t="s">
        <v>235</v>
      </c>
      <c r="E31" s="381">
        <v>13</v>
      </c>
      <c r="F31" s="381">
        <v>22</v>
      </c>
      <c r="G31" s="381">
        <v>6</v>
      </c>
      <c r="H31" s="381">
        <v>7</v>
      </c>
      <c r="I31" s="381">
        <v>0</v>
      </c>
      <c r="J31" s="381">
        <v>0</v>
      </c>
      <c r="K31" s="378">
        <v>0</v>
      </c>
      <c r="L31" s="137">
        <f t="shared" si="1"/>
        <v>48</v>
      </c>
      <c r="M31" s="137"/>
      <c r="N31" s="381">
        <v>12</v>
      </c>
      <c r="O31" s="381">
        <v>22</v>
      </c>
      <c r="P31" s="381">
        <v>6</v>
      </c>
      <c r="Q31" s="381">
        <v>7</v>
      </c>
      <c r="R31" s="381">
        <v>0</v>
      </c>
      <c r="S31" s="381">
        <v>0</v>
      </c>
      <c r="T31" s="381">
        <v>0</v>
      </c>
      <c r="U31" s="136">
        <f t="shared" si="3"/>
        <v>47</v>
      </c>
      <c r="V31" s="423"/>
      <c r="W31" s="288"/>
    </row>
    <row r="32" spans="1:23" s="77" customFormat="1" ht="12" customHeight="1">
      <c r="A32" s="301"/>
      <c r="B32" s="2006">
        <v>1402</v>
      </c>
      <c r="C32" s="35" t="s">
        <v>13</v>
      </c>
      <c r="D32" s="111"/>
      <c r="E32" s="63">
        <f t="shared" ref="E32:K32" si="18">SUM(E33,E39,E42,E47,E50,E54,E57,E61)</f>
        <v>913</v>
      </c>
      <c r="F32" s="63">
        <f t="shared" si="18"/>
        <v>1086</v>
      </c>
      <c r="G32" s="63">
        <f t="shared" si="18"/>
        <v>337</v>
      </c>
      <c r="H32" s="63">
        <f t="shared" si="18"/>
        <v>254</v>
      </c>
      <c r="I32" s="63">
        <f t="shared" si="18"/>
        <v>31</v>
      </c>
      <c r="J32" s="63">
        <f t="shared" si="18"/>
        <v>8</v>
      </c>
      <c r="K32" s="63">
        <f t="shared" si="18"/>
        <v>14</v>
      </c>
      <c r="L32" s="63">
        <f t="shared" si="1"/>
        <v>2643</v>
      </c>
      <c r="M32" s="63"/>
      <c r="N32" s="63">
        <f t="shared" ref="N32:T32" si="19">SUM(N33,N39,N42,N47,N50,N54,N57,N61)</f>
        <v>667</v>
      </c>
      <c r="O32" s="63">
        <f t="shared" si="19"/>
        <v>708</v>
      </c>
      <c r="P32" s="63">
        <f t="shared" si="19"/>
        <v>220</v>
      </c>
      <c r="Q32" s="63">
        <f t="shared" si="19"/>
        <v>174</v>
      </c>
      <c r="R32" s="63">
        <f t="shared" si="19"/>
        <v>24</v>
      </c>
      <c r="S32" s="63">
        <f t="shared" si="19"/>
        <v>8</v>
      </c>
      <c r="T32" s="63">
        <f t="shared" si="19"/>
        <v>14</v>
      </c>
      <c r="U32" s="62">
        <f t="shared" si="3"/>
        <v>1815</v>
      </c>
      <c r="V32" s="423"/>
      <c r="W32" s="288"/>
    </row>
    <row r="33" spans="1:23" s="77" customFormat="1" ht="12" customHeight="1">
      <c r="A33" s="301"/>
      <c r="B33" s="2007"/>
      <c r="C33" s="391" t="s">
        <v>92</v>
      </c>
      <c r="E33" s="401">
        <f t="shared" ref="E33:K33" si="20">SUM(E34:E38)</f>
        <v>463</v>
      </c>
      <c r="F33" s="401">
        <f t="shared" si="20"/>
        <v>610</v>
      </c>
      <c r="G33" s="401">
        <f t="shared" si="20"/>
        <v>187</v>
      </c>
      <c r="H33" s="401">
        <f t="shared" si="20"/>
        <v>129</v>
      </c>
      <c r="I33" s="401">
        <f t="shared" si="20"/>
        <v>9</v>
      </c>
      <c r="J33" s="401">
        <f t="shared" si="20"/>
        <v>1</v>
      </c>
      <c r="K33" s="401">
        <f t="shared" si="20"/>
        <v>0</v>
      </c>
      <c r="L33" s="401">
        <f t="shared" si="1"/>
        <v>1399</v>
      </c>
      <c r="M33" s="401"/>
      <c r="N33" s="401">
        <f t="shared" ref="N33:T33" si="21">SUM(N34:N38)</f>
        <v>235</v>
      </c>
      <c r="O33" s="401">
        <f t="shared" si="21"/>
        <v>281</v>
      </c>
      <c r="P33" s="401">
        <f t="shared" si="21"/>
        <v>88</v>
      </c>
      <c r="Q33" s="401">
        <f t="shared" si="21"/>
        <v>68</v>
      </c>
      <c r="R33" s="401">
        <f t="shared" si="21"/>
        <v>3</v>
      </c>
      <c r="S33" s="401">
        <f t="shared" si="21"/>
        <v>1</v>
      </c>
      <c r="T33" s="401">
        <f t="shared" si="21"/>
        <v>0</v>
      </c>
      <c r="U33" s="420">
        <f t="shared" si="3"/>
        <v>676</v>
      </c>
      <c r="V33" s="423"/>
      <c r="W33" s="288"/>
    </row>
    <row r="34" spans="1:23" s="77" customFormat="1" ht="10.5" customHeight="1">
      <c r="A34" s="301"/>
      <c r="B34" s="2007"/>
      <c r="C34" s="233"/>
      <c r="D34" s="77" t="s">
        <v>228</v>
      </c>
      <c r="E34" s="381">
        <v>164</v>
      </c>
      <c r="F34" s="381">
        <v>209</v>
      </c>
      <c r="G34" s="381">
        <v>71</v>
      </c>
      <c r="H34" s="381">
        <v>45</v>
      </c>
      <c r="I34" s="381">
        <v>3</v>
      </c>
      <c r="J34" s="381">
        <v>0</v>
      </c>
      <c r="K34" s="381">
        <v>0</v>
      </c>
      <c r="L34" s="137">
        <f t="shared" si="1"/>
        <v>492</v>
      </c>
      <c r="M34" s="137"/>
      <c r="N34" s="381">
        <v>59</v>
      </c>
      <c r="O34" s="381">
        <v>60</v>
      </c>
      <c r="P34" s="381">
        <v>19</v>
      </c>
      <c r="Q34" s="381">
        <v>14</v>
      </c>
      <c r="R34" s="381">
        <v>0</v>
      </c>
      <c r="S34" s="381">
        <v>0</v>
      </c>
      <c r="T34" s="381">
        <v>0</v>
      </c>
      <c r="U34" s="136">
        <f t="shared" si="3"/>
        <v>152</v>
      </c>
      <c r="V34" s="423"/>
      <c r="W34" s="288"/>
    </row>
    <row r="35" spans="1:23" s="77" customFormat="1" ht="10.5" customHeight="1">
      <c r="A35" s="301"/>
      <c r="B35" s="2007"/>
      <c r="C35" s="233"/>
      <c r="D35" s="77" t="s">
        <v>227</v>
      </c>
      <c r="E35" s="381">
        <v>178</v>
      </c>
      <c r="F35" s="381">
        <v>243</v>
      </c>
      <c r="G35" s="381">
        <v>60</v>
      </c>
      <c r="H35" s="381">
        <v>37</v>
      </c>
      <c r="I35" s="381">
        <v>4</v>
      </c>
      <c r="J35" s="381">
        <v>0</v>
      </c>
      <c r="K35" s="381">
        <v>0</v>
      </c>
      <c r="L35" s="137">
        <f t="shared" si="1"/>
        <v>522</v>
      </c>
      <c r="M35" s="137"/>
      <c r="N35" s="381">
        <v>56</v>
      </c>
      <c r="O35" s="381">
        <v>69</v>
      </c>
      <c r="P35" s="381">
        <v>15</v>
      </c>
      <c r="Q35" s="381">
        <v>9</v>
      </c>
      <c r="R35" s="381">
        <v>1</v>
      </c>
      <c r="S35" s="381">
        <v>0</v>
      </c>
      <c r="T35" s="381">
        <v>0</v>
      </c>
      <c r="U35" s="136">
        <f t="shared" si="3"/>
        <v>150</v>
      </c>
      <c r="V35" s="423"/>
      <c r="W35" s="288"/>
    </row>
    <row r="36" spans="1:23" s="77" customFormat="1" ht="10.5" customHeight="1">
      <c r="A36" s="301"/>
      <c r="B36" s="2007"/>
      <c r="C36" s="233"/>
      <c r="D36" s="77" t="s">
        <v>234</v>
      </c>
      <c r="E36" s="381">
        <v>69</v>
      </c>
      <c r="F36" s="381">
        <v>84</v>
      </c>
      <c r="G36" s="381">
        <v>27</v>
      </c>
      <c r="H36" s="381">
        <v>22</v>
      </c>
      <c r="I36" s="381">
        <v>1</v>
      </c>
      <c r="J36" s="381">
        <v>0</v>
      </c>
      <c r="K36" s="381">
        <v>0</v>
      </c>
      <c r="L36" s="137">
        <f t="shared" si="1"/>
        <v>203</v>
      </c>
      <c r="M36" s="137"/>
      <c r="N36" s="381">
        <v>68</v>
      </c>
      <c r="O36" s="381">
        <v>80</v>
      </c>
      <c r="P36" s="381">
        <v>27</v>
      </c>
      <c r="Q36" s="381">
        <v>20</v>
      </c>
      <c r="R36" s="381">
        <v>1</v>
      </c>
      <c r="S36" s="381">
        <v>0</v>
      </c>
      <c r="T36" s="381">
        <v>0</v>
      </c>
      <c r="U36" s="136">
        <f t="shared" si="3"/>
        <v>196</v>
      </c>
      <c r="V36" s="425"/>
      <c r="W36" s="288"/>
    </row>
    <row r="37" spans="1:23" s="77" customFormat="1" ht="10.5" customHeight="1">
      <c r="A37" s="301"/>
      <c r="B37" s="2007"/>
      <c r="C37" s="233"/>
      <c r="D37" s="77" t="s">
        <v>233</v>
      </c>
      <c r="E37" s="381">
        <v>22</v>
      </c>
      <c r="F37" s="381">
        <v>25</v>
      </c>
      <c r="G37" s="381">
        <v>8</v>
      </c>
      <c r="H37" s="381">
        <v>9</v>
      </c>
      <c r="I37" s="381">
        <v>0</v>
      </c>
      <c r="J37" s="381">
        <v>1</v>
      </c>
      <c r="K37" s="381">
        <v>0</v>
      </c>
      <c r="L37" s="137">
        <f t="shared" si="1"/>
        <v>65</v>
      </c>
      <c r="M37" s="137"/>
      <c r="N37" s="381">
        <v>22</v>
      </c>
      <c r="O37" s="381">
        <v>24</v>
      </c>
      <c r="P37" s="381">
        <v>8</v>
      </c>
      <c r="Q37" s="381">
        <v>9</v>
      </c>
      <c r="R37" s="381">
        <v>0</v>
      </c>
      <c r="S37" s="381">
        <v>1</v>
      </c>
      <c r="T37" s="381">
        <v>0</v>
      </c>
      <c r="U37" s="136">
        <f t="shared" si="3"/>
        <v>64</v>
      </c>
      <c r="V37" s="425"/>
      <c r="W37" s="288"/>
    </row>
    <row r="38" spans="1:23" s="77" customFormat="1" ht="10.5" customHeight="1">
      <c r="A38" s="301"/>
      <c r="B38" s="2007"/>
      <c r="C38" s="233"/>
      <c r="D38" s="77" t="s">
        <v>232</v>
      </c>
      <c r="E38" s="381">
        <v>30</v>
      </c>
      <c r="F38" s="381">
        <v>49</v>
      </c>
      <c r="G38" s="381">
        <v>21</v>
      </c>
      <c r="H38" s="381">
        <v>16</v>
      </c>
      <c r="I38" s="381">
        <v>1</v>
      </c>
      <c r="J38" s="381">
        <v>0</v>
      </c>
      <c r="K38" s="381">
        <v>0</v>
      </c>
      <c r="L38" s="137">
        <f t="shared" si="1"/>
        <v>117</v>
      </c>
      <c r="M38" s="137"/>
      <c r="N38" s="381">
        <v>30</v>
      </c>
      <c r="O38" s="381">
        <v>48</v>
      </c>
      <c r="P38" s="381">
        <v>19</v>
      </c>
      <c r="Q38" s="381">
        <v>16</v>
      </c>
      <c r="R38" s="381">
        <v>1</v>
      </c>
      <c r="S38" s="381">
        <v>0</v>
      </c>
      <c r="T38" s="381">
        <v>0</v>
      </c>
      <c r="U38" s="136">
        <f t="shared" si="3"/>
        <v>114</v>
      </c>
      <c r="V38" s="425"/>
      <c r="W38" s="288"/>
    </row>
    <row r="39" spans="1:23" s="77" customFormat="1" ht="12" customHeight="1">
      <c r="A39" s="301"/>
      <c r="B39" s="2007"/>
      <c r="C39" s="391" t="s">
        <v>110</v>
      </c>
      <c r="E39" s="401">
        <f t="shared" ref="E39:K39" si="22">SUM(E40:E41)</f>
        <v>115</v>
      </c>
      <c r="F39" s="401">
        <f t="shared" si="22"/>
        <v>100</v>
      </c>
      <c r="G39" s="401">
        <f t="shared" si="22"/>
        <v>28</v>
      </c>
      <c r="H39" s="401">
        <f t="shared" si="22"/>
        <v>30</v>
      </c>
      <c r="I39" s="401">
        <f t="shared" si="22"/>
        <v>2</v>
      </c>
      <c r="J39" s="401">
        <f t="shared" si="22"/>
        <v>2</v>
      </c>
      <c r="K39" s="401">
        <f t="shared" si="22"/>
        <v>1</v>
      </c>
      <c r="L39" s="401">
        <f t="shared" ref="L39:L70" si="23">SUM(E39:K39)</f>
        <v>278</v>
      </c>
      <c r="M39" s="401"/>
      <c r="N39" s="401">
        <f t="shared" ref="N39:T39" si="24">SUM(N40:N41)</f>
        <v>114</v>
      </c>
      <c r="O39" s="401">
        <f t="shared" si="24"/>
        <v>93</v>
      </c>
      <c r="P39" s="401">
        <f t="shared" si="24"/>
        <v>25</v>
      </c>
      <c r="Q39" s="401">
        <f t="shared" si="24"/>
        <v>25</v>
      </c>
      <c r="R39" s="401">
        <f t="shared" si="24"/>
        <v>2</v>
      </c>
      <c r="S39" s="401">
        <f t="shared" si="24"/>
        <v>2</v>
      </c>
      <c r="T39" s="401">
        <f t="shared" si="24"/>
        <v>1</v>
      </c>
      <c r="U39" s="400">
        <f t="shared" ref="U39:U70" si="25">SUM(N39:T39)</f>
        <v>262</v>
      </c>
      <c r="V39" s="425"/>
      <c r="W39" s="288"/>
    </row>
    <row r="40" spans="1:23" s="77" customFormat="1" ht="10.5" customHeight="1">
      <c r="A40" s="301"/>
      <c r="B40" s="2007"/>
      <c r="C40" s="233"/>
      <c r="D40" s="77" t="s">
        <v>227</v>
      </c>
      <c r="E40" s="381">
        <v>82</v>
      </c>
      <c r="F40" s="381">
        <v>83</v>
      </c>
      <c r="G40" s="381">
        <v>20</v>
      </c>
      <c r="H40" s="381">
        <v>18</v>
      </c>
      <c r="I40" s="381">
        <v>1</v>
      </c>
      <c r="J40" s="381">
        <v>1</v>
      </c>
      <c r="K40" s="381">
        <v>1</v>
      </c>
      <c r="L40" s="137">
        <f t="shared" si="23"/>
        <v>206</v>
      </c>
      <c r="M40" s="137"/>
      <c r="N40" s="381">
        <v>81</v>
      </c>
      <c r="O40" s="381">
        <v>76</v>
      </c>
      <c r="P40" s="381">
        <v>17</v>
      </c>
      <c r="Q40" s="381">
        <v>13</v>
      </c>
      <c r="R40" s="381">
        <v>1</v>
      </c>
      <c r="S40" s="381">
        <v>1</v>
      </c>
      <c r="T40" s="381">
        <v>1</v>
      </c>
      <c r="U40" s="136">
        <f t="shared" si="25"/>
        <v>190</v>
      </c>
      <c r="V40" s="425"/>
      <c r="W40" s="288"/>
    </row>
    <row r="41" spans="1:23" s="77" customFormat="1" ht="10.5" customHeight="1">
      <c r="A41" s="301"/>
      <c r="B41" s="2007"/>
      <c r="C41" s="233"/>
      <c r="D41" s="77" t="s">
        <v>232</v>
      </c>
      <c r="E41" s="381">
        <v>33</v>
      </c>
      <c r="F41" s="381">
        <v>17</v>
      </c>
      <c r="G41" s="381">
        <v>8</v>
      </c>
      <c r="H41" s="381">
        <v>12</v>
      </c>
      <c r="I41" s="381">
        <v>1</v>
      </c>
      <c r="J41" s="381">
        <v>1</v>
      </c>
      <c r="K41" s="381">
        <v>0</v>
      </c>
      <c r="L41" s="137">
        <f t="shared" si="23"/>
        <v>72</v>
      </c>
      <c r="M41" s="137"/>
      <c r="N41" s="381">
        <v>33</v>
      </c>
      <c r="O41" s="381">
        <v>17</v>
      </c>
      <c r="P41" s="381">
        <v>8</v>
      </c>
      <c r="Q41" s="381">
        <v>12</v>
      </c>
      <c r="R41" s="381">
        <v>1</v>
      </c>
      <c r="S41" s="381">
        <v>1</v>
      </c>
      <c r="T41" s="381">
        <v>0</v>
      </c>
      <c r="U41" s="136">
        <f t="shared" si="25"/>
        <v>72</v>
      </c>
      <c r="V41" s="423"/>
      <c r="W41" s="288"/>
    </row>
    <row r="42" spans="1:23" s="77" customFormat="1" ht="12" customHeight="1">
      <c r="A42" s="301"/>
      <c r="B42" s="2007"/>
      <c r="C42" s="391" t="s">
        <v>56</v>
      </c>
      <c r="E42" s="401">
        <f t="shared" ref="E42:K42" si="26">SUM(E43:E46)</f>
        <v>131</v>
      </c>
      <c r="F42" s="401">
        <f t="shared" si="26"/>
        <v>151</v>
      </c>
      <c r="G42" s="401">
        <f t="shared" si="26"/>
        <v>54</v>
      </c>
      <c r="H42" s="401">
        <f t="shared" si="26"/>
        <v>30</v>
      </c>
      <c r="I42" s="401">
        <f t="shared" si="26"/>
        <v>0</v>
      </c>
      <c r="J42" s="401">
        <f t="shared" si="26"/>
        <v>0</v>
      </c>
      <c r="K42" s="401">
        <f t="shared" si="26"/>
        <v>0</v>
      </c>
      <c r="L42" s="401">
        <f t="shared" si="23"/>
        <v>366</v>
      </c>
      <c r="M42" s="401"/>
      <c r="N42" s="401">
        <f t="shared" ref="N42:T42" si="27">SUM(N43:N46)</f>
        <v>121</v>
      </c>
      <c r="O42" s="401">
        <f t="shared" si="27"/>
        <v>118</v>
      </c>
      <c r="P42" s="401">
        <f t="shared" si="27"/>
        <v>44</v>
      </c>
      <c r="Q42" s="401">
        <f t="shared" si="27"/>
        <v>22</v>
      </c>
      <c r="R42" s="401">
        <f t="shared" si="27"/>
        <v>0</v>
      </c>
      <c r="S42" s="401">
        <f t="shared" si="27"/>
        <v>0</v>
      </c>
      <c r="T42" s="401">
        <f t="shared" si="27"/>
        <v>0</v>
      </c>
      <c r="U42" s="400">
        <f t="shared" si="25"/>
        <v>305</v>
      </c>
      <c r="V42" s="425"/>
      <c r="W42" s="288"/>
    </row>
    <row r="43" spans="1:23" s="77" customFormat="1" ht="10.5" customHeight="1">
      <c r="A43" s="301"/>
      <c r="B43" s="2007"/>
      <c r="C43" s="233"/>
      <c r="D43" s="77" t="s">
        <v>228</v>
      </c>
      <c r="E43" s="381">
        <v>54</v>
      </c>
      <c r="F43" s="381">
        <v>75</v>
      </c>
      <c r="G43" s="381">
        <v>25</v>
      </c>
      <c r="H43" s="381">
        <v>16</v>
      </c>
      <c r="I43" s="381">
        <v>0</v>
      </c>
      <c r="J43" s="381">
        <v>0</v>
      </c>
      <c r="K43" s="381">
        <v>0</v>
      </c>
      <c r="L43" s="137">
        <f t="shared" si="23"/>
        <v>170</v>
      </c>
      <c r="M43" s="137"/>
      <c r="N43" s="381">
        <v>44</v>
      </c>
      <c r="O43" s="381">
        <v>43</v>
      </c>
      <c r="P43" s="381">
        <v>16</v>
      </c>
      <c r="Q43" s="381">
        <v>8</v>
      </c>
      <c r="R43" s="381">
        <v>0</v>
      </c>
      <c r="S43" s="381">
        <v>0</v>
      </c>
      <c r="T43" s="381">
        <v>0</v>
      </c>
      <c r="U43" s="136">
        <f t="shared" si="25"/>
        <v>111</v>
      </c>
      <c r="V43" s="425"/>
      <c r="W43" s="288"/>
    </row>
    <row r="44" spans="1:23" s="77" customFormat="1" ht="10.5" customHeight="1">
      <c r="A44" s="301"/>
      <c r="B44" s="2007"/>
      <c r="C44" s="233"/>
      <c r="D44" s="77" t="s">
        <v>231</v>
      </c>
      <c r="E44" s="381">
        <v>4</v>
      </c>
      <c r="F44" s="381">
        <v>5</v>
      </c>
      <c r="G44" s="381">
        <v>2</v>
      </c>
      <c r="H44" s="381">
        <v>2</v>
      </c>
      <c r="I44" s="381">
        <v>0</v>
      </c>
      <c r="J44" s="381">
        <v>0</v>
      </c>
      <c r="K44" s="381">
        <v>0</v>
      </c>
      <c r="L44" s="137">
        <f t="shared" si="23"/>
        <v>13</v>
      </c>
      <c r="M44" s="137"/>
      <c r="N44" s="381">
        <v>4</v>
      </c>
      <c r="O44" s="381">
        <v>5</v>
      </c>
      <c r="P44" s="381">
        <v>2</v>
      </c>
      <c r="Q44" s="381">
        <v>2</v>
      </c>
      <c r="R44" s="381">
        <v>0</v>
      </c>
      <c r="S44" s="381">
        <v>0</v>
      </c>
      <c r="T44" s="381">
        <v>0</v>
      </c>
      <c r="U44" s="136">
        <f t="shared" si="25"/>
        <v>13</v>
      </c>
      <c r="V44" s="424"/>
      <c r="W44" s="288"/>
    </row>
    <row r="45" spans="1:23" s="77" customFormat="1" ht="10.5" customHeight="1">
      <c r="A45" s="301"/>
      <c r="B45" s="2007"/>
      <c r="C45" s="233"/>
      <c r="D45" s="77" t="s">
        <v>230</v>
      </c>
      <c r="E45" s="381">
        <v>34</v>
      </c>
      <c r="F45" s="381">
        <v>29</v>
      </c>
      <c r="G45" s="381">
        <v>12</v>
      </c>
      <c r="H45" s="381">
        <v>2</v>
      </c>
      <c r="I45" s="381">
        <v>0</v>
      </c>
      <c r="J45" s="381">
        <v>0</v>
      </c>
      <c r="K45" s="381">
        <v>0</v>
      </c>
      <c r="L45" s="137">
        <f t="shared" si="23"/>
        <v>77</v>
      </c>
      <c r="M45" s="137"/>
      <c r="N45" s="381">
        <v>34</v>
      </c>
      <c r="O45" s="381">
        <v>29</v>
      </c>
      <c r="P45" s="381">
        <v>11</v>
      </c>
      <c r="Q45" s="381">
        <v>2</v>
      </c>
      <c r="R45" s="381">
        <v>0</v>
      </c>
      <c r="S45" s="381">
        <v>0</v>
      </c>
      <c r="T45" s="381">
        <v>0</v>
      </c>
      <c r="U45" s="136">
        <f t="shared" si="25"/>
        <v>76</v>
      </c>
      <c r="V45" s="423"/>
      <c r="W45" s="288"/>
    </row>
    <row r="46" spans="1:23" s="77" customFormat="1" ht="10.5" customHeight="1">
      <c r="A46" s="301"/>
      <c r="B46" s="2007"/>
      <c r="C46" s="233"/>
      <c r="D46" s="77" t="s">
        <v>226</v>
      </c>
      <c r="E46" s="381">
        <v>39</v>
      </c>
      <c r="F46" s="381">
        <v>42</v>
      </c>
      <c r="G46" s="381">
        <v>15</v>
      </c>
      <c r="H46" s="381">
        <v>10</v>
      </c>
      <c r="I46" s="381">
        <v>0</v>
      </c>
      <c r="J46" s="381">
        <v>0</v>
      </c>
      <c r="K46" s="381">
        <v>0</v>
      </c>
      <c r="L46" s="137">
        <f t="shared" si="23"/>
        <v>106</v>
      </c>
      <c r="M46" s="137"/>
      <c r="N46" s="381">
        <v>39</v>
      </c>
      <c r="O46" s="381">
        <v>41</v>
      </c>
      <c r="P46" s="381">
        <v>15</v>
      </c>
      <c r="Q46" s="381">
        <v>10</v>
      </c>
      <c r="R46" s="381">
        <v>0</v>
      </c>
      <c r="S46" s="381">
        <v>0</v>
      </c>
      <c r="T46" s="381">
        <v>0</v>
      </c>
      <c r="U46" s="136">
        <f t="shared" si="25"/>
        <v>105</v>
      </c>
      <c r="V46" s="423"/>
      <c r="W46" s="288"/>
    </row>
    <row r="47" spans="1:23" s="77" customFormat="1" ht="12" customHeight="1">
      <c r="A47" s="301"/>
      <c r="B47" s="2007"/>
      <c r="C47" s="391" t="s">
        <v>125</v>
      </c>
      <c r="E47" s="401">
        <f t="shared" ref="E47:K47" si="28">SUM(E48:E49)</f>
        <v>74</v>
      </c>
      <c r="F47" s="401">
        <f t="shared" si="28"/>
        <v>116</v>
      </c>
      <c r="G47" s="401">
        <f t="shared" si="28"/>
        <v>25</v>
      </c>
      <c r="H47" s="401">
        <f t="shared" si="28"/>
        <v>25</v>
      </c>
      <c r="I47" s="401">
        <f t="shared" si="28"/>
        <v>2</v>
      </c>
      <c r="J47" s="401">
        <f t="shared" si="28"/>
        <v>0</v>
      </c>
      <c r="K47" s="401">
        <f t="shared" si="28"/>
        <v>0</v>
      </c>
      <c r="L47" s="401">
        <f t="shared" si="23"/>
        <v>242</v>
      </c>
      <c r="M47" s="401"/>
      <c r="N47" s="401">
        <f t="shared" ref="N47:T47" si="29">SUM(N48:N49)</f>
        <v>72</v>
      </c>
      <c r="O47" s="401">
        <f t="shared" si="29"/>
        <v>113</v>
      </c>
      <c r="P47" s="401">
        <f t="shared" si="29"/>
        <v>21</v>
      </c>
      <c r="Q47" s="401">
        <f t="shared" si="29"/>
        <v>23</v>
      </c>
      <c r="R47" s="401">
        <f t="shared" si="29"/>
        <v>2</v>
      </c>
      <c r="S47" s="401">
        <f t="shared" si="29"/>
        <v>0</v>
      </c>
      <c r="T47" s="401">
        <f t="shared" si="29"/>
        <v>0</v>
      </c>
      <c r="U47" s="400">
        <f t="shared" si="25"/>
        <v>231</v>
      </c>
      <c r="V47" s="423"/>
      <c r="W47" s="288"/>
    </row>
    <row r="48" spans="1:23" s="77" customFormat="1" ht="10.5" customHeight="1">
      <c r="A48" s="301"/>
      <c r="B48" s="2007"/>
      <c r="C48" s="233"/>
      <c r="D48" s="77" t="s">
        <v>228</v>
      </c>
      <c r="E48" s="381">
        <v>38</v>
      </c>
      <c r="F48" s="381">
        <v>44</v>
      </c>
      <c r="G48" s="381">
        <v>10</v>
      </c>
      <c r="H48" s="381">
        <v>4</v>
      </c>
      <c r="I48" s="381">
        <v>2</v>
      </c>
      <c r="J48" s="381">
        <v>0</v>
      </c>
      <c r="K48" s="381">
        <v>0</v>
      </c>
      <c r="L48" s="137">
        <f t="shared" si="23"/>
        <v>98</v>
      </c>
      <c r="M48" s="137"/>
      <c r="N48" s="381">
        <v>37</v>
      </c>
      <c r="O48" s="381">
        <v>43</v>
      </c>
      <c r="P48" s="381">
        <v>7</v>
      </c>
      <c r="Q48" s="381">
        <v>4</v>
      </c>
      <c r="R48" s="381">
        <v>2</v>
      </c>
      <c r="S48" s="381">
        <v>0</v>
      </c>
      <c r="T48" s="381">
        <v>0</v>
      </c>
      <c r="U48" s="136">
        <f t="shared" si="25"/>
        <v>93</v>
      </c>
      <c r="V48" s="423"/>
      <c r="W48" s="288"/>
    </row>
    <row r="49" spans="1:39" s="77" customFormat="1" ht="10.5" customHeight="1">
      <c r="A49" s="301"/>
      <c r="B49" s="2007"/>
      <c r="C49" s="233"/>
      <c r="D49" s="77" t="s">
        <v>227</v>
      </c>
      <c r="E49" s="381">
        <v>36</v>
      </c>
      <c r="F49" s="381">
        <v>72</v>
      </c>
      <c r="G49" s="381">
        <v>15</v>
      </c>
      <c r="H49" s="381">
        <v>21</v>
      </c>
      <c r="I49" s="381">
        <v>0</v>
      </c>
      <c r="J49" s="381">
        <v>0</v>
      </c>
      <c r="K49" s="381">
        <v>0</v>
      </c>
      <c r="L49" s="137">
        <f t="shared" si="23"/>
        <v>144</v>
      </c>
      <c r="M49" s="137"/>
      <c r="N49" s="381">
        <v>35</v>
      </c>
      <c r="O49" s="381">
        <v>70</v>
      </c>
      <c r="P49" s="381">
        <v>14</v>
      </c>
      <c r="Q49" s="381">
        <v>19</v>
      </c>
      <c r="R49" s="381">
        <v>0</v>
      </c>
      <c r="S49" s="381">
        <v>0</v>
      </c>
      <c r="T49" s="381">
        <v>0</v>
      </c>
      <c r="U49" s="136">
        <f t="shared" si="25"/>
        <v>138</v>
      </c>
      <c r="W49" s="288"/>
      <c r="X49" s="288"/>
      <c r="Y49" s="288"/>
      <c r="Z49" s="288"/>
      <c r="AA49" s="288"/>
      <c r="AB49" s="288"/>
      <c r="AC49" s="288"/>
      <c r="AD49" s="288"/>
      <c r="AE49" s="288"/>
      <c r="AF49" s="288"/>
      <c r="AG49" s="288"/>
      <c r="AH49" s="288"/>
      <c r="AI49" s="288"/>
      <c r="AJ49" s="288"/>
      <c r="AK49" s="288"/>
      <c r="AL49" s="288"/>
      <c r="AM49" s="288"/>
    </row>
    <row r="50" spans="1:39" s="77" customFormat="1" ht="12" customHeight="1">
      <c r="A50" s="301"/>
      <c r="B50" s="2007"/>
      <c r="C50" s="391" t="s">
        <v>124</v>
      </c>
      <c r="E50" s="401">
        <f t="shared" ref="E50:K50" si="30">SUM(E51:E53)</f>
        <v>27</v>
      </c>
      <c r="F50" s="401">
        <f t="shared" si="30"/>
        <v>28</v>
      </c>
      <c r="G50" s="401">
        <f t="shared" si="30"/>
        <v>19</v>
      </c>
      <c r="H50" s="401">
        <f t="shared" si="30"/>
        <v>10</v>
      </c>
      <c r="I50" s="401">
        <f t="shared" si="30"/>
        <v>1</v>
      </c>
      <c r="J50" s="401">
        <f t="shared" si="30"/>
        <v>0</v>
      </c>
      <c r="K50" s="401">
        <f t="shared" si="30"/>
        <v>0</v>
      </c>
      <c r="L50" s="401">
        <f t="shared" si="23"/>
        <v>85</v>
      </c>
      <c r="M50" s="401"/>
      <c r="N50" s="401">
        <f t="shared" ref="N50:T50" si="31">SUM(N51:N53)</f>
        <v>25</v>
      </c>
      <c r="O50" s="401">
        <f t="shared" si="31"/>
        <v>28</v>
      </c>
      <c r="P50" s="401">
        <f t="shared" si="31"/>
        <v>18</v>
      </c>
      <c r="Q50" s="401">
        <f t="shared" si="31"/>
        <v>8</v>
      </c>
      <c r="R50" s="401">
        <f t="shared" si="31"/>
        <v>1</v>
      </c>
      <c r="S50" s="401">
        <f t="shared" si="31"/>
        <v>0</v>
      </c>
      <c r="T50" s="401">
        <f t="shared" si="31"/>
        <v>0</v>
      </c>
      <c r="U50" s="400">
        <f t="shared" si="25"/>
        <v>80</v>
      </c>
      <c r="W50" s="288"/>
      <c r="X50" s="288"/>
      <c r="Y50" s="288"/>
      <c r="Z50" s="288"/>
      <c r="AA50" s="288"/>
      <c r="AB50" s="288"/>
      <c r="AC50" s="288"/>
      <c r="AD50" s="288"/>
      <c r="AE50" s="288"/>
      <c r="AF50" s="288"/>
      <c r="AG50" s="288"/>
      <c r="AH50" s="288"/>
      <c r="AI50" s="288"/>
      <c r="AJ50" s="288"/>
      <c r="AK50" s="288"/>
      <c r="AL50" s="288"/>
      <c r="AM50" s="288"/>
    </row>
    <row r="51" spans="1:39" s="77" customFormat="1" ht="10.5" customHeight="1">
      <c r="A51" s="301"/>
      <c r="B51" s="2007"/>
      <c r="C51" s="233"/>
      <c r="D51" s="77" t="s">
        <v>228</v>
      </c>
      <c r="E51" s="381">
        <v>11</v>
      </c>
      <c r="F51" s="381">
        <v>10</v>
      </c>
      <c r="G51" s="381">
        <v>11</v>
      </c>
      <c r="H51" s="381">
        <v>6</v>
      </c>
      <c r="I51" s="381">
        <v>1</v>
      </c>
      <c r="J51" s="381">
        <v>0</v>
      </c>
      <c r="K51" s="381">
        <v>0</v>
      </c>
      <c r="L51" s="137">
        <f t="shared" si="23"/>
        <v>39</v>
      </c>
      <c r="M51" s="137"/>
      <c r="N51" s="381">
        <v>11</v>
      </c>
      <c r="O51" s="381">
        <v>10</v>
      </c>
      <c r="P51" s="381">
        <v>11</v>
      </c>
      <c r="Q51" s="381">
        <v>5</v>
      </c>
      <c r="R51" s="381">
        <v>1</v>
      </c>
      <c r="S51" s="381">
        <v>0</v>
      </c>
      <c r="T51" s="381">
        <v>0</v>
      </c>
      <c r="U51" s="136">
        <f t="shared" si="25"/>
        <v>38</v>
      </c>
      <c r="W51" s="288"/>
      <c r="X51" s="288"/>
      <c r="Y51" s="288"/>
      <c r="Z51" s="288"/>
      <c r="AA51" s="288"/>
      <c r="AB51" s="288"/>
      <c r="AC51" s="288"/>
      <c r="AD51" s="288"/>
      <c r="AE51" s="288"/>
      <c r="AF51" s="288"/>
      <c r="AG51" s="288"/>
      <c r="AH51" s="288"/>
      <c r="AI51" s="288"/>
      <c r="AJ51" s="288"/>
      <c r="AK51" s="288"/>
      <c r="AL51" s="288"/>
      <c r="AM51" s="288"/>
    </row>
    <row r="52" spans="1:39" s="77" customFormat="1" ht="10.5" customHeight="1">
      <c r="A52" s="301"/>
      <c r="B52" s="2007"/>
      <c r="C52" s="233"/>
      <c r="D52" s="77" t="s">
        <v>229</v>
      </c>
      <c r="E52" s="381">
        <v>1</v>
      </c>
      <c r="F52" s="381">
        <v>0</v>
      </c>
      <c r="G52" s="381">
        <v>0</v>
      </c>
      <c r="H52" s="381">
        <v>0</v>
      </c>
      <c r="I52" s="381">
        <v>0</v>
      </c>
      <c r="J52" s="381">
        <v>0</v>
      </c>
      <c r="K52" s="381">
        <v>0</v>
      </c>
      <c r="L52" s="137">
        <f t="shared" si="23"/>
        <v>1</v>
      </c>
      <c r="M52" s="137"/>
      <c r="N52" s="381">
        <v>0</v>
      </c>
      <c r="O52" s="381">
        <v>0</v>
      </c>
      <c r="P52" s="381">
        <v>0</v>
      </c>
      <c r="Q52" s="381">
        <v>0</v>
      </c>
      <c r="R52" s="381">
        <v>0</v>
      </c>
      <c r="S52" s="381">
        <v>0</v>
      </c>
      <c r="T52" s="381">
        <v>0</v>
      </c>
      <c r="U52" s="136">
        <f t="shared" si="25"/>
        <v>0</v>
      </c>
      <c r="W52" s="288"/>
      <c r="X52" s="288"/>
      <c r="Y52" s="288"/>
      <c r="Z52" s="288"/>
      <c r="AA52" s="288"/>
      <c r="AB52" s="288"/>
      <c r="AC52" s="288"/>
      <c r="AD52" s="288"/>
      <c r="AE52" s="288"/>
      <c r="AF52" s="288"/>
      <c r="AG52" s="288"/>
      <c r="AH52" s="288"/>
      <c r="AI52" s="288"/>
      <c r="AJ52" s="288"/>
      <c r="AK52" s="288"/>
      <c r="AL52" s="288"/>
      <c r="AM52" s="288"/>
    </row>
    <row r="53" spans="1:39" s="77" customFormat="1" ht="10.5" customHeight="1">
      <c r="A53" s="301"/>
      <c r="B53" s="2007"/>
      <c r="C53" s="233"/>
      <c r="D53" s="77" t="s">
        <v>227</v>
      </c>
      <c r="E53" s="381">
        <v>15</v>
      </c>
      <c r="F53" s="381">
        <v>18</v>
      </c>
      <c r="G53" s="381">
        <v>8</v>
      </c>
      <c r="H53" s="381">
        <v>4</v>
      </c>
      <c r="I53" s="381">
        <v>0</v>
      </c>
      <c r="J53" s="381">
        <v>0</v>
      </c>
      <c r="K53" s="381">
        <v>0</v>
      </c>
      <c r="L53" s="137">
        <f t="shared" si="23"/>
        <v>45</v>
      </c>
      <c r="M53" s="137"/>
      <c r="N53" s="381">
        <v>14</v>
      </c>
      <c r="O53" s="381">
        <v>18</v>
      </c>
      <c r="P53" s="381">
        <v>7</v>
      </c>
      <c r="Q53" s="381">
        <v>3</v>
      </c>
      <c r="R53" s="381">
        <v>0</v>
      </c>
      <c r="S53" s="381">
        <v>0</v>
      </c>
      <c r="T53" s="381">
        <v>0</v>
      </c>
      <c r="U53" s="136">
        <f t="shared" si="25"/>
        <v>42</v>
      </c>
      <c r="W53" s="288"/>
      <c r="X53" s="288"/>
      <c r="Y53" s="288"/>
      <c r="Z53" s="288"/>
      <c r="AA53" s="288"/>
      <c r="AB53" s="288"/>
      <c r="AC53" s="288"/>
      <c r="AD53" s="288"/>
      <c r="AE53" s="288"/>
      <c r="AF53" s="288"/>
      <c r="AG53" s="288"/>
      <c r="AH53" s="288"/>
      <c r="AI53" s="288"/>
      <c r="AJ53" s="288"/>
      <c r="AK53" s="288"/>
      <c r="AL53" s="288"/>
      <c r="AM53" s="288"/>
    </row>
    <row r="54" spans="1:39" s="77" customFormat="1" ht="12" customHeight="1">
      <c r="A54" s="301"/>
      <c r="B54" s="2007"/>
      <c r="C54" s="391" t="s">
        <v>53</v>
      </c>
      <c r="E54" s="401">
        <f t="shared" ref="E54:K54" si="32">SUM(E55:E56)</f>
        <v>36</v>
      </c>
      <c r="F54" s="401">
        <f t="shared" si="32"/>
        <v>25</v>
      </c>
      <c r="G54" s="401">
        <f t="shared" si="32"/>
        <v>9</v>
      </c>
      <c r="H54" s="401">
        <f t="shared" si="32"/>
        <v>6</v>
      </c>
      <c r="I54" s="401">
        <f t="shared" si="32"/>
        <v>1</v>
      </c>
      <c r="J54" s="401">
        <f t="shared" si="32"/>
        <v>0</v>
      </c>
      <c r="K54" s="401">
        <f t="shared" si="32"/>
        <v>0</v>
      </c>
      <c r="L54" s="401">
        <f t="shared" si="23"/>
        <v>77</v>
      </c>
      <c r="M54" s="401"/>
      <c r="N54" s="401">
        <f t="shared" ref="N54:T54" si="33">SUM(N55:N56)</f>
        <v>33</v>
      </c>
      <c r="O54" s="401">
        <f t="shared" si="33"/>
        <v>19</v>
      </c>
      <c r="P54" s="401">
        <f t="shared" si="33"/>
        <v>9</v>
      </c>
      <c r="Q54" s="401">
        <f t="shared" si="33"/>
        <v>4</v>
      </c>
      <c r="R54" s="401">
        <f t="shared" si="33"/>
        <v>0</v>
      </c>
      <c r="S54" s="401">
        <f t="shared" si="33"/>
        <v>0</v>
      </c>
      <c r="T54" s="401">
        <f t="shared" si="33"/>
        <v>0</v>
      </c>
      <c r="U54" s="400">
        <f t="shared" si="25"/>
        <v>65</v>
      </c>
      <c r="W54" s="288"/>
      <c r="X54" s="288"/>
      <c r="Y54" s="288"/>
      <c r="Z54" s="288"/>
      <c r="AA54" s="288"/>
      <c r="AB54" s="288"/>
      <c r="AC54" s="288"/>
      <c r="AD54" s="288"/>
      <c r="AE54" s="288"/>
      <c r="AF54" s="288"/>
      <c r="AG54" s="288"/>
      <c r="AH54" s="288"/>
      <c r="AI54" s="288"/>
      <c r="AJ54" s="288"/>
      <c r="AK54" s="288"/>
      <c r="AL54" s="288"/>
      <c r="AM54" s="288"/>
    </row>
    <row r="55" spans="1:39" s="77" customFormat="1" ht="10.5" customHeight="1">
      <c r="A55" s="301"/>
      <c r="B55" s="2007"/>
      <c r="C55" s="233"/>
      <c r="D55" s="77" t="s">
        <v>228</v>
      </c>
      <c r="E55" s="381">
        <v>17</v>
      </c>
      <c r="F55" s="381">
        <v>14</v>
      </c>
      <c r="G55" s="381">
        <v>6</v>
      </c>
      <c r="H55" s="381">
        <v>3</v>
      </c>
      <c r="I55" s="381">
        <v>1</v>
      </c>
      <c r="J55" s="381">
        <v>0</v>
      </c>
      <c r="K55" s="381">
        <v>0</v>
      </c>
      <c r="L55" s="137">
        <f t="shared" si="23"/>
        <v>41</v>
      </c>
      <c r="M55" s="137"/>
      <c r="N55" s="381">
        <v>14</v>
      </c>
      <c r="O55" s="381">
        <v>8</v>
      </c>
      <c r="P55" s="381">
        <v>6</v>
      </c>
      <c r="Q55" s="381">
        <v>1</v>
      </c>
      <c r="R55" s="381">
        <v>0</v>
      </c>
      <c r="S55" s="381">
        <v>0</v>
      </c>
      <c r="T55" s="381">
        <v>0</v>
      </c>
      <c r="U55" s="136">
        <f t="shared" si="25"/>
        <v>29</v>
      </c>
      <c r="W55" s="288"/>
      <c r="X55" s="288"/>
      <c r="Y55" s="288"/>
      <c r="Z55" s="288"/>
      <c r="AA55" s="288"/>
      <c r="AB55" s="288"/>
      <c r="AC55" s="288"/>
      <c r="AD55" s="288"/>
      <c r="AE55" s="288"/>
      <c r="AF55" s="288"/>
      <c r="AG55" s="288"/>
      <c r="AH55" s="288"/>
      <c r="AI55" s="288"/>
      <c r="AJ55" s="288"/>
      <c r="AK55" s="288"/>
      <c r="AL55" s="288"/>
      <c r="AM55" s="288"/>
    </row>
    <row r="56" spans="1:39" s="77" customFormat="1" ht="10.5" customHeight="1">
      <c r="A56" s="301"/>
      <c r="B56" s="2007"/>
      <c r="C56" s="233"/>
      <c r="D56" s="77" t="s">
        <v>227</v>
      </c>
      <c r="E56" s="381">
        <v>19</v>
      </c>
      <c r="F56" s="381">
        <v>11</v>
      </c>
      <c r="G56" s="381">
        <v>3</v>
      </c>
      <c r="H56" s="381">
        <v>3</v>
      </c>
      <c r="I56" s="381">
        <v>0</v>
      </c>
      <c r="J56" s="381">
        <v>0</v>
      </c>
      <c r="K56" s="381">
        <v>0</v>
      </c>
      <c r="L56" s="137">
        <f t="shared" si="23"/>
        <v>36</v>
      </c>
      <c r="M56" s="137"/>
      <c r="N56" s="381">
        <v>19</v>
      </c>
      <c r="O56" s="381">
        <v>11</v>
      </c>
      <c r="P56" s="381">
        <v>3</v>
      </c>
      <c r="Q56" s="381">
        <v>3</v>
      </c>
      <c r="R56" s="381">
        <v>0</v>
      </c>
      <c r="S56" s="381">
        <v>0</v>
      </c>
      <c r="T56" s="381">
        <v>0</v>
      </c>
      <c r="U56" s="136">
        <f t="shared" si="25"/>
        <v>36</v>
      </c>
      <c r="W56" s="288"/>
      <c r="X56" s="288"/>
      <c r="Y56" s="288"/>
      <c r="Z56" s="288"/>
      <c r="AA56" s="288"/>
      <c r="AB56" s="288"/>
      <c r="AC56" s="288"/>
      <c r="AD56" s="288"/>
      <c r="AE56" s="288"/>
      <c r="AF56" s="288"/>
      <c r="AG56" s="288"/>
      <c r="AH56" s="288"/>
      <c r="AI56" s="288"/>
      <c r="AJ56" s="288"/>
      <c r="AK56" s="288"/>
      <c r="AL56" s="288"/>
      <c r="AM56" s="288"/>
    </row>
    <row r="57" spans="1:39" s="77" customFormat="1" ht="12" customHeight="1">
      <c r="A57" s="301"/>
      <c r="B57" s="2007"/>
      <c r="C57" s="391" t="s">
        <v>123</v>
      </c>
      <c r="E57" s="401">
        <f t="shared" ref="E57:K57" si="34">SUM(E58:E60)</f>
        <v>65</v>
      </c>
      <c r="F57" s="401">
        <f t="shared" si="34"/>
        <v>52</v>
      </c>
      <c r="G57" s="401">
        <f t="shared" si="34"/>
        <v>10</v>
      </c>
      <c r="H57" s="401">
        <f t="shared" si="34"/>
        <v>5</v>
      </c>
      <c r="I57" s="401">
        <f t="shared" si="34"/>
        <v>1</v>
      </c>
      <c r="J57" s="401">
        <f t="shared" si="34"/>
        <v>0</v>
      </c>
      <c r="K57" s="401">
        <f t="shared" si="34"/>
        <v>0</v>
      </c>
      <c r="L57" s="401">
        <f t="shared" si="23"/>
        <v>133</v>
      </c>
      <c r="M57" s="401"/>
      <c r="N57" s="401">
        <f t="shared" ref="N57:T57" si="35">SUM(N58:N60)</f>
        <v>65</v>
      </c>
      <c r="O57" s="401">
        <f t="shared" si="35"/>
        <v>52</v>
      </c>
      <c r="P57" s="401">
        <f t="shared" si="35"/>
        <v>10</v>
      </c>
      <c r="Q57" s="401">
        <f t="shared" si="35"/>
        <v>5</v>
      </c>
      <c r="R57" s="401">
        <f t="shared" si="35"/>
        <v>1</v>
      </c>
      <c r="S57" s="401">
        <f t="shared" si="35"/>
        <v>0</v>
      </c>
      <c r="T57" s="401">
        <f t="shared" si="35"/>
        <v>0</v>
      </c>
      <c r="U57" s="400">
        <f t="shared" si="25"/>
        <v>133</v>
      </c>
      <c r="W57" s="288"/>
      <c r="X57" s="288"/>
      <c r="Y57" s="288"/>
      <c r="Z57" s="288"/>
      <c r="AA57" s="288"/>
      <c r="AB57" s="288"/>
      <c r="AC57" s="288"/>
      <c r="AD57" s="288"/>
      <c r="AE57" s="288"/>
      <c r="AF57" s="288"/>
      <c r="AG57" s="288"/>
      <c r="AH57" s="288"/>
      <c r="AI57" s="288"/>
      <c r="AJ57" s="288"/>
      <c r="AK57" s="288"/>
      <c r="AL57" s="288"/>
      <c r="AM57" s="288"/>
    </row>
    <row r="58" spans="1:39" s="288" customFormat="1" ht="10.5" customHeight="1">
      <c r="A58" s="301"/>
      <c r="B58" s="2007"/>
      <c r="C58" s="421"/>
      <c r="D58" s="77" t="s">
        <v>228</v>
      </c>
      <c r="E58" s="381">
        <v>35</v>
      </c>
      <c r="F58" s="381">
        <v>26</v>
      </c>
      <c r="G58" s="381">
        <v>5</v>
      </c>
      <c r="H58" s="381">
        <v>2</v>
      </c>
      <c r="I58" s="381">
        <v>1</v>
      </c>
      <c r="J58" s="381">
        <v>0</v>
      </c>
      <c r="K58" s="381">
        <v>0</v>
      </c>
      <c r="L58" s="137">
        <f t="shared" si="23"/>
        <v>69</v>
      </c>
      <c r="M58" s="137"/>
      <c r="N58" s="381">
        <v>35</v>
      </c>
      <c r="O58" s="381">
        <v>26</v>
      </c>
      <c r="P58" s="381">
        <v>5</v>
      </c>
      <c r="Q58" s="381">
        <v>2</v>
      </c>
      <c r="R58" s="381">
        <v>1</v>
      </c>
      <c r="S58" s="381">
        <v>0</v>
      </c>
      <c r="T58" s="381">
        <v>0</v>
      </c>
      <c r="U58" s="136">
        <f t="shared" si="25"/>
        <v>69</v>
      </c>
      <c r="V58" s="77"/>
      <c r="W58" s="422"/>
      <c r="X58" s="422"/>
      <c r="Y58" s="422"/>
    </row>
    <row r="59" spans="1:39" s="77" customFormat="1" ht="10.5" customHeight="1">
      <c r="A59" s="301"/>
      <c r="B59" s="2007"/>
      <c r="C59" s="421"/>
      <c r="D59" s="77" t="s">
        <v>227</v>
      </c>
      <c r="E59" s="381">
        <v>20</v>
      </c>
      <c r="F59" s="381">
        <v>18</v>
      </c>
      <c r="G59" s="381">
        <v>3</v>
      </c>
      <c r="H59" s="381">
        <v>3</v>
      </c>
      <c r="I59" s="381">
        <v>0</v>
      </c>
      <c r="J59" s="381">
        <v>0</v>
      </c>
      <c r="K59" s="381">
        <v>0</v>
      </c>
      <c r="L59" s="137">
        <f t="shared" si="23"/>
        <v>44</v>
      </c>
      <c r="M59" s="137"/>
      <c r="N59" s="381">
        <v>20</v>
      </c>
      <c r="O59" s="381">
        <v>18</v>
      </c>
      <c r="P59" s="381">
        <v>3</v>
      </c>
      <c r="Q59" s="381">
        <v>3</v>
      </c>
      <c r="R59" s="381">
        <v>0</v>
      </c>
      <c r="S59" s="381">
        <v>0</v>
      </c>
      <c r="T59" s="381">
        <v>0</v>
      </c>
      <c r="U59" s="136">
        <f t="shared" si="25"/>
        <v>44</v>
      </c>
      <c r="W59" s="288"/>
      <c r="X59" s="288"/>
      <c r="Y59" s="288"/>
      <c r="Z59" s="288"/>
      <c r="AA59" s="288"/>
      <c r="AB59" s="288"/>
      <c r="AC59" s="288"/>
      <c r="AD59" s="288"/>
      <c r="AE59" s="288"/>
      <c r="AF59" s="288"/>
      <c r="AG59" s="288"/>
      <c r="AH59" s="288"/>
      <c r="AI59" s="288"/>
      <c r="AJ59" s="288"/>
      <c r="AK59" s="288"/>
      <c r="AL59" s="288"/>
      <c r="AM59" s="288"/>
    </row>
    <row r="60" spans="1:39" s="77" customFormat="1" ht="10.5" customHeight="1">
      <c r="A60" s="301"/>
      <c r="B60" s="2007"/>
      <c r="C60" s="421"/>
      <c r="D60" s="77" t="s">
        <v>226</v>
      </c>
      <c r="E60" s="381">
        <v>10</v>
      </c>
      <c r="F60" s="381">
        <v>8</v>
      </c>
      <c r="G60" s="381">
        <v>2</v>
      </c>
      <c r="H60" s="381">
        <v>0</v>
      </c>
      <c r="I60" s="381">
        <v>0</v>
      </c>
      <c r="J60" s="381">
        <v>0</v>
      </c>
      <c r="K60" s="381">
        <v>0</v>
      </c>
      <c r="L60" s="137">
        <f t="shared" si="23"/>
        <v>20</v>
      </c>
      <c r="M60" s="137"/>
      <c r="N60" s="381">
        <v>10</v>
      </c>
      <c r="O60" s="381">
        <v>8</v>
      </c>
      <c r="P60" s="381">
        <v>2</v>
      </c>
      <c r="Q60" s="381">
        <v>0</v>
      </c>
      <c r="R60" s="381">
        <v>0</v>
      </c>
      <c r="S60" s="381">
        <v>0</v>
      </c>
      <c r="T60" s="381">
        <v>0</v>
      </c>
      <c r="U60" s="136">
        <f t="shared" si="25"/>
        <v>20</v>
      </c>
      <c r="W60" s="288"/>
      <c r="X60" s="288"/>
      <c r="Y60" s="288"/>
      <c r="Z60" s="288"/>
      <c r="AA60" s="288"/>
      <c r="AB60" s="288"/>
      <c r="AC60" s="288"/>
      <c r="AD60" s="288"/>
      <c r="AE60" s="288"/>
      <c r="AF60" s="288"/>
      <c r="AG60" s="288"/>
      <c r="AH60" s="288"/>
      <c r="AI60" s="288"/>
      <c r="AJ60" s="288"/>
      <c r="AK60" s="288"/>
      <c r="AL60" s="288"/>
      <c r="AM60" s="288"/>
    </row>
    <row r="61" spans="1:39" s="77" customFormat="1" ht="12" customHeight="1">
      <c r="A61" s="301"/>
      <c r="B61" s="2007"/>
      <c r="C61" s="391" t="s">
        <v>32</v>
      </c>
      <c r="D61" s="47"/>
      <c r="E61" s="401">
        <f t="shared" ref="E61:K61" si="36">SUM(E62)</f>
        <v>2</v>
      </c>
      <c r="F61" s="401">
        <f t="shared" si="36"/>
        <v>4</v>
      </c>
      <c r="G61" s="401">
        <f t="shared" si="36"/>
        <v>5</v>
      </c>
      <c r="H61" s="401">
        <f t="shared" si="36"/>
        <v>19</v>
      </c>
      <c r="I61" s="401">
        <f t="shared" si="36"/>
        <v>15</v>
      </c>
      <c r="J61" s="401">
        <f t="shared" si="36"/>
        <v>5</v>
      </c>
      <c r="K61" s="401">
        <f t="shared" si="36"/>
        <v>13</v>
      </c>
      <c r="L61" s="401">
        <f t="shared" si="23"/>
        <v>63</v>
      </c>
      <c r="M61" s="401"/>
      <c r="N61" s="401">
        <f t="shared" ref="N61:T61" si="37">SUM(N62)</f>
        <v>2</v>
      </c>
      <c r="O61" s="401">
        <f t="shared" si="37"/>
        <v>4</v>
      </c>
      <c r="P61" s="401">
        <f t="shared" si="37"/>
        <v>5</v>
      </c>
      <c r="Q61" s="401">
        <f t="shared" si="37"/>
        <v>19</v>
      </c>
      <c r="R61" s="401">
        <f t="shared" si="37"/>
        <v>15</v>
      </c>
      <c r="S61" s="401">
        <f t="shared" si="37"/>
        <v>5</v>
      </c>
      <c r="T61" s="401">
        <f t="shared" si="37"/>
        <v>13</v>
      </c>
      <c r="U61" s="400">
        <f t="shared" si="25"/>
        <v>63</v>
      </c>
      <c r="W61" s="288"/>
      <c r="X61" s="288"/>
      <c r="Y61" s="288"/>
      <c r="Z61" s="288"/>
      <c r="AA61" s="288"/>
      <c r="AB61" s="288"/>
      <c r="AC61" s="288"/>
      <c r="AD61" s="288"/>
      <c r="AE61" s="288"/>
      <c r="AF61" s="288"/>
      <c r="AG61" s="288"/>
      <c r="AH61" s="288"/>
      <c r="AI61" s="288"/>
      <c r="AJ61" s="288"/>
      <c r="AK61" s="288"/>
      <c r="AL61" s="288"/>
      <c r="AM61" s="288"/>
    </row>
    <row r="62" spans="1:39" s="77" customFormat="1" ht="10.5" customHeight="1">
      <c r="A62" s="301"/>
      <c r="B62" s="2007"/>
      <c r="C62" s="233"/>
      <c r="D62" s="77" t="s">
        <v>225</v>
      </c>
      <c r="E62" s="381">
        <v>2</v>
      </c>
      <c r="F62" s="381">
        <v>4</v>
      </c>
      <c r="G62" s="381">
        <v>5</v>
      </c>
      <c r="H62" s="381">
        <v>19</v>
      </c>
      <c r="I62" s="381">
        <v>15</v>
      </c>
      <c r="J62" s="381">
        <v>5</v>
      </c>
      <c r="K62" s="381">
        <v>13</v>
      </c>
      <c r="L62" s="137">
        <f t="shared" si="23"/>
        <v>63</v>
      </c>
      <c r="M62" s="137"/>
      <c r="N62" s="381">
        <v>2</v>
      </c>
      <c r="O62" s="381">
        <v>4</v>
      </c>
      <c r="P62" s="381">
        <v>5</v>
      </c>
      <c r="Q62" s="381">
        <v>19</v>
      </c>
      <c r="R62" s="381">
        <v>15</v>
      </c>
      <c r="S62" s="381">
        <v>5</v>
      </c>
      <c r="T62" s="381">
        <v>13</v>
      </c>
      <c r="U62" s="136">
        <f t="shared" si="25"/>
        <v>63</v>
      </c>
      <c r="W62" s="288"/>
      <c r="X62" s="288"/>
      <c r="Y62" s="288"/>
      <c r="Z62" s="288"/>
      <c r="AA62" s="288"/>
      <c r="AB62" s="288"/>
      <c r="AC62" s="288"/>
      <c r="AD62" s="288"/>
      <c r="AE62" s="288"/>
      <c r="AF62" s="288"/>
      <c r="AG62" s="288"/>
      <c r="AH62" s="288"/>
      <c r="AI62" s="288"/>
      <c r="AJ62" s="288"/>
      <c r="AK62" s="288"/>
      <c r="AL62" s="288"/>
      <c r="AM62" s="288"/>
    </row>
    <row r="63" spans="1:39" s="77" customFormat="1" ht="12" customHeight="1">
      <c r="A63" s="301"/>
      <c r="B63" s="2006">
        <v>1403</v>
      </c>
      <c r="C63" s="35" t="s">
        <v>14</v>
      </c>
      <c r="D63" s="111"/>
      <c r="E63" s="63">
        <f t="shared" ref="E63:K63" si="38">SUM(E64,E66,E68)</f>
        <v>110</v>
      </c>
      <c r="F63" s="63">
        <f t="shared" si="38"/>
        <v>114</v>
      </c>
      <c r="G63" s="63">
        <f t="shared" si="38"/>
        <v>39</v>
      </c>
      <c r="H63" s="63">
        <f t="shared" si="38"/>
        <v>30</v>
      </c>
      <c r="I63" s="63">
        <f t="shared" si="38"/>
        <v>4</v>
      </c>
      <c r="J63" s="63">
        <f t="shared" si="38"/>
        <v>5</v>
      </c>
      <c r="K63" s="63">
        <f t="shared" si="38"/>
        <v>18</v>
      </c>
      <c r="L63" s="63">
        <f t="shared" si="23"/>
        <v>320</v>
      </c>
      <c r="M63" s="63"/>
      <c r="N63" s="63">
        <f t="shared" ref="N63:T63" si="39">SUM(N64,N66,N68)</f>
        <v>76</v>
      </c>
      <c r="O63" s="63">
        <f t="shared" si="39"/>
        <v>81</v>
      </c>
      <c r="P63" s="63">
        <f t="shared" si="39"/>
        <v>24</v>
      </c>
      <c r="Q63" s="63">
        <f t="shared" si="39"/>
        <v>25</v>
      </c>
      <c r="R63" s="63">
        <f t="shared" si="39"/>
        <v>3</v>
      </c>
      <c r="S63" s="63">
        <f t="shared" si="39"/>
        <v>5</v>
      </c>
      <c r="T63" s="63">
        <f t="shared" si="39"/>
        <v>17</v>
      </c>
      <c r="U63" s="62">
        <f t="shared" si="25"/>
        <v>231</v>
      </c>
      <c r="W63" s="288"/>
      <c r="X63" s="288"/>
      <c r="Y63" s="288"/>
      <c r="Z63" s="288"/>
      <c r="AA63" s="288"/>
      <c r="AB63" s="288"/>
      <c r="AC63" s="288"/>
      <c r="AD63" s="288"/>
      <c r="AE63" s="288"/>
      <c r="AF63" s="288"/>
      <c r="AG63" s="288"/>
      <c r="AH63" s="288"/>
      <c r="AI63" s="288"/>
      <c r="AJ63" s="288"/>
      <c r="AK63" s="288"/>
      <c r="AL63" s="288"/>
      <c r="AM63" s="288"/>
    </row>
    <row r="64" spans="1:39" s="77" customFormat="1" ht="12" customHeight="1">
      <c r="A64" s="301"/>
      <c r="B64" s="2007"/>
      <c r="C64" s="391" t="s">
        <v>33</v>
      </c>
      <c r="E64" s="401">
        <f t="shared" ref="E64:K64" si="40">SUM(E65:E65)</f>
        <v>45</v>
      </c>
      <c r="F64" s="401">
        <f t="shared" si="40"/>
        <v>36</v>
      </c>
      <c r="G64" s="401">
        <f t="shared" si="40"/>
        <v>17</v>
      </c>
      <c r="H64" s="401">
        <f t="shared" si="40"/>
        <v>11</v>
      </c>
      <c r="I64" s="401">
        <f t="shared" si="40"/>
        <v>0</v>
      </c>
      <c r="J64" s="401">
        <f t="shared" si="40"/>
        <v>0</v>
      </c>
      <c r="K64" s="401">
        <f t="shared" si="40"/>
        <v>0</v>
      </c>
      <c r="L64" s="401">
        <f t="shared" si="23"/>
        <v>109</v>
      </c>
      <c r="M64" s="401"/>
      <c r="N64" s="401">
        <f t="shared" ref="N64:T64" si="41">SUM(N65:N65)</f>
        <v>22</v>
      </c>
      <c r="O64" s="401">
        <f t="shared" si="41"/>
        <v>16</v>
      </c>
      <c r="P64" s="401">
        <f t="shared" si="41"/>
        <v>6</v>
      </c>
      <c r="Q64" s="401">
        <f t="shared" si="41"/>
        <v>7</v>
      </c>
      <c r="R64" s="401">
        <f t="shared" si="41"/>
        <v>0</v>
      </c>
      <c r="S64" s="401">
        <f t="shared" si="41"/>
        <v>0</v>
      </c>
      <c r="T64" s="401">
        <f t="shared" si="41"/>
        <v>0</v>
      </c>
      <c r="U64" s="420">
        <f t="shared" si="25"/>
        <v>51</v>
      </c>
      <c r="W64" s="288"/>
      <c r="X64" s="288"/>
      <c r="Y64" s="288"/>
      <c r="Z64" s="288"/>
      <c r="AA64" s="288"/>
      <c r="AB64" s="288"/>
      <c r="AC64" s="288"/>
      <c r="AD64" s="288"/>
      <c r="AE64" s="288"/>
      <c r="AF64" s="288"/>
      <c r="AG64" s="288"/>
      <c r="AH64" s="288"/>
      <c r="AI64" s="288"/>
      <c r="AJ64" s="288"/>
      <c r="AK64" s="288"/>
      <c r="AL64" s="288"/>
      <c r="AM64" s="288"/>
    </row>
    <row r="65" spans="1:39" s="77" customFormat="1" ht="11.1" customHeight="1">
      <c r="A65" s="301"/>
      <c r="B65" s="2007"/>
      <c r="C65" s="233"/>
      <c r="D65" s="77" t="s">
        <v>224</v>
      </c>
      <c r="E65" s="381">
        <v>45</v>
      </c>
      <c r="F65" s="381">
        <v>36</v>
      </c>
      <c r="G65" s="381">
        <v>17</v>
      </c>
      <c r="H65" s="381">
        <v>11</v>
      </c>
      <c r="I65" s="381">
        <v>0</v>
      </c>
      <c r="J65" s="381">
        <v>0</v>
      </c>
      <c r="K65" s="381">
        <v>0</v>
      </c>
      <c r="L65" s="137">
        <f t="shared" si="23"/>
        <v>109</v>
      </c>
      <c r="M65" s="137"/>
      <c r="N65" s="381">
        <v>22</v>
      </c>
      <c r="O65" s="381">
        <v>16</v>
      </c>
      <c r="P65" s="381">
        <v>6</v>
      </c>
      <c r="Q65" s="381">
        <v>7</v>
      </c>
      <c r="R65" s="381">
        <v>0</v>
      </c>
      <c r="S65" s="381">
        <v>0</v>
      </c>
      <c r="T65" s="381">
        <v>0</v>
      </c>
      <c r="U65" s="136">
        <f t="shared" si="25"/>
        <v>51</v>
      </c>
      <c r="W65" s="288"/>
      <c r="X65" s="288"/>
      <c r="Y65" s="288"/>
      <c r="Z65" s="288"/>
      <c r="AA65" s="288"/>
      <c r="AB65" s="288"/>
      <c r="AC65" s="288"/>
      <c r="AD65" s="288"/>
      <c r="AE65" s="288"/>
      <c r="AF65" s="288"/>
      <c r="AG65" s="288"/>
      <c r="AH65" s="288"/>
      <c r="AI65" s="288"/>
      <c r="AJ65" s="288"/>
      <c r="AK65" s="288"/>
      <c r="AL65" s="288"/>
      <c r="AM65" s="288"/>
    </row>
    <row r="66" spans="1:39" s="77" customFormat="1" ht="12" customHeight="1">
      <c r="A66" s="301"/>
      <c r="B66" s="2007"/>
      <c r="C66" s="391" t="s">
        <v>15</v>
      </c>
      <c r="E66" s="401">
        <f t="shared" ref="E66:K66" si="42">SUM(E67)</f>
        <v>23</v>
      </c>
      <c r="F66" s="401">
        <f t="shared" si="42"/>
        <v>27</v>
      </c>
      <c r="G66" s="401">
        <f t="shared" si="42"/>
        <v>12</v>
      </c>
      <c r="H66" s="401">
        <f t="shared" si="42"/>
        <v>9</v>
      </c>
      <c r="I66" s="401">
        <f t="shared" si="42"/>
        <v>1</v>
      </c>
      <c r="J66" s="401">
        <f t="shared" si="42"/>
        <v>1</v>
      </c>
      <c r="K66" s="401">
        <f t="shared" si="42"/>
        <v>0</v>
      </c>
      <c r="L66" s="401">
        <f t="shared" si="23"/>
        <v>73</v>
      </c>
      <c r="M66" s="401"/>
      <c r="N66" s="401">
        <f t="shared" ref="N66:T66" si="43">SUM(N67)</f>
        <v>13</v>
      </c>
      <c r="O66" s="401">
        <f t="shared" si="43"/>
        <v>14</v>
      </c>
      <c r="P66" s="401">
        <f t="shared" si="43"/>
        <v>9</v>
      </c>
      <c r="Q66" s="401">
        <f t="shared" si="43"/>
        <v>8</v>
      </c>
      <c r="R66" s="401">
        <f t="shared" si="43"/>
        <v>0</v>
      </c>
      <c r="S66" s="401">
        <f t="shared" si="43"/>
        <v>1</v>
      </c>
      <c r="T66" s="401">
        <f t="shared" si="43"/>
        <v>0</v>
      </c>
      <c r="U66" s="400">
        <f t="shared" si="25"/>
        <v>45</v>
      </c>
      <c r="W66" s="288"/>
      <c r="X66" s="288"/>
      <c r="Y66" s="288"/>
      <c r="Z66" s="288"/>
      <c r="AA66" s="288"/>
      <c r="AB66" s="288"/>
      <c r="AC66" s="288"/>
      <c r="AD66" s="288"/>
      <c r="AE66" s="288"/>
      <c r="AF66" s="288"/>
      <c r="AG66" s="288"/>
      <c r="AH66" s="288"/>
      <c r="AI66" s="288"/>
      <c r="AJ66" s="288"/>
      <c r="AK66" s="288"/>
      <c r="AL66" s="288"/>
      <c r="AM66" s="288"/>
    </row>
    <row r="67" spans="1:39" s="77" customFormat="1" ht="11.1" customHeight="1">
      <c r="A67" s="301"/>
      <c r="B67" s="2007"/>
      <c r="C67" s="233"/>
      <c r="D67" s="77" t="s">
        <v>224</v>
      </c>
      <c r="E67" s="381">
        <v>23</v>
      </c>
      <c r="F67" s="381">
        <v>27</v>
      </c>
      <c r="G67" s="381">
        <v>12</v>
      </c>
      <c r="H67" s="381">
        <v>9</v>
      </c>
      <c r="I67" s="381">
        <v>1</v>
      </c>
      <c r="J67" s="381">
        <v>1</v>
      </c>
      <c r="K67" s="381">
        <v>0</v>
      </c>
      <c r="L67" s="137">
        <f t="shared" si="23"/>
        <v>73</v>
      </c>
      <c r="M67" s="137"/>
      <c r="N67" s="381">
        <v>13</v>
      </c>
      <c r="O67" s="381">
        <v>14</v>
      </c>
      <c r="P67" s="381">
        <v>9</v>
      </c>
      <c r="Q67" s="381">
        <v>8</v>
      </c>
      <c r="R67" s="381">
        <v>0</v>
      </c>
      <c r="S67" s="381">
        <v>1</v>
      </c>
      <c r="T67" s="381">
        <v>0</v>
      </c>
      <c r="U67" s="136">
        <f t="shared" si="25"/>
        <v>45</v>
      </c>
      <c r="W67" s="288"/>
      <c r="X67" s="288"/>
      <c r="Y67" s="288"/>
      <c r="Z67" s="288"/>
      <c r="AA67" s="288"/>
      <c r="AB67" s="288"/>
      <c r="AC67" s="288"/>
      <c r="AD67" s="288"/>
      <c r="AE67" s="288"/>
      <c r="AF67" s="288"/>
      <c r="AG67" s="288"/>
      <c r="AH67" s="288"/>
      <c r="AI67" s="288"/>
      <c r="AJ67" s="288"/>
      <c r="AK67" s="288"/>
      <c r="AL67" s="288"/>
      <c r="AM67" s="288"/>
    </row>
    <row r="68" spans="1:39" s="77" customFormat="1" ht="12" customHeight="1">
      <c r="A68" s="301"/>
      <c r="B68" s="2007"/>
      <c r="C68" s="391" t="s">
        <v>16</v>
      </c>
      <c r="E68" s="401">
        <f t="shared" ref="E68:K68" si="44">SUM(E69:E70)</f>
        <v>42</v>
      </c>
      <c r="F68" s="401">
        <f t="shared" si="44"/>
        <v>51</v>
      </c>
      <c r="G68" s="401">
        <f t="shared" si="44"/>
        <v>10</v>
      </c>
      <c r="H68" s="401">
        <f t="shared" si="44"/>
        <v>10</v>
      </c>
      <c r="I68" s="401">
        <f t="shared" si="44"/>
        <v>3</v>
      </c>
      <c r="J68" s="401">
        <f t="shared" si="44"/>
        <v>4</v>
      </c>
      <c r="K68" s="401">
        <f t="shared" si="44"/>
        <v>18</v>
      </c>
      <c r="L68" s="401">
        <f t="shared" si="23"/>
        <v>138</v>
      </c>
      <c r="M68" s="401"/>
      <c r="N68" s="401">
        <f t="shared" ref="N68:T68" si="45">SUM(N69:N70)</f>
        <v>41</v>
      </c>
      <c r="O68" s="401">
        <f t="shared" si="45"/>
        <v>51</v>
      </c>
      <c r="P68" s="401">
        <f t="shared" si="45"/>
        <v>9</v>
      </c>
      <c r="Q68" s="401">
        <f t="shared" si="45"/>
        <v>10</v>
      </c>
      <c r="R68" s="401">
        <f t="shared" si="45"/>
        <v>3</v>
      </c>
      <c r="S68" s="401">
        <f t="shared" si="45"/>
        <v>4</v>
      </c>
      <c r="T68" s="401">
        <f t="shared" si="45"/>
        <v>17</v>
      </c>
      <c r="U68" s="400">
        <f t="shared" si="25"/>
        <v>135</v>
      </c>
      <c r="W68" s="288"/>
      <c r="X68" s="288"/>
      <c r="Y68" s="288"/>
      <c r="Z68" s="288"/>
      <c r="AA68" s="288"/>
      <c r="AB68" s="288"/>
      <c r="AC68" s="288"/>
      <c r="AD68" s="288"/>
      <c r="AE68" s="288"/>
      <c r="AF68" s="288"/>
      <c r="AG68" s="288"/>
      <c r="AH68" s="288"/>
      <c r="AI68" s="288"/>
      <c r="AJ68" s="288"/>
      <c r="AK68" s="288"/>
      <c r="AL68" s="288"/>
      <c r="AM68" s="288"/>
    </row>
    <row r="69" spans="1:39" s="77" customFormat="1" ht="11.1" customHeight="1">
      <c r="A69" s="301"/>
      <c r="B69" s="2014"/>
      <c r="C69" s="233"/>
      <c r="D69" s="77" t="s">
        <v>224</v>
      </c>
      <c r="E69" s="381">
        <v>42</v>
      </c>
      <c r="F69" s="381">
        <v>50</v>
      </c>
      <c r="G69" s="381">
        <v>10</v>
      </c>
      <c r="H69" s="381">
        <v>9</v>
      </c>
      <c r="I69" s="381">
        <v>1</v>
      </c>
      <c r="J69" s="381">
        <v>0</v>
      </c>
      <c r="K69" s="381">
        <v>0</v>
      </c>
      <c r="L69" s="137">
        <f t="shared" si="23"/>
        <v>112</v>
      </c>
      <c r="M69" s="137"/>
      <c r="N69" s="381">
        <v>41</v>
      </c>
      <c r="O69" s="381">
        <v>50</v>
      </c>
      <c r="P69" s="381">
        <v>9</v>
      </c>
      <c r="Q69" s="381">
        <v>9</v>
      </c>
      <c r="R69" s="381">
        <v>1</v>
      </c>
      <c r="S69" s="381">
        <v>0</v>
      </c>
      <c r="T69" s="381">
        <v>0</v>
      </c>
      <c r="U69" s="136">
        <f t="shared" si="25"/>
        <v>110</v>
      </c>
      <c r="W69" s="288"/>
      <c r="X69" s="288"/>
      <c r="Y69" s="288"/>
      <c r="Z69" s="288"/>
      <c r="AA69" s="288"/>
      <c r="AB69" s="288"/>
      <c r="AC69" s="288"/>
      <c r="AD69" s="288"/>
      <c r="AE69" s="288"/>
      <c r="AF69" s="288"/>
      <c r="AG69" s="288"/>
      <c r="AH69" s="288"/>
      <c r="AI69" s="288"/>
      <c r="AJ69" s="288"/>
      <c r="AK69" s="288"/>
      <c r="AL69" s="288"/>
      <c r="AM69" s="288"/>
    </row>
    <row r="70" spans="1:39" s="77" customFormat="1" ht="11.1" customHeight="1">
      <c r="A70" s="301"/>
      <c r="B70" s="2015"/>
      <c r="C70" s="419"/>
      <c r="D70" s="418" t="s">
        <v>223</v>
      </c>
      <c r="E70" s="416">
        <v>0</v>
      </c>
      <c r="F70" s="416">
        <v>1</v>
      </c>
      <c r="G70" s="416">
        <v>0</v>
      </c>
      <c r="H70" s="416">
        <v>1</v>
      </c>
      <c r="I70" s="416">
        <v>2</v>
      </c>
      <c r="J70" s="416">
        <v>4</v>
      </c>
      <c r="K70" s="416">
        <v>18</v>
      </c>
      <c r="L70" s="417">
        <f t="shared" si="23"/>
        <v>26</v>
      </c>
      <c r="M70" s="417"/>
      <c r="N70" s="416">
        <v>0</v>
      </c>
      <c r="O70" s="416">
        <v>1</v>
      </c>
      <c r="P70" s="416">
        <v>0</v>
      </c>
      <c r="Q70" s="416">
        <v>1</v>
      </c>
      <c r="R70" s="416">
        <v>2</v>
      </c>
      <c r="S70" s="416">
        <v>4</v>
      </c>
      <c r="T70" s="416">
        <v>17</v>
      </c>
      <c r="U70" s="415">
        <f t="shared" si="25"/>
        <v>25</v>
      </c>
      <c r="W70" s="288"/>
      <c r="X70" s="288"/>
      <c r="Y70" s="288"/>
      <c r="Z70" s="288"/>
      <c r="AA70" s="288"/>
      <c r="AB70" s="288"/>
      <c r="AC70" s="288"/>
      <c r="AD70" s="288"/>
      <c r="AE70" s="288"/>
      <c r="AF70" s="288"/>
      <c r="AG70" s="288"/>
      <c r="AH70" s="288"/>
      <c r="AI70" s="288"/>
      <c r="AJ70" s="288"/>
      <c r="AK70" s="288"/>
      <c r="AL70" s="288"/>
      <c r="AM70" s="288"/>
    </row>
    <row r="71" spans="1:39" s="77" customFormat="1" ht="12" customHeight="1">
      <c r="A71" s="301"/>
      <c r="E71" s="414"/>
      <c r="F71" s="414"/>
      <c r="G71" s="414"/>
      <c r="H71" s="414"/>
      <c r="I71" s="414"/>
      <c r="J71" s="414"/>
      <c r="K71" s="414"/>
      <c r="L71" s="414"/>
      <c r="M71" s="414"/>
      <c r="N71" s="414"/>
      <c r="O71" s="414"/>
      <c r="P71" s="414"/>
      <c r="Q71" s="414"/>
      <c r="R71" s="414"/>
      <c r="S71" s="414"/>
      <c r="T71" s="2469" t="s">
        <v>222</v>
      </c>
      <c r="U71" s="2469"/>
      <c r="W71" s="288"/>
      <c r="X71" s="288"/>
      <c r="Y71" s="288"/>
      <c r="Z71" s="288"/>
      <c r="AA71" s="288"/>
      <c r="AB71" s="288"/>
      <c r="AC71" s="288"/>
      <c r="AD71" s="288"/>
      <c r="AE71" s="288"/>
      <c r="AF71" s="288"/>
      <c r="AG71" s="288"/>
      <c r="AH71" s="288"/>
      <c r="AI71" s="288"/>
      <c r="AJ71" s="288"/>
      <c r="AK71" s="288"/>
      <c r="AL71" s="288"/>
      <c r="AM71" s="288"/>
    </row>
    <row r="72" spans="1:39" s="77" customFormat="1" ht="12" customHeight="1" thickBot="1">
      <c r="A72" s="301"/>
      <c r="B72" s="413"/>
      <c r="C72" s="413"/>
      <c r="D72" s="413"/>
      <c r="E72" s="412"/>
      <c r="F72" s="412"/>
      <c r="G72" s="412"/>
      <c r="H72" s="412"/>
      <c r="I72" s="412"/>
      <c r="J72" s="412"/>
      <c r="K72" s="412"/>
      <c r="L72" s="412"/>
      <c r="M72" s="412"/>
      <c r="N72" s="412"/>
      <c r="O72" s="412"/>
      <c r="P72" s="412"/>
      <c r="Q72" s="412"/>
      <c r="R72" s="412"/>
      <c r="S72" s="412"/>
      <c r="T72" s="412"/>
      <c r="U72" s="411" t="s">
        <v>221</v>
      </c>
      <c r="W72" s="288"/>
      <c r="X72" s="288"/>
      <c r="Y72" s="288"/>
      <c r="Z72" s="288"/>
      <c r="AA72" s="288"/>
      <c r="AB72" s="288"/>
      <c r="AC72" s="288"/>
      <c r="AD72" s="288"/>
      <c r="AE72" s="288"/>
      <c r="AF72" s="288"/>
      <c r="AG72" s="288"/>
      <c r="AH72" s="288"/>
      <c r="AI72" s="288"/>
      <c r="AJ72" s="288"/>
      <c r="AK72" s="288"/>
      <c r="AL72" s="288"/>
      <c r="AM72" s="288"/>
    </row>
    <row r="73" spans="1:39" s="77" customFormat="1" ht="11.25" customHeight="1">
      <c r="A73" s="301"/>
      <c r="B73" s="2206" t="s">
        <v>29</v>
      </c>
      <c r="C73" s="2200" t="s">
        <v>220</v>
      </c>
      <c r="D73" s="2200"/>
      <c r="E73" s="410"/>
      <c r="F73" s="407"/>
      <c r="G73" s="407"/>
      <c r="H73" s="407" t="s">
        <v>219</v>
      </c>
      <c r="I73" s="407"/>
      <c r="J73" s="407"/>
      <c r="K73" s="407"/>
      <c r="L73" s="407"/>
      <c r="M73" s="409"/>
      <c r="N73" s="408"/>
      <c r="O73" s="407"/>
      <c r="P73" s="407"/>
      <c r="Q73" s="407"/>
      <c r="R73" s="407" t="s">
        <v>218</v>
      </c>
      <c r="S73" s="407"/>
      <c r="T73" s="406"/>
      <c r="U73" s="405"/>
      <c r="W73" s="288"/>
      <c r="X73" s="288"/>
      <c r="Y73" s="288"/>
      <c r="Z73" s="288"/>
      <c r="AA73" s="288"/>
      <c r="AB73" s="288"/>
      <c r="AC73" s="288"/>
      <c r="AD73" s="288"/>
      <c r="AE73" s="288"/>
      <c r="AF73" s="288"/>
      <c r="AG73" s="288"/>
      <c r="AH73" s="288"/>
      <c r="AI73" s="288"/>
      <c r="AJ73" s="288"/>
      <c r="AK73" s="288"/>
      <c r="AL73" s="288"/>
      <c r="AM73" s="288"/>
    </row>
    <row r="74" spans="1:39" s="77" customFormat="1" ht="33.75">
      <c r="A74" s="301"/>
      <c r="B74" s="2442"/>
      <c r="C74" s="2201"/>
      <c r="D74" s="2201"/>
      <c r="E74" s="403" t="s">
        <v>217</v>
      </c>
      <c r="F74" s="403">
        <v>18</v>
      </c>
      <c r="G74" s="403">
        <v>19</v>
      </c>
      <c r="H74" s="403" t="s">
        <v>216</v>
      </c>
      <c r="I74" s="403" t="s">
        <v>215</v>
      </c>
      <c r="J74" s="403" t="s">
        <v>214</v>
      </c>
      <c r="K74" s="403" t="s">
        <v>213</v>
      </c>
      <c r="L74" s="403" t="s">
        <v>5</v>
      </c>
      <c r="M74" s="404"/>
      <c r="N74" s="403" t="s">
        <v>217</v>
      </c>
      <c r="O74" s="403">
        <v>18</v>
      </c>
      <c r="P74" s="403">
        <v>19</v>
      </c>
      <c r="Q74" s="403" t="s">
        <v>216</v>
      </c>
      <c r="R74" s="403" t="s">
        <v>215</v>
      </c>
      <c r="S74" s="403" t="s">
        <v>214</v>
      </c>
      <c r="T74" s="403" t="s">
        <v>213</v>
      </c>
      <c r="U74" s="402" t="s">
        <v>5</v>
      </c>
      <c r="W74" s="288"/>
      <c r="X74" s="288"/>
      <c r="Y74" s="288"/>
      <c r="Z74" s="288"/>
      <c r="AA74" s="288"/>
      <c r="AB74" s="288"/>
      <c r="AC74" s="288"/>
      <c r="AD74" s="288"/>
      <c r="AE74" s="288"/>
      <c r="AF74" s="288"/>
      <c r="AG74" s="288"/>
      <c r="AH74" s="288"/>
      <c r="AI74" s="288"/>
      <c r="AJ74" s="288"/>
      <c r="AK74" s="288"/>
      <c r="AL74" s="288"/>
      <c r="AM74" s="288"/>
    </row>
    <row r="75" spans="1:39" s="77" customFormat="1" ht="12" customHeight="1">
      <c r="A75" s="301"/>
      <c r="B75" s="2010">
        <v>1404</v>
      </c>
      <c r="C75" s="35" t="s">
        <v>34</v>
      </c>
      <c r="D75" s="111"/>
      <c r="E75" s="289">
        <f t="shared" ref="E75:K75" si="46">SUM(E76,E80)</f>
        <v>496</v>
      </c>
      <c r="F75" s="289">
        <f t="shared" si="46"/>
        <v>569</v>
      </c>
      <c r="G75" s="289">
        <f t="shared" si="46"/>
        <v>106</v>
      </c>
      <c r="H75" s="289">
        <f t="shared" si="46"/>
        <v>88</v>
      </c>
      <c r="I75" s="289">
        <f t="shared" si="46"/>
        <v>4</v>
      </c>
      <c r="J75" s="289">
        <f t="shared" si="46"/>
        <v>1</v>
      </c>
      <c r="K75" s="289">
        <f t="shared" si="46"/>
        <v>0</v>
      </c>
      <c r="L75" s="289">
        <f t="shared" ref="L75:L106" si="47">SUM(E75:K75)</f>
        <v>1264</v>
      </c>
      <c r="M75" s="289"/>
      <c r="N75" s="289">
        <f t="shared" ref="N75:T75" si="48">SUM(N76,N80)</f>
        <v>405</v>
      </c>
      <c r="O75" s="289">
        <f t="shared" si="48"/>
        <v>436</v>
      </c>
      <c r="P75" s="289">
        <f t="shared" si="48"/>
        <v>71</v>
      </c>
      <c r="Q75" s="289">
        <f t="shared" si="48"/>
        <v>63</v>
      </c>
      <c r="R75" s="289">
        <f t="shared" si="48"/>
        <v>4</v>
      </c>
      <c r="S75" s="289">
        <f t="shared" si="48"/>
        <v>1</v>
      </c>
      <c r="T75" s="289">
        <f t="shared" si="48"/>
        <v>0</v>
      </c>
      <c r="U75" s="397">
        <f t="shared" ref="U75:U106" si="49">SUM(N75:T75)</f>
        <v>980</v>
      </c>
      <c r="W75" s="288"/>
      <c r="X75" s="288"/>
      <c r="Y75" s="288"/>
      <c r="Z75" s="288"/>
      <c r="AA75" s="288"/>
      <c r="AB75" s="288"/>
      <c r="AC75" s="288"/>
      <c r="AD75" s="288"/>
      <c r="AE75" s="288"/>
      <c r="AF75" s="288"/>
      <c r="AG75" s="288"/>
      <c r="AH75" s="288"/>
      <c r="AI75" s="288"/>
      <c r="AJ75" s="288"/>
      <c r="AK75" s="288"/>
      <c r="AL75" s="288"/>
      <c r="AM75" s="288"/>
    </row>
    <row r="76" spans="1:39" s="77" customFormat="1" ht="12" customHeight="1">
      <c r="A76" s="301"/>
      <c r="B76" s="1981"/>
      <c r="C76" s="391" t="s">
        <v>109</v>
      </c>
      <c r="E76" s="401">
        <f t="shared" ref="E76:K76" si="50">SUM(E77:E79)</f>
        <v>274</v>
      </c>
      <c r="F76" s="401">
        <f t="shared" si="50"/>
        <v>320</v>
      </c>
      <c r="G76" s="401">
        <f t="shared" si="50"/>
        <v>52</v>
      </c>
      <c r="H76" s="401">
        <f t="shared" si="50"/>
        <v>48</v>
      </c>
      <c r="I76" s="401">
        <f t="shared" si="50"/>
        <v>2</v>
      </c>
      <c r="J76" s="401">
        <f t="shared" si="50"/>
        <v>0</v>
      </c>
      <c r="K76" s="401">
        <f t="shared" si="50"/>
        <v>0</v>
      </c>
      <c r="L76" s="401">
        <f t="shared" si="47"/>
        <v>696</v>
      </c>
      <c r="M76" s="401"/>
      <c r="N76" s="401">
        <f t="shared" ref="N76:T76" si="51">SUM(N77:N79)</f>
        <v>213</v>
      </c>
      <c r="O76" s="401">
        <f t="shared" si="51"/>
        <v>226</v>
      </c>
      <c r="P76" s="401">
        <f t="shared" si="51"/>
        <v>28</v>
      </c>
      <c r="Q76" s="401">
        <f t="shared" si="51"/>
        <v>29</v>
      </c>
      <c r="R76" s="401">
        <f t="shared" si="51"/>
        <v>2</v>
      </c>
      <c r="S76" s="401">
        <f t="shared" si="51"/>
        <v>0</v>
      </c>
      <c r="T76" s="401">
        <f t="shared" si="51"/>
        <v>0</v>
      </c>
      <c r="U76" s="400">
        <f t="shared" si="49"/>
        <v>498</v>
      </c>
      <c r="W76" s="288"/>
      <c r="X76" s="288"/>
      <c r="Y76" s="288"/>
      <c r="Z76" s="288"/>
      <c r="AA76" s="288"/>
      <c r="AB76" s="288"/>
      <c r="AC76" s="288"/>
      <c r="AD76" s="288"/>
      <c r="AE76" s="288"/>
      <c r="AF76" s="288"/>
      <c r="AG76" s="288"/>
      <c r="AH76" s="288"/>
      <c r="AI76" s="288"/>
      <c r="AJ76" s="288"/>
      <c r="AK76" s="288"/>
      <c r="AL76" s="288"/>
      <c r="AM76" s="288"/>
    </row>
    <row r="77" spans="1:39" s="77" customFormat="1" ht="11.1" customHeight="1">
      <c r="A77" s="301"/>
      <c r="B77" s="1995"/>
      <c r="C77" s="233"/>
      <c r="D77" s="77" t="s">
        <v>212</v>
      </c>
      <c r="E77" s="381">
        <v>274</v>
      </c>
      <c r="F77" s="381">
        <v>320</v>
      </c>
      <c r="G77" s="381">
        <v>52</v>
      </c>
      <c r="H77" s="381">
        <v>48</v>
      </c>
      <c r="I77" s="381">
        <v>2</v>
      </c>
      <c r="J77" s="381">
        <v>0</v>
      </c>
      <c r="K77" s="381">
        <v>0</v>
      </c>
      <c r="L77" s="137">
        <f t="shared" si="47"/>
        <v>696</v>
      </c>
      <c r="M77" s="137"/>
      <c r="N77" s="381">
        <v>213</v>
      </c>
      <c r="O77" s="381">
        <v>226</v>
      </c>
      <c r="P77" s="381">
        <v>28</v>
      </c>
      <c r="Q77" s="381">
        <v>29</v>
      </c>
      <c r="R77" s="381">
        <v>2</v>
      </c>
      <c r="S77" s="381">
        <v>0</v>
      </c>
      <c r="T77" s="381">
        <v>0</v>
      </c>
      <c r="U77" s="136">
        <f t="shared" si="49"/>
        <v>498</v>
      </c>
      <c r="W77" s="288"/>
      <c r="X77" s="288"/>
      <c r="Y77" s="288"/>
      <c r="Z77" s="288"/>
      <c r="AA77" s="288"/>
      <c r="AB77" s="288"/>
      <c r="AC77" s="288"/>
      <c r="AD77" s="288"/>
      <c r="AE77" s="288"/>
      <c r="AF77" s="288"/>
      <c r="AG77" s="288"/>
      <c r="AH77" s="288"/>
      <c r="AI77" s="288"/>
      <c r="AJ77" s="288"/>
      <c r="AK77" s="288"/>
      <c r="AL77" s="288"/>
      <c r="AM77" s="288"/>
    </row>
    <row r="78" spans="1:39" s="77" customFormat="1" ht="11.1" customHeight="1">
      <c r="A78" s="301"/>
      <c r="B78" s="1995"/>
      <c r="C78" s="233"/>
      <c r="D78" s="77" t="s">
        <v>211</v>
      </c>
      <c r="E78" s="381">
        <v>0</v>
      </c>
      <c r="F78" s="381">
        <v>0</v>
      </c>
      <c r="G78" s="381">
        <v>0</v>
      </c>
      <c r="H78" s="381">
        <v>0</v>
      </c>
      <c r="I78" s="381">
        <v>0</v>
      </c>
      <c r="J78" s="381">
        <v>0</v>
      </c>
      <c r="K78" s="381">
        <v>0</v>
      </c>
      <c r="L78" s="137">
        <f t="shared" si="47"/>
        <v>0</v>
      </c>
      <c r="M78" s="137"/>
      <c r="N78" s="381">
        <v>0</v>
      </c>
      <c r="O78" s="381">
        <v>0</v>
      </c>
      <c r="P78" s="381">
        <v>0</v>
      </c>
      <c r="Q78" s="381">
        <v>0</v>
      </c>
      <c r="R78" s="381">
        <v>0</v>
      </c>
      <c r="S78" s="381">
        <v>0</v>
      </c>
      <c r="T78" s="381">
        <v>0</v>
      </c>
      <c r="U78" s="136">
        <f t="shared" si="49"/>
        <v>0</v>
      </c>
      <c r="W78" s="288"/>
      <c r="X78" s="288"/>
      <c r="Y78" s="288"/>
      <c r="Z78" s="288"/>
      <c r="AA78" s="288"/>
      <c r="AB78" s="288"/>
      <c r="AC78" s="288"/>
      <c r="AD78" s="288"/>
      <c r="AE78" s="288"/>
      <c r="AF78" s="288"/>
      <c r="AG78" s="288"/>
      <c r="AH78" s="288"/>
      <c r="AI78" s="288"/>
      <c r="AJ78" s="288"/>
      <c r="AK78" s="288"/>
      <c r="AL78" s="288"/>
      <c r="AM78" s="288"/>
    </row>
    <row r="79" spans="1:39" s="77" customFormat="1" ht="10.5" customHeight="1">
      <c r="A79" s="301"/>
      <c r="B79" s="1995"/>
      <c r="C79" s="233"/>
      <c r="D79" s="77" t="s">
        <v>210</v>
      </c>
      <c r="E79" s="381">
        <v>0</v>
      </c>
      <c r="F79" s="381">
        <v>0</v>
      </c>
      <c r="G79" s="381">
        <v>0</v>
      </c>
      <c r="H79" s="381">
        <v>0</v>
      </c>
      <c r="I79" s="381">
        <v>0</v>
      </c>
      <c r="J79" s="381">
        <v>0</v>
      </c>
      <c r="K79" s="381">
        <v>0</v>
      </c>
      <c r="L79" s="137">
        <f t="shared" si="47"/>
        <v>0</v>
      </c>
      <c r="M79" s="137"/>
      <c r="N79" s="381">
        <v>0</v>
      </c>
      <c r="O79" s="381">
        <v>0</v>
      </c>
      <c r="P79" s="381">
        <v>0</v>
      </c>
      <c r="Q79" s="381">
        <v>0</v>
      </c>
      <c r="R79" s="381">
        <v>0</v>
      </c>
      <c r="S79" s="381">
        <v>0</v>
      </c>
      <c r="T79" s="381">
        <v>0</v>
      </c>
      <c r="U79" s="136">
        <f t="shared" si="49"/>
        <v>0</v>
      </c>
      <c r="W79" s="288"/>
      <c r="X79" s="288"/>
      <c r="Y79" s="288"/>
      <c r="Z79" s="288"/>
      <c r="AA79" s="288"/>
      <c r="AB79" s="288"/>
      <c r="AC79" s="288"/>
      <c r="AD79" s="288"/>
      <c r="AE79" s="288"/>
      <c r="AF79" s="288"/>
      <c r="AG79" s="288"/>
      <c r="AH79" s="288"/>
      <c r="AI79" s="288"/>
      <c r="AJ79" s="288"/>
      <c r="AK79" s="288"/>
      <c r="AL79" s="288"/>
      <c r="AM79" s="288"/>
    </row>
    <row r="80" spans="1:39" s="77" customFormat="1" ht="12" customHeight="1">
      <c r="A80" s="301"/>
      <c r="B80" s="1981"/>
      <c r="C80" s="391" t="s">
        <v>17</v>
      </c>
      <c r="E80" s="401">
        <f t="shared" ref="E80:K80" si="52">SUM(E81)</f>
        <v>222</v>
      </c>
      <c r="F80" s="401">
        <f t="shared" si="52"/>
        <v>249</v>
      </c>
      <c r="G80" s="401">
        <f t="shared" si="52"/>
        <v>54</v>
      </c>
      <c r="H80" s="401">
        <f t="shared" si="52"/>
        <v>40</v>
      </c>
      <c r="I80" s="401">
        <f t="shared" si="52"/>
        <v>2</v>
      </c>
      <c r="J80" s="401">
        <f t="shared" si="52"/>
        <v>1</v>
      </c>
      <c r="K80" s="401">
        <f t="shared" si="52"/>
        <v>0</v>
      </c>
      <c r="L80" s="401">
        <f t="shared" si="47"/>
        <v>568</v>
      </c>
      <c r="M80" s="401"/>
      <c r="N80" s="401">
        <f t="shared" ref="N80:T80" si="53">SUM(N81)</f>
        <v>192</v>
      </c>
      <c r="O80" s="401">
        <f t="shared" si="53"/>
        <v>210</v>
      </c>
      <c r="P80" s="401">
        <f t="shared" si="53"/>
        <v>43</v>
      </c>
      <c r="Q80" s="401">
        <f t="shared" si="53"/>
        <v>34</v>
      </c>
      <c r="R80" s="401">
        <f t="shared" si="53"/>
        <v>2</v>
      </c>
      <c r="S80" s="401">
        <f t="shared" si="53"/>
        <v>1</v>
      </c>
      <c r="T80" s="401">
        <f t="shared" si="53"/>
        <v>0</v>
      </c>
      <c r="U80" s="400">
        <f t="shared" si="49"/>
        <v>482</v>
      </c>
      <c r="Y80" s="288"/>
      <c r="Z80" s="288"/>
      <c r="AA80" s="288"/>
      <c r="AB80" s="288"/>
      <c r="AC80" s="288"/>
      <c r="AD80" s="288"/>
      <c r="AE80" s="288"/>
      <c r="AF80" s="288"/>
      <c r="AG80" s="288"/>
      <c r="AH80" s="288"/>
      <c r="AI80" s="288"/>
      <c r="AJ80" s="288"/>
      <c r="AK80" s="288"/>
      <c r="AL80" s="288"/>
      <c r="AM80" s="288"/>
    </row>
    <row r="81" spans="1:39" s="77" customFormat="1" ht="11.1" customHeight="1">
      <c r="A81" s="301"/>
      <c r="B81" s="1995"/>
      <c r="C81" s="233"/>
      <c r="D81" s="77" t="s">
        <v>209</v>
      </c>
      <c r="E81" s="381">
        <v>222</v>
      </c>
      <c r="F81" s="381">
        <v>249</v>
      </c>
      <c r="G81" s="381">
        <v>54</v>
      </c>
      <c r="H81" s="381">
        <v>40</v>
      </c>
      <c r="I81" s="381">
        <v>2</v>
      </c>
      <c r="J81" s="381">
        <v>1</v>
      </c>
      <c r="K81" s="381">
        <v>0</v>
      </c>
      <c r="L81" s="137">
        <f t="shared" si="47"/>
        <v>568</v>
      </c>
      <c r="M81" s="137"/>
      <c r="N81" s="381">
        <v>192</v>
      </c>
      <c r="O81" s="381">
        <v>210</v>
      </c>
      <c r="P81" s="381">
        <v>43</v>
      </c>
      <c r="Q81" s="381">
        <v>34</v>
      </c>
      <c r="R81" s="381">
        <v>2</v>
      </c>
      <c r="S81" s="381">
        <v>1</v>
      </c>
      <c r="T81" s="381">
        <v>0</v>
      </c>
      <c r="U81" s="136">
        <f t="shared" si="49"/>
        <v>482</v>
      </c>
      <c r="Y81" s="288"/>
      <c r="Z81" s="288"/>
      <c r="AA81" s="288"/>
      <c r="AB81" s="288"/>
      <c r="AC81" s="288"/>
      <c r="AD81" s="288"/>
      <c r="AE81" s="288"/>
      <c r="AF81" s="288"/>
      <c r="AG81" s="288"/>
      <c r="AH81" s="288"/>
      <c r="AI81" s="288"/>
      <c r="AJ81" s="288"/>
      <c r="AK81" s="288"/>
      <c r="AL81" s="288"/>
      <c r="AM81" s="288"/>
    </row>
    <row r="82" spans="1:39" s="77" customFormat="1" ht="12" customHeight="1">
      <c r="A82" s="301"/>
      <c r="B82" s="2006">
        <v>1405</v>
      </c>
      <c r="C82" s="35" t="s">
        <v>18</v>
      </c>
      <c r="D82" s="36"/>
      <c r="E82" s="289">
        <f t="shared" ref="E82:K82" si="54">SUM(E83,E88,E95,E97)</f>
        <v>301</v>
      </c>
      <c r="F82" s="289">
        <f t="shared" si="54"/>
        <v>405</v>
      </c>
      <c r="G82" s="289">
        <f t="shared" si="54"/>
        <v>141</v>
      </c>
      <c r="H82" s="289">
        <f t="shared" si="54"/>
        <v>138</v>
      </c>
      <c r="I82" s="289">
        <f t="shared" si="54"/>
        <v>20</v>
      </c>
      <c r="J82" s="289">
        <f t="shared" si="54"/>
        <v>10</v>
      </c>
      <c r="K82" s="289">
        <f t="shared" si="54"/>
        <v>17</v>
      </c>
      <c r="L82" s="289">
        <f t="shared" si="47"/>
        <v>1032</v>
      </c>
      <c r="M82" s="289"/>
      <c r="N82" s="289">
        <f t="shared" ref="N82:T82" si="55">SUM(N83,N88,N95,N97)</f>
        <v>291</v>
      </c>
      <c r="O82" s="289">
        <f t="shared" si="55"/>
        <v>400</v>
      </c>
      <c r="P82" s="289">
        <f t="shared" si="55"/>
        <v>134</v>
      </c>
      <c r="Q82" s="289">
        <f t="shared" si="55"/>
        <v>132</v>
      </c>
      <c r="R82" s="289">
        <f t="shared" si="55"/>
        <v>20</v>
      </c>
      <c r="S82" s="289">
        <f t="shared" si="55"/>
        <v>9</v>
      </c>
      <c r="T82" s="289">
        <f t="shared" si="55"/>
        <v>18</v>
      </c>
      <c r="U82" s="397">
        <f t="shared" si="49"/>
        <v>1004</v>
      </c>
      <c r="V82" s="399"/>
      <c r="Y82" s="288"/>
      <c r="Z82" s="288"/>
      <c r="AA82" s="288"/>
      <c r="AB82" s="288"/>
      <c r="AC82" s="288"/>
      <c r="AD82" s="288"/>
      <c r="AE82" s="288"/>
      <c r="AF82" s="288"/>
      <c r="AG82" s="288"/>
      <c r="AH82" s="288"/>
      <c r="AI82" s="288"/>
      <c r="AJ82" s="288"/>
      <c r="AK82" s="288"/>
      <c r="AL82" s="288"/>
      <c r="AM82" s="288"/>
    </row>
    <row r="83" spans="1:39" s="77" customFormat="1" ht="12" customHeight="1">
      <c r="A83" s="301"/>
      <c r="B83" s="2007"/>
      <c r="C83" s="391" t="s">
        <v>21</v>
      </c>
      <c r="E83" s="284">
        <f t="shared" ref="E83:K83" si="56">SUM(E84:E87)</f>
        <v>35</v>
      </c>
      <c r="F83" s="284">
        <f t="shared" si="56"/>
        <v>55</v>
      </c>
      <c r="G83" s="284">
        <f t="shared" si="56"/>
        <v>16</v>
      </c>
      <c r="H83" s="284">
        <f t="shared" si="56"/>
        <v>35</v>
      </c>
      <c r="I83" s="284">
        <f t="shared" si="56"/>
        <v>4</v>
      </c>
      <c r="J83" s="284">
        <f t="shared" si="56"/>
        <v>1</v>
      </c>
      <c r="K83" s="284">
        <f t="shared" si="56"/>
        <v>1</v>
      </c>
      <c r="L83" s="284">
        <f t="shared" si="47"/>
        <v>147</v>
      </c>
      <c r="M83" s="284"/>
      <c r="N83" s="284">
        <f t="shared" ref="N83:T83" si="57">SUM(N84:N87)</f>
        <v>33</v>
      </c>
      <c r="O83" s="284">
        <f t="shared" si="57"/>
        <v>55</v>
      </c>
      <c r="P83" s="284">
        <f t="shared" si="57"/>
        <v>16</v>
      </c>
      <c r="Q83" s="284">
        <f t="shared" si="57"/>
        <v>34</v>
      </c>
      <c r="R83" s="284">
        <f t="shared" si="57"/>
        <v>4</v>
      </c>
      <c r="S83" s="284">
        <f t="shared" si="57"/>
        <v>1</v>
      </c>
      <c r="T83" s="284">
        <f t="shared" si="57"/>
        <v>1</v>
      </c>
      <c r="U83" s="395">
        <f t="shared" si="49"/>
        <v>144</v>
      </c>
      <c r="Y83" s="288"/>
      <c r="Z83" s="288"/>
      <c r="AA83" s="288"/>
      <c r="AB83" s="288"/>
      <c r="AC83" s="288"/>
      <c r="AD83" s="288"/>
      <c r="AE83" s="288"/>
      <c r="AF83" s="288"/>
      <c r="AG83" s="288"/>
      <c r="AH83" s="288"/>
      <c r="AI83" s="288"/>
      <c r="AJ83" s="288"/>
      <c r="AK83" s="288"/>
      <c r="AL83" s="288"/>
      <c r="AM83" s="288"/>
    </row>
    <row r="84" spans="1:39" s="47" customFormat="1" ht="10.5" customHeight="1">
      <c r="A84" s="301"/>
      <c r="B84" s="2007"/>
      <c r="C84" s="233"/>
      <c r="D84" s="77" t="s">
        <v>208</v>
      </c>
      <c r="E84" s="381">
        <v>4</v>
      </c>
      <c r="F84" s="381">
        <v>7</v>
      </c>
      <c r="G84" s="381">
        <v>2</v>
      </c>
      <c r="H84" s="381">
        <v>4</v>
      </c>
      <c r="I84" s="381">
        <v>2</v>
      </c>
      <c r="J84" s="381">
        <v>1</v>
      </c>
      <c r="K84" s="381">
        <v>0</v>
      </c>
      <c r="L84" s="277">
        <f t="shared" si="47"/>
        <v>20</v>
      </c>
      <c r="M84" s="277"/>
      <c r="N84" s="381">
        <v>3</v>
      </c>
      <c r="O84" s="381">
        <v>7</v>
      </c>
      <c r="P84" s="381">
        <v>2</v>
      </c>
      <c r="Q84" s="381">
        <v>4</v>
      </c>
      <c r="R84" s="381">
        <v>2</v>
      </c>
      <c r="S84" s="381">
        <v>1</v>
      </c>
      <c r="T84" s="381">
        <v>0</v>
      </c>
      <c r="U84" s="394">
        <f t="shared" si="49"/>
        <v>19</v>
      </c>
      <c r="Y84" s="398"/>
      <c r="Z84" s="398"/>
      <c r="AA84" s="398"/>
      <c r="AB84" s="398"/>
      <c r="AC84" s="398"/>
      <c r="AD84" s="398"/>
      <c r="AE84" s="398"/>
      <c r="AF84" s="398"/>
      <c r="AG84" s="398"/>
      <c r="AH84" s="398"/>
      <c r="AI84" s="398"/>
      <c r="AJ84" s="398"/>
      <c r="AK84" s="398"/>
      <c r="AL84" s="398"/>
      <c r="AM84" s="398"/>
    </row>
    <row r="85" spans="1:39" s="77" customFormat="1" ht="10.5" customHeight="1">
      <c r="A85" s="301"/>
      <c r="B85" s="2007"/>
      <c r="C85" s="233"/>
      <c r="D85" s="77" t="s">
        <v>207</v>
      </c>
      <c r="E85" s="381">
        <v>13</v>
      </c>
      <c r="F85" s="381">
        <v>26</v>
      </c>
      <c r="G85" s="381">
        <v>7</v>
      </c>
      <c r="H85" s="381">
        <v>19</v>
      </c>
      <c r="I85" s="381">
        <v>0</v>
      </c>
      <c r="J85" s="381">
        <v>0</v>
      </c>
      <c r="K85" s="381">
        <v>1</v>
      </c>
      <c r="L85" s="277">
        <f t="shared" si="47"/>
        <v>66</v>
      </c>
      <c r="M85" s="277"/>
      <c r="N85" s="381">
        <v>13</v>
      </c>
      <c r="O85" s="381">
        <v>26</v>
      </c>
      <c r="P85" s="381">
        <v>7</v>
      </c>
      <c r="Q85" s="381">
        <v>19</v>
      </c>
      <c r="R85" s="381">
        <v>0</v>
      </c>
      <c r="S85" s="381">
        <v>0</v>
      </c>
      <c r="T85" s="381">
        <v>1</v>
      </c>
      <c r="U85" s="394">
        <f t="shared" si="49"/>
        <v>66</v>
      </c>
      <c r="Y85" s="288"/>
      <c r="Z85" s="288"/>
      <c r="AA85" s="288"/>
      <c r="AB85" s="288"/>
      <c r="AC85" s="288"/>
      <c r="AD85" s="288"/>
      <c r="AE85" s="288"/>
      <c r="AF85" s="288"/>
      <c r="AG85" s="288"/>
      <c r="AH85" s="288"/>
      <c r="AI85" s="288"/>
      <c r="AJ85" s="288"/>
      <c r="AK85" s="288"/>
      <c r="AL85" s="288"/>
      <c r="AM85" s="288"/>
    </row>
    <row r="86" spans="1:39" s="77" customFormat="1" ht="10.5" customHeight="1">
      <c r="A86" s="301"/>
      <c r="B86" s="2007"/>
      <c r="C86" s="233"/>
      <c r="D86" s="77" t="s">
        <v>206</v>
      </c>
      <c r="E86" s="381">
        <v>7</v>
      </c>
      <c r="F86" s="381">
        <v>2</v>
      </c>
      <c r="G86" s="381">
        <v>2</v>
      </c>
      <c r="H86" s="381">
        <v>6</v>
      </c>
      <c r="I86" s="381">
        <v>1</v>
      </c>
      <c r="J86" s="381">
        <v>0</v>
      </c>
      <c r="K86" s="381">
        <v>0</v>
      </c>
      <c r="L86" s="277">
        <f t="shared" si="47"/>
        <v>18</v>
      </c>
      <c r="M86" s="277"/>
      <c r="N86" s="381">
        <v>7</v>
      </c>
      <c r="O86" s="381">
        <v>2</v>
      </c>
      <c r="P86" s="381">
        <v>2</v>
      </c>
      <c r="Q86" s="381">
        <v>5</v>
      </c>
      <c r="R86" s="381">
        <v>1</v>
      </c>
      <c r="S86" s="381">
        <v>0</v>
      </c>
      <c r="T86" s="381">
        <v>0</v>
      </c>
      <c r="U86" s="394">
        <f t="shared" si="49"/>
        <v>17</v>
      </c>
      <c r="Y86" s="288"/>
      <c r="Z86" s="288"/>
      <c r="AA86" s="288"/>
      <c r="AB86" s="288"/>
      <c r="AC86" s="288"/>
      <c r="AD86" s="288"/>
      <c r="AE86" s="288"/>
      <c r="AF86" s="288"/>
      <c r="AG86" s="288"/>
      <c r="AH86" s="288"/>
      <c r="AI86" s="288"/>
      <c r="AJ86" s="288"/>
      <c r="AK86" s="288"/>
      <c r="AL86" s="288"/>
      <c r="AM86" s="288"/>
    </row>
    <row r="87" spans="1:39" s="47" customFormat="1" ht="10.5" customHeight="1">
      <c r="A87" s="301"/>
      <c r="B87" s="2007"/>
      <c r="C87" s="233"/>
      <c r="D87" s="77" t="s">
        <v>205</v>
      </c>
      <c r="E87" s="381">
        <v>11</v>
      </c>
      <c r="F87" s="381">
        <v>20</v>
      </c>
      <c r="G87" s="381">
        <v>5</v>
      </c>
      <c r="H87" s="381">
        <v>6</v>
      </c>
      <c r="I87" s="381">
        <v>1</v>
      </c>
      <c r="J87" s="381">
        <v>0</v>
      </c>
      <c r="K87" s="381">
        <v>0</v>
      </c>
      <c r="L87" s="277">
        <f t="shared" si="47"/>
        <v>43</v>
      </c>
      <c r="M87" s="277"/>
      <c r="N87" s="381">
        <v>10</v>
      </c>
      <c r="O87" s="381">
        <v>20</v>
      </c>
      <c r="P87" s="381">
        <v>5</v>
      </c>
      <c r="Q87" s="381">
        <v>6</v>
      </c>
      <c r="R87" s="381">
        <v>1</v>
      </c>
      <c r="S87" s="381">
        <v>0</v>
      </c>
      <c r="T87" s="381">
        <v>0</v>
      </c>
      <c r="U87" s="394">
        <f t="shared" si="49"/>
        <v>42</v>
      </c>
      <c r="Y87" s="398"/>
      <c r="Z87" s="398"/>
      <c r="AA87" s="398"/>
      <c r="AB87" s="398"/>
      <c r="AC87" s="398"/>
      <c r="AD87" s="398"/>
      <c r="AE87" s="398"/>
      <c r="AF87" s="398"/>
      <c r="AG87" s="398"/>
      <c r="AH87" s="398"/>
      <c r="AI87" s="398"/>
      <c r="AJ87" s="398"/>
      <c r="AK87" s="398"/>
      <c r="AL87" s="398"/>
      <c r="AM87" s="398"/>
    </row>
    <row r="88" spans="1:39" s="77" customFormat="1" ht="12" customHeight="1">
      <c r="A88" s="301"/>
      <c r="B88" s="2007"/>
      <c r="C88" s="391" t="s">
        <v>19</v>
      </c>
      <c r="E88" s="284">
        <f t="shared" ref="E88:K88" si="58">SUM(E89:E94)</f>
        <v>182</v>
      </c>
      <c r="F88" s="284">
        <f t="shared" si="58"/>
        <v>248</v>
      </c>
      <c r="G88" s="284">
        <f t="shared" si="58"/>
        <v>89</v>
      </c>
      <c r="H88" s="284">
        <f t="shared" si="58"/>
        <v>79</v>
      </c>
      <c r="I88" s="284">
        <f t="shared" si="58"/>
        <v>14</v>
      </c>
      <c r="J88" s="284">
        <f t="shared" si="58"/>
        <v>9</v>
      </c>
      <c r="K88" s="284">
        <f t="shared" si="58"/>
        <v>16</v>
      </c>
      <c r="L88" s="284">
        <f t="shared" si="47"/>
        <v>637</v>
      </c>
      <c r="M88" s="284"/>
      <c r="N88" s="284">
        <f t="shared" ref="N88:T88" si="59">SUM(N89:N94)</f>
        <v>175</v>
      </c>
      <c r="O88" s="284">
        <f t="shared" si="59"/>
        <v>244</v>
      </c>
      <c r="P88" s="284">
        <f t="shared" si="59"/>
        <v>82</v>
      </c>
      <c r="Q88" s="284">
        <f t="shared" si="59"/>
        <v>75</v>
      </c>
      <c r="R88" s="284">
        <f t="shared" si="59"/>
        <v>14</v>
      </c>
      <c r="S88" s="284">
        <f t="shared" si="59"/>
        <v>8</v>
      </c>
      <c r="T88" s="284">
        <f t="shared" si="59"/>
        <v>17</v>
      </c>
      <c r="U88" s="395">
        <f t="shared" si="49"/>
        <v>615</v>
      </c>
      <c r="Y88" s="288"/>
      <c r="Z88" s="288"/>
      <c r="AA88" s="288"/>
      <c r="AB88" s="288"/>
      <c r="AC88" s="288"/>
      <c r="AD88" s="288"/>
      <c r="AE88" s="288"/>
      <c r="AF88" s="288"/>
      <c r="AG88" s="288"/>
      <c r="AH88" s="288"/>
      <c r="AI88" s="288"/>
      <c r="AJ88" s="288"/>
      <c r="AK88" s="288"/>
      <c r="AL88" s="288"/>
      <c r="AM88" s="288"/>
    </row>
    <row r="89" spans="1:39" s="77" customFormat="1" ht="11.1" customHeight="1">
      <c r="A89" s="301"/>
      <c r="B89" s="2007"/>
      <c r="C89" s="233"/>
      <c r="D89" s="77" t="s">
        <v>204</v>
      </c>
      <c r="E89" s="381">
        <v>2</v>
      </c>
      <c r="F89" s="381">
        <v>0</v>
      </c>
      <c r="G89" s="381">
        <v>2</v>
      </c>
      <c r="H89" s="381">
        <v>0</v>
      </c>
      <c r="I89" s="381">
        <v>0</v>
      </c>
      <c r="J89" s="381">
        <v>0</v>
      </c>
      <c r="K89" s="381">
        <v>0</v>
      </c>
      <c r="L89" s="277">
        <f t="shared" si="47"/>
        <v>4</v>
      </c>
      <c r="M89" s="277"/>
      <c r="N89" s="381">
        <v>0</v>
      </c>
      <c r="O89" s="381">
        <v>0</v>
      </c>
      <c r="P89" s="381">
        <v>0</v>
      </c>
      <c r="Q89" s="381">
        <v>0</v>
      </c>
      <c r="R89" s="381">
        <v>0</v>
      </c>
      <c r="S89" s="381">
        <v>0</v>
      </c>
      <c r="T89" s="381">
        <v>0</v>
      </c>
      <c r="U89" s="394">
        <f t="shared" si="49"/>
        <v>0</v>
      </c>
      <c r="Y89" s="288"/>
      <c r="Z89" s="288"/>
      <c r="AA89" s="288"/>
      <c r="AB89" s="288"/>
      <c r="AC89" s="288"/>
      <c r="AD89" s="288"/>
      <c r="AE89" s="288"/>
      <c r="AF89" s="288"/>
      <c r="AG89" s="288"/>
      <c r="AH89" s="288"/>
      <c r="AI89" s="288"/>
      <c r="AJ89" s="288"/>
      <c r="AK89" s="288"/>
      <c r="AL89" s="288"/>
      <c r="AM89" s="288"/>
    </row>
    <row r="90" spans="1:39" s="77" customFormat="1" ht="11.1" customHeight="1">
      <c r="A90" s="301"/>
      <c r="B90" s="2007"/>
      <c r="C90" s="233"/>
      <c r="D90" s="77" t="s">
        <v>203</v>
      </c>
      <c r="E90" s="381">
        <v>69</v>
      </c>
      <c r="F90" s="381">
        <v>102</v>
      </c>
      <c r="G90" s="381">
        <v>42</v>
      </c>
      <c r="H90" s="381">
        <v>19</v>
      </c>
      <c r="I90" s="381">
        <v>0</v>
      </c>
      <c r="J90" s="381">
        <v>0</v>
      </c>
      <c r="K90" s="381">
        <v>0</v>
      </c>
      <c r="L90" s="277">
        <f t="shared" si="47"/>
        <v>232</v>
      </c>
      <c r="M90" s="277"/>
      <c r="N90" s="381">
        <v>67</v>
      </c>
      <c r="O90" s="381">
        <v>100</v>
      </c>
      <c r="P90" s="381">
        <v>41</v>
      </c>
      <c r="Q90" s="381">
        <v>18</v>
      </c>
      <c r="R90" s="381">
        <v>0</v>
      </c>
      <c r="S90" s="381">
        <v>0</v>
      </c>
      <c r="T90" s="381">
        <v>0</v>
      </c>
      <c r="U90" s="394">
        <f t="shared" si="49"/>
        <v>226</v>
      </c>
      <c r="Y90" s="288"/>
      <c r="Z90" s="288"/>
      <c r="AA90" s="288"/>
      <c r="AB90" s="288"/>
      <c r="AC90" s="288"/>
      <c r="AD90" s="288"/>
      <c r="AE90" s="288"/>
      <c r="AF90" s="288"/>
      <c r="AG90" s="288"/>
      <c r="AH90" s="288"/>
      <c r="AI90" s="288"/>
      <c r="AJ90" s="288"/>
      <c r="AK90" s="288"/>
      <c r="AL90" s="288"/>
      <c r="AM90" s="288"/>
    </row>
    <row r="91" spans="1:39" s="77" customFormat="1" ht="11.1" customHeight="1">
      <c r="A91" s="301"/>
      <c r="B91" s="2007"/>
      <c r="C91" s="233"/>
      <c r="D91" s="77" t="s">
        <v>202</v>
      </c>
      <c r="E91" s="381">
        <v>1</v>
      </c>
      <c r="F91" s="381">
        <v>6</v>
      </c>
      <c r="G91" s="381">
        <v>1</v>
      </c>
      <c r="H91" s="381">
        <v>5</v>
      </c>
      <c r="I91" s="381">
        <v>1</v>
      </c>
      <c r="J91" s="381">
        <v>0</v>
      </c>
      <c r="K91" s="381">
        <v>0</v>
      </c>
      <c r="L91" s="277">
        <f t="shared" si="47"/>
        <v>14</v>
      </c>
      <c r="M91" s="277"/>
      <c r="N91" s="381">
        <v>1</v>
      </c>
      <c r="O91" s="381">
        <v>6</v>
      </c>
      <c r="P91" s="381">
        <v>1</v>
      </c>
      <c r="Q91" s="381">
        <v>5</v>
      </c>
      <c r="R91" s="381">
        <v>1</v>
      </c>
      <c r="S91" s="381">
        <v>0</v>
      </c>
      <c r="T91" s="381">
        <v>2</v>
      </c>
      <c r="U91" s="394">
        <f t="shared" si="49"/>
        <v>16</v>
      </c>
      <c r="Y91" s="288"/>
      <c r="Z91" s="288"/>
      <c r="AA91" s="288"/>
      <c r="AB91" s="288"/>
      <c r="AC91" s="288"/>
      <c r="AD91" s="288"/>
      <c r="AE91" s="288"/>
      <c r="AF91" s="288"/>
      <c r="AG91" s="288"/>
      <c r="AH91" s="288"/>
      <c r="AI91" s="288"/>
      <c r="AJ91" s="288"/>
      <c r="AK91" s="288"/>
      <c r="AL91" s="288"/>
      <c r="AM91" s="288"/>
    </row>
    <row r="92" spans="1:39" s="77" customFormat="1" ht="11.1" customHeight="1">
      <c r="A92" s="301"/>
      <c r="B92" s="2007"/>
      <c r="C92" s="233"/>
      <c r="D92" s="77" t="s">
        <v>201</v>
      </c>
      <c r="E92" s="381">
        <v>16</v>
      </c>
      <c r="F92" s="381">
        <v>21</v>
      </c>
      <c r="G92" s="381">
        <v>8</v>
      </c>
      <c r="H92" s="381">
        <v>13</v>
      </c>
      <c r="I92" s="381">
        <v>2</v>
      </c>
      <c r="J92" s="381">
        <v>1</v>
      </c>
      <c r="K92" s="381">
        <v>0</v>
      </c>
      <c r="L92" s="277">
        <f t="shared" si="47"/>
        <v>61</v>
      </c>
      <c r="M92" s="284"/>
      <c r="N92" s="381">
        <v>14</v>
      </c>
      <c r="O92" s="381">
        <v>21</v>
      </c>
      <c r="P92" s="381">
        <v>8</v>
      </c>
      <c r="Q92" s="381">
        <v>10</v>
      </c>
      <c r="R92" s="381">
        <v>2</v>
      </c>
      <c r="S92" s="381">
        <v>1</v>
      </c>
      <c r="T92" s="381">
        <v>0</v>
      </c>
      <c r="U92" s="394">
        <f t="shared" si="49"/>
        <v>56</v>
      </c>
      <c r="Y92" s="288"/>
      <c r="Z92" s="288"/>
      <c r="AA92" s="288"/>
      <c r="AB92" s="288"/>
      <c r="AC92" s="288"/>
      <c r="AD92" s="288"/>
      <c r="AE92" s="288"/>
      <c r="AF92" s="288"/>
      <c r="AG92" s="288"/>
      <c r="AH92" s="288"/>
      <c r="AI92" s="288"/>
      <c r="AJ92" s="288"/>
      <c r="AK92" s="288"/>
      <c r="AL92" s="288"/>
      <c r="AM92" s="288"/>
    </row>
    <row r="93" spans="1:39" s="77" customFormat="1" ht="11.1" customHeight="1">
      <c r="A93" s="301"/>
      <c r="B93" s="2007"/>
      <c r="C93" s="233"/>
      <c r="D93" s="77" t="s">
        <v>199</v>
      </c>
      <c r="E93" s="381">
        <v>93</v>
      </c>
      <c r="F93" s="381">
        <v>118</v>
      </c>
      <c r="G93" s="381">
        <v>36</v>
      </c>
      <c r="H93" s="381">
        <v>35</v>
      </c>
      <c r="I93" s="381">
        <v>2</v>
      </c>
      <c r="J93" s="381">
        <v>0</v>
      </c>
      <c r="K93" s="381">
        <v>1</v>
      </c>
      <c r="L93" s="277">
        <f t="shared" si="47"/>
        <v>285</v>
      </c>
      <c r="M93" s="277"/>
      <c r="N93" s="381">
        <v>92</v>
      </c>
      <c r="O93" s="381">
        <v>116</v>
      </c>
      <c r="P93" s="381">
        <v>32</v>
      </c>
      <c r="Q93" s="381">
        <v>35</v>
      </c>
      <c r="R93" s="381">
        <v>2</v>
      </c>
      <c r="S93" s="381">
        <v>0</v>
      </c>
      <c r="T93" s="381">
        <v>1</v>
      </c>
      <c r="U93" s="394">
        <f t="shared" si="49"/>
        <v>278</v>
      </c>
      <c r="Y93" s="288"/>
      <c r="Z93" s="288"/>
      <c r="AA93" s="288"/>
      <c r="AB93" s="288"/>
      <c r="AC93" s="288"/>
      <c r="AD93" s="288"/>
      <c r="AE93" s="288"/>
      <c r="AF93" s="288"/>
      <c r="AG93" s="288"/>
      <c r="AH93" s="288"/>
      <c r="AI93" s="288"/>
      <c r="AJ93" s="288"/>
      <c r="AK93" s="288"/>
      <c r="AL93" s="288"/>
      <c r="AM93" s="288"/>
    </row>
    <row r="94" spans="1:39" s="77" customFormat="1" ht="10.5" customHeight="1">
      <c r="A94" s="301"/>
      <c r="B94" s="2007"/>
      <c r="C94" s="233"/>
      <c r="D94" s="285" t="s">
        <v>200</v>
      </c>
      <c r="E94" s="381">
        <v>1</v>
      </c>
      <c r="F94" s="381">
        <v>1</v>
      </c>
      <c r="G94" s="381">
        <v>0</v>
      </c>
      <c r="H94" s="381">
        <v>7</v>
      </c>
      <c r="I94" s="381">
        <v>9</v>
      </c>
      <c r="J94" s="381">
        <v>8</v>
      </c>
      <c r="K94" s="381">
        <v>15</v>
      </c>
      <c r="L94" s="277">
        <f t="shared" si="47"/>
        <v>41</v>
      </c>
      <c r="M94" s="277"/>
      <c r="N94" s="381">
        <v>1</v>
      </c>
      <c r="O94" s="381">
        <v>1</v>
      </c>
      <c r="P94" s="381">
        <v>0</v>
      </c>
      <c r="Q94" s="381">
        <v>7</v>
      </c>
      <c r="R94" s="381">
        <v>9</v>
      </c>
      <c r="S94" s="381">
        <v>7</v>
      </c>
      <c r="T94" s="381">
        <v>14</v>
      </c>
      <c r="U94" s="394">
        <f t="shared" si="49"/>
        <v>39</v>
      </c>
      <c r="Y94" s="288"/>
      <c r="Z94" s="288"/>
      <c r="AA94" s="288"/>
      <c r="AB94" s="288"/>
      <c r="AC94" s="288"/>
      <c r="AD94" s="288"/>
      <c r="AE94" s="288"/>
      <c r="AF94" s="288"/>
      <c r="AG94" s="288"/>
      <c r="AH94" s="288"/>
      <c r="AI94" s="288"/>
      <c r="AJ94" s="288"/>
      <c r="AK94" s="288"/>
      <c r="AL94" s="288"/>
      <c r="AM94" s="288"/>
    </row>
    <row r="95" spans="1:39" s="77" customFormat="1" ht="12" customHeight="1">
      <c r="A95" s="301"/>
      <c r="B95" s="2007"/>
      <c r="C95" s="391" t="s">
        <v>148</v>
      </c>
      <c r="E95" s="284">
        <f t="shared" ref="E95:K95" si="60">SUM(E96:E96)</f>
        <v>65</v>
      </c>
      <c r="F95" s="284">
        <f t="shared" si="60"/>
        <v>86</v>
      </c>
      <c r="G95" s="284">
        <f t="shared" si="60"/>
        <v>24</v>
      </c>
      <c r="H95" s="284">
        <f t="shared" si="60"/>
        <v>19</v>
      </c>
      <c r="I95" s="284">
        <f t="shared" si="60"/>
        <v>0</v>
      </c>
      <c r="J95" s="284">
        <f t="shared" si="60"/>
        <v>0</v>
      </c>
      <c r="K95" s="284">
        <f t="shared" si="60"/>
        <v>0</v>
      </c>
      <c r="L95" s="284">
        <f t="shared" si="47"/>
        <v>194</v>
      </c>
      <c r="M95" s="284"/>
      <c r="N95" s="284">
        <f t="shared" ref="N95:T95" si="61">SUM(N96:N96)</f>
        <v>64</v>
      </c>
      <c r="O95" s="284">
        <f t="shared" si="61"/>
        <v>85</v>
      </c>
      <c r="P95" s="284">
        <f t="shared" si="61"/>
        <v>24</v>
      </c>
      <c r="Q95" s="284">
        <f t="shared" si="61"/>
        <v>18</v>
      </c>
      <c r="R95" s="284">
        <f t="shared" si="61"/>
        <v>0</v>
      </c>
      <c r="S95" s="284">
        <f t="shared" si="61"/>
        <v>0</v>
      </c>
      <c r="T95" s="284">
        <f t="shared" si="61"/>
        <v>0</v>
      </c>
      <c r="U95" s="395">
        <f t="shared" si="49"/>
        <v>191</v>
      </c>
      <c r="Y95" s="288"/>
      <c r="Z95" s="288"/>
      <c r="AA95" s="288"/>
      <c r="AB95" s="288"/>
      <c r="AC95" s="288"/>
      <c r="AD95" s="288"/>
      <c r="AE95" s="288"/>
      <c r="AF95" s="288"/>
      <c r="AG95" s="288"/>
      <c r="AH95" s="288"/>
      <c r="AI95" s="288"/>
      <c r="AJ95" s="288"/>
      <c r="AK95" s="288"/>
      <c r="AL95" s="288"/>
      <c r="AM95" s="288"/>
    </row>
    <row r="96" spans="1:39" s="77" customFormat="1" ht="10.5" customHeight="1">
      <c r="A96" s="301"/>
      <c r="B96" s="2007"/>
      <c r="C96" s="391"/>
      <c r="D96" s="77" t="s">
        <v>199</v>
      </c>
      <c r="E96" s="381">
        <v>65</v>
      </c>
      <c r="F96" s="381">
        <v>86</v>
      </c>
      <c r="G96" s="381">
        <v>24</v>
      </c>
      <c r="H96" s="381">
        <v>19</v>
      </c>
      <c r="I96" s="381">
        <v>0</v>
      </c>
      <c r="J96" s="381">
        <v>0</v>
      </c>
      <c r="K96" s="381">
        <v>0</v>
      </c>
      <c r="L96" s="277">
        <f t="shared" si="47"/>
        <v>194</v>
      </c>
      <c r="M96" s="277"/>
      <c r="N96" s="381">
        <v>64</v>
      </c>
      <c r="O96" s="381">
        <v>85</v>
      </c>
      <c r="P96" s="381">
        <v>24</v>
      </c>
      <c r="Q96" s="381">
        <v>18</v>
      </c>
      <c r="R96" s="381">
        <v>0</v>
      </c>
      <c r="S96" s="381">
        <v>0</v>
      </c>
      <c r="T96" s="381">
        <v>0</v>
      </c>
      <c r="U96" s="394">
        <f t="shared" si="49"/>
        <v>191</v>
      </c>
      <c r="Y96" s="288"/>
      <c r="Z96" s="288"/>
      <c r="AA96" s="288"/>
      <c r="AB96" s="288"/>
      <c r="AC96" s="288"/>
      <c r="AD96" s="288"/>
      <c r="AE96" s="288"/>
      <c r="AF96" s="288"/>
      <c r="AG96" s="288"/>
      <c r="AH96" s="288"/>
      <c r="AI96" s="288"/>
      <c r="AJ96" s="288"/>
      <c r="AK96" s="288"/>
      <c r="AL96" s="288"/>
      <c r="AM96" s="288"/>
    </row>
    <row r="97" spans="1:39" s="77" customFormat="1" ht="12" customHeight="1">
      <c r="A97" s="301"/>
      <c r="B97" s="2007"/>
      <c r="C97" s="392" t="s">
        <v>49</v>
      </c>
      <c r="E97" s="284">
        <f t="shared" ref="E97:K97" si="62">SUM(E98:E99)</f>
        <v>19</v>
      </c>
      <c r="F97" s="284">
        <f t="shared" si="62"/>
        <v>16</v>
      </c>
      <c r="G97" s="284">
        <f t="shared" si="62"/>
        <v>12</v>
      </c>
      <c r="H97" s="284">
        <f t="shared" si="62"/>
        <v>5</v>
      </c>
      <c r="I97" s="284">
        <f t="shared" si="62"/>
        <v>2</v>
      </c>
      <c r="J97" s="284">
        <f t="shared" si="62"/>
        <v>0</v>
      </c>
      <c r="K97" s="284">
        <f t="shared" si="62"/>
        <v>0</v>
      </c>
      <c r="L97" s="284">
        <f t="shared" si="47"/>
        <v>54</v>
      </c>
      <c r="M97" s="284"/>
      <c r="N97" s="284">
        <f t="shared" ref="N97:T97" si="63">SUM(N98:N99)</f>
        <v>19</v>
      </c>
      <c r="O97" s="284">
        <f t="shared" si="63"/>
        <v>16</v>
      </c>
      <c r="P97" s="284">
        <f t="shared" si="63"/>
        <v>12</v>
      </c>
      <c r="Q97" s="284">
        <f t="shared" si="63"/>
        <v>5</v>
      </c>
      <c r="R97" s="284">
        <f t="shared" si="63"/>
        <v>2</v>
      </c>
      <c r="S97" s="284">
        <f t="shared" si="63"/>
        <v>0</v>
      </c>
      <c r="T97" s="284">
        <f t="shared" si="63"/>
        <v>0</v>
      </c>
      <c r="U97" s="395">
        <f t="shared" si="49"/>
        <v>54</v>
      </c>
      <c r="Y97" s="288"/>
      <c r="Z97" s="288"/>
      <c r="AA97" s="288"/>
      <c r="AB97" s="288"/>
      <c r="AC97" s="288"/>
      <c r="AD97" s="288"/>
      <c r="AE97" s="288"/>
      <c r="AF97" s="288"/>
      <c r="AG97" s="288"/>
      <c r="AH97" s="288"/>
      <c r="AI97" s="288"/>
      <c r="AJ97" s="288"/>
      <c r="AK97" s="288"/>
      <c r="AL97" s="288"/>
      <c r="AM97" s="288"/>
    </row>
    <row r="98" spans="1:39" s="77" customFormat="1" ht="10.5" customHeight="1">
      <c r="A98" s="301"/>
      <c r="B98" s="2007"/>
      <c r="C98" s="233"/>
      <c r="D98" s="77" t="s">
        <v>199</v>
      </c>
      <c r="E98" s="381">
        <v>9</v>
      </c>
      <c r="F98" s="381">
        <v>13</v>
      </c>
      <c r="G98" s="381">
        <v>6</v>
      </c>
      <c r="H98" s="381">
        <v>3</v>
      </c>
      <c r="I98" s="381">
        <v>0</v>
      </c>
      <c r="J98" s="381">
        <v>0</v>
      </c>
      <c r="K98" s="381">
        <v>0</v>
      </c>
      <c r="L98" s="277">
        <f t="shared" si="47"/>
        <v>31</v>
      </c>
      <c r="M98" s="277"/>
      <c r="N98" s="381">
        <v>9</v>
      </c>
      <c r="O98" s="381">
        <v>13</v>
      </c>
      <c r="P98" s="381">
        <v>6</v>
      </c>
      <c r="Q98" s="381">
        <v>3</v>
      </c>
      <c r="R98" s="381">
        <v>0</v>
      </c>
      <c r="S98" s="381">
        <v>0</v>
      </c>
      <c r="T98" s="381">
        <v>0</v>
      </c>
      <c r="U98" s="394">
        <f t="shared" si="49"/>
        <v>31</v>
      </c>
      <c r="Y98" s="288"/>
      <c r="Z98" s="288"/>
      <c r="AA98" s="288"/>
      <c r="AB98" s="288"/>
      <c r="AC98" s="288"/>
      <c r="AD98" s="288"/>
      <c r="AE98" s="288"/>
      <c r="AF98" s="288"/>
      <c r="AG98" s="288"/>
      <c r="AH98" s="288"/>
      <c r="AI98" s="288"/>
      <c r="AJ98" s="288"/>
      <c r="AK98" s="288"/>
      <c r="AL98" s="288"/>
      <c r="AM98" s="288"/>
    </row>
    <row r="99" spans="1:39" s="77" customFormat="1" ht="11.1" customHeight="1">
      <c r="A99" s="301"/>
      <c r="B99" s="57"/>
      <c r="C99" s="233"/>
      <c r="D99" s="77" t="s">
        <v>198</v>
      </c>
      <c r="E99" s="381">
        <v>10</v>
      </c>
      <c r="F99" s="381">
        <v>3</v>
      </c>
      <c r="G99" s="381">
        <v>6</v>
      </c>
      <c r="H99" s="381">
        <v>2</v>
      </c>
      <c r="I99" s="381">
        <v>2</v>
      </c>
      <c r="J99" s="381">
        <v>0</v>
      </c>
      <c r="K99" s="381">
        <v>0</v>
      </c>
      <c r="L99" s="277">
        <f t="shared" si="47"/>
        <v>23</v>
      </c>
      <c r="M99" s="277"/>
      <c r="N99" s="381">
        <v>10</v>
      </c>
      <c r="O99" s="381">
        <v>3</v>
      </c>
      <c r="P99" s="381">
        <v>6</v>
      </c>
      <c r="Q99" s="381">
        <v>2</v>
      </c>
      <c r="R99" s="381">
        <v>2</v>
      </c>
      <c r="S99" s="381">
        <v>0</v>
      </c>
      <c r="T99" s="381">
        <v>0</v>
      </c>
      <c r="U99" s="394">
        <f t="shared" si="49"/>
        <v>23</v>
      </c>
      <c r="Y99" s="288"/>
      <c r="Z99" s="288"/>
      <c r="AA99" s="288"/>
      <c r="AB99" s="288"/>
      <c r="AC99" s="288"/>
      <c r="AD99" s="288"/>
      <c r="AE99" s="288"/>
      <c r="AF99" s="288"/>
      <c r="AG99" s="288"/>
      <c r="AH99" s="288"/>
      <c r="AI99" s="288"/>
      <c r="AJ99" s="288"/>
      <c r="AK99" s="288"/>
      <c r="AL99" s="288"/>
      <c r="AM99" s="288"/>
    </row>
    <row r="100" spans="1:39" s="77" customFormat="1" ht="12" customHeight="1">
      <c r="A100" s="301"/>
      <c r="B100" s="2006">
        <v>1406</v>
      </c>
      <c r="C100" s="35" t="s">
        <v>22</v>
      </c>
      <c r="D100" s="111"/>
      <c r="E100" s="289">
        <f t="shared" ref="E100:K100" si="64">SUM(E101,E104,E107,E109)</f>
        <v>1313</v>
      </c>
      <c r="F100" s="289">
        <f t="shared" si="64"/>
        <v>1578</v>
      </c>
      <c r="G100" s="289">
        <f t="shared" si="64"/>
        <v>486</v>
      </c>
      <c r="H100" s="289">
        <f t="shared" si="64"/>
        <v>276</v>
      </c>
      <c r="I100" s="289">
        <f t="shared" si="64"/>
        <v>25</v>
      </c>
      <c r="J100" s="289">
        <f t="shared" si="64"/>
        <v>6</v>
      </c>
      <c r="K100" s="289">
        <f t="shared" si="64"/>
        <v>3</v>
      </c>
      <c r="L100" s="289">
        <f t="shared" si="47"/>
        <v>3687</v>
      </c>
      <c r="M100" s="289"/>
      <c r="N100" s="289">
        <f t="shared" ref="N100:T100" si="65">SUM(N101,N104,N107,N109)</f>
        <v>399</v>
      </c>
      <c r="O100" s="289">
        <f t="shared" si="65"/>
        <v>461</v>
      </c>
      <c r="P100" s="289">
        <f t="shared" si="65"/>
        <v>161</v>
      </c>
      <c r="Q100" s="289">
        <f t="shared" si="65"/>
        <v>96</v>
      </c>
      <c r="R100" s="289">
        <f t="shared" si="65"/>
        <v>7</v>
      </c>
      <c r="S100" s="289">
        <f t="shared" si="65"/>
        <v>3</v>
      </c>
      <c r="T100" s="289">
        <f t="shared" si="65"/>
        <v>0</v>
      </c>
      <c r="U100" s="397">
        <f t="shared" si="49"/>
        <v>1127</v>
      </c>
      <c r="Y100" s="288"/>
      <c r="Z100" s="288"/>
      <c r="AA100" s="288"/>
      <c r="AB100" s="288"/>
      <c r="AC100" s="288"/>
      <c r="AD100" s="288"/>
      <c r="AE100" s="288"/>
      <c r="AF100" s="288"/>
      <c r="AG100" s="288"/>
      <c r="AH100" s="288"/>
      <c r="AI100" s="288"/>
      <c r="AJ100" s="288"/>
      <c r="AK100" s="288"/>
      <c r="AL100" s="288"/>
      <c r="AM100" s="288"/>
    </row>
    <row r="101" spans="1:39" s="77" customFormat="1" ht="12" customHeight="1">
      <c r="A101" s="301"/>
      <c r="B101" s="2007"/>
      <c r="C101" s="391" t="s">
        <v>121</v>
      </c>
      <c r="E101" s="284">
        <f t="shared" ref="E101:K101" si="66">SUM(E102:E103)</f>
        <v>858</v>
      </c>
      <c r="F101" s="284">
        <f t="shared" si="66"/>
        <v>1087</v>
      </c>
      <c r="G101" s="284">
        <f t="shared" si="66"/>
        <v>344</v>
      </c>
      <c r="H101" s="284">
        <f t="shared" si="66"/>
        <v>178</v>
      </c>
      <c r="I101" s="284">
        <f t="shared" si="66"/>
        <v>18</v>
      </c>
      <c r="J101" s="284">
        <f t="shared" si="66"/>
        <v>4</v>
      </c>
      <c r="K101" s="284">
        <f t="shared" si="66"/>
        <v>3</v>
      </c>
      <c r="L101" s="284">
        <f t="shared" si="47"/>
        <v>2492</v>
      </c>
      <c r="M101" s="284"/>
      <c r="N101" s="284">
        <f t="shared" ref="N101:T101" si="67">SUM(N102:N103)</f>
        <v>239</v>
      </c>
      <c r="O101" s="284">
        <f t="shared" si="67"/>
        <v>298</v>
      </c>
      <c r="P101" s="284">
        <f t="shared" si="67"/>
        <v>106</v>
      </c>
      <c r="Q101" s="284">
        <f t="shared" si="67"/>
        <v>52</v>
      </c>
      <c r="R101" s="284">
        <f t="shared" si="67"/>
        <v>6</v>
      </c>
      <c r="S101" s="284">
        <f t="shared" si="67"/>
        <v>2</v>
      </c>
      <c r="T101" s="284">
        <f t="shared" si="67"/>
        <v>0</v>
      </c>
      <c r="U101" s="395">
        <f t="shared" si="49"/>
        <v>703</v>
      </c>
      <c r="Y101" s="288"/>
      <c r="Z101" s="288"/>
      <c r="AA101" s="288"/>
      <c r="AB101" s="288"/>
      <c r="AC101" s="288"/>
      <c r="AD101" s="288"/>
      <c r="AE101" s="288"/>
      <c r="AF101" s="288"/>
      <c r="AG101" s="288"/>
      <c r="AH101" s="288"/>
      <c r="AI101" s="288"/>
      <c r="AJ101" s="288"/>
      <c r="AK101" s="288"/>
      <c r="AL101" s="288"/>
      <c r="AM101" s="288"/>
    </row>
    <row r="102" spans="1:39" s="77" customFormat="1" ht="11.1" customHeight="1">
      <c r="A102" s="301"/>
      <c r="B102" s="2007"/>
      <c r="C102" s="396"/>
      <c r="D102" s="77" t="s">
        <v>197</v>
      </c>
      <c r="E102" s="381">
        <v>25</v>
      </c>
      <c r="F102" s="381">
        <v>25</v>
      </c>
      <c r="G102" s="381">
        <v>12</v>
      </c>
      <c r="H102" s="381">
        <v>11</v>
      </c>
      <c r="I102" s="381">
        <v>0</v>
      </c>
      <c r="J102" s="381">
        <v>0</v>
      </c>
      <c r="K102" s="381">
        <v>0</v>
      </c>
      <c r="L102" s="277">
        <f t="shared" si="47"/>
        <v>73</v>
      </c>
      <c r="M102" s="277"/>
      <c r="N102" s="381">
        <v>22</v>
      </c>
      <c r="O102" s="381">
        <v>19</v>
      </c>
      <c r="P102" s="381">
        <v>10</v>
      </c>
      <c r="Q102" s="381">
        <v>9</v>
      </c>
      <c r="R102" s="381">
        <v>0</v>
      </c>
      <c r="S102" s="381">
        <v>0</v>
      </c>
      <c r="T102" s="381">
        <v>0</v>
      </c>
      <c r="U102" s="394">
        <f t="shared" si="49"/>
        <v>60</v>
      </c>
      <c r="Y102" s="288"/>
      <c r="Z102" s="288"/>
      <c r="AA102" s="288"/>
      <c r="AB102" s="288"/>
      <c r="AC102" s="288"/>
      <c r="AD102" s="288"/>
      <c r="AE102" s="288"/>
      <c r="AF102" s="288"/>
      <c r="AG102" s="288"/>
      <c r="AH102" s="288"/>
      <c r="AI102" s="288"/>
      <c r="AJ102" s="288"/>
      <c r="AK102" s="288"/>
      <c r="AL102" s="288"/>
      <c r="AM102" s="288"/>
    </row>
    <row r="103" spans="1:39" s="77" customFormat="1" ht="11.1" customHeight="1">
      <c r="A103" s="301"/>
      <c r="B103" s="2007"/>
      <c r="C103" s="396"/>
      <c r="D103" s="77" t="s">
        <v>196</v>
      </c>
      <c r="E103" s="381">
        <v>833</v>
      </c>
      <c r="F103" s="381">
        <v>1062</v>
      </c>
      <c r="G103" s="381">
        <v>332</v>
      </c>
      <c r="H103" s="381">
        <v>167</v>
      </c>
      <c r="I103" s="381">
        <v>18</v>
      </c>
      <c r="J103" s="381">
        <v>4</v>
      </c>
      <c r="K103" s="381">
        <v>3</v>
      </c>
      <c r="L103" s="277">
        <f t="shared" si="47"/>
        <v>2419</v>
      </c>
      <c r="M103" s="277"/>
      <c r="N103" s="381">
        <v>217</v>
      </c>
      <c r="O103" s="381">
        <v>279</v>
      </c>
      <c r="P103" s="381">
        <v>96</v>
      </c>
      <c r="Q103" s="381">
        <v>43</v>
      </c>
      <c r="R103" s="381">
        <v>6</v>
      </c>
      <c r="S103" s="381">
        <v>2</v>
      </c>
      <c r="T103" s="381">
        <v>0</v>
      </c>
      <c r="U103" s="394">
        <f t="shared" si="49"/>
        <v>643</v>
      </c>
      <c r="Y103" s="288"/>
      <c r="Z103" s="288"/>
      <c r="AA103" s="288"/>
      <c r="AB103" s="288"/>
      <c r="AC103" s="288"/>
      <c r="AD103" s="288"/>
      <c r="AE103" s="288"/>
      <c r="AF103" s="288"/>
      <c r="AG103" s="288"/>
      <c r="AH103" s="288"/>
      <c r="AI103" s="288"/>
      <c r="AJ103" s="288"/>
      <c r="AK103" s="288"/>
      <c r="AL103" s="288"/>
      <c r="AM103" s="288"/>
    </row>
    <row r="104" spans="1:39" s="77" customFormat="1" ht="12" customHeight="1">
      <c r="A104" s="301"/>
      <c r="B104" s="2007"/>
      <c r="C104" s="391" t="s">
        <v>23</v>
      </c>
      <c r="E104" s="284">
        <f t="shared" ref="E104:K104" si="68">SUM(E105:E106)</f>
        <v>172</v>
      </c>
      <c r="F104" s="284">
        <f t="shared" si="68"/>
        <v>179</v>
      </c>
      <c r="G104" s="284">
        <f t="shared" si="68"/>
        <v>46</v>
      </c>
      <c r="H104" s="284">
        <f t="shared" si="68"/>
        <v>36</v>
      </c>
      <c r="I104" s="284">
        <f t="shared" si="68"/>
        <v>1</v>
      </c>
      <c r="J104" s="284">
        <f t="shared" si="68"/>
        <v>0</v>
      </c>
      <c r="K104" s="284">
        <f t="shared" si="68"/>
        <v>0</v>
      </c>
      <c r="L104" s="284">
        <f t="shared" si="47"/>
        <v>434</v>
      </c>
      <c r="M104" s="284"/>
      <c r="N104" s="284">
        <f t="shared" ref="N104:T104" si="69">SUM(N105:N106)</f>
        <v>65</v>
      </c>
      <c r="O104" s="284">
        <f t="shared" si="69"/>
        <v>67</v>
      </c>
      <c r="P104" s="284">
        <f t="shared" si="69"/>
        <v>19</v>
      </c>
      <c r="Q104" s="284">
        <f t="shared" si="69"/>
        <v>19</v>
      </c>
      <c r="R104" s="284">
        <f t="shared" si="69"/>
        <v>1</v>
      </c>
      <c r="S104" s="284">
        <f t="shared" si="69"/>
        <v>0</v>
      </c>
      <c r="T104" s="284">
        <f t="shared" si="69"/>
        <v>0</v>
      </c>
      <c r="U104" s="395">
        <f t="shared" si="49"/>
        <v>171</v>
      </c>
      <c r="Y104" s="288"/>
      <c r="Z104" s="288"/>
      <c r="AA104" s="288"/>
      <c r="AB104" s="288"/>
      <c r="AC104" s="288"/>
      <c r="AD104" s="288"/>
      <c r="AE104" s="288"/>
      <c r="AF104" s="288"/>
      <c r="AG104" s="288"/>
      <c r="AH104" s="288"/>
      <c r="AI104" s="288"/>
      <c r="AJ104" s="288"/>
      <c r="AK104" s="288"/>
      <c r="AL104" s="288"/>
      <c r="AM104" s="288"/>
    </row>
    <row r="105" spans="1:39" s="77" customFormat="1" ht="11.1" customHeight="1">
      <c r="A105" s="301"/>
      <c r="B105" s="2007"/>
      <c r="C105" s="233"/>
      <c r="D105" s="77" t="s">
        <v>195</v>
      </c>
      <c r="E105" s="381">
        <v>93</v>
      </c>
      <c r="F105" s="381">
        <v>85</v>
      </c>
      <c r="G105" s="381">
        <v>30</v>
      </c>
      <c r="H105" s="381">
        <v>19</v>
      </c>
      <c r="I105" s="381">
        <v>1</v>
      </c>
      <c r="J105" s="381">
        <v>0</v>
      </c>
      <c r="K105" s="381">
        <v>0</v>
      </c>
      <c r="L105" s="277">
        <f t="shared" si="47"/>
        <v>228</v>
      </c>
      <c r="M105" s="277"/>
      <c r="N105" s="381">
        <v>42</v>
      </c>
      <c r="O105" s="381">
        <v>35</v>
      </c>
      <c r="P105" s="381">
        <v>13</v>
      </c>
      <c r="Q105" s="381">
        <v>10</v>
      </c>
      <c r="R105" s="381">
        <v>1</v>
      </c>
      <c r="S105" s="381">
        <v>0</v>
      </c>
      <c r="T105" s="381">
        <v>0</v>
      </c>
      <c r="U105" s="394">
        <f t="shared" si="49"/>
        <v>101</v>
      </c>
      <c r="Y105" s="288"/>
      <c r="Z105" s="288"/>
      <c r="AA105" s="288"/>
      <c r="AB105" s="288"/>
      <c r="AC105" s="288"/>
      <c r="AD105" s="288"/>
      <c r="AE105" s="288"/>
      <c r="AF105" s="288"/>
      <c r="AG105" s="288"/>
      <c r="AH105" s="288"/>
      <c r="AI105" s="288"/>
      <c r="AJ105" s="288"/>
      <c r="AK105" s="288"/>
      <c r="AL105" s="288"/>
      <c r="AM105" s="288"/>
    </row>
    <row r="106" spans="1:39" s="77" customFormat="1" ht="11.1" customHeight="1">
      <c r="A106" s="301"/>
      <c r="B106" s="2007"/>
      <c r="C106" s="233"/>
      <c r="D106" s="77" t="s">
        <v>194</v>
      </c>
      <c r="E106" s="381">
        <v>79</v>
      </c>
      <c r="F106" s="381">
        <v>94</v>
      </c>
      <c r="G106" s="381">
        <v>16</v>
      </c>
      <c r="H106" s="381">
        <v>17</v>
      </c>
      <c r="I106" s="381">
        <v>0</v>
      </c>
      <c r="J106" s="381">
        <v>0</v>
      </c>
      <c r="K106" s="381">
        <v>0</v>
      </c>
      <c r="L106" s="277">
        <f t="shared" si="47"/>
        <v>206</v>
      </c>
      <c r="M106" s="236"/>
      <c r="N106" s="381">
        <v>23</v>
      </c>
      <c r="O106" s="381">
        <v>32</v>
      </c>
      <c r="P106" s="381">
        <v>6</v>
      </c>
      <c r="Q106" s="381">
        <v>9</v>
      </c>
      <c r="R106" s="381">
        <v>0</v>
      </c>
      <c r="S106" s="381">
        <v>0</v>
      </c>
      <c r="T106" s="381">
        <v>0</v>
      </c>
      <c r="U106" s="394">
        <f t="shared" si="49"/>
        <v>70</v>
      </c>
      <c r="Y106" s="288"/>
      <c r="Z106" s="288"/>
      <c r="AA106" s="288"/>
      <c r="AB106" s="288"/>
      <c r="AC106" s="288"/>
      <c r="AD106" s="288"/>
      <c r="AE106" s="288"/>
      <c r="AF106" s="288"/>
      <c r="AG106" s="288"/>
      <c r="AH106" s="288"/>
      <c r="AI106" s="288"/>
      <c r="AJ106" s="288"/>
      <c r="AK106" s="288"/>
      <c r="AL106" s="288"/>
      <c r="AM106" s="288"/>
    </row>
    <row r="107" spans="1:39" s="77" customFormat="1" ht="12" customHeight="1">
      <c r="A107" s="301"/>
      <c r="B107" s="2007"/>
      <c r="C107" s="391" t="s">
        <v>36</v>
      </c>
      <c r="E107" s="380">
        <f t="shared" ref="E107:K107" si="70">SUM(E108)</f>
        <v>283</v>
      </c>
      <c r="F107" s="380">
        <f t="shared" si="70"/>
        <v>312</v>
      </c>
      <c r="G107" s="380">
        <f t="shared" si="70"/>
        <v>96</v>
      </c>
      <c r="H107" s="380">
        <f t="shared" si="70"/>
        <v>62</v>
      </c>
      <c r="I107" s="380">
        <f t="shared" si="70"/>
        <v>6</v>
      </c>
      <c r="J107" s="380">
        <f t="shared" si="70"/>
        <v>2</v>
      </c>
      <c r="K107" s="380">
        <f t="shared" si="70"/>
        <v>0</v>
      </c>
      <c r="L107" s="284">
        <f t="shared" ref="L107:L136" si="71">SUM(E107:K107)</f>
        <v>761</v>
      </c>
      <c r="M107" s="380"/>
      <c r="N107" s="380">
        <f t="shared" ref="N107:T107" si="72">SUM(N108)</f>
        <v>95</v>
      </c>
      <c r="O107" s="380">
        <f t="shared" si="72"/>
        <v>96</v>
      </c>
      <c r="P107" s="380">
        <f t="shared" si="72"/>
        <v>36</v>
      </c>
      <c r="Q107" s="380">
        <f t="shared" si="72"/>
        <v>25</v>
      </c>
      <c r="R107" s="380">
        <f t="shared" si="72"/>
        <v>0</v>
      </c>
      <c r="S107" s="380">
        <f t="shared" si="72"/>
        <v>1</v>
      </c>
      <c r="T107" s="380">
        <f t="shared" si="72"/>
        <v>0</v>
      </c>
      <c r="U107" s="395">
        <f t="shared" ref="U107:U136" si="73">SUM(N107:T107)</f>
        <v>253</v>
      </c>
      <c r="Y107" s="288"/>
      <c r="Z107" s="288"/>
      <c r="AA107" s="288"/>
      <c r="AB107" s="288"/>
      <c r="AC107" s="288"/>
      <c r="AD107" s="288"/>
      <c r="AE107" s="288"/>
      <c r="AF107" s="288"/>
      <c r="AG107" s="288"/>
      <c r="AH107" s="288"/>
      <c r="AI107" s="288"/>
      <c r="AJ107" s="288"/>
      <c r="AK107" s="288"/>
      <c r="AL107" s="288"/>
      <c r="AM107" s="288"/>
    </row>
    <row r="108" spans="1:39" s="77" customFormat="1" ht="11.1" customHeight="1">
      <c r="A108" s="301"/>
      <c r="B108" s="2007"/>
      <c r="C108" s="396"/>
      <c r="D108" s="77" t="s">
        <v>193</v>
      </c>
      <c r="E108" s="381">
        <v>283</v>
      </c>
      <c r="F108" s="381">
        <v>312</v>
      </c>
      <c r="G108" s="381">
        <v>96</v>
      </c>
      <c r="H108" s="381">
        <v>62</v>
      </c>
      <c r="I108" s="381">
        <v>6</v>
      </c>
      <c r="J108" s="381">
        <v>2</v>
      </c>
      <c r="K108" s="381">
        <v>0</v>
      </c>
      <c r="L108" s="277">
        <f t="shared" si="71"/>
        <v>761</v>
      </c>
      <c r="M108" s="277"/>
      <c r="N108" s="381">
        <v>95</v>
      </c>
      <c r="O108" s="381">
        <v>96</v>
      </c>
      <c r="P108" s="381">
        <v>36</v>
      </c>
      <c r="Q108" s="381">
        <v>25</v>
      </c>
      <c r="R108" s="381">
        <v>0</v>
      </c>
      <c r="S108" s="381">
        <v>1</v>
      </c>
      <c r="T108" s="381">
        <v>0</v>
      </c>
      <c r="U108" s="394">
        <f t="shared" si="73"/>
        <v>253</v>
      </c>
      <c r="Y108" s="288"/>
      <c r="Z108" s="288"/>
      <c r="AA108" s="288"/>
      <c r="AB108" s="288"/>
      <c r="AC108" s="288"/>
      <c r="AD108" s="288"/>
      <c r="AE108" s="288"/>
      <c r="AF108" s="288"/>
      <c r="AG108" s="288"/>
      <c r="AH108" s="288"/>
      <c r="AI108" s="288"/>
      <c r="AJ108" s="288"/>
      <c r="AK108" s="288"/>
      <c r="AL108" s="288"/>
      <c r="AM108" s="288"/>
    </row>
    <row r="109" spans="1:39" s="77" customFormat="1" ht="12" customHeight="1">
      <c r="A109" s="301"/>
      <c r="B109" s="2007"/>
      <c r="C109" s="391" t="s">
        <v>37</v>
      </c>
      <c r="E109" s="393">
        <f t="shared" ref="E109:K109" si="74">SUM(E110)</f>
        <v>0</v>
      </c>
      <c r="F109" s="393">
        <f t="shared" si="74"/>
        <v>0</v>
      </c>
      <c r="G109" s="393">
        <f t="shared" si="74"/>
        <v>0</v>
      </c>
      <c r="H109" s="393">
        <f t="shared" si="74"/>
        <v>0</v>
      </c>
      <c r="I109" s="393">
        <f t="shared" si="74"/>
        <v>0</v>
      </c>
      <c r="J109" s="393">
        <f t="shared" si="74"/>
        <v>0</v>
      </c>
      <c r="K109" s="393">
        <f t="shared" si="74"/>
        <v>0</v>
      </c>
      <c r="L109" s="284">
        <f t="shared" si="71"/>
        <v>0</v>
      </c>
      <c r="M109" s="380"/>
      <c r="N109" s="380">
        <f t="shared" ref="N109:T109" si="75">SUM(N110)</f>
        <v>0</v>
      </c>
      <c r="O109" s="380">
        <f t="shared" si="75"/>
        <v>0</v>
      </c>
      <c r="P109" s="380">
        <f t="shared" si="75"/>
        <v>0</v>
      </c>
      <c r="Q109" s="380">
        <f t="shared" si="75"/>
        <v>0</v>
      </c>
      <c r="R109" s="380">
        <f t="shared" si="75"/>
        <v>0</v>
      </c>
      <c r="S109" s="380">
        <f t="shared" si="75"/>
        <v>0</v>
      </c>
      <c r="T109" s="380">
        <f t="shared" si="75"/>
        <v>0</v>
      </c>
      <c r="U109" s="395">
        <f t="shared" si="73"/>
        <v>0</v>
      </c>
      <c r="Y109" s="288"/>
      <c r="Z109" s="288"/>
      <c r="AA109" s="288"/>
      <c r="AB109" s="288"/>
      <c r="AC109" s="288"/>
      <c r="AD109" s="288"/>
      <c r="AE109" s="288"/>
      <c r="AF109" s="288"/>
      <c r="AG109" s="288"/>
      <c r="AH109" s="288"/>
      <c r="AI109" s="288"/>
      <c r="AJ109" s="288"/>
      <c r="AK109" s="288"/>
      <c r="AL109" s="288"/>
      <c r="AM109" s="288"/>
    </row>
    <row r="110" spans="1:39" ht="11.1" customHeight="1">
      <c r="B110" s="2008"/>
      <c r="C110" s="233"/>
      <c r="D110" s="77" t="s">
        <v>192</v>
      </c>
      <c r="E110" s="378">
        <v>0</v>
      </c>
      <c r="F110" s="378">
        <v>0</v>
      </c>
      <c r="G110" s="378">
        <v>0</v>
      </c>
      <c r="H110" s="378">
        <v>0</v>
      </c>
      <c r="I110" s="378">
        <v>0</v>
      </c>
      <c r="J110" s="378">
        <v>0</v>
      </c>
      <c r="K110" s="378">
        <v>0</v>
      </c>
      <c r="L110" s="277">
        <f t="shared" si="71"/>
        <v>0</v>
      </c>
      <c r="M110" s="236"/>
      <c r="N110" s="378">
        <v>0</v>
      </c>
      <c r="O110" s="378">
        <v>0</v>
      </c>
      <c r="P110" s="378">
        <v>0</v>
      </c>
      <c r="Q110" s="378">
        <v>0</v>
      </c>
      <c r="R110" s="378">
        <v>0</v>
      </c>
      <c r="S110" s="378">
        <v>0</v>
      </c>
      <c r="T110" s="378">
        <v>0</v>
      </c>
      <c r="U110" s="394">
        <f t="shared" si="73"/>
        <v>0</v>
      </c>
      <c r="Y110" s="288"/>
      <c r="Z110" s="288"/>
      <c r="AA110" s="288"/>
      <c r="AB110" s="288"/>
      <c r="AC110" s="288"/>
      <c r="AD110" s="288"/>
      <c r="AE110" s="288"/>
      <c r="AF110" s="288"/>
      <c r="AG110" s="288"/>
      <c r="AH110" s="288"/>
      <c r="AI110" s="288"/>
      <c r="AJ110" s="288"/>
      <c r="AK110" s="288"/>
      <c r="AL110" s="288"/>
      <c r="AM110" s="288"/>
    </row>
    <row r="111" spans="1:39" ht="12" customHeight="1">
      <c r="B111" s="2010">
        <v>1407</v>
      </c>
      <c r="C111" s="35" t="s">
        <v>24</v>
      </c>
      <c r="D111" s="111"/>
      <c r="E111" s="388">
        <f t="shared" ref="E111:K111" si="76">SUM(E112,E117)</f>
        <v>51</v>
      </c>
      <c r="F111" s="388">
        <f t="shared" si="76"/>
        <v>78</v>
      </c>
      <c r="G111" s="388">
        <f t="shared" si="76"/>
        <v>26</v>
      </c>
      <c r="H111" s="388">
        <f t="shared" si="76"/>
        <v>22</v>
      </c>
      <c r="I111" s="388">
        <f t="shared" si="76"/>
        <v>5</v>
      </c>
      <c r="J111" s="388">
        <f t="shared" si="76"/>
        <v>2</v>
      </c>
      <c r="K111" s="388">
        <f t="shared" si="76"/>
        <v>3</v>
      </c>
      <c r="L111" s="388">
        <f t="shared" si="71"/>
        <v>187</v>
      </c>
      <c r="M111" s="388"/>
      <c r="N111" s="388">
        <f t="shared" ref="N111:T111" si="77">SUM(N112,N117)</f>
        <v>48</v>
      </c>
      <c r="O111" s="388">
        <f t="shared" si="77"/>
        <v>75</v>
      </c>
      <c r="P111" s="388">
        <f t="shared" si="77"/>
        <v>25</v>
      </c>
      <c r="Q111" s="388">
        <f t="shared" si="77"/>
        <v>22</v>
      </c>
      <c r="R111" s="388">
        <f t="shared" si="77"/>
        <v>2</v>
      </c>
      <c r="S111" s="388">
        <f t="shared" si="77"/>
        <v>1</v>
      </c>
      <c r="T111" s="388">
        <f t="shared" si="77"/>
        <v>3</v>
      </c>
      <c r="U111" s="386">
        <f t="shared" si="73"/>
        <v>176</v>
      </c>
      <c r="Y111" s="288"/>
      <c r="Z111" s="288"/>
      <c r="AA111" s="288"/>
      <c r="AB111" s="288"/>
      <c r="AC111" s="288"/>
      <c r="AD111" s="288"/>
      <c r="AE111" s="288"/>
      <c r="AF111" s="288"/>
      <c r="AG111" s="288"/>
      <c r="AH111" s="288"/>
      <c r="AI111" s="288"/>
      <c r="AJ111" s="288"/>
      <c r="AK111" s="288"/>
      <c r="AL111" s="288"/>
      <c r="AM111" s="288"/>
    </row>
    <row r="112" spans="1:39" ht="12" customHeight="1">
      <c r="B112" s="1981"/>
      <c r="C112" s="391" t="s">
        <v>191</v>
      </c>
      <c r="D112" s="47"/>
      <c r="E112" s="393">
        <f t="shared" ref="E112:K112" si="78">SUM(E113:E116)</f>
        <v>26</v>
      </c>
      <c r="F112" s="393">
        <f t="shared" si="78"/>
        <v>32</v>
      </c>
      <c r="G112" s="393">
        <f t="shared" si="78"/>
        <v>18</v>
      </c>
      <c r="H112" s="393">
        <f t="shared" si="78"/>
        <v>8</v>
      </c>
      <c r="I112" s="393">
        <f t="shared" si="78"/>
        <v>3</v>
      </c>
      <c r="J112" s="393">
        <f t="shared" si="78"/>
        <v>1</v>
      </c>
      <c r="K112" s="393">
        <f t="shared" si="78"/>
        <v>3</v>
      </c>
      <c r="L112" s="380">
        <f t="shared" si="71"/>
        <v>91</v>
      </c>
      <c r="M112" s="380"/>
      <c r="N112" s="393">
        <f t="shared" ref="N112:T112" si="79">SUM(N113:N116)</f>
        <v>25</v>
      </c>
      <c r="O112" s="393">
        <f t="shared" si="79"/>
        <v>32</v>
      </c>
      <c r="P112" s="393">
        <f t="shared" si="79"/>
        <v>18</v>
      </c>
      <c r="Q112" s="393">
        <f t="shared" si="79"/>
        <v>8</v>
      </c>
      <c r="R112" s="393">
        <f t="shared" si="79"/>
        <v>0</v>
      </c>
      <c r="S112" s="393">
        <f t="shared" si="79"/>
        <v>0</v>
      </c>
      <c r="T112" s="393">
        <f t="shared" si="79"/>
        <v>3</v>
      </c>
      <c r="U112" s="390">
        <f t="shared" si="73"/>
        <v>86</v>
      </c>
      <c r="Y112" s="288"/>
      <c r="Z112" s="288"/>
      <c r="AA112" s="288"/>
      <c r="AB112" s="288"/>
      <c r="AC112" s="288"/>
      <c r="AD112" s="288"/>
      <c r="AE112" s="288"/>
      <c r="AF112" s="288"/>
      <c r="AG112" s="288"/>
      <c r="AH112" s="288"/>
      <c r="AI112" s="288"/>
      <c r="AJ112" s="288"/>
      <c r="AK112" s="288"/>
      <c r="AL112" s="288"/>
      <c r="AM112" s="288"/>
    </row>
    <row r="113" spans="2:39" ht="11.1" customHeight="1">
      <c r="B113" s="1981"/>
      <c r="C113" s="233"/>
      <c r="D113" s="77" t="s">
        <v>190</v>
      </c>
      <c r="E113" s="381">
        <v>9</v>
      </c>
      <c r="F113" s="381">
        <v>15</v>
      </c>
      <c r="G113" s="381">
        <v>4</v>
      </c>
      <c r="H113" s="381">
        <v>3</v>
      </c>
      <c r="I113" s="381">
        <v>0</v>
      </c>
      <c r="J113" s="381">
        <v>0</v>
      </c>
      <c r="K113" s="381">
        <v>1</v>
      </c>
      <c r="L113" s="236">
        <f t="shared" si="71"/>
        <v>32</v>
      </c>
      <c r="M113" s="236"/>
      <c r="N113" s="381">
        <v>8</v>
      </c>
      <c r="O113" s="381">
        <v>15</v>
      </c>
      <c r="P113" s="381">
        <v>4</v>
      </c>
      <c r="Q113" s="381">
        <v>3</v>
      </c>
      <c r="R113" s="381">
        <v>0</v>
      </c>
      <c r="S113" s="381">
        <v>0</v>
      </c>
      <c r="T113" s="381">
        <v>1</v>
      </c>
      <c r="U113" s="389">
        <f t="shared" si="73"/>
        <v>31</v>
      </c>
      <c r="Y113" s="288"/>
      <c r="Z113" s="288"/>
      <c r="AA113" s="288"/>
      <c r="AB113" s="288"/>
      <c r="AC113" s="288"/>
      <c r="AD113" s="288"/>
      <c r="AE113" s="288"/>
      <c r="AF113" s="288"/>
      <c r="AG113" s="288"/>
      <c r="AH113" s="288"/>
      <c r="AI113" s="288"/>
      <c r="AJ113" s="288"/>
      <c r="AK113" s="288"/>
      <c r="AL113" s="288"/>
      <c r="AM113" s="288"/>
    </row>
    <row r="114" spans="2:39" ht="11.1" customHeight="1">
      <c r="B114" s="1981"/>
      <c r="C114" s="233"/>
      <c r="D114" s="77" t="s">
        <v>189</v>
      </c>
      <c r="E114" s="381">
        <v>9</v>
      </c>
      <c r="F114" s="381">
        <v>10</v>
      </c>
      <c r="G114" s="381">
        <v>7</v>
      </c>
      <c r="H114" s="381">
        <v>2</v>
      </c>
      <c r="I114" s="381">
        <v>2</v>
      </c>
      <c r="J114" s="381">
        <v>1</v>
      </c>
      <c r="K114" s="381">
        <v>0</v>
      </c>
      <c r="L114" s="236">
        <f t="shared" si="71"/>
        <v>31</v>
      </c>
      <c r="M114" s="236"/>
      <c r="N114" s="381">
        <v>9</v>
      </c>
      <c r="O114" s="381">
        <v>10</v>
      </c>
      <c r="P114" s="381">
        <v>7</v>
      </c>
      <c r="Q114" s="381">
        <v>2</v>
      </c>
      <c r="R114" s="381">
        <v>0</v>
      </c>
      <c r="S114" s="381">
        <v>0</v>
      </c>
      <c r="T114" s="381">
        <v>0</v>
      </c>
      <c r="U114" s="389">
        <f t="shared" si="73"/>
        <v>28</v>
      </c>
      <c r="Y114" s="288"/>
      <c r="Z114" s="288"/>
      <c r="AA114" s="288"/>
      <c r="AB114" s="288"/>
      <c r="AC114" s="288"/>
      <c r="AD114" s="288"/>
      <c r="AE114" s="288"/>
      <c r="AF114" s="288"/>
      <c r="AG114" s="288"/>
      <c r="AH114" s="288"/>
      <c r="AI114" s="288"/>
      <c r="AJ114" s="288"/>
      <c r="AK114" s="288"/>
      <c r="AL114" s="288"/>
      <c r="AM114" s="288"/>
    </row>
    <row r="115" spans="2:39" ht="11.1" customHeight="1">
      <c r="B115" s="1981"/>
      <c r="C115" s="233"/>
      <c r="D115" s="77" t="s">
        <v>188</v>
      </c>
      <c r="E115" s="381">
        <v>8</v>
      </c>
      <c r="F115" s="381">
        <v>7</v>
      </c>
      <c r="G115" s="381">
        <v>7</v>
      </c>
      <c r="H115" s="381">
        <v>3</v>
      </c>
      <c r="I115" s="381">
        <v>1</v>
      </c>
      <c r="J115" s="381">
        <v>0</v>
      </c>
      <c r="K115" s="381">
        <v>2</v>
      </c>
      <c r="L115" s="236">
        <f t="shared" si="71"/>
        <v>28</v>
      </c>
      <c r="M115" s="236"/>
      <c r="N115" s="381">
        <v>8</v>
      </c>
      <c r="O115" s="381">
        <v>7</v>
      </c>
      <c r="P115" s="381">
        <v>7</v>
      </c>
      <c r="Q115" s="381">
        <v>3</v>
      </c>
      <c r="R115" s="381">
        <v>0</v>
      </c>
      <c r="S115" s="381">
        <v>0</v>
      </c>
      <c r="T115" s="381">
        <v>2</v>
      </c>
      <c r="U115" s="389">
        <f t="shared" si="73"/>
        <v>27</v>
      </c>
      <c r="Y115" s="288"/>
      <c r="Z115" s="288"/>
      <c r="AA115" s="288"/>
      <c r="AB115" s="288"/>
      <c r="AC115" s="288"/>
      <c r="AD115" s="288"/>
      <c r="AE115" s="288"/>
      <c r="AF115" s="288"/>
      <c r="AG115" s="288"/>
      <c r="AH115" s="288"/>
      <c r="AI115" s="288"/>
      <c r="AJ115" s="288"/>
      <c r="AK115" s="288"/>
      <c r="AL115" s="288"/>
      <c r="AM115" s="288"/>
    </row>
    <row r="116" spans="2:39" ht="11.1" customHeight="1">
      <c r="B116" s="1981"/>
      <c r="C116" s="233"/>
      <c r="D116" s="77" t="s">
        <v>187</v>
      </c>
      <c r="E116" s="378">
        <v>0</v>
      </c>
      <c r="F116" s="378">
        <v>0</v>
      </c>
      <c r="G116" s="378">
        <v>0</v>
      </c>
      <c r="H116" s="378">
        <v>0</v>
      </c>
      <c r="I116" s="378">
        <v>0</v>
      </c>
      <c r="J116" s="378">
        <v>0</v>
      </c>
      <c r="K116" s="378">
        <v>0</v>
      </c>
      <c r="L116" s="236">
        <f t="shared" si="71"/>
        <v>0</v>
      </c>
      <c r="M116" s="236"/>
      <c r="N116" s="378">
        <v>0</v>
      </c>
      <c r="O116" s="378">
        <v>0</v>
      </c>
      <c r="P116" s="378">
        <v>0</v>
      </c>
      <c r="Q116" s="378">
        <v>0</v>
      </c>
      <c r="R116" s="378">
        <v>0</v>
      </c>
      <c r="S116" s="378">
        <v>0</v>
      </c>
      <c r="T116" s="378">
        <v>0</v>
      </c>
      <c r="U116" s="389">
        <f t="shared" si="73"/>
        <v>0</v>
      </c>
      <c r="Y116" s="288"/>
      <c r="Z116" s="288"/>
      <c r="AA116" s="288"/>
      <c r="AB116" s="288"/>
      <c r="AC116" s="288"/>
      <c r="AD116" s="288"/>
      <c r="AE116" s="288"/>
      <c r="AF116" s="288"/>
      <c r="AG116" s="288"/>
      <c r="AH116" s="288"/>
      <c r="AI116" s="288"/>
      <c r="AJ116" s="288"/>
      <c r="AK116" s="288"/>
      <c r="AL116" s="288"/>
      <c r="AM116" s="288"/>
    </row>
    <row r="117" spans="2:39" ht="12" customHeight="1">
      <c r="B117" s="1981"/>
      <c r="C117" s="391" t="s">
        <v>51</v>
      </c>
      <c r="D117" s="77"/>
      <c r="E117" s="380">
        <f t="shared" ref="E117:K117" si="80">SUM(E118:E119)</f>
        <v>25</v>
      </c>
      <c r="F117" s="380">
        <f t="shared" si="80"/>
        <v>46</v>
      </c>
      <c r="G117" s="380">
        <f t="shared" si="80"/>
        <v>8</v>
      </c>
      <c r="H117" s="380">
        <f t="shared" si="80"/>
        <v>14</v>
      </c>
      <c r="I117" s="380">
        <f t="shared" si="80"/>
        <v>2</v>
      </c>
      <c r="J117" s="380">
        <f t="shared" si="80"/>
        <v>1</v>
      </c>
      <c r="K117" s="380">
        <f t="shared" si="80"/>
        <v>0</v>
      </c>
      <c r="L117" s="380">
        <f t="shared" si="71"/>
        <v>96</v>
      </c>
      <c r="M117" s="380"/>
      <c r="N117" s="380">
        <f t="shared" ref="N117:T117" si="81">SUM(N118:N119)</f>
        <v>23</v>
      </c>
      <c r="O117" s="380">
        <f t="shared" si="81"/>
        <v>43</v>
      </c>
      <c r="P117" s="380">
        <f t="shared" si="81"/>
        <v>7</v>
      </c>
      <c r="Q117" s="380">
        <f t="shared" si="81"/>
        <v>14</v>
      </c>
      <c r="R117" s="380">
        <f t="shared" si="81"/>
        <v>2</v>
      </c>
      <c r="S117" s="380">
        <f t="shared" si="81"/>
        <v>1</v>
      </c>
      <c r="T117" s="380">
        <f t="shared" si="81"/>
        <v>0</v>
      </c>
      <c r="U117" s="390">
        <f t="shared" si="73"/>
        <v>90</v>
      </c>
      <c r="Y117" s="288"/>
      <c r="Z117" s="288"/>
      <c r="AA117" s="288"/>
      <c r="AB117" s="288"/>
      <c r="AC117" s="288"/>
      <c r="AD117" s="288"/>
      <c r="AE117" s="288"/>
      <c r="AF117" s="288"/>
      <c r="AG117" s="288"/>
      <c r="AH117" s="288"/>
      <c r="AI117" s="288"/>
      <c r="AJ117" s="288"/>
      <c r="AK117" s="288"/>
      <c r="AL117" s="288"/>
      <c r="AM117" s="288"/>
    </row>
    <row r="118" spans="2:39" ht="11.1" customHeight="1">
      <c r="B118" s="1981"/>
      <c r="C118" s="391"/>
      <c r="D118" s="77" t="s">
        <v>186</v>
      </c>
      <c r="E118" s="381">
        <v>16</v>
      </c>
      <c r="F118" s="381">
        <v>22</v>
      </c>
      <c r="G118" s="381">
        <v>5</v>
      </c>
      <c r="H118" s="381">
        <v>7</v>
      </c>
      <c r="I118" s="381">
        <v>2</v>
      </c>
      <c r="J118" s="381">
        <v>0</v>
      </c>
      <c r="K118" s="381">
        <v>0</v>
      </c>
      <c r="L118" s="236">
        <f t="shared" si="71"/>
        <v>52</v>
      </c>
      <c r="M118" s="236"/>
      <c r="N118" s="381">
        <v>14</v>
      </c>
      <c r="O118" s="381">
        <v>21</v>
      </c>
      <c r="P118" s="381">
        <v>4</v>
      </c>
      <c r="Q118" s="381">
        <v>7</v>
      </c>
      <c r="R118" s="381">
        <v>2</v>
      </c>
      <c r="S118" s="381">
        <v>0</v>
      </c>
      <c r="T118" s="381">
        <v>0</v>
      </c>
      <c r="U118" s="389">
        <f t="shared" si="73"/>
        <v>48</v>
      </c>
      <c r="Y118" s="288"/>
      <c r="Z118" s="288"/>
      <c r="AA118" s="288"/>
      <c r="AB118" s="288"/>
      <c r="AC118" s="288"/>
      <c r="AD118" s="288"/>
      <c r="AE118" s="288"/>
      <c r="AF118" s="288"/>
      <c r="AG118" s="288"/>
      <c r="AH118" s="288"/>
      <c r="AI118" s="288"/>
      <c r="AJ118" s="288"/>
      <c r="AK118" s="288"/>
      <c r="AL118" s="288"/>
      <c r="AM118" s="288"/>
    </row>
    <row r="119" spans="2:39" ht="11.1" customHeight="1">
      <c r="B119" s="1982"/>
      <c r="C119" s="233"/>
      <c r="D119" s="77" t="s">
        <v>185</v>
      </c>
      <c r="E119" s="381">
        <v>9</v>
      </c>
      <c r="F119" s="381">
        <v>24</v>
      </c>
      <c r="G119" s="381">
        <v>3</v>
      </c>
      <c r="H119" s="381">
        <v>7</v>
      </c>
      <c r="I119" s="381">
        <v>0</v>
      </c>
      <c r="J119" s="381">
        <v>1</v>
      </c>
      <c r="K119" s="381">
        <v>0</v>
      </c>
      <c r="L119" s="236">
        <f t="shared" si="71"/>
        <v>44</v>
      </c>
      <c r="M119" s="236"/>
      <c r="N119" s="381">
        <v>9</v>
      </c>
      <c r="O119" s="381">
        <v>22</v>
      </c>
      <c r="P119" s="381">
        <v>3</v>
      </c>
      <c r="Q119" s="381">
        <v>7</v>
      </c>
      <c r="R119" s="381">
        <v>0</v>
      </c>
      <c r="S119" s="381">
        <v>1</v>
      </c>
      <c r="T119" s="381">
        <v>0</v>
      </c>
      <c r="U119" s="389">
        <f t="shared" si="73"/>
        <v>42</v>
      </c>
      <c r="Y119" s="288"/>
      <c r="Z119" s="288"/>
      <c r="AA119" s="288"/>
      <c r="AB119" s="288"/>
      <c r="AC119" s="288"/>
      <c r="AD119" s="288"/>
      <c r="AE119" s="288"/>
      <c r="AF119" s="288"/>
      <c r="AG119" s="288"/>
      <c r="AH119" s="288"/>
      <c r="AI119" s="288"/>
      <c r="AJ119" s="288"/>
      <c r="AK119" s="288"/>
      <c r="AL119" s="288"/>
      <c r="AM119" s="288"/>
    </row>
    <row r="120" spans="2:39" ht="12" customHeight="1">
      <c r="B120" s="2010">
        <v>1408</v>
      </c>
      <c r="C120" s="35" t="s">
        <v>25</v>
      </c>
      <c r="D120" s="41"/>
      <c r="E120" s="388">
        <f t="shared" ref="E120:K120" si="82">SUM(E121+E123+E126+E130)</f>
        <v>184</v>
      </c>
      <c r="F120" s="388">
        <f t="shared" si="82"/>
        <v>248</v>
      </c>
      <c r="G120" s="388">
        <f t="shared" si="82"/>
        <v>77</v>
      </c>
      <c r="H120" s="388">
        <f t="shared" si="82"/>
        <v>85</v>
      </c>
      <c r="I120" s="388">
        <f t="shared" si="82"/>
        <v>55</v>
      </c>
      <c r="J120" s="388">
        <f t="shared" si="82"/>
        <v>53</v>
      </c>
      <c r="K120" s="388">
        <f t="shared" si="82"/>
        <v>89</v>
      </c>
      <c r="L120" s="388">
        <f t="shared" si="71"/>
        <v>791</v>
      </c>
      <c r="M120" s="388" t="e">
        <f>SUM(M126,M130,#REF!)</f>
        <v>#REF!</v>
      </c>
      <c r="N120" s="388">
        <f t="shared" ref="N120:T120" si="83">SUM(N121+N123+N126+N130)</f>
        <v>98</v>
      </c>
      <c r="O120" s="388">
        <f t="shared" si="83"/>
        <v>123</v>
      </c>
      <c r="P120" s="388">
        <f t="shared" si="83"/>
        <v>32</v>
      </c>
      <c r="Q120" s="388">
        <f t="shared" si="83"/>
        <v>56</v>
      </c>
      <c r="R120" s="388">
        <f t="shared" si="83"/>
        <v>53</v>
      </c>
      <c r="S120" s="388">
        <f t="shared" si="83"/>
        <v>48</v>
      </c>
      <c r="T120" s="388">
        <f t="shared" si="83"/>
        <v>80</v>
      </c>
      <c r="U120" s="386">
        <f t="shared" si="73"/>
        <v>490</v>
      </c>
      <c r="Y120" s="288"/>
      <c r="Z120" s="288"/>
      <c r="AA120" s="288"/>
      <c r="AB120" s="288"/>
      <c r="AC120" s="288"/>
      <c r="AD120" s="288"/>
      <c r="AE120" s="288"/>
      <c r="AF120" s="288"/>
      <c r="AG120" s="288"/>
      <c r="AH120" s="288"/>
      <c r="AI120" s="288"/>
      <c r="AJ120" s="288"/>
      <c r="AK120" s="288"/>
      <c r="AL120" s="288"/>
      <c r="AM120" s="288"/>
    </row>
    <row r="121" spans="2:39" ht="12" customHeight="1">
      <c r="B121" s="1981"/>
      <c r="C121" s="392" t="s">
        <v>184</v>
      </c>
      <c r="D121" s="278"/>
      <c r="E121" s="380">
        <f t="shared" ref="E121:K121" si="84">SUM(E122)</f>
        <v>179</v>
      </c>
      <c r="F121" s="380">
        <f t="shared" si="84"/>
        <v>237</v>
      </c>
      <c r="G121" s="380">
        <f t="shared" si="84"/>
        <v>69</v>
      </c>
      <c r="H121" s="380">
        <f t="shared" si="84"/>
        <v>41</v>
      </c>
      <c r="I121" s="380">
        <f t="shared" si="84"/>
        <v>3</v>
      </c>
      <c r="J121" s="380">
        <f t="shared" si="84"/>
        <v>1</v>
      </c>
      <c r="K121" s="380">
        <f t="shared" si="84"/>
        <v>2</v>
      </c>
      <c r="L121" s="384">
        <f t="shared" si="71"/>
        <v>532</v>
      </c>
      <c r="M121" s="380"/>
      <c r="N121" s="380">
        <f t="shared" ref="N121:T121" si="85">SUM(N122)</f>
        <v>93</v>
      </c>
      <c r="O121" s="380">
        <f t="shared" si="85"/>
        <v>116</v>
      </c>
      <c r="P121" s="380">
        <f t="shared" si="85"/>
        <v>25</v>
      </c>
      <c r="Q121" s="380">
        <f t="shared" si="85"/>
        <v>13</v>
      </c>
      <c r="R121" s="380">
        <f t="shared" si="85"/>
        <v>1</v>
      </c>
      <c r="S121" s="380">
        <f t="shared" si="85"/>
        <v>1</v>
      </c>
      <c r="T121" s="380">
        <f t="shared" si="85"/>
        <v>1</v>
      </c>
      <c r="U121" s="383">
        <f t="shared" si="73"/>
        <v>250</v>
      </c>
      <c r="Y121" s="288"/>
      <c r="Z121" s="288"/>
      <c r="AA121" s="288"/>
      <c r="AB121" s="288"/>
      <c r="AC121" s="288"/>
      <c r="AD121" s="288"/>
      <c r="AE121" s="288"/>
      <c r="AF121" s="288"/>
      <c r="AG121" s="288"/>
      <c r="AH121" s="288"/>
      <c r="AI121" s="288"/>
      <c r="AJ121" s="288"/>
      <c r="AK121" s="288"/>
      <c r="AL121" s="288"/>
      <c r="AM121" s="288"/>
    </row>
    <row r="122" spans="2:39" ht="10.5" customHeight="1">
      <c r="B122" s="1981"/>
      <c r="C122" s="382"/>
      <c r="D122" s="285" t="s">
        <v>183</v>
      </c>
      <c r="E122" s="381">
        <v>179</v>
      </c>
      <c r="F122" s="381">
        <v>237</v>
      </c>
      <c r="G122" s="381">
        <v>69</v>
      </c>
      <c r="H122" s="381">
        <v>41</v>
      </c>
      <c r="I122" s="381">
        <v>3</v>
      </c>
      <c r="J122" s="381">
        <v>1</v>
      </c>
      <c r="K122" s="381">
        <v>2</v>
      </c>
      <c r="L122" s="236">
        <f t="shared" si="71"/>
        <v>532</v>
      </c>
      <c r="M122" s="380"/>
      <c r="N122" s="381">
        <v>93</v>
      </c>
      <c r="O122" s="381">
        <v>116</v>
      </c>
      <c r="P122" s="381">
        <v>25</v>
      </c>
      <c r="Q122" s="381">
        <v>13</v>
      </c>
      <c r="R122" s="381">
        <v>1</v>
      </c>
      <c r="S122" s="381">
        <v>1</v>
      </c>
      <c r="T122" s="381">
        <v>1</v>
      </c>
      <c r="U122" s="389">
        <f t="shared" si="73"/>
        <v>250</v>
      </c>
      <c r="Y122" s="288"/>
      <c r="Z122" s="288"/>
      <c r="AA122" s="288"/>
      <c r="AB122" s="288"/>
      <c r="AC122" s="288"/>
      <c r="AD122" s="288"/>
      <c r="AE122" s="288"/>
      <c r="AF122" s="288"/>
      <c r="AG122" s="288"/>
      <c r="AH122" s="288"/>
      <c r="AI122" s="288"/>
      <c r="AJ122" s="288"/>
      <c r="AK122" s="288"/>
      <c r="AL122" s="288"/>
      <c r="AM122" s="288"/>
    </row>
    <row r="123" spans="2:39" ht="12" customHeight="1">
      <c r="B123" s="1981"/>
      <c r="C123" s="392" t="s">
        <v>131</v>
      </c>
      <c r="D123" s="278"/>
      <c r="E123" s="380">
        <f t="shared" ref="E123:K123" si="86">SUM(E124:E125)</f>
        <v>3</v>
      </c>
      <c r="F123" s="380">
        <f t="shared" si="86"/>
        <v>5</v>
      </c>
      <c r="G123" s="380">
        <f t="shared" si="86"/>
        <v>4</v>
      </c>
      <c r="H123" s="380">
        <f t="shared" si="86"/>
        <v>21</v>
      </c>
      <c r="I123" s="380">
        <f t="shared" si="86"/>
        <v>19</v>
      </c>
      <c r="J123" s="380">
        <f t="shared" si="86"/>
        <v>15</v>
      </c>
      <c r="K123" s="380">
        <f t="shared" si="86"/>
        <v>41</v>
      </c>
      <c r="L123" s="380">
        <f t="shared" si="71"/>
        <v>108</v>
      </c>
      <c r="M123" s="380"/>
      <c r="N123" s="380">
        <f t="shared" ref="N123:T123" si="87">SUM(N124:N125)</f>
        <v>3</v>
      </c>
      <c r="O123" s="380">
        <f t="shared" si="87"/>
        <v>1</v>
      </c>
      <c r="P123" s="380">
        <f t="shared" si="87"/>
        <v>3</v>
      </c>
      <c r="Q123" s="380">
        <f t="shared" si="87"/>
        <v>20</v>
      </c>
      <c r="R123" s="380">
        <f t="shared" si="87"/>
        <v>19</v>
      </c>
      <c r="S123" s="380">
        <f t="shared" si="87"/>
        <v>12</v>
      </c>
      <c r="T123" s="380">
        <f t="shared" si="87"/>
        <v>33</v>
      </c>
      <c r="U123" s="390">
        <f t="shared" si="73"/>
        <v>91</v>
      </c>
      <c r="Y123" s="288"/>
      <c r="Z123" s="288"/>
      <c r="AA123" s="288"/>
      <c r="AB123" s="288"/>
      <c r="AC123" s="288"/>
      <c r="AD123" s="288"/>
      <c r="AE123" s="288"/>
      <c r="AF123" s="288"/>
      <c r="AG123" s="288"/>
      <c r="AH123" s="288"/>
      <c r="AI123" s="288"/>
      <c r="AJ123" s="288"/>
      <c r="AK123" s="288"/>
      <c r="AL123" s="288"/>
      <c r="AM123" s="288"/>
    </row>
    <row r="124" spans="2:39" ht="10.5" customHeight="1">
      <c r="B124" s="1981"/>
      <c r="C124" s="392"/>
      <c r="D124" s="285" t="s">
        <v>182</v>
      </c>
      <c r="E124" s="378">
        <v>0</v>
      </c>
      <c r="F124" s="378">
        <v>0</v>
      </c>
      <c r="G124" s="378">
        <v>0</v>
      </c>
      <c r="H124" s="378">
        <v>0</v>
      </c>
      <c r="I124" s="378">
        <v>0</v>
      </c>
      <c r="J124" s="378">
        <v>0</v>
      </c>
      <c r="K124" s="378">
        <v>0</v>
      </c>
      <c r="L124" s="236">
        <f t="shared" si="71"/>
        <v>0</v>
      </c>
      <c r="M124" s="380"/>
      <c r="N124" s="378">
        <v>0</v>
      </c>
      <c r="O124" s="378">
        <v>0</v>
      </c>
      <c r="P124" s="378">
        <v>0</v>
      </c>
      <c r="Q124" s="378">
        <v>0</v>
      </c>
      <c r="R124" s="378">
        <v>0</v>
      </c>
      <c r="S124" s="378">
        <v>0</v>
      </c>
      <c r="T124" s="378">
        <v>0</v>
      </c>
      <c r="U124" s="389">
        <f t="shared" si="73"/>
        <v>0</v>
      </c>
      <c r="Y124" s="288"/>
      <c r="Z124" s="288"/>
      <c r="AA124" s="288"/>
      <c r="AB124" s="288"/>
      <c r="AC124" s="288"/>
      <c r="AD124" s="288"/>
      <c r="AE124" s="288"/>
      <c r="AF124" s="288"/>
      <c r="AG124" s="288"/>
      <c r="AH124" s="288"/>
      <c r="AI124" s="288"/>
      <c r="AJ124" s="288"/>
      <c r="AK124" s="288"/>
      <c r="AL124" s="288"/>
      <c r="AM124" s="288"/>
    </row>
    <row r="125" spans="2:39" ht="10.5" customHeight="1">
      <c r="B125" s="1981"/>
      <c r="C125" s="382"/>
      <c r="D125" s="285" t="s">
        <v>181</v>
      </c>
      <c r="E125" s="381">
        <v>3</v>
      </c>
      <c r="F125" s="381">
        <v>5</v>
      </c>
      <c r="G125" s="381">
        <v>4</v>
      </c>
      <c r="H125" s="381">
        <v>21</v>
      </c>
      <c r="I125" s="381">
        <v>19</v>
      </c>
      <c r="J125" s="381">
        <v>15</v>
      </c>
      <c r="K125" s="381">
        <v>41</v>
      </c>
      <c r="L125" s="236">
        <f t="shared" si="71"/>
        <v>108</v>
      </c>
      <c r="M125" s="380"/>
      <c r="N125" s="381">
        <v>3</v>
      </c>
      <c r="O125" s="381">
        <v>1</v>
      </c>
      <c r="P125" s="381">
        <v>3</v>
      </c>
      <c r="Q125" s="381">
        <v>20</v>
      </c>
      <c r="R125" s="381">
        <v>19</v>
      </c>
      <c r="S125" s="381">
        <v>12</v>
      </c>
      <c r="T125" s="381">
        <v>33</v>
      </c>
      <c r="U125" s="389">
        <f t="shared" si="73"/>
        <v>91</v>
      </c>
      <c r="Y125" s="288"/>
      <c r="Z125" s="288"/>
      <c r="AA125" s="288"/>
      <c r="AB125" s="288"/>
      <c r="AC125" s="288"/>
      <c r="AD125" s="288"/>
      <c r="AE125" s="288"/>
      <c r="AF125" s="288"/>
      <c r="AG125" s="288"/>
      <c r="AH125" s="288"/>
      <c r="AI125" s="288"/>
      <c r="AJ125" s="288"/>
      <c r="AK125" s="288"/>
      <c r="AL125" s="288"/>
      <c r="AM125" s="288"/>
    </row>
    <row r="126" spans="2:39" ht="12" customHeight="1">
      <c r="B126" s="1981"/>
      <c r="C126" s="391" t="s">
        <v>38</v>
      </c>
      <c r="D126" s="77"/>
      <c r="E126" s="380">
        <f t="shared" ref="E126:K126" si="88">SUM(E127:E129)</f>
        <v>2</v>
      </c>
      <c r="F126" s="380">
        <f t="shared" si="88"/>
        <v>3</v>
      </c>
      <c r="G126" s="380">
        <f t="shared" si="88"/>
        <v>4</v>
      </c>
      <c r="H126" s="380">
        <f t="shared" si="88"/>
        <v>12</v>
      </c>
      <c r="I126" s="380">
        <f t="shared" si="88"/>
        <v>19</v>
      </c>
      <c r="J126" s="380">
        <f t="shared" si="88"/>
        <v>21</v>
      </c>
      <c r="K126" s="380">
        <f t="shared" si="88"/>
        <v>18</v>
      </c>
      <c r="L126" s="380">
        <f t="shared" si="71"/>
        <v>79</v>
      </c>
      <c r="M126" s="380"/>
      <c r="N126" s="380">
        <f t="shared" ref="N126:T126" si="89">SUM(N127:N129)</f>
        <v>2</v>
      </c>
      <c r="O126" s="380">
        <f t="shared" si="89"/>
        <v>3</v>
      </c>
      <c r="P126" s="380">
        <f t="shared" si="89"/>
        <v>4</v>
      </c>
      <c r="Q126" s="380">
        <f t="shared" si="89"/>
        <v>12</v>
      </c>
      <c r="R126" s="380">
        <f t="shared" si="89"/>
        <v>19</v>
      </c>
      <c r="S126" s="380">
        <f t="shared" si="89"/>
        <v>19</v>
      </c>
      <c r="T126" s="380">
        <f t="shared" si="89"/>
        <v>18</v>
      </c>
      <c r="U126" s="390">
        <f t="shared" si="73"/>
        <v>77</v>
      </c>
      <c r="Y126" s="288"/>
      <c r="Z126" s="288"/>
      <c r="AA126" s="288"/>
      <c r="AB126" s="288"/>
      <c r="AC126" s="288"/>
      <c r="AD126" s="288"/>
      <c r="AE126" s="288"/>
      <c r="AF126" s="288"/>
      <c r="AG126" s="288"/>
      <c r="AH126" s="288"/>
      <c r="AI126" s="288"/>
      <c r="AJ126" s="288"/>
      <c r="AK126" s="288"/>
      <c r="AL126" s="288"/>
      <c r="AM126" s="288"/>
    </row>
    <row r="127" spans="2:39" ht="11.1" customHeight="1">
      <c r="B127" s="1981"/>
      <c r="C127" s="391"/>
      <c r="D127" s="77" t="s">
        <v>180</v>
      </c>
      <c r="E127" s="381">
        <v>0</v>
      </c>
      <c r="F127" s="381">
        <v>3</v>
      </c>
      <c r="G127" s="381">
        <v>1</v>
      </c>
      <c r="H127" s="381">
        <v>5</v>
      </c>
      <c r="I127" s="381">
        <v>6</v>
      </c>
      <c r="J127" s="381">
        <v>9</v>
      </c>
      <c r="K127" s="381">
        <v>8</v>
      </c>
      <c r="L127" s="236">
        <f t="shared" si="71"/>
        <v>32</v>
      </c>
      <c r="M127" s="236"/>
      <c r="N127" s="381">
        <v>0</v>
      </c>
      <c r="O127" s="381">
        <v>3</v>
      </c>
      <c r="P127" s="381">
        <v>1</v>
      </c>
      <c r="Q127" s="381">
        <v>5</v>
      </c>
      <c r="R127" s="381">
        <v>6</v>
      </c>
      <c r="S127" s="381">
        <v>8</v>
      </c>
      <c r="T127" s="381">
        <v>8</v>
      </c>
      <c r="U127" s="389">
        <f t="shared" si="73"/>
        <v>31</v>
      </c>
      <c r="Y127" s="288"/>
      <c r="Z127" s="288"/>
      <c r="AA127" s="288"/>
      <c r="AB127" s="288"/>
      <c r="AC127" s="288"/>
      <c r="AD127" s="288"/>
      <c r="AE127" s="288"/>
      <c r="AF127" s="288"/>
      <c r="AG127" s="288"/>
      <c r="AH127" s="288"/>
      <c r="AI127" s="288"/>
      <c r="AJ127" s="288"/>
      <c r="AK127" s="288"/>
      <c r="AL127" s="288"/>
      <c r="AM127" s="288"/>
    </row>
    <row r="128" spans="2:39" ht="11.1" customHeight="1">
      <c r="B128" s="1981"/>
      <c r="C128" s="391"/>
      <c r="D128" s="77" t="s">
        <v>179</v>
      </c>
      <c r="E128" s="381">
        <v>2</v>
      </c>
      <c r="F128" s="381">
        <v>0</v>
      </c>
      <c r="G128" s="381">
        <v>2</v>
      </c>
      <c r="H128" s="381">
        <v>3</v>
      </c>
      <c r="I128" s="381">
        <v>11</v>
      </c>
      <c r="J128" s="381">
        <v>7</v>
      </c>
      <c r="K128" s="381">
        <v>5</v>
      </c>
      <c r="L128" s="236">
        <f t="shared" si="71"/>
        <v>30</v>
      </c>
      <c r="M128" s="236"/>
      <c r="N128" s="381">
        <v>2</v>
      </c>
      <c r="O128" s="381">
        <v>0</v>
      </c>
      <c r="P128" s="381">
        <v>2</v>
      </c>
      <c r="Q128" s="381">
        <v>3</v>
      </c>
      <c r="R128" s="381">
        <v>11</v>
      </c>
      <c r="S128" s="381">
        <v>6</v>
      </c>
      <c r="T128" s="381">
        <v>5</v>
      </c>
      <c r="U128" s="389">
        <f t="shared" si="73"/>
        <v>29</v>
      </c>
      <c r="Y128" s="288"/>
      <c r="Z128" s="288"/>
      <c r="AA128" s="288"/>
      <c r="AB128" s="288"/>
      <c r="AC128" s="288"/>
      <c r="AD128" s="288"/>
      <c r="AE128" s="288"/>
      <c r="AF128" s="288"/>
      <c r="AG128" s="288"/>
      <c r="AH128" s="288"/>
      <c r="AI128" s="288"/>
      <c r="AJ128" s="288"/>
      <c r="AK128" s="288"/>
      <c r="AL128" s="288"/>
      <c r="AM128" s="288"/>
    </row>
    <row r="129" spans="1:39" ht="11.1" customHeight="1">
      <c r="B129" s="1981"/>
      <c r="C129" s="391"/>
      <c r="D129" s="77" t="s">
        <v>178</v>
      </c>
      <c r="E129" s="381">
        <v>0</v>
      </c>
      <c r="F129" s="381">
        <v>0</v>
      </c>
      <c r="G129" s="381">
        <v>1</v>
      </c>
      <c r="H129" s="381">
        <v>4</v>
      </c>
      <c r="I129" s="381">
        <v>2</v>
      </c>
      <c r="J129" s="381">
        <v>5</v>
      </c>
      <c r="K129" s="381">
        <v>5</v>
      </c>
      <c r="L129" s="236">
        <f t="shared" si="71"/>
        <v>17</v>
      </c>
      <c r="M129" s="236"/>
      <c r="N129" s="381">
        <v>0</v>
      </c>
      <c r="O129" s="381">
        <v>0</v>
      </c>
      <c r="P129" s="381">
        <v>1</v>
      </c>
      <c r="Q129" s="381">
        <v>4</v>
      </c>
      <c r="R129" s="381">
        <v>2</v>
      </c>
      <c r="S129" s="381">
        <v>5</v>
      </c>
      <c r="T129" s="381">
        <v>5</v>
      </c>
      <c r="U129" s="389">
        <f t="shared" si="73"/>
        <v>17</v>
      </c>
      <c r="Y129" s="288"/>
      <c r="Z129" s="288"/>
      <c r="AA129" s="288"/>
      <c r="AB129" s="288"/>
      <c r="AC129" s="288"/>
      <c r="AD129" s="288"/>
      <c r="AE129" s="288"/>
      <c r="AF129" s="288"/>
      <c r="AG129" s="288"/>
      <c r="AH129" s="288"/>
      <c r="AI129" s="288"/>
      <c r="AJ129" s="288"/>
      <c r="AK129" s="288"/>
      <c r="AL129" s="288"/>
      <c r="AM129" s="288"/>
    </row>
    <row r="130" spans="1:39" ht="12" customHeight="1">
      <c r="B130" s="1981"/>
      <c r="C130" s="391" t="s">
        <v>39</v>
      </c>
      <c r="D130" s="47"/>
      <c r="E130" s="380">
        <f t="shared" ref="E130:K130" si="90">SUM(E131)</f>
        <v>0</v>
      </c>
      <c r="F130" s="380">
        <f t="shared" si="90"/>
        <v>3</v>
      </c>
      <c r="G130" s="380">
        <f t="shared" si="90"/>
        <v>0</v>
      </c>
      <c r="H130" s="380">
        <f t="shared" si="90"/>
        <v>11</v>
      </c>
      <c r="I130" s="380">
        <f t="shared" si="90"/>
        <v>14</v>
      </c>
      <c r="J130" s="380">
        <f t="shared" si="90"/>
        <v>16</v>
      </c>
      <c r="K130" s="380">
        <f t="shared" si="90"/>
        <v>28</v>
      </c>
      <c r="L130" s="380">
        <f t="shared" si="71"/>
        <v>72</v>
      </c>
      <c r="M130" s="380"/>
      <c r="N130" s="380">
        <f t="shared" ref="N130:T130" si="91">SUM(N131)</f>
        <v>0</v>
      </c>
      <c r="O130" s="380">
        <f t="shared" si="91"/>
        <v>3</v>
      </c>
      <c r="P130" s="380">
        <f t="shared" si="91"/>
        <v>0</v>
      </c>
      <c r="Q130" s="380">
        <f t="shared" si="91"/>
        <v>11</v>
      </c>
      <c r="R130" s="380">
        <f t="shared" si="91"/>
        <v>14</v>
      </c>
      <c r="S130" s="380">
        <f t="shared" si="91"/>
        <v>16</v>
      </c>
      <c r="T130" s="380">
        <f t="shared" si="91"/>
        <v>28</v>
      </c>
      <c r="U130" s="390">
        <f t="shared" si="73"/>
        <v>72</v>
      </c>
      <c r="Y130" s="288"/>
      <c r="Z130" s="288"/>
      <c r="AA130" s="288"/>
      <c r="AB130" s="288"/>
      <c r="AC130" s="288"/>
      <c r="AD130" s="288"/>
      <c r="AE130" s="288"/>
      <c r="AF130" s="288"/>
      <c r="AG130" s="288"/>
      <c r="AH130" s="288"/>
      <c r="AI130" s="288"/>
      <c r="AJ130" s="288"/>
      <c r="AK130" s="288"/>
      <c r="AL130" s="288"/>
      <c r="AM130" s="288"/>
    </row>
    <row r="131" spans="1:39" ht="11.1" customHeight="1">
      <c r="B131" s="1981"/>
      <c r="C131" s="233"/>
      <c r="D131" s="77" t="s">
        <v>177</v>
      </c>
      <c r="E131" s="381">
        <v>0</v>
      </c>
      <c r="F131" s="381">
        <v>3</v>
      </c>
      <c r="G131" s="381">
        <v>0</v>
      </c>
      <c r="H131" s="381">
        <v>11</v>
      </c>
      <c r="I131" s="381">
        <v>14</v>
      </c>
      <c r="J131" s="381">
        <v>16</v>
      </c>
      <c r="K131" s="381">
        <v>28</v>
      </c>
      <c r="L131" s="236">
        <f t="shared" si="71"/>
        <v>72</v>
      </c>
      <c r="M131" s="236"/>
      <c r="N131" s="381">
        <v>0</v>
      </c>
      <c r="O131" s="381">
        <v>3</v>
      </c>
      <c r="P131" s="381">
        <v>0</v>
      </c>
      <c r="Q131" s="381">
        <v>11</v>
      </c>
      <c r="R131" s="381">
        <v>14</v>
      </c>
      <c r="S131" s="381">
        <v>16</v>
      </c>
      <c r="T131" s="381">
        <v>28</v>
      </c>
      <c r="U131" s="389">
        <f t="shared" si="73"/>
        <v>72</v>
      </c>
      <c r="Y131" s="288"/>
      <c r="Z131" s="288"/>
      <c r="AA131" s="288"/>
      <c r="AB131" s="288"/>
      <c r="AC131" s="288"/>
      <c r="AD131" s="288"/>
      <c r="AE131" s="288"/>
      <c r="AF131" s="288"/>
      <c r="AG131" s="288"/>
      <c r="AH131" s="288"/>
      <c r="AI131" s="288"/>
      <c r="AJ131" s="288"/>
      <c r="AK131" s="288"/>
      <c r="AL131" s="288"/>
      <c r="AM131" s="288"/>
    </row>
    <row r="132" spans="1:39" ht="12" customHeight="1">
      <c r="B132" s="2010">
        <v>1624</v>
      </c>
      <c r="C132" s="35" t="s">
        <v>130</v>
      </c>
      <c r="D132" s="111"/>
      <c r="E132" s="387">
        <f t="shared" ref="E132:K132" si="92">SUM(E133,E135)</f>
        <v>3</v>
      </c>
      <c r="F132" s="387">
        <f t="shared" si="92"/>
        <v>1</v>
      </c>
      <c r="G132" s="387">
        <f t="shared" si="92"/>
        <v>3</v>
      </c>
      <c r="H132" s="387">
        <f t="shared" si="92"/>
        <v>3</v>
      </c>
      <c r="I132" s="387">
        <f t="shared" si="92"/>
        <v>1</v>
      </c>
      <c r="J132" s="387">
        <f t="shared" si="92"/>
        <v>0</v>
      </c>
      <c r="K132" s="387">
        <f t="shared" si="92"/>
        <v>0</v>
      </c>
      <c r="L132" s="388">
        <f t="shared" si="71"/>
        <v>11</v>
      </c>
      <c r="M132" s="387" t="e">
        <f>SUM(M133,#REF!,M135)</f>
        <v>#REF!</v>
      </c>
      <c r="N132" s="387">
        <f t="shared" ref="N132:T132" si="93">SUM(N133,N135)</f>
        <v>3</v>
      </c>
      <c r="O132" s="387">
        <f t="shared" si="93"/>
        <v>1</v>
      </c>
      <c r="P132" s="387">
        <f t="shared" si="93"/>
        <v>3</v>
      </c>
      <c r="Q132" s="387">
        <f t="shared" si="93"/>
        <v>3</v>
      </c>
      <c r="R132" s="387">
        <f t="shared" si="93"/>
        <v>1</v>
      </c>
      <c r="S132" s="387">
        <f t="shared" si="93"/>
        <v>0</v>
      </c>
      <c r="T132" s="387">
        <f t="shared" si="93"/>
        <v>0</v>
      </c>
      <c r="U132" s="386">
        <f t="shared" si="73"/>
        <v>11</v>
      </c>
      <c r="Y132" s="288"/>
      <c r="Z132" s="288"/>
      <c r="AA132" s="288"/>
      <c r="AB132" s="288"/>
      <c r="AC132" s="288"/>
      <c r="AD132" s="288"/>
      <c r="AE132" s="288"/>
      <c r="AF132" s="288"/>
      <c r="AG132" s="288"/>
      <c r="AH132" s="288"/>
      <c r="AI132" s="288"/>
      <c r="AJ132" s="288"/>
      <c r="AK132" s="288"/>
      <c r="AL132" s="288"/>
      <c r="AM132" s="288"/>
    </row>
    <row r="133" spans="1:39" ht="12" customHeight="1">
      <c r="B133" s="1981"/>
      <c r="C133" s="385" t="s">
        <v>176</v>
      </c>
      <c r="D133" s="339"/>
      <c r="E133" s="384">
        <f t="shared" ref="E133:K133" si="94">SUM(E134)</f>
        <v>3</v>
      </c>
      <c r="F133" s="384">
        <f t="shared" si="94"/>
        <v>1</v>
      </c>
      <c r="G133" s="384">
        <f t="shared" si="94"/>
        <v>3</v>
      </c>
      <c r="H133" s="384">
        <f t="shared" si="94"/>
        <v>3</v>
      </c>
      <c r="I133" s="384">
        <f t="shared" si="94"/>
        <v>1</v>
      </c>
      <c r="J133" s="384">
        <f t="shared" si="94"/>
        <v>0</v>
      </c>
      <c r="K133" s="384">
        <f t="shared" si="94"/>
        <v>0</v>
      </c>
      <c r="L133" s="384">
        <f t="shared" si="71"/>
        <v>11</v>
      </c>
      <c r="M133" s="384">
        <f t="shared" ref="M133:T133" si="95">SUM(M134)</f>
        <v>0</v>
      </c>
      <c r="N133" s="384">
        <f t="shared" si="95"/>
        <v>3</v>
      </c>
      <c r="O133" s="384">
        <f t="shared" si="95"/>
        <v>1</v>
      </c>
      <c r="P133" s="384">
        <f t="shared" si="95"/>
        <v>3</v>
      </c>
      <c r="Q133" s="384">
        <f t="shared" si="95"/>
        <v>3</v>
      </c>
      <c r="R133" s="384">
        <f t="shared" si="95"/>
        <v>1</v>
      </c>
      <c r="S133" s="384">
        <f t="shared" si="95"/>
        <v>0</v>
      </c>
      <c r="T133" s="384">
        <f t="shared" si="95"/>
        <v>0</v>
      </c>
      <c r="U133" s="383">
        <f t="shared" si="73"/>
        <v>11</v>
      </c>
      <c r="Y133" s="288"/>
      <c r="Z133" s="288"/>
      <c r="AA133" s="288"/>
      <c r="AB133" s="288"/>
      <c r="AC133" s="288"/>
      <c r="AD133" s="288"/>
      <c r="AE133" s="288"/>
      <c r="AF133" s="288"/>
      <c r="AG133" s="288"/>
      <c r="AH133" s="288"/>
      <c r="AI133" s="288"/>
      <c r="AJ133" s="288"/>
      <c r="AK133" s="288"/>
      <c r="AL133" s="288"/>
      <c r="AM133" s="288"/>
    </row>
    <row r="134" spans="1:39" ht="10.5" customHeight="1">
      <c r="B134" s="1981"/>
      <c r="C134" s="382"/>
      <c r="D134" s="77" t="s">
        <v>175</v>
      </c>
      <c r="E134" s="381">
        <v>3</v>
      </c>
      <c r="F134" s="381">
        <v>1</v>
      </c>
      <c r="G134" s="381">
        <v>3</v>
      </c>
      <c r="H134" s="381">
        <v>3</v>
      </c>
      <c r="I134" s="381">
        <v>1</v>
      </c>
      <c r="J134" s="381">
        <v>0</v>
      </c>
      <c r="K134" s="381">
        <v>0</v>
      </c>
      <c r="L134" s="380">
        <f t="shared" si="71"/>
        <v>11</v>
      </c>
      <c r="M134" s="380"/>
      <c r="N134" s="381">
        <v>3</v>
      </c>
      <c r="O134" s="381">
        <v>1</v>
      </c>
      <c r="P134" s="381">
        <v>3</v>
      </c>
      <c r="Q134" s="381">
        <v>3</v>
      </c>
      <c r="R134" s="381">
        <v>1</v>
      </c>
      <c r="S134" s="381">
        <v>0</v>
      </c>
      <c r="T134" s="381">
        <v>0</v>
      </c>
      <c r="U134" s="377">
        <f t="shared" si="73"/>
        <v>11</v>
      </c>
      <c r="Y134" s="288"/>
      <c r="Z134" s="288"/>
      <c r="AA134" s="288"/>
      <c r="AB134" s="288"/>
      <c r="AC134" s="288"/>
      <c r="AD134" s="288"/>
      <c r="AE134" s="288"/>
      <c r="AF134" s="288"/>
      <c r="AG134" s="288"/>
      <c r="AH134" s="288"/>
      <c r="AI134" s="288"/>
      <c r="AJ134" s="288"/>
      <c r="AK134" s="288"/>
      <c r="AL134" s="288"/>
      <c r="AM134" s="288"/>
    </row>
    <row r="135" spans="1:39" ht="12" customHeight="1">
      <c r="B135" s="1981"/>
      <c r="C135" s="47" t="s">
        <v>52</v>
      </c>
      <c r="E135" s="380">
        <f t="shared" ref="E135:K135" si="96">SUM(E136)</f>
        <v>0</v>
      </c>
      <c r="F135" s="380">
        <f t="shared" si="96"/>
        <v>0</v>
      </c>
      <c r="G135" s="380">
        <f t="shared" si="96"/>
        <v>0</v>
      </c>
      <c r="H135" s="380">
        <f t="shared" si="96"/>
        <v>0</v>
      </c>
      <c r="I135" s="380">
        <f t="shared" si="96"/>
        <v>0</v>
      </c>
      <c r="J135" s="380">
        <f t="shared" si="96"/>
        <v>0</v>
      </c>
      <c r="K135" s="380">
        <f t="shared" si="96"/>
        <v>0</v>
      </c>
      <c r="L135" s="380">
        <f t="shared" si="71"/>
        <v>0</v>
      </c>
      <c r="M135" s="380">
        <f t="shared" ref="M135:T135" si="97">SUM(M136)</f>
        <v>0</v>
      </c>
      <c r="N135" s="380">
        <f t="shared" si="97"/>
        <v>0</v>
      </c>
      <c r="O135" s="380">
        <f t="shared" si="97"/>
        <v>0</v>
      </c>
      <c r="P135" s="380">
        <f t="shared" si="97"/>
        <v>0</v>
      </c>
      <c r="Q135" s="380">
        <f t="shared" si="97"/>
        <v>0</v>
      </c>
      <c r="R135" s="380">
        <f t="shared" si="97"/>
        <v>0</v>
      </c>
      <c r="S135" s="380">
        <f t="shared" si="97"/>
        <v>0</v>
      </c>
      <c r="T135" s="380">
        <f t="shared" si="97"/>
        <v>0</v>
      </c>
      <c r="U135" s="379">
        <f t="shared" si="73"/>
        <v>0</v>
      </c>
      <c r="Y135" s="288"/>
      <c r="Z135" s="288"/>
      <c r="AA135" s="288"/>
      <c r="AB135" s="288"/>
      <c r="AC135" s="288"/>
      <c r="AD135" s="288"/>
      <c r="AE135" s="288"/>
      <c r="AF135" s="288"/>
      <c r="AG135" s="288"/>
      <c r="AH135" s="288"/>
      <c r="AI135" s="288"/>
      <c r="AJ135" s="288"/>
      <c r="AK135" s="288"/>
      <c r="AL135" s="288"/>
      <c r="AM135" s="288"/>
    </row>
    <row r="136" spans="1:39" ht="11.1" customHeight="1">
      <c r="B136" s="1982"/>
      <c r="C136" s="77"/>
      <c r="D136" s="77" t="s">
        <v>174</v>
      </c>
      <c r="E136" s="378">
        <v>0</v>
      </c>
      <c r="F136" s="378">
        <v>0</v>
      </c>
      <c r="G136" s="378">
        <v>0</v>
      </c>
      <c r="H136" s="378">
        <v>0</v>
      </c>
      <c r="I136" s="378">
        <v>0</v>
      </c>
      <c r="J136" s="378">
        <v>0</v>
      </c>
      <c r="K136" s="378">
        <v>0</v>
      </c>
      <c r="L136" s="236">
        <f t="shared" si="71"/>
        <v>0</v>
      </c>
      <c r="M136" s="236">
        <v>0</v>
      </c>
      <c r="N136" s="378">
        <v>0</v>
      </c>
      <c r="O136" s="378">
        <v>0</v>
      </c>
      <c r="P136" s="378">
        <v>0</v>
      </c>
      <c r="Q136" s="378">
        <v>0</v>
      </c>
      <c r="R136" s="378">
        <v>0</v>
      </c>
      <c r="S136" s="378"/>
      <c r="T136" s="378">
        <v>0</v>
      </c>
      <c r="U136" s="377">
        <f t="shared" si="73"/>
        <v>0</v>
      </c>
      <c r="Y136" s="288"/>
      <c r="Z136" s="288"/>
      <c r="AA136" s="288"/>
      <c r="AB136" s="288"/>
      <c r="AC136" s="288"/>
      <c r="AD136" s="288"/>
      <c r="AE136" s="288"/>
      <c r="AF136" s="288"/>
      <c r="AG136" s="288"/>
      <c r="AH136" s="288"/>
      <c r="AI136" s="288"/>
      <c r="AJ136" s="288"/>
      <c r="AK136" s="288"/>
      <c r="AL136" s="288"/>
      <c r="AM136" s="288"/>
    </row>
    <row r="137" spans="1:39" ht="12" customHeight="1">
      <c r="C137" s="2464" t="s">
        <v>5</v>
      </c>
      <c r="D137" s="2465"/>
      <c r="E137" s="376">
        <f t="shared" ref="E137:L137" si="98">SUM(E7+E32+E63+E75+E82+E100+E111+E120+E132)</f>
        <v>3691</v>
      </c>
      <c r="F137" s="376">
        <f t="shared" si="98"/>
        <v>4484</v>
      </c>
      <c r="G137" s="376">
        <f t="shared" si="98"/>
        <v>1362</v>
      </c>
      <c r="H137" s="376">
        <f t="shared" si="98"/>
        <v>1054</v>
      </c>
      <c r="I137" s="376">
        <f t="shared" si="98"/>
        <v>155</v>
      </c>
      <c r="J137" s="376">
        <f t="shared" si="98"/>
        <v>89</v>
      </c>
      <c r="K137" s="376">
        <f t="shared" si="98"/>
        <v>149</v>
      </c>
      <c r="L137" s="376">
        <f t="shared" si="98"/>
        <v>10984</v>
      </c>
      <c r="M137" s="376"/>
      <c r="N137" s="376">
        <f t="shared" ref="N137:U137" si="99">SUM(N7+N32+N63+N75+N82+N100+N111+N120+N132)</f>
        <v>2208</v>
      </c>
      <c r="O137" s="376">
        <f t="shared" si="99"/>
        <v>2548</v>
      </c>
      <c r="P137" s="376">
        <f t="shared" si="99"/>
        <v>762</v>
      </c>
      <c r="Q137" s="376">
        <f t="shared" si="99"/>
        <v>689</v>
      </c>
      <c r="R137" s="376">
        <f t="shared" si="99"/>
        <v>122</v>
      </c>
      <c r="S137" s="376">
        <f t="shared" si="99"/>
        <v>78</v>
      </c>
      <c r="T137" s="376">
        <f t="shared" si="99"/>
        <v>137</v>
      </c>
      <c r="U137" s="376">
        <f t="shared" si="99"/>
        <v>6544</v>
      </c>
      <c r="Y137" s="288"/>
      <c r="Z137" s="288"/>
      <c r="AA137" s="288"/>
      <c r="AB137" s="288"/>
      <c r="AC137" s="288"/>
      <c r="AD137" s="288"/>
      <c r="AE137" s="288"/>
      <c r="AF137" s="288"/>
      <c r="AG137" s="288"/>
      <c r="AH137" s="288"/>
      <c r="AI137" s="288"/>
      <c r="AJ137" s="288"/>
      <c r="AK137" s="288"/>
      <c r="AL137" s="288"/>
      <c r="AM137" s="288"/>
    </row>
    <row r="138" spans="1:39" s="374" customFormat="1" ht="11.25">
      <c r="A138" s="375"/>
      <c r="B138" s="375"/>
      <c r="C138" s="285" t="s">
        <v>173</v>
      </c>
      <c r="E138" s="372"/>
      <c r="F138" s="372"/>
      <c r="G138" s="372"/>
      <c r="H138" s="372"/>
      <c r="I138" s="372"/>
      <c r="J138" s="372"/>
      <c r="K138" s="372"/>
      <c r="L138" s="372"/>
      <c r="M138" s="372"/>
      <c r="N138" s="372"/>
      <c r="O138" s="372"/>
      <c r="P138" s="372"/>
      <c r="Q138" s="372"/>
      <c r="R138" s="372"/>
      <c r="S138" s="372"/>
      <c r="T138" s="372"/>
      <c r="U138" s="372"/>
    </row>
    <row r="139" spans="1:39" ht="11.25" customHeight="1">
      <c r="C139" s="285"/>
      <c r="Y139" s="288"/>
      <c r="Z139" s="288"/>
      <c r="AA139" s="288"/>
      <c r="AB139" s="288"/>
      <c r="AC139" s="288"/>
      <c r="AD139" s="288"/>
      <c r="AE139" s="288"/>
      <c r="AF139" s="288"/>
      <c r="AG139" s="288"/>
      <c r="AH139" s="288"/>
      <c r="AI139" s="288"/>
      <c r="AJ139" s="288"/>
      <c r="AK139" s="288"/>
      <c r="AL139" s="288"/>
      <c r="AM139" s="288"/>
    </row>
    <row r="140" spans="1:39">
      <c r="V140" s="288"/>
      <c r="W140" s="288"/>
      <c r="X140" s="288"/>
      <c r="Y140" s="288"/>
      <c r="Z140" s="288"/>
      <c r="AA140" s="288"/>
      <c r="AB140" s="288"/>
      <c r="AC140" s="288"/>
      <c r="AD140" s="288"/>
      <c r="AE140" s="288"/>
      <c r="AF140" s="288"/>
      <c r="AG140" s="288"/>
      <c r="AH140" s="288"/>
      <c r="AI140" s="288"/>
      <c r="AJ140" s="288"/>
      <c r="AK140" s="288"/>
      <c r="AL140" s="288"/>
      <c r="AM140" s="288"/>
    </row>
    <row r="141" spans="1:39">
      <c r="O141" s="373"/>
      <c r="V141" s="288"/>
      <c r="W141" s="288"/>
      <c r="X141" s="288"/>
      <c r="Y141" s="288"/>
      <c r="Z141" s="288"/>
      <c r="AA141" s="288"/>
      <c r="AB141" s="288"/>
      <c r="AC141" s="288"/>
      <c r="AD141" s="288"/>
      <c r="AE141" s="288"/>
      <c r="AF141" s="288"/>
      <c r="AG141" s="288"/>
      <c r="AH141" s="288"/>
      <c r="AI141" s="288"/>
      <c r="AJ141" s="288"/>
      <c r="AK141" s="288"/>
      <c r="AL141" s="288"/>
      <c r="AM141" s="288"/>
    </row>
    <row r="142" spans="1:39">
      <c r="V142" s="288"/>
      <c r="W142" s="288"/>
      <c r="X142" s="288"/>
      <c r="Y142" s="288"/>
      <c r="Z142" s="288"/>
      <c r="AA142" s="288"/>
      <c r="AB142" s="288"/>
      <c r="AC142" s="288"/>
      <c r="AD142" s="288"/>
      <c r="AE142" s="288"/>
      <c r="AF142" s="288"/>
      <c r="AG142" s="288"/>
      <c r="AH142" s="288"/>
      <c r="AI142" s="288"/>
      <c r="AJ142" s="288"/>
      <c r="AK142" s="288"/>
      <c r="AL142" s="288"/>
      <c r="AM142" s="288"/>
    </row>
    <row r="143" spans="1:39">
      <c r="V143" s="288"/>
      <c r="W143" s="288"/>
      <c r="X143" s="288"/>
      <c r="Y143" s="288"/>
      <c r="Z143" s="288"/>
      <c r="AA143" s="288"/>
      <c r="AB143" s="288"/>
      <c r="AC143" s="288"/>
      <c r="AD143" s="288"/>
      <c r="AE143" s="288"/>
      <c r="AF143" s="288"/>
      <c r="AG143" s="288"/>
      <c r="AH143" s="288"/>
      <c r="AI143" s="288"/>
      <c r="AJ143" s="288"/>
      <c r="AK143" s="288"/>
      <c r="AL143" s="288"/>
      <c r="AM143" s="288"/>
    </row>
    <row r="144" spans="1:39">
      <c r="V144" s="288"/>
      <c r="W144" s="288"/>
      <c r="X144" s="288"/>
      <c r="Y144" s="288"/>
      <c r="Z144" s="288"/>
      <c r="AA144" s="288"/>
      <c r="AB144" s="288"/>
      <c r="AC144" s="288"/>
      <c r="AD144" s="288"/>
      <c r="AE144" s="288"/>
      <c r="AF144" s="288"/>
      <c r="AG144" s="288"/>
      <c r="AH144" s="288"/>
      <c r="AI144" s="288"/>
      <c r="AJ144" s="288"/>
      <c r="AK144" s="288"/>
      <c r="AL144" s="288"/>
      <c r="AM144" s="288"/>
    </row>
    <row r="145" spans="22:39">
      <c r="V145" s="288"/>
      <c r="W145" s="288"/>
      <c r="X145" s="288"/>
      <c r="Y145" s="288"/>
      <c r="Z145" s="288"/>
      <c r="AA145" s="288"/>
      <c r="AB145" s="288"/>
      <c r="AC145" s="288"/>
      <c r="AD145" s="288"/>
      <c r="AE145" s="288"/>
      <c r="AF145" s="288"/>
      <c r="AG145" s="288"/>
      <c r="AH145" s="288"/>
      <c r="AI145" s="288"/>
      <c r="AJ145" s="288"/>
      <c r="AK145" s="288"/>
      <c r="AL145" s="288"/>
      <c r="AM145" s="288"/>
    </row>
    <row r="146" spans="22:39">
      <c r="V146" s="288"/>
      <c r="W146" s="288"/>
      <c r="X146" s="288"/>
      <c r="Y146" s="288"/>
      <c r="Z146" s="288"/>
      <c r="AA146" s="288"/>
      <c r="AB146" s="288"/>
      <c r="AC146" s="288"/>
      <c r="AD146" s="288"/>
      <c r="AE146" s="288"/>
      <c r="AF146" s="288"/>
      <c r="AG146" s="288"/>
      <c r="AH146" s="288"/>
      <c r="AI146" s="288"/>
      <c r="AJ146" s="288"/>
      <c r="AK146" s="288"/>
      <c r="AL146" s="288"/>
      <c r="AM146" s="288"/>
    </row>
    <row r="147" spans="22:39">
      <c r="V147" s="288"/>
      <c r="W147" s="288"/>
      <c r="X147" s="288"/>
      <c r="Y147" s="288"/>
      <c r="Z147" s="288"/>
      <c r="AA147" s="288"/>
      <c r="AB147" s="288"/>
      <c r="AC147" s="288"/>
      <c r="AD147" s="288"/>
      <c r="AE147" s="288"/>
      <c r="AF147" s="288"/>
      <c r="AG147" s="288"/>
      <c r="AH147" s="288"/>
      <c r="AI147" s="288"/>
      <c r="AJ147" s="288"/>
      <c r="AK147" s="288"/>
      <c r="AL147" s="288"/>
      <c r="AM147" s="288"/>
    </row>
    <row r="148" spans="22:39">
      <c r="V148" s="288"/>
      <c r="W148" s="288"/>
      <c r="X148" s="288"/>
      <c r="Y148" s="288"/>
      <c r="Z148" s="288"/>
      <c r="AA148" s="288"/>
      <c r="AB148" s="288"/>
      <c r="AC148" s="288"/>
      <c r="AD148" s="288"/>
      <c r="AE148" s="288"/>
      <c r="AF148" s="288"/>
      <c r="AG148" s="288"/>
      <c r="AH148" s="288"/>
      <c r="AI148" s="288"/>
      <c r="AJ148" s="288"/>
      <c r="AK148" s="288"/>
      <c r="AL148" s="288"/>
      <c r="AM148" s="288"/>
    </row>
    <row r="149" spans="22:39">
      <c r="V149" s="288"/>
      <c r="W149" s="288"/>
      <c r="X149" s="288"/>
      <c r="Y149" s="288"/>
      <c r="Z149" s="288"/>
      <c r="AA149" s="288"/>
      <c r="AB149" s="288"/>
      <c r="AC149" s="288"/>
      <c r="AD149" s="288"/>
      <c r="AE149" s="288"/>
      <c r="AF149" s="288"/>
      <c r="AG149" s="288"/>
      <c r="AH149" s="288"/>
      <c r="AI149" s="288"/>
      <c r="AJ149" s="288"/>
      <c r="AK149" s="288"/>
      <c r="AL149" s="288"/>
      <c r="AM149" s="288"/>
    </row>
    <row r="150" spans="22:39">
      <c r="V150" s="288"/>
      <c r="W150" s="288"/>
      <c r="X150" s="288"/>
      <c r="Y150" s="288"/>
      <c r="Z150" s="288"/>
      <c r="AA150" s="288"/>
      <c r="AB150" s="288"/>
      <c r="AC150" s="288"/>
      <c r="AD150" s="288"/>
      <c r="AE150" s="288"/>
      <c r="AF150" s="288"/>
      <c r="AG150" s="288"/>
      <c r="AH150" s="288"/>
      <c r="AI150" s="288"/>
      <c r="AJ150" s="288"/>
      <c r="AK150" s="288"/>
      <c r="AL150" s="288"/>
      <c r="AM150" s="288"/>
    </row>
    <row r="151" spans="22:39">
      <c r="V151" s="288"/>
      <c r="W151" s="288"/>
      <c r="X151" s="288"/>
      <c r="Y151" s="288"/>
      <c r="Z151" s="288"/>
      <c r="AA151" s="288"/>
      <c r="AB151" s="288"/>
      <c r="AC151" s="288"/>
      <c r="AD151" s="288"/>
      <c r="AE151" s="288"/>
      <c r="AF151" s="288"/>
      <c r="AG151" s="288"/>
      <c r="AH151" s="288"/>
      <c r="AI151" s="288"/>
      <c r="AJ151" s="288"/>
      <c r="AK151" s="288"/>
      <c r="AL151" s="288"/>
      <c r="AM151" s="288"/>
    </row>
    <row r="152" spans="22:39">
      <c r="V152" s="288"/>
      <c r="W152" s="288"/>
      <c r="X152" s="288"/>
      <c r="Y152" s="288"/>
      <c r="Z152" s="288"/>
      <c r="AA152" s="288"/>
      <c r="AB152" s="288"/>
      <c r="AC152" s="288"/>
      <c r="AD152" s="288"/>
      <c r="AE152" s="288"/>
      <c r="AF152" s="288"/>
      <c r="AG152" s="288"/>
      <c r="AH152" s="288"/>
      <c r="AI152" s="288"/>
      <c r="AJ152" s="288"/>
      <c r="AK152" s="288"/>
      <c r="AL152" s="288"/>
      <c r="AM152" s="288"/>
    </row>
    <row r="153" spans="22:39">
      <c r="V153" s="288"/>
      <c r="W153" s="288"/>
      <c r="X153" s="288"/>
      <c r="Y153" s="288"/>
      <c r="Z153" s="288"/>
      <c r="AA153" s="288"/>
      <c r="AB153" s="288"/>
      <c r="AC153" s="288"/>
      <c r="AD153" s="288"/>
      <c r="AE153" s="288"/>
      <c r="AF153" s="288"/>
      <c r="AG153" s="288"/>
      <c r="AH153" s="288"/>
      <c r="AI153" s="288"/>
      <c r="AJ153" s="288"/>
      <c r="AK153" s="288"/>
      <c r="AL153" s="288"/>
      <c r="AM153" s="288"/>
    </row>
    <row r="154" spans="22:39">
      <c r="V154" s="288"/>
      <c r="W154" s="288"/>
      <c r="X154" s="288"/>
      <c r="Y154" s="288"/>
      <c r="Z154" s="288"/>
      <c r="AA154" s="288"/>
      <c r="AB154" s="288"/>
      <c r="AC154" s="288"/>
      <c r="AD154" s="288"/>
      <c r="AE154" s="288"/>
      <c r="AF154" s="288"/>
      <c r="AG154" s="288"/>
      <c r="AH154" s="288"/>
      <c r="AI154" s="288"/>
      <c r="AJ154" s="288"/>
      <c r="AK154" s="288"/>
      <c r="AL154" s="288"/>
      <c r="AM154" s="288"/>
    </row>
    <row r="155" spans="22:39">
      <c r="V155" s="288"/>
      <c r="W155" s="288"/>
      <c r="X155" s="288"/>
      <c r="Y155" s="288"/>
      <c r="Z155" s="288"/>
      <c r="AA155" s="288"/>
      <c r="AB155" s="288"/>
      <c r="AC155" s="288"/>
      <c r="AD155" s="288"/>
      <c r="AE155" s="288"/>
      <c r="AF155" s="288"/>
      <c r="AG155" s="288"/>
      <c r="AH155" s="288"/>
      <c r="AI155" s="288"/>
      <c r="AJ155" s="288"/>
      <c r="AK155" s="288"/>
      <c r="AL155" s="288"/>
      <c r="AM155" s="288"/>
    </row>
    <row r="156" spans="22:39">
      <c r="V156" s="288"/>
      <c r="W156" s="288"/>
      <c r="X156" s="288"/>
      <c r="Y156" s="288"/>
      <c r="Z156" s="288"/>
      <c r="AA156" s="288"/>
      <c r="AB156" s="288"/>
      <c r="AC156" s="288"/>
      <c r="AD156" s="288"/>
      <c r="AE156" s="288"/>
      <c r="AF156" s="288"/>
      <c r="AG156" s="288"/>
      <c r="AH156" s="288"/>
      <c r="AI156" s="288"/>
      <c r="AJ156" s="288"/>
      <c r="AK156" s="288"/>
      <c r="AL156" s="288"/>
      <c r="AM156" s="288"/>
    </row>
    <row r="157" spans="22:39">
      <c r="V157" s="288"/>
      <c r="W157" s="288"/>
      <c r="X157" s="288"/>
      <c r="Y157" s="288"/>
      <c r="Z157" s="288"/>
      <c r="AA157" s="288"/>
      <c r="AB157" s="288"/>
      <c r="AC157" s="288"/>
      <c r="AD157" s="288"/>
      <c r="AE157" s="288"/>
      <c r="AF157" s="288"/>
      <c r="AG157" s="288"/>
      <c r="AH157" s="288"/>
      <c r="AI157" s="288"/>
      <c r="AJ157" s="288"/>
      <c r="AK157" s="288"/>
      <c r="AL157" s="288"/>
      <c r="AM157" s="288"/>
    </row>
    <row r="158" spans="22:39">
      <c r="V158" s="288"/>
      <c r="W158" s="288"/>
      <c r="X158" s="288"/>
      <c r="Y158" s="288"/>
      <c r="Z158" s="288"/>
      <c r="AA158" s="288"/>
      <c r="AB158" s="288"/>
      <c r="AC158" s="288"/>
      <c r="AD158" s="288"/>
      <c r="AE158" s="288"/>
      <c r="AF158" s="288"/>
      <c r="AG158" s="288"/>
      <c r="AH158" s="288"/>
      <c r="AI158" s="288"/>
      <c r="AJ158" s="288"/>
      <c r="AK158" s="288"/>
      <c r="AL158" s="288"/>
      <c r="AM158" s="288"/>
    </row>
    <row r="159" spans="22:39">
      <c r="V159" s="288"/>
      <c r="W159" s="288"/>
      <c r="X159" s="288"/>
      <c r="Y159" s="288"/>
      <c r="Z159" s="288"/>
      <c r="AA159" s="288"/>
      <c r="AB159" s="288"/>
      <c r="AC159" s="288"/>
      <c r="AD159" s="288"/>
      <c r="AE159" s="288"/>
      <c r="AF159" s="288"/>
      <c r="AG159" s="288"/>
      <c r="AH159" s="288"/>
      <c r="AI159" s="288"/>
      <c r="AJ159" s="288"/>
      <c r="AK159" s="288"/>
      <c r="AL159" s="288"/>
      <c r="AM159" s="288"/>
    </row>
    <row r="160" spans="22:39">
      <c r="V160" s="288"/>
      <c r="W160" s="288"/>
      <c r="X160" s="288"/>
      <c r="Y160" s="288"/>
      <c r="Z160" s="288"/>
      <c r="AA160" s="288"/>
      <c r="AB160" s="288"/>
      <c r="AC160" s="288"/>
      <c r="AD160" s="288"/>
      <c r="AE160" s="288"/>
      <c r="AF160" s="288"/>
      <c r="AG160" s="288"/>
      <c r="AH160" s="288"/>
      <c r="AI160" s="288"/>
      <c r="AJ160" s="288"/>
      <c r="AK160" s="288"/>
      <c r="AL160" s="288"/>
      <c r="AM160" s="288"/>
    </row>
    <row r="161" spans="22:39">
      <c r="V161" s="288"/>
      <c r="W161" s="288"/>
      <c r="X161" s="288"/>
      <c r="Y161" s="288"/>
      <c r="Z161" s="288"/>
      <c r="AA161" s="288"/>
      <c r="AB161" s="288"/>
      <c r="AC161" s="288"/>
      <c r="AD161" s="288"/>
      <c r="AE161" s="288"/>
      <c r="AF161" s="288"/>
      <c r="AG161" s="288"/>
      <c r="AH161" s="288"/>
      <c r="AI161" s="288"/>
      <c r="AJ161" s="288"/>
      <c r="AK161" s="288"/>
      <c r="AL161" s="288"/>
      <c r="AM161" s="288"/>
    </row>
    <row r="162" spans="22:39">
      <c r="V162" s="288"/>
      <c r="W162" s="288"/>
      <c r="X162" s="288"/>
      <c r="Y162" s="288"/>
      <c r="Z162" s="288"/>
      <c r="AA162" s="288"/>
      <c r="AB162" s="288"/>
      <c r="AC162" s="288"/>
      <c r="AD162" s="288"/>
      <c r="AE162" s="288"/>
      <c r="AF162" s="288"/>
      <c r="AG162" s="288"/>
      <c r="AH162" s="288"/>
      <c r="AI162" s="288"/>
      <c r="AJ162" s="288"/>
      <c r="AK162" s="288"/>
      <c r="AL162" s="288"/>
      <c r="AM162" s="288"/>
    </row>
    <row r="163" spans="22:39">
      <c r="V163" s="288"/>
      <c r="W163" s="288"/>
      <c r="X163" s="288"/>
      <c r="Y163" s="288"/>
      <c r="Z163" s="288"/>
      <c r="AA163" s="288"/>
      <c r="AB163" s="288"/>
      <c r="AC163" s="288"/>
      <c r="AD163" s="288"/>
      <c r="AE163" s="288"/>
      <c r="AF163" s="288"/>
      <c r="AG163" s="288"/>
      <c r="AH163" s="288"/>
      <c r="AI163" s="288"/>
      <c r="AJ163" s="288"/>
      <c r="AK163" s="288"/>
      <c r="AL163" s="288"/>
      <c r="AM163" s="288"/>
    </row>
    <row r="164" spans="22:39">
      <c r="V164" s="288"/>
      <c r="W164" s="288"/>
      <c r="X164" s="288"/>
      <c r="Y164" s="288"/>
      <c r="Z164" s="288"/>
      <c r="AA164" s="288"/>
      <c r="AB164" s="288"/>
      <c r="AC164" s="288"/>
      <c r="AD164" s="288"/>
      <c r="AE164" s="288"/>
      <c r="AF164" s="288"/>
      <c r="AG164" s="288"/>
      <c r="AH164" s="288"/>
      <c r="AI164" s="288"/>
      <c r="AJ164" s="288"/>
      <c r="AK164" s="288"/>
      <c r="AL164" s="288"/>
      <c r="AM164" s="288"/>
    </row>
    <row r="165" spans="22:39">
      <c r="V165" s="288"/>
      <c r="W165" s="288"/>
      <c r="X165" s="288"/>
      <c r="Y165" s="288"/>
      <c r="Z165" s="288"/>
      <c r="AA165" s="288"/>
      <c r="AB165" s="288"/>
      <c r="AC165" s="288"/>
      <c r="AD165" s="288"/>
      <c r="AE165" s="288"/>
      <c r="AF165" s="288"/>
      <c r="AG165" s="288"/>
      <c r="AH165" s="288"/>
      <c r="AI165" s="288"/>
      <c r="AJ165" s="288"/>
      <c r="AK165" s="288"/>
      <c r="AL165" s="288"/>
      <c r="AM165" s="288"/>
    </row>
    <row r="166" spans="22:39">
      <c r="V166" s="288"/>
      <c r="W166" s="288"/>
      <c r="X166" s="288"/>
      <c r="Y166" s="288"/>
      <c r="Z166" s="288"/>
      <c r="AA166" s="288"/>
      <c r="AB166" s="288"/>
      <c r="AC166" s="288"/>
      <c r="AD166" s="288"/>
      <c r="AE166" s="288"/>
      <c r="AF166" s="288"/>
      <c r="AG166" s="288"/>
      <c r="AH166" s="288"/>
      <c r="AI166" s="288"/>
      <c r="AJ166" s="288"/>
      <c r="AK166" s="288"/>
      <c r="AL166" s="288"/>
      <c r="AM166" s="288"/>
    </row>
    <row r="167" spans="22:39">
      <c r="V167" s="288"/>
      <c r="W167" s="288"/>
      <c r="X167" s="288"/>
      <c r="Y167" s="288"/>
      <c r="Z167" s="288"/>
      <c r="AA167" s="288"/>
      <c r="AB167" s="288"/>
      <c r="AC167" s="288"/>
      <c r="AD167" s="288"/>
      <c r="AE167" s="288"/>
      <c r="AF167" s="288"/>
      <c r="AG167" s="288"/>
      <c r="AH167" s="288"/>
      <c r="AI167" s="288"/>
      <c r="AJ167" s="288"/>
      <c r="AK167" s="288"/>
      <c r="AL167" s="288"/>
      <c r="AM167" s="288"/>
    </row>
    <row r="168" spans="22:39">
      <c r="V168" s="288"/>
      <c r="W168" s="288"/>
      <c r="X168" s="288"/>
      <c r="Y168" s="288"/>
      <c r="Z168" s="288"/>
      <c r="AA168" s="288"/>
      <c r="AB168" s="288"/>
      <c r="AC168" s="288"/>
      <c r="AD168" s="288"/>
      <c r="AE168" s="288"/>
      <c r="AF168" s="288"/>
      <c r="AG168" s="288"/>
      <c r="AH168" s="288"/>
      <c r="AI168" s="288"/>
      <c r="AJ168" s="288"/>
      <c r="AK168" s="288"/>
      <c r="AL168" s="288"/>
      <c r="AM168" s="288"/>
    </row>
    <row r="169" spans="22:39">
      <c r="V169" s="288"/>
      <c r="W169" s="288"/>
      <c r="X169" s="288"/>
      <c r="Y169" s="288"/>
      <c r="Z169" s="288"/>
      <c r="AA169" s="288"/>
      <c r="AB169" s="288"/>
      <c r="AC169" s="288"/>
      <c r="AD169" s="288"/>
      <c r="AE169" s="288"/>
      <c r="AF169" s="288"/>
      <c r="AG169" s="288"/>
      <c r="AH169" s="288"/>
      <c r="AI169" s="288"/>
      <c r="AJ169" s="288"/>
      <c r="AK169" s="288"/>
      <c r="AL169" s="288"/>
      <c r="AM169" s="288"/>
    </row>
    <row r="170" spans="22:39">
      <c r="V170" s="288"/>
      <c r="W170" s="288"/>
      <c r="X170" s="288"/>
      <c r="Y170" s="288"/>
      <c r="Z170" s="288"/>
      <c r="AA170" s="288"/>
      <c r="AB170" s="288"/>
      <c r="AC170" s="288"/>
      <c r="AD170" s="288"/>
      <c r="AE170" s="288"/>
      <c r="AF170" s="288"/>
      <c r="AG170" s="288"/>
      <c r="AH170" s="288"/>
      <c r="AI170" s="288"/>
      <c r="AJ170" s="288"/>
      <c r="AK170" s="288"/>
      <c r="AL170" s="288"/>
      <c r="AM170" s="288"/>
    </row>
    <row r="171" spans="22:39">
      <c r="V171" s="288"/>
      <c r="W171" s="288"/>
      <c r="X171" s="288"/>
      <c r="Y171" s="288"/>
      <c r="Z171" s="288"/>
      <c r="AA171" s="288"/>
      <c r="AB171" s="288"/>
      <c r="AC171" s="288"/>
      <c r="AD171" s="288"/>
      <c r="AE171" s="288"/>
      <c r="AF171" s="288"/>
      <c r="AG171" s="288"/>
      <c r="AH171" s="288"/>
      <c r="AI171" s="288"/>
      <c r="AJ171" s="288"/>
      <c r="AK171" s="288"/>
      <c r="AL171" s="288"/>
      <c r="AM171" s="288"/>
    </row>
    <row r="172" spans="22:39">
      <c r="V172" s="288"/>
      <c r="W172" s="288"/>
      <c r="X172" s="288"/>
      <c r="Y172" s="288"/>
      <c r="Z172" s="288"/>
      <c r="AA172" s="288"/>
      <c r="AB172" s="288"/>
      <c r="AC172" s="288"/>
      <c r="AD172" s="288"/>
      <c r="AE172" s="288"/>
      <c r="AF172" s="288"/>
      <c r="AG172" s="288"/>
      <c r="AH172" s="288"/>
      <c r="AI172" s="288"/>
      <c r="AJ172" s="288"/>
      <c r="AK172" s="288"/>
      <c r="AL172" s="288"/>
      <c r="AM172" s="288"/>
    </row>
    <row r="173" spans="22:39">
      <c r="V173" s="288"/>
      <c r="W173" s="288"/>
      <c r="X173" s="288"/>
      <c r="Y173" s="288"/>
      <c r="Z173" s="288"/>
      <c r="AA173" s="288"/>
      <c r="AB173" s="288"/>
      <c r="AC173" s="288"/>
      <c r="AD173" s="288"/>
      <c r="AE173" s="288"/>
      <c r="AF173" s="288"/>
      <c r="AG173" s="288"/>
      <c r="AH173" s="288"/>
      <c r="AI173" s="288"/>
      <c r="AJ173" s="288"/>
      <c r="AK173" s="288"/>
      <c r="AL173" s="288"/>
      <c r="AM173" s="288"/>
    </row>
    <row r="174" spans="22:39">
      <c r="V174" s="288"/>
      <c r="W174" s="288"/>
      <c r="X174" s="288"/>
      <c r="Y174" s="288"/>
      <c r="Z174" s="288"/>
      <c r="AA174" s="288"/>
      <c r="AB174" s="288"/>
      <c r="AC174" s="288"/>
      <c r="AD174" s="288"/>
      <c r="AE174" s="288"/>
      <c r="AF174" s="288"/>
      <c r="AG174" s="288"/>
      <c r="AH174" s="288"/>
      <c r="AI174" s="288"/>
      <c r="AJ174" s="288"/>
      <c r="AK174" s="288"/>
      <c r="AL174" s="288"/>
      <c r="AM174" s="288"/>
    </row>
    <row r="175" spans="22:39">
      <c r="V175" s="288"/>
      <c r="W175" s="288"/>
      <c r="X175" s="288"/>
      <c r="Y175" s="288"/>
      <c r="Z175" s="288"/>
      <c r="AA175" s="288"/>
      <c r="AB175" s="288"/>
      <c r="AC175" s="288"/>
      <c r="AD175" s="288"/>
      <c r="AE175" s="288"/>
      <c r="AF175" s="288"/>
      <c r="AG175" s="288"/>
      <c r="AH175" s="288"/>
      <c r="AI175" s="288"/>
      <c r="AJ175" s="288"/>
      <c r="AK175" s="288"/>
      <c r="AL175" s="288"/>
      <c r="AM175" s="288"/>
    </row>
    <row r="176" spans="22:39">
      <c r="V176" s="288"/>
      <c r="W176" s="288"/>
      <c r="X176" s="288"/>
      <c r="Y176" s="288"/>
      <c r="Z176" s="288"/>
      <c r="AA176" s="288"/>
      <c r="AB176" s="288"/>
      <c r="AC176" s="288"/>
      <c r="AD176" s="288"/>
      <c r="AE176" s="288"/>
      <c r="AF176" s="288"/>
      <c r="AG176" s="288"/>
      <c r="AH176" s="288"/>
      <c r="AI176" s="288"/>
      <c r="AJ176" s="288"/>
      <c r="AK176" s="288"/>
      <c r="AL176" s="288"/>
      <c r="AM176" s="288"/>
    </row>
    <row r="177" spans="22:39">
      <c r="V177" s="288"/>
      <c r="W177" s="288"/>
      <c r="X177" s="288"/>
      <c r="Y177" s="288"/>
      <c r="Z177" s="288"/>
      <c r="AA177" s="288"/>
      <c r="AB177" s="288"/>
      <c r="AC177" s="288"/>
      <c r="AD177" s="288"/>
      <c r="AE177" s="288"/>
      <c r="AF177" s="288"/>
      <c r="AG177" s="288"/>
      <c r="AH177" s="288"/>
      <c r="AI177" s="288"/>
      <c r="AJ177" s="288"/>
      <c r="AK177" s="288"/>
      <c r="AL177" s="288"/>
      <c r="AM177" s="288"/>
    </row>
    <row r="178" spans="22:39">
      <c r="V178" s="288"/>
      <c r="W178" s="288"/>
      <c r="X178" s="288"/>
      <c r="Y178" s="288"/>
      <c r="Z178" s="288"/>
      <c r="AA178" s="288"/>
      <c r="AB178" s="288"/>
      <c r="AC178" s="288"/>
      <c r="AD178" s="288"/>
      <c r="AE178" s="288"/>
      <c r="AF178" s="288"/>
      <c r="AG178" s="288"/>
      <c r="AH178" s="288"/>
      <c r="AI178" s="288"/>
      <c r="AJ178" s="288"/>
      <c r="AK178" s="288"/>
      <c r="AL178" s="288"/>
      <c r="AM178" s="288"/>
    </row>
    <row r="179" spans="22:39">
      <c r="V179" s="288"/>
      <c r="W179" s="288"/>
      <c r="X179" s="288"/>
      <c r="Y179" s="288"/>
      <c r="Z179" s="288"/>
      <c r="AA179" s="288"/>
      <c r="AB179" s="288"/>
      <c r="AC179" s="288"/>
      <c r="AD179" s="288"/>
      <c r="AE179" s="288"/>
      <c r="AF179" s="288"/>
      <c r="AG179" s="288"/>
      <c r="AH179" s="288"/>
      <c r="AI179" s="288"/>
      <c r="AJ179" s="288"/>
      <c r="AK179" s="288"/>
      <c r="AL179" s="288"/>
      <c r="AM179" s="288"/>
    </row>
    <row r="180" spans="22:39">
      <c r="V180" s="288"/>
      <c r="W180" s="288"/>
      <c r="X180" s="288"/>
      <c r="Y180" s="288"/>
      <c r="Z180" s="288"/>
      <c r="AA180" s="288"/>
      <c r="AB180" s="288"/>
      <c r="AC180" s="288"/>
      <c r="AD180" s="288"/>
      <c r="AE180" s="288"/>
      <c r="AF180" s="288"/>
      <c r="AG180" s="288"/>
      <c r="AH180" s="288"/>
      <c r="AI180" s="288"/>
      <c r="AJ180" s="288"/>
      <c r="AK180" s="288"/>
      <c r="AL180" s="288"/>
      <c r="AM180" s="288"/>
    </row>
    <row r="181" spans="22:39">
      <c r="V181" s="288"/>
      <c r="W181" s="288"/>
      <c r="X181" s="288"/>
      <c r="Y181" s="288"/>
      <c r="Z181" s="288"/>
      <c r="AA181" s="288"/>
      <c r="AB181" s="288"/>
      <c r="AC181" s="288"/>
      <c r="AD181" s="288"/>
      <c r="AE181" s="288"/>
      <c r="AF181" s="288"/>
      <c r="AG181" s="288"/>
      <c r="AH181" s="288"/>
      <c r="AI181" s="288"/>
      <c r="AJ181" s="288"/>
      <c r="AK181" s="288"/>
      <c r="AL181" s="288"/>
      <c r="AM181" s="288"/>
    </row>
    <row r="182" spans="22:39">
      <c r="V182" s="288"/>
      <c r="W182" s="288"/>
      <c r="X182" s="288"/>
      <c r="Y182" s="288"/>
      <c r="Z182" s="288"/>
      <c r="AA182" s="288"/>
      <c r="AB182" s="288"/>
      <c r="AC182" s="288"/>
      <c r="AD182" s="288"/>
      <c r="AE182" s="288"/>
      <c r="AF182" s="288"/>
      <c r="AG182" s="288"/>
      <c r="AH182" s="288"/>
      <c r="AI182" s="288"/>
      <c r="AJ182" s="288"/>
      <c r="AK182" s="288"/>
      <c r="AL182" s="288"/>
      <c r="AM182" s="288"/>
    </row>
    <row r="183" spans="22:39">
      <c r="V183" s="288"/>
      <c r="W183" s="288"/>
      <c r="X183" s="288"/>
      <c r="Y183" s="288"/>
      <c r="Z183" s="288"/>
      <c r="AA183" s="288"/>
      <c r="AB183" s="288"/>
      <c r="AC183" s="288"/>
      <c r="AD183" s="288"/>
      <c r="AE183" s="288"/>
      <c r="AF183" s="288"/>
      <c r="AG183" s="288"/>
      <c r="AH183" s="288"/>
      <c r="AI183" s="288"/>
      <c r="AJ183" s="288"/>
      <c r="AK183" s="288"/>
      <c r="AL183" s="288"/>
      <c r="AM183" s="288"/>
    </row>
    <row r="184" spans="22:39">
      <c r="V184" s="288"/>
      <c r="W184" s="288"/>
      <c r="X184" s="288"/>
      <c r="Y184" s="288"/>
      <c r="Z184" s="288"/>
      <c r="AA184" s="288"/>
      <c r="AB184" s="288"/>
      <c r="AC184" s="288"/>
      <c r="AD184" s="288"/>
      <c r="AE184" s="288"/>
      <c r="AF184" s="288"/>
      <c r="AG184" s="288"/>
      <c r="AH184" s="288"/>
      <c r="AI184" s="288"/>
      <c r="AJ184" s="288"/>
      <c r="AK184" s="288"/>
      <c r="AL184" s="288"/>
      <c r="AM184" s="288"/>
    </row>
    <row r="185" spans="22:39">
      <c r="V185" s="288"/>
      <c r="W185" s="288"/>
      <c r="X185" s="288"/>
      <c r="Y185" s="288"/>
      <c r="Z185" s="288"/>
      <c r="AA185" s="288"/>
      <c r="AB185" s="288"/>
      <c r="AC185" s="288"/>
      <c r="AD185" s="288"/>
      <c r="AE185" s="288"/>
      <c r="AF185" s="288"/>
      <c r="AG185" s="288"/>
      <c r="AH185" s="288"/>
      <c r="AI185" s="288"/>
      <c r="AJ185" s="288"/>
      <c r="AK185" s="288"/>
      <c r="AL185" s="288"/>
      <c r="AM185" s="288"/>
    </row>
    <row r="186" spans="22:39">
      <c r="V186" s="288"/>
      <c r="W186" s="288"/>
      <c r="X186" s="288"/>
      <c r="Y186" s="288"/>
      <c r="Z186" s="288"/>
      <c r="AA186" s="288"/>
      <c r="AB186" s="288"/>
      <c r="AC186" s="288"/>
      <c r="AD186" s="288"/>
      <c r="AE186" s="288"/>
      <c r="AF186" s="288"/>
      <c r="AG186" s="288"/>
      <c r="AH186" s="288"/>
      <c r="AI186" s="288"/>
      <c r="AJ186" s="288"/>
      <c r="AK186" s="288"/>
      <c r="AL186" s="288"/>
      <c r="AM186" s="288"/>
    </row>
    <row r="187" spans="22:39">
      <c r="V187" s="288"/>
      <c r="W187" s="288"/>
      <c r="X187" s="288"/>
      <c r="Y187" s="288"/>
      <c r="Z187" s="288"/>
      <c r="AA187" s="288"/>
      <c r="AB187" s="288"/>
      <c r="AC187" s="288"/>
      <c r="AD187" s="288"/>
      <c r="AE187" s="288"/>
      <c r="AF187" s="288"/>
      <c r="AG187" s="288"/>
      <c r="AH187" s="288"/>
      <c r="AI187" s="288"/>
      <c r="AJ187" s="288"/>
      <c r="AK187" s="288"/>
      <c r="AL187" s="288"/>
      <c r="AM187" s="288"/>
    </row>
    <row r="188" spans="22:39">
      <c r="V188" s="288"/>
      <c r="W188" s="288"/>
      <c r="X188" s="288"/>
      <c r="Y188" s="288"/>
      <c r="Z188" s="288"/>
      <c r="AA188" s="288"/>
      <c r="AB188" s="288"/>
      <c r="AC188" s="288"/>
      <c r="AD188" s="288"/>
      <c r="AE188" s="288"/>
      <c r="AF188" s="288"/>
      <c r="AG188" s="288"/>
      <c r="AH188" s="288"/>
      <c r="AI188" s="288"/>
      <c r="AJ188" s="288"/>
      <c r="AK188" s="288"/>
      <c r="AL188" s="288"/>
      <c r="AM188" s="288"/>
    </row>
    <row r="189" spans="22:39">
      <c r="V189" s="288"/>
      <c r="W189" s="288"/>
      <c r="X189" s="288"/>
      <c r="Y189" s="288"/>
      <c r="Z189" s="288"/>
      <c r="AA189" s="288"/>
      <c r="AB189" s="288"/>
      <c r="AC189" s="288"/>
      <c r="AD189" s="288"/>
      <c r="AE189" s="288"/>
      <c r="AF189" s="288"/>
      <c r="AG189" s="288"/>
      <c r="AH189" s="288"/>
      <c r="AI189" s="288"/>
      <c r="AJ189" s="288"/>
      <c r="AK189" s="288"/>
      <c r="AL189" s="288"/>
      <c r="AM189" s="288"/>
    </row>
    <row r="190" spans="22:39">
      <c r="V190" s="288"/>
      <c r="W190" s="288"/>
      <c r="X190" s="288"/>
      <c r="Y190" s="288"/>
      <c r="Z190" s="288"/>
      <c r="AA190" s="288"/>
      <c r="AB190" s="288"/>
      <c r="AC190" s="288"/>
      <c r="AD190" s="288"/>
      <c r="AE190" s="288"/>
      <c r="AF190" s="288"/>
      <c r="AG190" s="288"/>
      <c r="AH190" s="288"/>
      <c r="AI190" s="288"/>
      <c r="AJ190" s="288"/>
      <c r="AK190" s="288"/>
      <c r="AL190" s="288"/>
      <c r="AM190" s="288"/>
    </row>
    <row r="191" spans="22:39">
      <c r="V191" s="288"/>
      <c r="W191" s="288"/>
      <c r="X191" s="288"/>
      <c r="Y191" s="288"/>
      <c r="Z191" s="288"/>
      <c r="AA191" s="288"/>
      <c r="AB191" s="288"/>
      <c r="AC191" s="288"/>
      <c r="AD191" s="288"/>
      <c r="AE191" s="288"/>
      <c r="AF191" s="288"/>
      <c r="AG191" s="288"/>
      <c r="AH191" s="288"/>
      <c r="AI191" s="288"/>
      <c r="AJ191" s="288"/>
      <c r="AK191" s="288"/>
      <c r="AL191" s="288"/>
      <c r="AM191" s="288"/>
    </row>
    <row r="192" spans="22:39">
      <c r="V192" s="288"/>
      <c r="W192" s="288"/>
      <c r="X192" s="288"/>
      <c r="Y192" s="288"/>
      <c r="Z192" s="288"/>
      <c r="AA192" s="288"/>
      <c r="AB192" s="288"/>
      <c r="AC192" s="288"/>
      <c r="AD192" s="288"/>
      <c r="AE192" s="288"/>
      <c r="AF192" s="288"/>
      <c r="AG192" s="288"/>
      <c r="AH192" s="288"/>
      <c r="AI192" s="288"/>
      <c r="AJ192" s="288"/>
      <c r="AK192" s="288"/>
      <c r="AL192" s="288"/>
      <c r="AM192" s="288"/>
    </row>
    <row r="193" spans="22:39">
      <c r="V193" s="288"/>
      <c r="W193" s="288"/>
      <c r="X193" s="288"/>
      <c r="Y193" s="288"/>
      <c r="Z193" s="288"/>
      <c r="AA193" s="288"/>
      <c r="AB193" s="288"/>
      <c r="AC193" s="288"/>
      <c r="AD193" s="288"/>
      <c r="AE193" s="288"/>
      <c r="AF193" s="288"/>
      <c r="AG193" s="288"/>
      <c r="AH193" s="288"/>
      <c r="AI193" s="288"/>
      <c r="AJ193" s="288"/>
      <c r="AK193" s="288"/>
      <c r="AL193" s="288"/>
      <c r="AM193" s="288"/>
    </row>
    <row r="194" spans="22:39">
      <c r="V194" s="288"/>
      <c r="W194" s="288"/>
      <c r="X194" s="288"/>
      <c r="Y194" s="288"/>
      <c r="Z194" s="288"/>
      <c r="AA194" s="288"/>
      <c r="AB194" s="288"/>
      <c r="AC194" s="288"/>
      <c r="AD194" s="288"/>
      <c r="AE194" s="288"/>
      <c r="AF194" s="288"/>
      <c r="AG194" s="288"/>
      <c r="AH194" s="288"/>
      <c r="AI194" s="288"/>
      <c r="AJ194" s="288"/>
      <c r="AK194" s="288"/>
      <c r="AL194" s="288"/>
      <c r="AM194" s="288"/>
    </row>
    <row r="195" spans="22:39">
      <c r="V195" s="288"/>
      <c r="W195" s="288"/>
      <c r="X195" s="288"/>
      <c r="Y195" s="288"/>
      <c r="Z195" s="288"/>
      <c r="AA195" s="288"/>
      <c r="AB195" s="288"/>
      <c r="AC195" s="288"/>
      <c r="AD195" s="288"/>
      <c r="AE195" s="288"/>
      <c r="AF195" s="288"/>
      <c r="AG195" s="288"/>
      <c r="AH195" s="288"/>
      <c r="AI195" s="288"/>
      <c r="AJ195" s="288"/>
      <c r="AK195" s="288"/>
      <c r="AL195" s="288"/>
      <c r="AM195" s="288"/>
    </row>
    <row r="196" spans="22:39">
      <c r="V196" s="288"/>
      <c r="W196" s="288"/>
      <c r="X196" s="288"/>
      <c r="Y196" s="288"/>
      <c r="Z196" s="288"/>
      <c r="AA196" s="288"/>
      <c r="AB196" s="288"/>
      <c r="AC196" s="288"/>
      <c r="AD196" s="288"/>
      <c r="AE196" s="288"/>
      <c r="AF196" s="288"/>
      <c r="AG196" s="288"/>
      <c r="AH196" s="288"/>
      <c r="AI196" s="288"/>
      <c r="AJ196" s="288"/>
      <c r="AK196" s="288"/>
      <c r="AL196" s="288"/>
      <c r="AM196" s="288"/>
    </row>
    <row r="197" spans="22:39">
      <c r="V197" s="288"/>
      <c r="W197" s="288"/>
      <c r="X197" s="288"/>
      <c r="Y197" s="288"/>
      <c r="Z197" s="288"/>
      <c r="AA197" s="288"/>
      <c r="AB197" s="288"/>
      <c r="AC197" s="288"/>
      <c r="AD197" s="288"/>
      <c r="AE197" s="288"/>
      <c r="AF197" s="288"/>
      <c r="AG197" s="288"/>
      <c r="AH197" s="288"/>
      <c r="AI197" s="288"/>
      <c r="AJ197" s="288"/>
      <c r="AK197" s="288"/>
      <c r="AL197" s="288"/>
      <c r="AM197" s="288"/>
    </row>
    <row r="198" spans="22:39">
      <c r="V198" s="288"/>
      <c r="W198" s="288"/>
      <c r="X198" s="288"/>
      <c r="Y198" s="288"/>
      <c r="Z198" s="288"/>
      <c r="AA198" s="288"/>
      <c r="AB198" s="288"/>
      <c r="AC198" s="288"/>
      <c r="AD198" s="288"/>
      <c r="AE198" s="288"/>
      <c r="AF198" s="288"/>
      <c r="AG198" s="288"/>
      <c r="AH198" s="288"/>
      <c r="AI198" s="288"/>
      <c r="AJ198" s="288"/>
      <c r="AK198" s="288"/>
      <c r="AL198" s="288"/>
      <c r="AM198" s="288"/>
    </row>
    <row r="199" spans="22:39">
      <c r="V199" s="288"/>
      <c r="W199" s="288"/>
      <c r="X199" s="288"/>
      <c r="Y199" s="288"/>
      <c r="Z199" s="288"/>
      <c r="AA199" s="288"/>
      <c r="AB199" s="288"/>
      <c r="AC199" s="288"/>
      <c r="AD199" s="288"/>
      <c r="AE199" s="288"/>
      <c r="AF199" s="288"/>
      <c r="AG199" s="288"/>
      <c r="AH199" s="288"/>
      <c r="AI199" s="288"/>
      <c r="AJ199" s="288"/>
      <c r="AK199" s="288"/>
      <c r="AL199" s="288"/>
      <c r="AM199" s="288"/>
    </row>
    <row r="200" spans="22:39">
      <c r="V200" s="288"/>
      <c r="W200" s="288"/>
      <c r="X200" s="288"/>
      <c r="Y200" s="288"/>
      <c r="Z200" s="288"/>
      <c r="AA200" s="288"/>
      <c r="AB200" s="288"/>
      <c r="AC200" s="288"/>
      <c r="AD200" s="288"/>
      <c r="AE200" s="288"/>
      <c r="AF200" s="288"/>
      <c r="AG200" s="288"/>
      <c r="AH200" s="288"/>
      <c r="AI200" s="288"/>
      <c r="AJ200" s="288"/>
      <c r="AK200" s="288"/>
      <c r="AL200" s="288"/>
      <c r="AM200" s="288"/>
    </row>
    <row r="201" spans="22:39">
      <c r="V201" s="288"/>
      <c r="W201" s="288"/>
      <c r="X201" s="288"/>
      <c r="Y201" s="288"/>
      <c r="Z201" s="288"/>
      <c r="AA201" s="288"/>
      <c r="AB201" s="288"/>
      <c r="AC201" s="288"/>
      <c r="AD201" s="288"/>
      <c r="AE201" s="288"/>
      <c r="AF201" s="288"/>
      <c r="AG201" s="288"/>
      <c r="AH201" s="288"/>
      <c r="AI201" s="288"/>
      <c r="AJ201" s="288"/>
      <c r="AK201" s="288"/>
      <c r="AL201" s="288"/>
      <c r="AM201" s="288"/>
    </row>
    <row r="202" spans="22:39">
      <c r="V202" s="288"/>
      <c r="W202" s="288"/>
      <c r="X202" s="288"/>
      <c r="Y202" s="288"/>
      <c r="Z202" s="288"/>
      <c r="AA202" s="288"/>
      <c r="AB202" s="288"/>
      <c r="AC202" s="288"/>
      <c r="AD202" s="288"/>
      <c r="AE202" s="288"/>
      <c r="AF202" s="288"/>
      <c r="AG202" s="288"/>
      <c r="AH202" s="288"/>
      <c r="AI202" s="288"/>
      <c r="AJ202" s="288"/>
      <c r="AK202" s="288"/>
      <c r="AL202" s="288"/>
      <c r="AM202" s="288"/>
    </row>
    <row r="203" spans="22:39">
      <c r="V203" s="288"/>
      <c r="W203" s="288"/>
      <c r="X203" s="288"/>
      <c r="Y203" s="288"/>
      <c r="Z203" s="288"/>
      <c r="AA203" s="288"/>
      <c r="AB203" s="288"/>
      <c r="AC203" s="288"/>
      <c r="AD203" s="288"/>
      <c r="AE203" s="288"/>
      <c r="AF203" s="288"/>
      <c r="AG203" s="288"/>
      <c r="AH203" s="288"/>
      <c r="AI203" s="288"/>
      <c r="AJ203" s="288"/>
      <c r="AK203" s="288"/>
      <c r="AL203" s="288"/>
      <c r="AM203" s="288"/>
    </row>
    <row r="204" spans="22:39">
      <c r="V204" s="288"/>
      <c r="W204" s="288"/>
      <c r="X204" s="288"/>
      <c r="Y204" s="288"/>
      <c r="Z204" s="288"/>
      <c r="AA204" s="288"/>
      <c r="AB204" s="288"/>
      <c r="AC204" s="288"/>
      <c r="AD204" s="288"/>
      <c r="AE204" s="288"/>
      <c r="AF204" s="288"/>
      <c r="AG204" s="288"/>
      <c r="AH204" s="288"/>
      <c r="AI204" s="288"/>
      <c r="AJ204" s="288"/>
      <c r="AK204" s="288"/>
      <c r="AL204" s="288"/>
      <c r="AM204" s="288"/>
    </row>
    <row r="205" spans="22:39">
      <c r="V205" s="288"/>
      <c r="W205" s="288"/>
      <c r="X205" s="288"/>
      <c r="Y205" s="288"/>
      <c r="Z205" s="288"/>
      <c r="AA205" s="288"/>
      <c r="AB205" s="288"/>
      <c r="AC205" s="288"/>
      <c r="AD205" s="288"/>
      <c r="AE205" s="288"/>
      <c r="AF205" s="288"/>
      <c r="AG205" s="288"/>
      <c r="AH205" s="288"/>
      <c r="AI205" s="288"/>
      <c r="AJ205" s="288"/>
      <c r="AK205" s="288"/>
      <c r="AL205" s="288"/>
      <c r="AM205" s="288"/>
    </row>
    <row r="206" spans="22:39">
      <c r="V206" s="288"/>
      <c r="W206" s="288"/>
      <c r="X206" s="288"/>
      <c r="Y206" s="288"/>
      <c r="Z206" s="288"/>
      <c r="AA206" s="288"/>
      <c r="AB206" s="288"/>
      <c r="AC206" s="288"/>
      <c r="AD206" s="288"/>
      <c r="AE206" s="288"/>
      <c r="AF206" s="288"/>
      <c r="AG206" s="288"/>
      <c r="AH206" s="288"/>
      <c r="AI206" s="288"/>
      <c r="AJ206" s="288"/>
      <c r="AK206" s="288"/>
      <c r="AL206" s="288"/>
      <c r="AM206" s="288"/>
    </row>
    <row r="207" spans="22:39">
      <c r="V207" s="288"/>
      <c r="W207" s="288"/>
      <c r="X207" s="288"/>
      <c r="Y207" s="288"/>
      <c r="Z207" s="288"/>
      <c r="AA207" s="288"/>
      <c r="AB207" s="288"/>
      <c r="AC207" s="288"/>
      <c r="AD207" s="288"/>
      <c r="AE207" s="288"/>
      <c r="AF207" s="288"/>
      <c r="AG207" s="288"/>
      <c r="AH207" s="288"/>
      <c r="AI207" s="288"/>
      <c r="AJ207" s="288"/>
      <c r="AK207" s="288"/>
      <c r="AL207" s="288"/>
      <c r="AM207" s="288"/>
    </row>
    <row r="208" spans="22:39">
      <c r="V208" s="288"/>
      <c r="W208" s="288"/>
      <c r="X208" s="288"/>
      <c r="Y208" s="288"/>
      <c r="Z208" s="288"/>
      <c r="AA208" s="288"/>
      <c r="AB208" s="288"/>
      <c r="AC208" s="288"/>
      <c r="AD208" s="288"/>
      <c r="AE208" s="288"/>
      <c r="AF208" s="288"/>
      <c r="AG208" s="288"/>
      <c r="AH208" s="288"/>
      <c r="AI208" s="288"/>
      <c r="AJ208" s="288"/>
      <c r="AK208" s="288"/>
      <c r="AL208" s="288"/>
      <c r="AM208" s="288"/>
    </row>
    <row r="209" spans="22:39">
      <c r="V209" s="288"/>
      <c r="W209" s="288"/>
      <c r="X209" s="288"/>
      <c r="Y209" s="288"/>
      <c r="Z209" s="288"/>
      <c r="AA209" s="288"/>
      <c r="AB209" s="288"/>
      <c r="AC209" s="288"/>
      <c r="AD209" s="288"/>
      <c r="AE209" s="288"/>
      <c r="AF209" s="288"/>
      <c r="AG209" s="288"/>
      <c r="AH209" s="288"/>
      <c r="AI209" s="288"/>
      <c r="AJ209" s="288"/>
      <c r="AK209" s="288"/>
      <c r="AL209" s="288"/>
      <c r="AM209" s="288"/>
    </row>
    <row r="210" spans="22:39">
      <c r="V210" s="288"/>
      <c r="W210" s="288"/>
      <c r="X210" s="288"/>
      <c r="Y210" s="288"/>
      <c r="Z210" s="288"/>
      <c r="AA210" s="288"/>
      <c r="AB210" s="288"/>
      <c r="AC210" s="288"/>
      <c r="AD210" s="288"/>
      <c r="AE210" s="288"/>
      <c r="AF210" s="288"/>
      <c r="AG210" s="288"/>
      <c r="AH210" s="288"/>
      <c r="AI210" s="288"/>
      <c r="AJ210" s="288"/>
      <c r="AK210" s="288"/>
      <c r="AL210" s="288"/>
      <c r="AM210" s="288"/>
    </row>
    <row r="211" spans="22:39">
      <c r="V211" s="288"/>
      <c r="W211" s="288"/>
      <c r="X211" s="288"/>
      <c r="Y211" s="288"/>
      <c r="Z211" s="288"/>
      <c r="AA211" s="288"/>
      <c r="AB211" s="288"/>
      <c r="AC211" s="288"/>
      <c r="AD211" s="288"/>
      <c r="AE211" s="288"/>
      <c r="AF211" s="288"/>
      <c r="AG211" s="288"/>
      <c r="AH211" s="288"/>
      <c r="AI211" s="288"/>
      <c r="AJ211" s="288"/>
      <c r="AK211" s="288"/>
      <c r="AL211" s="288"/>
      <c r="AM211" s="288"/>
    </row>
    <row r="212" spans="22:39">
      <c r="V212" s="288"/>
      <c r="W212" s="288"/>
      <c r="X212" s="288"/>
      <c r="Y212" s="288"/>
      <c r="Z212" s="288"/>
      <c r="AA212" s="288"/>
      <c r="AB212" s="288"/>
      <c r="AC212" s="288"/>
      <c r="AD212" s="288"/>
      <c r="AE212" s="288"/>
      <c r="AF212" s="288"/>
      <c r="AG212" s="288"/>
      <c r="AH212" s="288"/>
      <c r="AI212" s="288"/>
      <c r="AJ212" s="288"/>
      <c r="AK212" s="288"/>
      <c r="AL212" s="288"/>
      <c r="AM212" s="288"/>
    </row>
    <row r="213" spans="22:39">
      <c r="V213" s="288"/>
      <c r="W213" s="288"/>
      <c r="X213" s="288"/>
      <c r="Y213" s="288"/>
      <c r="Z213" s="288"/>
      <c r="AA213" s="288"/>
      <c r="AB213" s="288"/>
      <c r="AC213" s="288"/>
      <c r="AD213" s="288"/>
      <c r="AE213" s="288"/>
      <c r="AF213" s="288"/>
      <c r="AG213" s="288"/>
      <c r="AH213" s="288"/>
      <c r="AI213" s="288"/>
      <c r="AJ213" s="288"/>
      <c r="AK213" s="288"/>
      <c r="AL213" s="288"/>
      <c r="AM213" s="288"/>
    </row>
    <row r="214" spans="22:39">
      <c r="V214" s="288"/>
      <c r="W214" s="288"/>
      <c r="X214" s="288"/>
      <c r="Y214" s="288"/>
      <c r="Z214" s="288"/>
      <c r="AA214" s="288"/>
      <c r="AB214" s="288"/>
      <c r="AC214" s="288"/>
      <c r="AD214" s="288"/>
      <c r="AE214" s="288"/>
      <c r="AF214" s="288"/>
      <c r="AG214" s="288"/>
      <c r="AH214" s="288"/>
      <c r="AI214" s="288"/>
      <c r="AJ214" s="288"/>
      <c r="AK214" s="288"/>
      <c r="AL214" s="288"/>
      <c r="AM214" s="288"/>
    </row>
    <row r="215" spans="22:39">
      <c r="V215" s="288"/>
      <c r="W215" s="288"/>
      <c r="X215" s="288"/>
      <c r="Y215" s="288"/>
      <c r="Z215" s="288"/>
      <c r="AA215" s="288"/>
      <c r="AB215" s="288"/>
      <c r="AC215" s="288"/>
      <c r="AD215" s="288"/>
      <c r="AE215" s="288"/>
      <c r="AF215" s="288"/>
      <c r="AG215" s="288"/>
      <c r="AH215" s="288"/>
      <c r="AI215" s="288"/>
      <c r="AJ215" s="288"/>
      <c r="AK215" s="288"/>
      <c r="AL215" s="288"/>
      <c r="AM215" s="288"/>
    </row>
    <row r="216" spans="22:39">
      <c r="V216" s="288"/>
      <c r="W216" s="288"/>
      <c r="X216" s="288"/>
      <c r="Y216" s="288"/>
      <c r="Z216" s="288"/>
      <c r="AA216" s="288"/>
      <c r="AB216" s="288"/>
      <c r="AC216" s="288"/>
      <c r="AD216" s="288"/>
      <c r="AE216" s="288"/>
      <c r="AF216" s="288"/>
      <c r="AG216" s="288"/>
      <c r="AH216" s="288"/>
      <c r="AI216" s="288"/>
      <c r="AJ216" s="288"/>
      <c r="AK216" s="288"/>
      <c r="AL216" s="288"/>
      <c r="AM216" s="288"/>
    </row>
    <row r="217" spans="22:39">
      <c r="V217" s="288"/>
      <c r="W217" s="288"/>
      <c r="X217" s="288"/>
      <c r="Y217" s="288"/>
      <c r="Z217" s="288"/>
      <c r="AA217" s="288"/>
      <c r="AB217" s="288"/>
      <c r="AC217" s="288"/>
      <c r="AD217" s="288"/>
      <c r="AE217" s="288"/>
      <c r="AF217" s="288"/>
      <c r="AG217" s="288"/>
      <c r="AH217" s="288"/>
      <c r="AI217" s="288"/>
      <c r="AJ217" s="288"/>
      <c r="AK217" s="288"/>
      <c r="AL217" s="288"/>
      <c r="AM217" s="288"/>
    </row>
    <row r="218" spans="22:39">
      <c r="V218" s="288"/>
      <c r="W218" s="288"/>
      <c r="X218" s="288"/>
      <c r="Y218" s="288"/>
      <c r="Z218" s="288"/>
      <c r="AA218" s="288"/>
      <c r="AB218" s="288"/>
      <c r="AC218" s="288"/>
      <c r="AD218" s="288"/>
      <c r="AE218" s="288"/>
      <c r="AF218" s="288"/>
      <c r="AG218" s="288"/>
      <c r="AH218" s="288"/>
      <c r="AI218" s="288"/>
      <c r="AJ218" s="288"/>
      <c r="AK218" s="288"/>
      <c r="AL218" s="288"/>
      <c r="AM218" s="288"/>
    </row>
    <row r="219" spans="22:39">
      <c r="V219" s="288"/>
      <c r="W219" s="288"/>
      <c r="X219" s="288"/>
      <c r="Y219" s="288"/>
      <c r="Z219" s="288"/>
      <c r="AA219" s="288"/>
      <c r="AB219" s="288"/>
      <c r="AC219" s="288"/>
      <c r="AD219" s="288"/>
      <c r="AE219" s="288"/>
      <c r="AF219" s="288"/>
      <c r="AG219" s="288"/>
      <c r="AH219" s="288"/>
      <c r="AI219" s="288"/>
      <c r="AJ219" s="288"/>
      <c r="AK219" s="288"/>
      <c r="AL219" s="288"/>
      <c r="AM219" s="288"/>
    </row>
    <row r="220" spans="22:39">
      <c r="V220" s="288"/>
      <c r="W220" s="288"/>
      <c r="X220" s="288"/>
      <c r="Y220" s="288"/>
      <c r="Z220" s="288"/>
      <c r="AA220" s="288"/>
      <c r="AB220" s="288"/>
      <c r="AC220" s="288"/>
      <c r="AD220" s="288"/>
      <c r="AE220" s="288"/>
      <c r="AF220" s="288"/>
      <c r="AG220" s="288"/>
      <c r="AH220" s="288"/>
      <c r="AI220" s="288"/>
      <c r="AJ220" s="288"/>
      <c r="AK220" s="288"/>
      <c r="AL220" s="288"/>
      <c r="AM220" s="288"/>
    </row>
    <row r="221" spans="22:39">
      <c r="V221" s="288"/>
      <c r="W221" s="288"/>
      <c r="X221" s="288"/>
      <c r="Y221" s="288"/>
      <c r="Z221" s="288"/>
      <c r="AA221" s="288"/>
      <c r="AB221" s="288"/>
      <c r="AC221" s="288"/>
      <c r="AD221" s="288"/>
      <c r="AE221" s="288"/>
      <c r="AF221" s="288"/>
      <c r="AG221" s="288"/>
      <c r="AH221" s="288"/>
      <c r="AI221" s="288"/>
      <c r="AJ221" s="288"/>
      <c r="AK221" s="288"/>
      <c r="AL221" s="288"/>
      <c r="AM221" s="288"/>
    </row>
    <row r="222" spans="22:39">
      <c r="V222" s="288"/>
      <c r="W222" s="288"/>
      <c r="X222" s="288"/>
      <c r="Y222" s="288"/>
      <c r="Z222" s="288"/>
      <c r="AA222" s="288"/>
      <c r="AB222" s="288"/>
      <c r="AC222" s="288"/>
      <c r="AD222" s="288"/>
      <c r="AE222" s="288"/>
      <c r="AF222" s="288"/>
      <c r="AG222" s="288"/>
      <c r="AH222" s="288"/>
      <c r="AI222" s="288"/>
      <c r="AJ222" s="288"/>
      <c r="AK222" s="288"/>
      <c r="AL222" s="288"/>
      <c r="AM222" s="288"/>
    </row>
    <row r="223" spans="22:39">
      <c r="V223" s="288"/>
      <c r="W223" s="288"/>
      <c r="X223" s="288"/>
      <c r="Y223" s="288"/>
      <c r="Z223" s="288"/>
      <c r="AA223" s="288"/>
      <c r="AB223" s="288"/>
      <c r="AC223" s="288"/>
      <c r="AD223" s="288"/>
      <c r="AE223" s="288"/>
      <c r="AF223" s="288"/>
      <c r="AG223" s="288"/>
      <c r="AH223" s="288"/>
      <c r="AI223" s="288"/>
      <c r="AJ223" s="288"/>
      <c r="AK223" s="288"/>
      <c r="AL223" s="288"/>
      <c r="AM223" s="288"/>
    </row>
    <row r="224" spans="22:39">
      <c r="V224" s="288"/>
      <c r="W224" s="288"/>
      <c r="X224" s="288"/>
      <c r="Y224" s="288"/>
      <c r="Z224" s="288"/>
      <c r="AA224" s="288"/>
      <c r="AB224" s="288"/>
      <c r="AC224" s="288"/>
      <c r="AD224" s="288"/>
      <c r="AE224" s="288"/>
      <c r="AF224" s="288"/>
      <c r="AG224" s="288"/>
      <c r="AH224" s="288"/>
      <c r="AI224" s="288"/>
      <c r="AJ224" s="288"/>
      <c r="AK224" s="288"/>
      <c r="AL224" s="288"/>
      <c r="AM224" s="288"/>
    </row>
    <row r="225" spans="22:39">
      <c r="V225" s="288"/>
      <c r="W225" s="288"/>
      <c r="X225" s="288"/>
      <c r="Y225" s="288"/>
      <c r="Z225" s="288"/>
      <c r="AA225" s="288"/>
      <c r="AB225" s="288"/>
      <c r="AC225" s="288"/>
      <c r="AD225" s="288"/>
      <c r="AE225" s="288"/>
      <c r="AF225" s="288"/>
      <c r="AG225" s="288"/>
      <c r="AH225" s="288"/>
      <c r="AI225" s="288"/>
      <c r="AJ225" s="288"/>
      <c r="AK225" s="288"/>
      <c r="AL225" s="288"/>
      <c r="AM225" s="288"/>
    </row>
    <row r="226" spans="22:39">
      <c r="V226" s="288"/>
      <c r="W226" s="288"/>
      <c r="X226" s="288"/>
      <c r="Y226" s="288"/>
      <c r="Z226" s="288"/>
      <c r="AA226" s="288"/>
      <c r="AB226" s="288"/>
      <c r="AC226" s="288"/>
      <c r="AD226" s="288"/>
      <c r="AE226" s="288"/>
      <c r="AF226" s="288"/>
      <c r="AG226" s="288"/>
      <c r="AH226" s="288"/>
      <c r="AI226" s="288"/>
      <c r="AJ226" s="288"/>
      <c r="AK226" s="288"/>
      <c r="AL226" s="288"/>
      <c r="AM226" s="288"/>
    </row>
    <row r="227" spans="22:39">
      <c r="V227" s="288"/>
      <c r="W227" s="288"/>
      <c r="X227" s="288"/>
      <c r="Y227" s="288"/>
      <c r="Z227" s="288"/>
      <c r="AA227" s="288"/>
      <c r="AB227" s="288"/>
      <c r="AC227" s="288"/>
      <c r="AD227" s="288"/>
      <c r="AE227" s="288"/>
      <c r="AF227" s="288"/>
      <c r="AG227" s="288"/>
      <c r="AH227" s="288"/>
      <c r="AI227" s="288"/>
      <c r="AJ227" s="288"/>
      <c r="AK227" s="288"/>
      <c r="AL227" s="288"/>
      <c r="AM227" s="288"/>
    </row>
    <row r="228" spans="22:39">
      <c r="V228" s="288"/>
      <c r="W228" s="288"/>
      <c r="X228" s="288"/>
      <c r="Y228" s="288"/>
      <c r="Z228" s="288"/>
      <c r="AA228" s="288"/>
      <c r="AB228" s="288"/>
      <c r="AC228" s="288"/>
      <c r="AD228" s="288"/>
      <c r="AE228" s="288"/>
      <c r="AF228" s="288"/>
      <c r="AG228" s="288"/>
      <c r="AH228" s="288"/>
      <c r="AI228" s="288"/>
      <c r="AJ228" s="288"/>
      <c r="AK228" s="288"/>
      <c r="AL228" s="288"/>
      <c r="AM228" s="288"/>
    </row>
    <row r="229" spans="22:39">
      <c r="V229" s="288"/>
      <c r="W229" s="288"/>
      <c r="X229" s="288"/>
      <c r="Y229" s="288"/>
      <c r="Z229" s="288"/>
      <c r="AA229" s="288"/>
      <c r="AB229" s="288"/>
      <c r="AC229" s="288"/>
      <c r="AD229" s="288"/>
      <c r="AE229" s="288"/>
      <c r="AF229" s="288"/>
      <c r="AG229" s="288"/>
      <c r="AH229" s="288"/>
      <c r="AI229" s="288"/>
      <c r="AJ229" s="288"/>
      <c r="AK229" s="288"/>
      <c r="AL229" s="288"/>
      <c r="AM229" s="288"/>
    </row>
    <row r="230" spans="22:39">
      <c r="V230" s="288"/>
      <c r="W230" s="288"/>
      <c r="X230" s="288"/>
      <c r="Y230" s="288"/>
      <c r="Z230" s="288"/>
      <c r="AA230" s="288"/>
      <c r="AB230" s="288"/>
      <c r="AC230" s="288"/>
      <c r="AD230" s="288"/>
      <c r="AE230" s="288"/>
      <c r="AF230" s="288"/>
      <c r="AG230" s="288"/>
      <c r="AH230" s="288"/>
      <c r="AI230" s="288"/>
      <c r="AJ230" s="288"/>
      <c r="AK230" s="288"/>
      <c r="AL230" s="288"/>
      <c r="AM230" s="288"/>
    </row>
    <row r="231" spans="22:39">
      <c r="V231" s="288"/>
      <c r="W231" s="288"/>
      <c r="X231" s="288"/>
      <c r="Y231" s="288"/>
      <c r="Z231" s="288"/>
      <c r="AA231" s="288"/>
      <c r="AB231" s="288"/>
      <c r="AC231" s="288"/>
      <c r="AD231" s="288"/>
      <c r="AE231" s="288"/>
      <c r="AF231" s="288"/>
      <c r="AG231" s="288"/>
      <c r="AH231" s="288"/>
      <c r="AI231" s="288"/>
      <c r="AJ231" s="288"/>
      <c r="AK231" s="288"/>
      <c r="AL231" s="288"/>
      <c r="AM231" s="288"/>
    </row>
    <row r="232" spans="22:39">
      <c r="V232" s="288"/>
      <c r="W232" s="288"/>
      <c r="X232" s="288"/>
      <c r="Y232" s="288"/>
      <c r="Z232" s="288"/>
      <c r="AA232" s="288"/>
      <c r="AB232" s="288"/>
      <c r="AC232" s="288"/>
      <c r="AD232" s="288"/>
      <c r="AE232" s="288"/>
      <c r="AF232" s="288"/>
      <c r="AG232" s="288"/>
      <c r="AH232" s="288"/>
      <c r="AI232" s="288"/>
      <c r="AJ232" s="288"/>
      <c r="AK232" s="288"/>
      <c r="AL232" s="288"/>
      <c r="AM232" s="288"/>
    </row>
    <row r="233" spans="22:39">
      <c r="V233" s="288"/>
      <c r="W233" s="288"/>
      <c r="X233" s="288"/>
      <c r="Y233" s="288"/>
      <c r="Z233" s="288"/>
      <c r="AA233" s="288"/>
      <c r="AB233" s="288"/>
      <c r="AC233" s="288"/>
      <c r="AD233" s="288"/>
      <c r="AE233" s="288"/>
      <c r="AF233" s="288"/>
      <c r="AG233" s="288"/>
      <c r="AH233" s="288"/>
      <c r="AI233" s="288"/>
      <c r="AJ233" s="288"/>
      <c r="AK233" s="288"/>
      <c r="AL233" s="288"/>
      <c r="AM233" s="288"/>
    </row>
    <row r="234" spans="22:39">
      <c r="V234" s="288"/>
      <c r="W234" s="288"/>
      <c r="X234" s="288"/>
      <c r="Y234" s="288"/>
      <c r="Z234" s="288"/>
      <c r="AA234" s="288"/>
      <c r="AB234" s="288"/>
      <c r="AC234" s="288"/>
      <c r="AD234" s="288"/>
      <c r="AE234" s="288"/>
      <c r="AF234" s="288"/>
      <c r="AG234" s="288"/>
      <c r="AH234" s="288"/>
      <c r="AI234" s="288"/>
      <c r="AJ234" s="288"/>
      <c r="AK234" s="288"/>
      <c r="AL234" s="288"/>
      <c r="AM234" s="288"/>
    </row>
    <row r="235" spans="22:39">
      <c r="V235" s="288"/>
      <c r="W235" s="288"/>
      <c r="X235" s="288"/>
      <c r="Y235" s="288"/>
      <c r="Z235" s="288"/>
      <c r="AA235" s="288"/>
      <c r="AB235" s="288"/>
      <c r="AC235" s="288"/>
      <c r="AD235" s="288"/>
      <c r="AE235" s="288"/>
      <c r="AF235" s="288"/>
      <c r="AG235" s="288"/>
      <c r="AH235" s="288"/>
      <c r="AI235" s="288"/>
      <c r="AJ235" s="288"/>
      <c r="AK235" s="288"/>
      <c r="AL235" s="288"/>
      <c r="AM235" s="288"/>
    </row>
    <row r="236" spans="22:39">
      <c r="V236" s="288"/>
      <c r="W236" s="288"/>
      <c r="X236" s="288"/>
      <c r="Y236" s="288"/>
      <c r="Z236" s="288"/>
      <c r="AA236" s="288"/>
      <c r="AB236" s="288"/>
      <c r="AC236" s="288"/>
      <c r="AD236" s="288"/>
      <c r="AE236" s="288"/>
      <c r="AF236" s="288"/>
      <c r="AG236" s="288"/>
      <c r="AH236" s="288"/>
      <c r="AI236" s="288"/>
      <c r="AJ236" s="288"/>
      <c r="AK236" s="288"/>
      <c r="AL236" s="288"/>
      <c r="AM236" s="288"/>
    </row>
    <row r="237" spans="22:39">
      <c r="V237" s="288"/>
      <c r="W237" s="288"/>
      <c r="X237" s="288"/>
      <c r="Y237" s="288"/>
      <c r="Z237" s="288"/>
      <c r="AA237" s="288"/>
      <c r="AB237" s="288"/>
      <c r="AC237" s="288"/>
      <c r="AD237" s="288"/>
      <c r="AE237" s="288"/>
      <c r="AF237" s="288"/>
      <c r="AG237" s="288"/>
      <c r="AH237" s="288"/>
      <c r="AI237" s="288"/>
      <c r="AJ237" s="288"/>
      <c r="AK237" s="288"/>
      <c r="AL237" s="288"/>
      <c r="AM237" s="288"/>
    </row>
    <row r="238" spans="22:39">
      <c r="V238" s="288"/>
      <c r="W238" s="288"/>
      <c r="X238" s="288"/>
      <c r="Y238" s="288"/>
      <c r="Z238" s="288"/>
      <c r="AA238" s="288"/>
      <c r="AB238" s="288"/>
      <c r="AC238" s="288"/>
      <c r="AD238" s="288"/>
      <c r="AE238" s="288"/>
      <c r="AF238" s="288"/>
      <c r="AG238" s="288"/>
      <c r="AH238" s="288"/>
      <c r="AI238" s="288"/>
      <c r="AJ238" s="288"/>
      <c r="AK238" s="288"/>
      <c r="AL238" s="288"/>
      <c r="AM238" s="288"/>
    </row>
    <row r="239" spans="22:39">
      <c r="V239" s="288"/>
      <c r="W239" s="288"/>
      <c r="X239" s="288"/>
      <c r="Y239" s="288"/>
      <c r="Z239" s="288"/>
      <c r="AA239" s="288"/>
      <c r="AB239" s="288"/>
      <c r="AC239" s="288"/>
      <c r="AD239" s="288"/>
      <c r="AE239" s="288"/>
      <c r="AF239" s="288"/>
      <c r="AG239" s="288"/>
      <c r="AH239" s="288"/>
      <c r="AI239" s="288"/>
      <c r="AJ239" s="288"/>
      <c r="AK239" s="288"/>
      <c r="AL239" s="288"/>
      <c r="AM239" s="288"/>
    </row>
    <row r="240" spans="22:39">
      <c r="V240" s="288"/>
      <c r="W240" s="288"/>
      <c r="X240" s="288"/>
      <c r="Y240" s="288"/>
      <c r="Z240" s="288"/>
      <c r="AA240" s="288"/>
      <c r="AB240" s="288"/>
      <c r="AC240" s="288"/>
      <c r="AD240" s="288"/>
      <c r="AE240" s="288"/>
      <c r="AF240" s="288"/>
      <c r="AG240" s="288"/>
      <c r="AH240" s="288"/>
      <c r="AI240" s="288"/>
      <c r="AJ240" s="288"/>
      <c r="AK240" s="288"/>
      <c r="AL240" s="288"/>
      <c r="AM240" s="288"/>
    </row>
    <row r="241" spans="22:39">
      <c r="V241" s="288"/>
      <c r="W241" s="288"/>
      <c r="X241" s="288"/>
      <c r="Y241" s="288"/>
      <c r="Z241" s="288"/>
      <c r="AA241" s="288"/>
      <c r="AB241" s="288"/>
      <c r="AC241" s="288"/>
      <c r="AD241" s="288"/>
      <c r="AE241" s="288"/>
      <c r="AF241" s="288"/>
      <c r="AG241" s="288"/>
      <c r="AH241" s="288"/>
      <c r="AI241" s="288"/>
      <c r="AJ241" s="288"/>
      <c r="AK241" s="288"/>
      <c r="AL241" s="288"/>
      <c r="AM241" s="288"/>
    </row>
    <row r="242" spans="22:39">
      <c r="V242" s="288"/>
      <c r="W242" s="288"/>
      <c r="X242" s="288"/>
      <c r="Y242" s="288"/>
      <c r="Z242" s="288"/>
      <c r="AA242" s="288"/>
      <c r="AB242" s="288"/>
      <c r="AC242" s="288"/>
      <c r="AD242" s="288"/>
      <c r="AE242" s="288"/>
      <c r="AF242" s="288"/>
      <c r="AG242" s="288"/>
      <c r="AH242" s="288"/>
      <c r="AI242" s="288"/>
      <c r="AJ242" s="288"/>
      <c r="AK242" s="288"/>
      <c r="AL242" s="288"/>
      <c r="AM242" s="288"/>
    </row>
    <row r="243" spans="22:39">
      <c r="V243" s="288"/>
      <c r="W243" s="288"/>
      <c r="X243" s="288"/>
      <c r="Y243" s="288"/>
      <c r="Z243" s="288"/>
      <c r="AA243" s="288"/>
      <c r="AB243" s="288"/>
      <c r="AC243" s="288"/>
      <c r="AD243" s="288"/>
      <c r="AE243" s="288"/>
      <c r="AF243" s="288"/>
      <c r="AG243" s="288"/>
      <c r="AH243" s="288"/>
      <c r="AI243" s="288"/>
      <c r="AJ243" s="288"/>
      <c r="AK243" s="288"/>
      <c r="AL243" s="288"/>
      <c r="AM243" s="288"/>
    </row>
    <row r="244" spans="22:39">
      <c r="V244" s="288"/>
      <c r="W244" s="288"/>
      <c r="X244" s="288"/>
      <c r="Y244" s="288"/>
      <c r="Z244" s="288"/>
      <c r="AA244" s="288"/>
      <c r="AB244" s="288"/>
      <c r="AC244" s="288"/>
      <c r="AD244" s="288"/>
      <c r="AE244" s="288"/>
      <c r="AF244" s="288"/>
      <c r="AG244" s="288"/>
      <c r="AH244" s="288"/>
      <c r="AI244" s="288"/>
      <c r="AJ244" s="288"/>
      <c r="AK244" s="288"/>
      <c r="AL244" s="288"/>
      <c r="AM244" s="288"/>
    </row>
    <row r="245" spans="22:39">
      <c r="V245" s="288"/>
      <c r="W245" s="288"/>
      <c r="X245" s="288"/>
      <c r="Y245" s="288"/>
      <c r="Z245" s="288"/>
      <c r="AA245" s="288"/>
      <c r="AB245" s="288"/>
      <c r="AC245" s="288"/>
      <c r="AD245" s="288"/>
      <c r="AE245" s="288"/>
      <c r="AF245" s="288"/>
      <c r="AG245" s="288"/>
      <c r="AH245" s="288"/>
      <c r="AI245" s="288"/>
      <c r="AJ245" s="288"/>
      <c r="AK245" s="288"/>
      <c r="AL245" s="288"/>
      <c r="AM245" s="288"/>
    </row>
    <row r="246" spans="22:39">
      <c r="V246" s="288"/>
      <c r="W246" s="288"/>
      <c r="X246" s="288"/>
      <c r="Y246" s="288"/>
      <c r="Z246" s="288"/>
      <c r="AA246" s="288"/>
      <c r="AB246" s="288"/>
      <c r="AC246" s="288"/>
      <c r="AD246" s="288"/>
      <c r="AE246" s="288"/>
      <c r="AF246" s="288"/>
      <c r="AG246" s="288"/>
      <c r="AH246" s="288"/>
      <c r="AI246" s="288"/>
      <c r="AJ246" s="288"/>
      <c r="AK246" s="288"/>
      <c r="AL246" s="288"/>
      <c r="AM246" s="288"/>
    </row>
    <row r="247" spans="22:39">
      <c r="V247" s="288"/>
      <c r="W247" s="288"/>
      <c r="X247" s="288"/>
      <c r="Y247" s="288"/>
      <c r="Z247" s="288"/>
      <c r="AA247" s="288"/>
      <c r="AB247" s="288"/>
      <c r="AC247" s="288"/>
      <c r="AD247" s="288"/>
      <c r="AE247" s="288"/>
      <c r="AF247" s="288"/>
      <c r="AG247" s="288"/>
      <c r="AH247" s="288"/>
      <c r="AI247" s="288"/>
      <c r="AJ247" s="288"/>
      <c r="AK247" s="288"/>
      <c r="AL247" s="288"/>
      <c r="AM247" s="288"/>
    </row>
    <row r="248" spans="22:39">
      <c r="V248" s="288"/>
      <c r="W248" s="288"/>
      <c r="X248" s="288"/>
      <c r="Y248" s="288"/>
      <c r="Z248" s="288"/>
      <c r="AA248" s="288"/>
      <c r="AB248" s="288"/>
      <c r="AC248" s="288"/>
      <c r="AD248" s="288"/>
      <c r="AE248" s="288"/>
      <c r="AF248" s="288"/>
      <c r="AG248" s="288"/>
      <c r="AH248" s="288"/>
      <c r="AI248" s="288"/>
      <c r="AJ248" s="288"/>
      <c r="AK248" s="288"/>
      <c r="AL248" s="288"/>
      <c r="AM248" s="288"/>
    </row>
    <row r="249" spans="22:39">
      <c r="V249" s="288"/>
      <c r="W249" s="288"/>
      <c r="X249" s="288"/>
      <c r="Y249" s="288"/>
      <c r="Z249" s="288"/>
      <c r="AA249" s="288"/>
      <c r="AB249" s="288"/>
      <c r="AC249" s="288"/>
      <c r="AD249" s="288"/>
      <c r="AE249" s="288"/>
      <c r="AF249" s="288"/>
      <c r="AG249" s="288"/>
      <c r="AH249" s="288"/>
      <c r="AI249" s="288"/>
      <c r="AJ249" s="288"/>
      <c r="AK249" s="288"/>
      <c r="AL249" s="288"/>
      <c r="AM249" s="288"/>
    </row>
    <row r="250" spans="22:39">
      <c r="V250" s="288"/>
      <c r="W250" s="288"/>
      <c r="X250" s="288"/>
      <c r="Y250" s="288"/>
      <c r="Z250" s="288"/>
      <c r="AA250" s="288"/>
      <c r="AB250" s="288"/>
      <c r="AC250" s="288"/>
      <c r="AD250" s="288"/>
      <c r="AE250" s="288"/>
      <c r="AF250" s="288"/>
      <c r="AG250" s="288"/>
      <c r="AH250" s="288"/>
      <c r="AI250" s="288"/>
      <c r="AJ250" s="288"/>
      <c r="AK250" s="288"/>
      <c r="AL250" s="288"/>
      <c r="AM250" s="288"/>
    </row>
    <row r="251" spans="22:39">
      <c r="V251" s="288"/>
      <c r="W251" s="288"/>
      <c r="X251" s="288"/>
      <c r="Y251" s="288"/>
      <c r="Z251" s="288"/>
      <c r="AA251" s="288"/>
      <c r="AB251" s="288"/>
      <c r="AC251" s="288"/>
      <c r="AD251" s="288"/>
      <c r="AE251" s="288"/>
      <c r="AF251" s="288"/>
      <c r="AG251" s="288"/>
      <c r="AH251" s="288"/>
      <c r="AI251" s="288"/>
      <c r="AJ251" s="288"/>
      <c r="AK251" s="288"/>
      <c r="AL251" s="288"/>
      <c r="AM251" s="288"/>
    </row>
    <row r="252" spans="22:39">
      <c r="V252" s="288"/>
      <c r="W252" s="288"/>
      <c r="X252" s="288"/>
      <c r="Y252" s="288"/>
      <c r="Z252" s="288"/>
      <c r="AA252" s="288"/>
      <c r="AB252" s="288"/>
      <c r="AC252" s="288"/>
      <c r="AD252" s="288"/>
      <c r="AE252" s="288"/>
      <c r="AF252" s="288"/>
      <c r="AG252" s="288"/>
      <c r="AH252" s="288"/>
      <c r="AI252" s="288"/>
      <c r="AJ252" s="288"/>
      <c r="AK252" s="288"/>
      <c r="AL252" s="288"/>
      <c r="AM252" s="288"/>
    </row>
    <row r="253" spans="22:39">
      <c r="V253" s="288"/>
      <c r="W253" s="288"/>
      <c r="X253" s="288"/>
      <c r="Y253" s="288"/>
      <c r="Z253" s="288"/>
      <c r="AA253" s="288"/>
      <c r="AB253" s="288"/>
      <c r="AC253" s="288"/>
      <c r="AD253" s="288"/>
      <c r="AE253" s="288"/>
      <c r="AF253" s="288"/>
      <c r="AG253" s="288"/>
      <c r="AH253" s="288"/>
      <c r="AI253" s="288"/>
      <c r="AJ253" s="288"/>
      <c r="AK253" s="288"/>
      <c r="AL253" s="288"/>
      <c r="AM253" s="288"/>
    </row>
    <row r="254" spans="22:39">
      <c r="V254" s="288"/>
      <c r="W254" s="288"/>
      <c r="X254" s="288"/>
      <c r="Y254" s="288"/>
      <c r="Z254" s="288"/>
      <c r="AA254" s="288"/>
      <c r="AB254" s="288"/>
      <c r="AC254" s="288"/>
      <c r="AD254" s="288"/>
      <c r="AE254" s="288"/>
      <c r="AF254" s="288"/>
      <c r="AG254" s="288"/>
      <c r="AH254" s="288"/>
      <c r="AI254" s="288"/>
      <c r="AJ254" s="288"/>
      <c r="AK254" s="288"/>
      <c r="AL254" s="288"/>
      <c r="AM254" s="288"/>
    </row>
    <row r="255" spans="22:39">
      <c r="V255" s="288"/>
      <c r="W255" s="288"/>
      <c r="X255" s="288"/>
      <c r="Y255" s="288"/>
      <c r="Z255" s="288"/>
      <c r="AA255" s="288"/>
      <c r="AB255" s="288"/>
      <c r="AC255" s="288"/>
      <c r="AD255" s="288"/>
      <c r="AE255" s="288"/>
      <c r="AF255" s="288"/>
      <c r="AG255" s="288"/>
      <c r="AH255" s="288"/>
      <c r="AI255" s="288"/>
      <c r="AJ255" s="288"/>
      <c r="AK255" s="288"/>
      <c r="AL255" s="288"/>
      <c r="AM255" s="288"/>
    </row>
    <row r="256" spans="22:39">
      <c r="V256" s="288"/>
      <c r="W256" s="288"/>
      <c r="X256" s="288"/>
      <c r="Y256" s="288"/>
      <c r="Z256" s="288"/>
      <c r="AA256" s="288"/>
      <c r="AB256" s="288"/>
      <c r="AC256" s="288"/>
      <c r="AD256" s="288"/>
      <c r="AE256" s="288"/>
      <c r="AF256" s="288"/>
      <c r="AG256" s="288"/>
      <c r="AH256" s="288"/>
      <c r="AI256" s="288"/>
      <c r="AJ256" s="288"/>
      <c r="AK256" s="288"/>
      <c r="AL256" s="288"/>
      <c r="AM256" s="288"/>
    </row>
    <row r="257" spans="22:39">
      <c r="V257" s="288"/>
      <c r="W257" s="288"/>
      <c r="X257" s="288"/>
      <c r="Y257" s="288"/>
      <c r="Z257" s="288"/>
      <c r="AA257" s="288"/>
      <c r="AB257" s="288"/>
      <c r="AC257" s="288"/>
      <c r="AD257" s="288"/>
      <c r="AE257" s="288"/>
      <c r="AF257" s="288"/>
      <c r="AG257" s="288"/>
      <c r="AH257" s="288"/>
      <c r="AI257" s="288"/>
      <c r="AJ257" s="288"/>
      <c r="AK257" s="288"/>
      <c r="AL257" s="288"/>
      <c r="AM257" s="288"/>
    </row>
    <row r="258" spans="22:39">
      <c r="V258" s="288"/>
      <c r="W258" s="288"/>
      <c r="X258" s="288"/>
      <c r="Y258" s="288"/>
      <c r="Z258" s="288"/>
      <c r="AA258" s="288"/>
      <c r="AB258" s="288"/>
      <c r="AC258" s="288"/>
      <c r="AD258" s="288"/>
      <c r="AE258" s="288"/>
      <c r="AF258" s="288"/>
      <c r="AG258" s="288"/>
      <c r="AH258" s="288"/>
      <c r="AI258" s="288"/>
      <c r="AJ258" s="288"/>
      <c r="AK258" s="288"/>
      <c r="AL258" s="288"/>
      <c r="AM258" s="288"/>
    </row>
    <row r="259" spans="22:39">
      <c r="V259" s="288"/>
      <c r="W259" s="288"/>
      <c r="X259" s="288"/>
      <c r="Y259" s="288"/>
      <c r="Z259" s="288"/>
      <c r="AA259" s="288"/>
      <c r="AB259" s="288"/>
      <c r="AC259" s="288"/>
      <c r="AD259" s="288"/>
      <c r="AE259" s="288"/>
      <c r="AF259" s="288"/>
      <c r="AG259" s="288"/>
      <c r="AH259" s="288"/>
      <c r="AI259" s="288"/>
      <c r="AJ259" s="288"/>
      <c r="AK259" s="288"/>
      <c r="AL259" s="288"/>
      <c r="AM259" s="288"/>
    </row>
    <row r="260" spans="22:39">
      <c r="V260" s="288"/>
      <c r="W260" s="288"/>
      <c r="X260" s="288"/>
      <c r="Y260" s="288"/>
      <c r="Z260" s="288"/>
      <c r="AA260" s="288"/>
      <c r="AB260" s="288"/>
      <c r="AC260" s="288"/>
      <c r="AD260" s="288"/>
      <c r="AE260" s="288"/>
      <c r="AF260" s="288"/>
      <c r="AG260" s="288"/>
      <c r="AH260" s="288"/>
      <c r="AI260" s="288"/>
      <c r="AJ260" s="288"/>
      <c r="AK260" s="288"/>
      <c r="AL260" s="288"/>
      <c r="AM260" s="288"/>
    </row>
    <row r="261" spans="22:39">
      <c r="V261" s="288"/>
      <c r="W261" s="288"/>
      <c r="X261" s="288"/>
      <c r="Y261" s="288"/>
      <c r="Z261" s="288"/>
      <c r="AA261" s="288"/>
      <c r="AB261" s="288"/>
      <c r="AC261" s="288"/>
      <c r="AD261" s="288"/>
      <c r="AE261" s="288"/>
      <c r="AF261" s="288"/>
      <c r="AG261" s="288"/>
      <c r="AH261" s="288"/>
      <c r="AI261" s="288"/>
      <c r="AJ261" s="288"/>
      <c r="AK261" s="288"/>
      <c r="AL261" s="288"/>
      <c r="AM261" s="288"/>
    </row>
    <row r="262" spans="22:39">
      <c r="V262" s="288"/>
      <c r="W262" s="288"/>
      <c r="X262" s="288"/>
      <c r="Y262" s="288"/>
      <c r="Z262" s="288"/>
      <c r="AA262" s="288"/>
      <c r="AB262" s="288"/>
      <c r="AC262" s="288"/>
      <c r="AD262" s="288"/>
      <c r="AE262" s="288"/>
      <c r="AF262" s="288"/>
      <c r="AG262" s="288"/>
      <c r="AH262" s="288"/>
      <c r="AI262" s="288"/>
      <c r="AJ262" s="288"/>
      <c r="AK262" s="288"/>
      <c r="AL262" s="288"/>
      <c r="AM262" s="288"/>
    </row>
    <row r="263" spans="22:39">
      <c r="V263" s="288"/>
      <c r="W263" s="288"/>
      <c r="X263" s="288"/>
      <c r="Y263" s="288"/>
      <c r="Z263" s="288"/>
      <c r="AA263" s="288"/>
      <c r="AB263" s="288"/>
      <c r="AC263" s="288"/>
      <c r="AD263" s="288"/>
      <c r="AE263" s="288"/>
      <c r="AF263" s="288"/>
      <c r="AG263" s="288"/>
      <c r="AH263" s="288"/>
      <c r="AI263" s="288"/>
      <c r="AJ263" s="288"/>
      <c r="AK263" s="288"/>
      <c r="AL263" s="288"/>
      <c r="AM263" s="288"/>
    </row>
    <row r="264" spans="22:39">
      <c r="V264" s="288"/>
      <c r="W264" s="288"/>
      <c r="X264" s="288"/>
      <c r="Y264" s="288"/>
      <c r="Z264" s="288"/>
      <c r="AA264" s="288"/>
      <c r="AB264" s="288"/>
      <c r="AC264" s="288"/>
      <c r="AD264" s="288"/>
      <c r="AE264" s="288"/>
      <c r="AF264" s="288"/>
      <c r="AG264" s="288"/>
      <c r="AH264" s="288"/>
      <c r="AI264" s="288"/>
      <c r="AJ264" s="288"/>
      <c r="AK264" s="288"/>
      <c r="AL264" s="288"/>
      <c r="AM264" s="288"/>
    </row>
    <row r="265" spans="22:39">
      <c r="V265" s="288"/>
      <c r="W265" s="288"/>
      <c r="X265" s="288"/>
      <c r="Y265" s="288"/>
      <c r="Z265" s="288"/>
      <c r="AA265" s="288"/>
      <c r="AB265" s="288"/>
      <c r="AC265" s="288"/>
      <c r="AD265" s="288"/>
      <c r="AE265" s="288"/>
      <c r="AF265" s="288"/>
      <c r="AG265" s="288"/>
      <c r="AH265" s="288"/>
      <c r="AI265" s="288"/>
      <c r="AJ265" s="288"/>
      <c r="AK265" s="288"/>
      <c r="AL265" s="288"/>
      <c r="AM265" s="288"/>
    </row>
    <row r="266" spans="22:39">
      <c r="V266" s="288"/>
      <c r="W266" s="288"/>
      <c r="X266" s="288"/>
      <c r="Y266" s="288"/>
      <c r="Z266" s="288"/>
      <c r="AA266" s="288"/>
      <c r="AB266" s="288"/>
      <c r="AC266" s="288"/>
      <c r="AD266" s="288"/>
      <c r="AE266" s="288"/>
      <c r="AF266" s="288"/>
      <c r="AG266" s="288"/>
      <c r="AH266" s="288"/>
      <c r="AI266" s="288"/>
      <c r="AJ266" s="288"/>
      <c r="AK266" s="288"/>
      <c r="AL266" s="288"/>
      <c r="AM266" s="288"/>
    </row>
    <row r="267" spans="22:39">
      <c r="V267" s="288"/>
      <c r="W267" s="288"/>
      <c r="X267" s="288"/>
      <c r="Y267" s="288"/>
      <c r="Z267" s="288"/>
      <c r="AA267" s="288"/>
      <c r="AB267" s="288"/>
      <c r="AC267" s="288"/>
      <c r="AD267" s="288"/>
      <c r="AE267" s="288"/>
      <c r="AF267" s="288"/>
      <c r="AG267" s="288"/>
      <c r="AH267" s="288"/>
      <c r="AI267" s="288"/>
      <c r="AJ267" s="288"/>
      <c r="AK267" s="288"/>
      <c r="AL267" s="288"/>
      <c r="AM267" s="288"/>
    </row>
    <row r="268" spans="22:39">
      <c r="V268" s="288"/>
      <c r="W268" s="288"/>
      <c r="X268" s="288"/>
      <c r="Y268" s="288"/>
      <c r="Z268" s="288"/>
      <c r="AA268" s="288"/>
      <c r="AB268" s="288"/>
      <c r="AC268" s="288"/>
      <c r="AD268" s="288"/>
      <c r="AE268" s="288"/>
      <c r="AF268" s="288"/>
      <c r="AG268" s="288"/>
      <c r="AH268" s="288"/>
      <c r="AI268" s="288"/>
      <c r="AJ268" s="288"/>
      <c r="AK268" s="288"/>
      <c r="AL268" s="288"/>
      <c r="AM268" s="288"/>
    </row>
    <row r="269" spans="22:39">
      <c r="V269" s="288"/>
      <c r="W269" s="288"/>
      <c r="X269" s="288"/>
      <c r="Y269" s="288"/>
      <c r="Z269" s="288"/>
      <c r="AA269" s="288"/>
      <c r="AB269" s="288"/>
      <c r="AC269" s="288"/>
      <c r="AD269" s="288"/>
      <c r="AE269" s="288"/>
      <c r="AF269" s="288"/>
      <c r="AG269" s="288"/>
      <c r="AH269" s="288"/>
      <c r="AI269" s="288"/>
      <c r="AJ269" s="288"/>
      <c r="AK269" s="288"/>
      <c r="AL269" s="288"/>
      <c r="AM269" s="288"/>
    </row>
    <row r="270" spans="22:39">
      <c r="V270" s="288"/>
      <c r="W270" s="288"/>
      <c r="X270" s="288"/>
      <c r="Y270" s="288"/>
      <c r="Z270" s="288"/>
      <c r="AA270" s="288"/>
      <c r="AB270" s="288"/>
      <c r="AC270" s="288"/>
      <c r="AD270" s="288"/>
      <c r="AE270" s="288"/>
      <c r="AF270" s="288"/>
      <c r="AG270" s="288"/>
      <c r="AH270" s="288"/>
      <c r="AI270" s="288"/>
      <c r="AJ270" s="288"/>
      <c r="AK270" s="288"/>
      <c r="AL270" s="288"/>
      <c r="AM270" s="288"/>
    </row>
    <row r="271" spans="22:39">
      <c r="V271" s="288"/>
      <c r="W271" s="288"/>
      <c r="X271" s="288"/>
      <c r="Y271" s="288"/>
      <c r="Z271" s="288"/>
      <c r="AA271" s="288"/>
      <c r="AB271" s="288"/>
      <c r="AC271" s="288"/>
      <c r="AD271" s="288"/>
      <c r="AE271" s="288"/>
      <c r="AF271" s="288"/>
      <c r="AG271" s="288"/>
      <c r="AH271" s="288"/>
      <c r="AI271" s="288"/>
      <c r="AJ271" s="288"/>
      <c r="AK271" s="288"/>
      <c r="AL271" s="288"/>
      <c r="AM271" s="288"/>
    </row>
    <row r="272" spans="22:39">
      <c r="V272" s="288"/>
      <c r="W272" s="288"/>
      <c r="X272" s="288"/>
      <c r="Y272" s="288"/>
      <c r="Z272" s="288"/>
      <c r="AA272" s="288"/>
      <c r="AB272" s="288"/>
      <c r="AC272" s="288"/>
      <c r="AD272" s="288"/>
      <c r="AE272" s="288"/>
      <c r="AF272" s="288"/>
      <c r="AG272" s="288"/>
      <c r="AH272" s="288"/>
      <c r="AI272" s="288"/>
      <c r="AJ272" s="288"/>
      <c r="AK272" s="288"/>
      <c r="AL272" s="288"/>
      <c r="AM272" s="288"/>
    </row>
    <row r="273" spans="22:39">
      <c r="V273" s="288"/>
      <c r="W273" s="288"/>
      <c r="X273" s="288"/>
      <c r="Y273" s="288"/>
      <c r="Z273" s="288"/>
      <c r="AA273" s="288"/>
      <c r="AB273" s="288"/>
      <c r="AC273" s="288"/>
      <c r="AD273" s="288"/>
      <c r="AE273" s="288"/>
      <c r="AF273" s="288"/>
      <c r="AG273" s="288"/>
      <c r="AH273" s="288"/>
      <c r="AI273" s="288"/>
      <c r="AJ273" s="288"/>
      <c r="AK273" s="288"/>
      <c r="AL273" s="288"/>
      <c r="AM273" s="288"/>
    </row>
    <row r="274" spans="22:39">
      <c r="V274" s="288"/>
      <c r="W274" s="288"/>
      <c r="X274" s="288"/>
      <c r="Y274" s="288"/>
      <c r="Z274" s="288"/>
      <c r="AA274" s="288"/>
      <c r="AB274" s="288"/>
      <c r="AC274" s="288"/>
      <c r="AD274" s="288"/>
      <c r="AE274" s="288"/>
      <c r="AF274" s="288"/>
      <c r="AG274" s="288"/>
      <c r="AH274" s="288"/>
      <c r="AI274" s="288"/>
      <c r="AJ274" s="288"/>
      <c r="AK274" s="288"/>
      <c r="AL274" s="288"/>
      <c r="AM274" s="288"/>
    </row>
    <row r="275" spans="22:39">
      <c r="V275" s="288"/>
      <c r="W275" s="288"/>
      <c r="X275" s="288"/>
      <c r="Y275" s="288"/>
      <c r="Z275" s="288"/>
      <c r="AA275" s="288"/>
      <c r="AB275" s="288"/>
      <c r="AC275" s="288"/>
      <c r="AD275" s="288"/>
      <c r="AE275" s="288"/>
      <c r="AF275" s="288"/>
      <c r="AG275" s="288"/>
      <c r="AH275" s="288"/>
      <c r="AI275" s="288"/>
      <c r="AJ275" s="288"/>
      <c r="AK275" s="288"/>
      <c r="AL275" s="288"/>
      <c r="AM275" s="288"/>
    </row>
    <row r="276" spans="22:39">
      <c r="V276" s="288"/>
      <c r="W276" s="288"/>
      <c r="X276" s="288"/>
      <c r="Y276" s="288"/>
      <c r="Z276" s="288"/>
      <c r="AA276" s="288"/>
      <c r="AB276" s="288"/>
      <c r="AC276" s="288"/>
      <c r="AD276" s="288"/>
      <c r="AE276" s="288"/>
      <c r="AF276" s="288"/>
      <c r="AG276" s="288"/>
      <c r="AH276" s="288"/>
      <c r="AI276" s="288"/>
      <c r="AJ276" s="288"/>
      <c r="AK276" s="288"/>
      <c r="AL276" s="288"/>
      <c r="AM276" s="288"/>
    </row>
    <row r="277" spans="22:39">
      <c r="V277" s="288"/>
      <c r="W277" s="288"/>
      <c r="X277" s="288"/>
      <c r="Y277" s="288"/>
      <c r="Z277" s="288"/>
      <c r="AA277" s="288"/>
      <c r="AB277" s="288"/>
      <c r="AC277" s="288"/>
      <c r="AD277" s="288"/>
      <c r="AE277" s="288"/>
      <c r="AF277" s="288"/>
      <c r="AG277" s="288"/>
      <c r="AH277" s="288"/>
      <c r="AI277" s="288"/>
      <c r="AJ277" s="288"/>
      <c r="AK277" s="288"/>
      <c r="AL277" s="288"/>
      <c r="AM277" s="288"/>
    </row>
    <row r="278" spans="22:39">
      <c r="V278" s="288"/>
      <c r="W278" s="288"/>
      <c r="X278" s="288"/>
      <c r="Y278" s="288"/>
      <c r="Z278" s="288"/>
      <c r="AA278" s="288"/>
      <c r="AB278" s="288"/>
      <c r="AC278" s="288"/>
      <c r="AD278" s="288"/>
      <c r="AE278" s="288"/>
      <c r="AF278" s="288"/>
      <c r="AG278" s="288"/>
      <c r="AH278" s="288"/>
      <c r="AI278" s="288"/>
      <c r="AJ278" s="288"/>
      <c r="AK278" s="288"/>
      <c r="AL278" s="288"/>
      <c r="AM278" s="288"/>
    </row>
    <row r="279" spans="22:39">
      <c r="V279" s="288"/>
      <c r="W279" s="288"/>
      <c r="X279" s="288"/>
      <c r="Y279" s="288"/>
      <c r="Z279" s="288"/>
      <c r="AA279" s="288"/>
      <c r="AB279" s="288"/>
      <c r="AC279" s="288"/>
      <c r="AD279" s="288"/>
      <c r="AE279" s="288"/>
      <c r="AF279" s="288"/>
      <c r="AG279" s="288"/>
      <c r="AH279" s="288"/>
      <c r="AI279" s="288"/>
      <c r="AJ279" s="288"/>
      <c r="AK279" s="288"/>
      <c r="AL279" s="288"/>
      <c r="AM279" s="288"/>
    </row>
    <row r="280" spans="22:39">
      <c r="V280" s="288"/>
      <c r="W280" s="288"/>
      <c r="X280" s="288"/>
      <c r="Y280" s="288"/>
      <c r="Z280" s="288"/>
      <c r="AA280" s="288"/>
      <c r="AB280" s="288"/>
      <c r="AC280" s="288"/>
      <c r="AD280" s="288"/>
      <c r="AE280" s="288"/>
      <c r="AF280" s="288"/>
      <c r="AG280" s="288"/>
      <c r="AH280" s="288"/>
      <c r="AI280" s="288"/>
      <c r="AJ280" s="288"/>
      <c r="AK280" s="288"/>
      <c r="AL280" s="288"/>
      <c r="AM280" s="288"/>
    </row>
    <row r="281" spans="22:39">
      <c r="V281" s="288"/>
      <c r="W281" s="288"/>
      <c r="X281" s="288"/>
      <c r="Y281" s="288"/>
      <c r="Z281" s="288"/>
      <c r="AA281" s="288"/>
      <c r="AB281" s="288"/>
      <c r="AC281" s="288"/>
      <c r="AD281" s="288"/>
      <c r="AE281" s="288"/>
      <c r="AF281" s="288"/>
      <c r="AG281" s="288"/>
      <c r="AH281" s="288"/>
      <c r="AI281" s="288"/>
      <c r="AJ281" s="288"/>
      <c r="AK281" s="288"/>
      <c r="AL281" s="288"/>
      <c r="AM281" s="288"/>
    </row>
    <row r="282" spans="22:39">
      <c r="V282" s="288"/>
      <c r="W282" s="288"/>
      <c r="X282" s="288"/>
      <c r="Y282" s="288"/>
      <c r="Z282" s="288"/>
      <c r="AA282" s="288"/>
      <c r="AB282" s="288"/>
      <c r="AC282" s="288"/>
      <c r="AD282" s="288"/>
      <c r="AE282" s="288"/>
      <c r="AF282" s="288"/>
      <c r="AG282" s="288"/>
      <c r="AH282" s="288"/>
      <c r="AI282" s="288"/>
      <c r="AJ282" s="288"/>
      <c r="AK282" s="288"/>
      <c r="AL282" s="288"/>
      <c r="AM282" s="288"/>
    </row>
    <row r="283" spans="22:39">
      <c r="V283" s="288"/>
      <c r="W283" s="288"/>
      <c r="X283" s="288"/>
      <c r="Y283" s="288"/>
      <c r="Z283" s="288"/>
      <c r="AA283" s="288"/>
      <c r="AB283" s="288"/>
      <c r="AC283" s="288"/>
      <c r="AD283" s="288"/>
      <c r="AE283" s="288"/>
      <c r="AF283" s="288"/>
      <c r="AG283" s="288"/>
      <c r="AH283" s="288"/>
      <c r="AI283" s="288"/>
      <c r="AJ283" s="288"/>
      <c r="AK283" s="288"/>
      <c r="AL283" s="288"/>
      <c r="AM283" s="288"/>
    </row>
    <row r="284" spans="22:39">
      <c r="V284" s="288"/>
      <c r="W284" s="288"/>
      <c r="X284" s="288"/>
      <c r="Y284" s="288"/>
      <c r="Z284" s="288"/>
      <c r="AA284" s="288"/>
      <c r="AB284" s="288"/>
      <c r="AC284" s="288"/>
      <c r="AD284" s="288"/>
      <c r="AE284" s="288"/>
      <c r="AF284" s="288"/>
      <c r="AG284" s="288"/>
      <c r="AH284" s="288"/>
      <c r="AI284" s="288"/>
      <c r="AJ284" s="288"/>
      <c r="AK284" s="288"/>
      <c r="AL284" s="288"/>
      <c r="AM284" s="288"/>
    </row>
    <row r="285" spans="22:39">
      <c r="V285" s="288"/>
      <c r="W285" s="288"/>
      <c r="X285" s="288"/>
      <c r="Y285" s="288"/>
      <c r="Z285" s="288"/>
      <c r="AA285" s="288"/>
      <c r="AB285" s="288"/>
      <c r="AC285" s="288"/>
      <c r="AD285" s="288"/>
      <c r="AE285" s="288"/>
      <c r="AF285" s="288"/>
      <c r="AG285" s="288"/>
      <c r="AH285" s="288"/>
      <c r="AI285" s="288"/>
      <c r="AJ285" s="288"/>
      <c r="AK285" s="288"/>
      <c r="AL285" s="288"/>
      <c r="AM285" s="288"/>
    </row>
    <row r="286" spans="22:39">
      <c r="V286" s="288"/>
      <c r="W286" s="288"/>
      <c r="X286" s="288"/>
      <c r="Y286" s="288"/>
      <c r="Z286" s="288"/>
      <c r="AA286" s="288"/>
      <c r="AB286" s="288"/>
      <c r="AC286" s="288"/>
      <c r="AD286" s="288"/>
      <c r="AE286" s="288"/>
      <c r="AF286" s="288"/>
      <c r="AG286" s="288"/>
      <c r="AH286" s="288"/>
      <c r="AI286" s="288"/>
      <c r="AJ286" s="288"/>
      <c r="AK286" s="288"/>
      <c r="AL286" s="288"/>
      <c r="AM286" s="288"/>
    </row>
    <row r="287" spans="22:39">
      <c r="V287" s="288"/>
      <c r="W287" s="288"/>
      <c r="X287" s="288"/>
      <c r="Y287" s="288"/>
      <c r="Z287" s="288"/>
      <c r="AA287" s="288"/>
      <c r="AB287" s="288"/>
      <c r="AC287" s="288"/>
      <c r="AD287" s="288"/>
      <c r="AE287" s="288"/>
      <c r="AF287" s="288"/>
      <c r="AG287" s="288"/>
      <c r="AH287" s="288"/>
      <c r="AI287" s="288"/>
      <c r="AJ287" s="288"/>
      <c r="AK287" s="288"/>
      <c r="AL287" s="288"/>
      <c r="AM287" s="288"/>
    </row>
    <row r="288" spans="22:39">
      <c r="V288" s="288"/>
      <c r="W288" s="288"/>
      <c r="X288" s="288"/>
      <c r="Y288" s="288"/>
      <c r="Z288" s="288"/>
      <c r="AA288" s="288"/>
      <c r="AB288" s="288"/>
      <c r="AC288" s="288"/>
      <c r="AD288" s="288"/>
      <c r="AE288" s="288"/>
      <c r="AF288" s="288"/>
      <c r="AG288" s="288"/>
      <c r="AH288" s="288"/>
      <c r="AI288" s="288"/>
      <c r="AJ288" s="288"/>
      <c r="AK288" s="288"/>
      <c r="AL288" s="288"/>
      <c r="AM288" s="288"/>
    </row>
    <row r="289" spans="22:39">
      <c r="V289" s="288"/>
      <c r="W289" s="288"/>
      <c r="X289" s="288"/>
      <c r="Y289" s="288"/>
      <c r="Z289" s="288"/>
      <c r="AA289" s="288"/>
      <c r="AB289" s="288"/>
      <c r="AC289" s="288"/>
      <c r="AD289" s="288"/>
      <c r="AE289" s="288"/>
      <c r="AF289" s="288"/>
      <c r="AG289" s="288"/>
      <c r="AH289" s="288"/>
      <c r="AI289" s="288"/>
      <c r="AJ289" s="288"/>
      <c r="AK289" s="288"/>
      <c r="AL289" s="288"/>
      <c r="AM289" s="288"/>
    </row>
    <row r="290" spans="22:39">
      <c r="V290" s="288"/>
      <c r="W290" s="288"/>
      <c r="X290" s="288"/>
      <c r="Y290" s="288"/>
      <c r="Z290" s="288"/>
      <c r="AA290" s="288"/>
      <c r="AB290" s="288"/>
      <c r="AC290" s="288"/>
      <c r="AD290" s="288"/>
      <c r="AE290" s="288"/>
      <c r="AF290" s="288"/>
      <c r="AG290" s="288"/>
      <c r="AH290" s="288"/>
      <c r="AI290" s="288"/>
      <c r="AJ290" s="288"/>
      <c r="AK290" s="288"/>
      <c r="AL290" s="288"/>
      <c r="AM290" s="288"/>
    </row>
    <row r="291" spans="22:39">
      <c r="V291" s="288"/>
      <c r="W291" s="288"/>
      <c r="X291" s="288"/>
      <c r="Y291" s="288"/>
      <c r="Z291" s="288"/>
      <c r="AA291" s="288"/>
      <c r="AB291" s="288"/>
      <c r="AC291" s="288"/>
      <c r="AD291" s="288"/>
      <c r="AE291" s="288"/>
      <c r="AF291" s="288"/>
      <c r="AG291" s="288"/>
      <c r="AH291" s="288"/>
      <c r="AI291" s="288"/>
      <c r="AJ291" s="288"/>
      <c r="AK291" s="288"/>
      <c r="AL291" s="288"/>
      <c r="AM291" s="288"/>
    </row>
    <row r="292" spans="22:39">
      <c r="V292" s="288"/>
      <c r="W292" s="288"/>
      <c r="X292" s="288"/>
      <c r="Y292" s="288"/>
      <c r="Z292" s="288"/>
      <c r="AA292" s="288"/>
      <c r="AB292" s="288"/>
      <c r="AC292" s="288"/>
      <c r="AD292" s="288"/>
      <c r="AE292" s="288"/>
      <c r="AF292" s="288"/>
      <c r="AG292" s="288"/>
      <c r="AH292" s="288"/>
      <c r="AI292" s="288"/>
      <c r="AJ292" s="288"/>
      <c r="AK292" s="288"/>
      <c r="AL292" s="288"/>
      <c r="AM292" s="288"/>
    </row>
    <row r="293" spans="22:39">
      <c r="V293" s="288"/>
      <c r="W293" s="288"/>
      <c r="X293" s="288"/>
      <c r="Y293" s="288"/>
      <c r="Z293" s="288"/>
      <c r="AA293" s="288"/>
      <c r="AB293" s="288"/>
      <c r="AC293" s="288"/>
      <c r="AD293" s="288"/>
      <c r="AE293" s="288"/>
      <c r="AF293" s="288"/>
      <c r="AG293" s="288"/>
      <c r="AH293" s="288"/>
      <c r="AI293" s="288"/>
      <c r="AJ293" s="288"/>
      <c r="AK293" s="288"/>
      <c r="AL293" s="288"/>
      <c r="AM293" s="288"/>
    </row>
    <row r="294" spans="22:39">
      <c r="V294" s="288"/>
      <c r="W294" s="288"/>
      <c r="X294" s="288"/>
      <c r="Y294" s="288"/>
      <c r="Z294" s="288"/>
      <c r="AA294" s="288"/>
      <c r="AB294" s="288"/>
      <c r="AC294" s="288"/>
      <c r="AD294" s="288"/>
      <c r="AE294" s="288"/>
      <c r="AF294" s="288"/>
      <c r="AG294" s="288"/>
      <c r="AH294" s="288"/>
      <c r="AI294" s="288"/>
      <c r="AJ294" s="288"/>
      <c r="AK294" s="288"/>
      <c r="AL294" s="288"/>
      <c r="AM294" s="288"/>
    </row>
    <row r="295" spans="22:39">
      <c r="V295" s="288"/>
      <c r="W295" s="288"/>
      <c r="X295" s="288"/>
      <c r="Y295" s="288"/>
      <c r="Z295" s="288"/>
      <c r="AA295" s="288"/>
      <c r="AB295" s="288"/>
      <c r="AC295" s="288"/>
      <c r="AD295" s="288"/>
      <c r="AE295" s="288"/>
      <c r="AF295" s="288"/>
      <c r="AG295" s="288"/>
      <c r="AH295" s="288"/>
      <c r="AI295" s="288"/>
      <c r="AJ295" s="288"/>
      <c r="AK295" s="288"/>
      <c r="AL295" s="288"/>
      <c r="AM295" s="288"/>
    </row>
    <row r="296" spans="22:39">
      <c r="V296" s="288"/>
      <c r="W296" s="288"/>
      <c r="X296" s="288"/>
      <c r="Y296" s="288"/>
      <c r="Z296" s="288"/>
      <c r="AA296" s="288"/>
      <c r="AB296" s="288"/>
      <c r="AC296" s="288"/>
      <c r="AD296" s="288"/>
      <c r="AE296" s="288"/>
      <c r="AF296" s="288"/>
      <c r="AG296" s="288"/>
      <c r="AH296" s="288"/>
      <c r="AI296" s="288"/>
      <c r="AJ296" s="288"/>
      <c r="AK296" s="288"/>
      <c r="AL296" s="288"/>
      <c r="AM296" s="288"/>
    </row>
    <row r="297" spans="22:39">
      <c r="V297" s="288"/>
      <c r="W297" s="288"/>
      <c r="X297" s="288"/>
      <c r="Y297" s="288"/>
      <c r="Z297" s="288"/>
      <c r="AA297" s="288"/>
      <c r="AB297" s="288"/>
      <c r="AC297" s="288"/>
      <c r="AD297" s="288"/>
      <c r="AE297" s="288"/>
      <c r="AF297" s="288"/>
      <c r="AG297" s="288"/>
      <c r="AH297" s="288"/>
      <c r="AI297" s="288"/>
      <c r="AJ297" s="288"/>
      <c r="AK297" s="288"/>
      <c r="AL297" s="288"/>
      <c r="AM297" s="288"/>
    </row>
    <row r="298" spans="22:39">
      <c r="V298" s="288"/>
      <c r="W298" s="288"/>
      <c r="X298" s="288"/>
      <c r="Y298" s="288"/>
      <c r="Z298" s="288"/>
      <c r="AA298" s="288"/>
      <c r="AB298" s="288"/>
      <c r="AC298" s="288"/>
      <c r="AD298" s="288"/>
      <c r="AE298" s="288"/>
      <c r="AF298" s="288"/>
      <c r="AG298" s="288"/>
      <c r="AH298" s="288"/>
      <c r="AI298" s="288"/>
      <c r="AJ298" s="288"/>
      <c r="AK298" s="288"/>
      <c r="AL298" s="288"/>
      <c r="AM298" s="288"/>
    </row>
    <row r="299" spans="22:39">
      <c r="V299" s="288"/>
      <c r="W299" s="288"/>
      <c r="X299" s="288"/>
      <c r="Y299" s="288"/>
      <c r="Z299" s="288"/>
      <c r="AA299" s="288"/>
      <c r="AB299" s="288"/>
      <c r="AC299" s="288"/>
      <c r="AD299" s="288"/>
      <c r="AE299" s="288"/>
      <c r="AF299" s="288"/>
      <c r="AG299" s="288"/>
      <c r="AH299" s="288"/>
      <c r="AI299" s="288"/>
      <c r="AJ299" s="288"/>
      <c r="AK299" s="288"/>
      <c r="AL299" s="288"/>
      <c r="AM299" s="288"/>
    </row>
    <row r="300" spans="22:39">
      <c r="V300" s="288"/>
      <c r="W300" s="288"/>
      <c r="X300" s="288"/>
      <c r="Y300" s="288"/>
      <c r="Z300" s="288"/>
      <c r="AA300" s="288"/>
      <c r="AB300" s="288"/>
      <c r="AC300" s="288"/>
      <c r="AD300" s="288"/>
      <c r="AE300" s="288"/>
      <c r="AF300" s="288"/>
      <c r="AG300" s="288"/>
      <c r="AH300" s="288"/>
      <c r="AI300" s="288"/>
      <c r="AJ300" s="288"/>
      <c r="AK300" s="288"/>
      <c r="AL300" s="288"/>
      <c r="AM300" s="288"/>
    </row>
    <row r="301" spans="22:39">
      <c r="V301" s="288"/>
      <c r="W301" s="288"/>
      <c r="X301" s="288"/>
      <c r="Y301" s="288"/>
      <c r="Z301" s="288"/>
      <c r="AA301" s="288"/>
      <c r="AB301" s="288"/>
      <c r="AC301" s="288"/>
      <c r="AD301" s="288"/>
      <c r="AE301" s="288"/>
      <c r="AF301" s="288"/>
      <c r="AG301" s="288"/>
      <c r="AH301" s="288"/>
      <c r="AI301" s="288"/>
      <c r="AJ301" s="288"/>
      <c r="AK301" s="288"/>
      <c r="AL301" s="288"/>
      <c r="AM301" s="288"/>
    </row>
    <row r="302" spans="22:39">
      <c r="V302" s="288"/>
      <c r="W302" s="288"/>
      <c r="X302" s="288"/>
      <c r="Y302" s="288"/>
      <c r="Z302" s="288"/>
      <c r="AA302" s="288"/>
      <c r="AB302" s="288"/>
      <c r="AC302" s="288"/>
      <c r="AD302" s="288"/>
      <c r="AE302" s="288"/>
      <c r="AF302" s="288"/>
      <c r="AG302" s="288"/>
      <c r="AH302" s="288"/>
      <c r="AI302" s="288"/>
      <c r="AJ302" s="288"/>
      <c r="AK302" s="288"/>
      <c r="AL302" s="288"/>
      <c r="AM302" s="288"/>
    </row>
    <row r="303" spans="22:39">
      <c r="V303" s="288"/>
      <c r="W303" s="288"/>
      <c r="X303" s="288"/>
      <c r="Y303" s="288"/>
      <c r="Z303" s="288"/>
      <c r="AA303" s="288"/>
      <c r="AB303" s="288"/>
      <c r="AC303" s="288"/>
      <c r="AD303" s="288"/>
      <c r="AE303" s="288"/>
      <c r="AF303" s="288"/>
      <c r="AG303" s="288"/>
      <c r="AH303" s="288"/>
      <c r="AI303" s="288"/>
      <c r="AJ303" s="288"/>
      <c r="AK303" s="288"/>
      <c r="AL303" s="288"/>
      <c r="AM303" s="288"/>
    </row>
    <row r="304" spans="22:39">
      <c r="V304" s="288"/>
      <c r="W304" s="288"/>
      <c r="X304" s="288"/>
      <c r="Y304" s="288"/>
      <c r="Z304" s="288"/>
      <c r="AA304" s="288"/>
      <c r="AB304" s="288"/>
      <c r="AC304" s="288"/>
      <c r="AD304" s="288"/>
      <c r="AE304" s="288"/>
      <c r="AF304" s="288"/>
      <c r="AG304" s="288"/>
      <c r="AH304" s="288"/>
      <c r="AI304" s="288"/>
      <c r="AJ304" s="288"/>
      <c r="AK304" s="288"/>
      <c r="AL304" s="288"/>
      <c r="AM304" s="288"/>
    </row>
    <row r="305" spans="22:39">
      <c r="V305" s="288"/>
      <c r="W305" s="288"/>
      <c r="X305" s="288"/>
      <c r="Y305" s="288"/>
      <c r="Z305" s="288"/>
      <c r="AA305" s="288"/>
      <c r="AB305" s="288"/>
      <c r="AC305" s="288"/>
      <c r="AD305" s="288"/>
      <c r="AE305" s="288"/>
      <c r="AF305" s="288"/>
      <c r="AG305" s="288"/>
      <c r="AH305" s="288"/>
      <c r="AI305" s="288"/>
      <c r="AJ305" s="288"/>
      <c r="AK305" s="288"/>
      <c r="AL305" s="288"/>
      <c r="AM305" s="288"/>
    </row>
    <row r="306" spans="22:39">
      <c r="V306" s="288"/>
      <c r="W306" s="288"/>
      <c r="X306" s="288"/>
      <c r="Y306" s="288"/>
      <c r="Z306" s="288"/>
      <c r="AA306" s="288"/>
      <c r="AB306" s="288"/>
      <c r="AC306" s="288"/>
      <c r="AD306" s="288"/>
      <c r="AE306" s="288"/>
      <c r="AF306" s="288"/>
      <c r="AG306" s="288"/>
      <c r="AH306" s="288"/>
      <c r="AI306" s="288"/>
      <c r="AJ306" s="288"/>
      <c r="AK306" s="288"/>
      <c r="AL306" s="288"/>
      <c r="AM306" s="288"/>
    </row>
    <row r="307" spans="22:39">
      <c r="V307" s="288"/>
      <c r="W307" s="288"/>
      <c r="X307" s="288"/>
      <c r="Y307" s="288"/>
      <c r="Z307" s="288"/>
      <c r="AA307" s="288"/>
      <c r="AB307" s="288"/>
      <c r="AC307" s="288"/>
      <c r="AD307" s="288"/>
      <c r="AE307" s="288"/>
      <c r="AF307" s="288"/>
      <c r="AG307" s="288"/>
      <c r="AH307" s="288"/>
      <c r="AI307" s="288"/>
      <c r="AJ307" s="288"/>
      <c r="AK307" s="288"/>
      <c r="AL307" s="288"/>
      <c r="AM307" s="288"/>
    </row>
    <row r="308" spans="22:39">
      <c r="V308" s="288"/>
      <c r="W308" s="288"/>
      <c r="X308" s="288"/>
      <c r="Y308" s="288"/>
      <c r="Z308" s="288"/>
      <c r="AA308" s="288"/>
      <c r="AB308" s="288"/>
      <c r="AC308" s="288"/>
      <c r="AD308" s="288"/>
      <c r="AE308" s="288"/>
      <c r="AF308" s="288"/>
      <c r="AG308" s="288"/>
      <c r="AH308" s="288"/>
      <c r="AI308" s="288"/>
      <c r="AJ308" s="288"/>
      <c r="AK308" s="288"/>
      <c r="AL308" s="288"/>
      <c r="AM308" s="288"/>
    </row>
    <row r="309" spans="22:39">
      <c r="V309" s="288"/>
      <c r="W309" s="288"/>
      <c r="X309" s="288"/>
      <c r="Y309" s="288"/>
      <c r="Z309" s="288"/>
      <c r="AA309" s="288"/>
      <c r="AB309" s="288"/>
      <c r="AC309" s="288"/>
      <c r="AD309" s="288"/>
      <c r="AE309" s="288"/>
      <c r="AF309" s="288"/>
      <c r="AG309" s="288"/>
      <c r="AH309" s="288"/>
      <c r="AI309" s="288"/>
      <c r="AJ309" s="288"/>
      <c r="AK309" s="288"/>
      <c r="AL309" s="288"/>
      <c r="AM309" s="288"/>
    </row>
    <row r="310" spans="22:39">
      <c r="V310" s="288"/>
      <c r="W310" s="288"/>
      <c r="X310" s="288"/>
      <c r="Y310" s="288"/>
      <c r="Z310" s="288"/>
      <c r="AA310" s="288"/>
      <c r="AB310" s="288"/>
      <c r="AC310" s="288"/>
      <c r="AD310" s="288"/>
      <c r="AE310" s="288"/>
      <c r="AF310" s="288"/>
      <c r="AG310" s="288"/>
      <c r="AH310" s="288"/>
      <c r="AI310" s="288"/>
      <c r="AJ310" s="288"/>
      <c r="AK310" s="288"/>
      <c r="AL310" s="288"/>
      <c r="AM310" s="288"/>
    </row>
    <row r="311" spans="22:39">
      <c r="V311" s="288"/>
      <c r="W311" s="288"/>
      <c r="X311" s="288"/>
      <c r="Y311" s="288"/>
      <c r="Z311" s="288"/>
      <c r="AA311" s="288"/>
      <c r="AB311" s="288"/>
      <c r="AC311" s="288"/>
      <c r="AD311" s="288"/>
      <c r="AE311" s="288"/>
      <c r="AF311" s="288"/>
      <c r="AG311" s="288"/>
      <c r="AH311" s="288"/>
      <c r="AI311" s="288"/>
      <c r="AJ311" s="288"/>
      <c r="AK311" s="288"/>
      <c r="AL311" s="288"/>
      <c r="AM311" s="288"/>
    </row>
    <row r="312" spans="22:39">
      <c r="V312" s="288"/>
      <c r="W312" s="288"/>
      <c r="X312" s="288"/>
      <c r="Y312" s="288"/>
      <c r="Z312" s="288"/>
      <c r="AA312" s="288"/>
      <c r="AB312" s="288"/>
      <c r="AC312" s="288"/>
      <c r="AD312" s="288"/>
      <c r="AE312" s="288"/>
      <c r="AF312" s="288"/>
      <c r="AG312" s="288"/>
      <c r="AH312" s="288"/>
      <c r="AI312" s="288"/>
      <c r="AJ312" s="288"/>
      <c r="AK312" s="288"/>
      <c r="AL312" s="288"/>
      <c r="AM312" s="288"/>
    </row>
    <row r="313" spans="22:39">
      <c r="V313" s="288"/>
      <c r="W313" s="288"/>
      <c r="X313" s="288"/>
      <c r="Y313" s="288"/>
      <c r="Z313" s="288"/>
      <c r="AA313" s="288"/>
      <c r="AB313" s="288"/>
      <c r="AC313" s="288"/>
      <c r="AD313" s="288"/>
      <c r="AE313" s="288"/>
      <c r="AF313" s="288"/>
      <c r="AG313" s="288"/>
      <c r="AH313" s="288"/>
      <c r="AI313" s="288"/>
      <c r="AJ313" s="288"/>
      <c r="AK313" s="288"/>
      <c r="AL313" s="288"/>
      <c r="AM313" s="288"/>
    </row>
    <row r="314" spans="22:39">
      <c r="V314" s="288"/>
      <c r="W314" s="288"/>
      <c r="X314" s="288"/>
      <c r="Y314" s="288"/>
      <c r="Z314" s="288"/>
      <c r="AA314" s="288"/>
      <c r="AB314" s="288"/>
      <c r="AC314" s="288"/>
      <c r="AD314" s="288"/>
      <c r="AE314" s="288"/>
      <c r="AF314" s="288"/>
      <c r="AG314" s="288"/>
      <c r="AH314" s="288"/>
      <c r="AI314" s="288"/>
      <c r="AJ314" s="288"/>
      <c r="AK314" s="288"/>
      <c r="AL314" s="288"/>
      <c r="AM314" s="288"/>
    </row>
    <row r="315" spans="22:39">
      <c r="V315" s="288"/>
      <c r="W315" s="288"/>
      <c r="X315" s="288"/>
      <c r="Y315" s="288"/>
      <c r="Z315" s="288"/>
      <c r="AA315" s="288"/>
      <c r="AB315" s="288"/>
      <c r="AC315" s="288"/>
      <c r="AD315" s="288"/>
      <c r="AE315" s="288"/>
      <c r="AF315" s="288"/>
      <c r="AG315" s="288"/>
      <c r="AH315" s="288"/>
      <c r="AI315" s="288"/>
      <c r="AJ315" s="288"/>
      <c r="AK315" s="288"/>
      <c r="AL315" s="288"/>
      <c r="AM315" s="288"/>
    </row>
    <row r="316" spans="22:39">
      <c r="V316" s="288"/>
      <c r="W316" s="288"/>
      <c r="X316" s="288"/>
      <c r="Y316" s="288"/>
      <c r="Z316" s="288"/>
      <c r="AA316" s="288"/>
      <c r="AB316" s="288"/>
      <c r="AC316" s="288"/>
      <c r="AD316" s="288"/>
      <c r="AE316" s="288"/>
      <c r="AF316" s="288"/>
      <c r="AG316" s="288"/>
      <c r="AH316" s="288"/>
      <c r="AI316" s="288"/>
      <c r="AJ316" s="288"/>
      <c r="AK316" s="288"/>
      <c r="AL316" s="288"/>
      <c r="AM316" s="288"/>
    </row>
    <row r="317" spans="22:39">
      <c r="V317" s="288"/>
      <c r="W317" s="288"/>
      <c r="X317" s="288"/>
      <c r="Y317" s="288"/>
      <c r="Z317" s="288"/>
      <c r="AA317" s="288"/>
      <c r="AB317" s="288"/>
      <c r="AC317" s="288"/>
      <c r="AD317" s="288"/>
      <c r="AE317" s="288"/>
      <c r="AF317" s="288"/>
      <c r="AG317" s="288"/>
      <c r="AH317" s="288"/>
      <c r="AI317" s="288"/>
      <c r="AJ317" s="288"/>
      <c r="AK317" s="288"/>
      <c r="AL317" s="288"/>
      <c r="AM317" s="288"/>
    </row>
    <row r="318" spans="22:39">
      <c r="V318" s="288"/>
      <c r="W318" s="288"/>
      <c r="X318" s="288"/>
      <c r="Y318" s="288"/>
      <c r="Z318" s="288"/>
      <c r="AA318" s="288"/>
      <c r="AB318" s="288"/>
      <c r="AC318" s="288"/>
      <c r="AD318" s="288"/>
      <c r="AE318" s="288"/>
      <c r="AF318" s="288"/>
      <c r="AG318" s="288"/>
      <c r="AH318" s="288"/>
      <c r="AI318" s="288"/>
      <c r="AJ318" s="288"/>
      <c r="AK318" s="288"/>
      <c r="AL318" s="288"/>
      <c r="AM318" s="288"/>
    </row>
    <row r="319" spans="22:39">
      <c r="V319" s="288"/>
      <c r="W319" s="288"/>
      <c r="X319" s="288"/>
      <c r="Y319" s="288"/>
      <c r="Z319" s="288"/>
      <c r="AA319" s="288"/>
      <c r="AB319" s="288"/>
      <c r="AC319" s="288"/>
      <c r="AD319" s="288"/>
      <c r="AE319" s="288"/>
      <c r="AF319" s="288"/>
      <c r="AG319" s="288"/>
      <c r="AH319" s="288"/>
      <c r="AI319" s="288"/>
      <c r="AJ319" s="288"/>
      <c r="AK319" s="288"/>
      <c r="AL319" s="288"/>
      <c r="AM319" s="288"/>
    </row>
    <row r="320" spans="22:39">
      <c r="V320" s="288"/>
      <c r="W320" s="288"/>
      <c r="X320" s="288"/>
      <c r="Y320" s="288"/>
      <c r="Z320" s="288"/>
      <c r="AA320" s="288"/>
      <c r="AB320" s="288"/>
      <c r="AC320" s="288"/>
      <c r="AD320" s="288"/>
      <c r="AE320" s="288"/>
      <c r="AF320" s="288"/>
      <c r="AG320" s="288"/>
      <c r="AH320" s="288"/>
      <c r="AI320" s="288"/>
      <c r="AJ320" s="288"/>
      <c r="AK320" s="288"/>
      <c r="AL320" s="288"/>
      <c r="AM320" s="288"/>
    </row>
    <row r="321" spans="22:39">
      <c r="V321" s="288"/>
      <c r="W321" s="288"/>
      <c r="X321" s="288"/>
      <c r="Y321" s="288"/>
      <c r="Z321" s="288"/>
      <c r="AA321" s="288"/>
      <c r="AB321" s="288"/>
      <c r="AC321" s="288"/>
      <c r="AD321" s="288"/>
      <c r="AE321" s="288"/>
      <c r="AF321" s="288"/>
      <c r="AG321" s="288"/>
      <c r="AH321" s="288"/>
      <c r="AI321" s="288"/>
      <c r="AJ321" s="288"/>
      <c r="AK321" s="288"/>
      <c r="AL321" s="288"/>
      <c r="AM321" s="288"/>
    </row>
    <row r="322" spans="22:39">
      <c r="V322" s="288"/>
      <c r="W322" s="288"/>
      <c r="X322" s="288"/>
      <c r="Y322" s="288"/>
      <c r="Z322" s="288"/>
      <c r="AA322" s="288"/>
      <c r="AB322" s="288"/>
      <c r="AC322" s="288"/>
      <c r="AD322" s="288"/>
      <c r="AE322" s="288"/>
      <c r="AF322" s="288"/>
      <c r="AG322" s="288"/>
      <c r="AH322" s="288"/>
      <c r="AI322" s="288"/>
      <c r="AJ322" s="288"/>
      <c r="AK322" s="288"/>
      <c r="AL322" s="288"/>
      <c r="AM322" s="288"/>
    </row>
    <row r="323" spans="22:39">
      <c r="V323" s="288"/>
      <c r="W323" s="288"/>
      <c r="X323" s="288"/>
      <c r="Y323" s="288"/>
      <c r="Z323" s="288"/>
      <c r="AA323" s="288"/>
      <c r="AB323" s="288"/>
      <c r="AC323" s="288"/>
      <c r="AD323" s="288"/>
      <c r="AE323" s="288"/>
      <c r="AF323" s="288"/>
      <c r="AG323" s="288"/>
      <c r="AH323" s="288"/>
      <c r="AI323" s="288"/>
      <c r="AJ323" s="288"/>
      <c r="AK323" s="288"/>
      <c r="AL323" s="288"/>
      <c r="AM323" s="288"/>
    </row>
    <row r="324" spans="22:39">
      <c r="V324" s="288"/>
      <c r="W324" s="288"/>
      <c r="X324" s="288"/>
      <c r="Y324" s="288"/>
      <c r="Z324" s="288"/>
      <c r="AA324" s="288"/>
      <c r="AB324" s="288"/>
      <c r="AC324" s="288"/>
      <c r="AD324" s="288"/>
      <c r="AE324" s="288"/>
      <c r="AF324" s="288"/>
      <c r="AG324" s="288"/>
      <c r="AH324" s="288"/>
      <c r="AI324" s="288"/>
      <c r="AJ324" s="288"/>
      <c r="AK324" s="288"/>
      <c r="AL324" s="288"/>
      <c r="AM324" s="288"/>
    </row>
    <row r="325" spans="22:39">
      <c r="V325" s="288"/>
      <c r="W325" s="288"/>
      <c r="X325" s="288"/>
      <c r="Y325" s="288"/>
      <c r="Z325" s="288"/>
      <c r="AA325" s="288"/>
      <c r="AB325" s="288"/>
      <c r="AC325" s="288"/>
      <c r="AD325" s="288"/>
      <c r="AE325" s="288"/>
      <c r="AF325" s="288"/>
      <c r="AG325" s="288"/>
      <c r="AH325" s="288"/>
      <c r="AI325" s="288"/>
      <c r="AJ325" s="288"/>
      <c r="AK325" s="288"/>
      <c r="AL325" s="288"/>
      <c r="AM325" s="288"/>
    </row>
    <row r="326" spans="22:39">
      <c r="V326" s="288"/>
      <c r="W326" s="288"/>
      <c r="X326" s="288"/>
      <c r="Y326" s="288"/>
      <c r="Z326" s="288"/>
      <c r="AA326" s="288"/>
      <c r="AB326" s="288"/>
      <c r="AC326" s="288"/>
      <c r="AD326" s="288"/>
      <c r="AE326" s="288"/>
      <c r="AF326" s="288"/>
      <c r="AG326" s="288"/>
      <c r="AH326" s="288"/>
      <c r="AI326" s="288"/>
      <c r="AJ326" s="288"/>
      <c r="AK326" s="288"/>
      <c r="AL326" s="288"/>
      <c r="AM326" s="288"/>
    </row>
    <row r="327" spans="22:39">
      <c r="V327" s="288"/>
      <c r="W327" s="288"/>
      <c r="X327" s="288"/>
      <c r="Y327" s="288"/>
      <c r="Z327" s="288"/>
      <c r="AA327" s="288"/>
      <c r="AB327" s="288"/>
      <c r="AC327" s="288"/>
      <c r="AD327" s="288"/>
      <c r="AE327" s="288"/>
      <c r="AF327" s="288"/>
      <c r="AG327" s="288"/>
      <c r="AH327" s="288"/>
      <c r="AI327" s="288"/>
      <c r="AJ327" s="288"/>
      <c r="AK327" s="288"/>
      <c r="AL327" s="288"/>
      <c r="AM327" s="288"/>
    </row>
    <row r="328" spans="22:39">
      <c r="V328" s="288"/>
      <c r="W328" s="288"/>
      <c r="X328" s="288"/>
      <c r="Y328" s="288"/>
      <c r="Z328" s="288"/>
      <c r="AA328" s="288"/>
      <c r="AB328" s="288"/>
      <c r="AC328" s="288"/>
      <c r="AD328" s="288"/>
      <c r="AE328" s="288"/>
      <c r="AF328" s="288"/>
      <c r="AG328" s="288"/>
      <c r="AH328" s="288"/>
      <c r="AI328" s="288"/>
      <c r="AJ328" s="288"/>
      <c r="AK328" s="288"/>
      <c r="AL328" s="288"/>
      <c r="AM328" s="288"/>
    </row>
    <row r="329" spans="22:39">
      <c r="V329" s="288"/>
      <c r="W329" s="288"/>
      <c r="X329" s="288"/>
      <c r="Y329" s="288"/>
      <c r="Z329" s="288"/>
      <c r="AA329" s="288"/>
      <c r="AB329" s="288"/>
      <c r="AC329" s="288"/>
      <c r="AD329" s="288"/>
      <c r="AE329" s="288"/>
      <c r="AF329" s="288"/>
      <c r="AG329" s="288"/>
      <c r="AH329" s="288"/>
      <c r="AI329" s="288"/>
      <c r="AJ329" s="288"/>
      <c r="AK329" s="288"/>
      <c r="AL329" s="288"/>
      <c r="AM329" s="288"/>
    </row>
    <row r="330" spans="22:39">
      <c r="V330" s="288"/>
      <c r="W330" s="288"/>
      <c r="X330" s="288"/>
      <c r="Y330" s="288"/>
      <c r="Z330" s="288"/>
      <c r="AA330" s="288"/>
      <c r="AB330" s="288"/>
      <c r="AC330" s="288"/>
      <c r="AD330" s="288"/>
      <c r="AE330" s="288"/>
      <c r="AF330" s="288"/>
      <c r="AG330" s="288"/>
      <c r="AH330" s="288"/>
      <c r="AI330" s="288"/>
      <c r="AJ330" s="288"/>
      <c r="AK330" s="288"/>
      <c r="AL330" s="288"/>
      <c r="AM330" s="288"/>
    </row>
    <row r="331" spans="22:39">
      <c r="V331" s="288"/>
      <c r="W331" s="288"/>
      <c r="X331" s="288"/>
      <c r="Y331" s="288"/>
      <c r="Z331" s="288"/>
      <c r="AA331" s="288"/>
      <c r="AB331" s="288"/>
      <c r="AC331" s="288"/>
      <c r="AD331" s="288"/>
      <c r="AE331" s="288"/>
      <c r="AF331" s="288"/>
      <c r="AG331" s="288"/>
      <c r="AH331" s="288"/>
      <c r="AI331" s="288"/>
      <c r="AJ331" s="288"/>
      <c r="AK331" s="288"/>
      <c r="AL331" s="288"/>
      <c r="AM331" s="288"/>
    </row>
    <row r="332" spans="22:39">
      <c r="V332" s="288"/>
      <c r="W332" s="288"/>
      <c r="X332" s="288"/>
      <c r="Y332" s="288"/>
      <c r="Z332" s="288"/>
      <c r="AA332" s="288"/>
      <c r="AB332" s="288"/>
      <c r="AC332" s="288"/>
      <c r="AD332" s="288"/>
      <c r="AE332" s="288"/>
      <c r="AF332" s="288"/>
      <c r="AG332" s="288"/>
      <c r="AH332" s="288"/>
      <c r="AI332" s="288"/>
      <c r="AJ332" s="288"/>
      <c r="AK332" s="288"/>
      <c r="AL332" s="288"/>
      <c r="AM332" s="288"/>
    </row>
    <row r="333" spans="22:39">
      <c r="V333" s="288"/>
      <c r="W333" s="288"/>
      <c r="X333" s="288"/>
      <c r="Y333" s="288"/>
      <c r="Z333" s="288"/>
      <c r="AA333" s="288"/>
      <c r="AB333" s="288"/>
      <c r="AC333" s="288"/>
      <c r="AD333" s="288"/>
      <c r="AE333" s="288"/>
      <c r="AF333" s="288"/>
      <c r="AG333" s="288"/>
      <c r="AH333" s="288"/>
      <c r="AI333" s="288"/>
      <c r="AJ333" s="288"/>
      <c r="AK333" s="288"/>
      <c r="AL333" s="288"/>
      <c r="AM333" s="288"/>
    </row>
    <row r="334" spans="22:39">
      <c r="V334" s="288"/>
      <c r="W334" s="288"/>
      <c r="X334" s="288"/>
      <c r="Y334" s="288"/>
      <c r="Z334" s="288"/>
      <c r="AA334" s="288"/>
      <c r="AB334" s="288"/>
      <c r="AC334" s="288"/>
      <c r="AD334" s="288"/>
      <c r="AE334" s="288"/>
      <c r="AF334" s="288"/>
      <c r="AG334" s="288"/>
      <c r="AH334" s="288"/>
      <c r="AI334" s="288"/>
      <c r="AJ334" s="288"/>
      <c r="AK334" s="288"/>
      <c r="AL334" s="288"/>
      <c r="AM334" s="288"/>
    </row>
    <row r="335" spans="22:39">
      <c r="V335" s="288"/>
      <c r="W335" s="288"/>
      <c r="X335" s="288"/>
      <c r="Y335" s="288"/>
      <c r="Z335" s="288"/>
      <c r="AA335" s="288"/>
      <c r="AB335" s="288"/>
      <c r="AC335" s="288"/>
      <c r="AD335" s="288"/>
      <c r="AE335" s="288"/>
      <c r="AF335" s="288"/>
      <c r="AG335" s="288"/>
      <c r="AH335" s="288"/>
      <c r="AI335" s="288"/>
      <c r="AJ335" s="288"/>
      <c r="AK335" s="288"/>
      <c r="AL335" s="288"/>
      <c r="AM335" s="288"/>
    </row>
    <row r="336" spans="22:39">
      <c r="V336" s="288"/>
      <c r="W336" s="288"/>
      <c r="X336" s="288"/>
      <c r="Y336" s="288"/>
      <c r="Z336" s="288"/>
      <c r="AA336" s="288"/>
      <c r="AB336" s="288"/>
      <c r="AC336" s="288"/>
      <c r="AD336" s="288"/>
      <c r="AE336" s="288"/>
      <c r="AF336" s="288"/>
      <c r="AG336" s="288"/>
      <c r="AH336" s="288"/>
      <c r="AI336" s="288"/>
      <c r="AJ336" s="288"/>
      <c r="AK336" s="288"/>
      <c r="AL336" s="288"/>
      <c r="AM336" s="288"/>
    </row>
    <row r="337" spans="22:39">
      <c r="V337" s="288"/>
      <c r="W337" s="288"/>
      <c r="X337" s="288"/>
      <c r="Y337" s="288"/>
      <c r="Z337" s="288"/>
      <c r="AA337" s="288"/>
      <c r="AB337" s="288"/>
      <c r="AC337" s="288"/>
      <c r="AD337" s="288"/>
      <c r="AE337" s="288"/>
      <c r="AF337" s="288"/>
      <c r="AG337" s="288"/>
      <c r="AH337" s="288"/>
      <c r="AI337" s="288"/>
      <c r="AJ337" s="288"/>
      <c r="AK337" s="288"/>
      <c r="AL337" s="288"/>
      <c r="AM337" s="288"/>
    </row>
    <row r="338" spans="22:39">
      <c r="V338" s="288"/>
      <c r="W338" s="288"/>
      <c r="X338" s="288"/>
      <c r="Y338" s="288"/>
      <c r="Z338" s="288"/>
      <c r="AA338" s="288"/>
      <c r="AB338" s="288"/>
      <c r="AC338" s="288"/>
      <c r="AD338" s="288"/>
      <c r="AE338" s="288"/>
      <c r="AF338" s="288"/>
      <c r="AG338" s="288"/>
      <c r="AH338" s="288"/>
      <c r="AI338" s="288"/>
      <c r="AJ338" s="288"/>
      <c r="AK338" s="288"/>
      <c r="AL338" s="288"/>
      <c r="AM338" s="288"/>
    </row>
    <row r="339" spans="22:39">
      <c r="V339" s="288"/>
      <c r="W339" s="288"/>
      <c r="X339" s="288"/>
      <c r="Y339" s="288"/>
      <c r="Z339" s="288"/>
      <c r="AA339" s="288"/>
      <c r="AB339" s="288"/>
      <c r="AC339" s="288"/>
      <c r="AD339" s="288"/>
      <c r="AE339" s="288"/>
      <c r="AF339" s="288"/>
      <c r="AG339" s="288"/>
      <c r="AH339" s="288"/>
      <c r="AI339" s="288"/>
      <c r="AJ339" s="288"/>
      <c r="AK339" s="288"/>
      <c r="AL339" s="288"/>
      <c r="AM339" s="288"/>
    </row>
    <row r="340" spans="22:39">
      <c r="V340" s="288"/>
      <c r="W340" s="288"/>
      <c r="X340" s="288"/>
      <c r="Y340" s="288"/>
      <c r="Z340" s="288"/>
      <c r="AA340" s="288"/>
      <c r="AB340" s="288"/>
      <c r="AC340" s="288"/>
      <c r="AD340" s="288"/>
      <c r="AE340" s="288"/>
      <c r="AF340" s="288"/>
      <c r="AG340" s="288"/>
      <c r="AH340" s="288"/>
      <c r="AI340" s="288"/>
      <c r="AJ340" s="288"/>
      <c r="AK340" s="288"/>
      <c r="AL340" s="288"/>
      <c r="AM340" s="288"/>
    </row>
    <row r="341" spans="22:39">
      <c r="V341" s="288"/>
      <c r="W341" s="288"/>
      <c r="X341" s="288"/>
      <c r="Y341" s="288"/>
      <c r="Z341" s="288"/>
      <c r="AA341" s="288"/>
      <c r="AB341" s="288"/>
      <c r="AC341" s="288"/>
      <c r="AD341" s="288"/>
      <c r="AE341" s="288"/>
      <c r="AF341" s="288"/>
      <c r="AG341" s="288"/>
      <c r="AH341" s="288"/>
      <c r="AI341" s="288"/>
      <c r="AJ341" s="288"/>
      <c r="AK341" s="288"/>
      <c r="AL341" s="288"/>
      <c r="AM341" s="288"/>
    </row>
    <row r="342" spans="22:39">
      <c r="V342" s="288"/>
      <c r="W342" s="288"/>
      <c r="X342" s="288"/>
      <c r="Y342" s="288"/>
      <c r="Z342" s="288"/>
      <c r="AA342" s="288"/>
      <c r="AB342" s="288"/>
      <c r="AC342" s="288"/>
      <c r="AD342" s="288"/>
      <c r="AE342" s="288"/>
      <c r="AF342" s="288"/>
      <c r="AG342" s="288"/>
      <c r="AH342" s="288"/>
      <c r="AI342" s="288"/>
      <c r="AJ342" s="288"/>
      <c r="AK342" s="288"/>
      <c r="AL342" s="288"/>
      <c r="AM342" s="288"/>
    </row>
    <row r="343" spans="22:39">
      <c r="V343" s="288"/>
      <c r="W343" s="288"/>
      <c r="X343" s="288"/>
      <c r="Y343" s="288"/>
      <c r="Z343" s="288"/>
      <c r="AA343" s="288"/>
      <c r="AB343" s="288"/>
      <c r="AC343" s="288"/>
      <c r="AD343" s="288"/>
      <c r="AE343" s="288"/>
      <c r="AF343" s="288"/>
      <c r="AG343" s="288"/>
      <c r="AH343" s="288"/>
      <c r="AI343" s="288"/>
      <c r="AJ343" s="288"/>
      <c r="AK343" s="288"/>
      <c r="AL343" s="288"/>
      <c r="AM343" s="288"/>
    </row>
    <row r="344" spans="22:39">
      <c r="V344" s="288"/>
      <c r="W344" s="288"/>
      <c r="X344" s="288"/>
      <c r="Y344" s="288"/>
      <c r="Z344" s="288"/>
      <c r="AA344" s="288"/>
      <c r="AB344" s="288"/>
      <c r="AC344" s="288"/>
      <c r="AD344" s="288"/>
      <c r="AE344" s="288"/>
      <c r="AF344" s="288"/>
      <c r="AG344" s="288"/>
      <c r="AH344" s="288"/>
      <c r="AI344" s="288"/>
      <c r="AJ344" s="288"/>
      <c r="AK344" s="288"/>
      <c r="AL344" s="288"/>
      <c r="AM344" s="288"/>
    </row>
    <row r="345" spans="22:39">
      <c r="V345" s="288"/>
      <c r="W345" s="288"/>
      <c r="X345" s="288"/>
      <c r="Y345" s="288"/>
      <c r="Z345" s="288"/>
      <c r="AA345" s="288"/>
      <c r="AB345" s="288"/>
      <c r="AC345" s="288"/>
      <c r="AD345" s="288"/>
      <c r="AE345" s="288"/>
      <c r="AF345" s="288"/>
      <c r="AG345" s="288"/>
      <c r="AH345" s="288"/>
      <c r="AI345" s="288"/>
      <c r="AJ345" s="288"/>
      <c r="AK345" s="288"/>
      <c r="AL345" s="288"/>
      <c r="AM345" s="288"/>
    </row>
    <row r="346" spans="22:39">
      <c r="V346" s="288"/>
      <c r="W346" s="288"/>
      <c r="X346" s="288"/>
      <c r="Y346" s="288"/>
      <c r="Z346" s="288"/>
      <c r="AA346" s="288"/>
      <c r="AB346" s="288"/>
      <c r="AC346" s="288"/>
      <c r="AD346" s="288"/>
      <c r="AE346" s="288"/>
      <c r="AF346" s="288"/>
      <c r="AG346" s="288"/>
      <c r="AH346" s="288"/>
      <c r="AI346" s="288"/>
      <c r="AJ346" s="288"/>
      <c r="AK346" s="288"/>
      <c r="AL346" s="288"/>
      <c r="AM346" s="288"/>
    </row>
    <row r="347" spans="22:39">
      <c r="V347" s="288"/>
      <c r="W347" s="288"/>
      <c r="X347" s="288"/>
      <c r="Y347" s="288"/>
      <c r="Z347" s="288"/>
      <c r="AA347" s="288"/>
      <c r="AB347" s="288"/>
      <c r="AC347" s="288"/>
      <c r="AD347" s="288"/>
      <c r="AE347" s="288"/>
      <c r="AF347" s="288"/>
      <c r="AG347" s="288"/>
      <c r="AH347" s="288"/>
      <c r="AI347" s="288"/>
      <c r="AJ347" s="288"/>
      <c r="AK347" s="288"/>
      <c r="AL347" s="288"/>
      <c r="AM347" s="288"/>
    </row>
    <row r="348" spans="22:39">
      <c r="V348" s="288"/>
      <c r="W348" s="288"/>
      <c r="X348" s="288"/>
      <c r="Y348" s="288"/>
      <c r="Z348" s="288"/>
      <c r="AA348" s="288"/>
      <c r="AB348" s="288"/>
      <c r="AC348" s="288"/>
      <c r="AD348" s="288"/>
      <c r="AE348" s="288"/>
      <c r="AF348" s="288"/>
      <c r="AG348" s="288"/>
      <c r="AH348" s="288"/>
      <c r="AI348" s="288"/>
      <c r="AJ348" s="288"/>
      <c r="AK348" s="288"/>
      <c r="AL348" s="288"/>
      <c r="AM348" s="288"/>
    </row>
    <row r="349" spans="22:39">
      <c r="V349" s="288"/>
      <c r="W349" s="288"/>
      <c r="X349" s="288"/>
      <c r="Y349" s="288"/>
      <c r="Z349" s="288"/>
      <c r="AA349" s="288"/>
      <c r="AB349" s="288"/>
      <c r="AC349" s="288"/>
      <c r="AD349" s="288"/>
      <c r="AE349" s="288"/>
      <c r="AF349" s="288"/>
      <c r="AG349" s="288"/>
      <c r="AH349" s="288"/>
      <c r="AI349" s="288"/>
      <c r="AJ349" s="288"/>
      <c r="AK349" s="288"/>
      <c r="AL349" s="288"/>
      <c r="AM349" s="288"/>
    </row>
    <row r="350" spans="22:39">
      <c r="V350" s="288"/>
      <c r="W350" s="288"/>
      <c r="X350" s="288"/>
      <c r="Y350" s="288"/>
      <c r="Z350" s="288"/>
      <c r="AA350" s="288"/>
      <c r="AB350" s="288"/>
      <c r="AC350" s="288"/>
      <c r="AD350" s="288"/>
      <c r="AE350" s="288"/>
      <c r="AF350" s="288"/>
      <c r="AG350" s="288"/>
      <c r="AH350" s="288"/>
      <c r="AI350" s="288"/>
      <c r="AJ350" s="288"/>
      <c r="AK350" s="288"/>
      <c r="AL350" s="288"/>
      <c r="AM350" s="288"/>
    </row>
    <row r="351" spans="22:39">
      <c r="V351" s="288"/>
      <c r="W351" s="288"/>
      <c r="X351" s="288"/>
      <c r="Y351" s="288"/>
      <c r="Z351" s="288"/>
      <c r="AA351" s="288"/>
      <c r="AB351" s="288"/>
      <c r="AC351" s="288"/>
      <c r="AD351" s="288"/>
      <c r="AE351" s="288"/>
      <c r="AF351" s="288"/>
      <c r="AG351" s="288"/>
      <c r="AH351" s="288"/>
      <c r="AI351" s="288"/>
      <c r="AJ351" s="288"/>
      <c r="AK351" s="288"/>
      <c r="AL351" s="288"/>
      <c r="AM351" s="288"/>
    </row>
    <row r="352" spans="22:39">
      <c r="V352" s="288"/>
      <c r="W352" s="288"/>
      <c r="X352" s="288"/>
      <c r="Y352" s="288"/>
      <c r="Z352" s="288"/>
      <c r="AA352" s="288"/>
      <c r="AB352" s="288"/>
      <c r="AC352" s="288"/>
      <c r="AD352" s="288"/>
      <c r="AE352" s="288"/>
      <c r="AF352" s="288"/>
      <c r="AG352" s="288"/>
      <c r="AH352" s="288"/>
      <c r="AI352" s="288"/>
      <c r="AJ352" s="288"/>
      <c r="AK352" s="288"/>
      <c r="AL352" s="288"/>
      <c r="AM352" s="288"/>
    </row>
    <row r="353" spans="22:39">
      <c r="V353" s="288"/>
      <c r="W353" s="288"/>
      <c r="X353" s="288"/>
      <c r="Y353" s="288"/>
      <c r="Z353" s="288"/>
      <c r="AA353" s="288"/>
      <c r="AB353" s="288"/>
      <c r="AC353" s="288"/>
      <c r="AD353" s="288"/>
      <c r="AE353" s="288"/>
      <c r="AF353" s="288"/>
      <c r="AG353" s="288"/>
      <c r="AH353" s="288"/>
      <c r="AI353" s="288"/>
      <c r="AJ353" s="288"/>
      <c r="AK353" s="288"/>
      <c r="AL353" s="288"/>
      <c r="AM353" s="288"/>
    </row>
    <row r="354" spans="22:39">
      <c r="V354" s="288"/>
      <c r="W354" s="288"/>
      <c r="X354" s="288"/>
      <c r="Y354" s="288"/>
      <c r="Z354" s="288"/>
      <c r="AA354" s="288"/>
      <c r="AB354" s="288"/>
      <c r="AC354" s="288"/>
      <c r="AD354" s="288"/>
      <c r="AE354" s="288"/>
      <c r="AF354" s="288"/>
      <c r="AG354" s="288"/>
      <c r="AH354" s="288"/>
      <c r="AI354" s="288"/>
      <c r="AJ354" s="288"/>
      <c r="AK354" s="288"/>
      <c r="AL354" s="288"/>
      <c r="AM354" s="288"/>
    </row>
    <row r="355" spans="22:39">
      <c r="V355" s="288"/>
      <c r="W355" s="288"/>
      <c r="X355" s="288"/>
      <c r="Y355" s="288"/>
      <c r="Z355" s="288"/>
      <c r="AA355" s="288"/>
      <c r="AB355" s="288"/>
      <c r="AC355" s="288"/>
      <c r="AD355" s="288"/>
      <c r="AE355" s="288"/>
      <c r="AF355" s="288"/>
      <c r="AG355" s="288"/>
      <c r="AH355" s="288"/>
      <c r="AI355" s="288"/>
      <c r="AJ355" s="288"/>
      <c r="AK355" s="288"/>
      <c r="AL355" s="288"/>
      <c r="AM355" s="288"/>
    </row>
    <row r="356" spans="22:39">
      <c r="V356" s="288"/>
      <c r="W356" s="288"/>
      <c r="X356" s="288"/>
      <c r="Y356" s="288"/>
      <c r="Z356" s="288"/>
      <c r="AA356" s="288"/>
      <c r="AB356" s="288"/>
      <c r="AC356" s="288"/>
      <c r="AD356" s="288"/>
      <c r="AE356" s="288"/>
      <c r="AF356" s="288"/>
      <c r="AG356" s="288"/>
      <c r="AH356" s="288"/>
      <c r="AI356" s="288"/>
      <c r="AJ356" s="288"/>
      <c r="AK356" s="288"/>
      <c r="AL356" s="288"/>
      <c r="AM356" s="288"/>
    </row>
    <row r="357" spans="22:39">
      <c r="V357" s="288"/>
      <c r="W357" s="288"/>
      <c r="X357" s="288"/>
      <c r="Y357" s="288"/>
      <c r="Z357" s="288"/>
      <c r="AA357" s="288"/>
      <c r="AB357" s="288"/>
      <c r="AC357" s="288"/>
      <c r="AD357" s="288"/>
      <c r="AE357" s="288"/>
      <c r="AF357" s="288"/>
      <c r="AG357" s="288"/>
      <c r="AH357" s="288"/>
      <c r="AI357" s="288"/>
      <c r="AJ357" s="288"/>
      <c r="AK357" s="288"/>
      <c r="AL357" s="288"/>
      <c r="AM357" s="288"/>
    </row>
    <row r="358" spans="22:39">
      <c r="V358" s="288"/>
      <c r="W358" s="288"/>
      <c r="X358" s="288"/>
      <c r="Y358" s="288"/>
      <c r="Z358" s="288"/>
      <c r="AA358" s="288"/>
      <c r="AB358" s="288"/>
      <c r="AC358" s="288"/>
      <c r="AD358" s="288"/>
      <c r="AE358" s="288"/>
      <c r="AF358" s="288"/>
      <c r="AG358" s="288"/>
      <c r="AH358" s="288"/>
      <c r="AI358" s="288"/>
      <c r="AJ358" s="288"/>
      <c r="AK358" s="288"/>
      <c r="AL358" s="288"/>
      <c r="AM358" s="288"/>
    </row>
    <row r="359" spans="22:39">
      <c r="V359" s="288"/>
      <c r="W359" s="288"/>
      <c r="X359" s="288"/>
      <c r="Y359" s="288"/>
      <c r="Z359" s="288"/>
      <c r="AA359" s="288"/>
      <c r="AB359" s="288"/>
      <c r="AC359" s="288"/>
      <c r="AD359" s="288"/>
      <c r="AE359" s="288"/>
      <c r="AF359" s="288"/>
      <c r="AG359" s="288"/>
      <c r="AH359" s="288"/>
      <c r="AI359" s="288"/>
      <c r="AJ359" s="288"/>
      <c r="AK359" s="288"/>
      <c r="AL359" s="288"/>
      <c r="AM359" s="288"/>
    </row>
    <row r="360" spans="22:39">
      <c r="V360" s="288"/>
      <c r="W360" s="288"/>
      <c r="X360" s="288"/>
      <c r="Y360" s="288"/>
      <c r="Z360" s="288"/>
      <c r="AA360" s="288"/>
      <c r="AB360" s="288"/>
      <c r="AC360" s="288"/>
      <c r="AD360" s="288"/>
      <c r="AE360" s="288"/>
      <c r="AF360" s="288"/>
      <c r="AG360" s="288"/>
      <c r="AH360" s="288"/>
      <c r="AI360" s="288"/>
      <c r="AJ360" s="288"/>
      <c r="AK360" s="288"/>
      <c r="AL360" s="288"/>
      <c r="AM360" s="288"/>
    </row>
    <row r="361" spans="22:39">
      <c r="V361" s="288"/>
      <c r="W361" s="288"/>
      <c r="X361" s="288"/>
      <c r="Y361" s="288"/>
      <c r="Z361" s="288"/>
      <c r="AA361" s="288"/>
      <c r="AB361" s="288"/>
      <c r="AC361" s="288"/>
      <c r="AD361" s="288"/>
      <c r="AE361" s="288"/>
      <c r="AF361" s="288"/>
      <c r="AG361" s="288"/>
      <c r="AH361" s="288"/>
      <c r="AI361" s="288"/>
      <c r="AJ361" s="288"/>
      <c r="AK361" s="288"/>
      <c r="AL361" s="288"/>
      <c r="AM361" s="288"/>
    </row>
    <row r="362" spans="22:39">
      <c r="V362" s="288"/>
      <c r="W362" s="288"/>
      <c r="X362" s="288"/>
      <c r="Y362" s="288"/>
      <c r="Z362" s="288"/>
      <c r="AA362" s="288"/>
      <c r="AB362" s="288"/>
      <c r="AC362" s="288"/>
      <c r="AD362" s="288"/>
      <c r="AE362" s="288"/>
      <c r="AF362" s="288"/>
      <c r="AG362" s="288"/>
      <c r="AH362" s="288"/>
      <c r="AI362" s="288"/>
      <c r="AJ362" s="288"/>
      <c r="AK362" s="288"/>
      <c r="AL362" s="288"/>
      <c r="AM362" s="288"/>
    </row>
    <row r="363" spans="22:39">
      <c r="V363" s="288"/>
      <c r="W363" s="288"/>
      <c r="X363" s="288"/>
      <c r="Y363" s="288"/>
      <c r="Z363" s="288"/>
      <c r="AA363" s="288"/>
      <c r="AB363" s="288"/>
      <c r="AC363" s="288"/>
      <c r="AD363" s="288"/>
      <c r="AE363" s="288"/>
      <c r="AF363" s="288"/>
      <c r="AG363" s="288"/>
      <c r="AH363" s="288"/>
      <c r="AI363" s="288"/>
      <c r="AJ363" s="288"/>
      <c r="AK363" s="288"/>
      <c r="AL363" s="288"/>
      <c r="AM363" s="288"/>
    </row>
    <row r="364" spans="22:39">
      <c r="V364" s="288"/>
      <c r="W364" s="288"/>
      <c r="X364" s="288"/>
      <c r="Y364" s="288"/>
      <c r="Z364" s="288"/>
      <c r="AA364" s="288"/>
      <c r="AB364" s="288"/>
      <c r="AC364" s="288"/>
      <c r="AD364" s="288"/>
      <c r="AE364" s="288"/>
      <c r="AF364" s="288"/>
      <c r="AG364" s="288"/>
      <c r="AH364" s="288"/>
      <c r="AI364" s="288"/>
      <c r="AJ364" s="288"/>
      <c r="AK364" s="288"/>
      <c r="AL364" s="288"/>
      <c r="AM364" s="288"/>
    </row>
    <row r="365" spans="22:39">
      <c r="V365" s="288"/>
      <c r="W365" s="288"/>
      <c r="X365" s="288"/>
      <c r="Y365" s="288"/>
      <c r="Z365" s="288"/>
      <c r="AA365" s="288"/>
      <c r="AB365" s="288"/>
      <c r="AC365" s="288"/>
      <c r="AD365" s="288"/>
      <c r="AE365" s="288"/>
      <c r="AF365" s="288"/>
      <c r="AG365" s="288"/>
      <c r="AH365" s="288"/>
      <c r="AI365" s="288"/>
      <c r="AJ365" s="288"/>
      <c r="AK365" s="288"/>
      <c r="AL365" s="288"/>
      <c r="AM365" s="288"/>
    </row>
    <row r="366" spans="22:39">
      <c r="V366" s="288"/>
      <c r="W366" s="288"/>
      <c r="X366" s="288"/>
      <c r="Y366" s="288"/>
      <c r="Z366" s="288"/>
      <c r="AA366" s="288"/>
      <c r="AB366" s="288"/>
      <c r="AC366" s="288"/>
      <c r="AD366" s="288"/>
      <c r="AE366" s="288"/>
      <c r="AF366" s="288"/>
      <c r="AG366" s="288"/>
      <c r="AH366" s="288"/>
      <c r="AI366" s="288"/>
      <c r="AJ366" s="288"/>
      <c r="AK366" s="288"/>
      <c r="AL366" s="288"/>
      <c r="AM366" s="288"/>
    </row>
    <row r="367" spans="22:39">
      <c r="V367" s="288"/>
      <c r="W367" s="288"/>
      <c r="X367" s="288"/>
      <c r="Y367" s="288"/>
      <c r="Z367" s="288"/>
      <c r="AA367" s="288"/>
      <c r="AB367" s="288"/>
      <c r="AC367" s="288"/>
      <c r="AD367" s="288"/>
      <c r="AE367" s="288"/>
      <c r="AF367" s="288"/>
      <c r="AG367" s="288"/>
      <c r="AH367" s="288"/>
      <c r="AI367" s="288"/>
      <c r="AJ367" s="288"/>
      <c r="AK367" s="288"/>
      <c r="AL367" s="288"/>
      <c r="AM367" s="288"/>
    </row>
    <row r="368" spans="22:39">
      <c r="V368" s="288"/>
      <c r="W368" s="288"/>
      <c r="X368" s="288"/>
      <c r="Y368" s="288"/>
      <c r="Z368" s="288"/>
      <c r="AA368" s="288"/>
      <c r="AB368" s="288"/>
      <c r="AC368" s="288"/>
      <c r="AD368" s="288"/>
      <c r="AE368" s="288"/>
      <c r="AF368" s="288"/>
      <c r="AG368" s="288"/>
      <c r="AH368" s="288"/>
      <c r="AI368" s="288"/>
      <c r="AJ368" s="288"/>
      <c r="AK368" s="288"/>
      <c r="AL368" s="288"/>
      <c r="AM368" s="288"/>
    </row>
    <row r="369" spans="22:39">
      <c r="V369" s="288"/>
      <c r="W369" s="288"/>
      <c r="X369" s="288"/>
      <c r="Y369" s="288"/>
      <c r="Z369" s="288"/>
      <c r="AA369" s="288"/>
      <c r="AB369" s="288"/>
      <c r="AC369" s="288"/>
      <c r="AD369" s="288"/>
      <c r="AE369" s="288"/>
      <c r="AF369" s="288"/>
      <c r="AG369" s="288"/>
      <c r="AH369" s="288"/>
      <c r="AI369" s="288"/>
      <c r="AJ369" s="288"/>
      <c r="AK369" s="288"/>
      <c r="AL369" s="288"/>
      <c r="AM369" s="288"/>
    </row>
    <row r="370" spans="22:39">
      <c r="V370" s="288"/>
      <c r="W370" s="288"/>
      <c r="X370" s="288"/>
      <c r="Y370" s="288"/>
      <c r="Z370" s="288"/>
      <c r="AA370" s="288"/>
      <c r="AB370" s="288"/>
      <c r="AC370" s="288"/>
      <c r="AD370" s="288"/>
      <c r="AE370" s="288"/>
      <c r="AF370" s="288"/>
      <c r="AG370" s="288"/>
      <c r="AH370" s="288"/>
      <c r="AI370" s="288"/>
      <c r="AJ370" s="288"/>
      <c r="AK370" s="288"/>
      <c r="AL370" s="288"/>
      <c r="AM370" s="288"/>
    </row>
    <row r="371" spans="22:39">
      <c r="V371" s="288"/>
      <c r="W371" s="288"/>
      <c r="X371" s="288"/>
      <c r="Y371" s="288"/>
      <c r="Z371" s="288"/>
      <c r="AA371" s="288"/>
      <c r="AB371" s="288"/>
      <c r="AC371" s="288"/>
      <c r="AD371" s="288"/>
      <c r="AE371" s="288"/>
      <c r="AF371" s="288"/>
      <c r="AG371" s="288"/>
      <c r="AH371" s="288"/>
      <c r="AI371" s="288"/>
      <c r="AJ371" s="288"/>
      <c r="AK371" s="288"/>
      <c r="AL371" s="288"/>
      <c r="AM371" s="288"/>
    </row>
    <row r="372" spans="22:39">
      <c r="V372" s="288"/>
      <c r="W372" s="288"/>
      <c r="X372" s="288"/>
      <c r="Y372" s="288"/>
      <c r="Z372" s="288"/>
      <c r="AA372" s="288"/>
      <c r="AB372" s="288"/>
      <c r="AC372" s="288"/>
      <c r="AD372" s="288"/>
      <c r="AE372" s="288"/>
      <c r="AF372" s="288"/>
      <c r="AG372" s="288"/>
      <c r="AH372" s="288"/>
      <c r="AI372" s="288"/>
      <c r="AJ372" s="288"/>
      <c r="AK372" s="288"/>
      <c r="AL372" s="288"/>
      <c r="AM372" s="288"/>
    </row>
    <row r="373" spans="22:39">
      <c r="V373" s="288"/>
      <c r="W373" s="288"/>
      <c r="X373" s="288"/>
      <c r="Y373" s="288"/>
      <c r="Z373" s="288"/>
      <c r="AA373" s="288"/>
      <c r="AB373" s="288"/>
      <c r="AC373" s="288"/>
      <c r="AD373" s="288"/>
      <c r="AE373" s="288"/>
      <c r="AF373" s="288"/>
      <c r="AG373" s="288"/>
      <c r="AH373" s="288"/>
      <c r="AI373" s="288"/>
      <c r="AJ373" s="288"/>
      <c r="AK373" s="288"/>
      <c r="AL373" s="288"/>
      <c r="AM373" s="288"/>
    </row>
    <row r="374" spans="22:39">
      <c r="V374" s="288"/>
      <c r="W374" s="288"/>
      <c r="X374" s="288"/>
      <c r="Y374" s="288"/>
      <c r="Z374" s="288"/>
      <c r="AA374" s="288"/>
      <c r="AB374" s="288"/>
      <c r="AC374" s="288"/>
      <c r="AD374" s="288"/>
      <c r="AE374" s="288"/>
      <c r="AF374" s="288"/>
      <c r="AG374" s="288"/>
      <c r="AH374" s="288"/>
      <c r="AI374" s="288"/>
      <c r="AJ374" s="288"/>
      <c r="AK374" s="288"/>
      <c r="AL374" s="288"/>
      <c r="AM374" s="288"/>
    </row>
    <row r="375" spans="22:39">
      <c r="V375" s="288"/>
      <c r="W375" s="288"/>
      <c r="X375" s="288"/>
      <c r="Y375" s="288"/>
      <c r="Z375" s="288"/>
      <c r="AA375" s="288"/>
      <c r="AB375" s="288"/>
      <c r="AC375" s="288"/>
      <c r="AD375" s="288"/>
      <c r="AE375" s="288"/>
      <c r="AF375" s="288"/>
      <c r="AG375" s="288"/>
      <c r="AH375" s="288"/>
      <c r="AI375" s="288"/>
      <c r="AJ375" s="288"/>
      <c r="AK375" s="288"/>
      <c r="AL375" s="288"/>
      <c r="AM375" s="288"/>
    </row>
    <row r="376" spans="22:39">
      <c r="V376" s="288"/>
      <c r="W376" s="288"/>
      <c r="X376" s="288"/>
      <c r="Y376" s="288"/>
      <c r="Z376" s="288"/>
      <c r="AA376" s="288"/>
      <c r="AB376" s="288"/>
      <c r="AC376" s="288"/>
      <c r="AD376" s="288"/>
      <c r="AE376" s="288"/>
      <c r="AF376" s="288"/>
      <c r="AG376" s="288"/>
      <c r="AH376" s="288"/>
      <c r="AI376" s="288"/>
      <c r="AJ376" s="288"/>
      <c r="AK376" s="288"/>
      <c r="AL376" s="288"/>
      <c r="AM376" s="288"/>
    </row>
    <row r="377" spans="22:39">
      <c r="V377" s="288"/>
      <c r="W377" s="288"/>
      <c r="X377" s="288"/>
      <c r="Y377" s="288"/>
      <c r="Z377" s="288"/>
      <c r="AA377" s="288"/>
      <c r="AB377" s="288"/>
      <c r="AC377" s="288"/>
      <c r="AD377" s="288"/>
      <c r="AE377" s="288"/>
      <c r="AF377" s="288"/>
      <c r="AG377" s="288"/>
      <c r="AH377" s="288"/>
      <c r="AI377" s="288"/>
      <c r="AJ377" s="288"/>
      <c r="AK377" s="288"/>
      <c r="AL377" s="288"/>
      <c r="AM377" s="288"/>
    </row>
    <row r="378" spans="22:39">
      <c r="V378" s="288"/>
      <c r="W378" s="288"/>
      <c r="X378" s="288"/>
      <c r="Y378" s="288"/>
      <c r="Z378" s="288"/>
      <c r="AA378" s="288"/>
      <c r="AB378" s="288"/>
      <c r="AC378" s="288"/>
      <c r="AD378" s="288"/>
      <c r="AE378" s="288"/>
      <c r="AF378" s="288"/>
      <c r="AG378" s="288"/>
      <c r="AH378" s="288"/>
      <c r="AI378" s="288"/>
      <c r="AJ378" s="288"/>
      <c r="AK378" s="288"/>
      <c r="AL378" s="288"/>
      <c r="AM378" s="288"/>
    </row>
    <row r="379" spans="22:39">
      <c r="V379" s="288"/>
      <c r="W379" s="288"/>
      <c r="X379" s="288"/>
      <c r="Y379" s="288"/>
      <c r="Z379" s="288"/>
      <c r="AA379" s="288"/>
      <c r="AB379" s="288"/>
      <c r="AC379" s="288"/>
      <c r="AD379" s="288"/>
      <c r="AE379" s="288"/>
      <c r="AF379" s="288"/>
      <c r="AG379" s="288"/>
      <c r="AH379" s="288"/>
      <c r="AI379" s="288"/>
      <c r="AJ379" s="288"/>
      <c r="AK379" s="288"/>
      <c r="AL379" s="288"/>
      <c r="AM379" s="288"/>
    </row>
    <row r="380" spans="22:39">
      <c r="V380" s="288"/>
      <c r="W380" s="288"/>
      <c r="X380" s="288"/>
      <c r="Y380" s="288"/>
      <c r="Z380" s="288"/>
      <c r="AA380" s="288"/>
      <c r="AB380" s="288"/>
      <c r="AC380" s="288"/>
      <c r="AD380" s="288"/>
      <c r="AE380" s="288"/>
      <c r="AF380" s="288"/>
      <c r="AG380" s="288"/>
      <c r="AH380" s="288"/>
      <c r="AI380" s="288"/>
      <c r="AJ380" s="288"/>
      <c r="AK380" s="288"/>
      <c r="AL380" s="288"/>
      <c r="AM380" s="288"/>
    </row>
    <row r="381" spans="22:39">
      <c r="V381" s="288"/>
      <c r="W381" s="288"/>
      <c r="X381" s="288"/>
      <c r="Y381" s="288"/>
      <c r="Z381" s="288"/>
      <c r="AA381" s="288"/>
      <c r="AB381" s="288"/>
      <c r="AC381" s="288"/>
      <c r="AD381" s="288"/>
      <c r="AE381" s="288"/>
      <c r="AF381" s="288"/>
      <c r="AG381" s="288"/>
      <c r="AH381" s="288"/>
      <c r="AI381" s="288"/>
      <c r="AJ381" s="288"/>
      <c r="AK381" s="288"/>
      <c r="AL381" s="288"/>
      <c r="AM381" s="288"/>
    </row>
    <row r="382" spans="22:39">
      <c r="V382" s="288"/>
      <c r="W382" s="288"/>
      <c r="X382" s="288"/>
      <c r="Y382" s="288"/>
      <c r="Z382" s="288"/>
      <c r="AA382" s="288"/>
      <c r="AB382" s="288"/>
      <c r="AC382" s="288"/>
      <c r="AD382" s="288"/>
      <c r="AE382" s="288"/>
      <c r="AF382" s="288"/>
      <c r="AG382" s="288"/>
      <c r="AH382" s="288"/>
      <c r="AI382" s="288"/>
      <c r="AJ382" s="288"/>
      <c r="AK382" s="288"/>
      <c r="AL382" s="288"/>
      <c r="AM382" s="288"/>
    </row>
    <row r="383" spans="22:39">
      <c r="V383" s="288"/>
      <c r="W383" s="288"/>
      <c r="X383" s="288"/>
      <c r="Y383" s="288"/>
      <c r="Z383" s="288"/>
      <c r="AA383" s="288"/>
      <c r="AB383" s="288"/>
      <c r="AC383" s="288"/>
      <c r="AD383" s="288"/>
      <c r="AE383" s="288"/>
      <c r="AF383" s="288"/>
      <c r="AG383" s="288"/>
      <c r="AH383" s="288"/>
      <c r="AI383" s="288"/>
      <c r="AJ383" s="288"/>
      <c r="AK383" s="288"/>
      <c r="AL383" s="288"/>
      <c r="AM383" s="288"/>
    </row>
    <row r="384" spans="22:39">
      <c r="V384" s="288"/>
      <c r="W384" s="288"/>
      <c r="X384" s="288"/>
      <c r="Y384" s="288"/>
      <c r="Z384" s="288"/>
      <c r="AA384" s="288"/>
      <c r="AB384" s="288"/>
      <c r="AC384" s="288"/>
      <c r="AD384" s="288"/>
      <c r="AE384" s="288"/>
      <c r="AF384" s="288"/>
      <c r="AG384" s="288"/>
      <c r="AH384" s="288"/>
      <c r="AI384" s="288"/>
      <c r="AJ384" s="288"/>
      <c r="AK384" s="288"/>
      <c r="AL384" s="288"/>
      <c r="AM384" s="288"/>
    </row>
    <row r="385" spans="22:39">
      <c r="V385" s="288"/>
      <c r="W385" s="288"/>
      <c r="X385" s="288"/>
      <c r="Y385" s="288"/>
      <c r="Z385" s="288"/>
      <c r="AA385" s="288"/>
      <c r="AB385" s="288"/>
      <c r="AC385" s="288"/>
      <c r="AD385" s="288"/>
      <c r="AE385" s="288"/>
      <c r="AF385" s="288"/>
      <c r="AG385" s="288"/>
      <c r="AH385" s="288"/>
      <c r="AI385" s="288"/>
      <c r="AJ385" s="288"/>
      <c r="AK385" s="288"/>
      <c r="AL385" s="288"/>
      <c r="AM385" s="288"/>
    </row>
    <row r="386" spans="22:39">
      <c r="V386" s="288"/>
      <c r="W386" s="288"/>
      <c r="X386" s="288"/>
      <c r="Y386" s="288"/>
      <c r="Z386" s="288"/>
      <c r="AA386" s="288"/>
      <c r="AB386" s="288"/>
      <c r="AC386" s="288"/>
      <c r="AD386" s="288"/>
      <c r="AE386" s="288"/>
      <c r="AF386" s="288"/>
      <c r="AG386" s="288"/>
      <c r="AH386" s="288"/>
      <c r="AI386" s="288"/>
      <c r="AJ386" s="288"/>
      <c r="AK386" s="288"/>
      <c r="AL386" s="288"/>
      <c r="AM386" s="288"/>
    </row>
    <row r="387" spans="22:39">
      <c r="V387" s="288"/>
      <c r="W387" s="288"/>
      <c r="X387" s="288"/>
      <c r="Y387" s="288"/>
      <c r="Z387" s="288"/>
      <c r="AA387" s="288"/>
      <c r="AB387" s="288"/>
      <c r="AC387" s="288"/>
      <c r="AD387" s="288"/>
      <c r="AE387" s="288"/>
      <c r="AF387" s="288"/>
      <c r="AG387" s="288"/>
      <c r="AH387" s="288"/>
      <c r="AI387" s="288"/>
      <c r="AJ387" s="288"/>
      <c r="AK387" s="288"/>
      <c r="AL387" s="288"/>
      <c r="AM387" s="288"/>
    </row>
    <row r="388" spans="22:39">
      <c r="V388" s="288"/>
      <c r="W388" s="288"/>
      <c r="X388" s="288"/>
      <c r="Y388" s="288"/>
      <c r="Z388" s="288"/>
      <c r="AA388" s="288"/>
      <c r="AB388" s="288"/>
      <c r="AC388" s="288"/>
      <c r="AD388" s="288"/>
      <c r="AE388" s="288"/>
      <c r="AF388" s="288"/>
      <c r="AG388" s="288"/>
      <c r="AH388" s="288"/>
      <c r="AI388" s="288"/>
      <c r="AJ388" s="288"/>
      <c r="AK388" s="288"/>
      <c r="AL388" s="288"/>
      <c r="AM388" s="288"/>
    </row>
    <row r="389" spans="22:39">
      <c r="V389" s="288"/>
      <c r="W389" s="288"/>
      <c r="X389" s="288"/>
      <c r="Y389" s="288"/>
      <c r="Z389" s="288"/>
      <c r="AA389" s="288"/>
      <c r="AB389" s="288"/>
      <c r="AC389" s="288"/>
      <c r="AD389" s="288"/>
      <c r="AE389" s="288"/>
      <c r="AF389" s="288"/>
      <c r="AG389" s="288"/>
      <c r="AH389" s="288"/>
      <c r="AI389" s="288"/>
      <c r="AJ389" s="288"/>
      <c r="AK389" s="288"/>
      <c r="AL389" s="288"/>
      <c r="AM389" s="288"/>
    </row>
    <row r="390" spans="22:39">
      <c r="V390" s="288"/>
      <c r="W390" s="288"/>
      <c r="X390" s="288"/>
      <c r="Y390" s="288"/>
      <c r="Z390" s="288"/>
      <c r="AA390" s="288"/>
      <c r="AB390" s="288"/>
      <c r="AC390" s="288"/>
      <c r="AD390" s="288"/>
      <c r="AE390" s="288"/>
      <c r="AF390" s="288"/>
      <c r="AG390" s="288"/>
      <c r="AH390" s="288"/>
      <c r="AI390" s="288"/>
      <c r="AJ390" s="288"/>
      <c r="AK390" s="288"/>
      <c r="AL390" s="288"/>
      <c r="AM390" s="288"/>
    </row>
    <row r="391" spans="22:39">
      <c r="V391" s="288"/>
      <c r="W391" s="288"/>
      <c r="X391" s="288"/>
      <c r="Y391" s="288"/>
      <c r="Z391" s="288"/>
      <c r="AA391" s="288"/>
      <c r="AB391" s="288"/>
      <c r="AC391" s="288"/>
      <c r="AD391" s="288"/>
      <c r="AE391" s="288"/>
      <c r="AF391" s="288"/>
      <c r="AG391" s="288"/>
      <c r="AH391" s="288"/>
      <c r="AI391" s="288"/>
      <c r="AJ391" s="288"/>
      <c r="AK391" s="288"/>
      <c r="AL391" s="288"/>
      <c r="AM391" s="288"/>
    </row>
    <row r="392" spans="22:39">
      <c r="V392" s="288"/>
      <c r="W392" s="288"/>
      <c r="X392" s="288"/>
      <c r="Y392" s="288"/>
      <c r="Z392" s="288"/>
      <c r="AA392" s="288"/>
      <c r="AB392" s="288"/>
      <c r="AC392" s="288"/>
      <c r="AD392" s="288"/>
      <c r="AE392" s="288"/>
      <c r="AF392" s="288"/>
      <c r="AG392" s="288"/>
      <c r="AH392" s="288"/>
      <c r="AI392" s="288"/>
      <c r="AJ392" s="288"/>
      <c r="AK392" s="288"/>
      <c r="AL392" s="288"/>
      <c r="AM392" s="288"/>
    </row>
    <row r="393" spans="22:39">
      <c r="V393" s="288"/>
      <c r="W393" s="288"/>
      <c r="X393" s="288"/>
      <c r="Y393" s="288"/>
      <c r="Z393" s="288"/>
      <c r="AA393" s="288"/>
      <c r="AB393" s="288"/>
      <c r="AC393" s="288"/>
      <c r="AD393" s="288"/>
      <c r="AE393" s="288"/>
      <c r="AF393" s="288"/>
      <c r="AG393" s="288"/>
      <c r="AH393" s="288"/>
      <c r="AI393" s="288"/>
      <c r="AJ393" s="288"/>
      <c r="AK393" s="288"/>
      <c r="AL393" s="288"/>
      <c r="AM393" s="288"/>
    </row>
    <row r="394" spans="22:39">
      <c r="V394" s="288"/>
      <c r="W394" s="288"/>
      <c r="X394" s="288"/>
      <c r="Y394" s="288"/>
      <c r="Z394" s="288"/>
      <c r="AA394" s="288"/>
      <c r="AB394" s="288"/>
      <c r="AC394" s="288"/>
      <c r="AD394" s="288"/>
      <c r="AE394" s="288"/>
      <c r="AF394" s="288"/>
      <c r="AG394" s="288"/>
      <c r="AH394" s="288"/>
      <c r="AI394" s="288"/>
      <c r="AJ394" s="288"/>
      <c r="AK394" s="288"/>
      <c r="AL394" s="288"/>
      <c r="AM394" s="288"/>
    </row>
    <row r="395" spans="22:39">
      <c r="V395" s="288"/>
      <c r="W395" s="288"/>
      <c r="X395" s="288"/>
      <c r="Y395" s="288"/>
      <c r="Z395" s="288"/>
      <c r="AA395" s="288"/>
      <c r="AB395" s="288"/>
      <c r="AC395" s="288"/>
      <c r="AD395" s="288"/>
      <c r="AE395" s="288"/>
      <c r="AF395" s="288"/>
      <c r="AG395" s="288"/>
      <c r="AH395" s="288"/>
      <c r="AI395" s="288"/>
      <c r="AJ395" s="288"/>
      <c r="AK395" s="288"/>
      <c r="AL395" s="288"/>
      <c r="AM395" s="288"/>
    </row>
    <row r="396" spans="22:39">
      <c r="V396" s="288"/>
      <c r="W396" s="288"/>
      <c r="X396" s="288"/>
      <c r="Y396" s="288"/>
      <c r="Z396" s="288"/>
      <c r="AA396" s="288"/>
      <c r="AB396" s="288"/>
      <c r="AC396" s="288"/>
      <c r="AD396" s="288"/>
      <c r="AE396" s="288"/>
      <c r="AF396" s="288"/>
      <c r="AG396" s="288"/>
      <c r="AH396" s="288"/>
      <c r="AI396" s="288"/>
      <c r="AJ396" s="288"/>
      <c r="AK396" s="288"/>
      <c r="AL396" s="288"/>
      <c r="AM396" s="288"/>
    </row>
    <row r="397" spans="22:39">
      <c r="V397" s="288"/>
      <c r="W397" s="288"/>
      <c r="X397" s="288"/>
      <c r="Y397" s="288"/>
      <c r="Z397" s="288"/>
      <c r="AA397" s="288"/>
      <c r="AB397" s="288"/>
      <c r="AC397" s="288"/>
      <c r="AD397" s="288"/>
      <c r="AE397" s="288"/>
      <c r="AF397" s="288"/>
      <c r="AG397" s="288"/>
      <c r="AH397" s="288"/>
      <c r="AI397" s="288"/>
      <c r="AJ397" s="288"/>
      <c r="AK397" s="288"/>
      <c r="AL397" s="288"/>
      <c r="AM397" s="288"/>
    </row>
    <row r="398" spans="22:39">
      <c r="V398" s="288"/>
      <c r="W398" s="288"/>
      <c r="X398" s="288"/>
      <c r="Y398" s="288"/>
      <c r="Z398" s="288"/>
      <c r="AA398" s="288"/>
      <c r="AB398" s="288"/>
      <c r="AC398" s="288"/>
      <c r="AD398" s="288"/>
      <c r="AE398" s="288"/>
      <c r="AF398" s="288"/>
      <c r="AG398" s="288"/>
      <c r="AH398" s="288"/>
      <c r="AI398" s="288"/>
      <c r="AJ398" s="288"/>
      <c r="AK398" s="288"/>
      <c r="AL398" s="288"/>
      <c r="AM398" s="288"/>
    </row>
    <row r="399" spans="22:39">
      <c r="V399" s="288"/>
      <c r="W399" s="288"/>
      <c r="X399" s="288"/>
      <c r="Y399" s="288"/>
      <c r="Z399" s="288"/>
      <c r="AA399" s="288"/>
      <c r="AB399" s="288"/>
      <c r="AC399" s="288"/>
      <c r="AD399" s="288"/>
      <c r="AE399" s="288"/>
      <c r="AF399" s="288"/>
      <c r="AG399" s="288"/>
      <c r="AH399" s="288"/>
      <c r="AI399" s="288"/>
      <c r="AJ399" s="288"/>
      <c r="AK399" s="288"/>
      <c r="AL399" s="288"/>
      <c r="AM399" s="288"/>
    </row>
    <row r="400" spans="22:39">
      <c r="V400" s="288"/>
      <c r="W400" s="288"/>
      <c r="X400" s="288"/>
      <c r="Y400" s="288"/>
      <c r="Z400" s="288"/>
      <c r="AA400" s="288"/>
      <c r="AB400" s="288"/>
      <c r="AC400" s="288"/>
      <c r="AD400" s="288"/>
      <c r="AE400" s="288"/>
      <c r="AF400" s="288"/>
      <c r="AG400" s="288"/>
      <c r="AH400" s="288"/>
      <c r="AI400" s="288"/>
      <c r="AJ400" s="288"/>
      <c r="AK400" s="288"/>
      <c r="AL400" s="288"/>
      <c r="AM400" s="288"/>
    </row>
    <row r="401" spans="22:39">
      <c r="V401" s="288"/>
      <c r="W401" s="288"/>
      <c r="X401" s="288"/>
      <c r="Y401" s="288"/>
      <c r="Z401" s="288"/>
      <c r="AA401" s="288"/>
      <c r="AB401" s="288"/>
      <c r="AC401" s="288"/>
      <c r="AD401" s="288"/>
      <c r="AE401" s="288"/>
      <c r="AF401" s="288"/>
      <c r="AG401" s="288"/>
      <c r="AH401" s="288"/>
      <c r="AI401" s="288"/>
      <c r="AJ401" s="288"/>
      <c r="AK401" s="288"/>
      <c r="AL401" s="288"/>
      <c r="AM401" s="288"/>
    </row>
    <row r="402" spans="22:39">
      <c r="V402" s="288"/>
      <c r="W402" s="288"/>
      <c r="X402" s="288"/>
      <c r="Y402" s="288"/>
      <c r="Z402" s="288"/>
      <c r="AA402" s="288"/>
      <c r="AB402" s="288"/>
      <c r="AC402" s="288"/>
      <c r="AD402" s="288"/>
      <c r="AE402" s="288"/>
      <c r="AF402" s="288"/>
      <c r="AG402" s="288"/>
      <c r="AH402" s="288"/>
      <c r="AI402" s="288"/>
      <c r="AJ402" s="288"/>
      <c r="AK402" s="288"/>
      <c r="AL402" s="288"/>
      <c r="AM402" s="288"/>
    </row>
    <row r="403" spans="22:39">
      <c r="V403" s="288"/>
      <c r="W403" s="288"/>
      <c r="X403" s="288"/>
      <c r="Y403" s="288"/>
      <c r="Z403" s="288"/>
      <c r="AA403" s="288"/>
      <c r="AB403" s="288"/>
      <c r="AC403" s="288"/>
      <c r="AD403" s="288"/>
      <c r="AE403" s="288"/>
      <c r="AF403" s="288"/>
      <c r="AG403" s="288"/>
      <c r="AH403" s="288"/>
      <c r="AI403" s="288"/>
      <c r="AJ403" s="288"/>
      <c r="AK403" s="288"/>
      <c r="AL403" s="288"/>
      <c r="AM403" s="288"/>
    </row>
    <row r="404" spans="22:39">
      <c r="V404" s="288"/>
      <c r="W404" s="288"/>
      <c r="X404" s="288"/>
      <c r="Y404" s="288"/>
      <c r="Z404" s="288"/>
      <c r="AA404" s="288"/>
      <c r="AB404" s="288"/>
      <c r="AC404" s="288"/>
      <c r="AD404" s="288"/>
      <c r="AE404" s="288"/>
      <c r="AF404" s="288"/>
      <c r="AG404" s="288"/>
      <c r="AH404" s="288"/>
      <c r="AI404" s="288"/>
      <c r="AJ404" s="288"/>
      <c r="AK404" s="288"/>
      <c r="AL404" s="288"/>
      <c r="AM404" s="288"/>
    </row>
    <row r="405" spans="22:39">
      <c r="V405" s="288"/>
      <c r="W405" s="288"/>
      <c r="X405" s="288"/>
      <c r="Y405" s="288"/>
      <c r="Z405" s="288"/>
      <c r="AA405" s="288"/>
      <c r="AB405" s="288"/>
      <c r="AC405" s="288"/>
      <c r="AD405" s="288"/>
      <c r="AE405" s="288"/>
      <c r="AF405" s="288"/>
      <c r="AG405" s="288"/>
      <c r="AH405" s="288"/>
      <c r="AI405" s="288"/>
      <c r="AJ405" s="288"/>
      <c r="AK405" s="288"/>
      <c r="AL405" s="288"/>
      <c r="AM405" s="288"/>
    </row>
    <row r="406" spans="22:39">
      <c r="V406" s="288"/>
      <c r="W406" s="288"/>
      <c r="X406" s="288"/>
      <c r="Y406" s="288"/>
      <c r="Z406" s="288"/>
      <c r="AA406" s="288"/>
      <c r="AB406" s="288"/>
      <c r="AC406" s="288"/>
      <c r="AD406" s="288"/>
      <c r="AE406" s="288"/>
      <c r="AF406" s="288"/>
      <c r="AG406" s="288"/>
      <c r="AH406" s="288"/>
      <c r="AI406" s="288"/>
      <c r="AJ406" s="288"/>
      <c r="AK406" s="288"/>
      <c r="AL406" s="288"/>
      <c r="AM406" s="288"/>
    </row>
    <row r="407" spans="22:39">
      <c r="V407" s="288"/>
      <c r="W407" s="288"/>
      <c r="X407" s="288"/>
      <c r="Y407" s="288"/>
      <c r="Z407" s="288"/>
      <c r="AA407" s="288"/>
      <c r="AB407" s="288"/>
      <c r="AC407" s="288"/>
      <c r="AD407" s="288"/>
      <c r="AE407" s="288"/>
      <c r="AF407" s="288"/>
      <c r="AG407" s="288"/>
      <c r="AH407" s="288"/>
      <c r="AI407" s="288"/>
      <c r="AJ407" s="288"/>
      <c r="AK407" s="288"/>
      <c r="AL407" s="288"/>
      <c r="AM407" s="288"/>
    </row>
    <row r="408" spans="22:39">
      <c r="V408" s="288"/>
      <c r="W408" s="288"/>
      <c r="X408" s="288"/>
      <c r="Y408" s="288"/>
      <c r="Z408" s="288"/>
      <c r="AA408" s="288"/>
      <c r="AB408" s="288"/>
      <c r="AC408" s="288"/>
      <c r="AD408" s="288"/>
      <c r="AE408" s="288"/>
      <c r="AF408" s="288"/>
      <c r="AG408" s="288"/>
      <c r="AH408" s="288"/>
      <c r="AI408" s="288"/>
      <c r="AJ408" s="288"/>
      <c r="AK408" s="288"/>
      <c r="AL408" s="288"/>
      <c r="AM408" s="288"/>
    </row>
    <row r="409" spans="22:39">
      <c r="V409" s="288"/>
      <c r="W409" s="288"/>
      <c r="X409" s="288"/>
      <c r="Y409" s="288"/>
      <c r="Z409" s="288"/>
      <c r="AA409" s="288"/>
      <c r="AB409" s="288"/>
      <c r="AC409" s="288"/>
      <c r="AD409" s="288"/>
      <c r="AE409" s="288"/>
      <c r="AF409" s="288"/>
      <c r="AG409" s="288"/>
      <c r="AH409" s="288"/>
      <c r="AI409" s="288"/>
      <c r="AJ409" s="288"/>
      <c r="AK409" s="288"/>
      <c r="AL409" s="288"/>
      <c r="AM409" s="288"/>
    </row>
    <row r="410" spans="22:39">
      <c r="V410" s="288"/>
      <c r="W410" s="288"/>
      <c r="X410" s="288"/>
      <c r="Y410" s="288"/>
      <c r="Z410" s="288"/>
      <c r="AA410" s="288"/>
      <c r="AB410" s="288"/>
      <c r="AC410" s="288"/>
      <c r="AD410" s="288"/>
      <c r="AE410" s="288"/>
      <c r="AF410" s="288"/>
      <c r="AG410" s="288"/>
      <c r="AH410" s="288"/>
      <c r="AI410" s="288"/>
      <c r="AJ410" s="288"/>
      <c r="AK410" s="288"/>
      <c r="AL410" s="288"/>
      <c r="AM410" s="288"/>
    </row>
    <row r="411" spans="22:39">
      <c r="V411" s="288"/>
      <c r="W411" s="288"/>
      <c r="X411" s="288"/>
      <c r="Y411" s="288"/>
      <c r="Z411" s="288"/>
      <c r="AA411" s="288"/>
      <c r="AB411" s="288"/>
      <c r="AC411" s="288"/>
      <c r="AD411" s="288"/>
      <c r="AE411" s="288"/>
      <c r="AF411" s="288"/>
      <c r="AG411" s="288"/>
      <c r="AH411" s="288"/>
      <c r="AI411" s="288"/>
      <c r="AJ411" s="288"/>
      <c r="AK411" s="288"/>
      <c r="AL411" s="288"/>
      <c r="AM411" s="288"/>
    </row>
    <row r="412" spans="22:39">
      <c r="V412" s="288"/>
      <c r="W412" s="288"/>
      <c r="X412" s="288"/>
      <c r="Y412" s="288"/>
      <c r="Z412" s="288"/>
      <c r="AA412" s="288"/>
      <c r="AB412" s="288"/>
      <c r="AC412" s="288"/>
      <c r="AD412" s="288"/>
      <c r="AE412" s="288"/>
      <c r="AF412" s="288"/>
      <c r="AG412" s="288"/>
      <c r="AH412" s="288"/>
      <c r="AI412" s="288"/>
      <c r="AJ412" s="288"/>
      <c r="AK412" s="288"/>
      <c r="AL412" s="288"/>
      <c r="AM412" s="288"/>
    </row>
    <row r="413" spans="22:39">
      <c r="V413" s="288"/>
      <c r="W413" s="288"/>
      <c r="X413" s="288"/>
      <c r="Y413" s="288"/>
      <c r="Z413" s="288"/>
      <c r="AA413" s="288"/>
      <c r="AB413" s="288"/>
      <c r="AC413" s="288"/>
      <c r="AD413" s="288"/>
      <c r="AE413" s="288"/>
      <c r="AF413" s="288"/>
      <c r="AG413" s="288"/>
      <c r="AH413" s="288"/>
      <c r="AI413" s="288"/>
      <c r="AJ413" s="288"/>
      <c r="AK413" s="288"/>
      <c r="AL413" s="288"/>
      <c r="AM413" s="288"/>
    </row>
    <row r="414" spans="22:39">
      <c r="V414" s="288"/>
      <c r="W414" s="288"/>
      <c r="X414" s="288"/>
      <c r="Y414" s="288"/>
      <c r="Z414" s="288"/>
      <c r="AA414" s="288"/>
      <c r="AB414" s="288"/>
      <c r="AC414" s="288"/>
      <c r="AD414" s="288"/>
      <c r="AE414" s="288"/>
      <c r="AF414" s="288"/>
      <c r="AG414" s="288"/>
      <c r="AH414" s="288"/>
      <c r="AI414" s="288"/>
      <c r="AJ414" s="288"/>
      <c r="AK414" s="288"/>
      <c r="AL414" s="288"/>
      <c r="AM414" s="288"/>
    </row>
    <row r="415" spans="22:39">
      <c r="V415" s="288"/>
      <c r="W415" s="288"/>
      <c r="X415" s="288"/>
      <c r="Y415" s="288"/>
      <c r="Z415" s="288"/>
      <c r="AA415" s="288"/>
      <c r="AB415" s="288"/>
      <c r="AC415" s="288"/>
      <c r="AD415" s="288"/>
      <c r="AE415" s="288"/>
      <c r="AF415" s="288"/>
      <c r="AG415" s="288"/>
      <c r="AH415" s="288"/>
      <c r="AI415" s="288"/>
      <c r="AJ415" s="288"/>
      <c r="AK415" s="288"/>
      <c r="AL415" s="288"/>
      <c r="AM415" s="288"/>
    </row>
    <row r="416" spans="22:39">
      <c r="V416" s="288"/>
      <c r="W416" s="288"/>
      <c r="X416" s="288"/>
      <c r="Y416" s="288"/>
      <c r="Z416" s="288"/>
      <c r="AA416" s="288"/>
      <c r="AB416" s="288"/>
      <c r="AC416" s="288"/>
      <c r="AD416" s="288"/>
      <c r="AE416" s="288"/>
      <c r="AF416" s="288"/>
      <c r="AG416" s="288"/>
      <c r="AH416" s="288"/>
      <c r="AI416" s="288"/>
      <c r="AJ416" s="288"/>
      <c r="AK416" s="288"/>
      <c r="AL416" s="288"/>
      <c r="AM416" s="288"/>
    </row>
    <row r="417" spans="22:39">
      <c r="V417" s="288"/>
      <c r="W417" s="288"/>
      <c r="X417" s="288"/>
      <c r="Y417" s="288"/>
      <c r="Z417" s="288"/>
      <c r="AA417" s="288"/>
      <c r="AB417" s="288"/>
      <c r="AC417" s="288"/>
      <c r="AD417" s="288"/>
      <c r="AE417" s="288"/>
      <c r="AF417" s="288"/>
      <c r="AG417" s="288"/>
      <c r="AH417" s="288"/>
      <c r="AI417" s="288"/>
      <c r="AJ417" s="288"/>
      <c r="AK417" s="288"/>
      <c r="AL417" s="288"/>
      <c r="AM417" s="288"/>
    </row>
    <row r="418" spans="22:39">
      <c r="V418" s="288"/>
      <c r="W418" s="288"/>
      <c r="X418" s="288"/>
      <c r="Y418" s="288"/>
      <c r="Z418" s="288"/>
      <c r="AA418" s="288"/>
      <c r="AB418" s="288"/>
      <c r="AC418" s="288"/>
      <c r="AD418" s="288"/>
      <c r="AE418" s="288"/>
      <c r="AF418" s="288"/>
      <c r="AG418" s="288"/>
      <c r="AH418" s="288"/>
      <c r="AI418" s="288"/>
      <c r="AJ418" s="288"/>
      <c r="AK418" s="288"/>
      <c r="AL418" s="288"/>
      <c r="AM418" s="288"/>
    </row>
    <row r="419" spans="22:39">
      <c r="V419" s="288"/>
      <c r="W419" s="288"/>
      <c r="X419" s="288"/>
      <c r="Y419" s="288"/>
      <c r="Z419" s="288"/>
      <c r="AA419" s="288"/>
      <c r="AB419" s="288"/>
      <c r="AC419" s="288"/>
      <c r="AD419" s="288"/>
      <c r="AE419" s="288"/>
      <c r="AF419" s="288"/>
      <c r="AG419" s="288"/>
      <c r="AH419" s="288"/>
      <c r="AI419" s="288"/>
      <c r="AJ419" s="288"/>
      <c r="AK419" s="288"/>
      <c r="AL419" s="288"/>
      <c r="AM419" s="288"/>
    </row>
    <row r="420" spans="22:39">
      <c r="V420" s="288"/>
      <c r="W420" s="288"/>
      <c r="X420" s="288"/>
      <c r="Y420" s="288"/>
      <c r="Z420" s="288"/>
      <c r="AA420" s="288"/>
      <c r="AB420" s="288"/>
      <c r="AC420" s="288"/>
      <c r="AD420" s="288"/>
      <c r="AE420" s="288"/>
      <c r="AF420" s="288"/>
      <c r="AG420" s="288"/>
      <c r="AH420" s="288"/>
      <c r="AI420" s="288"/>
      <c r="AJ420" s="288"/>
      <c r="AK420" s="288"/>
      <c r="AL420" s="288"/>
      <c r="AM420" s="288"/>
    </row>
    <row r="421" spans="22:39">
      <c r="V421" s="288"/>
      <c r="W421" s="288"/>
      <c r="X421" s="288"/>
      <c r="Y421" s="288"/>
      <c r="Z421" s="288"/>
      <c r="AA421" s="288"/>
      <c r="AB421" s="288"/>
      <c r="AC421" s="288"/>
      <c r="AD421" s="288"/>
      <c r="AE421" s="288"/>
      <c r="AF421" s="288"/>
      <c r="AG421" s="288"/>
      <c r="AH421" s="288"/>
      <c r="AI421" s="288"/>
      <c r="AJ421" s="288"/>
      <c r="AK421" s="288"/>
      <c r="AL421" s="288"/>
      <c r="AM421" s="288"/>
    </row>
    <row r="422" spans="22:39">
      <c r="V422" s="288"/>
      <c r="W422" s="288"/>
      <c r="X422" s="288"/>
      <c r="Y422" s="288"/>
      <c r="Z422" s="288"/>
      <c r="AA422" s="288"/>
      <c r="AB422" s="288"/>
      <c r="AC422" s="288"/>
      <c r="AD422" s="288"/>
      <c r="AE422" s="288"/>
      <c r="AF422" s="288"/>
      <c r="AG422" s="288"/>
      <c r="AH422" s="288"/>
      <c r="AI422" s="288"/>
      <c r="AJ422" s="288"/>
      <c r="AK422" s="288"/>
      <c r="AL422" s="288"/>
      <c r="AM422" s="288"/>
    </row>
    <row r="423" spans="22:39">
      <c r="V423" s="288"/>
      <c r="W423" s="288"/>
      <c r="X423" s="288"/>
      <c r="Y423" s="288"/>
      <c r="Z423" s="288"/>
      <c r="AA423" s="288"/>
      <c r="AB423" s="288"/>
      <c r="AC423" s="288"/>
      <c r="AD423" s="288"/>
      <c r="AE423" s="288"/>
      <c r="AF423" s="288"/>
      <c r="AG423" s="288"/>
      <c r="AH423" s="288"/>
      <c r="AI423" s="288"/>
      <c r="AJ423" s="288"/>
      <c r="AK423" s="288"/>
      <c r="AL423" s="288"/>
      <c r="AM423" s="288"/>
    </row>
    <row r="424" spans="22:39">
      <c r="V424" s="288"/>
      <c r="W424" s="288"/>
      <c r="X424" s="288"/>
      <c r="Y424" s="288"/>
      <c r="Z424" s="288"/>
      <c r="AA424" s="288"/>
      <c r="AB424" s="288"/>
      <c r="AC424" s="288"/>
      <c r="AD424" s="288"/>
      <c r="AE424" s="288"/>
      <c r="AF424" s="288"/>
      <c r="AG424" s="288"/>
      <c r="AH424" s="288"/>
      <c r="AI424" s="288"/>
      <c r="AJ424" s="288"/>
      <c r="AK424" s="288"/>
      <c r="AL424" s="288"/>
      <c r="AM424" s="288"/>
    </row>
    <row r="425" spans="22:39">
      <c r="V425" s="288"/>
      <c r="W425" s="288"/>
      <c r="X425" s="288"/>
      <c r="Y425" s="288"/>
      <c r="Z425" s="288"/>
      <c r="AA425" s="288"/>
      <c r="AB425" s="288"/>
      <c r="AC425" s="288"/>
      <c r="AD425" s="288"/>
      <c r="AE425" s="288"/>
      <c r="AF425" s="288"/>
      <c r="AG425" s="288"/>
      <c r="AH425" s="288"/>
      <c r="AI425" s="288"/>
      <c r="AJ425" s="288"/>
      <c r="AK425" s="288"/>
      <c r="AL425" s="288"/>
      <c r="AM425" s="288"/>
    </row>
    <row r="426" spans="22:39">
      <c r="V426" s="288"/>
      <c r="W426" s="288"/>
      <c r="X426" s="288"/>
      <c r="Y426" s="288"/>
      <c r="Z426" s="288"/>
      <c r="AA426" s="288"/>
      <c r="AB426" s="288"/>
      <c r="AC426" s="288"/>
      <c r="AD426" s="288"/>
      <c r="AE426" s="288"/>
      <c r="AF426" s="288"/>
      <c r="AG426" s="288"/>
      <c r="AH426" s="288"/>
      <c r="AI426" s="288"/>
      <c r="AJ426" s="288"/>
      <c r="AK426" s="288"/>
      <c r="AL426" s="288"/>
      <c r="AM426" s="288"/>
    </row>
    <row r="427" spans="22:39">
      <c r="V427" s="288"/>
      <c r="W427" s="288"/>
      <c r="X427" s="288"/>
      <c r="Y427" s="288"/>
      <c r="Z427" s="288"/>
      <c r="AA427" s="288"/>
      <c r="AB427" s="288"/>
      <c r="AC427" s="288"/>
      <c r="AD427" s="288"/>
      <c r="AE427" s="288"/>
      <c r="AF427" s="288"/>
      <c r="AG427" s="288"/>
      <c r="AH427" s="288"/>
      <c r="AI427" s="288"/>
      <c r="AJ427" s="288"/>
      <c r="AK427" s="288"/>
      <c r="AL427" s="288"/>
      <c r="AM427" s="288"/>
    </row>
    <row r="428" spans="22:39">
      <c r="V428" s="288"/>
      <c r="W428" s="288"/>
      <c r="X428" s="288"/>
      <c r="Y428" s="288"/>
      <c r="Z428" s="288"/>
      <c r="AA428" s="288"/>
      <c r="AB428" s="288"/>
      <c r="AC428" s="288"/>
      <c r="AD428" s="288"/>
      <c r="AE428" s="288"/>
      <c r="AF428" s="288"/>
      <c r="AG428" s="288"/>
      <c r="AH428" s="288"/>
      <c r="AI428" s="288"/>
      <c r="AJ428" s="288"/>
      <c r="AK428" s="288"/>
      <c r="AL428" s="288"/>
      <c r="AM428" s="288"/>
    </row>
    <row r="429" spans="22:39">
      <c r="V429" s="288"/>
      <c r="W429" s="288"/>
      <c r="X429" s="288"/>
      <c r="Y429" s="288"/>
      <c r="Z429" s="288"/>
      <c r="AA429" s="288"/>
      <c r="AB429" s="288"/>
      <c r="AC429" s="288"/>
      <c r="AD429" s="288"/>
      <c r="AE429" s="288"/>
      <c r="AF429" s="288"/>
      <c r="AG429" s="288"/>
      <c r="AH429" s="288"/>
      <c r="AI429" s="288"/>
      <c r="AJ429" s="288"/>
      <c r="AK429" s="288"/>
      <c r="AL429" s="288"/>
      <c r="AM429" s="288"/>
    </row>
    <row r="430" spans="22:39">
      <c r="V430" s="288"/>
      <c r="W430" s="288"/>
      <c r="X430" s="288"/>
      <c r="Y430" s="288"/>
      <c r="Z430" s="288"/>
      <c r="AA430" s="288"/>
      <c r="AB430" s="288"/>
      <c r="AC430" s="288"/>
      <c r="AD430" s="288"/>
      <c r="AE430" s="288"/>
      <c r="AF430" s="288"/>
      <c r="AG430" s="288"/>
      <c r="AH430" s="288"/>
      <c r="AI430" s="288"/>
      <c r="AJ430" s="288"/>
      <c r="AK430" s="288"/>
      <c r="AL430" s="288"/>
      <c r="AM430" s="288"/>
    </row>
    <row r="431" spans="22:39">
      <c r="V431" s="288"/>
      <c r="W431" s="288"/>
      <c r="X431" s="288"/>
      <c r="Y431" s="288"/>
      <c r="Z431" s="288"/>
      <c r="AA431" s="288"/>
      <c r="AB431" s="288"/>
      <c r="AC431" s="288"/>
      <c r="AD431" s="288"/>
      <c r="AE431" s="288"/>
      <c r="AF431" s="288"/>
      <c r="AG431" s="288"/>
      <c r="AH431" s="288"/>
      <c r="AI431" s="288"/>
      <c r="AJ431" s="288"/>
      <c r="AK431" s="288"/>
      <c r="AL431" s="288"/>
      <c r="AM431" s="288"/>
    </row>
    <row r="432" spans="22:39">
      <c r="V432" s="288"/>
      <c r="W432" s="288"/>
      <c r="X432" s="288"/>
      <c r="Y432" s="288"/>
      <c r="Z432" s="288"/>
      <c r="AA432" s="288"/>
      <c r="AB432" s="288"/>
      <c r="AC432" s="288"/>
      <c r="AD432" s="288"/>
      <c r="AE432" s="288"/>
      <c r="AF432" s="288"/>
      <c r="AG432" s="288"/>
      <c r="AH432" s="288"/>
      <c r="AI432" s="288"/>
      <c r="AJ432" s="288"/>
      <c r="AK432" s="288"/>
      <c r="AL432" s="288"/>
      <c r="AM432" s="288"/>
    </row>
    <row r="433" spans="22:39">
      <c r="V433" s="288"/>
      <c r="W433" s="288"/>
      <c r="X433" s="288"/>
      <c r="Y433" s="288"/>
      <c r="Z433" s="288"/>
      <c r="AA433" s="288"/>
      <c r="AB433" s="288"/>
      <c r="AC433" s="288"/>
      <c r="AD433" s="288"/>
      <c r="AE433" s="288"/>
      <c r="AF433" s="288"/>
      <c r="AG433" s="288"/>
      <c r="AH433" s="288"/>
      <c r="AI433" s="288"/>
      <c r="AJ433" s="288"/>
      <c r="AK433" s="288"/>
      <c r="AL433" s="288"/>
      <c r="AM433" s="288"/>
    </row>
    <row r="434" spans="22:39">
      <c r="V434" s="288"/>
      <c r="W434" s="288"/>
      <c r="X434" s="288"/>
      <c r="Y434" s="288"/>
      <c r="Z434" s="288"/>
      <c r="AA434" s="288"/>
      <c r="AB434" s="288"/>
      <c r="AC434" s="288"/>
      <c r="AD434" s="288"/>
      <c r="AE434" s="288"/>
      <c r="AF434" s="288"/>
      <c r="AG434" s="288"/>
      <c r="AH434" s="288"/>
      <c r="AI434" s="288"/>
      <c r="AJ434" s="288"/>
      <c r="AK434" s="288"/>
      <c r="AL434" s="288"/>
      <c r="AM434" s="288"/>
    </row>
    <row r="435" spans="22:39">
      <c r="V435" s="288"/>
      <c r="W435" s="288"/>
      <c r="X435" s="288"/>
      <c r="Y435" s="288"/>
      <c r="Z435" s="288"/>
      <c r="AA435" s="288"/>
      <c r="AB435" s="288"/>
      <c r="AC435" s="288"/>
      <c r="AD435" s="288"/>
      <c r="AE435" s="288"/>
      <c r="AF435" s="288"/>
      <c r="AG435" s="288"/>
      <c r="AH435" s="288"/>
      <c r="AI435" s="288"/>
      <c r="AJ435" s="288"/>
      <c r="AK435" s="288"/>
      <c r="AL435" s="288"/>
      <c r="AM435" s="288"/>
    </row>
    <row r="436" spans="22:39">
      <c r="V436" s="288"/>
      <c r="W436" s="288"/>
      <c r="X436" s="288"/>
      <c r="Y436" s="288"/>
      <c r="Z436" s="288"/>
      <c r="AA436" s="288"/>
      <c r="AB436" s="288"/>
      <c r="AC436" s="288"/>
      <c r="AD436" s="288"/>
      <c r="AE436" s="288"/>
      <c r="AF436" s="288"/>
      <c r="AG436" s="288"/>
      <c r="AH436" s="288"/>
      <c r="AI436" s="288"/>
      <c r="AJ436" s="288"/>
      <c r="AK436" s="288"/>
      <c r="AL436" s="288"/>
      <c r="AM436" s="288"/>
    </row>
    <row r="437" spans="22:39">
      <c r="V437" s="288"/>
      <c r="W437" s="288"/>
      <c r="X437" s="288"/>
      <c r="Y437" s="288"/>
      <c r="Z437" s="288"/>
      <c r="AA437" s="288"/>
      <c r="AB437" s="288"/>
      <c r="AC437" s="288"/>
      <c r="AD437" s="288"/>
      <c r="AE437" s="288"/>
      <c r="AF437" s="288"/>
      <c r="AG437" s="288"/>
      <c r="AH437" s="288"/>
      <c r="AI437" s="288"/>
      <c r="AJ437" s="288"/>
      <c r="AK437" s="288"/>
      <c r="AL437" s="288"/>
      <c r="AM437" s="288"/>
    </row>
    <row r="438" spans="22:39">
      <c r="V438" s="288"/>
      <c r="W438" s="288"/>
      <c r="X438" s="288"/>
      <c r="Y438" s="288"/>
      <c r="Z438" s="288"/>
      <c r="AA438" s="288"/>
      <c r="AB438" s="288"/>
      <c r="AC438" s="288"/>
      <c r="AD438" s="288"/>
      <c r="AE438" s="288"/>
      <c r="AF438" s="288"/>
      <c r="AG438" s="288"/>
      <c r="AH438" s="288"/>
      <c r="AI438" s="288"/>
      <c r="AJ438" s="288"/>
      <c r="AK438" s="288"/>
      <c r="AL438" s="288"/>
      <c r="AM438" s="288"/>
    </row>
    <row r="439" spans="22:39">
      <c r="V439" s="288"/>
      <c r="W439" s="288"/>
      <c r="X439" s="288"/>
      <c r="Y439" s="288"/>
      <c r="Z439" s="288"/>
      <c r="AA439" s="288"/>
      <c r="AB439" s="288"/>
      <c r="AC439" s="288"/>
      <c r="AD439" s="288"/>
      <c r="AE439" s="288"/>
      <c r="AF439" s="288"/>
      <c r="AG439" s="288"/>
      <c r="AH439" s="288"/>
      <c r="AI439" s="288"/>
      <c r="AJ439" s="288"/>
      <c r="AK439" s="288"/>
      <c r="AL439" s="288"/>
      <c r="AM439" s="288"/>
    </row>
    <row r="440" spans="22:39">
      <c r="V440" s="288"/>
      <c r="W440" s="288"/>
      <c r="X440" s="288"/>
      <c r="Y440" s="288"/>
      <c r="Z440" s="288"/>
      <c r="AA440" s="288"/>
      <c r="AB440" s="288"/>
      <c r="AC440" s="288"/>
      <c r="AD440" s="288"/>
      <c r="AE440" s="288"/>
      <c r="AF440" s="288"/>
      <c r="AG440" s="288"/>
      <c r="AH440" s="288"/>
      <c r="AI440" s="288"/>
      <c r="AJ440" s="288"/>
      <c r="AK440" s="288"/>
      <c r="AL440" s="288"/>
      <c r="AM440" s="288"/>
    </row>
    <row r="441" spans="22:39">
      <c r="V441" s="288"/>
      <c r="W441" s="288"/>
      <c r="X441" s="288"/>
      <c r="Y441" s="288"/>
      <c r="Z441" s="288"/>
      <c r="AA441" s="288"/>
      <c r="AB441" s="288"/>
      <c r="AC441" s="288"/>
      <c r="AD441" s="288"/>
      <c r="AE441" s="288"/>
      <c r="AF441" s="288"/>
      <c r="AG441" s="288"/>
      <c r="AH441" s="288"/>
      <c r="AI441" s="288"/>
      <c r="AJ441" s="288"/>
      <c r="AK441" s="288"/>
      <c r="AL441" s="288"/>
      <c r="AM441" s="288"/>
    </row>
    <row r="442" spans="22:39">
      <c r="V442" s="288"/>
      <c r="W442" s="288"/>
      <c r="X442" s="288"/>
      <c r="Y442" s="288"/>
      <c r="Z442" s="288"/>
      <c r="AA442" s="288"/>
      <c r="AB442" s="288"/>
      <c r="AC442" s="288"/>
      <c r="AD442" s="288"/>
      <c r="AE442" s="288"/>
      <c r="AF442" s="288"/>
      <c r="AG442" s="288"/>
      <c r="AH442" s="288"/>
      <c r="AI442" s="288"/>
      <c r="AJ442" s="288"/>
      <c r="AK442" s="288"/>
      <c r="AL442" s="288"/>
      <c r="AM442" s="288"/>
    </row>
    <row r="443" spans="22:39">
      <c r="V443" s="288"/>
      <c r="W443" s="288"/>
      <c r="X443" s="288"/>
      <c r="Y443" s="288"/>
      <c r="Z443" s="288"/>
      <c r="AA443" s="288"/>
      <c r="AB443" s="288"/>
      <c r="AC443" s="288"/>
      <c r="AD443" s="288"/>
      <c r="AE443" s="288"/>
      <c r="AF443" s="288"/>
      <c r="AG443" s="288"/>
      <c r="AH443" s="288"/>
      <c r="AI443" s="288"/>
      <c r="AJ443" s="288"/>
      <c r="AK443" s="288"/>
      <c r="AL443" s="288"/>
      <c r="AM443" s="288"/>
    </row>
    <row r="444" spans="22:39">
      <c r="V444" s="288"/>
      <c r="W444" s="288"/>
      <c r="X444" s="288"/>
      <c r="Y444" s="288"/>
      <c r="Z444" s="288"/>
      <c r="AA444" s="288"/>
      <c r="AB444" s="288"/>
      <c r="AC444" s="288"/>
      <c r="AD444" s="288"/>
      <c r="AE444" s="288"/>
      <c r="AF444" s="288"/>
      <c r="AG444" s="288"/>
      <c r="AH444" s="288"/>
      <c r="AI444" s="288"/>
      <c r="AJ444" s="288"/>
      <c r="AK444" s="288"/>
      <c r="AL444" s="288"/>
      <c r="AM444" s="288"/>
    </row>
    <row r="445" spans="22:39">
      <c r="V445" s="288"/>
      <c r="W445" s="288"/>
      <c r="X445" s="288"/>
      <c r="Y445" s="288"/>
      <c r="Z445" s="288"/>
      <c r="AA445" s="288"/>
      <c r="AB445" s="288"/>
      <c r="AC445" s="288"/>
      <c r="AD445" s="288"/>
      <c r="AE445" s="288"/>
      <c r="AF445" s="288"/>
      <c r="AG445" s="288"/>
      <c r="AH445" s="288"/>
      <c r="AI445" s="288"/>
      <c r="AJ445" s="288"/>
      <c r="AK445" s="288"/>
      <c r="AL445" s="288"/>
      <c r="AM445" s="288"/>
    </row>
    <row r="446" spans="22:39">
      <c r="V446" s="288"/>
      <c r="W446" s="288"/>
      <c r="X446" s="288"/>
      <c r="Y446" s="288"/>
      <c r="Z446" s="288"/>
      <c r="AA446" s="288"/>
      <c r="AB446" s="288"/>
      <c r="AC446" s="288"/>
      <c r="AD446" s="288"/>
      <c r="AE446" s="288"/>
      <c r="AF446" s="288"/>
      <c r="AG446" s="288"/>
      <c r="AH446" s="288"/>
      <c r="AI446" s="288"/>
      <c r="AJ446" s="288"/>
      <c r="AK446" s="288"/>
      <c r="AL446" s="288"/>
      <c r="AM446" s="288"/>
    </row>
    <row r="447" spans="22:39">
      <c r="V447" s="288"/>
      <c r="W447" s="288"/>
      <c r="X447" s="288"/>
      <c r="Y447" s="288"/>
      <c r="Z447" s="288"/>
      <c r="AA447" s="288"/>
      <c r="AB447" s="288"/>
      <c r="AC447" s="288"/>
      <c r="AD447" s="288"/>
      <c r="AE447" s="288"/>
      <c r="AF447" s="288"/>
      <c r="AG447" s="288"/>
      <c r="AH447" s="288"/>
      <c r="AI447" s="288"/>
      <c r="AJ447" s="288"/>
      <c r="AK447" s="288"/>
      <c r="AL447" s="288"/>
      <c r="AM447" s="288"/>
    </row>
    <row r="448" spans="22:39">
      <c r="V448" s="288"/>
      <c r="W448" s="288"/>
      <c r="X448" s="288"/>
      <c r="Y448" s="288"/>
      <c r="Z448" s="288"/>
      <c r="AA448" s="288"/>
      <c r="AB448" s="288"/>
      <c r="AC448" s="288"/>
      <c r="AD448" s="288"/>
      <c r="AE448" s="288"/>
      <c r="AF448" s="288"/>
      <c r="AG448" s="288"/>
      <c r="AH448" s="288"/>
      <c r="AI448" s="288"/>
      <c r="AJ448" s="288"/>
      <c r="AK448" s="288"/>
      <c r="AL448" s="288"/>
      <c r="AM448" s="288"/>
    </row>
    <row r="449" spans="22:39">
      <c r="V449" s="288"/>
      <c r="W449" s="288"/>
      <c r="X449" s="288"/>
      <c r="Y449" s="288"/>
      <c r="Z449" s="288"/>
      <c r="AA449" s="288"/>
      <c r="AB449" s="288"/>
      <c r="AC449" s="288"/>
      <c r="AD449" s="288"/>
      <c r="AE449" s="288"/>
      <c r="AF449" s="288"/>
      <c r="AG449" s="288"/>
      <c r="AH449" s="288"/>
      <c r="AI449" s="288"/>
      <c r="AJ449" s="288"/>
      <c r="AK449" s="288"/>
      <c r="AL449" s="288"/>
      <c r="AM449" s="288"/>
    </row>
    <row r="450" spans="22:39">
      <c r="V450" s="288"/>
      <c r="W450" s="288"/>
      <c r="X450" s="288"/>
      <c r="Y450" s="288"/>
      <c r="Z450" s="288"/>
      <c r="AA450" s="288"/>
      <c r="AB450" s="288"/>
      <c r="AC450" s="288"/>
      <c r="AD450" s="288"/>
      <c r="AE450" s="288"/>
      <c r="AF450" s="288"/>
      <c r="AG450" s="288"/>
      <c r="AH450" s="288"/>
      <c r="AI450" s="288"/>
      <c r="AJ450" s="288"/>
      <c r="AK450" s="288"/>
      <c r="AL450" s="288"/>
      <c r="AM450" s="288"/>
    </row>
    <row r="451" spans="22:39">
      <c r="V451" s="288"/>
      <c r="W451" s="288"/>
      <c r="X451" s="288"/>
      <c r="Y451" s="288"/>
      <c r="Z451" s="288"/>
      <c r="AA451" s="288"/>
      <c r="AB451" s="288"/>
      <c r="AC451" s="288"/>
      <c r="AD451" s="288"/>
      <c r="AE451" s="288"/>
      <c r="AF451" s="288"/>
      <c r="AG451" s="288"/>
      <c r="AH451" s="288"/>
      <c r="AI451" s="288"/>
      <c r="AJ451" s="288"/>
      <c r="AK451" s="288"/>
      <c r="AL451" s="288"/>
      <c r="AM451" s="288"/>
    </row>
    <row r="452" spans="22:39">
      <c r="V452" s="288"/>
      <c r="W452" s="288"/>
      <c r="X452" s="288"/>
      <c r="Y452" s="288"/>
      <c r="Z452" s="288"/>
      <c r="AA452" s="288"/>
      <c r="AB452" s="288"/>
      <c r="AC452" s="288"/>
      <c r="AD452" s="288"/>
      <c r="AE452" s="288"/>
      <c r="AF452" s="288"/>
      <c r="AG452" s="288"/>
      <c r="AH452" s="288"/>
      <c r="AI452" s="288"/>
      <c r="AJ452" s="288"/>
      <c r="AK452" s="288"/>
      <c r="AL452" s="288"/>
      <c r="AM452" s="288"/>
    </row>
    <row r="453" spans="22:39">
      <c r="V453" s="288"/>
      <c r="W453" s="288"/>
      <c r="X453" s="288"/>
      <c r="Y453" s="288"/>
      <c r="Z453" s="288"/>
      <c r="AA453" s="288"/>
      <c r="AB453" s="288"/>
      <c r="AC453" s="288"/>
      <c r="AD453" s="288"/>
      <c r="AE453" s="288"/>
      <c r="AF453" s="288"/>
      <c r="AG453" s="288"/>
      <c r="AH453" s="288"/>
      <c r="AI453" s="288"/>
      <c r="AJ453" s="288"/>
      <c r="AK453" s="288"/>
      <c r="AL453" s="288"/>
      <c r="AM453" s="288"/>
    </row>
    <row r="454" spans="22:39">
      <c r="V454" s="288"/>
      <c r="W454" s="288"/>
      <c r="X454" s="288"/>
      <c r="Y454" s="288"/>
      <c r="Z454" s="288"/>
      <c r="AA454" s="288"/>
      <c r="AB454" s="288"/>
      <c r="AC454" s="288"/>
      <c r="AD454" s="288"/>
      <c r="AE454" s="288"/>
      <c r="AF454" s="288"/>
      <c r="AG454" s="288"/>
      <c r="AH454" s="288"/>
      <c r="AI454" s="288"/>
      <c r="AJ454" s="288"/>
      <c r="AK454" s="288"/>
      <c r="AL454" s="288"/>
      <c r="AM454" s="288"/>
    </row>
    <row r="455" spans="22:39">
      <c r="V455" s="288"/>
      <c r="W455" s="288"/>
      <c r="X455" s="288"/>
      <c r="Y455" s="288"/>
      <c r="Z455" s="288"/>
      <c r="AA455" s="288"/>
      <c r="AB455" s="288"/>
      <c r="AC455" s="288"/>
      <c r="AD455" s="288"/>
      <c r="AE455" s="288"/>
      <c r="AF455" s="288"/>
      <c r="AG455" s="288"/>
      <c r="AH455" s="288"/>
      <c r="AI455" s="288"/>
      <c r="AJ455" s="288"/>
      <c r="AK455" s="288"/>
      <c r="AL455" s="288"/>
      <c r="AM455" s="288"/>
    </row>
    <row r="456" spans="22:39">
      <c r="V456" s="288"/>
      <c r="W456" s="288"/>
      <c r="X456" s="288"/>
      <c r="Y456" s="288"/>
      <c r="Z456" s="288"/>
      <c r="AA456" s="288"/>
      <c r="AB456" s="288"/>
      <c r="AC456" s="288"/>
      <c r="AD456" s="288"/>
      <c r="AE456" s="288"/>
      <c r="AF456" s="288"/>
      <c r="AG456" s="288"/>
      <c r="AH456" s="288"/>
      <c r="AI456" s="288"/>
      <c r="AJ456" s="288"/>
      <c r="AK456" s="288"/>
      <c r="AL456" s="288"/>
      <c r="AM456" s="288"/>
    </row>
    <row r="457" spans="22:39">
      <c r="V457" s="288"/>
      <c r="W457" s="288"/>
      <c r="X457" s="288"/>
      <c r="Y457" s="288"/>
      <c r="Z457" s="288"/>
      <c r="AA457" s="288"/>
      <c r="AB457" s="288"/>
      <c r="AC457" s="288"/>
      <c r="AD457" s="288"/>
      <c r="AE457" s="288"/>
      <c r="AF457" s="288"/>
      <c r="AG457" s="288"/>
      <c r="AH457" s="288"/>
      <c r="AI457" s="288"/>
      <c r="AJ457" s="288"/>
      <c r="AK457" s="288"/>
      <c r="AL457" s="288"/>
      <c r="AM457" s="288"/>
    </row>
    <row r="458" spans="22:39">
      <c r="V458" s="288"/>
      <c r="W458" s="288"/>
      <c r="X458" s="288"/>
      <c r="Y458" s="288"/>
      <c r="Z458" s="288"/>
      <c r="AA458" s="288"/>
      <c r="AB458" s="288"/>
      <c r="AC458" s="288"/>
      <c r="AD458" s="288"/>
      <c r="AE458" s="288"/>
      <c r="AF458" s="288"/>
      <c r="AG458" s="288"/>
      <c r="AH458" s="288"/>
      <c r="AI458" s="288"/>
      <c r="AJ458" s="288"/>
      <c r="AK458" s="288"/>
      <c r="AL458" s="288"/>
      <c r="AM458" s="288"/>
    </row>
    <row r="459" spans="22:39">
      <c r="V459" s="288"/>
      <c r="W459" s="288"/>
      <c r="X459" s="288"/>
      <c r="Y459" s="288"/>
      <c r="Z459" s="288"/>
      <c r="AA459" s="288"/>
      <c r="AB459" s="288"/>
      <c r="AC459" s="288"/>
      <c r="AD459" s="288"/>
      <c r="AE459" s="288"/>
      <c r="AF459" s="288"/>
      <c r="AG459" s="288"/>
      <c r="AH459" s="288"/>
      <c r="AI459" s="288"/>
      <c r="AJ459" s="288"/>
      <c r="AK459" s="288"/>
      <c r="AL459" s="288"/>
      <c r="AM459" s="288"/>
    </row>
    <row r="460" spans="22:39">
      <c r="V460" s="288"/>
      <c r="W460" s="288"/>
      <c r="X460" s="288"/>
      <c r="Y460" s="288"/>
      <c r="Z460" s="288"/>
      <c r="AA460" s="288"/>
      <c r="AB460" s="288"/>
      <c r="AC460" s="288"/>
      <c r="AD460" s="288"/>
      <c r="AE460" s="288"/>
      <c r="AF460" s="288"/>
      <c r="AG460" s="288"/>
      <c r="AH460" s="288"/>
      <c r="AI460" s="288"/>
      <c r="AJ460" s="288"/>
      <c r="AK460" s="288"/>
      <c r="AL460" s="288"/>
      <c r="AM460" s="288"/>
    </row>
    <row r="461" spans="22:39">
      <c r="V461" s="288"/>
      <c r="W461" s="288"/>
      <c r="X461" s="288"/>
      <c r="Y461" s="288"/>
      <c r="Z461" s="288"/>
      <c r="AA461" s="288"/>
      <c r="AB461" s="288"/>
      <c r="AC461" s="288"/>
      <c r="AD461" s="288"/>
      <c r="AE461" s="288"/>
      <c r="AF461" s="288"/>
      <c r="AG461" s="288"/>
      <c r="AH461" s="288"/>
      <c r="AI461" s="288"/>
      <c r="AJ461" s="288"/>
      <c r="AK461" s="288"/>
      <c r="AL461" s="288"/>
      <c r="AM461" s="288"/>
    </row>
    <row r="462" spans="22:39">
      <c r="V462" s="288"/>
      <c r="W462" s="288"/>
      <c r="X462" s="288"/>
      <c r="Y462" s="288"/>
      <c r="Z462" s="288"/>
      <c r="AA462" s="288"/>
      <c r="AB462" s="288"/>
      <c r="AC462" s="288"/>
      <c r="AD462" s="288"/>
      <c r="AE462" s="288"/>
      <c r="AF462" s="288"/>
      <c r="AG462" s="288"/>
      <c r="AH462" s="288"/>
      <c r="AI462" s="288"/>
      <c r="AJ462" s="288"/>
      <c r="AK462" s="288"/>
      <c r="AL462" s="288"/>
      <c r="AM462" s="288"/>
    </row>
    <row r="463" spans="22:39">
      <c r="V463" s="288"/>
      <c r="W463" s="288"/>
      <c r="X463" s="288"/>
      <c r="Y463" s="288"/>
      <c r="Z463" s="288"/>
      <c r="AA463" s="288"/>
      <c r="AB463" s="288"/>
      <c r="AC463" s="288"/>
      <c r="AD463" s="288"/>
      <c r="AE463" s="288"/>
      <c r="AF463" s="288"/>
      <c r="AG463" s="288"/>
      <c r="AH463" s="288"/>
      <c r="AI463" s="288"/>
      <c r="AJ463" s="288"/>
      <c r="AK463" s="288"/>
      <c r="AL463" s="288"/>
      <c r="AM463" s="288"/>
    </row>
    <row r="464" spans="22:39">
      <c r="V464" s="288"/>
      <c r="W464" s="288"/>
      <c r="X464" s="288"/>
      <c r="Y464" s="288"/>
      <c r="Z464" s="288"/>
      <c r="AA464" s="288"/>
      <c r="AB464" s="288"/>
      <c r="AC464" s="288"/>
      <c r="AD464" s="288"/>
      <c r="AE464" s="288"/>
      <c r="AF464" s="288"/>
      <c r="AG464" s="288"/>
      <c r="AH464" s="288"/>
      <c r="AI464" s="288"/>
      <c r="AJ464" s="288"/>
      <c r="AK464" s="288"/>
      <c r="AL464" s="288"/>
      <c r="AM464" s="288"/>
    </row>
    <row r="465" spans="22:39">
      <c r="V465" s="288"/>
      <c r="W465" s="288"/>
      <c r="X465" s="288"/>
      <c r="Y465" s="288"/>
      <c r="Z465" s="288"/>
      <c r="AA465" s="288"/>
      <c r="AB465" s="288"/>
      <c r="AC465" s="288"/>
      <c r="AD465" s="288"/>
      <c r="AE465" s="288"/>
      <c r="AF465" s="288"/>
      <c r="AG465" s="288"/>
      <c r="AH465" s="288"/>
      <c r="AI465" s="288"/>
      <c r="AJ465" s="288"/>
      <c r="AK465" s="288"/>
      <c r="AL465" s="288"/>
      <c r="AM465" s="288"/>
    </row>
    <row r="466" spans="22:39">
      <c r="V466" s="288"/>
      <c r="W466" s="288"/>
      <c r="X466" s="288"/>
      <c r="Y466" s="288"/>
      <c r="Z466" s="288"/>
      <c r="AA466" s="288"/>
      <c r="AB466" s="288"/>
      <c r="AC466" s="288"/>
      <c r="AD466" s="288"/>
      <c r="AE466" s="288"/>
      <c r="AF466" s="288"/>
      <c r="AG466" s="288"/>
      <c r="AH466" s="288"/>
      <c r="AI466" s="288"/>
      <c r="AJ466" s="288"/>
      <c r="AK466" s="288"/>
      <c r="AL466" s="288"/>
      <c r="AM466" s="288"/>
    </row>
    <row r="467" spans="22:39">
      <c r="V467" s="288"/>
      <c r="W467" s="288"/>
      <c r="X467" s="288"/>
      <c r="Y467" s="288"/>
      <c r="Z467" s="288"/>
      <c r="AA467" s="288"/>
      <c r="AB467" s="288"/>
      <c r="AC467" s="288"/>
      <c r="AD467" s="288"/>
      <c r="AE467" s="288"/>
      <c r="AF467" s="288"/>
      <c r="AG467" s="288"/>
      <c r="AH467" s="288"/>
      <c r="AI467" s="288"/>
      <c r="AJ467" s="288"/>
      <c r="AK467" s="288"/>
      <c r="AL467" s="288"/>
      <c r="AM467" s="288"/>
    </row>
    <row r="468" spans="22:39">
      <c r="V468" s="288"/>
      <c r="W468" s="288"/>
      <c r="X468" s="288"/>
      <c r="Y468" s="288"/>
      <c r="Z468" s="288"/>
      <c r="AA468" s="288"/>
      <c r="AB468" s="288"/>
      <c r="AC468" s="288"/>
      <c r="AD468" s="288"/>
      <c r="AE468" s="288"/>
      <c r="AF468" s="288"/>
      <c r="AG468" s="288"/>
      <c r="AH468" s="288"/>
      <c r="AI468" s="288"/>
      <c r="AJ468" s="288"/>
      <c r="AK468" s="288"/>
      <c r="AL468" s="288"/>
      <c r="AM468" s="288"/>
    </row>
    <row r="469" spans="22:39">
      <c r="V469" s="288"/>
      <c r="W469" s="288"/>
      <c r="X469" s="288"/>
      <c r="Y469" s="288"/>
      <c r="Z469" s="288"/>
      <c r="AA469" s="288"/>
      <c r="AB469" s="288"/>
      <c r="AC469" s="288"/>
      <c r="AD469" s="288"/>
      <c r="AE469" s="288"/>
      <c r="AF469" s="288"/>
      <c r="AG469" s="288"/>
      <c r="AH469" s="288"/>
      <c r="AI469" s="288"/>
      <c r="AJ469" s="288"/>
      <c r="AK469" s="288"/>
      <c r="AL469" s="288"/>
      <c r="AM469" s="288"/>
    </row>
    <row r="470" spans="22:39">
      <c r="V470" s="288"/>
      <c r="W470" s="288"/>
      <c r="X470" s="288"/>
      <c r="Y470" s="288"/>
      <c r="Z470" s="288"/>
      <c r="AA470" s="288"/>
      <c r="AB470" s="288"/>
      <c r="AC470" s="288"/>
      <c r="AD470" s="288"/>
      <c r="AE470" s="288"/>
      <c r="AF470" s="288"/>
      <c r="AG470" s="288"/>
      <c r="AH470" s="288"/>
      <c r="AI470" s="288"/>
      <c r="AJ470" s="288"/>
      <c r="AK470" s="288"/>
      <c r="AL470" s="288"/>
      <c r="AM470" s="288"/>
    </row>
    <row r="471" spans="22:39">
      <c r="V471" s="288"/>
      <c r="W471" s="288"/>
      <c r="X471" s="288"/>
      <c r="Y471" s="288"/>
      <c r="Z471" s="288"/>
      <c r="AA471" s="288"/>
      <c r="AB471" s="288"/>
      <c r="AC471" s="288"/>
      <c r="AD471" s="288"/>
      <c r="AE471" s="288"/>
      <c r="AF471" s="288"/>
      <c r="AG471" s="288"/>
      <c r="AH471" s="288"/>
      <c r="AI471" s="288"/>
      <c r="AJ471" s="288"/>
      <c r="AK471" s="288"/>
      <c r="AL471" s="288"/>
      <c r="AM471" s="288"/>
    </row>
    <row r="472" spans="22:39">
      <c r="V472" s="288"/>
      <c r="W472" s="288"/>
      <c r="X472" s="288"/>
      <c r="Y472" s="288"/>
      <c r="Z472" s="288"/>
      <c r="AA472" s="288"/>
      <c r="AB472" s="288"/>
      <c r="AC472" s="288"/>
      <c r="AD472" s="288"/>
      <c r="AE472" s="288"/>
      <c r="AF472" s="288"/>
      <c r="AG472" s="288"/>
      <c r="AH472" s="288"/>
      <c r="AI472" s="288"/>
      <c r="AJ472" s="288"/>
      <c r="AK472" s="288"/>
      <c r="AL472" s="288"/>
      <c r="AM472" s="288"/>
    </row>
    <row r="473" spans="22:39">
      <c r="V473" s="288"/>
      <c r="W473" s="288"/>
      <c r="X473" s="288"/>
      <c r="Y473" s="288"/>
      <c r="Z473" s="288"/>
      <c r="AA473" s="288"/>
      <c r="AB473" s="288"/>
      <c r="AC473" s="288"/>
      <c r="AD473" s="288"/>
      <c r="AE473" s="288"/>
      <c r="AF473" s="288"/>
      <c r="AG473" s="288"/>
      <c r="AH473" s="288"/>
      <c r="AI473" s="288"/>
      <c r="AJ473" s="288"/>
      <c r="AK473" s="288"/>
      <c r="AL473" s="288"/>
      <c r="AM473" s="288"/>
    </row>
    <row r="474" spans="22:39">
      <c r="V474" s="288"/>
      <c r="W474" s="288"/>
      <c r="X474" s="288"/>
      <c r="Y474" s="288"/>
      <c r="Z474" s="288"/>
      <c r="AA474" s="288"/>
      <c r="AB474" s="288"/>
      <c r="AC474" s="288"/>
      <c r="AD474" s="288"/>
      <c r="AE474" s="288"/>
      <c r="AF474" s="288"/>
      <c r="AG474" s="288"/>
      <c r="AH474" s="288"/>
      <c r="AI474" s="288"/>
      <c r="AJ474" s="288"/>
      <c r="AK474" s="288"/>
      <c r="AL474" s="288"/>
      <c r="AM474" s="288"/>
    </row>
    <row r="475" spans="22:39">
      <c r="V475" s="288"/>
      <c r="W475" s="288"/>
      <c r="X475" s="288"/>
      <c r="Y475" s="288"/>
      <c r="Z475" s="288"/>
      <c r="AA475" s="288"/>
      <c r="AB475" s="288"/>
      <c r="AC475" s="288"/>
      <c r="AD475" s="288"/>
      <c r="AE475" s="288"/>
      <c r="AF475" s="288"/>
      <c r="AG475" s="288"/>
      <c r="AH475" s="288"/>
      <c r="AI475" s="288"/>
      <c r="AJ475" s="288"/>
      <c r="AK475" s="288"/>
      <c r="AL475" s="288"/>
      <c r="AM475" s="288"/>
    </row>
    <row r="476" spans="22:39">
      <c r="V476" s="288"/>
      <c r="W476" s="288"/>
      <c r="X476" s="288"/>
      <c r="Y476" s="288"/>
      <c r="Z476" s="288"/>
      <c r="AA476" s="288"/>
      <c r="AB476" s="288"/>
      <c r="AC476" s="288"/>
      <c r="AD476" s="288"/>
      <c r="AE476" s="288"/>
      <c r="AF476" s="288"/>
      <c r="AG476" s="288"/>
      <c r="AH476" s="288"/>
      <c r="AI476" s="288"/>
      <c r="AJ476" s="288"/>
      <c r="AK476" s="288"/>
      <c r="AL476" s="288"/>
      <c r="AM476" s="288"/>
    </row>
    <row r="477" spans="22:39">
      <c r="V477" s="288"/>
      <c r="W477" s="288"/>
      <c r="X477" s="288"/>
      <c r="Y477" s="288"/>
      <c r="Z477" s="288"/>
      <c r="AA477" s="288"/>
      <c r="AB477" s="288"/>
      <c r="AC477" s="288"/>
      <c r="AD477" s="288"/>
      <c r="AE477" s="288"/>
      <c r="AF477" s="288"/>
      <c r="AG477" s="288"/>
      <c r="AH477" s="288"/>
      <c r="AI477" s="288"/>
      <c r="AJ477" s="288"/>
      <c r="AK477" s="288"/>
      <c r="AL477" s="288"/>
      <c r="AM477" s="288"/>
    </row>
    <row r="478" spans="22:39">
      <c r="V478" s="288"/>
      <c r="W478" s="288"/>
      <c r="X478" s="288"/>
      <c r="Y478" s="288"/>
      <c r="Z478" s="288"/>
      <c r="AA478" s="288"/>
      <c r="AB478" s="288"/>
      <c r="AC478" s="288"/>
      <c r="AD478" s="288"/>
      <c r="AE478" s="288"/>
      <c r="AF478" s="288"/>
      <c r="AG478" s="288"/>
      <c r="AH478" s="288"/>
      <c r="AI478" s="288"/>
      <c r="AJ478" s="288"/>
      <c r="AK478" s="288"/>
      <c r="AL478" s="288"/>
      <c r="AM478" s="288"/>
    </row>
    <row r="479" spans="22:39">
      <c r="V479" s="288"/>
      <c r="W479" s="288"/>
      <c r="X479" s="288"/>
      <c r="Y479" s="288"/>
      <c r="Z479" s="288"/>
      <c r="AA479" s="288"/>
      <c r="AB479" s="288"/>
      <c r="AC479" s="288"/>
      <c r="AD479" s="288"/>
      <c r="AE479" s="288"/>
      <c r="AF479" s="288"/>
      <c r="AG479" s="288"/>
      <c r="AH479" s="288"/>
      <c r="AI479" s="288"/>
      <c r="AJ479" s="288"/>
      <c r="AK479" s="288"/>
      <c r="AL479" s="288"/>
      <c r="AM479" s="288"/>
    </row>
    <row r="480" spans="22:39">
      <c r="V480" s="288"/>
      <c r="W480" s="288"/>
      <c r="X480" s="288"/>
      <c r="Y480" s="288"/>
      <c r="Z480" s="288"/>
      <c r="AA480" s="288"/>
      <c r="AB480" s="288"/>
      <c r="AC480" s="288"/>
      <c r="AD480" s="288"/>
      <c r="AE480" s="288"/>
      <c r="AF480" s="288"/>
      <c r="AG480" s="288"/>
      <c r="AH480" s="288"/>
      <c r="AI480" s="288"/>
      <c r="AJ480" s="288"/>
      <c r="AK480" s="288"/>
      <c r="AL480" s="288"/>
      <c r="AM480" s="288"/>
    </row>
    <row r="481" spans="22:39">
      <c r="V481" s="288"/>
      <c r="W481" s="288"/>
      <c r="X481" s="288"/>
      <c r="Y481" s="288"/>
      <c r="Z481" s="288"/>
      <c r="AA481" s="288"/>
      <c r="AB481" s="288"/>
      <c r="AC481" s="288"/>
      <c r="AD481" s="288"/>
      <c r="AE481" s="288"/>
      <c r="AF481" s="288"/>
      <c r="AG481" s="288"/>
      <c r="AH481" s="288"/>
      <c r="AI481" s="288"/>
      <c r="AJ481" s="288"/>
      <c r="AK481" s="288"/>
      <c r="AL481" s="288"/>
      <c r="AM481" s="288"/>
    </row>
    <row r="482" spans="22:39">
      <c r="V482" s="288"/>
      <c r="W482" s="288"/>
      <c r="X482" s="288"/>
      <c r="Y482" s="288"/>
      <c r="Z482" s="288"/>
      <c r="AA482" s="288"/>
      <c r="AB482" s="288"/>
      <c r="AC482" s="288"/>
      <c r="AD482" s="288"/>
      <c r="AE482" s="288"/>
      <c r="AF482" s="288"/>
      <c r="AG482" s="288"/>
      <c r="AH482" s="288"/>
      <c r="AI482" s="288"/>
      <c r="AJ482" s="288"/>
      <c r="AK482" s="288"/>
      <c r="AL482" s="288"/>
      <c r="AM482" s="288"/>
    </row>
    <row r="483" spans="22:39">
      <c r="V483" s="288"/>
      <c r="W483" s="288"/>
      <c r="X483" s="288"/>
      <c r="Y483" s="288"/>
      <c r="Z483" s="288"/>
      <c r="AA483" s="288"/>
      <c r="AB483" s="288"/>
      <c r="AC483" s="288"/>
      <c r="AD483" s="288"/>
      <c r="AE483" s="288"/>
      <c r="AF483" s="288"/>
      <c r="AG483" s="288"/>
      <c r="AH483" s="288"/>
      <c r="AI483" s="288"/>
      <c r="AJ483" s="288"/>
      <c r="AK483" s="288"/>
      <c r="AL483" s="288"/>
      <c r="AM483" s="288"/>
    </row>
    <row r="484" spans="22:39">
      <c r="V484" s="288"/>
      <c r="W484" s="288"/>
      <c r="X484" s="288"/>
      <c r="Y484" s="288"/>
      <c r="Z484" s="288"/>
      <c r="AA484" s="288"/>
      <c r="AB484" s="288"/>
      <c r="AC484" s="288"/>
      <c r="AD484" s="288"/>
      <c r="AE484" s="288"/>
      <c r="AF484" s="288"/>
      <c r="AG484" s="288"/>
      <c r="AH484" s="288"/>
      <c r="AI484" s="288"/>
      <c r="AJ484" s="288"/>
      <c r="AK484" s="288"/>
      <c r="AL484" s="288"/>
      <c r="AM484" s="288"/>
    </row>
    <row r="485" spans="22:39">
      <c r="V485" s="288"/>
      <c r="W485" s="288"/>
      <c r="X485" s="288"/>
      <c r="Y485" s="288"/>
      <c r="Z485" s="288"/>
      <c r="AA485" s="288"/>
      <c r="AB485" s="288"/>
      <c r="AC485" s="288"/>
      <c r="AD485" s="288"/>
      <c r="AE485" s="288"/>
      <c r="AF485" s="288"/>
      <c r="AG485" s="288"/>
      <c r="AH485" s="288"/>
      <c r="AI485" s="288"/>
      <c r="AJ485" s="288"/>
      <c r="AK485" s="288"/>
      <c r="AL485" s="288"/>
      <c r="AM485" s="288"/>
    </row>
    <row r="486" spans="22:39">
      <c r="V486" s="288"/>
      <c r="W486" s="288"/>
      <c r="X486" s="288"/>
      <c r="Y486" s="288"/>
      <c r="Z486" s="288"/>
      <c r="AA486" s="288"/>
      <c r="AB486" s="288"/>
      <c r="AC486" s="288"/>
      <c r="AD486" s="288"/>
      <c r="AE486" s="288"/>
      <c r="AF486" s="288"/>
      <c r="AG486" s="288"/>
      <c r="AH486" s="288"/>
      <c r="AI486" s="288"/>
      <c r="AJ486" s="288"/>
      <c r="AK486" s="288"/>
      <c r="AL486" s="288"/>
      <c r="AM486" s="288"/>
    </row>
    <row r="487" spans="22:39">
      <c r="V487" s="288"/>
      <c r="W487" s="288"/>
      <c r="X487" s="288"/>
      <c r="Y487" s="288"/>
      <c r="Z487" s="288"/>
      <c r="AA487" s="288"/>
      <c r="AB487" s="288"/>
      <c r="AC487" s="288"/>
      <c r="AD487" s="288"/>
      <c r="AE487" s="288"/>
      <c r="AF487" s="288"/>
      <c r="AG487" s="288"/>
      <c r="AH487" s="288"/>
      <c r="AI487" s="288"/>
      <c r="AJ487" s="288"/>
      <c r="AK487" s="288"/>
      <c r="AL487" s="288"/>
      <c r="AM487" s="288"/>
    </row>
    <row r="488" spans="22:39">
      <c r="V488" s="288"/>
      <c r="W488" s="288"/>
      <c r="X488" s="288"/>
      <c r="Y488" s="288"/>
      <c r="Z488" s="288"/>
      <c r="AA488" s="288"/>
      <c r="AB488" s="288"/>
      <c r="AC488" s="288"/>
      <c r="AD488" s="288"/>
      <c r="AE488" s="288"/>
      <c r="AF488" s="288"/>
      <c r="AG488" s="288"/>
      <c r="AH488" s="288"/>
      <c r="AI488" s="288"/>
      <c r="AJ488" s="288"/>
      <c r="AK488" s="288"/>
      <c r="AL488" s="288"/>
      <c r="AM488" s="288"/>
    </row>
    <row r="489" spans="22:39">
      <c r="V489" s="288"/>
      <c r="W489" s="288"/>
      <c r="X489" s="288"/>
      <c r="Y489" s="288"/>
      <c r="Z489" s="288"/>
      <c r="AA489" s="288"/>
      <c r="AB489" s="288"/>
      <c r="AC489" s="288"/>
      <c r="AD489" s="288"/>
      <c r="AE489" s="288"/>
      <c r="AF489" s="288"/>
      <c r="AG489" s="288"/>
      <c r="AH489" s="288"/>
      <c r="AI489" s="288"/>
      <c r="AJ489" s="288"/>
      <c r="AK489" s="288"/>
      <c r="AL489" s="288"/>
      <c r="AM489" s="288"/>
    </row>
    <row r="490" spans="22:39">
      <c r="V490" s="288"/>
      <c r="W490" s="288"/>
      <c r="X490" s="288"/>
      <c r="Y490" s="288"/>
      <c r="Z490" s="288"/>
      <c r="AA490" s="288"/>
      <c r="AB490" s="288"/>
      <c r="AC490" s="288"/>
      <c r="AD490" s="288"/>
      <c r="AE490" s="288"/>
      <c r="AF490" s="288"/>
      <c r="AG490" s="288"/>
      <c r="AH490" s="288"/>
      <c r="AI490" s="288"/>
      <c r="AJ490" s="288"/>
      <c r="AK490" s="288"/>
      <c r="AL490" s="288"/>
      <c r="AM490" s="288"/>
    </row>
    <row r="491" spans="22:39">
      <c r="V491" s="288"/>
      <c r="W491" s="288"/>
      <c r="X491" s="288"/>
      <c r="Y491" s="288"/>
      <c r="Z491" s="288"/>
      <c r="AA491" s="288"/>
      <c r="AB491" s="288"/>
      <c r="AC491" s="288"/>
      <c r="AD491" s="288"/>
      <c r="AE491" s="288"/>
      <c r="AF491" s="288"/>
      <c r="AG491" s="288"/>
      <c r="AH491" s="288"/>
      <c r="AI491" s="288"/>
      <c r="AJ491" s="288"/>
      <c r="AK491" s="288"/>
      <c r="AL491" s="288"/>
      <c r="AM491" s="288"/>
    </row>
    <row r="492" spans="22:39">
      <c r="V492" s="288"/>
      <c r="W492" s="288"/>
      <c r="X492" s="288"/>
      <c r="Y492" s="288"/>
      <c r="Z492" s="288"/>
      <c r="AA492" s="288"/>
      <c r="AB492" s="288"/>
      <c r="AC492" s="288"/>
      <c r="AD492" s="288"/>
      <c r="AE492" s="288"/>
      <c r="AF492" s="288"/>
      <c r="AG492" s="288"/>
      <c r="AH492" s="288"/>
      <c r="AI492" s="288"/>
      <c r="AJ492" s="288"/>
      <c r="AK492" s="288"/>
      <c r="AL492" s="288"/>
      <c r="AM492" s="288"/>
    </row>
    <row r="493" spans="22:39">
      <c r="V493" s="288"/>
      <c r="W493" s="288"/>
      <c r="X493" s="288"/>
      <c r="Y493" s="288"/>
      <c r="Z493" s="288"/>
      <c r="AA493" s="288"/>
      <c r="AB493" s="288"/>
      <c r="AC493" s="288"/>
      <c r="AD493" s="288"/>
      <c r="AE493" s="288"/>
      <c r="AF493" s="288"/>
      <c r="AG493" s="288"/>
      <c r="AH493" s="288"/>
      <c r="AI493" s="288"/>
      <c r="AJ493" s="288"/>
      <c r="AK493" s="288"/>
      <c r="AL493" s="288"/>
      <c r="AM493" s="288"/>
    </row>
    <row r="494" spans="22:39">
      <c r="V494" s="288"/>
      <c r="W494" s="288"/>
      <c r="X494" s="288"/>
      <c r="Y494" s="288"/>
      <c r="Z494" s="288"/>
      <c r="AA494" s="288"/>
      <c r="AB494" s="288"/>
      <c r="AC494" s="288"/>
      <c r="AD494" s="288"/>
      <c r="AE494" s="288"/>
      <c r="AF494" s="288"/>
      <c r="AG494" s="288"/>
      <c r="AH494" s="288"/>
      <c r="AI494" s="288"/>
      <c r="AJ494" s="288"/>
      <c r="AK494" s="288"/>
      <c r="AL494" s="288"/>
      <c r="AM494" s="288"/>
    </row>
    <row r="495" spans="22:39">
      <c r="V495" s="288"/>
      <c r="W495" s="288"/>
      <c r="X495" s="288"/>
      <c r="Y495" s="288"/>
      <c r="Z495" s="288"/>
      <c r="AA495" s="288"/>
      <c r="AB495" s="288"/>
      <c r="AC495" s="288"/>
      <c r="AD495" s="288"/>
      <c r="AE495" s="288"/>
      <c r="AF495" s="288"/>
      <c r="AG495" s="288"/>
      <c r="AH495" s="288"/>
      <c r="AI495" s="288"/>
      <c r="AJ495" s="288"/>
      <c r="AK495" s="288"/>
      <c r="AL495" s="288"/>
      <c r="AM495" s="288"/>
    </row>
    <row r="496" spans="22:39">
      <c r="V496" s="288"/>
      <c r="W496" s="288"/>
      <c r="X496" s="288"/>
      <c r="Y496" s="288"/>
      <c r="Z496" s="288"/>
      <c r="AA496" s="288"/>
      <c r="AB496" s="288"/>
      <c r="AC496" s="288"/>
      <c r="AD496" s="288"/>
      <c r="AE496" s="288"/>
      <c r="AF496" s="288"/>
      <c r="AG496" s="288"/>
      <c r="AH496" s="288"/>
      <c r="AI496" s="288"/>
      <c r="AJ496" s="288"/>
      <c r="AK496" s="288"/>
      <c r="AL496" s="288"/>
      <c r="AM496" s="288"/>
    </row>
    <row r="497" spans="22:39">
      <c r="V497" s="288"/>
      <c r="W497" s="288"/>
      <c r="X497" s="288"/>
      <c r="Y497" s="288"/>
      <c r="Z497" s="288"/>
      <c r="AA497" s="288"/>
      <c r="AB497" s="288"/>
      <c r="AC497" s="288"/>
      <c r="AD497" s="288"/>
      <c r="AE497" s="288"/>
      <c r="AF497" s="288"/>
      <c r="AG497" s="288"/>
      <c r="AH497" s="288"/>
      <c r="AI497" s="288"/>
      <c r="AJ497" s="288"/>
      <c r="AK497" s="288"/>
      <c r="AL497" s="288"/>
      <c r="AM497" s="288"/>
    </row>
  </sheetData>
  <mergeCells count="18">
    <mergeCell ref="C137:D137"/>
    <mergeCell ref="C73:D74"/>
    <mergeCell ref="B75:B81"/>
    <mergeCell ref="B82:B98"/>
    <mergeCell ref="B100:B110"/>
    <mergeCell ref="B111:B119"/>
    <mergeCell ref="B73:B74"/>
    <mergeCell ref="B120:B131"/>
    <mergeCell ref="C5:D6"/>
    <mergeCell ref="B7:B29"/>
    <mergeCell ref="B2:U2"/>
    <mergeCell ref="B3:U3"/>
    <mergeCell ref="B132:B136"/>
    <mergeCell ref="B32:B62"/>
    <mergeCell ref="B63:B70"/>
    <mergeCell ref="T71:U71"/>
    <mergeCell ref="E5:L5"/>
    <mergeCell ref="B5:B6"/>
  </mergeCells>
  <printOptions horizontalCentered="1"/>
  <pageMargins left="0.86614173228346458" right="0.98425196850393704" top="0.86614173228346458" bottom="0.94488188976377963" header="0.51181102362204722" footer="0.51181102362204722"/>
  <pageSetup scale="57" orientation="portrait" r:id="rId1"/>
  <headerFooter alignWithMargins="0">
    <oddFooter>&amp;F</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EFB8D-26FF-4098-A61D-82D5DACAF366}">
  <dimension ref="A1:AS60"/>
  <sheetViews>
    <sheetView view="pageBreakPreview" zoomScaleNormal="100" zoomScaleSheetLayoutView="100" workbookViewId="0">
      <selection activeCell="C46" sqref="C46"/>
    </sheetView>
  </sheetViews>
  <sheetFormatPr baseColWidth="10" defaultRowHeight="12.75"/>
  <cols>
    <col min="1" max="1" width="1.42578125" style="301" customWidth="1"/>
    <col min="2" max="2" width="5.42578125" style="278" customWidth="1"/>
    <col min="3" max="3" width="57.85546875" style="278" customWidth="1"/>
    <col min="4" max="4" width="7.28515625" style="278" customWidth="1"/>
    <col min="5" max="5" width="4.140625" style="300" customWidth="1"/>
    <col min="6" max="7" width="4.140625" style="299" customWidth="1"/>
    <col min="8" max="8" width="0.42578125" style="299" customWidth="1"/>
    <col min="9" max="9" width="4.140625" style="299" customWidth="1"/>
    <col min="10" max="10" width="4" style="299" customWidth="1"/>
    <col min="11" max="11" width="4.140625" style="299" customWidth="1"/>
    <col min="12" max="12" width="0.85546875" style="299" customWidth="1"/>
    <col min="13" max="13" width="4.140625" style="299" customWidth="1"/>
    <col min="14" max="14" width="4" style="299" customWidth="1"/>
    <col min="15" max="15" width="4.140625" style="299" customWidth="1"/>
    <col min="16" max="16" width="0.42578125" style="299" customWidth="1"/>
    <col min="17" max="19" width="4.140625" style="299" customWidth="1"/>
    <col min="20" max="20" width="0.85546875" style="299" customWidth="1"/>
    <col min="21" max="22" width="4.140625" style="299" customWidth="1"/>
    <col min="23" max="23" width="4" style="299" customWidth="1"/>
    <col min="24" max="24" width="0.42578125" style="299" customWidth="1"/>
    <col min="25" max="25" width="4" style="299" customWidth="1"/>
    <col min="26" max="27" width="4.140625" style="299" customWidth="1"/>
    <col min="28" max="28" width="0.85546875" style="299" customWidth="1"/>
    <col min="29" max="29" width="4.140625" style="299" customWidth="1"/>
    <col min="30" max="31" width="4" style="299" customWidth="1"/>
    <col min="32" max="32" width="1.140625" style="332" customWidth="1"/>
    <col min="33" max="33" width="4" style="332" customWidth="1"/>
    <col min="34" max="34" width="4.140625" style="332" customWidth="1"/>
    <col min="35" max="35" width="5" style="299" customWidth="1"/>
    <col min="36" max="36" width="0.85546875" style="74" customWidth="1"/>
    <col min="37" max="37" width="7.140625" style="73" customWidth="1"/>
    <col min="38" max="16384" width="11.42578125" style="73"/>
  </cols>
  <sheetData>
    <row r="1" spans="1:45" ht="9.75" customHeight="1">
      <c r="B1" s="2471" t="s">
        <v>172</v>
      </c>
      <c r="C1" s="2471"/>
      <c r="D1" s="2471"/>
      <c r="E1" s="2471"/>
      <c r="F1" s="2471"/>
      <c r="G1" s="2471"/>
      <c r="H1" s="2471"/>
      <c r="I1" s="2471"/>
      <c r="J1" s="2471"/>
      <c r="K1" s="2471"/>
      <c r="L1" s="2471"/>
      <c r="M1" s="2471"/>
      <c r="N1" s="2471"/>
      <c r="O1" s="2471"/>
      <c r="P1" s="2471"/>
      <c r="Q1" s="2471"/>
      <c r="R1" s="2471"/>
      <c r="S1" s="2471"/>
      <c r="T1" s="2471"/>
      <c r="U1" s="2471"/>
      <c r="V1" s="2471"/>
      <c r="W1" s="2471"/>
      <c r="X1" s="2471"/>
      <c r="Y1" s="2471"/>
      <c r="Z1" s="2471"/>
      <c r="AA1" s="2471"/>
      <c r="AB1" s="2471"/>
      <c r="AC1" s="2471"/>
      <c r="AD1" s="2471"/>
      <c r="AE1" s="2471"/>
      <c r="AF1" s="2471"/>
      <c r="AG1" s="2471"/>
      <c r="AH1" s="2471"/>
      <c r="AI1" s="2471"/>
    </row>
    <row r="2" spans="1:45" ht="9" customHeight="1">
      <c r="B2" s="2471"/>
      <c r="C2" s="2471"/>
      <c r="D2" s="2471"/>
      <c r="E2" s="2471"/>
      <c r="F2" s="2471"/>
      <c r="G2" s="2471"/>
      <c r="H2" s="2471"/>
      <c r="I2" s="2471"/>
      <c r="J2" s="2471"/>
      <c r="K2" s="2471"/>
      <c r="L2" s="2471"/>
      <c r="M2" s="2471"/>
      <c r="N2" s="2471"/>
      <c r="O2" s="2471"/>
      <c r="P2" s="2471"/>
      <c r="Q2" s="2471"/>
      <c r="R2" s="2471"/>
      <c r="S2" s="2471"/>
      <c r="T2" s="2471"/>
      <c r="U2" s="2471"/>
      <c r="V2" s="2471"/>
      <c r="W2" s="2471"/>
      <c r="X2" s="2471"/>
      <c r="Y2" s="2471"/>
      <c r="Z2" s="2471"/>
      <c r="AA2" s="2471"/>
      <c r="AB2" s="2471"/>
      <c r="AC2" s="2471"/>
      <c r="AD2" s="2471"/>
      <c r="AE2" s="2471"/>
      <c r="AF2" s="2471"/>
      <c r="AG2" s="2471"/>
      <c r="AH2" s="2471"/>
      <c r="AI2" s="2471"/>
      <c r="AJ2" s="371"/>
    </row>
    <row r="3" spans="1:45" ht="11.25" customHeight="1">
      <c r="B3" s="2471">
        <v>2017</v>
      </c>
      <c r="C3" s="2471"/>
      <c r="D3" s="2471"/>
      <c r="E3" s="2471"/>
      <c r="F3" s="2471"/>
      <c r="G3" s="2471"/>
      <c r="H3" s="2471"/>
      <c r="I3" s="2471"/>
      <c r="J3" s="2471"/>
      <c r="K3" s="2471"/>
      <c r="L3" s="2471"/>
      <c r="M3" s="2471"/>
      <c r="N3" s="2471"/>
      <c r="O3" s="2471"/>
      <c r="P3" s="2471"/>
      <c r="Q3" s="2471"/>
      <c r="R3" s="2471"/>
      <c r="S3" s="2471"/>
      <c r="T3" s="2471"/>
      <c r="U3" s="2471"/>
      <c r="V3" s="2471"/>
      <c r="W3" s="2471"/>
      <c r="X3" s="2471"/>
      <c r="Y3" s="2471"/>
      <c r="Z3" s="2471"/>
      <c r="AA3" s="2471"/>
      <c r="AB3" s="2471"/>
      <c r="AC3" s="2471"/>
      <c r="AD3" s="2471"/>
      <c r="AE3" s="2471"/>
      <c r="AF3" s="2471"/>
      <c r="AG3" s="2471"/>
      <c r="AH3" s="2471"/>
      <c r="AI3" s="2471"/>
      <c r="AJ3" s="371"/>
    </row>
    <row r="4" spans="1:45" ht="3.75" customHeight="1">
      <c r="B4" s="308"/>
      <c r="C4" s="308"/>
      <c r="D4" s="308"/>
      <c r="E4" s="370"/>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9"/>
      <c r="AG4" s="369"/>
      <c r="AH4" s="369"/>
      <c r="AI4" s="368"/>
    </row>
    <row r="5" spans="1:45" ht="5.25" customHeight="1">
      <c r="B5" s="367"/>
      <c r="C5" s="366"/>
      <c r="D5" s="363"/>
      <c r="E5" s="365"/>
      <c r="F5" s="324"/>
      <c r="G5" s="324"/>
      <c r="H5" s="324"/>
      <c r="I5" s="324"/>
      <c r="J5" s="324"/>
      <c r="K5" s="324"/>
      <c r="L5" s="324"/>
      <c r="M5" s="324"/>
      <c r="N5" s="324"/>
      <c r="O5" s="324"/>
      <c r="P5" s="324"/>
      <c r="Q5" s="324"/>
      <c r="R5" s="324"/>
      <c r="S5" s="324"/>
      <c r="T5" s="324"/>
      <c r="U5" s="324"/>
      <c r="V5" s="324"/>
      <c r="W5" s="324"/>
      <c r="X5" s="324"/>
      <c r="Y5" s="324"/>
      <c r="Z5" s="324"/>
      <c r="AA5" s="324"/>
      <c r="AB5" s="324"/>
      <c r="AC5" s="327"/>
      <c r="AD5" s="327"/>
      <c r="AE5" s="327"/>
      <c r="AF5" s="327"/>
      <c r="AG5" s="327"/>
      <c r="AH5" s="327"/>
      <c r="AI5" s="364" t="s">
        <v>171</v>
      </c>
    </row>
    <row r="6" spans="1:45" ht="10.5" customHeight="1">
      <c r="B6" s="2477" t="s">
        <v>115</v>
      </c>
      <c r="C6" s="2200" t="s">
        <v>73</v>
      </c>
      <c r="D6" s="363"/>
      <c r="E6" s="2474" t="s">
        <v>170</v>
      </c>
      <c r="F6" s="2474"/>
      <c r="G6" s="2474"/>
      <c r="H6" s="2474"/>
      <c r="I6" s="2474"/>
      <c r="J6" s="2474"/>
      <c r="K6" s="2474"/>
      <c r="L6" s="324"/>
      <c r="M6" s="2474" t="s">
        <v>169</v>
      </c>
      <c r="N6" s="2474"/>
      <c r="O6" s="2474"/>
      <c r="P6" s="2474"/>
      <c r="Q6" s="2474"/>
      <c r="R6" s="2474"/>
      <c r="S6" s="2474"/>
      <c r="T6" s="324"/>
      <c r="U6" s="2474" t="s">
        <v>168</v>
      </c>
      <c r="V6" s="2474"/>
      <c r="W6" s="2474"/>
      <c r="X6" s="2474"/>
      <c r="Y6" s="2474"/>
      <c r="Z6" s="2474"/>
      <c r="AA6" s="2474"/>
      <c r="AB6" s="324"/>
      <c r="AC6" s="2474" t="s">
        <v>167</v>
      </c>
      <c r="AD6" s="2474"/>
      <c r="AE6" s="2474"/>
      <c r="AF6" s="2474"/>
      <c r="AG6" s="2474"/>
      <c r="AH6" s="2474"/>
      <c r="AI6" s="2476"/>
      <c r="AJ6" s="77"/>
      <c r="AK6" s="99"/>
    </row>
    <row r="7" spans="1:45" ht="10.5" customHeight="1">
      <c r="B7" s="2477"/>
      <c r="C7" s="2200"/>
      <c r="D7" s="326"/>
      <c r="E7" s="2475" t="s">
        <v>85</v>
      </c>
      <c r="F7" s="2475"/>
      <c r="G7" s="2475"/>
      <c r="H7" s="362"/>
      <c r="I7" s="2475" t="s">
        <v>84</v>
      </c>
      <c r="J7" s="2475"/>
      <c r="K7" s="2475"/>
      <c r="L7" s="362"/>
      <c r="M7" s="2472" t="s">
        <v>85</v>
      </c>
      <c r="N7" s="2472"/>
      <c r="O7" s="2472"/>
      <c r="P7" s="362"/>
      <c r="Q7" s="2472" t="s">
        <v>84</v>
      </c>
      <c r="R7" s="2472"/>
      <c r="S7" s="2472"/>
      <c r="T7" s="362"/>
      <c r="U7" s="2472" t="s">
        <v>85</v>
      </c>
      <c r="V7" s="2472"/>
      <c r="W7" s="2472"/>
      <c r="X7" s="362"/>
      <c r="Y7" s="2472" t="s">
        <v>84</v>
      </c>
      <c r="Z7" s="2472"/>
      <c r="AA7" s="2472"/>
      <c r="AB7" s="362"/>
      <c r="AC7" s="2472" t="s">
        <v>85</v>
      </c>
      <c r="AD7" s="2472"/>
      <c r="AE7" s="2472"/>
      <c r="AF7" s="362"/>
      <c r="AG7" s="2472" t="s">
        <v>84</v>
      </c>
      <c r="AH7" s="2472"/>
      <c r="AI7" s="2473"/>
      <c r="AJ7" s="320"/>
      <c r="AK7" s="356"/>
      <c r="AL7" s="356"/>
      <c r="AM7" s="356"/>
      <c r="AN7" s="356"/>
      <c r="AO7" s="356"/>
      <c r="AP7" s="356"/>
      <c r="AQ7" s="356"/>
      <c r="AR7" s="356"/>
      <c r="AS7" s="356"/>
    </row>
    <row r="8" spans="1:45" ht="10.5" customHeight="1">
      <c r="B8" s="361"/>
      <c r="C8" s="323"/>
      <c r="D8" s="360"/>
      <c r="E8" s="358" t="s">
        <v>26</v>
      </c>
      <c r="F8" s="358" t="s">
        <v>27</v>
      </c>
      <c r="G8" s="358" t="s">
        <v>5</v>
      </c>
      <c r="H8" s="358"/>
      <c r="I8" s="359" t="s">
        <v>26</v>
      </c>
      <c r="J8" s="359" t="s">
        <v>27</v>
      </c>
      <c r="K8" s="358" t="s">
        <v>5</v>
      </c>
      <c r="L8" s="358"/>
      <c r="M8" s="358" t="s">
        <v>26</v>
      </c>
      <c r="N8" s="358" t="s">
        <v>27</v>
      </c>
      <c r="O8" s="358" t="s">
        <v>5</v>
      </c>
      <c r="P8" s="358"/>
      <c r="Q8" s="358" t="s">
        <v>26</v>
      </c>
      <c r="R8" s="358" t="s">
        <v>27</v>
      </c>
      <c r="S8" s="358" t="s">
        <v>5</v>
      </c>
      <c r="T8" s="358"/>
      <c r="U8" s="358" t="s">
        <v>26</v>
      </c>
      <c r="V8" s="358" t="s">
        <v>27</v>
      </c>
      <c r="W8" s="358" t="s">
        <v>5</v>
      </c>
      <c r="X8" s="358"/>
      <c r="Y8" s="358" t="s">
        <v>26</v>
      </c>
      <c r="Z8" s="358" t="s">
        <v>27</v>
      </c>
      <c r="AA8" s="358" t="s">
        <v>5</v>
      </c>
      <c r="AB8" s="358"/>
      <c r="AC8" s="358" t="s">
        <v>26</v>
      </c>
      <c r="AD8" s="358" t="s">
        <v>27</v>
      </c>
      <c r="AE8" s="358" t="s">
        <v>5</v>
      </c>
      <c r="AF8" s="358"/>
      <c r="AG8" s="358" t="s">
        <v>26</v>
      </c>
      <c r="AH8" s="358" t="s">
        <v>27</v>
      </c>
      <c r="AI8" s="357" t="s">
        <v>5</v>
      </c>
      <c r="AJ8" s="320"/>
      <c r="AK8" s="356"/>
      <c r="AL8" s="356"/>
      <c r="AM8" s="356"/>
      <c r="AN8" s="356"/>
      <c r="AO8" s="356"/>
      <c r="AP8" s="356"/>
      <c r="AQ8" s="356"/>
      <c r="AR8" s="356"/>
      <c r="AS8" s="356"/>
    </row>
    <row r="9" spans="1:45" s="345" customFormat="1" ht="12.75" customHeight="1">
      <c r="A9" s="301"/>
      <c r="B9" s="2008">
        <v>1401</v>
      </c>
      <c r="C9" s="42" t="s">
        <v>9</v>
      </c>
      <c r="D9" s="355"/>
      <c r="E9" s="354">
        <f>SUM(E10:E17)</f>
        <v>0</v>
      </c>
      <c r="F9" s="310">
        <f>SUM(F10:F17)</f>
        <v>0</v>
      </c>
      <c r="G9" s="310">
        <f>SUM(G10:G17)</f>
        <v>0</v>
      </c>
      <c r="H9" s="310"/>
      <c r="I9" s="310">
        <f>SUM(I10:I17)</f>
        <v>0</v>
      </c>
      <c r="J9" s="310">
        <f>SUM(J10:J17)</f>
        <v>0</v>
      </c>
      <c r="K9" s="310">
        <f>SUM(K10:K17)</f>
        <v>0</v>
      </c>
      <c r="L9" s="310"/>
      <c r="M9" s="310">
        <f>SUM(M10:M17)</f>
        <v>0</v>
      </c>
      <c r="N9" s="310">
        <f>SUM(N10:N17)</f>
        <v>0</v>
      </c>
      <c r="O9" s="310">
        <f>SUM(O10:O17)</f>
        <v>0</v>
      </c>
      <c r="P9" s="310"/>
      <c r="Q9" s="310">
        <f>SUM(Q10:Q17)</f>
        <v>0</v>
      </c>
      <c r="R9" s="310">
        <f>SUM(R10:R17)</f>
        <v>0</v>
      </c>
      <c r="S9" s="310">
        <f>SUM(S10:S17)</f>
        <v>0</v>
      </c>
      <c r="T9" s="310"/>
      <c r="U9" s="310">
        <f>SUM(U10:U17)</f>
        <v>0</v>
      </c>
      <c r="V9" s="310">
        <f>SUM(V10:V17)</f>
        <v>0</v>
      </c>
      <c r="W9" s="310">
        <f>SUM(W10:W17)</f>
        <v>0</v>
      </c>
      <c r="X9" s="310"/>
      <c r="Y9" s="310">
        <f>SUM(Y10:Y17)</f>
        <v>0</v>
      </c>
      <c r="Z9" s="310">
        <f>SUM(Z10:Z17)</f>
        <v>0</v>
      </c>
      <c r="AA9" s="310">
        <f>SUM(AA10:AA17)</f>
        <v>0</v>
      </c>
      <c r="AB9" s="310"/>
      <c r="AC9" s="310">
        <f>SUM(AC10:AC17)</f>
        <v>31</v>
      </c>
      <c r="AD9" s="310">
        <f>SUM(AD10:AD17)</f>
        <v>10</v>
      </c>
      <c r="AE9" s="310">
        <f>SUM(AE10:AE17)</f>
        <v>41</v>
      </c>
      <c r="AF9" s="310"/>
      <c r="AG9" s="310">
        <f>SUM(AG10:AG17)</f>
        <v>37</v>
      </c>
      <c r="AH9" s="310">
        <f>SUM(AH10:AH17)</f>
        <v>8</v>
      </c>
      <c r="AI9" s="353">
        <f>SUM(AI10:AI17)</f>
        <v>45</v>
      </c>
      <c r="AJ9" s="317"/>
      <c r="AK9" s="346"/>
      <c r="AL9" s="346"/>
    </row>
    <row r="10" spans="1:45" s="345" customFormat="1" ht="12" customHeight="1">
      <c r="A10" s="301"/>
      <c r="B10" s="1997"/>
      <c r="C10" s="285" t="s">
        <v>10</v>
      </c>
      <c r="D10" s="77"/>
      <c r="E10" s="301">
        <v>0</v>
      </c>
      <c r="F10" s="307">
        <v>0</v>
      </c>
      <c r="G10" s="307">
        <f t="shared" ref="G10:G17" si="0">SUM(E10:F10)</f>
        <v>0</v>
      </c>
      <c r="H10" s="307"/>
      <c r="I10" s="301">
        <v>0</v>
      </c>
      <c r="J10" s="307">
        <v>0</v>
      </c>
      <c r="K10" s="307">
        <f>SUM(I10:J10)</f>
        <v>0</v>
      </c>
      <c r="L10" s="307"/>
      <c r="M10" s="301">
        <v>0</v>
      </c>
      <c r="N10" s="307">
        <v>0</v>
      </c>
      <c r="O10" s="307">
        <f>SUM(M10:N10)</f>
        <v>0</v>
      </c>
      <c r="P10" s="307"/>
      <c r="Q10" s="301">
        <v>0</v>
      </c>
      <c r="R10" s="307">
        <v>0</v>
      </c>
      <c r="S10" s="307">
        <f t="shared" ref="S10:S17" si="1">SUM(Q10:R10)</f>
        <v>0</v>
      </c>
      <c r="T10" s="307"/>
      <c r="U10" s="301">
        <v>0</v>
      </c>
      <c r="V10" s="307">
        <v>0</v>
      </c>
      <c r="W10" s="307">
        <f t="shared" ref="W10:W17" si="2">SUM(U10:V10)</f>
        <v>0</v>
      </c>
      <c r="X10" s="307"/>
      <c r="Y10" s="301">
        <v>0</v>
      </c>
      <c r="Z10" s="307">
        <v>0</v>
      </c>
      <c r="AA10" s="307">
        <f>SUM(Y10:Z10)</f>
        <v>0</v>
      </c>
      <c r="AB10" s="307"/>
      <c r="AC10" s="307">
        <v>15</v>
      </c>
      <c r="AD10" s="307">
        <v>3</v>
      </c>
      <c r="AE10" s="307">
        <f t="shared" ref="AE10:AE17" si="3">SUM(AC10:AD10)</f>
        <v>18</v>
      </c>
      <c r="AF10" s="307"/>
      <c r="AG10" s="307">
        <v>10</v>
      </c>
      <c r="AH10" s="307">
        <v>2</v>
      </c>
      <c r="AI10" s="334">
        <f t="shared" ref="AI10:AI17" si="4">SUM(AG10:AH10)</f>
        <v>12</v>
      </c>
      <c r="AJ10" s="317"/>
      <c r="AK10" s="346"/>
    </row>
    <row r="11" spans="1:45" s="352" customFormat="1" ht="12" customHeight="1">
      <c r="A11" s="319"/>
      <c r="B11" s="1997"/>
      <c r="C11" s="285" t="s">
        <v>11</v>
      </c>
      <c r="D11" s="77"/>
      <c r="E11" s="301">
        <v>0</v>
      </c>
      <c r="F11" s="307">
        <v>0</v>
      </c>
      <c r="G11" s="307">
        <f t="shared" si="0"/>
        <v>0</v>
      </c>
      <c r="H11" s="307"/>
      <c r="I11" s="301">
        <v>0</v>
      </c>
      <c r="J11" s="307">
        <v>0</v>
      </c>
      <c r="K11" s="307">
        <f>SUM(I11:J11)</f>
        <v>0</v>
      </c>
      <c r="L11" s="307"/>
      <c r="M11" s="301">
        <v>0</v>
      </c>
      <c r="N11" s="307">
        <v>0</v>
      </c>
      <c r="O11" s="307">
        <f>SUM(M11:N11)</f>
        <v>0</v>
      </c>
      <c r="P11" s="307"/>
      <c r="Q11" s="301">
        <v>0</v>
      </c>
      <c r="R11" s="307">
        <v>0</v>
      </c>
      <c r="S11" s="307">
        <f t="shared" si="1"/>
        <v>0</v>
      </c>
      <c r="T11" s="307"/>
      <c r="U11" s="301">
        <v>0</v>
      </c>
      <c r="V11" s="307">
        <v>0</v>
      </c>
      <c r="W11" s="307">
        <f t="shared" si="2"/>
        <v>0</v>
      </c>
      <c r="X11" s="307"/>
      <c r="Y11" s="301">
        <v>0</v>
      </c>
      <c r="Z11" s="307">
        <v>0</v>
      </c>
      <c r="AA11" s="307">
        <f>SUM(Y11:Z11)</f>
        <v>0</v>
      </c>
      <c r="AB11" s="307"/>
      <c r="AC11" s="307">
        <v>10</v>
      </c>
      <c r="AD11" s="307">
        <v>1</v>
      </c>
      <c r="AE11" s="307">
        <f t="shared" si="3"/>
        <v>11</v>
      </c>
      <c r="AF11" s="307"/>
      <c r="AG11" s="307">
        <v>12</v>
      </c>
      <c r="AH11" s="307">
        <v>3</v>
      </c>
      <c r="AI11" s="334">
        <f t="shared" si="4"/>
        <v>15</v>
      </c>
      <c r="AJ11" s="351"/>
      <c r="AK11" s="348"/>
      <c r="AL11" s="349"/>
    </row>
    <row r="12" spans="1:45" s="350" customFormat="1" ht="12" customHeight="1">
      <c r="A12" s="319"/>
      <c r="B12" s="1997"/>
      <c r="C12" s="285" t="s">
        <v>12</v>
      </c>
      <c r="D12" s="77"/>
      <c r="E12" s="301">
        <v>0</v>
      </c>
      <c r="F12" s="307">
        <v>0</v>
      </c>
      <c r="G12" s="307">
        <f t="shared" si="0"/>
        <v>0</v>
      </c>
      <c r="H12" s="307"/>
      <c r="I12" s="301">
        <v>0</v>
      </c>
      <c r="J12" s="307">
        <v>0</v>
      </c>
      <c r="K12" s="307">
        <f>SUM(I12:J12)</f>
        <v>0</v>
      </c>
      <c r="L12" s="307"/>
      <c r="M12" s="301">
        <v>0</v>
      </c>
      <c r="N12" s="307">
        <v>0</v>
      </c>
      <c r="O12" s="307">
        <f>SUM(M12:N12)</f>
        <v>0</v>
      </c>
      <c r="P12" s="307"/>
      <c r="Q12" s="301">
        <v>0</v>
      </c>
      <c r="R12" s="307">
        <v>0</v>
      </c>
      <c r="S12" s="307">
        <f t="shared" si="1"/>
        <v>0</v>
      </c>
      <c r="T12" s="307"/>
      <c r="U12" s="301">
        <v>0</v>
      </c>
      <c r="V12" s="307">
        <v>0</v>
      </c>
      <c r="W12" s="307">
        <f t="shared" si="2"/>
        <v>0</v>
      </c>
      <c r="X12" s="307"/>
      <c r="Y12" s="301">
        <v>0</v>
      </c>
      <c r="Z12" s="307">
        <v>0</v>
      </c>
      <c r="AA12" s="307">
        <f>SUM(Y12:Z12)</f>
        <v>0</v>
      </c>
      <c r="AB12" s="307"/>
      <c r="AC12" s="307">
        <v>5</v>
      </c>
      <c r="AD12" s="307">
        <v>3</v>
      </c>
      <c r="AE12" s="307">
        <f t="shared" si="3"/>
        <v>8</v>
      </c>
      <c r="AF12" s="307"/>
      <c r="AG12" s="307">
        <v>14</v>
      </c>
      <c r="AH12" s="307">
        <v>0</v>
      </c>
      <c r="AI12" s="334">
        <f t="shared" si="4"/>
        <v>14</v>
      </c>
      <c r="AJ12" s="351"/>
      <c r="AK12" s="346"/>
      <c r="AL12" s="1"/>
    </row>
    <row r="13" spans="1:45" s="94" customFormat="1" ht="12" customHeight="1">
      <c r="A13" s="301"/>
      <c r="B13" s="1997"/>
      <c r="C13" s="285" t="s">
        <v>30</v>
      </c>
      <c r="D13" s="90"/>
      <c r="E13" s="301">
        <v>0</v>
      </c>
      <c r="F13" s="307">
        <v>0</v>
      </c>
      <c r="G13" s="307">
        <f t="shared" si="0"/>
        <v>0</v>
      </c>
      <c r="H13" s="307"/>
      <c r="I13" s="301">
        <v>0</v>
      </c>
      <c r="J13" s="307">
        <v>0</v>
      </c>
      <c r="K13" s="307">
        <f>SUM(I13:J13)</f>
        <v>0</v>
      </c>
      <c r="L13" s="307"/>
      <c r="M13" s="301">
        <v>0</v>
      </c>
      <c r="N13" s="307">
        <v>0</v>
      </c>
      <c r="O13" s="307">
        <f>SUM(M13:N13)</f>
        <v>0</v>
      </c>
      <c r="P13" s="307"/>
      <c r="Q13" s="301">
        <v>0</v>
      </c>
      <c r="R13" s="307">
        <v>0</v>
      </c>
      <c r="S13" s="307">
        <f t="shared" si="1"/>
        <v>0</v>
      </c>
      <c r="T13" s="307"/>
      <c r="U13" s="301">
        <v>0</v>
      </c>
      <c r="V13" s="307">
        <v>0</v>
      </c>
      <c r="W13" s="307">
        <f t="shared" si="2"/>
        <v>0</v>
      </c>
      <c r="X13" s="307"/>
      <c r="Y13" s="301">
        <v>0</v>
      </c>
      <c r="Z13" s="307">
        <v>0</v>
      </c>
      <c r="AA13" s="307">
        <f>SUM(Y13:Z13)</f>
        <v>0</v>
      </c>
      <c r="AB13" s="307"/>
      <c r="AC13" s="307">
        <v>1</v>
      </c>
      <c r="AD13" s="307">
        <v>2</v>
      </c>
      <c r="AE13" s="307">
        <f t="shared" si="3"/>
        <v>3</v>
      </c>
      <c r="AF13" s="307"/>
      <c r="AG13" s="307">
        <v>1</v>
      </c>
      <c r="AH13" s="307">
        <v>1</v>
      </c>
      <c r="AI13" s="334">
        <f t="shared" si="4"/>
        <v>2</v>
      </c>
      <c r="AJ13" s="84"/>
      <c r="AK13" s="348"/>
      <c r="AL13" s="349"/>
    </row>
    <row r="14" spans="1:45" s="347" customFormat="1" ht="12" customHeight="1">
      <c r="A14" s="301"/>
      <c r="B14" s="1997"/>
      <c r="C14" s="285" t="s">
        <v>31</v>
      </c>
      <c r="D14" s="77"/>
      <c r="E14" s="301">
        <v>0</v>
      </c>
      <c r="F14" s="307">
        <v>0</v>
      </c>
      <c r="G14" s="307">
        <f t="shared" si="0"/>
        <v>0</v>
      </c>
      <c r="H14" s="307"/>
      <c r="I14" s="301">
        <v>0</v>
      </c>
      <c r="J14" s="307">
        <v>0</v>
      </c>
      <c r="K14" s="307">
        <f>SUM(I14:J14)</f>
        <v>0</v>
      </c>
      <c r="L14" s="307"/>
      <c r="M14" s="301">
        <v>0</v>
      </c>
      <c r="N14" s="307">
        <v>0</v>
      </c>
      <c r="O14" s="307">
        <f>SUM(M14:N14)</f>
        <v>0</v>
      </c>
      <c r="P14" s="307"/>
      <c r="Q14" s="301">
        <v>0</v>
      </c>
      <c r="R14" s="307">
        <v>0</v>
      </c>
      <c r="S14" s="307">
        <f t="shared" si="1"/>
        <v>0</v>
      </c>
      <c r="T14" s="307"/>
      <c r="U14" s="301">
        <v>0</v>
      </c>
      <c r="V14" s="307">
        <v>0</v>
      </c>
      <c r="W14" s="307">
        <f t="shared" si="2"/>
        <v>0</v>
      </c>
      <c r="X14" s="307"/>
      <c r="Y14" s="301">
        <v>0</v>
      </c>
      <c r="Z14" s="307">
        <v>0</v>
      </c>
      <c r="AA14" s="307">
        <f>SUM(Y14:Z14)</f>
        <v>0</v>
      </c>
      <c r="AB14" s="307"/>
      <c r="AC14" s="307">
        <v>0</v>
      </c>
      <c r="AD14" s="307">
        <v>1</v>
      </c>
      <c r="AE14" s="307">
        <f t="shared" si="3"/>
        <v>1</v>
      </c>
      <c r="AF14" s="307"/>
      <c r="AG14" s="307">
        <v>0</v>
      </c>
      <c r="AH14" s="307">
        <v>2</v>
      </c>
      <c r="AI14" s="334">
        <f t="shared" si="4"/>
        <v>2</v>
      </c>
      <c r="AJ14" s="317"/>
      <c r="AK14" s="348"/>
      <c r="AM14" s="94"/>
      <c r="AN14" s="348"/>
      <c r="AO14" s="348"/>
      <c r="AP14" s="348"/>
    </row>
    <row r="15" spans="1:45" s="347" customFormat="1" ht="12" customHeight="1">
      <c r="A15" s="301"/>
      <c r="B15" s="1997"/>
      <c r="C15" s="285" t="s">
        <v>166</v>
      </c>
      <c r="D15" s="77"/>
      <c r="E15" s="301">
        <v>0</v>
      </c>
      <c r="F15" s="307">
        <v>0</v>
      </c>
      <c r="G15" s="307">
        <f t="shared" si="0"/>
        <v>0</v>
      </c>
      <c r="H15" s="307"/>
      <c r="I15" s="301">
        <v>0</v>
      </c>
      <c r="J15" s="307">
        <v>0</v>
      </c>
      <c r="K15" s="307">
        <v>0</v>
      </c>
      <c r="L15" s="307"/>
      <c r="M15" s="301">
        <v>0</v>
      </c>
      <c r="N15" s="307">
        <v>0</v>
      </c>
      <c r="O15" s="307">
        <v>0</v>
      </c>
      <c r="P15" s="307"/>
      <c r="Q15" s="301">
        <v>0</v>
      </c>
      <c r="R15" s="307">
        <v>0</v>
      </c>
      <c r="S15" s="307">
        <f t="shared" si="1"/>
        <v>0</v>
      </c>
      <c r="T15" s="307"/>
      <c r="U15" s="301">
        <v>0</v>
      </c>
      <c r="V15" s="307">
        <v>0</v>
      </c>
      <c r="W15" s="307">
        <f t="shared" si="2"/>
        <v>0</v>
      </c>
      <c r="X15" s="307"/>
      <c r="Y15" s="301">
        <v>0</v>
      </c>
      <c r="Z15" s="307">
        <v>0</v>
      </c>
      <c r="AA15" s="307">
        <v>0</v>
      </c>
      <c r="AB15" s="307"/>
      <c r="AC15" s="307">
        <v>0</v>
      </c>
      <c r="AD15" s="307">
        <v>0</v>
      </c>
      <c r="AE15" s="307">
        <f t="shared" si="3"/>
        <v>0</v>
      </c>
      <c r="AF15" s="307"/>
      <c r="AG15" s="307">
        <v>0</v>
      </c>
      <c r="AH15" s="307">
        <v>0</v>
      </c>
      <c r="AI15" s="334">
        <f t="shared" si="4"/>
        <v>0</v>
      </c>
      <c r="AJ15" s="317"/>
      <c r="AK15" s="348"/>
      <c r="AM15" s="94"/>
      <c r="AN15" s="348"/>
      <c r="AO15" s="348"/>
      <c r="AP15" s="348"/>
    </row>
    <row r="16" spans="1:45" s="347" customFormat="1" ht="12" customHeight="1">
      <c r="A16" s="301"/>
      <c r="B16" s="1997"/>
      <c r="C16" s="285" t="s">
        <v>64</v>
      </c>
      <c r="D16" s="77"/>
      <c r="E16" s="301">
        <v>0</v>
      </c>
      <c r="F16" s="307">
        <v>0</v>
      </c>
      <c r="G16" s="307">
        <f t="shared" si="0"/>
        <v>0</v>
      </c>
      <c r="H16" s="307"/>
      <c r="I16" s="301">
        <v>0</v>
      </c>
      <c r="J16" s="307">
        <v>0</v>
      </c>
      <c r="K16" s="307">
        <v>0</v>
      </c>
      <c r="L16" s="307"/>
      <c r="M16" s="301">
        <v>0</v>
      </c>
      <c r="N16" s="307">
        <v>0</v>
      </c>
      <c r="O16" s="307">
        <v>0</v>
      </c>
      <c r="P16" s="307"/>
      <c r="Q16" s="301">
        <v>0</v>
      </c>
      <c r="R16" s="307">
        <v>0</v>
      </c>
      <c r="S16" s="307">
        <f t="shared" si="1"/>
        <v>0</v>
      </c>
      <c r="T16" s="307"/>
      <c r="U16" s="301">
        <v>0</v>
      </c>
      <c r="V16" s="307">
        <v>0</v>
      </c>
      <c r="W16" s="307">
        <f t="shared" si="2"/>
        <v>0</v>
      </c>
      <c r="X16" s="307"/>
      <c r="Y16" s="301">
        <v>0</v>
      </c>
      <c r="Z16" s="307">
        <v>0</v>
      </c>
      <c r="AA16" s="307">
        <v>0</v>
      </c>
      <c r="AB16" s="307"/>
      <c r="AC16" s="307">
        <v>0</v>
      </c>
      <c r="AD16" s="307">
        <v>0</v>
      </c>
      <c r="AE16" s="307">
        <f t="shared" si="3"/>
        <v>0</v>
      </c>
      <c r="AF16" s="307"/>
      <c r="AG16" s="307">
        <v>0</v>
      </c>
      <c r="AH16" s="307">
        <v>0</v>
      </c>
      <c r="AI16" s="334">
        <f t="shared" si="4"/>
        <v>0</v>
      </c>
      <c r="AJ16" s="317"/>
      <c r="AK16" s="348"/>
      <c r="AM16" s="94"/>
      <c r="AN16" s="348"/>
      <c r="AO16" s="348"/>
      <c r="AP16" s="348"/>
    </row>
    <row r="17" spans="1:42" s="347" customFormat="1" ht="12" customHeight="1">
      <c r="A17" s="301"/>
      <c r="B17" s="1997"/>
      <c r="C17" s="285" t="s">
        <v>137</v>
      </c>
      <c r="D17" s="77"/>
      <c r="E17" s="301">
        <v>0</v>
      </c>
      <c r="F17" s="307">
        <v>0</v>
      </c>
      <c r="G17" s="307">
        <f t="shared" si="0"/>
        <v>0</v>
      </c>
      <c r="H17" s="307"/>
      <c r="I17" s="301">
        <v>0</v>
      </c>
      <c r="J17" s="307">
        <v>0</v>
      </c>
      <c r="K17" s="307">
        <f>SUM(I17:J17)</f>
        <v>0</v>
      </c>
      <c r="L17" s="307"/>
      <c r="M17" s="301">
        <v>0</v>
      </c>
      <c r="N17" s="307">
        <v>0</v>
      </c>
      <c r="O17" s="307">
        <f>SUM(M17:N17)</f>
        <v>0</v>
      </c>
      <c r="P17" s="307"/>
      <c r="Q17" s="301">
        <v>0</v>
      </c>
      <c r="R17" s="307">
        <v>0</v>
      </c>
      <c r="S17" s="307">
        <f t="shared" si="1"/>
        <v>0</v>
      </c>
      <c r="T17" s="307"/>
      <c r="U17" s="301">
        <v>0</v>
      </c>
      <c r="V17" s="307">
        <v>0</v>
      </c>
      <c r="W17" s="307">
        <f t="shared" si="2"/>
        <v>0</v>
      </c>
      <c r="X17" s="307"/>
      <c r="Y17" s="301">
        <v>0</v>
      </c>
      <c r="Z17" s="307">
        <v>0</v>
      </c>
      <c r="AA17" s="307">
        <f>SUM(Y17:Z17)</f>
        <v>0</v>
      </c>
      <c r="AB17" s="307"/>
      <c r="AC17" s="307">
        <v>0</v>
      </c>
      <c r="AD17" s="307">
        <v>0</v>
      </c>
      <c r="AE17" s="307">
        <f t="shared" si="3"/>
        <v>0</v>
      </c>
      <c r="AF17" s="307"/>
      <c r="AG17" s="307">
        <v>0</v>
      </c>
      <c r="AH17" s="307">
        <v>0</v>
      </c>
      <c r="AI17" s="334">
        <f t="shared" si="4"/>
        <v>0</v>
      </c>
      <c r="AJ17" s="317"/>
      <c r="AK17" s="348"/>
      <c r="AM17" s="94"/>
      <c r="AN17" s="348"/>
      <c r="AO17" s="348"/>
      <c r="AP17" s="348"/>
    </row>
    <row r="18" spans="1:42" s="345" customFormat="1" ht="12.75" customHeight="1">
      <c r="A18" s="301"/>
      <c r="B18" s="2010">
        <v>1402</v>
      </c>
      <c r="C18" s="35" t="s">
        <v>13</v>
      </c>
      <c r="D18" s="111"/>
      <c r="E18" s="263">
        <f t="shared" ref="E18:AI18" si="5">SUM(E19:E27)</f>
        <v>0</v>
      </c>
      <c r="F18" s="263">
        <f t="shared" si="5"/>
        <v>0</v>
      </c>
      <c r="G18" s="311">
        <f t="shared" si="5"/>
        <v>0</v>
      </c>
      <c r="H18" s="311">
        <f t="shared" si="5"/>
        <v>0</v>
      </c>
      <c r="I18" s="311">
        <f t="shared" si="5"/>
        <v>0</v>
      </c>
      <c r="J18" s="311">
        <f t="shared" si="5"/>
        <v>0</v>
      </c>
      <c r="K18" s="311">
        <f t="shared" si="5"/>
        <v>0</v>
      </c>
      <c r="L18" s="311">
        <f t="shared" si="5"/>
        <v>0</v>
      </c>
      <c r="M18" s="311">
        <f t="shared" si="5"/>
        <v>0</v>
      </c>
      <c r="N18" s="311">
        <f t="shared" si="5"/>
        <v>0</v>
      </c>
      <c r="O18" s="311">
        <f t="shared" si="5"/>
        <v>0</v>
      </c>
      <c r="P18" s="311">
        <f t="shared" si="5"/>
        <v>0</v>
      </c>
      <c r="Q18" s="311">
        <f t="shared" si="5"/>
        <v>0</v>
      </c>
      <c r="R18" s="311">
        <f t="shared" si="5"/>
        <v>0</v>
      </c>
      <c r="S18" s="311">
        <f t="shared" si="5"/>
        <v>0</v>
      </c>
      <c r="T18" s="311">
        <f t="shared" si="5"/>
        <v>0</v>
      </c>
      <c r="U18" s="311">
        <f t="shared" si="5"/>
        <v>0</v>
      </c>
      <c r="V18" s="311">
        <f t="shared" si="5"/>
        <v>0</v>
      </c>
      <c r="W18" s="311">
        <f t="shared" si="5"/>
        <v>0</v>
      </c>
      <c r="X18" s="311">
        <f t="shared" si="5"/>
        <v>0</v>
      </c>
      <c r="Y18" s="311">
        <f t="shared" si="5"/>
        <v>0</v>
      </c>
      <c r="Z18" s="311">
        <f t="shared" si="5"/>
        <v>0</v>
      </c>
      <c r="AA18" s="311">
        <f t="shared" si="5"/>
        <v>0</v>
      </c>
      <c r="AB18" s="311">
        <f t="shared" si="5"/>
        <v>0</v>
      </c>
      <c r="AC18" s="311">
        <f t="shared" si="5"/>
        <v>23</v>
      </c>
      <c r="AD18" s="311">
        <f t="shared" si="5"/>
        <v>14</v>
      </c>
      <c r="AE18" s="311">
        <f t="shared" si="5"/>
        <v>37</v>
      </c>
      <c r="AF18" s="311">
        <f t="shared" si="5"/>
        <v>0</v>
      </c>
      <c r="AG18" s="311">
        <f t="shared" si="5"/>
        <v>32</v>
      </c>
      <c r="AH18" s="311">
        <f t="shared" si="5"/>
        <v>28</v>
      </c>
      <c r="AI18" s="333">
        <f t="shared" si="5"/>
        <v>60</v>
      </c>
      <c r="AJ18" s="317"/>
      <c r="AK18" s="346"/>
      <c r="AL18" s="346"/>
    </row>
    <row r="19" spans="1:42" s="94" customFormat="1" ht="12" customHeight="1">
      <c r="A19" s="301"/>
      <c r="B19" s="1981"/>
      <c r="C19" s="285" t="s">
        <v>92</v>
      </c>
      <c r="D19" s="77"/>
      <c r="E19" s="301">
        <v>0</v>
      </c>
      <c r="F19" s="307">
        <v>0</v>
      </c>
      <c r="G19" s="307">
        <f t="shared" ref="G19:G27" si="6">SUM(E19:F19)</f>
        <v>0</v>
      </c>
      <c r="H19" s="307"/>
      <c r="I19" s="301">
        <v>0</v>
      </c>
      <c r="J19" s="307">
        <v>0</v>
      </c>
      <c r="K19" s="307">
        <f t="shared" ref="K19:K27" si="7">SUM(I19:J19)</f>
        <v>0</v>
      </c>
      <c r="L19" s="307"/>
      <c r="M19" s="301">
        <v>0</v>
      </c>
      <c r="N19" s="307">
        <v>0</v>
      </c>
      <c r="O19" s="307">
        <f t="shared" ref="O19:O27" si="8">SUM(M19:N19)</f>
        <v>0</v>
      </c>
      <c r="P19" s="307"/>
      <c r="Q19" s="301">
        <v>0</v>
      </c>
      <c r="R19" s="307">
        <v>0</v>
      </c>
      <c r="S19" s="307">
        <f t="shared" ref="S19:S27" si="9">SUM(Q19:R19)</f>
        <v>0</v>
      </c>
      <c r="T19" s="307"/>
      <c r="U19" s="301">
        <v>0</v>
      </c>
      <c r="V19" s="307">
        <v>0</v>
      </c>
      <c r="W19" s="307">
        <f t="shared" ref="W19:W27" si="10">SUM(U19:V19)</f>
        <v>0</v>
      </c>
      <c r="X19" s="307"/>
      <c r="Y19" s="301">
        <v>0</v>
      </c>
      <c r="Z19" s="307">
        <v>0</v>
      </c>
      <c r="AA19" s="307">
        <f t="shared" ref="AA19:AA27" si="11">SUM(Y19:Z19)</f>
        <v>0</v>
      </c>
      <c r="AB19" s="307"/>
      <c r="AC19" s="307">
        <v>8</v>
      </c>
      <c r="AD19" s="307">
        <v>1</v>
      </c>
      <c r="AE19" s="307">
        <f t="shared" ref="AE19:AE27" si="12">SUM(AC19:AD19)</f>
        <v>9</v>
      </c>
      <c r="AF19" s="307"/>
      <c r="AG19" s="307">
        <v>24</v>
      </c>
      <c r="AH19" s="307">
        <v>12</v>
      </c>
      <c r="AI19" s="334">
        <f t="shared" ref="AI19:AI27" si="13">SUM(AG19:AH19)</f>
        <v>36</v>
      </c>
      <c r="AJ19" s="74"/>
    </row>
    <row r="20" spans="1:42" s="94" customFormat="1" ht="12" customHeight="1">
      <c r="A20" s="301"/>
      <c r="B20" s="1981"/>
      <c r="C20" s="285" t="s">
        <v>110</v>
      </c>
      <c r="D20" s="77"/>
      <c r="E20" s="301">
        <v>0</v>
      </c>
      <c r="F20" s="307">
        <v>0</v>
      </c>
      <c r="G20" s="307">
        <f t="shared" si="6"/>
        <v>0</v>
      </c>
      <c r="H20" s="307"/>
      <c r="I20" s="301">
        <v>0</v>
      </c>
      <c r="J20" s="307">
        <v>0</v>
      </c>
      <c r="K20" s="307">
        <f t="shared" si="7"/>
        <v>0</v>
      </c>
      <c r="L20" s="307"/>
      <c r="M20" s="301">
        <v>0</v>
      </c>
      <c r="N20" s="307">
        <v>0</v>
      </c>
      <c r="O20" s="307">
        <f t="shared" si="8"/>
        <v>0</v>
      </c>
      <c r="P20" s="307"/>
      <c r="Q20" s="301">
        <v>0</v>
      </c>
      <c r="R20" s="307">
        <v>0</v>
      </c>
      <c r="S20" s="307">
        <f t="shared" si="9"/>
        <v>0</v>
      </c>
      <c r="T20" s="307"/>
      <c r="U20" s="301">
        <v>0</v>
      </c>
      <c r="V20" s="307">
        <v>0</v>
      </c>
      <c r="W20" s="307">
        <f t="shared" si="10"/>
        <v>0</v>
      </c>
      <c r="X20" s="307"/>
      <c r="Y20" s="301">
        <v>0</v>
      </c>
      <c r="Z20" s="307">
        <v>0</v>
      </c>
      <c r="AA20" s="307">
        <f t="shared" si="11"/>
        <v>0</v>
      </c>
      <c r="AB20" s="307"/>
      <c r="AC20" s="307">
        <v>7</v>
      </c>
      <c r="AD20" s="307">
        <v>4</v>
      </c>
      <c r="AE20" s="307">
        <f t="shared" si="12"/>
        <v>11</v>
      </c>
      <c r="AF20" s="307"/>
      <c r="AG20" s="307">
        <v>2</v>
      </c>
      <c r="AH20" s="307">
        <v>1</v>
      </c>
      <c r="AI20" s="334">
        <f t="shared" si="13"/>
        <v>3</v>
      </c>
      <c r="AJ20" s="74"/>
    </row>
    <row r="21" spans="1:42" s="94" customFormat="1" ht="12" customHeight="1">
      <c r="A21" s="301"/>
      <c r="B21" s="1981"/>
      <c r="C21" s="285" t="s">
        <v>56</v>
      </c>
      <c r="D21" s="77"/>
      <c r="E21" s="301">
        <v>0</v>
      </c>
      <c r="F21" s="307">
        <v>0</v>
      </c>
      <c r="G21" s="307">
        <f t="shared" si="6"/>
        <v>0</v>
      </c>
      <c r="H21" s="307"/>
      <c r="I21" s="301">
        <v>0</v>
      </c>
      <c r="J21" s="307">
        <v>0</v>
      </c>
      <c r="K21" s="307">
        <f t="shared" si="7"/>
        <v>0</v>
      </c>
      <c r="L21" s="307"/>
      <c r="M21" s="301">
        <v>0</v>
      </c>
      <c r="N21" s="307">
        <v>0</v>
      </c>
      <c r="O21" s="307">
        <f t="shared" si="8"/>
        <v>0</v>
      </c>
      <c r="P21" s="307"/>
      <c r="Q21" s="301">
        <v>0</v>
      </c>
      <c r="R21" s="307">
        <v>0</v>
      </c>
      <c r="S21" s="307">
        <f t="shared" si="9"/>
        <v>0</v>
      </c>
      <c r="T21" s="307"/>
      <c r="U21" s="301">
        <v>0</v>
      </c>
      <c r="V21" s="307">
        <v>0</v>
      </c>
      <c r="W21" s="307">
        <f t="shared" si="10"/>
        <v>0</v>
      </c>
      <c r="X21" s="307"/>
      <c r="Y21" s="301">
        <v>0</v>
      </c>
      <c r="Z21" s="307">
        <v>0</v>
      </c>
      <c r="AA21" s="307">
        <f t="shared" si="11"/>
        <v>0</v>
      </c>
      <c r="AB21" s="307"/>
      <c r="AC21" s="307">
        <v>4</v>
      </c>
      <c r="AD21" s="307">
        <v>5</v>
      </c>
      <c r="AE21" s="307">
        <f t="shared" si="12"/>
        <v>9</v>
      </c>
      <c r="AF21" s="307"/>
      <c r="AG21" s="307">
        <v>2</v>
      </c>
      <c r="AH21" s="307">
        <v>8</v>
      </c>
      <c r="AI21" s="334">
        <f t="shared" si="13"/>
        <v>10</v>
      </c>
      <c r="AJ21" s="74"/>
    </row>
    <row r="22" spans="1:42" s="94" customFormat="1" ht="12" customHeight="1">
      <c r="A22" s="301"/>
      <c r="B22" s="1981"/>
      <c r="C22" s="285" t="s">
        <v>125</v>
      </c>
      <c r="D22" s="77"/>
      <c r="E22" s="301">
        <v>0</v>
      </c>
      <c r="F22" s="307">
        <v>0</v>
      </c>
      <c r="G22" s="307">
        <f t="shared" si="6"/>
        <v>0</v>
      </c>
      <c r="H22" s="307"/>
      <c r="I22" s="301">
        <v>0</v>
      </c>
      <c r="J22" s="307">
        <v>0</v>
      </c>
      <c r="K22" s="307">
        <f t="shared" si="7"/>
        <v>0</v>
      </c>
      <c r="L22" s="307"/>
      <c r="M22" s="301">
        <v>0</v>
      </c>
      <c r="N22" s="307">
        <v>0</v>
      </c>
      <c r="O22" s="307">
        <f t="shared" si="8"/>
        <v>0</v>
      </c>
      <c r="P22" s="307"/>
      <c r="Q22" s="301">
        <v>0</v>
      </c>
      <c r="R22" s="307">
        <v>0</v>
      </c>
      <c r="S22" s="307">
        <f t="shared" si="9"/>
        <v>0</v>
      </c>
      <c r="T22" s="307"/>
      <c r="U22" s="301">
        <v>0</v>
      </c>
      <c r="V22" s="307">
        <v>0</v>
      </c>
      <c r="W22" s="307">
        <f t="shared" si="10"/>
        <v>0</v>
      </c>
      <c r="X22" s="307"/>
      <c r="Y22" s="301">
        <v>0</v>
      </c>
      <c r="Z22" s="307">
        <v>0</v>
      </c>
      <c r="AA22" s="307">
        <f t="shared" si="11"/>
        <v>0</v>
      </c>
      <c r="AB22" s="307"/>
      <c r="AC22" s="307">
        <v>3</v>
      </c>
      <c r="AD22" s="307">
        <v>2</v>
      </c>
      <c r="AE22" s="307">
        <f t="shared" si="12"/>
        <v>5</v>
      </c>
      <c r="AF22" s="307"/>
      <c r="AG22" s="307">
        <v>3</v>
      </c>
      <c r="AH22" s="307">
        <v>3</v>
      </c>
      <c r="AI22" s="334">
        <f t="shared" si="13"/>
        <v>6</v>
      </c>
      <c r="AJ22" s="74"/>
    </row>
    <row r="23" spans="1:42" s="94" customFormat="1" ht="12" customHeight="1">
      <c r="A23" s="301"/>
      <c r="B23" s="1981"/>
      <c r="C23" s="285" t="s">
        <v>124</v>
      </c>
      <c r="D23" s="77"/>
      <c r="E23" s="301">
        <v>0</v>
      </c>
      <c r="F23" s="307">
        <v>0</v>
      </c>
      <c r="G23" s="307">
        <f t="shared" si="6"/>
        <v>0</v>
      </c>
      <c r="H23" s="307"/>
      <c r="I23" s="301">
        <v>0</v>
      </c>
      <c r="J23" s="307">
        <v>0</v>
      </c>
      <c r="K23" s="307">
        <f t="shared" si="7"/>
        <v>0</v>
      </c>
      <c r="L23" s="307"/>
      <c r="M23" s="301">
        <v>0</v>
      </c>
      <c r="N23" s="307">
        <v>0</v>
      </c>
      <c r="O23" s="307">
        <f t="shared" si="8"/>
        <v>0</v>
      </c>
      <c r="P23" s="307"/>
      <c r="Q23" s="301">
        <v>0</v>
      </c>
      <c r="R23" s="307">
        <v>0</v>
      </c>
      <c r="S23" s="307">
        <f t="shared" si="9"/>
        <v>0</v>
      </c>
      <c r="T23" s="307"/>
      <c r="U23" s="301">
        <v>0</v>
      </c>
      <c r="V23" s="307">
        <v>0</v>
      </c>
      <c r="W23" s="307">
        <f t="shared" si="10"/>
        <v>0</v>
      </c>
      <c r="X23" s="307"/>
      <c r="Y23" s="301">
        <v>0</v>
      </c>
      <c r="Z23" s="307">
        <v>0</v>
      </c>
      <c r="AA23" s="307">
        <f t="shared" si="11"/>
        <v>0</v>
      </c>
      <c r="AB23" s="307"/>
      <c r="AC23" s="307">
        <v>0</v>
      </c>
      <c r="AD23" s="307">
        <v>1</v>
      </c>
      <c r="AE23" s="307">
        <f t="shared" si="12"/>
        <v>1</v>
      </c>
      <c r="AF23" s="307"/>
      <c r="AG23" s="307">
        <v>0</v>
      </c>
      <c r="AH23" s="307">
        <v>0</v>
      </c>
      <c r="AI23" s="334">
        <f t="shared" si="13"/>
        <v>0</v>
      </c>
      <c r="AJ23" s="74"/>
    </row>
    <row r="24" spans="1:42" s="94" customFormat="1" ht="12" customHeight="1">
      <c r="A24" s="301"/>
      <c r="B24" s="1981"/>
      <c r="C24" s="285" t="s">
        <v>53</v>
      </c>
      <c r="D24" s="77"/>
      <c r="E24" s="301">
        <v>0</v>
      </c>
      <c r="F24" s="307">
        <v>0</v>
      </c>
      <c r="G24" s="307">
        <f t="shared" si="6"/>
        <v>0</v>
      </c>
      <c r="H24" s="307"/>
      <c r="I24" s="301">
        <v>0</v>
      </c>
      <c r="J24" s="307">
        <v>0</v>
      </c>
      <c r="K24" s="307">
        <f t="shared" si="7"/>
        <v>0</v>
      </c>
      <c r="L24" s="307"/>
      <c r="M24" s="301">
        <v>0</v>
      </c>
      <c r="N24" s="307">
        <v>0</v>
      </c>
      <c r="O24" s="307">
        <f t="shared" si="8"/>
        <v>0</v>
      </c>
      <c r="P24" s="307"/>
      <c r="Q24" s="301">
        <v>0</v>
      </c>
      <c r="R24" s="307">
        <v>0</v>
      </c>
      <c r="S24" s="307">
        <f t="shared" si="9"/>
        <v>0</v>
      </c>
      <c r="T24" s="307"/>
      <c r="U24" s="301">
        <v>0</v>
      </c>
      <c r="V24" s="307">
        <v>0</v>
      </c>
      <c r="W24" s="307">
        <f t="shared" si="10"/>
        <v>0</v>
      </c>
      <c r="X24" s="307"/>
      <c r="Y24" s="301">
        <v>0</v>
      </c>
      <c r="Z24" s="307">
        <v>0</v>
      </c>
      <c r="AA24" s="307">
        <f t="shared" si="11"/>
        <v>0</v>
      </c>
      <c r="AB24" s="307"/>
      <c r="AC24" s="307">
        <v>1</v>
      </c>
      <c r="AD24" s="307">
        <v>1</v>
      </c>
      <c r="AE24" s="307">
        <f t="shared" si="12"/>
        <v>2</v>
      </c>
      <c r="AF24" s="307"/>
      <c r="AG24" s="307">
        <v>0</v>
      </c>
      <c r="AH24" s="307">
        <v>2</v>
      </c>
      <c r="AI24" s="334">
        <f t="shared" si="13"/>
        <v>2</v>
      </c>
      <c r="AJ24" s="74"/>
    </row>
    <row r="25" spans="1:42" s="94" customFormat="1" ht="12" customHeight="1">
      <c r="A25" s="301"/>
      <c r="B25" s="1981"/>
      <c r="C25" s="285" t="s">
        <v>123</v>
      </c>
      <c r="D25" s="77"/>
      <c r="E25" s="301">
        <v>0</v>
      </c>
      <c r="F25" s="307">
        <v>0</v>
      </c>
      <c r="G25" s="307">
        <f t="shared" si="6"/>
        <v>0</v>
      </c>
      <c r="H25" s="307"/>
      <c r="I25" s="301">
        <v>0</v>
      </c>
      <c r="J25" s="307">
        <v>0</v>
      </c>
      <c r="K25" s="307">
        <f t="shared" si="7"/>
        <v>0</v>
      </c>
      <c r="L25" s="307"/>
      <c r="M25" s="301">
        <v>0</v>
      </c>
      <c r="N25" s="307">
        <v>0</v>
      </c>
      <c r="O25" s="307">
        <f t="shared" si="8"/>
        <v>0</v>
      </c>
      <c r="P25" s="307"/>
      <c r="Q25" s="301">
        <v>0</v>
      </c>
      <c r="R25" s="307">
        <v>0</v>
      </c>
      <c r="S25" s="307">
        <f t="shared" si="9"/>
        <v>0</v>
      </c>
      <c r="T25" s="307"/>
      <c r="U25" s="301">
        <v>0</v>
      </c>
      <c r="V25" s="307">
        <v>0</v>
      </c>
      <c r="W25" s="307">
        <f t="shared" si="10"/>
        <v>0</v>
      </c>
      <c r="X25" s="307"/>
      <c r="Y25" s="301">
        <v>0</v>
      </c>
      <c r="Z25" s="307">
        <v>0</v>
      </c>
      <c r="AA25" s="307">
        <f t="shared" si="11"/>
        <v>0</v>
      </c>
      <c r="AB25" s="307"/>
      <c r="AC25" s="307">
        <v>0</v>
      </c>
      <c r="AD25" s="307">
        <v>0</v>
      </c>
      <c r="AE25" s="307">
        <f t="shared" si="12"/>
        <v>0</v>
      </c>
      <c r="AF25" s="307"/>
      <c r="AG25" s="307">
        <v>1</v>
      </c>
      <c r="AH25" s="307">
        <v>2</v>
      </c>
      <c r="AI25" s="334">
        <f t="shared" si="13"/>
        <v>3</v>
      </c>
      <c r="AJ25" s="74"/>
    </row>
    <row r="26" spans="1:42" s="94" customFormat="1" ht="12" customHeight="1">
      <c r="A26" s="301"/>
      <c r="B26" s="1981"/>
      <c r="C26" s="285" t="s">
        <v>165</v>
      </c>
      <c r="D26" s="47"/>
      <c r="E26" s="301">
        <v>0</v>
      </c>
      <c r="F26" s="307">
        <v>0</v>
      </c>
      <c r="G26" s="307">
        <f t="shared" si="6"/>
        <v>0</v>
      </c>
      <c r="H26" s="307"/>
      <c r="I26" s="301">
        <v>0</v>
      </c>
      <c r="J26" s="307">
        <v>0</v>
      </c>
      <c r="K26" s="307">
        <f t="shared" si="7"/>
        <v>0</v>
      </c>
      <c r="L26" s="307"/>
      <c r="M26" s="301">
        <v>0</v>
      </c>
      <c r="N26" s="307">
        <v>0</v>
      </c>
      <c r="O26" s="307">
        <f t="shared" si="8"/>
        <v>0</v>
      </c>
      <c r="P26" s="307"/>
      <c r="Q26" s="301">
        <v>0</v>
      </c>
      <c r="R26" s="307">
        <v>0</v>
      </c>
      <c r="S26" s="307">
        <f t="shared" si="9"/>
        <v>0</v>
      </c>
      <c r="T26" s="307"/>
      <c r="U26" s="301">
        <v>0</v>
      </c>
      <c r="V26" s="307">
        <v>0</v>
      </c>
      <c r="W26" s="307">
        <f t="shared" si="10"/>
        <v>0</v>
      </c>
      <c r="X26" s="307"/>
      <c r="Y26" s="301">
        <v>0</v>
      </c>
      <c r="Z26" s="307">
        <v>0</v>
      </c>
      <c r="AA26" s="307">
        <f t="shared" si="11"/>
        <v>0</v>
      </c>
      <c r="AB26" s="307"/>
      <c r="AC26" s="307">
        <v>0</v>
      </c>
      <c r="AD26" s="307">
        <v>0</v>
      </c>
      <c r="AE26" s="307">
        <f t="shared" si="12"/>
        <v>0</v>
      </c>
      <c r="AF26" s="307"/>
      <c r="AG26" s="307">
        <v>0</v>
      </c>
      <c r="AH26" s="307">
        <v>0</v>
      </c>
      <c r="AI26" s="334">
        <f t="shared" si="13"/>
        <v>0</v>
      </c>
      <c r="AJ26" s="74"/>
    </row>
    <row r="27" spans="1:42" s="94" customFormat="1" ht="12" customHeight="1">
      <c r="A27" s="301"/>
      <c r="B27" s="1982"/>
      <c r="C27" s="285" t="s">
        <v>164</v>
      </c>
      <c r="D27" s="47"/>
      <c r="E27" s="301">
        <v>0</v>
      </c>
      <c r="F27" s="307">
        <v>0</v>
      </c>
      <c r="G27" s="307">
        <f t="shared" si="6"/>
        <v>0</v>
      </c>
      <c r="H27" s="307"/>
      <c r="I27" s="301">
        <v>0</v>
      </c>
      <c r="J27" s="307">
        <v>0</v>
      </c>
      <c r="K27" s="307">
        <f t="shared" si="7"/>
        <v>0</v>
      </c>
      <c r="L27" s="307"/>
      <c r="M27" s="301">
        <v>0</v>
      </c>
      <c r="N27" s="307">
        <v>0</v>
      </c>
      <c r="O27" s="307">
        <f t="shared" si="8"/>
        <v>0</v>
      </c>
      <c r="P27" s="307"/>
      <c r="Q27" s="301">
        <v>0</v>
      </c>
      <c r="R27" s="307">
        <v>0</v>
      </c>
      <c r="S27" s="307">
        <f t="shared" si="9"/>
        <v>0</v>
      </c>
      <c r="T27" s="307"/>
      <c r="U27" s="301">
        <v>0</v>
      </c>
      <c r="V27" s="307">
        <v>0</v>
      </c>
      <c r="W27" s="307">
        <f t="shared" si="10"/>
        <v>0</v>
      </c>
      <c r="X27" s="307"/>
      <c r="Y27" s="301">
        <v>0</v>
      </c>
      <c r="Z27" s="307">
        <v>0</v>
      </c>
      <c r="AA27" s="307">
        <f t="shared" si="11"/>
        <v>0</v>
      </c>
      <c r="AB27" s="307"/>
      <c r="AC27" s="307">
        <v>0</v>
      </c>
      <c r="AD27" s="307">
        <v>0</v>
      </c>
      <c r="AE27" s="307">
        <f t="shared" si="12"/>
        <v>0</v>
      </c>
      <c r="AF27" s="307"/>
      <c r="AG27" s="307">
        <v>0</v>
      </c>
      <c r="AH27" s="307">
        <v>0</v>
      </c>
      <c r="AI27" s="334">
        <f t="shared" si="13"/>
        <v>0</v>
      </c>
      <c r="AJ27" s="74"/>
    </row>
    <row r="28" spans="1:42" ht="12.75" customHeight="1">
      <c r="B28" s="1998">
        <v>1403</v>
      </c>
      <c r="C28" s="35" t="s">
        <v>14</v>
      </c>
      <c r="D28" s="39"/>
      <c r="E28" s="263">
        <f>SUM(E29:E31)</f>
        <v>0</v>
      </c>
      <c r="F28" s="311">
        <f>SUM(F29:F31)</f>
        <v>0</v>
      </c>
      <c r="G28" s="311">
        <f>SUM(G29:G31)</f>
        <v>0</v>
      </c>
      <c r="H28" s="311"/>
      <c r="I28" s="311">
        <f>SUM(I29:I31)</f>
        <v>0</v>
      </c>
      <c r="J28" s="311">
        <f>SUM(J29:J31)</f>
        <v>0</v>
      </c>
      <c r="K28" s="311">
        <f>SUM(K29:K31)</f>
        <v>0</v>
      </c>
      <c r="L28" s="311"/>
      <c r="M28" s="311">
        <f>SUM(M29:M31)</f>
        <v>0</v>
      </c>
      <c r="N28" s="311">
        <f>SUM(N29:N31)</f>
        <v>0</v>
      </c>
      <c r="O28" s="311">
        <f>SUM(O29:O31)</f>
        <v>0</v>
      </c>
      <c r="P28" s="311"/>
      <c r="Q28" s="311">
        <f>SUM(Q29:Q31)</f>
        <v>0</v>
      </c>
      <c r="R28" s="311">
        <f>SUM(R29:R31)</f>
        <v>0</v>
      </c>
      <c r="S28" s="311">
        <f>SUM(S29:S31)</f>
        <v>0</v>
      </c>
      <c r="T28" s="311"/>
      <c r="U28" s="311">
        <f>SUM(U29:U31)</f>
        <v>0</v>
      </c>
      <c r="V28" s="311">
        <f>SUM(V29:V31)</f>
        <v>0</v>
      </c>
      <c r="W28" s="311">
        <f>SUM(W29:W31)</f>
        <v>0</v>
      </c>
      <c r="X28" s="311"/>
      <c r="Y28" s="311">
        <f>SUM(Y29:Y31)</f>
        <v>0</v>
      </c>
      <c r="Z28" s="311">
        <f>SUM(Z29:Z31)</f>
        <v>0</v>
      </c>
      <c r="AA28" s="311">
        <f>SUM(AA29:AA31)</f>
        <v>0</v>
      </c>
      <c r="AB28" s="311"/>
      <c r="AC28" s="311">
        <f>SUM(AC29:AC31)</f>
        <v>1</v>
      </c>
      <c r="AD28" s="311">
        <f>SUM(AD29:AD31)</f>
        <v>12</v>
      </c>
      <c r="AE28" s="311">
        <f>SUM(AE29:AE31)</f>
        <v>13</v>
      </c>
      <c r="AF28" s="311"/>
      <c r="AG28" s="311">
        <f>SUM(AG29:AG31)</f>
        <v>3</v>
      </c>
      <c r="AH28" s="311">
        <f>SUM(AH29:AH31)</f>
        <v>6</v>
      </c>
      <c r="AI28" s="333">
        <f>SUM(AI29:AI31)</f>
        <v>9</v>
      </c>
      <c r="AK28" s="335"/>
    </row>
    <row r="29" spans="1:42" ht="12" customHeight="1">
      <c r="B29" s="1998"/>
      <c r="C29" s="285" t="s">
        <v>151</v>
      </c>
      <c r="D29" s="77"/>
      <c r="E29" s="301">
        <v>0</v>
      </c>
      <c r="F29" s="307">
        <v>0</v>
      </c>
      <c r="G29" s="307">
        <f>SUM(E29:F29)</f>
        <v>0</v>
      </c>
      <c r="H29" s="307"/>
      <c r="I29" s="301">
        <v>0</v>
      </c>
      <c r="J29" s="307">
        <v>0</v>
      </c>
      <c r="K29" s="307">
        <f>SUM(I29:J29)</f>
        <v>0</v>
      </c>
      <c r="L29" s="307"/>
      <c r="M29" s="301">
        <v>0</v>
      </c>
      <c r="N29" s="307">
        <v>0</v>
      </c>
      <c r="O29" s="307">
        <f>SUM(M29:N29)</f>
        <v>0</v>
      </c>
      <c r="P29" s="307"/>
      <c r="Q29" s="301">
        <v>0</v>
      </c>
      <c r="R29" s="307">
        <v>0</v>
      </c>
      <c r="S29" s="307">
        <f>SUM(Q29:R29)</f>
        <v>0</v>
      </c>
      <c r="T29" s="307"/>
      <c r="U29" s="301">
        <v>0</v>
      </c>
      <c r="V29" s="307">
        <v>0</v>
      </c>
      <c r="W29" s="307">
        <f>SUM(U29:V29)</f>
        <v>0</v>
      </c>
      <c r="X29" s="307"/>
      <c r="Y29" s="301">
        <v>0</v>
      </c>
      <c r="Z29" s="307">
        <v>0</v>
      </c>
      <c r="AA29" s="307">
        <f>SUM(Y29:Z29)</f>
        <v>0</v>
      </c>
      <c r="AB29" s="307"/>
      <c r="AC29" s="307">
        <v>0</v>
      </c>
      <c r="AD29" s="307">
        <v>5</v>
      </c>
      <c r="AE29" s="307">
        <f>SUM(AC29:AD29)</f>
        <v>5</v>
      </c>
      <c r="AF29" s="341"/>
      <c r="AG29" s="307">
        <v>3</v>
      </c>
      <c r="AH29" s="307">
        <v>5</v>
      </c>
      <c r="AI29" s="344">
        <f>SUM(AG29:AH29)</f>
        <v>8</v>
      </c>
    </row>
    <row r="30" spans="1:42" s="94" customFormat="1" ht="12" customHeight="1">
      <c r="A30" s="301"/>
      <c r="B30" s="1998"/>
      <c r="C30" s="285" t="s">
        <v>15</v>
      </c>
      <c r="D30" s="77"/>
      <c r="E30" s="301">
        <v>0</v>
      </c>
      <c r="F30" s="307">
        <v>0</v>
      </c>
      <c r="G30" s="307">
        <f>SUM(E30:F30)</f>
        <v>0</v>
      </c>
      <c r="H30" s="307"/>
      <c r="I30" s="301">
        <v>0</v>
      </c>
      <c r="J30" s="307">
        <v>0</v>
      </c>
      <c r="K30" s="307">
        <f>SUM(I30:J30)</f>
        <v>0</v>
      </c>
      <c r="L30" s="307"/>
      <c r="M30" s="301">
        <v>0</v>
      </c>
      <c r="N30" s="307">
        <v>0</v>
      </c>
      <c r="O30" s="307">
        <f>SUM(M30:N30)</f>
        <v>0</v>
      </c>
      <c r="P30" s="307"/>
      <c r="Q30" s="301">
        <v>0</v>
      </c>
      <c r="R30" s="307">
        <v>0</v>
      </c>
      <c r="S30" s="307">
        <f>SUM(Q30:R30)</f>
        <v>0</v>
      </c>
      <c r="T30" s="307"/>
      <c r="U30" s="301">
        <v>0</v>
      </c>
      <c r="V30" s="307">
        <v>0</v>
      </c>
      <c r="W30" s="307">
        <f>SUM(U30:V30)</f>
        <v>0</v>
      </c>
      <c r="X30" s="307"/>
      <c r="Y30" s="301">
        <v>0</v>
      </c>
      <c r="Z30" s="307">
        <v>0</v>
      </c>
      <c r="AA30" s="307">
        <f>SUM(Y30:Z30)</f>
        <v>0</v>
      </c>
      <c r="AB30" s="307"/>
      <c r="AC30" s="307">
        <v>0</v>
      </c>
      <c r="AD30" s="307">
        <v>1</v>
      </c>
      <c r="AE30" s="307">
        <f>SUM(AC30:AD30)</f>
        <v>1</v>
      </c>
      <c r="AF30" s="307"/>
      <c r="AG30" s="307">
        <v>0</v>
      </c>
      <c r="AH30" s="307">
        <v>0</v>
      </c>
      <c r="AI30" s="334">
        <f>SUM(AG30:AH30)</f>
        <v>0</v>
      </c>
      <c r="AJ30" s="74"/>
    </row>
    <row r="31" spans="1:42" ht="12" customHeight="1">
      <c r="B31" s="1998"/>
      <c r="C31" s="285" t="s">
        <v>16</v>
      </c>
      <c r="D31" s="77"/>
      <c r="E31" s="301">
        <v>0</v>
      </c>
      <c r="F31" s="307">
        <v>0</v>
      </c>
      <c r="G31" s="307">
        <f>SUM(E31:F31)</f>
        <v>0</v>
      </c>
      <c r="H31" s="307"/>
      <c r="I31" s="301">
        <v>0</v>
      </c>
      <c r="J31" s="307">
        <v>0</v>
      </c>
      <c r="K31" s="307">
        <f>SUM(I31:J31)</f>
        <v>0</v>
      </c>
      <c r="L31" s="307"/>
      <c r="M31" s="301">
        <v>0</v>
      </c>
      <c r="N31" s="307">
        <v>0</v>
      </c>
      <c r="O31" s="307">
        <f>SUM(M31:N31)</f>
        <v>0</v>
      </c>
      <c r="P31" s="307"/>
      <c r="Q31" s="301">
        <v>0</v>
      </c>
      <c r="R31" s="307">
        <v>0</v>
      </c>
      <c r="S31" s="307">
        <f>SUM(Q31:R31)</f>
        <v>0</v>
      </c>
      <c r="T31" s="307"/>
      <c r="U31" s="301">
        <v>0</v>
      </c>
      <c r="V31" s="307">
        <v>0</v>
      </c>
      <c r="W31" s="307">
        <f>SUM(U31:V31)</f>
        <v>0</v>
      </c>
      <c r="X31" s="307"/>
      <c r="Y31" s="301">
        <v>0</v>
      </c>
      <c r="Z31" s="307">
        <v>0</v>
      </c>
      <c r="AA31" s="307">
        <f>SUM(Y31:Z31)</f>
        <v>0</v>
      </c>
      <c r="AB31" s="307"/>
      <c r="AC31" s="307">
        <v>1</v>
      </c>
      <c r="AD31" s="307">
        <v>6</v>
      </c>
      <c r="AE31" s="307">
        <f>SUM(AC31:AD31)</f>
        <v>7</v>
      </c>
      <c r="AF31" s="341"/>
      <c r="AG31" s="307">
        <v>0</v>
      </c>
      <c r="AH31" s="307">
        <v>1</v>
      </c>
      <c r="AI31" s="334">
        <f>SUM(AG31:AH31)</f>
        <v>1</v>
      </c>
    </row>
    <row r="32" spans="1:42" s="94" customFormat="1" ht="12.75" customHeight="1">
      <c r="A32" s="301"/>
      <c r="B32" s="1982">
        <v>1404</v>
      </c>
      <c r="C32" s="35" t="s">
        <v>34</v>
      </c>
      <c r="D32" s="111"/>
      <c r="E32" s="263">
        <f>SUM(E33:E34)</f>
        <v>0</v>
      </c>
      <c r="F32" s="311">
        <f>SUM(F33:F34)</f>
        <v>0</v>
      </c>
      <c r="G32" s="311">
        <f>SUM(G33:G34)</f>
        <v>0</v>
      </c>
      <c r="H32" s="311"/>
      <c r="I32" s="311">
        <f>SUM(I33:I34)</f>
        <v>0</v>
      </c>
      <c r="J32" s="311">
        <f>SUM(J33:J34)</f>
        <v>0</v>
      </c>
      <c r="K32" s="311">
        <f>SUM(K33:K34)</f>
        <v>0</v>
      </c>
      <c r="L32" s="311"/>
      <c r="M32" s="311">
        <f>SUM(M33:M34)</f>
        <v>0</v>
      </c>
      <c r="N32" s="311">
        <f>SUM(N33:N34)</f>
        <v>0</v>
      </c>
      <c r="O32" s="311">
        <f>SUM(O33:O34)</f>
        <v>0</v>
      </c>
      <c r="P32" s="311"/>
      <c r="Q32" s="311">
        <f>SUM(Q33:Q34)</f>
        <v>0</v>
      </c>
      <c r="R32" s="311">
        <f>SUM(R33:R34)</f>
        <v>0</v>
      </c>
      <c r="S32" s="311">
        <f>SUM(S33:S34)</f>
        <v>0</v>
      </c>
      <c r="T32" s="311"/>
      <c r="U32" s="311">
        <f>SUM(U33:U34)</f>
        <v>0</v>
      </c>
      <c r="V32" s="311">
        <f>SUM(V33:V34)</f>
        <v>0</v>
      </c>
      <c r="W32" s="311">
        <f>SUM(W33:W34)</f>
        <v>0</v>
      </c>
      <c r="X32" s="311"/>
      <c r="Y32" s="311">
        <f>SUM(Y33:Y34)</f>
        <v>0</v>
      </c>
      <c r="Z32" s="311">
        <f>SUM(Z33:Z34)</f>
        <v>0</v>
      </c>
      <c r="AA32" s="311">
        <f>SUM(AA33:AA34)</f>
        <v>0</v>
      </c>
      <c r="AB32" s="311"/>
      <c r="AC32" s="311">
        <f>SUM(AC33:AC34)</f>
        <v>16</v>
      </c>
      <c r="AD32" s="311">
        <f>SUM(AD33:AD34)</f>
        <v>6</v>
      </c>
      <c r="AE32" s="311">
        <f>SUM(AE33:AE34)</f>
        <v>22</v>
      </c>
      <c r="AF32" s="311"/>
      <c r="AG32" s="311">
        <f>SUM(AG33:AG34)</f>
        <v>20</v>
      </c>
      <c r="AH32" s="311">
        <f>SUM(AH33:AH34)</f>
        <v>5</v>
      </c>
      <c r="AI32" s="333">
        <f>SUM(AI33:AI34)</f>
        <v>25</v>
      </c>
      <c r="AJ32" s="74"/>
      <c r="AK32" s="343"/>
    </row>
    <row r="33" spans="1:38" s="94" customFormat="1" ht="12" customHeight="1">
      <c r="A33" s="301"/>
      <c r="B33" s="1998"/>
      <c r="C33" s="285" t="s">
        <v>109</v>
      </c>
      <c r="D33" s="77"/>
      <c r="E33" s="301">
        <v>0</v>
      </c>
      <c r="F33" s="307">
        <v>0</v>
      </c>
      <c r="G33" s="307">
        <f t="shared" ref="G33:G39" si="14">SUM(E33:F33)</f>
        <v>0</v>
      </c>
      <c r="H33" s="307"/>
      <c r="I33" s="301">
        <v>0</v>
      </c>
      <c r="J33" s="307">
        <v>0</v>
      </c>
      <c r="K33" s="307">
        <f t="shared" ref="K33:K39" si="15">SUM(I33:J33)</f>
        <v>0</v>
      </c>
      <c r="L33" s="307"/>
      <c r="M33" s="301">
        <v>0</v>
      </c>
      <c r="N33" s="307">
        <v>0</v>
      </c>
      <c r="O33" s="307">
        <f t="shared" ref="O33:O39" si="16">SUM(M33:N33)</f>
        <v>0</v>
      </c>
      <c r="P33" s="307"/>
      <c r="Q33" s="301">
        <v>0</v>
      </c>
      <c r="R33" s="307">
        <v>0</v>
      </c>
      <c r="S33" s="307">
        <f t="shared" ref="S33:S39" si="17">SUM(Q33:R33)</f>
        <v>0</v>
      </c>
      <c r="T33" s="307"/>
      <c r="U33" s="301">
        <v>0</v>
      </c>
      <c r="V33" s="307">
        <v>0</v>
      </c>
      <c r="W33" s="307">
        <f t="shared" ref="W33:W39" si="18">SUM(U33:V33)</f>
        <v>0</v>
      </c>
      <c r="X33" s="307"/>
      <c r="Y33" s="301">
        <v>0</v>
      </c>
      <c r="Z33" s="307">
        <v>0</v>
      </c>
      <c r="AA33" s="307">
        <f t="shared" ref="AA33:AA39" si="19">SUM(Y33:Z33)</f>
        <v>0</v>
      </c>
      <c r="AB33" s="307"/>
      <c r="AC33" s="307">
        <v>12</v>
      </c>
      <c r="AD33" s="307">
        <v>2</v>
      </c>
      <c r="AE33" s="307">
        <f t="shared" ref="AE33:AE39" si="20">SUM(AC33:AD33)</f>
        <v>14</v>
      </c>
      <c r="AF33" s="307"/>
      <c r="AG33" s="307">
        <v>13</v>
      </c>
      <c r="AH33" s="307">
        <v>3</v>
      </c>
      <c r="AI33" s="334">
        <f t="shared" ref="AI33:AI39" si="21">SUM(AG33:AH33)</f>
        <v>16</v>
      </c>
      <c r="AJ33" s="74"/>
    </row>
    <row r="34" spans="1:38" s="94" customFormat="1" ht="12" customHeight="1">
      <c r="A34" s="301"/>
      <c r="B34" s="1998"/>
      <c r="C34" s="285" t="s">
        <v>17</v>
      </c>
      <c r="D34" s="77"/>
      <c r="E34" s="301">
        <v>0</v>
      </c>
      <c r="F34" s="307">
        <v>0</v>
      </c>
      <c r="G34" s="307">
        <f t="shared" si="14"/>
        <v>0</v>
      </c>
      <c r="H34" s="307"/>
      <c r="I34" s="301">
        <v>0</v>
      </c>
      <c r="J34" s="307">
        <v>0</v>
      </c>
      <c r="K34" s="307">
        <f t="shared" si="15"/>
        <v>0</v>
      </c>
      <c r="L34" s="307"/>
      <c r="M34" s="301">
        <v>0</v>
      </c>
      <c r="N34" s="307">
        <v>0</v>
      </c>
      <c r="O34" s="307">
        <f t="shared" si="16"/>
        <v>0</v>
      </c>
      <c r="P34" s="307"/>
      <c r="Q34" s="301">
        <v>0</v>
      </c>
      <c r="R34" s="307">
        <v>0</v>
      </c>
      <c r="S34" s="307">
        <f t="shared" si="17"/>
        <v>0</v>
      </c>
      <c r="T34" s="307"/>
      <c r="U34" s="301">
        <v>0</v>
      </c>
      <c r="V34" s="307">
        <v>0</v>
      </c>
      <c r="W34" s="307">
        <f t="shared" si="18"/>
        <v>0</v>
      </c>
      <c r="X34" s="307"/>
      <c r="Y34" s="301">
        <v>0</v>
      </c>
      <c r="Z34" s="307">
        <v>0</v>
      </c>
      <c r="AA34" s="307">
        <f t="shared" si="19"/>
        <v>0</v>
      </c>
      <c r="AB34" s="307"/>
      <c r="AC34" s="307">
        <v>4</v>
      </c>
      <c r="AD34" s="307">
        <v>4</v>
      </c>
      <c r="AE34" s="307">
        <f t="shared" si="20"/>
        <v>8</v>
      </c>
      <c r="AF34" s="307"/>
      <c r="AG34" s="307">
        <v>7</v>
      </c>
      <c r="AH34" s="307">
        <v>2</v>
      </c>
      <c r="AI34" s="334">
        <f t="shared" si="21"/>
        <v>9</v>
      </c>
      <c r="AJ34" s="74"/>
      <c r="AL34" s="342"/>
    </row>
    <row r="35" spans="1:38" ht="12.75" customHeight="1">
      <c r="B35" s="2010">
        <v>1405</v>
      </c>
      <c r="C35" s="35" t="s">
        <v>18</v>
      </c>
      <c r="D35" s="148"/>
      <c r="E35" s="263">
        <f>SUM(E36:E39)</f>
        <v>0</v>
      </c>
      <c r="F35" s="263">
        <f>SUM(F36:F39)</f>
        <v>0</v>
      </c>
      <c r="G35" s="311">
        <f t="shared" si="14"/>
        <v>0</v>
      </c>
      <c r="H35" s="311"/>
      <c r="I35" s="311">
        <f>SUM(I36:I39)</f>
        <v>0</v>
      </c>
      <c r="J35" s="311">
        <f>SUM(J36:J39)</f>
        <v>0</v>
      </c>
      <c r="K35" s="311">
        <f t="shared" si="15"/>
        <v>0</v>
      </c>
      <c r="L35" s="311"/>
      <c r="M35" s="311">
        <f>SUM(M36:M39)</f>
        <v>0</v>
      </c>
      <c r="N35" s="311">
        <f>SUM(N36:N39)</f>
        <v>0</v>
      </c>
      <c r="O35" s="311">
        <f t="shared" si="16"/>
        <v>0</v>
      </c>
      <c r="P35" s="311">
        <f>SUM(P36:P56)</f>
        <v>0</v>
      </c>
      <c r="Q35" s="311">
        <f>SUM(Q36:Q39)</f>
        <v>0</v>
      </c>
      <c r="R35" s="311">
        <f>SUM(R36:R39)</f>
        <v>0</v>
      </c>
      <c r="S35" s="311">
        <f t="shared" si="17"/>
        <v>0</v>
      </c>
      <c r="T35" s="311">
        <f>SUM(T36:T56)</f>
        <v>0</v>
      </c>
      <c r="U35" s="311">
        <f>SUM(U36:U39)</f>
        <v>0</v>
      </c>
      <c r="V35" s="311">
        <f>SUM(V36:V39)</f>
        <v>0</v>
      </c>
      <c r="W35" s="311">
        <f t="shared" si="18"/>
        <v>0</v>
      </c>
      <c r="X35" s="311"/>
      <c r="Y35" s="311">
        <f>SUM(Y36:Y39)</f>
        <v>0</v>
      </c>
      <c r="Z35" s="311">
        <f>SUM(Z36:Z39)</f>
        <v>0</v>
      </c>
      <c r="AA35" s="311">
        <f t="shared" si="19"/>
        <v>0</v>
      </c>
      <c r="AB35" s="311">
        <f>SUM(AB36:AB56)</f>
        <v>0</v>
      </c>
      <c r="AC35" s="311">
        <f>SUM(AC36:AC39)</f>
        <v>11</v>
      </c>
      <c r="AD35" s="311">
        <f>SUM(AD36:AD39)</f>
        <v>7</v>
      </c>
      <c r="AE35" s="311">
        <f t="shared" si="20"/>
        <v>18</v>
      </c>
      <c r="AF35" s="311">
        <f>SUM(AF36:AF56)</f>
        <v>0</v>
      </c>
      <c r="AG35" s="311">
        <f>SUM(AG36:AG39)</f>
        <v>18</v>
      </c>
      <c r="AH35" s="311">
        <f>SUM(AH36:AH39)</f>
        <v>34</v>
      </c>
      <c r="AI35" s="333">
        <f t="shared" si="21"/>
        <v>52</v>
      </c>
      <c r="AK35" s="335"/>
    </row>
    <row r="36" spans="1:38" s="94" customFormat="1" ht="12" customHeight="1">
      <c r="A36" s="301"/>
      <c r="B36" s="1981"/>
      <c r="C36" s="285" t="s">
        <v>21</v>
      </c>
      <c r="D36" s="77"/>
      <c r="E36" s="301">
        <v>0</v>
      </c>
      <c r="F36" s="307">
        <v>0</v>
      </c>
      <c r="G36" s="307">
        <f t="shared" si="14"/>
        <v>0</v>
      </c>
      <c r="H36" s="307"/>
      <c r="I36" s="301">
        <v>0</v>
      </c>
      <c r="J36" s="307">
        <v>0</v>
      </c>
      <c r="K36" s="307">
        <f t="shared" si="15"/>
        <v>0</v>
      </c>
      <c r="L36" s="307"/>
      <c r="M36" s="301">
        <v>0</v>
      </c>
      <c r="N36" s="307">
        <v>0</v>
      </c>
      <c r="O36" s="307">
        <f t="shared" si="16"/>
        <v>0</v>
      </c>
      <c r="P36" s="307"/>
      <c r="Q36" s="301">
        <v>0</v>
      </c>
      <c r="R36" s="307">
        <v>0</v>
      </c>
      <c r="S36" s="307">
        <f t="shared" si="17"/>
        <v>0</v>
      </c>
      <c r="T36" s="307"/>
      <c r="U36" s="301">
        <v>0</v>
      </c>
      <c r="V36" s="307">
        <v>0</v>
      </c>
      <c r="W36" s="307">
        <f t="shared" si="18"/>
        <v>0</v>
      </c>
      <c r="X36" s="307"/>
      <c r="Y36" s="301">
        <v>0</v>
      </c>
      <c r="Z36" s="307">
        <v>0</v>
      </c>
      <c r="AA36" s="307">
        <f t="shared" si="19"/>
        <v>0</v>
      </c>
      <c r="AB36" s="307"/>
      <c r="AC36" s="307">
        <v>4</v>
      </c>
      <c r="AD36" s="307">
        <v>3</v>
      </c>
      <c r="AE36" s="307">
        <f t="shared" si="20"/>
        <v>7</v>
      </c>
      <c r="AF36" s="307"/>
      <c r="AG36" s="307">
        <v>5</v>
      </c>
      <c r="AH36" s="307">
        <v>5</v>
      </c>
      <c r="AI36" s="334">
        <f t="shared" si="21"/>
        <v>10</v>
      </c>
      <c r="AJ36" s="74"/>
    </row>
    <row r="37" spans="1:38" ht="12" customHeight="1">
      <c r="B37" s="1981"/>
      <c r="C37" s="285" t="s">
        <v>149</v>
      </c>
      <c r="D37" s="77"/>
      <c r="E37" s="301">
        <v>0</v>
      </c>
      <c r="F37" s="307">
        <v>0</v>
      </c>
      <c r="G37" s="307">
        <f t="shared" si="14"/>
        <v>0</v>
      </c>
      <c r="H37" s="307"/>
      <c r="I37" s="301">
        <v>0</v>
      </c>
      <c r="J37" s="307">
        <v>0</v>
      </c>
      <c r="K37" s="307">
        <f t="shared" si="15"/>
        <v>0</v>
      </c>
      <c r="L37" s="307"/>
      <c r="M37" s="301">
        <v>0</v>
      </c>
      <c r="N37" s="307">
        <v>0</v>
      </c>
      <c r="O37" s="307">
        <f t="shared" si="16"/>
        <v>0</v>
      </c>
      <c r="P37" s="307"/>
      <c r="Q37" s="301">
        <v>0</v>
      </c>
      <c r="R37" s="307">
        <v>0</v>
      </c>
      <c r="S37" s="307">
        <f t="shared" si="17"/>
        <v>0</v>
      </c>
      <c r="T37" s="307"/>
      <c r="U37" s="301">
        <v>0</v>
      </c>
      <c r="V37" s="307">
        <v>0</v>
      </c>
      <c r="W37" s="307">
        <f t="shared" si="18"/>
        <v>0</v>
      </c>
      <c r="X37" s="307"/>
      <c r="Y37" s="301">
        <v>0</v>
      </c>
      <c r="Z37" s="307">
        <v>0</v>
      </c>
      <c r="AA37" s="307">
        <f t="shared" si="19"/>
        <v>0</v>
      </c>
      <c r="AB37" s="307"/>
      <c r="AC37" s="307">
        <v>7</v>
      </c>
      <c r="AD37" s="307">
        <v>4</v>
      </c>
      <c r="AE37" s="307">
        <f t="shared" si="20"/>
        <v>11</v>
      </c>
      <c r="AF37" s="341"/>
      <c r="AG37" s="307">
        <v>13</v>
      </c>
      <c r="AH37" s="307">
        <v>29</v>
      </c>
      <c r="AI37" s="334">
        <f t="shared" si="21"/>
        <v>42</v>
      </c>
      <c r="AJ37" s="340"/>
    </row>
    <row r="38" spans="1:38" ht="12" customHeight="1">
      <c r="B38" s="1981"/>
      <c r="C38" s="77" t="s">
        <v>65</v>
      </c>
      <c r="D38" s="77"/>
      <c r="E38" s="301">
        <v>0</v>
      </c>
      <c r="F38" s="307">
        <v>0</v>
      </c>
      <c r="G38" s="307">
        <f t="shared" si="14"/>
        <v>0</v>
      </c>
      <c r="H38" s="307"/>
      <c r="I38" s="301">
        <v>0</v>
      </c>
      <c r="J38" s="307">
        <v>0</v>
      </c>
      <c r="K38" s="307">
        <f t="shared" si="15"/>
        <v>0</v>
      </c>
      <c r="L38" s="307"/>
      <c r="M38" s="301">
        <v>0</v>
      </c>
      <c r="N38" s="307">
        <v>0</v>
      </c>
      <c r="O38" s="307">
        <f t="shared" si="16"/>
        <v>0</v>
      </c>
      <c r="P38" s="307"/>
      <c r="Q38" s="301">
        <v>0</v>
      </c>
      <c r="R38" s="307">
        <v>0</v>
      </c>
      <c r="S38" s="307">
        <f t="shared" si="17"/>
        <v>0</v>
      </c>
      <c r="T38" s="307"/>
      <c r="U38" s="301">
        <v>0</v>
      </c>
      <c r="V38" s="307">
        <v>0</v>
      </c>
      <c r="W38" s="307">
        <f t="shared" si="18"/>
        <v>0</v>
      </c>
      <c r="X38" s="307"/>
      <c r="Y38" s="301">
        <v>0</v>
      </c>
      <c r="Z38" s="307">
        <v>0</v>
      </c>
      <c r="AA38" s="307">
        <f t="shared" si="19"/>
        <v>0</v>
      </c>
      <c r="AB38" s="307"/>
      <c r="AC38" s="307">
        <v>0</v>
      </c>
      <c r="AD38" s="307">
        <v>0</v>
      </c>
      <c r="AE38" s="307">
        <f t="shared" si="20"/>
        <v>0</v>
      </c>
      <c r="AF38" s="341"/>
      <c r="AG38" s="307">
        <v>0</v>
      </c>
      <c r="AH38" s="307">
        <v>0</v>
      </c>
      <c r="AI38" s="334">
        <f t="shared" si="21"/>
        <v>0</v>
      </c>
      <c r="AJ38" s="340"/>
    </row>
    <row r="39" spans="1:38" s="94" customFormat="1" ht="12" customHeight="1">
      <c r="A39" s="301"/>
      <c r="B39" s="1995"/>
      <c r="C39" s="279" t="s">
        <v>49</v>
      </c>
      <c r="D39" s="77"/>
      <c r="E39" s="301">
        <v>0</v>
      </c>
      <c r="F39" s="307">
        <v>0</v>
      </c>
      <c r="G39" s="307">
        <f t="shared" si="14"/>
        <v>0</v>
      </c>
      <c r="H39" s="307"/>
      <c r="I39" s="301">
        <v>0</v>
      </c>
      <c r="J39" s="307">
        <v>0</v>
      </c>
      <c r="K39" s="307">
        <f t="shared" si="15"/>
        <v>0</v>
      </c>
      <c r="L39" s="307"/>
      <c r="M39" s="301">
        <v>0</v>
      </c>
      <c r="N39" s="307">
        <v>0</v>
      </c>
      <c r="O39" s="307">
        <f t="shared" si="16"/>
        <v>0</v>
      </c>
      <c r="P39" s="307"/>
      <c r="Q39" s="301">
        <v>0</v>
      </c>
      <c r="R39" s="307">
        <v>0</v>
      </c>
      <c r="S39" s="307">
        <f t="shared" si="17"/>
        <v>0</v>
      </c>
      <c r="T39" s="307"/>
      <c r="U39" s="301">
        <v>0</v>
      </c>
      <c r="V39" s="307">
        <v>0</v>
      </c>
      <c r="W39" s="307">
        <f t="shared" si="18"/>
        <v>0</v>
      </c>
      <c r="X39" s="307"/>
      <c r="Y39" s="301">
        <v>0</v>
      </c>
      <c r="Z39" s="307">
        <v>0</v>
      </c>
      <c r="AA39" s="307">
        <f t="shared" si="19"/>
        <v>0</v>
      </c>
      <c r="AB39" s="307"/>
      <c r="AC39" s="307">
        <v>0</v>
      </c>
      <c r="AD39" s="307">
        <v>0</v>
      </c>
      <c r="AE39" s="307">
        <f t="shared" si="20"/>
        <v>0</v>
      </c>
      <c r="AF39" s="307"/>
      <c r="AG39" s="307">
        <v>0</v>
      </c>
      <c r="AH39" s="307">
        <v>0</v>
      </c>
      <c r="AI39" s="334">
        <f t="shared" si="21"/>
        <v>0</v>
      </c>
      <c r="AJ39" s="340"/>
    </row>
    <row r="40" spans="1:38" ht="12.75" customHeight="1">
      <c r="B40" s="1998">
        <v>1406</v>
      </c>
      <c r="C40" s="35" t="s">
        <v>22</v>
      </c>
      <c r="D40" s="111"/>
      <c r="E40" s="263">
        <f>SUM(E41:E44)</f>
        <v>0</v>
      </c>
      <c r="F40" s="311">
        <f>SUM(F41:F44)</f>
        <v>0</v>
      </c>
      <c r="G40" s="311">
        <f>SUM(G41:G44)</f>
        <v>0</v>
      </c>
      <c r="H40" s="311"/>
      <c r="I40" s="311">
        <f>SUM(I41:I44)</f>
        <v>0</v>
      </c>
      <c r="J40" s="311">
        <f>SUM(J41:J44)</f>
        <v>0</v>
      </c>
      <c r="K40" s="311">
        <f>SUM(K41:K44)</f>
        <v>0</v>
      </c>
      <c r="L40" s="311"/>
      <c r="M40" s="311">
        <f>SUM(M41:M44)</f>
        <v>0</v>
      </c>
      <c r="N40" s="311">
        <f>SUM(N41:N44)</f>
        <v>0</v>
      </c>
      <c r="O40" s="311">
        <f>SUM(O41:O44)</f>
        <v>0</v>
      </c>
      <c r="P40" s="311"/>
      <c r="Q40" s="311">
        <f>SUM(Q41:Q44)</f>
        <v>0</v>
      </c>
      <c r="R40" s="311">
        <f>SUM(R41:R44)</f>
        <v>0</v>
      </c>
      <c r="S40" s="311">
        <f>SUM(S41:S44)</f>
        <v>0</v>
      </c>
      <c r="T40" s="311"/>
      <c r="U40" s="311">
        <f>SUM(U41:U44)</f>
        <v>0</v>
      </c>
      <c r="V40" s="311">
        <f>SUM(V41:V44)</f>
        <v>0</v>
      </c>
      <c r="W40" s="311">
        <f>SUM(W41:W44)</f>
        <v>0</v>
      </c>
      <c r="X40" s="311"/>
      <c r="Y40" s="311">
        <f>SUM(Y41:Y44)</f>
        <v>0</v>
      </c>
      <c r="Z40" s="311">
        <f>SUM(Z41:Z44)</f>
        <v>0</v>
      </c>
      <c r="AA40" s="311">
        <f>SUM(AA41:AA44)</f>
        <v>0</v>
      </c>
      <c r="AB40" s="311"/>
      <c r="AC40" s="311">
        <f>SUM(AC41:AC44)</f>
        <v>6</v>
      </c>
      <c r="AD40" s="311">
        <f>SUM(AD41:AD44)</f>
        <v>8</v>
      </c>
      <c r="AE40" s="311">
        <f>SUM(AE41:AE44)</f>
        <v>14</v>
      </c>
      <c r="AF40" s="311"/>
      <c r="AG40" s="311">
        <f>SUM(AG41:AG44)</f>
        <v>11</v>
      </c>
      <c r="AH40" s="311">
        <f>SUM(AH41:AH44)</f>
        <v>6</v>
      </c>
      <c r="AI40" s="333">
        <f>SUM(AI41:AI44)</f>
        <v>17</v>
      </c>
      <c r="AK40" s="335"/>
    </row>
    <row r="41" spans="1:38" s="94" customFormat="1" ht="12" customHeight="1">
      <c r="A41" s="301"/>
      <c r="B41" s="1998"/>
      <c r="C41" s="285" t="s">
        <v>68</v>
      </c>
      <c r="D41" s="77"/>
      <c r="E41" s="301">
        <v>0</v>
      </c>
      <c r="F41" s="307">
        <v>0</v>
      </c>
      <c r="G41" s="307">
        <f>SUM(E41:F41)</f>
        <v>0</v>
      </c>
      <c r="H41" s="307"/>
      <c r="I41" s="301">
        <v>0</v>
      </c>
      <c r="J41" s="307">
        <v>0</v>
      </c>
      <c r="K41" s="307">
        <f>SUM(I41:J41)</f>
        <v>0</v>
      </c>
      <c r="L41" s="307"/>
      <c r="M41" s="301">
        <v>0</v>
      </c>
      <c r="N41" s="307">
        <v>0</v>
      </c>
      <c r="O41" s="307">
        <f>SUM(M41:N41)</f>
        <v>0</v>
      </c>
      <c r="P41" s="307"/>
      <c r="Q41" s="301">
        <v>0</v>
      </c>
      <c r="R41" s="307">
        <v>0</v>
      </c>
      <c r="S41" s="307">
        <f>SUM(Q41:R41)</f>
        <v>0</v>
      </c>
      <c r="T41" s="307"/>
      <c r="U41" s="301">
        <v>0</v>
      </c>
      <c r="V41" s="307">
        <v>0</v>
      </c>
      <c r="W41" s="307">
        <f>SUM(U41:V41)</f>
        <v>0</v>
      </c>
      <c r="X41" s="307"/>
      <c r="Y41" s="301">
        <v>0</v>
      </c>
      <c r="Z41" s="307">
        <v>0</v>
      </c>
      <c r="AA41" s="307">
        <f>SUM(Y41:Z41)</f>
        <v>0</v>
      </c>
      <c r="AB41" s="307"/>
      <c r="AC41" s="307">
        <v>2</v>
      </c>
      <c r="AD41" s="307">
        <v>7</v>
      </c>
      <c r="AE41" s="307">
        <f>SUM(AC41:AD41)</f>
        <v>9</v>
      </c>
      <c r="AF41" s="307"/>
      <c r="AG41" s="307">
        <v>4</v>
      </c>
      <c r="AH41" s="307">
        <v>1</v>
      </c>
      <c r="AI41" s="334">
        <f>SUM(AG41:AH41)</f>
        <v>5</v>
      </c>
      <c r="AJ41" s="74"/>
    </row>
    <row r="42" spans="1:38" s="94" customFormat="1" ht="12" customHeight="1">
      <c r="A42" s="301"/>
      <c r="B42" s="1998"/>
      <c r="C42" s="285" t="s">
        <v>23</v>
      </c>
      <c r="D42" s="77"/>
      <c r="E42" s="301">
        <v>0</v>
      </c>
      <c r="F42" s="307">
        <v>0</v>
      </c>
      <c r="G42" s="307">
        <f>SUM(E42:F42)</f>
        <v>0</v>
      </c>
      <c r="H42" s="307"/>
      <c r="I42" s="301">
        <v>0</v>
      </c>
      <c r="J42" s="307">
        <v>0</v>
      </c>
      <c r="K42" s="307">
        <f>SUM(I42:J42)</f>
        <v>0</v>
      </c>
      <c r="L42" s="307"/>
      <c r="M42" s="301">
        <v>0</v>
      </c>
      <c r="N42" s="307">
        <v>0</v>
      </c>
      <c r="O42" s="307">
        <f>SUM(M42:N42)</f>
        <v>0</v>
      </c>
      <c r="P42" s="307"/>
      <c r="Q42" s="301">
        <v>0</v>
      </c>
      <c r="R42" s="307">
        <v>0</v>
      </c>
      <c r="S42" s="307">
        <f>SUM(Q42:R42)</f>
        <v>0</v>
      </c>
      <c r="T42" s="307"/>
      <c r="U42" s="301">
        <v>0</v>
      </c>
      <c r="V42" s="307">
        <v>0</v>
      </c>
      <c r="W42" s="307">
        <f>SUM(U42:V42)</f>
        <v>0</v>
      </c>
      <c r="X42" s="307"/>
      <c r="Y42" s="301">
        <v>0</v>
      </c>
      <c r="Z42" s="307">
        <v>0</v>
      </c>
      <c r="AA42" s="307">
        <f>SUM(Y42:Z42)</f>
        <v>0</v>
      </c>
      <c r="AB42" s="307"/>
      <c r="AC42" s="307">
        <v>4</v>
      </c>
      <c r="AD42" s="307">
        <v>1</v>
      </c>
      <c r="AE42" s="307">
        <f>SUM(AC42:AD42)</f>
        <v>5</v>
      </c>
      <c r="AF42" s="307"/>
      <c r="AG42" s="307">
        <v>4</v>
      </c>
      <c r="AH42" s="307">
        <v>3</v>
      </c>
      <c r="AI42" s="334">
        <f>SUM(AG42:AH42)</f>
        <v>7</v>
      </c>
      <c r="AJ42" s="74"/>
    </row>
    <row r="43" spans="1:38" ht="12" customHeight="1">
      <c r="B43" s="1998"/>
      <c r="C43" s="285" t="s">
        <v>163</v>
      </c>
      <c r="D43" s="77"/>
      <c r="E43" s="301">
        <v>0</v>
      </c>
      <c r="F43" s="307">
        <v>0</v>
      </c>
      <c r="G43" s="307">
        <f>SUM(E43:F43)</f>
        <v>0</v>
      </c>
      <c r="H43" s="307"/>
      <c r="I43" s="301">
        <v>0</v>
      </c>
      <c r="J43" s="307">
        <v>0</v>
      </c>
      <c r="K43" s="307">
        <f>SUM(I43:J43)</f>
        <v>0</v>
      </c>
      <c r="L43" s="307"/>
      <c r="M43" s="301">
        <v>0</v>
      </c>
      <c r="N43" s="307">
        <v>0</v>
      </c>
      <c r="O43" s="307">
        <f>SUM(M43:N43)</f>
        <v>0</v>
      </c>
      <c r="P43" s="307"/>
      <c r="Q43" s="301">
        <v>0</v>
      </c>
      <c r="R43" s="307">
        <v>0</v>
      </c>
      <c r="S43" s="307">
        <f>SUM(Q43:R43)</f>
        <v>0</v>
      </c>
      <c r="T43" s="307"/>
      <c r="U43" s="301">
        <v>0</v>
      </c>
      <c r="V43" s="307">
        <v>0</v>
      </c>
      <c r="W43" s="307">
        <f>SUM(U43:V43)</f>
        <v>0</v>
      </c>
      <c r="X43" s="307"/>
      <c r="Y43" s="301">
        <v>0</v>
      </c>
      <c r="Z43" s="307">
        <v>0</v>
      </c>
      <c r="AA43" s="307">
        <f>SUM(Y43:Z43)</f>
        <v>0</v>
      </c>
      <c r="AB43" s="307"/>
      <c r="AC43" s="307">
        <v>0</v>
      </c>
      <c r="AD43" s="307">
        <v>0</v>
      </c>
      <c r="AE43" s="307">
        <f>SUM(AC43:AD43)</f>
        <v>0</v>
      </c>
      <c r="AF43" s="307"/>
      <c r="AG43" s="307">
        <v>0</v>
      </c>
      <c r="AH43" s="307">
        <v>0</v>
      </c>
      <c r="AI43" s="334">
        <f>SUM(AG43:AH43)</f>
        <v>0</v>
      </c>
    </row>
    <row r="44" spans="1:38" s="94" customFormat="1" ht="12" customHeight="1">
      <c r="A44" s="301"/>
      <c r="B44" s="1998"/>
      <c r="C44" s="285" t="s">
        <v>37</v>
      </c>
      <c r="D44" s="77"/>
      <c r="E44" s="301">
        <v>0</v>
      </c>
      <c r="F44" s="307">
        <v>0</v>
      </c>
      <c r="G44" s="307">
        <f>SUM(E44:F44)</f>
        <v>0</v>
      </c>
      <c r="H44" s="307"/>
      <c r="I44" s="301">
        <v>0</v>
      </c>
      <c r="J44" s="307">
        <v>0</v>
      </c>
      <c r="K44" s="307">
        <f>SUM(I44:J44)</f>
        <v>0</v>
      </c>
      <c r="L44" s="307"/>
      <c r="M44" s="301">
        <v>0</v>
      </c>
      <c r="N44" s="307">
        <v>0</v>
      </c>
      <c r="O44" s="307">
        <f>SUM(M44:N44)</f>
        <v>0</v>
      </c>
      <c r="P44" s="307"/>
      <c r="Q44" s="301">
        <v>0</v>
      </c>
      <c r="R44" s="307">
        <v>0</v>
      </c>
      <c r="S44" s="307">
        <f>SUM(Q44:R44)</f>
        <v>0</v>
      </c>
      <c r="T44" s="307"/>
      <c r="U44" s="301">
        <v>0</v>
      </c>
      <c r="V44" s="307">
        <v>0</v>
      </c>
      <c r="W44" s="307">
        <f>SUM(U44:V44)</f>
        <v>0</v>
      </c>
      <c r="X44" s="307"/>
      <c r="Y44" s="301">
        <v>0</v>
      </c>
      <c r="Z44" s="307">
        <v>0</v>
      </c>
      <c r="AA44" s="307">
        <f>SUM(Y44:Z44)</f>
        <v>0</v>
      </c>
      <c r="AB44" s="307"/>
      <c r="AC44" s="307">
        <v>0</v>
      </c>
      <c r="AD44" s="307">
        <v>0</v>
      </c>
      <c r="AE44" s="307">
        <f>SUM(AC44:AD44)</f>
        <v>0</v>
      </c>
      <c r="AF44" s="307"/>
      <c r="AG44" s="307">
        <v>3</v>
      </c>
      <c r="AH44" s="307">
        <v>2</v>
      </c>
      <c r="AI44" s="334">
        <f>SUM(AG44:AH44)</f>
        <v>5</v>
      </c>
      <c r="AJ44" s="74"/>
    </row>
    <row r="45" spans="1:38" ht="12.75" customHeight="1">
      <c r="B45" s="1998">
        <v>1407</v>
      </c>
      <c r="C45" s="35" t="s">
        <v>24</v>
      </c>
      <c r="D45" s="111"/>
      <c r="E45" s="263">
        <f>SUM(E46:E47)</f>
        <v>0</v>
      </c>
      <c r="F45" s="311">
        <f>SUM(F46:F47)</f>
        <v>0</v>
      </c>
      <c r="G45" s="311">
        <f>SUM(G46:G47)</f>
        <v>0</v>
      </c>
      <c r="H45" s="311"/>
      <c r="I45" s="311">
        <f>SUM(I46:I47)</f>
        <v>0</v>
      </c>
      <c r="J45" s="311">
        <f>SUM(J46:J47)</f>
        <v>0</v>
      </c>
      <c r="K45" s="311">
        <f>SUM(K46:K47)</f>
        <v>0</v>
      </c>
      <c r="L45" s="311"/>
      <c r="M45" s="311">
        <f>SUM(M46:M47)</f>
        <v>0</v>
      </c>
      <c r="N45" s="311">
        <f>SUM(N46:N47)</f>
        <v>0</v>
      </c>
      <c r="O45" s="311">
        <f>SUM(O46:O47)</f>
        <v>0</v>
      </c>
      <c r="P45" s="311"/>
      <c r="Q45" s="311">
        <f>SUM(Q46:Q47)</f>
        <v>0</v>
      </c>
      <c r="R45" s="311">
        <f>SUM(R46:R47)</f>
        <v>0</v>
      </c>
      <c r="S45" s="311">
        <f>SUM(S46:S47)</f>
        <v>0</v>
      </c>
      <c r="T45" s="311"/>
      <c r="U45" s="311">
        <f>SUM(U46:U47)</f>
        <v>0</v>
      </c>
      <c r="V45" s="311">
        <f>SUM(V46:V47)</f>
        <v>0</v>
      </c>
      <c r="W45" s="311">
        <f>SUM(W46:W47)</f>
        <v>0</v>
      </c>
      <c r="X45" s="311"/>
      <c r="Y45" s="311">
        <f>SUM(Y46:Y47)</f>
        <v>0</v>
      </c>
      <c r="Z45" s="311">
        <f>SUM(Z46:Z47)</f>
        <v>0</v>
      </c>
      <c r="AA45" s="311">
        <f>SUM(AA46:AA47)</f>
        <v>0</v>
      </c>
      <c r="AB45" s="311"/>
      <c r="AC45" s="311">
        <f>SUM(AC46:AC47)</f>
        <v>3</v>
      </c>
      <c r="AD45" s="311">
        <f>SUM(AD46:AD47)</f>
        <v>2</v>
      </c>
      <c r="AE45" s="311">
        <f>SUM(AE46:AE47)</f>
        <v>5</v>
      </c>
      <c r="AF45" s="311"/>
      <c r="AG45" s="311">
        <f>SUM(AG46:AG47)</f>
        <v>15</v>
      </c>
      <c r="AH45" s="311">
        <f>SUM(AH46:AH47)</f>
        <v>4</v>
      </c>
      <c r="AI45" s="333">
        <f>SUM(AI46:AI47)</f>
        <v>19</v>
      </c>
      <c r="AK45" s="335"/>
    </row>
    <row r="46" spans="1:38" s="94" customFormat="1" ht="12" customHeight="1">
      <c r="A46" s="301"/>
      <c r="B46" s="1998"/>
      <c r="C46" s="285" t="s">
        <v>69</v>
      </c>
      <c r="D46" s="77"/>
      <c r="E46" s="301">
        <v>0</v>
      </c>
      <c r="F46" s="307">
        <v>0</v>
      </c>
      <c r="G46" s="307">
        <f>SUM(E46:F46)</f>
        <v>0</v>
      </c>
      <c r="H46" s="307"/>
      <c r="I46" s="301">
        <v>0</v>
      </c>
      <c r="J46" s="307">
        <v>0</v>
      </c>
      <c r="K46" s="307">
        <f>SUM(I46:J46)</f>
        <v>0</v>
      </c>
      <c r="L46" s="307"/>
      <c r="M46" s="301">
        <v>0</v>
      </c>
      <c r="N46" s="307">
        <v>0</v>
      </c>
      <c r="O46" s="307">
        <f>SUM(M46:N46)</f>
        <v>0</v>
      </c>
      <c r="P46" s="307"/>
      <c r="Q46" s="301">
        <v>0</v>
      </c>
      <c r="R46" s="307">
        <v>0</v>
      </c>
      <c r="S46" s="307">
        <f>SUM(Q46:R46)</f>
        <v>0</v>
      </c>
      <c r="T46" s="307"/>
      <c r="U46" s="301">
        <v>0</v>
      </c>
      <c r="V46" s="307">
        <v>0</v>
      </c>
      <c r="W46" s="307">
        <f>SUM(U46:V46)</f>
        <v>0</v>
      </c>
      <c r="X46" s="307"/>
      <c r="Y46" s="307">
        <v>0</v>
      </c>
      <c r="Z46" s="307">
        <v>0</v>
      </c>
      <c r="AA46" s="307">
        <f>SUM(Y46:Z46)</f>
        <v>0</v>
      </c>
      <c r="AB46" s="307"/>
      <c r="AC46" s="307">
        <v>0</v>
      </c>
      <c r="AD46" s="307">
        <v>0</v>
      </c>
      <c r="AE46" s="307">
        <f>SUM(AC46:AD46)</f>
        <v>0</v>
      </c>
      <c r="AF46" s="307"/>
      <c r="AG46" s="307">
        <v>13</v>
      </c>
      <c r="AH46" s="307">
        <v>2</v>
      </c>
      <c r="AI46" s="334">
        <f>SUM(AG46:AH46)</f>
        <v>15</v>
      </c>
      <c r="AJ46" s="74"/>
    </row>
    <row r="47" spans="1:38" s="94" customFormat="1" ht="12" customHeight="1">
      <c r="A47" s="301"/>
      <c r="B47" s="1998"/>
      <c r="C47" s="285" t="s">
        <v>51</v>
      </c>
      <c r="D47" s="47"/>
      <c r="E47" s="301">
        <v>0</v>
      </c>
      <c r="F47" s="307">
        <v>0</v>
      </c>
      <c r="G47" s="307">
        <f>SUM(E47:F47)</f>
        <v>0</v>
      </c>
      <c r="H47" s="307"/>
      <c r="I47" s="301">
        <v>0</v>
      </c>
      <c r="J47" s="307">
        <v>0</v>
      </c>
      <c r="K47" s="307">
        <f>SUM(I47:J47)</f>
        <v>0</v>
      </c>
      <c r="L47" s="307"/>
      <c r="M47" s="301">
        <v>0</v>
      </c>
      <c r="N47" s="307">
        <v>0</v>
      </c>
      <c r="O47" s="307">
        <f>SUM(M47:N47)</f>
        <v>0</v>
      </c>
      <c r="P47" s="307"/>
      <c r="Q47" s="301">
        <v>0</v>
      </c>
      <c r="R47" s="307">
        <v>0</v>
      </c>
      <c r="S47" s="307">
        <f>SUM(Q47:R47)</f>
        <v>0</v>
      </c>
      <c r="T47" s="307"/>
      <c r="U47" s="301">
        <v>0</v>
      </c>
      <c r="V47" s="307">
        <v>0</v>
      </c>
      <c r="W47" s="307">
        <f>SUM(U47:V47)</f>
        <v>0</v>
      </c>
      <c r="X47" s="307"/>
      <c r="Y47" s="307">
        <v>0</v>
      </c>
      <c r="Z47" s="307">
        <v>0</v>
      </c>
      <c r="AA47" s="307">
        <f>SUM(Y47:Z47)</f>
        <v>0</v>
      </c>
      <c r="AB47" s="307"/>
      <c r="AC47" s="307">
        <v>3</v>
      </c>
      <c r="AD47" s="307">
        <v>2</v>
      </c>
      <c r="AE47" s="307">
        <f>SUM(AC47:AD47)</f>
        <v>5</v>
      </c>
      <c r="AF47" s="307"/>
      <c r="AG47" s="307">
        <v>2</v>
      </c>
      <c r="AH47" s="307">
        <v>2</v>
      </c>
      <c r="AI47" s="334">
        <f>SUM(AG47:AH47)</f>
        <v>4</v>
      </c>
      <c r="AJ47" s="74"/>
    </row>
    <row r="48" spans="1:38" ht="12.75" customHeight="1">
      <c r="B48" s="2478">
        <v>1408</v>
      </c>
      <c r="C48" s="35" t="s">
        <v>25</v>
      </c>
      <c r="D48" s="111"/>
      <c r="E48" s="263">
        <f>SUM(E49:E52)</f>
        <v>0</v>
      </c>
      <c r="F48" s="263">
        <f>SUM(F49:F52)</f>
        <v>0</v>
      </c>
      <c r="G48" s="263">
        <f>SUM(G49:G52)</f>
        <v>0</v>
      </c>
      <c r="H48" s="311"/>
      <c r="I48" s="311">
        <f t="shared" ref="I48:AI48" si="22">SUM(I49:I52)</f>
        <v>0</v>
      </c>
      <c r="J48" s="311">
        <f t="shared" si="22"/>
        <v>0</v>
      </c>
      <c r="K48" s="311">
        <f t="shared" si="22"/>
        <v>0</v>
      </c>
      <c r="L48" s="311">
        <f t="shared" si="22"/>
        <v>0</v>
      </c>
      <c r="M48" s="311">
        <f t="shared" si="22"/>
        <v>0</v>
      </c>
      <c r="N48" s="311">
        <f t="shared" si="22"/>
        <v>0</v>
      </c>
      <c r="O48" s="311">
        <f t="shared" si="22"/>
        <v>0</v>
      </c>
      <c r="P48" s="311">
        <f t="shared" si="22"/>
        <v>0</v>
      </c>
      <c r="Q48" s="311">
        <f t="shared" si="22"/>
        <v>0</v>
      </c>
      <c r="R48" s="311">
        <f t="shared" si="22"/>
        <v>0</v>
      </c>
      <c r="S48" s="311">
        <f t="shared" si="22"/>
        <v>0</v>
      </c>
      <c r="T48" s="311">
        <f t="shared" si="22"/>
        <v>0</v>
      </c>
      <c r="U48" s="311">
        <f t="shared" si="22"/>
        <v>0</v>
      </c>
      <c r="V48" s="311">
        <f t="shared" si="22"/>
        <v>0</v>
      </c>
      <c r="W48" s="311">
        <f t="shared" si="22"/>
        <v>0</v>
      </c>
      <c r="X48" s="311">
        <f t="shared" si="22"/>
        <v>0</v>
      </c>
      <c r="Y48" s="311">
        <f t="shared" si="22"/>
        <v>0</v>
      </c>
      <c r="Z48" s="311">
        <f t="shared" si="22"/>
        <v>0</v>
      </c>
      <c r="AA48" s="311">
        <f t="shared" si="22"/>
        <v>0</v>
      </c>
      <c r="AB48" s="311">
        <f t="shared" si="22"/>
        <v>0</v>
      </c>
      <c r="AC48" s="311">
        <f t="shared" si="22"/>
        <v>1</v>
      </c>
      <c r="AD48" s="311">
        <f t="shared" si="22"/>
        <v>2</v>
      </c>
      <c r="AE48" s="311">
        <f t="shared" si="22"/>
        <v>3</v>
      </c>
      <c r="AF48" s="311">
        <f t="shared" si="22"/>
        <v>0</v>
      </c>
      <c r="AG48" s="311">
        <f t="shared" si="22"/>
        <v>12</v>
      </c>
      <c r="AH48" s="311">
        <f t="shared" si="22"/>
        <v>7</v>
      </c>
      <c r="AI48" s="333">
        <f t="shared" si="22"/>
        <v>19</v>
      </c>
      <c r="AK48" s="335"/>
    </row>
    <row r="49" spans="1:37" s="94" customFormat="1" ht="12" customHeight="1">
      <c r="A49" s="301"/>
      <c r="B49" s="1995"/>
      <c r="C49" s="293" t="s">
        <v>20</v>
      </c>
      <c r="D49" s="339"/>
      <c r="E49" s="301">
        <v>0</v>
      </c>
      <c r="F49" s="307">
        <v>0</v>
      </c>
      <c r="G49" s="307">
        <f t="shared" ref="G49:G56" si="23">SUM(E49:F49)</f>
        <v>0</v>
      </c>
      <c r="H49" s="336"/>
      <c r="I49" s="301">
        <v>0</v>
      </c>
      <c r="J49" s="307">
        <v>0</v>
      </c>
      <c r="K49" s="307">
        <f t="shared" ref="K49:K56" si="24">SUM(I49:J49)</f>
        <v>0</v>
      </c>
      <c r="L49" s="338"/>
      <c r="M49" s="301">
        <v>0</v>
      </c>
      <c r="N49" s="307">
        <v>0</v>
      </c>
      <c r="O49" s="307">
        <f t="shared" ref="O49:O56" si="25">SUM(M49:N49)</f>
        <v>0</v>
      </c>
      <c r="P49" s="336"/>
      <c r="Q49" s="301">
        <v>0</v>
      </c>
      <c r="R49" s="307">
        <v>0</v>
      </c>
      <c r="S49" s="307">
        <f t="shared" ref="S49:S56" si="26">SUM(Q49:R49)</f>
        <v>0</v>
      </c>
      <c r="T49" s="338"/>
      <c r="U49" s="301">
        <v>0</v>
      </c>
      <c r="V49" s="307">
        <v>0</v>
      </c>
      <c r="W49" s="307">
        <f t="shared" ref="W49:W56" si="27">SUM(U49:V49)</f>
        <v>0</v>
      </c>
      <c r="X49" s="336"/>
      <c r="Y49" s="301">
        <v>0</v>
      </c>
      <c r="Z49" s="307">
        <v>0</v>
      </c>
      <c r="AA49" s="307">
        <f t="shared" ref="AA49:AA56" si="28">SUM(Y49:Z49)</f>
        <v>0</v>
      </c>
      <c r="AB49" s="338"/>
      <c r="AC49" s="301">
        <v>0</v>
      </c>
      <c r="AD49" s="307">
        <v>1</v>
      </c>
      <c r="AE49" s="307">
        <f t="shared" ref="AE49:AE56" si="29">SUM(AC49:AD49)</f>
        <v>1</v>
      </c>
      <c r="AF49" s="338"/>
      <c r="AG49" s="337">
        <v>2</v>
      </c>
      <c r="AH49" s="337">
        <v>1</v>
      </c>
      <c r="AI49" s="334">
        <f t="shared" ref="AI49:AI56" si="30">SUM(AG49:AH49)</f>
        <v>3</v>
      </c>
      <c r="AJ49" s="74"/>
    </row>
    <row r="50" spans="1:37" s="94" customFormat="1" ht="12" customHeight="1">
      <c r="A50" s="301"/>
      <c r="B50" s="1995"/>
      <c r="C50" s="279" t="s">
        <v>50</v>
      </c>
      <c r="D50" s="77"/>
      <c r="E50" s="301">
        <v>0</v>
      </c>
      <c r="F50" s="307">
        <v>0</v>
      </c>
      <c r="G50" s="307">
        <f t="shared" si="23"/>
        <v>0</v>
      </c>
      <c r="H50" s="336"/>
      <c r="I50" s="301">
        <v>0</v>
      </c>
      <c r="J50" s="307">
        <v>0</v>
      </c>
      <c r="K50" s="307">
        <f t="shared" si="24"/>
        <v>0</v>
      </c>
      <c r="L50" s="336"/>
      <c r="M50" s="301">
        <v>0</v>
      </c>
      <c r="N50" s="307">
        <v>0</v>
      </c>
      <c r="O50" s="307">
        <f t="shared" si="25"/>
        <v>0</v>
      </c>
      <c r="P50" s="336"/>
      <c r="Q50" s="301">
        <v>0</v>
      </c>
      <c r="R50" s="307">
        <v>0</v>
      </c>
      <c r="S50" s="307">
        <f t="shared" si="26"/>
        <v>0</v>
      </c>
      <c r="T50" s="336"/>
      <c r="U50" s="301">
        <v>0</v>
      </c>
      <c r="V50" s="307">
        <v>0</v>
      </c>
      <c r="W50" s="307">
        <f t="shared" si="27"/>
        <v>0</v>
      </c>
      <c r="X50" s="336"/>
      <c r="Y50" s="301">
        <v>0</v>
      </c>
      <c r="Z50" s="307">
        <v>0</v>
      </c>
      <c r="AA50" s="307">
        <f t="shared" si="28"/>
        <v>0</v>
      </c>
      <c r="AB50" s="336"/>
      <c r="AC50" s="301">
        <v>0</v>
      </c>
      <c r="AD50" s="307">
        <v>0</v>
      </c>
      <c r="AE50" s="307">
        <f t="shared" si="29"/>
        <v>0</v>
      </c>
      <c r="AF50" s="336"/>
      <c r="AG50" s="307">
        <v>1</v>
      </c>
      <c r="AH50" s="307">
        <v>0</v>
      </c>
      <c r="AI50" s="334">
        <f t="shared" si="30"/>
        <v>1</v>
      </c>
      <c r="AJ50" s="74"/>
    </row>
    <row r="51" spans="1:37" s="94" customFormat="1" ht="12" customHeight="1">
      <c r="A51" s="301"/>
      <c r="B51" s="1995"/>
      <c r="C51" s="279" t="s">
        <v>38</v>
      </c>
      <c r="D51" s="77"/>
      <c r="E51" s="301">
        <v>0</v>
      </c>
      <c r="F51" s="307">
        <v>0</v>
      </c>
      <c r="G51" s="307">
        <f t="shared" si="23"/>
        <v>0</v>
      </c>
      <c r="H51" s="336"/>
      <c r="I51" s="301">
        <v>0</v>
      </c>
      <c r="J51" s="307">
        <v>0</v>
      </c>
      <c r="K51" s="307">
        <f t="shared" si="24"/>
        <v>0</v>
      </c>
      <c r="L51" s="336"/>
      <c r="M51" s="301">
        <v>0</v>
      </c>
      <c r="N51" s="307">
        <v>0</v>
      </c>
      <c r="O51" s="307">
        <f t="shared" si="25"/>
        <v>0</v>
      </c>
      <c r="P51" s="336"/>
      <c r="Q51" s="301">
        <v>0</v>
      </c>
      <c r="R51" s="307">
        <v>0</v>
      </c>
      <c r="S51" s="307">
        <f t="shared" si="26"/>
        <v>0</v>
      </c>
      <c r="T51" s="336"/>
      <c r="U51" s="301">
        <v>0</v>
      </c>
      <c r="V51" s="307">
        <v>0</v>
      </c>
      <c r="W51" s="307">
        <f t="shared" si="27"/>
        <v>0</v>
      </c>
      <c r="X51" s="336"/>
      <c r="Y51" s="301">
        <v>0</v>
      </c>
      <c r="Z51" s="307">
        <v>0</v>
      </c>
      <c r="AA51" s="307">
        <f t="shared" si="28"/>
        <v>0</v>
      </c>
      <c r="AB51" s="307"/>
      <c r="AC51" s="301">
        <v>1</v>
      </c>
      <c r="AD51" s="307">
        <v>1</v>
      </c>
      <c r="AE51" s="307">
        <f t="shared" si="29"/>
        <v>2</v>
      </c>
      <c r="AF51" s="307"/>
      <c r="AG51" s="307">
        <v>4</v>
      </c>
      <c r="AH51" s="307">
        <v>3</v>
      </c>
      <c r="AI51" s="334">
        <f t="shared" si="30"/>
        <v>7</v>
      </c>
      <c r="AJ51" s="74"/>
    </row>
    <row r="52" spans="1:37" s="94" customFormat="1" ht="12" customHeight="1">
      <c r="A52" s="301"/>
      <c r="B52" s="1995"/>
      <c r="C52" s="279" t="s">
        <v>145</v>
      </c>
      <c r="D52" s="47"/>
      <c r="E52" s="301">
        <v>0</v>
      </c>
      <c r="F52" s="307">
        <v>0</v>
      </c>
      <c r="G52" s="307">
        <f t="shared" si="23"/>
        <v>0</v>
      </c>
      <c r="H52" s="336"/>
      <c r="I52" s="301">
        <v>0</v>
      </c>
      <c r="J52" s="307">
        <v>0</v>
      </c>
      <c r="K52" s="307">
        <f t="shared" si="24"/>
        <v>0</v>
      </c>
      <c r="L52" s="336"/>
      <c r="M52" s="301">
        <v>0</v>
      </c>
      <c r="N52" s="307">
        <v>0</v>
      </c>
      <c r="O52" s="307">
        <f t="shared" si="25"/>
        <v>0</v>
      </c>
      <c r="P52" s="336"/>
      <c r="Q52" s="301">
        <v>0</v>
      </c>
      <c r="R52" s="307">
        <v>0</v>
      </c>
      <c r="S52" s="307">
        <f t="shared" si="26"/>
        <v>0</v>
      </c>
      <c r="T52" s="336"/>
      <c r="U52" s="301">
        <v>0</v>
      </c>
      <c r="V52" s="307">
        <v>0</v>
      </c>
      <c r="W52" s="307">
        <f t="shared" si="27"/>
        <v>0</v>
      </c>
      <c r="X52" s="336"/>
      <c r="Y52" s="301">
        <v>0</v>
      </c>
      <c r="Z52" s="307">
        <v>0</v>
      </c>
      <c r="AA52" s="307">
        <f t="shared" si="28"/>
        <v>0</v>
      </c>
      <c r="AB52" s="307"/>
      <c r="AC52" s="301">
        <v>0</v>
      </c>
      <c r="AD52" s="307">
        <v>0</v>
      </c>
      <c r="AE52" s="307">
        <f t="shared" si="29"/>
        <v>0</v>
      </c>
      <c r="AF52" s="307"/>
      <c r="AG52" s="307">
        <v>5</v>
      </c>
      <c r="AH52" s="307">
        <v>3</v>
      </c>
      <c r="AI52" s="334">
        <f t="shared" si="30"/>
        <v>8</v>
      </c>
      <c r="AJ52" s="74"/>
    </row>
    <row r="53" spans="1:37" ht="12.75" customHeight="1">
      <c r="B53" s="2010">
        <v>1624</v>
      </c>
      <c r="C53" s="41" t="s">
        <v>130</v>
      </c>
      <c r="D53" s="111"/>
      <c r="E53" s="263">
        <f>SUM(E54:E56)</f>
        <v>0</v>
      </c>
      <c r="F53" s="263">
        <f>SUM(F54:F56)</f>
        <v>0</v>
      </c>
      <c r="G53" s="311">
        <f t="shared" si="23"/>
        <v>0</v>
      </c>
      <c r="H53" s="311"/>
      <c r="I53" s="311">
        <f>SUM(H54:I56)</f>
        <v>0</v>
      </c>
      <c r="J53" s="311">
        <f>SUM(J54:J56)</f>
        <v>0</v>
      </c>
      <c r="K53" s="311">
        <f t="shared" si="24"/>
        <v>0</v>
      </c>
      <c r="L53" s="311"/>
      <c r="M53" s="311">
        <f>SUM(M54:M56)</f>
        <v>0</v>
      </c>
      <c r="N53" s="311">
        <f>SUM(N54:N56)</f>
        <v>0</v>
      </c>
      <c r="O53" s="311">
        <f t="shared" si="25"/>
        <v>0</v>
      </c>
      <c r="P53" s="311"/>
      <c r="Q53" s="311">
        <f>SUM(P54:Q56)</f>
        <v>0</v>
      </c>
      <c r="R53" s="311">
        <f>SUM(R54:R56)</f>
        <v>0</v>
      </c>
      <c r="S53" s="311">
        <f t="shared" si="26"/>
        <v>0</v>
      </c>
      <c r="T53" s="311"/>
      <c r="U53" s="311">
        <f>SUM(U54:U56)</f>
        <v>0</v>
      </c>
      <c r="V53" s="311">
        <f>SUM(V54:V56)</f>
        <v>0</v>
      </c>
      <c r="W53" s="311">
        <f t="shared" si="27"/>
        <v>0</v>
      </c>
      <c r="X53" s="311"/>
      <c r="Y53" s="311">
        <f>SUM(Y54:Y56)</f>
        <v>0</v>
      </c>
      <c r="Z53" s="311">
        <f>SUM(Z54:Z56)</f>
        <v>0</v>
      </c>
      <c r="AA53" s="311">
        <f t="shared" si="28"/>
        <v>0</v>
      </c>
      <c r="AB53" s="311"/>
      <c r="AC53" s="311">
        <f>SUM(AC54:AC56)</f>
        <v>0</v>
      </c>
      <c r="AD53" s="311">
        <f>SUM(AD54:AD56)</f>
        <v>1</v>
      </c>
      <c r="AE53" s="311">
        <f t="shared" si="29"/>
        <v>1</v>
      </c>
      <c r="AF53" s="311"/>
      <c r="AG53" s="311">
        <f>SUM(AG54:AG56)</f>
        <v>3</v>
      </c>
      <c r="AH53" s="311">
        <f>SUM(AH54:AH56)</f>
        <v>4</v>
      </c>
      <c r="AI53" s="333">
        <f t="shared" si="30"/>
        <v>7</v>
      </c>
      <c r="AK53" s="335"/>
    </row>
    <row r="54" spans="1:37" s="94" customFormat="1" ht="12" customHeight="1">
      <c r="A54" s="301"/>
      <c r="B54" s="1981"/>
      <c r="C54" s="285" t="s">
        <v>35</v>
      </c>
      <c r="D54" s="77"/>
      <c r="E54" s="301">
        <v>0</v>
      </c>
      <c r="F54" s="307">
        <v>0</v>
      </c>
      <c r="G54" s="307">
        <f t="shared" si="23"/>
        <v>0</v>
      </c>
      <c r="H54" s="307"/>
      <c r="I54" s="301">
        <v>0</v>
      </c>
      <c r="J54" s="307">
        <v>0</v>
      </c>
      <c r="K54" s="307">
        <f t="shared" si="24"/>
        <v>0</v>
      </c>
      <c r="L54" s="307"/>
      <c r="M54" s="301">
        <v>0</v>
      </c>
      <c r="N54" s="307">
        <v>0</v>
      </c>
      <c r="O54" s="307">
        <f t="shared" si="25"/>
        <v>0</v>
      </c>
      <c r="P54" s="307"/>
      <c r="Q54" s="301">
        <v>0</v>
      </c>
      <c r="R54" s="307">
        <v>0</v>
      </c>
      <c r="S54" s="307">
        <f t="shared" si="26"/>
        <v>0</v>
      </c>
      <c r="T54" s="307"/>
      <c r="U54" s="301">
        <v>0</v>
      </c>
      <c r="V54" s="307">
        <v>0</v>
      </c>
      <c r="W54" s="307">
        <f t="shared" si="27"/>
        <v>0</v>
      </c>
      <c r="X54" s="307"/>
      <c r="Y54" s="301">
        <v>0</v>
      </c>
      <c r="Z54" s="307">
        <v>0</v>
      </c>
      <c r="AA54" s="307">
        <f t="shared" si="28"/>
        <v>0</v>
      </c>
      <c r="AB54" s="307"/>
      <c r="AC54" s="307">
        <v>0</v>
      </c>
      <c r="AD54" s="307">
        <v>1</v>
      </c>
      <c r="AE54" s="307">
        <f t="shared" si="29"/>
        <v>1</v>
      </c>
      <c r="AF54" s="307"/>
      <c r="AG54" s="307">
        <v>1</v>
      </c>
      <c r="AH54" s="307">
        <v>1</v>
      </c>
      <c r="AI54" s="334">
        <f t="shared" si="30"/>
        <v>2</v>
      </c>
      <c r="AJ54" s="74"/>
    </row>
    <row r="55" spans="1:37" s="94" customFormat="1" ht="12" customHeight="1">
      <c r="A55" s="301"/>
      <c r="B55" s="1981"/>
      <c r="C55" s="279" t="s">
        <v>46</v>
      </c>
      <c r="D55" s="77"/>
      <c r="E55" s="301">
        <v>0</v>
      </c>
      <c r="F55" s="307">
        <v>0</v>
      </c>
      <c r="G55" s="307">
        <f t="shared" si="23"/>
        <v>0</v>
      </c>
      <c r="H55" s="307"/>
      <c r="I55" s="301">
        <v>0</v>
      </c>
      <c r="J55" s="307">
        <v>0</v>
      </c>
      <c r="K55" s="307">
        <f t="shared" si="24"/>
        <v>0</v>
      </c>
      <c r="L55" s="307"/>
      <c r="M55" s="301">
        <v>0</v>
      </c>
      <c r="N55" s="307">
        <v>0</v>
      </c>
      <c r="O55" s="307">
        <f t="shared" si="25"/>
        <v>0</v>
      </c>
      <c r="P55" s="307"/>
      <c r="Q55" s="301">
        <v>0</v>
      </c>
      <c r="R55" s="307">
        <v>0</v>
      </c>
      <c r="S55" s="307">
        <f t="shared" si="26"/>
        <v>0</v>
      </c>
      <c r="T55" s="307"/>
      <c r="U55" s="301">
        <v>0</v>
      </c>
      <c r="V55" s="307">
        <v>0</v>
      </c>
      <c r="W55" s="307">
        <f t="shared" si="27"/>
        <v>0</v>
      </c>
      <c r="X55" s="307"/>
      <c r="Y55" s="301">
        <v>0</v>
      </c>
      <c r="Z55" s="307">
        <v>0</v>
      </c>
      <c r="AA55" s="307">
        <f t="shared" si="28"/>
        <v>0</v>
      </c>
      <c r="AB55" s="307"/>
      <c r="AC55" s="307">
        <v>0</v>
      </c>
      <c r="AD55" s="307">
        <v>0</v>
      </c>
      <c r="AE55" s="307">
        <f t="shared" si="29"/>
        <v>0</v>
      </c>
      <c r="AF55" s="307"/>
      <c r="AG55" s="307">
        <v>2</v>
      </c>
      <c r="AH55" s="307">
        <v>3</v>
      </c>
      <c r="AI55" s="334">
        <f t="shared" si="30"/>
        <v>5</v>
      </c>
      <c r="AJ55" s="74"/>
    </row>
    <row r="56" spans="1:37" s="94" customFormat="1" ht="12" customHeight="1">
      <c r="A56" s="301"/>
      <c r="B56" s="1982"/>
      <c r="C56" s="279" t="s">
        <v>52</v>
      </c>
      <c r="D56" s="77"/>
      <c r="E56" s="301">
        <v>0</v>
      </c>
      <c r="F56" s="307">
        <v>0</v>
      </c>
      <c r="G56" s="307">
        <f t="shared" si="23"/>
        <v>0</v>
      </c>
      <c r="H56" s="307"/>
      <c r="I56" s="301">
        <v>0</v>
      </c>
      <c r="J56" s="307">
        <v>0</v>
      </c>
      <c r="K56" s="307">
        <f t="shared" si="24"/>
        <v>0</v>
      </c>
      <c r="L56" s="307"/>
      <c r="M56" s="301">
        <v>0</v>
      </c>
      <c r="N56" s="307">
        <v>0</v>
      </c>
      <c r="O56" s="307">
        <f t="shared" si="25"/>
        <v>0</v>
      </c>
      <c r="P56" s="307"/>
      <c r="Q56" s="301">
        <v>0</v>
      </c>
      <c r="R56" s="307">
        <v>0</v>
      </c>
      <c r="S56" s="307">
        <f t="shared" si="26"/>
        <v>0</v>
      </c>
      <c r="T56" s="307"/>
      <c r="U56" s="301">
        <v>0</v>
      </c>
      <c r="V56" s="307">
        <v>0</v>
      </c>
      <c r="W56" s="307">
        <f t="shared" si="27"/>
        <v>0</v>
      </c>
      <c r="X56" s="307"/>
      <c r="Y56" s="301">
        <v>0</v>
      </c>
      <c r="Z56" s="307">
        <v>0</v>
      </c>
      <c r="AA56" s="307">
        <f t="shared" si="28"/>
        <v>0</v>
      </c>
      <c r="AB56" s="307"/>
      <c r="AC56" s="307">
        <v>0</v>
      </c>
      <c r="AD56" s="307">
        <v>0</v>
      </c>
      <c r="AE56" s="307">
        <f t="shared" si="29"/>
        <v>0</v>
      </c>
      <c r="AF56" s="307"/>
      <c r="AG56" s="307">
        <v>0</v>
      </c>
      <c r="AH56" s="307">
        <v>0</v>
      </c>
      <c r="AI56" s="334">
        <f t="shared" si="30"/>
        <v>0</v>
      </c>
      <c r="AJ56" s="74"/>
    </row>
    <row r="57" spans="1:37" ht="12.75" customHeight="1">
      <c r="C57" s="61" t="s">
        <v>5</v>
      </c>
      <c r="D57" s="41"/>
      <c r="E57" s="311">
        <f t="shared" ref="E57:AI57" si="31">SUM(E9+E18+E28+E32+E35+E40+E45+E48+E53)</f>
        <v>0</v>
      </c>
      <c r="F57" s="311">
        <f t="shared" si="31"/>
        <v>0</v>
      </c>
      <c r="G57" s="311">
        <f t="shared" si="31"/>
        <v>0</v>
      </c>
      <c r="H57" s="311">
        <f t="shared" si="31"/>
        <v>0</v>
      </c>
      <c r="I57" s="311">
        <f t="shared" si="31"/>
        <v>0</v>
      </c>
      <c r="J57" s="311">
        <f t="shared" si="31"/>
        <v>0</v>
      </c>
      <c r="K57" s="311">
        <f t="shared" si="31"/>
        <v>0</v>
      </c>
      <c r="L57" s="311">
        <f t="shared" si="31"/>
        <v>0</v>
      </c>
      <c r="M57" s="311">
        <f t="shared" si="31"/>
        <v>0</v>
      </c>
      <c r="N57" s="311">
        <f t="shared" si="31"/>
        <v>0</v>
      </c>
      <c r="O57" s="311">
        <f t="shared" si="31"/>
        <v>0</v>
      </c>
      <c r="P57" s="311">
        <f t="shared" si="31"/>
        <v>0</v>
      </c>
      <c r="Q57" s="311">
        <f t="shared" si="31"/>
        <v>0</v>
      </c>
      <c r="R57" s="311">
        <f t="shared" si="31"/>
        <v>0</v>
      </c>
      <c r="S57" s="311">
        <f t="shared" si="31"/>
        <v>0</v>
      </c>
      <c r="T57" s="311">
        <f t="shared" si="31"/>
        <v>0</v>
      </c>
      <c r="U57" s="311">
        <f t="shared" si="31"/>
        <v>0</v>
      </c>
      <c r="V57" s="311">
        <f t="shared" si="31"/>
        <v>0</v>
      </c>
      <c r="W57" s="311">
        <f t="shared" si="31"/>
        <v>0</v>
      </c>
      <c r="X57" s="311">
        <f t="shared" si="31"/>
        <v>0</v>
      </c>
      <c r="Y57" s="311">
        <f t="shared" si="31"/>
        <v>0</v>
      </c>
      <c r="Z57" s="311">
        <f t="shared" si="31"/>
        <v>0</v>
      </c>
      <c r="AA57" s="311">
        <f t="shared" si="31"/>
        <v>0</v>
      </c>
      <c r="AB57" s="311">
        <f t="shared" si="31"/>
        <v>0</v>
      </c>
      <c r="AC57" s="311">
        <f t="shared" si="31"/>
        <v>92</v>
      </c>
      <c r="AD57" s="311">
        <f t="shared" si="31"/>
        <v>62</v>
      </c>
      <c r="AE57" s="311">
        <f t="shared" si="31"/>
        <v>154</v>
      </c>
      <c r="AF57" s="311">
        <f t="shared" si="31"/>
        <v>0</v>
      </c>
      <c r="AG57" s="311">
        <f t="shared" si="31"/>
        <v>151</v>
      </c>
      <c r="AH57" s="311">
        <f t="shared" si="31"/>
        <v>102</v>
      </c>
      <c r="AI57" s="333">
        <f t="shared" si="31"/>
        <v>253</v>
      </c>
    </row>
    <row r="58" spans="1:37" ht="10.5" customHeight="1">
      <c r="B58" s="285"/>
      <c r="C58" s="285" t="s">
        <v>162</v>
      </c>
      <c r="AF58" s="299"/>
      <c r="AG58" s="299"/>
      <c r="AH58" s="299"/>
    </row>
    <row r="59" spans="1:37" ht="10.5" customHeight="1">
      <c r="C59" s="285" t="s">
        <v>107</v>
      </c>
      <c r="AF59" s="299"/>
      <c r="AG59" s="299"/>
      <c r="AH59" s="299"/>
    </row>
    <row r="60" spans="1:37" ht="10.5" customHeight="1">
      <c r="C60" s="285"/>
      <c r="AF60" s="299"/>
      <c r="AG60" s="299"/>
      <c r="AH60" s="299"/>
    </row>
  </sheetData>
  <mergeCells count="25">
    <mergeCell ref="B53:B56"/>
    <mergeCell ref="B48:B52"/>
    <mergeCell ref="B45:B47"/>
    <mergeCell ref="B9:B17"/>
    <mergeCell ref="B28:B31"/>
    <mergeCell ref="B35:B39"/>
    <mergeCell ref="B40:B44"/>
    <mergeCell ref="B32:B34"/>
    <mergeCell ref="B18:B27"/>
    <mergeCell ref="B1:AI2"/>
    <mergeCell ref="Y7:AA7"/>
    <mergeCell ref="AC7:AE7"/>
    <mergeCell ref="AG7:AI7"/>
    <mergeCell ref="U6:AA6"/>
    <mergeCell ref="E7:G7"/>
    <mergeCell ref="I7:K7"/>
    <mergeCell ref="E6:K6"/>
    <mergeCell ref="AC6:AI6"/>
    <mergeCell ref="B3:AI3"/>
    <mergeCell ref="U7:W7"/>
    <mergeCell ref="M7:O7"/>
    <mergeCell ref="B6:B7"/>
    <mergeCell ref="C6:C7"/>
    <mergeCell ref="Q7:S7"/>
    <mergeCell ref="M6:S6"/>
  </mergeCells>
  <printOptions horizontalCentered="1"/>
  <pageMargins left="0.86614173228346458" right="0.98425196850393704" top="0.86614173228346458" bottom="0.94488188976377963" header="0.51181102362204722" footer="0.51181102362204722"/>
  <pageSetup scale="38" orientation="portrait" r:id="rId1"/>
  <headerFooter alignWithMargins="0">
    <oddFooter>&amp;F</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40920-9D88-4CAF-BD20-18B47EF25F98}">
  <dimension ref="A2:R55"/>
  <sheetViews>
    <sheetView view="pageBreakPreview" topLeftCell="C1" zoomScaleNormal="100" zoomScaleSheetLayoutView="100" workbookViewId="0">
      <selection activeCell="R32" sqref="R32"/>
    </sheetView>
  </sheetViews>
  <sheetFormatPr baseColWidth="10" defaultRowHeight="12.75"/>
  <cols>
    <col min="1" max="1" width="2.28515625" style="301" hidden="1" customWidth="1"/>
    <col min="2" max="2" width="2.85546875" style="301" hidden="1" customWidth="1"/>
    <col min="3" max="3" width="2.28515625" style="301" customWidth="1"/>
    <col min="4" max="4" width="7" style="278" customWidth="1"/>
    <col min="5" max="5" width="58.28515625" style="278" customWidth="1"/>
    <col min="6" max="6" width="3.140625" style="278" customWidth="1"/>
    <col min="7" max="7" width="12.28515625" style="300" customWidth="1"/>
    <col min="8" max="8" width="17" style="299" customWidth="1"/>
    <col min="9" max="9" width="16.42578125" style="299" customWidth="1"/>
    <col min="10" max="10" width="1" style="299" customWidth="1"/>
    <col min="11" max="11" width="7" style="74" customWidth="1"/>
    <col min="12" max="12" width="2" style="74" customWidth="1"/>
    <col min="13" max="16384" width="11.42578125" style="74"/>
  </cols>
  <sheetData>
    <row r="2" spans="1:18">
      <c r="D2" s="2471" t="s">
        <v>161</v>
      </c>
      <c r="E2" s="2471"/>
      <c r="F2" s="2471"/>
      <c r="G2" s="2471"/>
      <c r="H2" s="2471"/>
      <c r="I2" s="2471"/>
      <c r="J2" s="2471"/>
      <c r="K2" s="2471"/>
    </row>
    <row r="3" spans="1:18" ht="15.75" customHeight="1">
      <c r="D3" s="2471">
        <v>2017</v>
      </c>
      <c r="E3" s="2471"/>
      <c r="F3" s="2471"/>
      <c r="G3" s="2471"/>
      <c r="H3" s="2471"/>
      <c r="I3" s="2471"/>
      <c r="J3" s="2471"/>
      <c r="K3" s="2471"/>
    </row>
    <row r="4" spans="1:18" ht="9" customHeight="1">
      <c r="D4" s="331"/>
      <c r="E4" s="331"/>
      <c r="F4" s="331"/>
      <c r="G4" s="331"/>
      <c r="H4" s="331"/>
      <c r="I4" s="331"/>
      <c r="J4" s="331"/>
    </row>
    <row r="5" spans="1:18" ht="12.75" customHeight="1">
      <c r="D5" s="2206" t="s">
        <v>29</v>
      </c>
      <c r="E5" s="330"/>
      <c r="F5" s="329"/>
      <c r="G5" s="328" t="s">
        <v>160</v>
      </c>
      <c r="H5" s="328" t="s">
        <v>159</v>
      </c>
      <c r="I5" s="328" t="s">
        <v>158</v>
      </c>
      <c r="J5" s="327"/>
      <c r="K5" s="2144" t="s">
        <v>157</v>
      </c>
    </row>
    <row r="6" spans="1:18" ht="12.75" customHeight="1">
      <c r="D6" s="2477"/>
      <c r="E6" s="56" t="s">
        <v>73</v>
      </c>
      <c r="F6" s="326"/>
      <c r="G6" s="324"/>
      <c r="H6" s="325"/>
      <c r="I6" s="325"/>
      <c r="J6" s="324"/>
      <c r="K6" s="2479"/>
    </row>
    <row r="7" spans="1:18">
      <c r="D7" s="2442"/>
      <c r="E7" s="59"/>
      <c r="F7" s="323"/>
      <c r="G7" s="322" t="s">
        <v>156</v>
      </c>
      <c r="H7" s="322" t="s">
        <v>156</v>
      </c>
      <c r="I7" s="322" t="s">
        <v>156</v>
      </c>
      <c r="J7" s="321"/>
      <c r="K7" s="2146"/>
      <c r="L7" s="320"/>
      <c r="M7" s="320"/>
      <c r="N7" s="320"/>
      <c r="O7" s="320"/>
      <c r="P7" s="320"/>
      <c r="Q7" s="320"/>
      <c r="R7" s="320"/>
    </row>
    <row r="8" spans="1:18" s="316" customFormat="1" ht="12.75" customHeight="1">
      <c r="A8" s="301"/>
      <c r="B8" s="301"/>
      <c r="C8" s="301"/>
      <c r="D8" s="1997">
        <v>1401</v>
      </c>
      <c r="E8" s="35" t="s">
        <v>9</v>
      </c>
      <c r="F8" s="41"/>
      <c r="G8" s="263">
        <f>SUM(G9:G14)</f>
        <v>6</v>
      </c>
      <c r="H8" s="311">
        <f>SUM(H9:H14)</f>
        <v>5</v>
      </c>
      <c r="I8" s="311">
        <f>SUM(I9:I14)</f>
        <v>2</v>
      </c>
      <c r="J8" s="310"/>
      <c r="K8" s="302">
        <f t="shared" ref="K8:K53" si="0">G8+H8+I8</f>
        <v>13</v>
      </c>
    </row>
    <row r="9" spans="1:18" s="316" customFormat="1" ht="12" customHeight="1">
      <c r="A9" s="301"/>
      <c r="B9" s="301"/>
      <c r="C9" s="301"/>
      <c r="D9" s="1997"/>
      <c r="E9" s="285" t="s">
        <v>10</v>
      </c>
      <c r="F9" s="285"/>
      <c r="G9" s="301">
        <v>2</v>
      </c>
      <c r="H9" s="301">
        <v>1</v>
      </c>
      <c r="I9" s="301">
        <v>1</v>
      </c>
      <c r="J9" s="307"/>
      <c r="K9" s="258">
        <f t="shared" si="0"/>
        <v>4</v>
      </c>
    </row>
    <row r="10" spans="1:18" s="318" customFormat="1" ht="12" customHeight="1">
      <c r="A10" s="319"/>
      <c r="B10" s="319"/>
      <c r="C10" s="319"/>
      <c r="D10" s="1997"/>
      <c r="E10" s="285" t="s">
        <v>11</v>
      </c>
      <c r="F10" s="285"/>
      <c r="G10" s="301">
        <v>1</v>
      </c>
      <c r="H10" s="301">
        <v>1</v>
      </c>
      <c r="I10" s="301">
        <v>1</v>
      </c>
      <c r="J10" s="307"/>
      <c r="K10" s="258">
        <f t="shared" si="0"/>
        <v>3</v>
      </c>
    </row>
    <row r="11" spans="1:18" s="318" customFormat="1" ht="12" customHeight="1">
      <c r="A11" s="319"/>
      <c r="B11" s="319"/>
      <c r="C11" s="319"/>
      <c r="D11" s="1997"/>
      <c r="E11" s="285" t="s">
        <v>12</v>
      </c>
      <c r="F11" s="285"/>
      <c r="G11" s="301">
        <v>2</v>
      </c>
      <c r="H11" s="301">
        <v>3</v>
      </c>
      <c r="I11" s="301">
        <v>0</v>
      </c>
      <c r="J11" s="307"/>
      <c r="K11" s="258">
        <f t="shared" si="0"/>
        <v>5</v>
      </c>
    </row>
    <row r="12" spans="1:18" ht="12" customHeight="1">
      <c r="D12" s="1997"/>
      <c r="E12" s="285" t="s">
        <v>30</v>
      </c>
      <c r="F12" s="285"/>
      <c r="G12" s="301">
        <v>1</v>
      </c>
      <c r="H12" s="301">
        <v>0</v>
      </c>
      <c r="I12" s="301">
        <v>0</v>
      </c>
      <c r="J12" s="307"/>
      <c r="K12" s="258">
        <f t="shared" si="0"/>
        <v>1</v>
      </c>
    </row>
    <row r="13" spans="1:18" s="316" customFormat="1" ht="12" customHeight="1">
      <c r="A13" s="301"/>
      <c r="B13" s="301"/>
      <c r="C13" s="301"/>
      <c r="D13" s="1997"/>
      <c r="E13" s="285" t="s">
        <v>31</v>
      </c>
      <c r="F13" s="285"/>
      <c r="G13" s="301">
        <v>0</v>
      </c>
      <c r="H13" s="301">
        <v>0</v>
      </c>
      <c r="I13" s="301">
        <v>0</v>
      </c>
      <c r="J13" s="307"/>
      <c r="K13" s="258">
        <f t="shared" si="0"/>
        <v>0</v>
      </c>
      <c r="L13" s="74"/>
      <c r="M13" s="317"/>
      <c r="N13" s="317"/>
      <c r="O13" s="317"/>
    </row>
    <row r="14" spans="1:18" s="316" customFormat="1" ht="12" customHeight="1">
      <c r="A14" s="301"/>
      <c r="B14" s="301"/>
      <c r="C14" s="301"/>
      <c r="D14" s="1997"/>
      <c r="E14" s="285" t="s">
        <v>58</v>
      </c>
      <c r="F14" s="285"/>
      <c r="G14" s="301">
        <v>0</v>
      </c>
      <c r="H14" s="301">
        <v>0</v>
      </c>
      <c r="I14" s="301">
        <v>0</v>
      </c>
      <c r="J14" s="306"/>
      <c r="K14" s="305">
        <f t="shared" si="0"/>
        <v>0</v>
      </c>
      <c r="L14" s="74"/>
      <c r="M14" s="317"/>
      <c r="N14" s="317"/>
      <c r="O14" s="317"/>
    </row>
    <row r="15" spans="1:18" s="316" customFormat="1" ht="12.75" customHeight="1">
      <c r="A15" s="301"/>
      <c r="B15" s="301"/>
      <c r="C15" s="301"/>
      <c r="D15" s="1998">
        <v>1402</v>
      </c>
      <c r="E15" s="35" t="s">
        <v>13</v>
      </c>
      <c r="F15" s="41"/>
      <c r="G15" s="263">
        <f>SUM(G16:G23)</f>
        <v>6</v>
      </c>
      <c r="H15" s="311">
        <f>SUM(H16:H23)</f>
        <v>9</v>
      </c>
      <c r="I15" s="311">
        <f>SUM(I16:I23)</f>
        <v>3</v>
      </c>
      <c r="J15" s="310"/>
      <c r="K15" s="302">
        <f t="shared" si="0"/>
        <v>18</v>
      </c>
    </row>
    <row r="16" spans="1:18" ht="12" customHeight="1">
      <c r="D16" s="1998"/>
      <c r="E16" s="285" t="s">
        <v>92</v>
      </c>
      <c r="F16" s="285"/>
      <c r="G16" s="301">
        <v>3</v>
      </c>
      <c r="H16" s="301">
        <v>5</v>
      </c>
      <c r="I16" s="307">
        <v>2</v>
      </c>
      <c r="J16" s="307"/>
      <c r="K16" s="258">
        <f t="shared" si="0"/>
        <v>10</v>
      </c>
    </row>
    <row r="17" spans="4:11" ht="12" customHeight="1">
      <c r="D17" s="1998"/>
      <c r="E17" s="285" t="s">
        <v>55</v>
      </c>
      <c r="F17" s="285"/>
      <c r="G17" s="301">
        <v>3</v>
      </c>
      <c r="H17" s="301">
        <v>0</v>
      </c>
      <c r="I17" s="307">
        <v>0</v>
      </c>
      <c r="J17" s="307"/>
      <c r="K17" s="258">
        <f t="shared" si="0"/>
        <v>3</v>
      </c>
    </row>
    <row r="18" spans="4:11" ht="12" customHeight="1">
      <c r="D18" s="1998"/>
      <c r="E18" s="285" t="s">
        <v>56</v>
      </c>
      <c r="F18" s="285"/>
      <c r="G18" s="301">
        <v>0</v>
      </c>
      <c r="H18" s="301">
        <v>2</v>
      </c>
      <c r="I18" s="307">
        <v>1</v>
      </c>
      <c r="J18" s="307"/>
      <c r="K18" s="258">
        <f t="shared" si="0"/>
        <v>3</v>
      </c>
    </row>
    <row r="19" spans="4:11" ht="12" customHeight="1">
      <c r="D19" s="1998"/>
      <c r="E19" s="285" t="s">
        <v>125</v>
      </c>
      <c r="F19" s="285"/>
      <c r="G19" s="301">
        <v>0</v>
      </c>
      <c r="H19" s="301">
        <v>2</v>
      </c>
      <c r="I19" s="307">
        <v>0</v>
      </c>
      <c r="J19" s="307"/>
      <c r="K19" s="258">
        <f t="shared" si="0"/>
        <v>2</v>
      </c>
    </row>
    <row r="20" spans="4:11" ht="12" customHeight="1">
      <c r="D20" s="1998"/>
      <c r="E20" s="285" t="s">
        <v>155</v>
      </c>
      <c r="F20" s="285"/>
      <c r="G20" s="301">
        <v>0</v>
      </c>
      <c r="H20" s="301">
        <v>0</v>
      </c>
      <c r="I20" s="307">
        <v>0</v>
      </c>
      <c r="J20" s="307"/>
      <c r="K20" s="258">
        <f t="shared" si="0"/>
        <v>0</v>
      </c>
    </row>
    <row r="21" spans="4:11" ht="12" customHeight="1">
      <c r="D21" s="1998"/>
      <c r="E21" s="285" t="s">
        <v>154</v>
      </c>
      <c r="F21" s="285"/>
      <c r="G21" s="301">
        <v>0</v>
      </c>
      <c r="H21" s="301">
        <v>0</v>
      </c>
      <c r="I21" s="307">
        <v>0</v>
      </c>
      <c r="J21" s="307"/>
      <c r="K21" s="258">
        <f t="shared" si="0"/>
        <v>0</v>
      </c>
    </row>
    <row r="22" spans="4:11" ht="12" customHeight="1">
      <c r="D22" s="1998"/>
      <c r="E22" s="285" t="s">
        <v>153</v>
      </c>
      <c r="F22" s="285"/>
      <c r="G22" s="301">
        <v>0</v>
      </c>
      <c r="H22" s="301">
        <v>0</v>
      </c>
      <c r="I22" s="307">
        <v>0</v>
      </c>
      <c r="J22" s="307"/>
      <c r="K22" s="258">
        <f t="shared" si="0"/>
        <v>0</v>
      </c>
    </row>
    <row r="23" spans="4:11" ht="12" customHeight="1">
      <c r="D23" s="1998"/>
      <c r="E23" s="285" t="s">
        <v>152</v>
      </c>
      <c r="F23" s="285"/>
      <c r="G23" s="301">
        <v>0</v>
      </c>
      <c r="H23" s="301">
        <v>0</v>
      </c>
      <c r="I23" s="307">
        <v>0</v>
      </c>
      <c r="J23" s="306"/>
      <c r="K23" s="305">
        <f t="shared" si="0"/>
        <v>0</v>
      </c>
    </row>
    <row r="24" spans="4:11" ht="12.75" customHeight="1">
      <c r="D24" s="1998">
        <v>1403</v>
      </c>
      <c r="E24" s="35" t="s">
        <v>14</v>
      </c>
      <c r="F24" s="41"/>
      <c r="G24" s="263">
        <f>SUM(G25:G27)</f>
        <v>1</v>
      </c>
      <c r="H24" s="311">
        <f>SUM(H25:H27)</f>
        <v>2</v>
      </c>
      <c r="I24" s="311">
        <f>SUM(I25:I27)</f>
        <v>1</v>
      </c>
      <c r="J24" s="310"/>
      <c r="K24" s="302">
        <f t="shared" si="0"/>
        <v>4</v>
      </c>
    </row>
    <row r="25" spans="4:11" ht="12" customHeight="1">
      <c r="D25" s="1998"/>
      <c r="E25" s="285" t="s">
        <v>151</v>
      </c>
      <c r="F25" s="285"/>
      <c r="G25" s="301">
        <v>1</v>
      </c>
      <c r="H25" s="301">
        <v>1</v>
      </c>
      <c r="I25" s="307">
        <v>1</v>
      </c>
      <c r="J25" s="307"/>
      <c r="K25" s="258">
        <f t="shared" si="0"/>
        <v>3</v>
      </c>
    </row>
    <row r="26" spans="4:11" ht="12" customHeight="1">
      <c r="D26" s="1998"/>
      <c r="E26" s="285" t="s">
        <v>150</v>
      </c>
      <c r="F26" s="285"/>
      <c r="G26" s="301">
        <v>0</v>
      </c>
      <c r="H26" s="301">
        <v>0</v>
      </c>
      <c r="I26" s="307">
        <v>0</v>
      </c>
      <c r="J26" s="307"/>
      <c r="K26" s="258">
        <f t="shared" si="0"/>
        <v>0</v>
      </c>
    </row>
    <row r="27" spans="4:11" ht="12" customHeight="1">
      <c r="D27" s="1998"/>
      <c r="E27" s="285" t="s">
        <v>16</v>
      </c>
      <c r="F27" s="285"/>
      <c r="G27" s="301">
        <v>0</v>
      </c>
      <c r="H27" s="301">
        <v>1</v>
      </c>
      <c r="I27" s="307">
        <v>0</v>
      </c>
      <c r="J27" s="306"/>
      <c r="K27" s="305">
        <f t="shared" si="0"/>
        <v>1</v>
      </c>
    </row>
    <row r="28" spans="4:11" ht="12.75" customHeight="1">
      <c r="D28" s="1982">
        <v>1404</v>
      </c>
      <c r="E28" s="35" t="s">
        <v>34</v>
      </c>
      <c r="F28" s="41"/>
      <c r="G28" s="263">
        <f>SUM(G29:G30)</f>
        <v>2</v>
      </c>
      <c r="H28" s="311">
        <f>SUM(H29:H30)</f>
        <v>7</v>
      </c>
      <c r="I28" s="311">
        <f>SUM(I29:I30)</f>
        <v>0</v>
      </c>
      <c r="J28" s="310"/>
      <c r="K28" s="302">
        <f t="shared" si="0"/>
        <v>9</v>
      </c>
    </row>
    <row r="29" spans="4:11" ht="12" customHeight="1">
      <c r="D29" s="1998"/>
      <c r="E29" s="285" t="s">
        <v>109</v>
      </c>
      <c r="F29" s="285"/>
      <c r="G29" s="301">
        <v>0</v>
      </c>
      <c r="H29" s="301">
        <v>4</v>
      </c>
      <c r="I29" s="307">
        <v>0</v>
      </c>
      <c r="J29" s="307"/>
      <c r="K29" s="258">
        <f t="shared" si="0"/>
        <v>4</v>
      </c>
    </row>
    <row r="30" spans="4:11" ht="12" customHeight="1">
      <c r="D30" s="1998"/>
      <c r="E30" s="285" t="s">
        <v>17</v>
      </c>
      <c r="F30" s="285"/>
      <c r="G30" s="301">
        <v>2</v>
      </c>
      <c r="H30" s="314">
        <v>3</v>
      </c>
      <c r="I30" s="306">
        <v>0</v>
      </c>
      <c r="J30" s="306"/>
      <c r="K30" s="305">
        <f t="shared" si="0"/>
        <v>5</v>
      </c>
    </row>
    <row r="31" spans="4:11" ht="12.75" customHeight="1">
      <c r="D31" s="2010">
        <v>1405</v>
      </c>
      <c r="E31" s="35" t="s">
        <v>18</v>
      </c>
      <c r="F31" s="41"/>
      <c r="G31" s="263">
        <f>SUM(G32:G35)</f>
        <v>7</v>
      </c>
      <c r="H31" s="310">
        <f>SUM(H32:H35)</f>
        <v>4</v>
      </c>
      <c r="I31" s="310">
        <f>SUM(I32:I35)</f>
        <v>6</v>
      </c>
      <c r="J31" s="310"/>
      <c r="K31" s="302">
        <f t="shared" si="0"/>
        <v>17</v>
      </c>
    </row>
    <row r="32" spans="4:11" ht="12" customHeight="1">
      <c r="D32" s="1981"/>
      <c r="E32" s="285" t="s">
        <v>21</v>
      </c>
      <c r="F32" s="285"/>
      <c r="G32" s="301">
        <v>4</v>
      </c>
      <c r="H32" s="301">
        <v>2</v>
      </c>
      <c r="I32" s="301">
        <v>1</v>
      </c>
      <c r="J32" s="307"/>
      <c r="K32" s="315">
        <f t="shared" si="0"/>
        <v>7</v>
      </c>
    </row>
    <row r="33" spans="4:11" ht="12" customHeight="1">
      <c r="D33" s="1981"/>
      <c r="E33" s="285" t="s">
        <v>149</v>
      </c>
      <c r="F33" s="285"/>
      <c r="G33" s="301">
        <v>3</v>
      </c>
      <c r="H33" s="301">
        <v>2</v>
      </c>
      <c r="I33" s="301">
        <v>5</v>
      </c>
      <c r="J33" s="307"/>
      <c r="K33" s="258">
        <f t="shared" si="0"/>
        <v>10</v>
      </c>
    </row>
    <row r="34" spans="4:11" ht="12" customHeight="1">
      <c r="D34" s="1981"/>
      <c r="E34" s="233" t="s">
        <v>148</v>
      </c>
      <c r="F34" s="285"/>
      <c r="G34" s="208">
        <v>0</v>
      </c>
      <c r="H34" s="307">
        <v>0</v>
      </c>
      <c r="I34" s="307">
        <v>0</v>
      </c>
      <c r="J34" s="307"/>
      <c r="K34" s="258">
        <f t="shared" si="0"/>
        <v>0</v>
      </c>
    </row>
    <row r="35" spans="4:11" ht="12" customHeight="1">
      <c r="D35" s="1995"/>
      <c r="E35" s="279" t="s">
        <v>147</v>
      </c>
      <c r="F35" s="285"/>
      <c r="G35" s="208">
        <v>0</v>
      </c>
      <c r="H35" s="307">
        <v>0</v>
      </c>
      <c r="I35" s="307">
        <v>0</v>
      </c>
      <c r="J35" s="306"/>
      <c r="K35" s="305">
        <f t="shared" si="0"/>
        <v>0</v>
      </c>
    </row>
    <row r="36" spans="4:11">
      <c r="D36" s="1998">
        <v>1406</v>
      </c>
      <c r="E36" s="35" t="s">
        <v>22</v>
      </c>
      <c r="F36" s="41"/>
      <c r="G36" s="263">
        <f>SUM(G37:G40)</f>
        <v>5</v>
      </c>
      <c r="H36" s="311">
        <f>SUM(H37:H40)</f>
        <v>0</v>
      </c>
      <c r="I36" s="311">
        <f>SUM(I37:I40)</f>
        <v>2</v>
      </c>
      <c r="J36" s="310"/>
      <c r="K36" s="302">
        <f t="shared" si="0"/>
        <v>7</v>
      </c>
    </row>
    <row r="37" spans="4:11" ht="12" customHeight="1">
      <c r="D37" s="1998"/>
      <c r="E37" s="285" t="s">
        <v>68</v>
      </c>
      <c r="F37" s="285"/>
      <c r="G37" s="301">
        <v>3</v>
      </c>
      <c r="H37" s="307">
        <v>0</v>
      </c>
      <c r="I37" s="301">
        <v>1</v>
      </c>
      <c r="J37" s="307"/>
      <c r="K37" s="258">
        <f t="shared" si="0"/>
        <v>4</v>
      </c>
    </row>
    <row r="38" spans="4:11" ht="12" customHeight="1">
      <c r="D38" s="1998"/>
      <c r="E38" s="285" t="s">
        <v>23</v>
      </c>
      <c r="F38" s="285"/>
      <c r="G38" s="301">
        <v>1</v>
      </c>
      <c r="H38" s="307">
        <v>0</v>
      </c>
      <c r="I38" s="301">
        <v>1</v>
      </c>
      <c r="J38" s="307"/>
      <c r="K38" s="258">
        <f t="shared" si="0"/>
        <v>2</v>
      </c>
    </row>
    <row r="39" spans="4:11" ht="12" customHeight="1">
      <c r="D39" s="1998"/>
      <c r="E39" s="285" t="s">
        <v>36</v>
      </c>
      <c r="F39" s="285"/>
      <c r="G39" s="301">
        <v>1</v>
      </c>
      <c r="H39" s="307">
        <v>0</v>
      </c>
      <c r="I39" s="301">
        <v>0</v>
      </c>
      <c r="J39" s="307"/>
      <c r="K39" s="258">
        <f t="shared" si="0"/>
        <v>1</v>
      </c>
    </row>
    <row r="40" spans="4:11" ht="12" customHeight="1">
      <c r="D40" s="1998"/>
      <c r="E40" s="285" t="s">
        <v>37</v>
      </c>
      <c r="F40" s="285"/>
      <c r="G40" s="301">
        <v>0</v>
      </c>
      <c r="H40" s="301">
        <v>0</v>
      </c>
      <c r="I40" s="301">
        <v>0</v>
      </c>
      <c r="J40" s="306"/>
      <c r="K40" s="305">
        <f t="shared" si="0"/>
        <v>0</v>
      </c>
    </row>
    <row r="41" spans="4:11" ht="12.75" customHeight="1">
      <c r="D41" s="1998">
        <v>1407</v>
      </c>
      <c r="E41" s="35" t="s">
        <v>24</v>
      </c>
      <c r="F41" s="41"/>
      <c r="G41" s="263">
        <f>SUM(G42:G43)</f>
        <v>0</v>
      </c>
      <c r="H41" s="311">
        <f>SUM(H42:H43)</f>
        <v>3</v>
      </c>
      <c r="I41" s="311">
        <f>SUM(I42:I43)</f>
        <v>1</v>
      </c>
      <c r="J41" s="310"/>
      <c r="K41" s="302">
        <f t="shared" si="0"/>
        <v>4</v>
      </c>
    </row>
    <row r="42" spans="4:11" ht="12" customHeight="1">
      <c r="D42" s="1998"/>
      <c r="E42" s="285" t="s">
        <v>69</v>
      </c>
      <c r="F42" s="285"/>
      <c r="G42" s="301">
        <v>0</v>
      </c>
      <c r="H42" s="301">
        <v>2</v>
      </c>
      <c r="I42" s="307">
        <v>0</v>
      </c>
      <c r="J42" s="307"/>
      <c r="K42" s="258">
        <f t="shared" si="0"/>
        <v>2</v>
      </c>
    </row>
    <row r="43" spans="4:11" ht="12" customHeight="1">
      <c r="D43" s="1998"/>
      <c r="E43" s="285" t="s">
        <v>51</v>
      </c>
      <c r="F43" s="285"/>
      <c r="G43" s="301">
        <v>0</v>
      </c>
      <c r="H43" s="306">
        <v>1</v>
      </c>
      <c r="I43" s="314">
        <v>1</v>
      </c>
      <c r="J43" s="306"/>
      <c r="K43" s="305">
        <f t="shared" si="0"/>
        <v>2</v>
      </c>
    </row>
    <row r="44" spans="4:11" ht="12.75" customHeight="1">
      <c r="D44" s="2478">
        <v>1408</v>
      </c>
      <c r="E44" s="271" t="s">
        <v>25</v>
      </c>
      <c r="F44" s="313"/>
      <c r="G44" s="263">
        <f>SUM(G45:G48)</f>
        <v>1</v>
      </c>
      <c r="H44" s="310">
        <f>SUM(H45:H48)</f>
        <v>2</v>
      </c>
      <c r="I44" s="310">
        <f>SUM(I45:I48)</f>
        <v>1</v>
      </c>
      <c r="J44" s="310"/>
      <c r="K44" s="302">
        <f t="shared" si="0"/>
        <v>4</v>
      </c>
    </row>
    <row r="45" spans="4:11" ht="12" customHeight="1">
      <c r="D45" s="1995"/>
      <c r="E45" s="293" t="s">
        <v>20</v>
      </c>
      <c r="F45" s="312"/>
      <c r="G45" s="301">
        <v>1</v>
      </c>
      <c r="H45" s="301">
        <v>1</v>
      </c>
      <c r="I45" s="301">
        <v>0</v>
      </c>
      <c r="J45" s="307"/>
      <c r="K45" s="258">
        <f t="shared" si="0"/>
        <v>2</v>
      </c>
    </row>
    <row r="46" spans="4:11" ht="12" customHeight="1">
      <c r="D46" s="1995"/>
      <c r="E46" s="279" t="s">
        <v>146</v>
      </c>
      <c r="G46" s="301">
        <v>0</v>
      </c>
      <c r="H46" s="301">
        <v>0</v>
      </c>
      <c r="I46" s="301">
        <v>0</v>
      </c>
      <c r="J46" s="307"/>
      <c r="K46" s="258">
        <f t="shared" si="0"/>
        <v>0</v>
      </c>
    </row>
    <row r="47" spans="4:11" ht="12" customHeight="1">
      <c r="D47" s="1995"/>
      <c r="E47" s="279" t="s">
        <v>38</v>
      </c>
      <c r="F47" s="285"/>
      <c r="G47" s="301">
        <v>0</v>
      </c>
      <c r="H47" s="307">
        <v>1</v>
      </c>
      <c r="I47" s="307">
        <v>0</v>
      </c>
      <c r="J47" s="307"/>
      <c r="K47" s="258">
        <f t="shared" si="0"/>
        <v>1</v>
      </c>
    </row>
    <row r="48" spans="4:11" ht="12" customHeight="1">
      <c r="D48" s="1995"/>
      <c r="E48" s="279" t="s">
        <v>145</v>
      </c>
      <c r="F48" s="285"/>
      <c r="G48" s="301">
        <v>0</v>
      </c>
      <c r="H48" s="307">
        <v>0</v>
      </c>
      <c r="I48" s="301">
        <v>1</v>
      </c>
      <c r="J48" s="306"/>
      <c r="K48" s="305">
        <f t="shared" si="0"/>
        <v>1</v>
      </c>
    </row>
    <row r="49" spans="4:11" ht="12.75" customHeight="1">
      <c r="D49" s="2010">
        <v>1624</v>
      </c>
      <c r="E49" s="35" t="s">
        <v>47</v>
      </c>
      <c r="F49" s="41"/>
      <c r="G49" s="263">
        <f>SUM(G50:G52)</f>
        <v>1</v>
      </c>
      <c r="H49" s="311">
        <f>SUM(H50:H52)</f>
        <v>1</v>
      </c>
      <c r="I49" s="311">
        <f>SUM(I50:I52)</f>
        <v>0</v>
      </c>
      <c r="J49" s="310"/>
      <c r="K49" s="302">
        <f t="shared" si="0"/>
        <v>2</v>
      </c>
    </row>
    <row r="50" spans="4:11" ht="12" customHeight="1">
      <c r="D50" s="1981"/>
      <c r="E50" s="285" t="s">
        <v>35</v>
      </c>
      <c r="G50" s="301">
        <v>1</v>
      </c>
      <c r="H50" s="307">
        <v>0</v>
      </c>
      <c r="I50" s="307">
        <v>0</v>
      </c>
      <c r="J50" s="307"/>
      <c r="K50" s="258">
        <f t="shared" si="0"/>
        <v>1</v>
      </c>
    </row>
    <row r="51" spans="4:11" ht="12" customHeight="1">
      <c r="D51" s="1981"/>
      <c r="E51" s="279" t="s">
        <v>46</v>
      </c>
      <c r="G51" s="301">
        <v>0</v>
      </c>
      <c r="H51" s="301">
        <v>1</v>
      </c>
      <c r="I51" s="307">
        <v>0</v>
      </c>
      <c r="J51" s="307"/>
      <c r="K51" s="258">
        <f t="shared" si="0"/>
        <v>1</v>
      </c>
    </row>
    <row r="52" spans="4:11" ht="12" customHeight="1">
      <c r="D52" s="1982"/>
      <c r="E52" s="309" t="s">
        <v>144</v>
      </c>
      <c r="F52" s="308"/>
      <c r="G52" s="301">
        <v>0</v>
      </c>
      <c r="H52" s="307">
        <v>0</v>
      </c>
      <c r="I52" s="307">
        <v>0</v>
      </c>
      <c r="J52" s="306"/>
      <c r="K52" s="305">
        <f t="shared" si="0"/>
        <v>0</v>
      </c>
    </row>
    <row r="53" spans="4:11" ht="12.75" customHeight="1">
      <c r="E53" s="115" t="s">
        <v>5</v>
      </c>
      <c r="F53" s="130"/>
      <c r="G53" s="304">
        <f>SUM(G8+G15+G24+G28+G31+G36+G41+G44+G49)</f>
        <v>29</v>
      </c>
      <c r="H53" s="304">
        <f>SUM(H8+H15+H24+H28+H31+H36+H41+H44+H49)</f>
        <v>33</v>
      </c>
      <c r="I53" s="304">
        <f>SUM(I8+I15+I24+I28+I31+I36+I41+I44+I49)</f>
        <v>16</v>
      </c>
      <c r="J53" s="303"/>
      <c r="K53" s="302">
        <f t="shared" si="0"/>
        <v>78</v>
      </c>
    </row>
    <row r="54" spans="4:11" ht="10.5" customHeight="1">
      <c r="D54" s="285"/>
      <c r="E54" s="285" t="s">
        <v>143</v>
      </c>
      <c r="F54" s="285"/>
      <c r="G54" s="301"/>
    </row>
    <row r="55" spans="4:11" ht="10.5" customHeight="1">
      <c r="E55" s="285"/>
      <c r="F55" s="285"/>
      <c r="G55" s="301"/>
    </row>
  </sheetData>
  <mergeCells count="13">
    <mergeCell ref="D2:K2"/>
    <mergeCell ref="D3:K3"/>
    <mergeCell ref="K5:K7"/>
    <mergeCell ref="D5:D7"/>
    <mergeCell ref="D49:D52"/>
    <mergeCell ref="D8:D14"/>
    <mergeCell ref="D44:D48"/>
    <mergeCell ref="D15:D23"/>
    <mergeCell ref="D24:D27"/>
    <mergeCell ref="D28:D30"/>
    <mergeCell ref="D36:D40"/>
    <mergeCell ref="D41:D43"/>
    <mergeCell ref="D31:D35"/>
  </mergeCells>
  <pageMargins left="0.70866141732283472" right="0.70866141732283472" top="0.74803149606299213" bottom="0.74803149606299213" header="0.31496062992125984" footer="0.31496062992125984"/>
  <pageSetup paperSize="9" scale="57"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114EE-268B-4B6A-8B49-7058B4F78BBF}">
  <dimension ref="A1:AR404"/>
  <sheetViews>
    <sheetView view="pageBreakPreview" topLeftCell="D1" zoomScaleNormal="115" zoomScaleSheetLayoutView="100" workbookViewId="0">
      <selection activeCell="AC18" sqref="AC18"/>
    </sheetView>
  </sheetViews>
  <sheetFormatPr baseColWidth="10" defaultRowHeight="12.75"/>
  <cols>
    <col min="1" max="1" width="2" style="73" hidden="1" customWidth="1"/>
    <col min="2" max="2" width="2.140625" style="73" hidden="1" customWidth="1"/>
    <col min="3" max="3" width="2.7109375" style="240" hidden="1" customWidth="1"/>
    <col min="4" max="4" width="6.7109375" style="73" customWidth="1"/>
    <col min="5" max="5" width="1.5703125" style="73" customWidth="1"/>
    <col min="6" max="6" width="61.140625" style="73" customWidth="1"/>
    <col min="7" max="9" width="4.42578125" style="73" customWidth="1"/>
    <col min="10" max="10" width="0.85546875" style="73" customWidth="1"/>
    <col min="11" max="13" width="4.42578125" style="73" customWidth="1"/>
    <col min="14" max="14" width="0.85546875" style="73" customWidth="1"/>
    <col min="15" max="15" width="3.85546875" style="73" customWidth="1"/>
    <col min="16" max="17" width="4.42578125" style="73" customWidth="1"/>
    <col min="18" max="18" width="0.85546875" style="73" customWidth="1"/>
    <col min="19" max="19" width="3.85546875" style="73" customWidth="1"/>
    <col min="20" max="21" width="4.42578125" style="73" customWidth="1"/>
    <col min="22" max="22" width="4.85546875" style="73" customWidth="1"/>
    <col min="23" max="23" width="9" style="73" customWidth="1"/>
    <col min="24" max="25" width="11.42578125" style="73"/>
    <col min="26" max="26" width="4.7109375" style="73" customWidth="1"/>
    <col min="27" max="27" width="5" style="73" customWidth="1"/>
    <col min="28" max="28" width="2.28515625" style="73" customWidth="1"/>
    <col min="29" max="29" width="26" style="73" customWidth="1"/>
    <col min="30" max="30" width="8" style="73" customWidth="1"/>
    <col min="31" max="31" width="1" style="73" customWidth="1"/>
    <col min="32" max="32" width="6.7109375" style="73" customWidth="1"/>
    <col min="33" max="33" width="1" style="73" customWidth="1"/>
    <col min="34" max="34" width="6.7109375" style="73" customWidth="1"/>
    <col min="35" max="35" width="1" style="73" customWidth="1"/>
    <col min="36" max="36" width="6.7109375" style="73" customWidth="1"/>
    <col min="37" max="37" width="1" style="73" customWidth="1"/>
    <col min="38" max="38" width="6.7109375" style="73" customWidth="1"/>
    <col min="39" max="39" width="1" style="73" customWidth="1"/>
    <col min="40" max="40" width="6.7109375" style="73" customWidth="1"/>
    <col min="41" max="41" width="1" style="73" customWidth="1"/>
    <col min="42" max="43" width="6.7109375" style="73" customWidth="1"/>
    <col min="44" max="16384" width="11.42578125" style="73"/>
  </cols>
  <sheetData>
    <row r="1" spans="1:44" ht="10.5" customHeight="1">
      <c r="V1" s="92"/>
      <c r="W1" s="92"/>
      <c r="X1" s="92"/>
      <c r="Y1" s="92"/>
    </row>
    <row r="2" spans="1:44" ht="3.75" customHeight="1">
      <c r="H2" s="92"/>
      <c r="I2" s="92"/>
      <c r="J2" s="92"/>
      <c r="K2" s="92"/>
      <c r="L2" s="92"/>
      <c r="M2" s="92"/>
      <c r="N2" s="92"/>
      <c r="O2" s="92"/>
      <c r="P2" s="92"/>
      <c r="Q2" s="92"/>
      <c r="R2" s="92"/>
      <c r="S2" s="92"/>
      <c r="T2" s="92"/>
      <c r="U2" s="92"/>
      <c r="V2" s="92"/>
      <c r="W2" s="92"/>
      <c r="X2" s="92"/>
      <c r="Y2" s="92"/>
    </row>
    <row r="3" spans="1:44" ht="12.75" customHeight="1">
      <c r="D3" s="1983" t="s">
        <v>142</v>
      </c>
      <c r="E3" s="1983"/>
      <c r="F3" s="1983"/>
      <c r="G3" s="1983"/>
      <c r="H3" s="1983"/>
      <c r="I3" s="1983"/>
      <c r="J3" s="1983"/>
      <c r="K3" s="1983"/>
      <c r="L3" s="1983"/>
      <c r="M3" s="1983"/>
      <c r="N3" s="1983"/>
      <c r="O3" s="1983"/>
      <c r="P3" s="1983"/>
      <c r="Q3" s="1983"/>
      <c r="R3" s="1983"/>
      <c r="S3" s="1983"/>
      <c r="T3" s="1983"/>
      <c r="U3" s="1983"/>
      <c r="V3" s="1983"/>
      <c r="W3" s="92"/>
      <c r="X3" s="92"/>
      <c r="AA3" s="1983"/>
      <c r="AB3" s="1983"/>
      <c r="AC3" s="1983"/>
      <c r="AD3" s="1983"/>
      <c r="AE3" s="1983"/>
      <c r="AF3" s="1983"/>
      <c r="AG3" s="1983"/>
      <c r="AH3" s="1983"/>
      <c r="AI3" s="1983"/>
      <c r="AJ3" s="1983"/>
      <c r="AK3" s="1983"/>
      <c r="AL3" s="1983"/>
      <c r="AM3" s="1983"/>
      <c r="AN3" s="1983"/>
      <c r="AO3" s="1983"/>
    </row>
    <row r="4" spans="1:44" ht="12.75" customHeight="1">
      <c r="B4" s="106"/>
      <c r="C4" s="276"/>
      <c r="D4" s="1983">
        <v>2017</v>
      </c>
      <c r="E4" s="1983"/>
      <c r="F4" s="1983"/>
      <c r="G4" s="1983"/>
      <c r="H4" s="1983"/>
      <c r="I4" s="1983"/>
      <c r="J4" s="1983"/>
      <c r="K4" s="1983"/>
      <c r="L4" s="1983"/>
      <c r="M4" s="1983"/>
      <c r="N4" s="1983"/>
      <c r="O4" s="1983"/>
      <c r="P4" s="1983"/>
      <c r="Q4" s="1983"/>
      <c r="R4" s="1983"/>
      <c r="S4" s="1983"/>
      <c r="T4" s="1983"/>
      <c r="U4" s="1983"/>
      <c r="V4" s="1983"/>
      <c r="W4" s="92"/>
      <c r="X4" s="92"/>
      <c r="Y4" s="106"/>
      <c r="Z4" s="106"/>
      <c r="AA4" s="105"/>
      <c r="AQ4" s="104"/>
      <c r="AR4" s="104"/>
    </row>
    <row r="5" spans="1:44" ht="3" customHeight="1">
      <c r="D5" s="275"/>
      <c r="E5" s="274"/>
      <c r="F5" s="274"/>
      <c r="G5" s="99"/>
      <c r="H5" s="298"/>
      <c r="I5" s="298"/>
      <c r="J5" s="298"/>
      <c r="K5" s="298"/>
      <c r="L5" s="298"/>
      <c r="M5" s="298"/>
      <c r="N5" s="298"/>
      <c r="O5" s="298"/>
      <c r="P5" s="298"/>
      <c r="Q5" s="298"/>
      <c r="R5" s="298"/>
      <c r="S5" s="298"/>
      <c r="T5" s="298"/>
      <c r="U5" s="298"/>
      <c r="V5" s="92"/>
      <c r="W5" s="92"/>
      <c r="X5" s="92"/>
      <c r="AA5" s="99"/>
    </row>
    <row r="6" spans="1:44" ht="12.75" customHeight="1">
      <c r="A6" s="243" t="s">
        <v>134</v>
      </c>
      <c r="B6" s="243" t="s">
        <v>1</v>
      </c>
      <c r="C6" s="243" t="s">
        <v>133</v>
      </c>
      <c r="D6" s="2206" t="s">
        <v>115</v>
      </c>
      <c r="E6" s="2199" t="s">
        <v>61</v>
      </c>
      <c r="F6" s="2199"/>
      <c r="G6" s="2438" t="s">
        <v>132</v>
      </c>
      <c r="H6" s="2438"/>
      <c r="I6" s="2438"/>
      <c r="J6" s="2438"/>
      <c r="K6" s="2438"/>
      <c r="L6" s="2438"/>
      <c r="M6" s="2438"/>
      <c r="N6" s="2438"/>
      <c r="O6" s="2438"/>
      <c r="P6" s="2438"/>
      <c r="Q6" s="2438"/>
      <c r="R6" s="2438"/>
      <c r="S6" s="2438"/>
      <c r="T6" s="2438"/>
      <c r="U6" s="2438"/>
      <c r="V6" s="2480" t="s">
        <v>5</v>
      </c>
      <c r="W6" s="273"/>
      <c r="X6" s="92"/>
      <c r="Y6" s="97"/>
    </row>
    <row r="7" spans="1:44">
      <c r="A7" s="243"/>
      <c r="B7" s="243"/>
      <c r="C7" s="243"/>
      <c r="D7" s="2477"/>
      <c r="E7" s="2200"/>
      <c r="F7" s="2200"/>
      <c r="G7" s="2467" t="s">
        <v>141</v>
      </c>
      <c r="H7" s="2467"/>
      <c r="I7" s="2467"/>
      <c r="J7" s="209"/>
      <c r="K7" s="2467" t="s">
        <v>140</v>
      </c>
      <c r="L7" s="2467"/>
      <c r="M7" s="2467"/>
      <c r="N7" s="209"/>
      <c r="O7" s="2467" t="s">
        <v>139</v>
      </c>
      <c r="P7" s="2467"/>
      <c r="Q7" s="2467"/>
      <c r="R7" s="209"/>
      <c r="S7" s="2467" t="s">
        <v>138</v>
      </c>
      <c r="T7" s="2467"/>
      <c r="U7" s="2467"/>
      <c r="V7" s="2481"/>
      <c r="W7" s="273"/>
      <c r="X7" s="92"/>
    </row>
    <row r="8" spans="1:44">
      <c r="A8" s="243"/>
      <c r="B8" s="243"/>
      <c r="C8" s="243"/>
      <c r="D8" s="2442"/>
      <c r="E8" s="2201"/>
      <c r="F8" s="2201"/>
      <c r="G8" s="96" t="s">
        <v>26</v>
      </c>
      <c r="H8" s="96" t="s">
        <v>27</v>
      </c>
      <c r="I8" s="96" t="s">
        <v>5</v>
      </c>
      <c r="J8" s="297"/>
      <c r="K8" s="96" t="s">
        <v>26</v>
      </c>
      <c r="L8" s="96" t="s">
        <v>27</v>
      </c>
      <c r="M8" s="96" t="s">
        <v>5</v>
      </c>
      <c r="N8" s="96"/>
      <c r="O8" s="96" t="s">
        <v>26</v>
      </c>
      <c r="P8" s="96" t="s">
        <v>27</v>
      </c>
      <c r="Q8" s="96" t="s">
        <v>5</v>
      </c>
      <c r="R8" s="96"/>
      <c r="S8" s="96" t="s">
        <v>26</v>
      </c>
      <c r="T8" s="96" t="s">
        <v>27</v>
      </c>
      <c r="U8" s="96" t="s">
        <v>5</v>
      </c>
      <c r="V8" s="2482"/>
      <c r="W8" s="273"/>
      <c r="X8" s="92"/>
    </row>
    <row r="9" spans="1:44">
      <c r="A9" s="243"/>
      <c r="B9" s="243"/>
      <c r="C9" s="243"/>
      <c r="D9" s="2006">
        <v>1401</v>
      </c>
      <c r="E9" s="271" t="s">
        <v>9</v>
      </c>
      <c r="F9" s="36"/>
      <c r="G9" s="295">
        <f>SUM(G10:G17)</f>
        <v>3</v>
      </c>
      <c r="H9" s="295">
        <f>SUM(H10:H17)</f>
        <v>1</v>
      </c>
      <c r="I9" s="295">
        <f t="shared" ref="I9:I26" si="0">SUM(G9:H9)</f>
        <v>4</v>
      </c>
      <c r="J9" s="295"/>
      <c r="K9" s="296">
        <f>SUM(K10:K17)</f>
        <v>7</v>
      </c>
      <c r="L9" s="296">
        <f>SUM(L10:L17)</f>
        <v>1</v>
      </c>
      <c r="M9" s="295">
        <f t="shared" ref="M9:M26" si="1">SUM(K9:L9)</f>
        <v>8</v>
      </c>
      <c r="N9" s="295"/>
      <c r="O9" s="296">
        <f>SUM(O10:O17)</f>
        <v>1</v>
      </c>
      <c r="P9" s="296">
        <f>SUM(P10:P17)</f>
        <v>0</v>
      </c>
      <c r="Q9" s="296">
        <f t="shared" ref="Q9:Q26" si="2">SUM(O9:P9)</f>
        <v>1</v>
      </c>
      <c r="R9" s="295"/>
      <c r="S9" s="296">
        <f>SUM(S10:S17)</f>
        <v>0</v>
      </c>
      <c r="T9" s="296">
        <f>SUM(T10:T17)</f>
        <v>0</v>
      </c>
      <c r="U9" s="295">
        <v>0</v>
      </c>
      <c r="V9" s="294">
        <f t="shared" ref="V9:V26" si="3">SUM(I9,M9,Q9+U9)</f>
        <v>13</v>
      </c>
      <c r="W9" s="270"/>
      <c r="X9" s="92"/>
    </row>
    <row r="10" spans="1:44" s="74" customFormat="1" ht="12" customHeight="1">
      <c r="A10" s="280">
        <v>1</v>
      </c>
      <c r="B10" s="280">
        <v>1</v>
      </c>
      <c r="C10" s="280">
        <v>11</v>
      </c>
      <c r="D10" s="2007"/>
      <c r="E10" s="293" t="s">
        <v>10</v>
      </c>
      <c r="F10" s="285"/>
      <c r="G10" s="285">
        <v>1</v>
      </c>
      <c r="H10" s="48">
        <v>0</v>
      </c>
      <c r="I10" s="48">
        <f t="shared" si="0"/>
        <v>1</v>
      </c>
      <c r="J10" s="48">
        <v>0</v>
      </c>
      <c r="K10" s="48">
        <v>2</v>
      </c>
      <c r="L10" s="48">
        <v>1</v>
      </c>
      <c r="M10" s="48">
        <f t="shared" si="1"/>
        <v>3</v>
      </c>
      <c r="N10" s="48">
        <v>0</v>
      </c>
      <c r="O10" s="48">
        <v>0</v>
      </c>
      <c r="P10" s="48">
        <v>0</v>
      </c>
      <c r="Q10" s="48">
        <f t="shared" si="2"/>
        <v>0</v>
      </c>
      <c r="R10" s="48">
        <v>0</v>
      </c>
      <c r="S10" s="48">
        <v>0</v>
      </c>
      <c r="T10" s="48">
        <v>0</v>
      </c>
      <c r="U10" s="48">
        <f t="shared" ref="U10:U26" si="4">SUM(S10:T10)</f>
        <v>0</v>
      </c>
      <c r="V10" s="286">
        <f t="shared" si="3"/>
        <v>4</v>
      </c>
      <c r="W10" s="292"/>
      <c r="X10" s="93"/>
      <c r="Y10" s="93"/>
    </row>
    <row r="11" spans="1:44" s="74" customFormat="1" ht="12" customHeight="1">
      <c r="A11" s="280">
        <v>1</v>
      </c>
      <c r="B11" s="280">
        <v>1</v>
      </c>
      <c r="C11" s="280">
        <v>5</v>
      </c>
      <c r="D11" s="2007"/>
      <c r="E11" s="279" t="s">
        <v>11</v>
      </c>
      <c r="F11" s="285"/>
      <c r="G11" s="285">
        <v>0</v>
      </c>
      <c r="H11" s="48">
        <v>0</v>
      </c>
      <c r="I11" s="48">
        <f t="shared" si="0"/>
        <v>0</v>
      </c>
      <c r="J11" s="48">
        <v>0</v>
      </c>
      <c r="K11" s="48">
        <v>3</v>
      </c>
      <c r="L11" s="48">
        <v>0</v>
      </c>
      <c r="M11" s="48">
        <f t="shared" si="1"/>
        <v>3</v>
      </c>
      <c r="N11" s="48">
        <v>0</v>
      </c>
      <c r="O11" s="48">
        <v>0</v>
      </c>
      <c r="P11" s="48">
        <v>0</v>
      </c>
      <c r="Q11" s="48">
        <f t="shared" si="2"/>
        <v>0</v>
      </c>
      <c r="R11" s="48">
        <v>0</v>
      </c>
      <c r="S11" s="48">
        <v>0</v>
      </c>
      <c r="T11" s="48">
        <v>0</v>
      </c>
      <c r="U11" s="48">
        <f t="shared" si="4"/>
        <v>0</v>
      </c>
      <c r="V11" s="49">
        <f t="shared" si="3"/>
        <v>3</v>
      </c>
      <c r="W11" s="292"/>
      <c r="X11" s="93"/>
      <c r="Y11" s="93"/>
    </row>
    <row r="12" spans="1:44" s="74" customFormat="1" ht="12" customHeight="1">
      <c r="A12" s="280">
        <v>1</v>
      </c>
      <c r="B12" s="280">
        <v>1</v>
      </c>
      <c r="C12" s="280">
        <v>12</v>
      </c>
      <c r="D12" s="2007"/>
      <c r="E12" s="279" t="s">
        <v>12</v>
      </c>
      <c r="F12" s="285"/>
      <c r="G12" s="285">
        <v>1</v>
      </c>
      <c r="H12" s="48">
        <v>0</v>
      </c>
      <c r="I12" s="48">
        <f t="shared" si="0"/>
        <v>1</v>
      </c>
      <c r="J12" s="48">
        <v>0</v>
      </c>
      <c r="K12" s="48">
        <v>1</v>
      </c>
      <c r="L12" s="48">
        <v>0</v>
      </c>
      <c r="M12" s="48">
        <f t="shared" si="1"/>
        <v>1</v>
      </c>
      <c r="N12" s="48">
        <v>0</v>
      </c>
      <c r="O12" s="48">
        <v>1</v>
      </c>
      <c r="P12" s="48">
        <v>0</v>
      </c>
      <c r="Q12" s="48">
        <f t="shared" si="2"/>
        <v>1</v>
      </c>
      <c r="R12" s="48">
        <v>0</v>
      </c>
      <c r="S12" s="48">
        <v>0</v>
      </c>
      <c r="T12" s="48">
        <v>0</v>
      </c>
      <c r="U12" s="48">
        <f t="shared" si="4"/>
        <v>0</v>
      </c>
      <c r="V12" s="49">
        <f t="shared" si="3"/>
        <v>3</v>
      </c>
      <c r="W12" s="48"/>
      <c r="X12" s="93"/>
      <c r="Y12" s="93"/>
    </row>
    <row r="13" spans="1:44" s="74" customFormat="1" ht="12" customHeight="1">
      <c r="A13" s="280">
        <v>1</v>
      </c>
      <c r="B13" s="280">
        <v>1</v>
      </c>
      <c r="C13" s="280">
        <v>2</v>
      </c>
      <c r="D13" s="2007"/>
      <c r="E13" s="279" t="s">
        <v>30</v>
      </c>
      <c r="F13" s="285"/>
      <c r="G13" s="285">
        <v>1</v>
      </c>
      <c r="H13" s="48">
        <v>1</v>
      </c>
      <c r="I13" s="48">
        <f t="shared" si="0"/>
        <v>2</v>
      </c>
      <c r="J13" s="48">
        <v>0</v>
      </c>
      <c r="K13" s="48">
        <v>0</v>
      </c>
      <c r="L13" s="48">
        <v>0</v>
      </c>
      <c r="M13" s="48">
        <f t="shared" si="1"/>
        <v>0</v>
      </c>
      <c r="N13" s="48">
        <v>0</v>
      </c>
      <c r="O13" s="48">
        <v>0</v>
      </c>
      <c r="P13" s="48">
        <v>0</v>
      </c>
      <c r="Q13" s="48">
        <f t="shared" si="2"/>
        <v>0</v>
      </c>
      <c r="R13" s="48">
        <v>0</v>
      </c>
      <c r="S13" s="48">
        <v>0</v>
      </c>
      <c r="T13" s="48">
        <v>0</v>
      </c>
      <c r="U13" s="48">
        <f t="shared" si="4"/>
        <v>0</v>
      </c>
      <c r="V13" s="49">
        <f t="shared" si="3"/>
        <v>2</v>
      </c>
      <c r="W13" s="76"/>
      <c r="X13" s="93"/>
      <c r="Y13" s="93"/>
    </row>
    <row r="14" spans="1:44" s="74" customFormat="1" ht="12" customHeight="1">
      <c r="A14" s="280">
        <v>1</v>
      </c>
      <c r="B14" s="280">
        <v>1</v>
      </c>
      <c r="C14" s="280">
        <v>4</v>
      </c>
      <c r="D14" s="2007"/>
      <c r="E14" s="279" t="s">
        <v>31</v>
      </c>
      <c r="F14" s="285"/>
      <c r="G14" s="285">
        <v>0</v>
      </c>
      <c r="H14" s="48">
        <v>0</v>
      </c>
      <c r="I14" s="48">
        <f t="shared" si="0"/>
        <v>0</v>
      </c>
      <c r="J14" s="48">
        <v>0</v>
      </c>
      <c r="K14" s="48">
        <v>0</v>
      </c>
      <c r="L14" s="48">
        <v>0</v>
      </c>
      <c r="M14" s="48">
        <f t="shared" si="1"/>
        <v>0</v>
      </c>
      <c r="N14" s="48">
        <v>0</v>
      </c>
      <c r="O14" s="48">
        <v>0</v>
      </c>
      <c r="P14" s="48">
        <v>0</v>
      </c>
      <c r="Q14" s="48">
        <f t="shared" si="2"/>
        <v>0</v>
      </c>
      <c r="R14" s="48">
        <v>0</v>
      </c>
      <c r="S14" s="48">
        <v>0</v>
      </c>
      <c r="T14" s="48">
        <v>0</v>
      </c>
      <c r="U14" s="48">
        <f t="shared" si="4"/>
        <v>0</v>
      </c>
      <c r="V14" s="49">
        <f t="shared" si="3"/>
        <v>0</v>
      </c>
      <c r="W14" s="277"/>
      <c r="X14" s="93"/>
      <c r="Y14" s="93"/>
    </row>
    <row r="15" spans="1:44" s="74" customFormat="1" ht="12" customHeight="1">
      <c r="A15" s="280">
        <v>1</v>
      </c>
      <c r="B15" s="280">
        <v>1</v>
      </c>
      <c r="C15" s="280">
        <v>1</v>
      </c>
      <c r="D15" s="2007"/>
      <c r="E15" s="279" t="s">
        <v>58</v>
      </c>
      <c r="F15" s="285"/>
      <c r="G15" s="285">
        <v>0</v>
      </c>
      <c r="H15" s="48">
        <v>0</v>
      </c>
      <c r="I15" s="48">
        <f t="shared" si="0"/>
        <v>0</v>
      </c>
      <c r="J15" s="48">
        <v>0</v>
      </c>
      <c r="K15" s="48">
        <v>0</v>
      </c>
      <c r="L15" s="48">
        <v>0</v>
      </c>
      <c r="M15" s="48">
        <f t="shared" si="1"/>
        <v>0</v>
      </c>
      <c r="N15" s="48">
        <v>0</v>
      </c>
      <c r="O15" s="48">
        <v>0</v>
      </c>
      <c r="P15" s="48">
        <v>0</v>
      </c>
      <c r="Q15" s="48">
        <f t="shared" si="2"/>
        <v>0</v>
      </c>
      <c r="R15" s="48">
        <v>0</v>
      </c>
      <c r="S15" s="48">
        <v>0</v>
      </c>
      <c r="T15" s="48">
        <v>0</v>
      </c>
      <c r="U15" s="48">
        <f t="shared" si="4"/>
        <v>0</v>
      </c>
      <c r="V15" s="49">
        <f t="shared" si="3"/>
        <v>0</v>
      </c>
      <c r="W15" s="76"/>
      <c r="X15" s="93"/>
      <c r="Y15" s="93"/>
    </row>
    <row r="16" spans="1:44" s="74" customFormat="1" ht="12" customHeight="1">
      <c r="A16" s="280">
        <v>1</v>
      </c>
      <c r="B16" s="280">
        <v>1</v>
      </c>
      <c r="C16" s="280">
        <v>8</v>
      </c>
      <c r="D16" s="2007"/>
      <c r="E16" s="2483" t="s">
        <v>137</v>
      </c>
      <c r="F16" s="2484"/>
      <c r="G16" s="48">
        <v>0</v>
      </c>
      <c r="H16" s="48">
        <v>0</v>
      </c>
      <c r="I16" s="48">
        <f t="shared" si="0"/>
        <v>0</v>
      </c>
      <c r="J16" s="48">
        <v>0</v>
      </c>
      <c r="K16" s="48">
        <v>0</v>
      </c>
      <c r="L16" s="48">
        <v>0</v>
      </c>
      <c r="M16" s="48">
        <f t="shared" si="1"/>
        <v>0</v>
      </c>
      <c r="N16" s="48">
        <v>0</v>
      </c>
      <c r="O16" s="48">
        <v>0</v>
      </c>
      <c r="P16" s="48">
        <v>0</v>
      </c>
      <c r="Q16" s="48">
        <f t="shared" si="2"/>
        <v>0</v>
      </c>
      <c r="R16" s="48">
        <v>0</v>
      </c>
      <c r="S16" s="48">
        <v>0</v>
      </c>
      <c r="T16" s="48">
        <v>0</v>
      </c>
      <c r="U16" s="48">
        <f t="shared" si="4"/>
        <v>0</v>
      </c>
      <c r="V16" s="49">
        <f t="shared" si="3"/>
        <v>0</v>
      </c>
      <c r="W16" s="76"/>
      <c r="X16" s="93"/>
      <c r="Y16" s="93"/>
    </row>
    <row r="17" spans="1:25" s="74" customFormat="1" ht="12" customHeight="1">
      <c r="A17" s="280"/>
      <c r="B17" s="280"/>
      <c r="C17" s="280"/>
      <c r="D17" s="2008"/>
      <c r="E17" s="291" t="s">
        <v>136</v>
      </c>
      <c r="F17" s="290"/>
      <c r="G17" s="48">
        <v>0</v>
      </c>
      <c r="H17" s="48">
        <v>0</v>
      </c>
      <c r="I17" s="48">
        <f t="shared" si="0"/>
        <v>0</v>
      </c>
      <c r="J17" s="48"/>
      <c r="K17" s="48">
        <v>1</v>
      </c>
      <c r="L17" s="48">
        <v>0</v>
      </c>
      <c r="M17" s="48">
        <f t="shared" si="1"/>
        <v>1</v>
      </c>
      <c r="N17" s="48"/>
      <c r="O17" s="48">
        <v>0</v>
      </c>
      <c r="P17" s="48">
        <v>0</v>
      </c>
      <c r="Q17" s="48">
        <f t="shared" si="2"/>
        <v>0</v>
      </c>
      <c r="R17" s="48"/>
      <c r="S17" s="48">
        <v>0</v>
      </c>
      <c r="T17" s="48">
        <v>0</v>
      </c>
      <c r="U17" s="48">
        <f t="shared" si="4"/>
        <v>0</v>
      </c>
      <c r="V17" s="49">
        <f t="shared" si="3"/>
        <v>1</v>
      </c>
      <c r="W17" s="76"/>
      <c r="X17" s="93"/>
      <c r="Y17" s="93"/>
    </row>
    <row r="18" spans="1:25" s="74" customFormat="1" ht="12.75" customHeight="1">
      <c r="A18" s="280"/>
      <c r="B18" s="280"/>
      <c r="C18" s="280"/>
      <c r="D18" s="2006">
        <v>1402</v>
      </c>
      <c r="E18" s="35" t="s">
        <v>13</v>
      </c>
      <c r="F18" s="39"/>
      <c r="G18" s="39">
        <f>SUM(G19:G26)</f>
        <v>2</v>
      </c>
      <c r="H18" s="39">
        <f>SUM(H19:H26)</f>
        <v>1</v>
      </c>
      <c r="I18" s="289">
        <f t="shared" si="0"/>
        <v>3</v>
      </c>
      <c r="J18" s="289"/>
      <c r="K18" s="289">
        <f>SUM(K19:K26)</f>
        <v>1</v>
      </c>
      <c r="L18" s="289">
        <f>SUM(L19:L26)</f>
        <v>2</v>
      </c>
      <c r="M18" s="289">
        <f t="shared" si="1"/>
        <v>3</v>
      </c>
      <c r="N18" s="289"/>
      <c r="O18" s="289">
        <f>SUM(O19:O26)</f>
        <v>0</v>
      </c>
      <c r="P18" s="289">
        <f>SUM(P19:P26)</f>
        <v>0</v>
      </c>
      <c r="Q18" s="289">
        <f t="shared" si="2"/>
        <v>0</v>
      </c>
      <c r="R18" s="289"/>
      <c r="S18" s="289">
        <f>SUM(S19:S26)</f>
        <v>0</v>
      </c>
      <c r="T18" s="289">
        <f>SUM(T19:T26)</f>
        <v>0</v>
      </c>
      <c r="U18" s="289">
        <f t="shared" si="4"/>
        <v>0</v>
      </c>
      <c r="V18" s="283">
        <f t="shared" si="3"/>
        <v>6</v>
      </c>
      <c r="W18" s="277"/>
      <c r="X18" s="93"/>
      <c r="Y18" s="93"/>
    </row>
    <row r="19" spans="1:25" s="74" customFormat="1" ht="12" customHeight="1">
      <c r="A19" s="280">
        <v>2</v>
      </c>
      <c r="B19" s="280">
        <v>4</v>
      </c>
      <c r="C19" s="280">
        <v>11</v>
      </c>
      <c r="D19" s="2007"/>
      <c r="E19" s="279" t="s">
        <v>92</v>
      </c>
      <c r="F19" s="285"/>
      <c r="G19" s="285">
        <v>2</v>
      </c>
      <c r="H19" s="48">
        <v>1</v>
      </c>
      <c r="I19" s="48">
        <f t="shared" si="0"/>
        <v>3</v>
      </c>
      <c r="J19" s="48">
        <v>0</v>
      </c>
      <c r="K19" s="48">
        <v>0</v>
      </c>
      <c r="L19" s="48">
        <v>0</v>
      </c>
      <c r="M19" s="48">
        <f t="shared" si="1"/>
        <v>0</v>
      </c>
      <c r="N19" s="48">
        <v>0</v>
      </c>
      <c r="O19" s="48">
        <v>0</v>
      </c>
      <c r="P19" s="48">
        <v>0</v>
      </c>
      <c r="Q19" s="48">
        <f t="shared" si="2"/>
        <v>0</v>
      </c>
      <c r="R19" s="48">
        <v>0</v>
      </c>
      <c r="S19" s="48">
        <v>0</v>
      </c>
      <c r="T19" s="48">
        <v>0</v>
      </c>
      <c r="U19" s="48">
        <f t="shared" si="4"/>
        <v>0</v>
      </c>
      <c r="V19" s="286">
        <f t="shared" si="3"/>
        <v>3</v>
      </c>
      <c r="W19" s="48"/>
      <c r="X19" s="93"/>
      <c r="Y19" s="93"/>
    </row>
    <row r="20" spans="1:25" s="74" customFormat="1" ht="12" customHeight="1">
      <c r="A20" s="280">
        <v>2</v>
      </c>
      <c r="B20" s="280">
        <v>4</v>
      </c>
      <c r="C20" s="280">
        <v>10</v>
      </c>
      <c r="D20" s="2007"/>
      <c r="E20" s="279" t="s">
        <v>110</v>
      </c>
      <c r="F20" s="285"/>
      <c r="G20" s="285">
        <v>0</v>
      </c>
      <c r="H20" s="48">
        <v>0</v>
      </c>
      <c r="I20" s="48">
        <f t="shared" si="0"/>
        <v>0</v>
      </c>
      <c r="J20" s="48">
        <v>0</v>
      </c>
      <c r="K20" s="48">
        <v>0</v>
      </c>
      <c r="L20" s="48">
        <v>0</v>
      </c>
      <c r="M20" s="48">
        <f t="shared" si="1"/>
        <v>0</v>
      </c>
      <c r="N20" s="48">
        <v>0</v>
      </c>
      <c r="O20" s="48">
        <v>0</v>
      </c>
      <c r="P20" s="48">
        <v>0</v>
      </c>
      <c r="Q20" s="48">
        <f t="shared" si="2"/>
        <v>0</v>
      </c>
      <c r="R20" s="48">
        <v>0</v>
      </c>
      <c r="S20" s="48">
        <v>0</v>
      </c>
      <c r="T20" s="48">
        <v>0</v>
      </c>
      <c r="U20" s="48">
        <f t="shared" si="4"/>
        <v>0</v>
      </c>
      <c r="V20" s="49">
        <f t="shared" si="3"/>
        <v>0</v>
      </c>
      <c r="W20" s="48"/>
      <c r="X20" s="93"/>
      <c r="Y20" s="93"/>
    </row>
    <row r="21" spans="1:25" s="74" customFormat="1" ht="12" customHeight="1">
      <c r="A21" s="280">
        <v>2</v>
      </c>
      <c r="B21" s="280">
        <v>4</v>
      </c>
      <c r="C21" s="280">
        <v>10</v>
      </c>
      <c r="D21" s="2007"/>
      <c r="E21" s="279" t="s">
        <v>56</v>
      </c>
      <c r="F21" s="285"/>
      <c r="G21" s="285">
        <v>0</v>
      </c>
      <c r="H21" s="48">
        <v>0</v>
      </c>
      <c r="I21" s="48">
        <f t="shared" si="0"/>
        <v>0</v>
      </c>
      <c r="J21" s="48">
        <v>0</v>
      </c>
      <c r="K21" s="48">
        <v>1</v>
      </c>
      <c r="L21" s="48">
        <v>2</v>
      </c>
      <c r="M21" s="48">
        <f t="shared" si="1"/>
        <v>3</v>
      </c>
      <c r="N21" s="48">
        <v>0</v>
      </c>
      <c r="O21" s="48">
        <v>0</v>
      </c>
      <c r="P21" s="48">
        <v>0</v>
      </c>
      <c r="Q21" s="48">
        <f t="shared" si="2"/>
        <v>0</v>
      </c>
      <c r="R21" s="48">
        <v>0</v>
      </c>
      <c r="S21" s="48">
        <v>0</v>
      </c>
      <c r="T21" s="48">
        <v>0</v>
      </c>
      <c r="U21" s="48">
        <f t="shared" si="4"/>
        <v>0</v>
      </c>
      <c r="V21" s="49">
        <f t="shared" si="3"/>
        <v>3</v>
      </c>
      <c r="W21" s="48"/>
      <c r="X21" s="93"/>
      <c r="Y21" s="93"/>
    </row>
    <row r="22" spans="1:25" s="74" customFormat="1" ht="12" customHeight="1">
      <c r="A22" s="280">
        <v>2</v>
      </c>
      <c r="B22" s="280">
        <v>4</v>
      </c>
      <c r="C22" s="280">
        <v>3</v>
      </c>
      <c r="D22" s="2007"/>
      <c r="E22" s="279" t="s">
        <v>125</v>
      </c>
      <c r="F22" s="285"/>
      <c r="G22" s="285">
        <v>0</v>
      </c>
      <c r="H22" s="48">
        <v>0</v>
      </c>
      <c r="I22" s="48">
        <f t="shared" si="0"/>
        <v>0</v>
      </c>
      <c r="J22" s="48">
        <v>0</v>
      </c>
      <c r="K22" s="48">
        <v>0</v>
      </c>
      <c r="L22" s="48">
        <v>0</v>
      </c>
      <c r="M22" s="48">
        <f t="shared" si="1"/>
        <v>0</v>
      </c>
      <c r="N22" s="48">
        <v>0</v>
      </c>
      <c r="O22" s="48">
        <v>0</v>
      </c>
      <c r="P22" s="48">
        <v>0</v>
      </c>
      <c r="Q22" s="48">
        <f t="shared" si="2"/>
        <v>0</v>
      </c>
      <c r="R22" s="48">
        <v>0</v>
      </c>
      <c r="S22" s="48">
        <v>0</v>
      </c>
      <c r="T22" s="48">
        <v>0</v>
      </c>
      <c r="U22" s="48">
        <f t="shared" si="4"/>
        <v>0</v>
      </c>
      <c r="V22" s="49">
        <f t="shared" si="3"/>
        <v>0</v>
      </c>
      <c r="W22" s="48"/>
      <c r="X22" s="93"/>
      <c r="Y22" s="93"/>
    </row>
    <row r="23" spans="1:25" s="74" customFormat="1" ht="12" customHeight="1">
      <c r="A23" s="280">
        <v>2</v>
      </c>
      <c r="B23" s="280">
        <v>4</v>
      </c>
      <c r="C23" s="280">
        <v>7</v>
      </c>
      <c r="D23" s="2007"/>
      <c r="E23" s="279" t="s">
        <v>124</v>
      </c>
      <c r="F23" s="285"/>
      <c r="G23" s="285">
        <v>0</v>
      </c>
      <c r="H23" s="48">
        <v>0</v>
      </c>
      <c r="I23" s="48">
        <f t="shared" si="0"/>
        <v>0</v>
      </c>
      <c r="J23" s="48">
        <v>0</v>
      </c>
      <c r="K23" s="48">
        <v>0</v>
      </c>
      <c r="L23" s="48">
        <v>0</v>
      </c>
      <c r="M23" s="48">
        <f t="shared" si="1"/>
        <v>0</v>
      </c>
      <c r="N23" s="48">
        <v>0</v>
      </c>
      <c r="O23" s="48">
        <v>0</v>
      </c>
      <c r="P23" s="48">
        <v>0</v>
      </c>
      <c r="Q23" s="48">
        <f t="shared" si="2"/>
        <v>0</v>
      </c>
      <c r="R23" s="48">
        <v>0</v>
      </c>
      <c r="S23" s="48">
        <v>0</v>
      </c>
      <c r="T23" s="48">
        <v>0</v>
      </c>
      <c r="U23" s="48">
        <f t="shared" si="4"/>
        <v>0</v>
      </c>
      <c r="V23" s="49">
        <f t="shared" si="3"/>
        <v>0</v>
      </c>
      <c r="W23" s="48"/>
      <c r="X23" s="93"/>
      <c r="Y23" s="93"/>
    </row>
    <row r="24" spans="1:25" s="74" customFormat="1" ht="12" customHeight="1">
      <c r="A24" s="280">
        <v>2</v>
      </c>
      <c r="B24" s="280">
        <v>4</v>
      </c>
      <c r="C24" s="280">
        <v>1</v>
      </c>
      <c r="D24" s="2007"/>
      <c r="E24" s="279" t="s">
        <v>53</v>
      </c>
      <c r="F24" s="285"/>
      <c r="G24" s="285">
        <v>0</v>
      </c>
      <c r="H24" s="48">
        <v>0</v>
      </c>
      <c r="I24" s="48">
        <f t="shared" si="0"/>
        <v>0</v>
      </c>
      <c r="J24" s="48">
        <v>0</v>
      </c>
      <c r="K24" s="48">
        <v>0</v>
      </c>
      <c r="L24" s="48">
        <v>0</v>
      </c>
      <c r="M24" s="48">
        <f t="shared" si="1"/>
        <v>0</v>
      </c>
      <c r="N24" s="48">
        <v>0</v>
      </c>
      <c r="O24" s="48">
        <v>0</v>
      </c>
      <c r="P24" s="48">
        <v>0</v>
      </c>
      <c r="Q24" s="48">
        <f t="shared" si="2"/>
        <v>0</v>
      </c>
      <c r="R24" s="48">
        <v>0</v>
      </c>
      <c r="S24" s="48">
        <v>0</v>
      </c>
      <c r="T24" s="48">
        <v>0</v>
      </c>
      <c r="U24" s="48">
        <f t="shared" si="4"/>
        <v>0</v>
      </c>
      <c r="V24" s="49">
        <f t="shared" si="3"/>
        <v>0</v>
      </c>
      <c r="W24" s="48"/>
      <c r="X24" s="93"/>
      <c r="Y24" s="93"/>
    </row>
    <row r="25" spans="1:25" s="74" customFormat="1" ht="12" customHeight="1">
      <c r="A25" s="280">
        <v>2</v>
      </c>
      <c r="B25" s="280">
        <v>4</v>
      </c>
      <c r="C25" s="280">
        <v>9</v>
      </c>
      <c r="D25" s="2007"/>
      <c r="E25" s="279" t="s">
        <v>123</v>
      </c>
      <c r="F25" s="285"/>
      <c r="G25" s="285">
        <v>0</v>
      </c>
      <c r="H25" s="48">
        <v>0</v>
      </c>
      <c r="I25" s="48">
        <f t="shared" si="0"/>
        <v>0</v>
      </c>
      <c r="J25" s="48">
        <v>0</v>
      </c>
      <c r="K25" s="48">
        <v>0</v>
      </c>
      <c r="L25" s="48">
        <v>0</v>
      </c>
      <c r="M25" s="48">
        <f t="shared" si="1"/>
        <v>0</v>
      </c>
      <c r="N25" s="48">
        <v>0</v>
      </c>
      <c r="O25" s="48">
        <v>0</v>
      </c>
      <c r="P25" s="48">
        <v>0</v>
      </c>
      <c r="Q25" s="48">
        <f t="shared" si="2"/>
        <v>0</v>
      </c>
      <c r="R25" s="48">
        <v>0</v>
      </c>
      <c r="S25" s="48">
        <v>0</v>
      </c>
      <c r="T25" s="48">
        <v>0</v>
      </c>
      <c r="U25" s="48">
        <f t="shared" si="4"/>
        <v>0</v>
      </c>
      <c r="V25" s="49">
        <f t="shared" si="3"/>
        <v>0</v>
      </c>
      <c r="W25" s="48"/>
      <c r="X25" s="93"/>
      <c r="Y25" s="93"/>
    </row>
    <row r="26" spans="1:25" s="74" customFormat="1" ht="12" customHeight="1">
      <c r="A26" s="280">
        <v>2</v>
      </c>
      <c r="B26" s="280">
        <v>4</v>
      </c>
      <c r="C26" s="280">
        <v>11</v>
      </c>
      <c r="D26" s="2007"/>
      <c r="E26" s="279" t="s">
        <v>32</v>
      </c>
      <c r="F26" s="285"/>
      <c r="G26" s="285">
        <v>0</v>
      </c>
      <c r="H26" s="48">
        <v>0</v>
      </c>
      <c r="I26" s="48">
        <f t="shared" si="0"/>
        <v>0</v>
      </c>
      <c r="J26" s="48">
        <v>0</v>
      </c>
      <c r="K26" s="48">
        <v>0</v>
      </c>
      <c r="L26" s="48">
        <v>0</v>
      </c>
      <c r="M26" s="48">
        <f t="shared" si="1"/>
        <v>0</v>
      </c>
      <c r="N26" s="48">
        <v>0</v>
      </c>
      <c r="O26" s="48">
        <v>0</v>
      </c>
      <c r="P26" s="48">
        <v>0</v>
      </c>
      <c r="Q26" s="48">
        <f t="shared" si="2"/>
        <v>0</v>
      </c>
      <c r="R26" s="48">
        <v>0</v>
      </c>
      <c r="S26" s="48">
        <v>0</v>
      </c>
      <c r="T26" s="48">
        <v>0</v>
      </c>
      <c r="U26" s="48">
        <f t="shared" si="4"/>
        <v>0</v>
      </c>
      <c r="V26" s="49">
        <f t="shared" si="3"/>
        <v>0</v>
      </c>
      <c r="W26" s="48"/>
      <c r="X26" s="93"/>
      <c r="Y26" s="93"/>
    </row>
    <row r="27" spans="1:25" s="74" customFormat="1" ht="12" customHeight="1">
      <c r="A27" s="280"/>
      <c r="B27" s="280"/>
      <c r="C27" s="280"/>
      <c r="D27" s="2008"/>
      <c r="E27" s="279" t="s">
        <v>48</v>
      </c>
      <c r="F27" s="285"/>
      <c r="G27" s="285">
        <v>0</v>
      </c>
      <c r="H27" s="48">
        <v>0</v>
      </c>
      <c r="I27" s="48">
        <v>0</v>
      </c>
      <c r="J27" s="48"/>
      <c r="K27" s="285">
        <v>0</v>
      </c>
      <c r="L27" s="48">
        <v>0</v>
      </c>
      <c r="M27" s="48">
        <v>0</v>
      </c>
      <c r="N27" s="48"/>
      <c r="O27" s="285">
        <v>0</v>
      </c>
      <c r="P27" s="48">
        <v>0</v>
      </c>
      <c r="Q27" s="48">
        <v>0</v>
      </c>
      <c r="R27" s="48"/>
      <c r="S27" s="285">
        <v>0</v>
      </c>
      <c r="T27" s="48">
        <v>0</v>
      </c>
      <c r="U27" s="48">
        <v>0</v>
      </c>
      <c r="V27" s="49">
        <v>0</v>
      </c>
      <c r="W27" s="48"/>
      <c r="X27" s="93"/>
      <c r="Y27" s="93"/>
    </row>
    <row r="28" spans="1:25" s="74" customFormat="1" ht="12.75" customHeight="1">
      <c r="A28" s="280"/>
      <c r="B28" s="280"/>
      <c r="C28" s="280"/>
      <c r="D28" s="2006">
        <v>1403</v>
      </c>
      <c r="E28" s="35" t="s">
        <v>14</v>
      </c>
      <c r="F28" s="39"/>
      <c r="G28" s="39">
        <f>SUM(G29:G31)</f>
        <v>0</v>
      </c>
      <c r="H28" s="39">
        <f>SUM(H29:H31)</f>
        <v>1</v>
      </c>
      <c r="I28" s="39">
        <f t="shared" ref="I28:I57" si="5">SUM(G28:H28)</f>
        <v>1</v>
      </c>
      <c r="J28" s="39"/>
      <c r="K28" s="39">
        <f>SUM(K29:K31)</f>
        <v>0</v>
      </c>
      <c r="L28" s="39">
        <f>SUM(L29:L31)</f>
        <v>1</v>
      </c>
      <c r="M28" s="39">
        <f t="shared" ref="M28:M57" si="6">SUM(K28:L28)</f>
        <v>1</v>
      </c>
      <c r="N28" s="39"/>
      <c r="O28" s="39">
        <f>SUM(O29:O31)</f>
        <v>0</v>
      </c>
      <c r="P28" s="39">
        <f>SUM(P29:P31)</f>
        <v>0</v>
      </c>
      <c r="Q28" s="39">
        <f t="shared" ref="Q28:Q49" si="7">SUM(O28:P28)</f>
        <v>0</v>
      </c>
      <c r="R28" s="39"/>
      <c r="S28" s="39">
        <f>SUM(S29:S31)</f>
        <v>0</v>
      </c>
      <c r="T28" s="39">
        <f>SUM(T29:T31)</f>
        <v>0</v>
      </c>
      <c r="U28" s="39">
        <f t="shared" ref="U28:U49" si="8">SUM(S28:T28)</f>
        <v>0</v>
      </c>
      <c r="V28" s="283">
        <f>SUM(I28,M28,Q28+U28)</f>
        <v>2</v>
      </c>
      <c r="W28" s="277"/>
      <c r="X28" s="93"/>
      <c r="Y28" s="93"/>
    </row>
    <row r="29" spans="1:25" s="74" customFormat="1" ht="12" customHeight="1">
      <c r="A29" s="280">
        <v>3</v>
      </c>
      <c r="B29" s="280">
        <v>5</v>
      </c>
      <c r="C29" s="280">
        <v>11</v>
      </c>
      <c r="D29" s="2007"/>
      <c r="E29" s="279" t="s">
        <v>33</v>
      </c>
      <c r="F29" s="285"/>
      <c r="G29" s="285">
        <v>0</v>
      </c>
      <c r="H29" s="277">
        <v>0</v>
      </c>
      <c r="I29" s="277">
        <f t="shared" si="5"/>
        <v>0</v>
      </c>
      <c r="J29" s="277">
        <v>0</v>
      </c>
      <c r="K29" s="277">
        <v>0</v>
      </c>
      <c r="L29" s="277">
        <v>1</v>
      </c>
      <c r="M29" s="277">
        <f t="shared" si="6"/>
        <v>1</v>
      </c>
      <c r="N29" s="277">
        <v>0</v>
      </c>
      <c r="O29" s="277">
        <v>0</v>
      </c>
      <c r="P29" s="277">
        <v>0</v>
      </c>
      <c r="Q29" s="277">
        <f t="shared" si="7"/>
        <v>0</v>
      </c>
      <c r="R29" s="277">
        <v>0</v>
      </c>
      <c r="S29" s="277">
        <v>0</v>
      </c>
      <c r="T29" s="277">
        <v>0</v>
      </c>
      <c r="U29" s="277">
        <f t="shared" si="8"/>
        <v>0</v>
      </c>
      <c r="V29" s="286">
        <f>SUM(I29,M29,Q29+U29)</f>
        <v>1</v>
      </c>
      <c r="W29" s="277"/>
      <c r="X29" s="93"/>
      <c r="Y29" s="93"/>
    </row>
    <row r="30" spans="1:25" s="74" customFormat="1" ht="12" customHeight="1">
      <c r="A30" s="280">
        <v>3</v>
      </c>
      <c r="B30" s="280">
        <v>5</v>
      </c>
      <c r="C30" s="280">
        <v>8</v>
      </c>
      <c r="D30" s="2007"/>
      <c r="E30" s="279" t="s">
        <v>15</v>
      </c>
      <c r="F30" s="285"/>
      <c r="G30" s="285">
        <v>0</v>
      </c>
      <c r="H30" s="285">
        <v>0</v>
      </c>
      <c r="I30" s="277">
        <f t="shared" si="5"/>
        <v>0</v>
      </c>
      <c r="J30" s="277">
        <v>0</v>
      </c>
      <c r="K30" s="277">
        <v>0</v>
      </c>
      <c r="L30" s="277">
        <v>0</v>
      </c>
      <c r="M30" s="277">
        <f t="shared" si="6"/>
        <v>0</v>
      </c>
      <c r="N30" s="277">
        <v>0</v>
      </c>
      <c r="O30" s="277">
        <v>0</v>
      </c>
      <c r="P30" s="277">
        <v>0</v>
      </c>
      <c r="Q30" s="277">
        <f t="shared" si="7"/>
        <v>0</v>
      </c>
      <c r="R30" s="277">
        <v>0</v>
      </c>
      <c r="S30" s="277">
        <v>0</v>
      </c>
      <c r="T30" s="277">
        <v>0</v>
      </c>
      <c r="U30" s="277">
        <f t="shared" si="8"/>
        <v>0</v>
      </c>
      <c r="V30" s="49">
        <f>SUM(I30,M30,Q30+U30)</f>
        <v>0</v>
      </c>
      <c r="W30" s="277"/>
      <c r="X30" s="93"/>
      <c r="Y30" s="93"/>
    </row>
    <row r="31" spans="1:25" s="74" customFormat="1" ht="12" customHeight="1">
      <c r="A31" s="280">
        <v>3</v>
      </c>
      <c r="B31" s="280">
        <v>5</v>
      </c>
      <c r="C31" s="280">
        <v>10</v>
      </c>
      <c r="D31" s="2007"/>
      <c r="E31" s="279" t="s">
        <v>16</v>
      </c>
      <c r="F31" s="285"/>
      <c r="G31" s="285">
        <v>0</v>
      </c>
      <c r="H31" s="285">
        <v>1</v>
      </c>
      <c r="I31" s="277">
        <f t="shared" si="5"/>
        <v>1</v>
      </c>
      <c r="J31" s="277">
        <v>0</v>
      </c>
      <c r="K31" s="277">
        <v>0</v>
      </c>
      <c r="L31" s="277">
        <v>0</v>
      </c>
      <c r="M31" s="277">
        <f t="shared" si="6"/>
        <v>0</v>
      </c>
      <c r="N31" s="277">
        <v>0</v>
      </c>
      <c r="O31" s="277">
        <v>0</v>
      </c>
      <c r="P31" s="277">
        <v>0</v>
      </c>
      <c r="Q31" s="277">
        <f t="shared" si="7"/>
        <v>0</v>
      </c>
      <c r="R31" s="277">
        <v>0</v>
      </c>
      <c r="S31" s="277">
        <v>0</v>
      </c>
      <c r="T31" s="277">
        <v>0</v>
      </c>
      <c r="U31" s="277">
        <f t="shared" si="8"/>
        <v>0</v>
      </c>
      <c r="V31" s="49">
        <v>1</v>
      </c>
      <c r="W31" s="76"/>
      <c r="X31" s="93"/>
      <c r="Y31" s="93"/>
    </row>
    <row r="32" spans="1:25" s="74" customFormat="1" ht="12.75" customHeight="1">
      <c r="A32" s="280"/>
      <c r="B32" s="280"/>
      <c r="C32" s="280"/>
      <c r="D32" s="2010">
        <v>1404</v>
      </c>
      <c r="E32" s="35" t="s">
        <v>34</v>
      </c>
      <c r="F32" s="39"/>
      <c r="G32" s="39">
        <f>SUM(G33:G34)</f>
        <v>4</v>
      </c>
      <c r="H32" s="39">
        <f>SUM(H33:H34)</f>
        <v>0</v>
      </c>
      <c r="I32" s="289">
        <f t="shared" si="5"/>
        <v>4</v>
      </c>
      <c r="J32" s="289"/>
      <c r="K32" s="289">
        <f>SUM(K33:K34)</f>
        <v>6</v>
      </c>
      <c r="L32" s="289">
        <f>SUM(L33:L34)</f>
        <v>1</v>
      </c>
      <c r="M32" s="289">
        <f t="shared" si="6"/>
        <v>7</v>
      </c>
      <c r="N32" s="289"/>
      <c r="O32" s="289">
        <f>SUM(O33:O34)</f>
        <v>0</v>
      </c>
      <c r="P32" s="289">
        <f>SUM(P33:P34)</f>
        <v>0</v>
      </c>
      <c r="Q32" s="289">
        <f t="shared" si="7"/>
        <v>0</v>
      </c>
      <c r="R32" s="289"/>
      <c r="S32" s="289">
        <f>SUM(S33:S34)</f>
        <v>0</v>
      </c>
      <c r="T32" s="289">
        <f>SUM(T33:T34)</f>
        <v>0</v>
      </c>
      <c r="U32" s="289">
        <f t="shared" si="8"/>
        <v>0</v>
      </c>
      <c r="V32" s="283">
        <f t="shared" ref="V32:V57" si="9">SUM(I32,M32,Q32+U32)</f>
        <v>11</v>
      </c>
      <c r="W32" s="277"/>
      <c r="X32" s="93"/>
      <c r="Y32" s="93"/>
    </row>
    <row r="33" spans="1:25" s="74" customFormat="1" ht="12" customHeight="1">
      <c r="A33" s="280">
        <v>4</v>
      </c>
      <c r="B33" s="280">
        <v>6</v>
      </c>
      <c r="C33" s="280">
        <v>11</v>
      </c>
      <c r="D33" s="1981"/>
      <c r="E33" s="279" t="s">
        <v>109</v>
      </c>
      <c r="F33" s="285"/>
      <c r="G33" s="277">
        <v>3</v>
      </c>
      <c r="H33" s="277">
        <v>0</v>
      </c>
      <c r="I33" s="277">
        <f t="shared" si="5"/>
        <v>3</v>
      </c>
      <c r="J33" s="277">
        <v>0</v>
      </c>
      <c r="K33" s="277">
        <v>2</v>
      </c>
      <c r="L33" s="277">
        <v>0</v>
      </c>
      <c r="M33" s="277">
        <f t="shared" si="6"/>
        <v>2</v>
      </c>
      <c r="N33" s="277">
        <v>0</v>
      </c>
      <c r="O33" s="277">
        <v>0</v>
      </c>
      <c r="P33" s="277">
        <v>0</v>
      </c>
      <c r="Q33" s="277">
        <f t="shared" si="7"/>
        <v>0</v>
      </c>
      <c r="R33" s="277">
        <v>0</v>
      </c>
      <c r="S33" s="277">
        <v>0</v>
      </c>
      <c r="T33" s="277">
        <v>0</v>
      </c>
      <c r="U33" s="277">
        <f t="shared" si="8"/>
        <v>0</v>
      </c>
      <c r="V33" s="286">
        <f t="shared" si="9"/>
        <v>5</v>
      </c>
      <c r="W33" s="288"/>
      <c r="X33" s="93"/>
      <c r="Y33" s="93"/>
    </row>
    <row r="34" spans="1:25" s="74" customFormat="1" ht="12" customHeight="1">
      <c r="A34" s="280">
        <v>4</v>
      </c>
      <c r="B34" s="280">
        <v>6</v>
      </c>
      <c r="C34" s="280">
        <v>11</v>
      </c>
      <c r="D34" s="1981"/>
      <c r="E34" s="279" t="s">
        <v>17</v>
      </c>
      <c r="F34" s="285"/>
      <c r="G34" s="277">
        <v>1</v>
      </c>
      <c r="H34" s="277">
        <v>0</v>
      </c>
      <c r="I34" s="277">
        <f t="shared" si="5"/>
        <v>1</v>
      </c>
      <c r="J34" s="277">
        <v>0</v>
      </c>
      <c r="K34" s="277">
        <v>4</v>
      </c>
      <c r="L34" s="277">
        <v>1</v>
      </c>
      <c r="M34" s="277">
        <f t="shared" si="6"/>
        <v>5</v>
      </c>
      <c r="N34" s="277">
        <v>0</v>
      </c>
      <c r="O34" s="277">
        <v>0</v>
      </c>
      <c r="P34" s="277">
        <v>0</v>
      </c>
      <c r="Q34" s="277">
        <f t="shared" si="7"/>
        <v>0</v>
      </c>
      <c r="R34" s="277">
        <v>0</v>
      </c>
      <c r="S34" s="277">
        <v>0</v>
      </c>
      <c r="T34" s="277">
        <v>0</v>
      </c>
      <c r="U34" s="277">
        <f t="shared" si="8"/>
        <v>0</v>
      </c>
      <c r="V34" s="49">
        <f t="shared" si="9"/>
        <v>6</v>
      </c>
      <c r="W34" s="288"/>
    </row>
    <row r="35" spans="1:25" s="74" customFormat="1" ht="12.75" customHeight="1">
      <c r="A35" s="280"/>
      <c r="B35" s="280"/>
      <c r="C35" s="280"/>
      <c r="D35" s="2006">
        <v>1405</v>
      </c>
      <c r="E35" s="35" t="s">
        <v>18</v>
      </c>
      <c r="F35" s="40"/>
      <c r="G35" s="33">
        <f>SUM(G36:G39)</f>
        <v>3</v>
      </c>
      <c r="H35" s="33">
        <f>SUM(H36:H39)</f>
        <v>3</v>
      </c>
      <c r="I35" s="33">
        <f t="shared" si="5"/>
        <v>6</v>
      </c>
      <c r="J35" s="39"/>
      <c r="K35" s="33">
        <f>SUM(K36:K39)</f>
        <v>13</v>
      </c>
      <c r="L35" s="33">
        <f>SUM(L36:L39)</f>
        <v>9</v>
      </c>
      <c r="M35" s="39">
        <f t="shared" si="6"/>
        <v>22</v>
      </c>
      <c r="N35" s="39"/>
      <c r="O35" s="33">
        <f>SUM(O36:O39)</f>
        <v>1</v>
      </c>
      <c r="P35" s="33">
        <f>SUM(P36:P39)</f>
        <v>0</v>
      </c>
      <c r="Q35" s="39">
        <f t="shared" si="7"/>
        <v>1</v>
      </c>
      <c r="R35" s="39"/>
      <c r="S35" s="33">
        <f>SUM(S36:S39)</f>
        <v>0</v>
      </c>
      <c r="T35" s="33">
        <f>SUM(T36:T39)</f>
        <v>0</v>
      </c>
      <c r="U35" s="39">
        <f t="shared" si="8"/>
        <v>0</v>
      </c>
      <c r="V35" s="34">
        <f t="shared" si="9"/>
        <v>29</v>
      </c>
      <c r="W35" s="287"/>
    </row>
    <row r="36" spans="1:25" s="74" customFormat="1" ht="12" customHeight="1">
      <c r="A36" s="280">
        <v>5</v>
      </c>
      <c r="B36" s="280">
        <v>4</v>
      </c>
      <c r="C36" s="280">
        <v>8</v>
      </c>
      <c r="D36" s="2007"/>
      <c r="E36" s="279" t="s">
        <v>21</v>
      </c>
      <c r="F36" s="285"/>
      <c r="G36" s="277">
        <v>3</v>
      </c>
      <c r="H36" s="277">
        <v>1</v>
      </c>
      <c r="I36" s="277">
        <f t="shared" si="5"/>
        <v>4</v>
      </c>
      <c r="J36" s="277">
        <v>0</v>
      </c>
      <c r="K36" s="277">
        <v>4</v>
      </c>
      <c r="L36" s="277">
        <v>4</v>
      </c>
      <c r="M36" s="277">
        <f t="shared" si="6"/>
        <v>8</v>
      </c>
      <c r="N36" s="277">
        <v>0</v>
      </c>
      <c r="O36" s="277">
        <v>1</v>
      </c>
      <c r="P36" s="277">
        <v>0</v>
      </c>
      <c r="Q36" s="277">
        <f t="shared" si="7"/>
        <v>1</v>
      </c>
      <c r="R36" s="277">
        <v>0</v>
      </c>
      <c r="S36" s="277">
        <v>0</v>
      </c>
      <c r="T36" s="277">
        <v>0</v>
      </c>
      <c r="U36" s="277">
        <f t="shared" si="8"/>
        <v>0</v>
      </c>
      <c r="V36" s="49">
        <f t="shared" si="9"/>
        <v>13</v>
      </c>
      <c r="W36" s="287"/>
    </row>
    <row r="37" spans="1:25" s="74" customFormat="1" ht="12" customHeight="1">
      <c r="A37" s="280">
        <v>5</v>
      </c>
      <c r="B37" s="280">
        <v>5</v>
      </c>
      <c r="C37" s="280">
        <v>11</v>
      </c>
      <c r="D37" s="2007"/>
      <c r="E37" s="279" t="s">
        <v>19</v>
      </c>
      <c r="F37" s="285"/>
      <c r="G37" s="277">
        <v>0</v>
      </c>
      <c r="H37" s="277">
        <v>1</v>
      </c>
      <c r="I37" s="277">
        <f t="shared" si="5"/>
        <v>1</v>
      </c>
      <c r="J37" s="277">
        <v>0</v>
      </c>
      <c r="K37" s="277">
        <v>9</v>
      </c>
      <c r="L37" s="277">
        <v>5</v>
      </c>
      <c r="M37" s="277">
        <f t="shared" si="6"/>
        <v>14</v>
      </c>
      <c r="N37" s="277">
        <v>0</v>
      </c>
      <c r="O37" s="277">
        <v>0</v>
      </c>
      <c r="P37" s="277">
        <v>0</v>
      </c>
      <c r="Q37" s="277">
        <f t="shared" si="7"/>
        <v>0</v>
      </c>
      <c r="R37" s="277">
        <v>0</v>
      </c>
      <c r="S37" s="277">
        <v>0</v>
      </c>
      <c r="T37" s="277">
        <v>0</v>
      </c>
      <c r="U37" s="277">
        <f t="shared" si="8"/>
        <v>0</v>
      </c>
      <c r="V37" s="49">
        <f t="shared" si="9"/>
        <v>15</v>
      </c>
      <c r="W37" s="287"/>
    </row>
    <row r="38" spans="1:25" s="74" customFormat="1" ht="12" customHeight="1">
      <c r="A38" s="280"/>
      <c r="B38" s="280"/>
      <c r="C38" s="280"/>
      <c r="D38" s="2007"/>
      <c r="E38" s="279" t="s">
        <v>65</v>
      </c>
      <c r="F38" s="285"/>
      <c r="G38" s="48">
        <v>0</v>
      </c>
      <c r="H38" s="48">
        <v>1</v>
      </c>
      <c r="I38" s="48">
        <f t="shared" si="5"/>
        <v>1</v>
      </c>
      <c r="J38" s="48">
        <v>0</v>
      </c>
      <c r="K38" s="48">
        <v>0</v>
      </c>
      <c r="L38" s="48">
        <v>0</v>
      </c>
      <c r="M38" s="48">
        <f t="shared" si="6"/>
        <v>0</v>
      </c>
      <c r="N38" s="48">
        <v>0</v>
      </c>
      <c r="O38" s="48">
        <v>0</v>
      </c>
      <c r="P38" s="48">
        <v>0</v>
      </c>
      <c r="Q38" s="48">
        <f t="shared" si="7"/>
        <v>0</v>
      </c>
      <c r="R38" s="48">
        <v>0</v>
      </c>
      <c r="S38" s="48">
        <v>0</v>
      </c>
      <c r="T38" s="48">
        <v>0</v>
      </c>
      <c r="U38" s="48">
        <f t="shared" si="8"/>
        <v>0</v>
      </c>
      <c r="V38" s="49">
        <f t="shared" si="9"/>
        <v>1</v>
      </c>
      <c r="W38" s="287"/>
    </row>
    <row r="39" spans="1:25" s="74" customFormat="1" ht="12" customHeight="1">
      <c r="A39" s="280"/>
      <c r="B39" s="280"/>
      <c r="C39" s="280"/>
      <c r="D39" s="2008"/>
      <c r="E39" s="279" t="s">
        <v>49</v>
      </c>
      <c r="F39" s="285"/>
      <c r="G39" s="48">
        <v>0</v>
      </c>
      <c r="H39" s="48">
        <v>0</v>
      </c>
      <c r="I39" s="48">
        <f t="shared" si="5"/>
        <v>0</v>
      </c>
      <c r="J39" s="48"/>
      <c r="K39" s="48">
        <v>0</v>
      </c>
      <c r="L39" s="48">
        <v>0</v>
      </c>
      <c r="M39" s="48">
        <f t="shared" si="6"/>
        <v>0</v>
      </c>
      <c r="N39" s="48"/>
      <c r="O39" s="48">
        <v>0</v>
      </c>
      <c r="P39" s="48">
        <v>0</v>
      </c>
      <c r="Q39" s="48">
        <f t="shared" si="7"/>
        <v>0</v>
      </c>
      <c r="R39" s="48"/>
      <c r="S39" s="48">
        <v>0</v>
      </c>
      <c r="T39" s="48">
        <v>0</v>
      </c>
      <c r="U39" s="48">
        <f t="shared" si="8"/>
        <v>0</v>
      </c>
      <c r="V39" s="49">
        <f t="shared" si="9"/>
        <v>0</v>
      </c>
      <c r="W39" s="287"/>
    </row>
    <row r="40" spans="1:25" s="74" customFormat="1" ht="12.75" customHeight="1">
      <c r="A40" s="280"/>
      <c r="B40" s="280"/>
      <c r="C40" s="280"/>
      <c r="D40" s="2006">
        <v>1406</v>
      </c>
      <c r="E40" s="35" t="s">
        <v>22</v>
      </c>
      <c r="F40" s="39"/>
      <c r="G40" s="39">
        <f>SUM(G41:G44)</f>
        <v>0</v>
      </c>
      <c r="H40" s="39">
        <f>SUM(H41:H44)</f>
        <v>0</v>
      </c>
      <c r="I40" s="33">
        <f t="shared" si="5"/>
        <v>0</v>
      </c>
      <c r="J40" s="33"/>
      <c r="K40" s="33">
        <f>SUM(K41:K44)</f>
        <v>5</v>
      </c>
      <c r="L40" s="33">
        <f>SUM(L41:L44)</f>
        <v>2</v>
      </c>
      <c r="M40" s="33">
        <f t="shared" si="6"/>
        <v>7</v>
      </c>
      <c r="N40" s="33"/>
      <c r="O40" s="33">
        <f>SUM(O41:O44)</f>
        <v>0</v>
      </c>
      <c r="P40" s="33">
        <f>SUM(P41:P44)</f>
        <v>0</v>
      </c>
      <c r="Q40" s="33">
        <f t="shared" si="7"/>
        <v>0</v>
      </c>
      <c r="R40" s="33"/>
      <c r="S40" s="33">
        <f>SUM(S41:S44)</f>
        <v>0</v>
      </c>
      <c r="T40" s="33">
        <f>SUM(T41:T44)</f>
        <v>0</v>
      </c>
      <c r="U40" s="33">
        <f t="shared" si="8"/>
        <v>0</v>
      </c>
      <c r="V40" s="283">
        <f t="shared" si="9"/>
        <v>7</v>
      </c>
      <c r="W40" s="48"/>
    </row>
    <row r="41" spans="1:25" s="74" customFormat="1" ht="12" customHeight="1">
      <c r="A41" s="280">
        <v>6</v>
      </c>
      <c r="B41" s="280">
        <v>2</v>
      </c>
      <c r="C41" s="280">
        <v>11</v>
      </c>
      <c r="D41" s="2007"/>
      <c r="E41" s="279" t="s">
        <v>68</v>
      </c>
      <c r="F41" s="285"/>
      <c r="G41" s="285">
        <v>0</v>
      </c>
      <c r="H41" s="48">
        <v>0</v>
      </c>
      <c r="I41" s="48">
        <f t="shared" si="5"/>
        <v>0</v>
      </c>
      <c r="J41" s="48">
        <v>0</v>
      </c>
      <c r="K41" s="48">
        <v>2</v>
      </c>
      <c r="L41" s="48">
        <v>0</v>
      </c>
      <c r="M41" s="48">
        <f t="shared" si="6"/>
        <v>2</v>
      </c>
      <c r="N41" s="48">
        <v>0</v>
      </c>
      <c r="O41" s="48">
        <v>0</v>
      </c>
      <c r="P41" s="48">
        <v>0</v>
      </c>
      <c r="Q41" s="48">
        <f t="shared" si="7"/>
        <v>0</v>
      </c>
      <c r="R41" s="48">
        <v>0</v>
      </c>
      <c r="S41" s="48">
        <v>0</v>
      </c>
      <c r="T41" s="48">
        <v>0</v>
      </c>
      <c r="U41" s="48">
        <f t="shared" si="8"/>
        <v>0</v>
      </c>
      <c r="V41" s="286">
        <f t="shared" si="9"/>
        <v>2</v>
      </c>
      <c r="W41" s="48"/>
    </row>
    <row r="42" spans="1:25" s="74" customFormat="1" ht="12" customHeight="1">
      <c r="A42" s="280">
        <v>6</v>
      </c>
      <c r="B42" s="280">
        <v>2</v>
      </c>
      <c r="C42" s="280">
        <v>10</v>
      </c>
      <c r="D42" s="2007"/>
      <c r="E42" s="279" t="s">
        <v>23</v>
      </c>
      <c r="F42" s="285"/>
      <c r="G42" s="285">
        <v>0</v>
      </c>
      <c r="H42" s="48">
        <v>0</v>
      </c>
      <c r="I42" s="48">
        <f t="shared" si="5"/>
        <v>0</v>
      </c>
      <c r="J42" s="48">
        <v>0</v>
      </c>
      <c r="K42" s="48">
        <v>1</v>
      </c>
      <c r="L42" s="48">
        <v>0</v>
      </c>
      <c r="M42" s="48">
        <f t="shared" si="6"/>
        <v>1</v>
      </c>
      <c r="N42" s="48">
        <v>0</v>
      </c>
      <c r="O42" s="48">
        <v>0</v>
      </c>
      <c r="P42" s="48">
        <v>0</v>
      </c>
      <c r="Q42" s="48">
        <f t="shared" si="7"/>
        <v>0</v>
      </c>
      <c r="R42" s="48">
        <v>0</v>
      </c>
      <c r="S42" s="48">
        <v>0</v>
      </c>
      <c r="T42" s="48">
        <v>0</v>
      </c>
      <c r="U42" s="48">
        <f t="shared" si="8"/>
        <v>0</v>
      </c>
      <c r="V42" s="49">
        <f t="shared" si="9"/>
        <v>1</v>
      </c>
      <c r="W42" s="48"/>
    </row>
    <row r="43" spans="1:25" s="74" customFormat="1" ht="12" customHeight="1">
      <c r="A43" s="280">
        <v>6</v>
      </c>
      <c r="B43" s="280">
        <v>2</v>
      </c>
      <c r="C43" s="280">
        <v>10</v>
      </c>
      <c r="D43" s="2007"/>
      <c r="E43" s="279" t="s">
        <v>36</v>
      </c>
      <c r="F43" s="285"/>
      <c r="G43" s="285">
        <v>0</v>
      </c>
      <c r="H43" s="48">
        <v>0</v>
      </c>
      <c r="I43" s="48">
        <f t="shared" si="5"/>
        <v>0</v>
      </c>
      <c r="J43" s="48">
        <v>0</v>
      </c>
      <c r="K43" s="48">
        <v>1</v>
      </c>
      <c r="L43" s="48">
        <v>1</v>
      </c>
      <c r="M43" s="48">
        <f t="shared" si="6"/>
        <v>2</v>
      </c>
      <c r="N43" s="48">
        <v>0</v>
      </c>
      <c r="O43" s="48">
        <v>0</v>
      </c>
      <c r="P43" s="48">
        <v>0</v>
      </c>
      <c r="Q43" s="48">
        <f t="shared" si="7"/>
        <v>0</v>
      </c>
      <c r="R43" s="48">
        <v>0</v>
      </c>
      <c r="S43" s="48">
        <v>0</v>
      </c>
      <c r="T43" s="48">
        <v>0</v>
      </c>
      <c r="U43" s="48">
        <f t="shared" si="8"/>
        <v>0</v>
      </c>
      <c r="V43" s="49">
        <f t="shared" si="9"/>
        <v>2</v>
      </c>
      <c r="W43" s="48"/>
    </row>
    <row r="44" spans="1:25" s="74" customFormat="1" ht="12" customHeight="1">
      <c r="A44" s="280">
        <v>6</v>
      </c>
      <c r="B44" s="280">
        <v>4</v>
      </c>
      <c r="C44" s="280">
        <v>11</v>
      </c>
      <c r="D44" s="2007"/>
      <c r="E44" s="279" t="s">
        <v>37</v>
      </c>
      <c r="F44" s="285"/>
      <c r="G44" s="285">
        <v>0</v>
      </c>
      <c r="H44" s="48">
        <v>0</v>
      </c>
      <c r="I44" s="48">
        <f t="shared" si="5"/>
        <v>0</v>
      </c>
      <c r="J44" s="48">
        <v>0</v>
      </c>
      <c r="K44" s="48">
        <v>1</v>
      </c>
      <c r="L44" s="48">
        <v>1</v>
      </c>
      <c r="M44" s="48">
        <f t="shared" si="6"/>
        <v>2</v>
      </c>
      <c r="N44" s="48">
        <v>0</v>
      </c>
      <c r="O44" s="48">
        <v>0</v>
      </c>
      <c r="P44" s="48">
        <v>0</v>
      </c>
      <c r="Q44" s="48">
        <f t="shared" si="7"/>
        <v>0</v>
      </c>
      <c r="R44" s="48">
        <v>0</v>
      </c>
      <c r="S44" s="48">
        <v>0</v>
      </c>
      <c r="T44" s="48">
        <v>0</v>
      </c>
      <c r="U44" s="48">
        <f t="shared" si="8"/>
        <v>0</v>
      </c>
      <c r="V44" s="49">
        <f t="shared" si="9"/>
        <v>2</v>
      </c>
      <c r="W44" s="48"/>
    </row>
    <row r="45" spans="1:25" s="74" customFormat="1" ht="12.75" customHeight="1">
      <c r="A45" s="280"/>
      <c r="B45" s="280"/>
      <c r="C45" s="280"/>
      <c r="D45" s="2010">
        <v>1407</v>
      </c>
      <c r="E45" s="41" t="s">
        <v>24</v>
      </c>
      <c r="F45" s="39"/>
      <c r="G45" s="39">
        <f>SUM(G46:G48)</f>
        <v>7</v>
      </c>
      <c r="H45" s="39">
        <f>SUM(H46:H48)</f>
        <v>0</v>
      </c>
      <c r="I45" s="33">
        <f t="shared" si="5"/>
        <v>7</v>
      </c>
      <c r="J45" s="33"/>
      <c r="K45" s="33">
        <f>SUM(K46:K48)</f>
        <v>14</v>
      </c>
      <c r="L45" s="33">
        <f>SUM(L46:L48)</f>
        <v>5</v>
      </c>
      <c r="M45" s="33">
        <f t="shared" si="6"/>
        <v>19</v>
      </c>
      <c r="N45" s="33"/>
      <c r="O45" s="33">
        <f>SUM(O46:O48)</f>
        <v>0</v>
      </c>
      <c r="P45" s="33">
        <f>SUM(P46:P48)</f>
        <v>0</v>
      </c>
      <c r="Q45" s="33">
        <f t="shared" si="7"/>
        <v>0</v>
      </c>
      <c r="R45" s="33"/>
      <c r="S45" s="33">
        <f>SUM(S46:S48)</f>
        <v>0</v>
      </c>
      <c r="T45" s="33">
        <f>SUM(T46:T48)</f>
        <v>0</v>
      </c>
      <c r="U45" s="33">
        <f t="shared" si="8"/>
        <v>0</v>
      </c>
      <c r="V45" s="283">
        <f t="shared" si="9"/>
        <v>26</v>
      </c>
      <c r="W45" s="76"/>
    </row>
    <row r="46" spans="1:25" s="74" customFormat="1" ht="12" customHeight="1">
      <c r="A46" s="280">
        <v>7</v>
      </c>
      <c r="B46" s="280">
        <v>3</v>
      </c>
      <c r="C46" s="280">
        <v>11</v>
      </c>
      <c r="D46" s="1981"/>
      <c r="E46" s="285" t="s">
        <v>69</v>
      </c>
      <c r="F46" s="285"/>
      <c r="G46" s="285">
        <v>6</v>
      </c>
      <c r="H46" s="48">
        <v>0</v>
      </c>
      <c r="I46" s="48">
        <f t="shared" si="5"/>
        <v>6</v>
      </c>
      <c r="J46" s="48">
        <v>0</v>
      </c>
      <c r="K46" s="48">
        <v>11</v>
      </c>
      <c r="L46" s="48">
        <v>3</v>
      </c>
      <c r="M46" s="48">
        <f t="shared" si="6"/>
        <v>14</v>
      </c>
      <c r="N46" s="48">
        <v>0</v>
      </c>
      <c r="O46" s="48">
        <v>0</v>
      </c>
      <c r="P46" s="48">
        <v>0</v>
      </c>
      <c r="Q46" s="48">
        <f t="shared" si="7"/>
        <v>0</v>
      </c>
      <c r="R46" s="48">
        <v>0</v>
      </c>
      <c r="S46" s="48">
        <v>0</v>
      </c>
      <c r="T46" s="48">
        <v>0</v>
      </c>
      <c r="U46" s="48">
        <f t="shared" si="8"/>
        <v>0</v>
      </c>
      <c r="V46" s="286">
        <f t="shared" si="9"/>
        <v>20</v>
      </c>
      <c r="W46" s="277"/>
    </row>
    <row r="47" spans="1:25" s="74" customFormat="1" ht="12" customHeight="1">
      <c r="A47" s="280">
        <v>7</v>
      </c>
      <c r="B47" s="280">
        <v>6</v>
      </c>
      <c r="C47" s="280">
        <v>10</v>
      </c>
      <c r="D47" s="1981"/>
      <c r="E47" s="285" t="s">
        <v>51</v>
      </c>
      <c r="F47" s="285"/>
      <c r="G47" s="285">
        <v>1</v>
      </c>
      <c r="H47" s="48">
        <v>0</v>
      </c>
      <c r="I47" s="48">
        <f t="shared" si="5"/>
        <v>1</v>
      </c>
      <c r="J47" s="48">
        <v>0</v>
      </c>
      <c r="K47" s="48">
        <v>3</v>
      </c>
      <c r="L47" s="48">
        <v>2</v>
      </c>
      <c r="M47" s="48">
        <f t="shared" si="6"/>
        <v>5</v>
      </c>
      <c r="N47" s="48">
        <v>0</v>
      </c>
      <c r="O47" s="48">
        <v>0</v>
      </c>
      <c r="P47" s="48">
        <v>0</v>
      </c>
      <c r="Q47" s="48">
        <f t="shared" si="7"/>
        <v>0</v>
      </c>
      <c r="R47" s="48">
        <v>0</v>
      </c>
      <c r="S47" s="48">
        <v>0</v>
      </c>
      <c r="T47" s="48">
        <v>0</v>
      </c>
      <c r="U47" s="48">
        <f t="shared" si="8"/>
        <v>0</v>
      </c>
      <c r="V47" s="49">
        <f t="shared" si="9"/>
        <v>6</v>
      </c>
      <c r="W47" s="284"/>
    </row>
    <row r="48" spans="1:25" s="74" customFormat="1" ht="12" customHeight="1">
      <c r="A48" s="280"/>
      <c r="B48" s="280"/>
      <c r="C48" s="280"/>
      <c r="D48" s="1982"/>
      <c r="E48" s="2483" t="s">
        <v>62</v>
      </c>
      <c r="F48" s="2484"/>
      <c r="G48" s="48">
        <v>0</v>
      </c>
      <c r="H48" s="48">
        <v>0</v>
      </c>
      <c r="I48" s="48">
        <f t="shared" si="5"/>
        <v>0</v>
      </c>
      <c r="J48" s="48">
        <v>0</v>
      </c>
      <c r="K48" s="48">
        <v>0</v>
      </c>
      <c r="L48" s="48">
        <v>0</v>
      </c>
      <c r="M48" s="48">
        <f t="shared" si="6"/>
        <v>0</v>
      </c>
      <c r="N48" s="48">
        <v>0</v>
      </c>
      <c r="O48" s="48">
        <v>0</v>
      </c>
      <c r="P48" s="48">
        <v>0</v>
      </c>
      <c r="Q48" s="48">
        <f t="shared" si="7"/>
        <v>0</v>
      </c>
      <c r="R48" s="48">
        <v>0</v>
      </c>
      <c r="S48" s="48">
        <v>0</v>
      </c>
      <c r="T48" s="48">
        <v>0</v>
      </c>
      <c r="U48" s="48">
        <f t="shared" si="8"/>
        <v>0</v>
      </c>
      <c r="V48" s="49">
        <f t="shared" si="9"/>
        <v>0</v>
      </c>
      <c r="W48" s="277"/>
    </row>
    <row r="49" spans="1:23" s="74" customFormat="1" ht="12.75" customHeight="1">
      <c r="A49" s="280"/>
      <c r="B49" s="280"/>
      <c r="C49" s="280"/>
      <c r="D49" s="2010">
        <v>1408</v>
      </c>
      <c r="E49" s="35" t="s">
        <v>25</v>
      </c>
      <c r="F49" s="41"/>
      <c r="G49" s="33">
        <f>SUM(G50:G53)</f>
        <v>3</v>
      </c>
      <c r="H49" s="33">
        <f>SUM(H50:H53)</f>
        <v>0</v>
      </c>
      <c r="I49" s="39">
        <f t="shared" si="5"/>
        <v>3</v>
      </c>
      <c r="J49" s="39"/>
      <c r="K49" s="33">
        <f>SUM(K50:K53)</f>
        <v>7</v>
      </c>
      <c r="L49" s="33">
        <f>SUM(L50:L53)</f>
        <v>0</v>
      </c>
      <c r="M49" s="39">
        <f t="shared" si="6"/>
        <v>7</v>
      </c>
      <c r="N49" s="39"/>
      <c r="O49" s="33">
        <f>SUM(O50:O53)</f>
        <v>1</v>
      </c>
      <c r="P49" s="33">
        <f>SUM(P50:P53)</f>
        <v>0</v>
      </c>
      <c r="Q49" s="39">
        <f t="shared" si="7"/>
        <v>1</v>
      </c>
      <c r="R49" s="39"/>
      <c r="S49" s="33">
        <f>SUM(S50:S53)</f>
        <v>0</v>
      </c>
      <c r="T49" s="33">
        <f>SUM(T50:T53)</f>
        <v>0</v>
      </c>
      <c r="U49" s="39">
        <f t="shared" si="8"/>
        <v>0</v>
      </c>
      <c r="V49" s="34">
        <f t="shared" si="9"/>
        <v>11</v>
      </c>
      <c r="W49" s="284"/>
    </row>
    <row r="50" spans="1:23" s="74" customFormat="1" ht="12" customHeight="1">
      <c r="A50" s="280"/>
      <c r="B50" s="280"/>
      <c r="C50" s="280"/>
      <c r="D50" s="1981"/>
      <c r="E50" s="279" t="s">
        <v>20</v>
      </c>
      <c r="F50" s="278"/>
      <c r="G50" s="48">
        <v>0</v>
      </c>
      <c r="H50" s="48">
        <v>0</v>
      </c>
      <c r="I50" s="48">
        <f t="shared" si="5"/>
        <v>0</v>
      </c>
      <c r="J50" s="285">
        <v>0</v>
      </c>
      <c r="K50" s="48">
        <v>1</v>
      </c>
      <c r="L50" s="48">
        <v>0</v>
      </c>
      <c r="M50" s="48">
        <f t="shared" si="6"/>
        <v>1</v>
      </c>
      <c r="N50" s="285">
        <v>0</v>
      </c>
      <c r="O50" s="48">
        <v>0</v>
      </c>
      <c r="P50" s="48">
        <v>0</v>
      </c>
      <c r="Q50" s="285">
        <v>0</v>
      </c>
      <c r="R50" s="285">
        <v>0</v>
      </c>
      <c r="S50" s="48">
        <v>0</v>
      </c>
      <c r="T50" s="48">
        <v>0</v>
      </c>
      <c r="U50" s="285">
        <v>0</v>
      </c>
      <c r="V50" s="49">
        <f t="shared" si="9"/>
        <v>1</v>
      </c>
      <c r="W50" s="284"/>
    </row>
    <row r="51" spans="1:23" s="74" customFormat="1" ht="12" customHeight="1">
      <c r="A51" s="280"/>
      <c r="B51" s="280"/>
      <c r="C51" s="280"/>
      <c r="D51" s="1981"/>
      <c r="E51" s="2483" t="s">
        <v>131</v>
      </c>
      <c r="F51" s="2484"/>
      <c r="G51" s="48">
        <v>1</v>
      </c>
      <c r="H51" s="48">
        <v>0</v>
      </c>
      <c r="I51" s="48">
        <f t="shared" si="5"/>
        <v>1</v>
      </c>
      <c r="J51" s="48">
        <v>0</v>
      </c>
      <c r="K51" s="48">
        <v>3</v>
      </c>
      <c r="L51" s="48">
        <v>0</v>
      </c>
      <c r="M51" s="48">
        <f t="shared" si="6"/>
        <v>3</v>
      </c>
      <c r="N51" s="48">
        <v>0</v>
      </c>
      <c r="O51" s="48">
        <v>1</v>
      </c>
      <c r="P51" s="48">
        <v>0</v>
      </c>
      <c r="Q51" s="48">
        <f t="shared" ref="Q51:Q57" si="10">SUM(O51:P51)</f>
        <v>1</v>
      </c>
      <c r="R51" s="48">
        <v>0</v>
      </c>
      <c r="S51" s="48">
        <v>0</v>
      </c>
      <c r="T51" s="48">
        <v>0</v>
      </c>
      <c r="U51" s="48">
        <f t="shared" ref="U51:U57" si="11">SUM(S51:T51)</f>
        <v>0</v>
      </c>
      <c r="V51" s="49">
        <f t="shared" si="9"/>
        <v>5</v>
      </c>
      <c r="W51" s="284"/>
    </row>
    <row r="52" spans="1:23" s="74" customFormat="1" ht="12" customHeight="1">
      <c r="A52" s="280">
        <v>8</v>
      </c>
      <c r="B52" s="280">
        <v>4</v>
      </c>
      <c r="C52" s="280">
        <v>11</v>
      </c>
      <c r="D52" s="1981"/>
      <c r="E52" s="279" t="s">
        <v>38</v>
      </c>
      <c r="F52" s="285"/>
      <c r="G52" s="48">
        <v>1</v>
      </c>
      <c r="H52" s="48">
        <v>0</v>
      </c>
      <c r="I52" s="48">
        <f t="shared" si="5"/>
        <v>1</v>
      </c>
      <c r="J52" s="48">
        <v>0</v>
      </c>
      <c r="K52" s="48">
        <v>0</v>
      </c>
      <c r="L52" s="48">
        <v>0</v>
      </c>
      <c r="M52" s="48">
        <f t="shared" si="6"/>
        <v>0</v>
      </c>
      <c r="N52" s="48">
        <v>0</v>
      </c>
      <c r="O52" s="48">
        <v>0</v>
      </c>
      <c r="P52" s="48">
        <v>0</v>
      </c>
      <c r="Q52" s="48">
        <f t="shared" si="10"/>
        <v>0</v>
      </c>
      <c r="R52" s="48">
        <v>0</v>
      </c>
      <c r="S52" s="48">
        <v>0</v>
      </c>
      <c r="T52" s="48">
        <v>0</v>
      </c>
      <c r="U52" s="48">
        <f t="shared" si="11"/>
        <v>0</v>
      </c>
      <c r="V52" s="49">
        <f t="shared" si="9"/>
        <v>1</v>
      </c>
      <c r="W52" s="277"/>
    </row>
    <row r="53" spans="1:23" s="74" customFormat="1" ht="12" customHeight="1">
      <c r="A53" s="280">
        <v>8</v>
      </c>
      <c r="B53" s="280">
        <v>4</v>
      </c>
      <c r="C53" s="280">
        <v>11</v>
      </c>
      <c r="D53" s="1981"/>
      <c r="E53" s="279" t="s">
        <v>39</v>
      </c>
      <c r="F53" s="285"/>
      <c r="G53" s="48">
        <v>1</v>
      </c>
      <c r="H53" s="48">
        <v>0</v>
      </c>
      <c r="I53" s="48">
        <f t="shared" si="5"/>
        <v>1</v>
      </c>
      <c r="J53" s="48">
        <v>0</v>
      </c>
      <c r="K53" s="48">
        <v>3</v>
      </c>
      <c r="L53" s="48">
        <v>0</v>
      </c>
      <c r="M53" s="48">
        <f t="shared" si="6"/>
        <v>3</v>
      </c>
      <c r="N53" s="48">
        <v>0</v>
      </c>
      <c r="O53" s="48">
        <v>0</v>
      </c>
      <c r="P53" s="48">
        <v>0</v>
      </c>
      <c r="Q53" s="48">
        <f t="shared" si="10"/>
        <v>0</v>
      </c>
      <c r="R53" s="48">
        <v>0</v>
      </c>
      <c r="S53" s="48">
        <v>0</v>
      </c>
      <c r="T53" s="48">
        <v>0</v>
      </c>
      <c r="U53" s="48">
        <f t="shared" si="11"/>
        <v>0</v>
      </c>
      <c r="V53" s="49">
        <f t="shared" si="9"/>
        <v>4</v>
      </c>
      <c r="W53" s="284"/>
    </row>
    <row r="54" spans="1:23" s="74" customFormat="1" ht="12.75" customHeight="1">
      <c r="A54" s="280"/>
      <c r="B54" s="280"/>
      <c r="C54" s="280"/>
      <c r="D54" s="2010">
        <v>1624</v>
      </c>
      <c r="E54" s="35" t="s">
        <v>130</v>
      </c>
      <c r="F54" s="41"/>
      <c r="G54" s="33">
        <f>SUM(G55:G57)</f>
        <v>1</v>
      </c>
      <c r="H54" s="33">
        <f>SUM(H55:H57)</f>
        <v>1</v>
      </c>
      <c r="I54" s="39">
        <f t="shared" si="5"/>
        <v>2</v>
      </c>
      <c r="J54" s="39"/>
      <c r="K54" s="33">
        <f>SUM(K55:K57)</f>
        <v>2</v>
      </c>
      <c r="L54" s="33">
        <f>SUM(L55:L57)</f>
        <v>3</v>
      </c>
      <c r="M54" s="39">
        <f t="shared" si="6"/>
        <v>5</v>
      </c>
      <c r="N54" s="39"/>
      <c r="O54" s="33">
        <f>SUM(O55:O57)</f>
        <v>1</v>
      </c>
      <c r="P54" s="33">
        <f>SUM(P55:P57)</f>
        <v>0</v>
      </c>
      <c r="Q54" s="39">
        <f t="shared" si="10"/>
        <v>1</v>
      </c>
      <c r="R54" s="39"/>
      <c r="S54" s="33">
        <f>SUM(S55:S57)</f>
        <v>0</v>
      </c>
      <c r="T54" s="33">
        <f>SUM(T55:T57)</f>
        <v>0</v>
      </c>
      <c r="U54" s="33">
        <f t="shared" si="11"/>
        <v>0</v>
      </c>
      <c r="V54" s="283">
        <f t="shared" si="9"/>
        <v>8</v>
      </c>
      <c r="W54" s="277"/>
    </row>
    <row r="55" spans="1:23" s="74" customFormat="1" ht="12" customHeight="1">
      <c r="A55" s="280"/>
      <c r="B55" s="280"/>
      <c r="C55" s="280"/>
      <c r="D55" s="1981"/>
      <c r="E55" s="233" t="s">
        <v>35</v>
      </c>
      <c r="F55" s="278"/>
      <c r="G55" s="282">
        <v>0</v>
      </c>
      <c r="H55" s="282">
        <v>0</v>
      </c>
      <c r="I55" s="282">
        <f t="shared" si="5"/>
        <v>0</v>
      </c>
      <c r="J55" s="282">
        <v>0</v>
      </c>
      <c r="K55" s="282">
        <v>0</v>
      </c>
      <c r="L55" s="282">
        <v>1</v>
      </c>
      <c r="M55" s="282">
        <f t="shared" si="6"/>
        <v>1</v>
      </c>
      <c r="N55" s="282">
        <v>0</v>
      </c>
      <c r="O55" s="282">
        <v>0</v>
      </c>
      <c r="P55" s="282">
        <v>0</v>
      </c>
      <c r="Q55" s="282">
        <f t="shared" si="10"/>
        <v>0</v>
      </c>
      <c r="R55" s="282">
        <v>0</v>
      </c>
      <c r="S55" s="282">
        <v>0</v>
      </c>
      <c r="T55" s="282">
        <v>0</v>
      </c>
      <c r="U55" s="282">
        <f t="shared" si="11"/>
        <v>0</v>
      </c>
      <c r="V55" s="281">
        <f t="shared" si="9"/>
        <v>1</v>
      </c>
      <c r="W55" s="277"/>
    </row>
    <row r="56" spans="1:23" s="74" customFormat="1" ht="12" customHeight="1">
      <c r="A56" s="280"/>
      <c r="B56" s="280"/>
      <c r="C56" s="280"/>
      <c r="D56" s="1981"/>
      <c r="E56" s="279" t="s">
        <v>46</v>
      </c>
      <c r="F56" s="278"/>
      <c r="G56" s="277">
        <v>0</v>
      </c>
      <c r="H56" s="277">
        <v>0</v>
      </c>
      <c r="I56" s="277">
        <f t="shared" si="5"/>
        <v>0</v>
      </c>
      <c r="J56" s="277">
        <v>0</v>
      </c>
      <c r="K56" s="277">
        <v>1</v>
      </c>
      <c r="L56" s="277">
        <v>0</v>
      </c>
      <c r="M56" s="277">
        <f t="shared" si="6"/>
        <v>1</v>
      </c>
      <c r="N56" s="277">
        <v>0</v>
      </c>
      <c r="O56" s="277">
        <v>1</v>
      </c>
      <c r="P56" s="277">
        <v>0</v>
      </c>
      <c r="Q56" s="277">
        <f t="shared" si="10"/>
        <v>1</v>
      </c>
      <c r="R56" s="277">
        <v>0</v>
      </c>
      <c r="S56" s="277">
        <v>0</v>
      </c>
      <c r="T56" s="277">
        <v>0</v>
      </c>
      <c r="U56" s="277">
        <f t="shared" si="11"/>
        <v>0</v>
      </c>
      <c r="V56" s="49">
        <f t="shared" si="9"/>
        <v>2</v>
      </c>
      <c r="W56" s="277"/>
    </row>
    <row r="57" spans="1:23" s="74" customFormat="1" ht="12" customHeight="1">
      <c r="A57" s="280"/>
      <c r="B57" s="280"/>
      <c r="C57" s="280"/>
      <c r="D57" s="1982"/>
      <c r="E57" s="279" t="s">
        <v>52</v>
      </c>
      <c r="F57" s="278"/>
      <c r="G57" s="48">
        <v>1</v>
      </c>
      <c r="H57" s="48">
        <v>1</v>
      </c>
      <c r="I57" s="48">
        <f t="shared" si="5"/>
        <v>2</v>
      </c>
      <c r="J57" s="48">
        <v>0</v>
      </c>
      <c r="K57" s="48">
        <v>1</v>
      </c>
      <c r="L57" s="48">
        <v>2</v>
      </c>
      <c r="M57" s="48">
        <f t="shared" si="6"/>
        <v>3</v>
      </c>
      <c r="N57" s="48">
        <v>0</v>
      </c>
      <c r="O57" s="48">
        <v>0</v>
      </c>
      <c r="P57" s="48">
        <v>0</v>
      </c>
      <c r="Q57" s="48">
        <f t="shared" si="10"/>
        <v>0</v>
      </c>
      <c r="R57" s="48">
        <v>0</v>
      </c>
      <c r="S57" s="48">
        <v>0</v>
      </c>
      <c r="T57" s="48">
        <v>0</v>
      </c>
      <c r="U57" s="48">
        <f t="shared" si="11"/>
        <v>0</v>
      </c>
      <c r="V57" s="49">
        <f t="shared" si="9"/>
        <v>5</v>
      </c>
      <c r="W57" s="277"/>
    </row>
    <row r="58" spans="1:23" ht="12.75" customHeight="1">
      <c r="A58" s="1"/>
      <c r="B58" s="1"/>
      <c r="C58" s="1"/>
      <c r="E58" s="2464" t="s">
        <v>5</v>
      </c>
      <c r="F58" s="2465"/>
      <c r="G58" s="33">
        <f>SUM(G9+G18+G28+G32+G35+G40+G45+G49+G54)</f>
        <v>23</v>
      </c>
      <c r="H58" s="33">
        <f>SUM(H9+H18+H28+H32+H35+H40+H45+H49+H54)</f>
        <v>7</v>
      </c>
      <c r="I58" s="33">
        <f>SUM(I9+I18+I28+I32+I35+I40+I45+I49+I54)</f>
        <v>30</v>
      </c>
      <c r="J58" s="33"/>
      <c r="K58" s="33">
        <f>SUM(K9+K18+K28+K32+K35+K40+K45+K49+K54)</f>
        <v>55</v>
      </c>
      <c r="L58" s="33">
        <f>SUM(L9+L18+L28+L32+L35+L40+L45+L49+L54)</f>
        <v>24</v>
      </c>
      <c r="M58" s="33">
        <f>SUM(M9+M18+M28+M32+M35+M40+M45+M49+M54)</f>
        <v>79</v>
      </c>
      <c r="N58" s="33"/>
      <c r="O58" s="33">
        <f>SUM(O9+O18+O28+O32+O35+O40+O45+O49+O54)</f>
        <v>4</v>
      </c>
      <c r="P58" s="33">
        <f>SUM(P9+P18+P28+P32+P35+P40+P45+P49+P54)</f>
        <v>0</v>
      </c>
      <c r="Q58" s="33">
        <f>SUM(Q9+Q18+Q28+Q32+Q35+Q40+Q45+Q49+Q54)</f>
        <v>4</v>
      </c>
      <c r="R58" s="33"/>
      <c r="S58" s="33">
        <f>SUM(S9+S18+S28+S32+S35+S40+S45+S49+S54)</f>
        <v>0</v>
      </c>
      <c r="T58" s="33">
        <f>SUM(T9+T18+T28+T32+T35+T40+T45+T49+T54)</f>
        <v>0</v>
      </c>
      <c r="U58" s="33">
        <f>SUM(U9+U18+U28+U32+U35+U40+U45+U49+U54)</f>
        <v>0</v>
      </c>
      <c r="V58" s="34">
        <f>SUM(V9+V18+V28+V32+V35+V40+V45+V49+V54)</f>
        <v>113</v>
      </c>
    </row>
    <row r="59" spans="1:23" s="99" customFormat="1" ht="11.25" customHeight="1">
      <c r="C59" s="243"/>
      <c r="E59" s="99" t="s">
        <v>127</v>
      </c>
    </row>
    <row r="60" spans="1:23" s="99" customFormat="1" ht="11.25" customHeight="1">
      <c r="C60" s="243"/>
      <c r="E60" s="99" t="s">
        <v>107</v>
      </c>
    </row>
    <row r="61" spans="1:23" ht="11.25" customHeight="1">
      <c r="D61" s="99"/>
      <c r="E61" s="99"/>
    </row>
    <row r="62" spans="1:23" ht="9" customHeight="1"/>
    <row r="63" spans="1:23" ht="9" customHeight="1"/>
    <row r="64" spans="1:23" ht="9" customHeight="1">
      <c r="D64" s="74"/>
      <c r="E64" s="74"/>
      <c r="F64" s="74"/>
      <c r="G64" s="74"/>
      <c r="H64" s="74"/>
      <c r="I64" s="74"/>
      <c r="J64" s="74"/>
      <c r="K64" s="74"/>
      <c r="L64" s="74"/>
      <c r="M64" s="74"/>
      <c r="N64" s="74"/>
      <c r="O64" s="74"/>
      <c r="P64" s="74"/>
      <c r="Q64" s="74"/>
      <c r="R64" s="74"/>
      <c r="S64" s="74"/>
      <c r="T64" s="74"/>
      <c r="U64" s="74"/>
      <c r="V64" s="74"/>
      <c r="W64" s="74"/>
    </row>
    <row r="65" spans="4:23" ht="9" customHeight="1">
      <c r="D65" s="74"/>
      <c r="E65" s="47"/>
      <c r="F65" s="74"/>
      <c r="G65" s="74"/>
      <c r="H65" s="48"/>
      <c r="I65" s="48"/>
      <c r="J65" s="48"/>
      <c r="K65" s="48"/>
      <c r="L65" s="48"/>
      <c r="M65" s="48"/>
      <c r="N65" s="48"/>
      <c r="O65" s="48"/>
      <c r="P65" s="48"/>
      <c r="Q65" s="48"/>
      <c r="R65" s="48"/>
      <c r="S65" s="48"/>
      <c r="T65" s="48"/>
      <c r="U65" s="48"/>
      <c r="V65" s="48"/>
      <c r="W65" s="74"/>
    </row>
    <row r="66" spans="4:23" ht="9" customHeight="1">
      <c r="D66" s="74"/>
      <c r="E66" s="47"/>
      <c r="F66" s="74"/>
      <c r="G66" s="74"/>
      <c r="H66" s="48"/>
      <c r="I66" s="48"/>
      <c r="J66" s="48"/>
      <c r="K66" s="48"/>
      <c r="L66" s="48"/>
      <c r="M66" s="48"/>
      <c r="N66" s="48"/>
      <c r="O66" s="48"/>
      <c r="P66" s="48"/>
      <c r="Q66" s="48"/>
      <c r="R66" s="48"/>
      <c r="S66" s="48"/>
      <c r="T66" s="48"/>
      <c r="U66" s="48"/>
      <c r="V66" s="48"/>
      <c r="W66" s="74"/>
    </row>
    <row r="67" spans="4:23" ht="9" customHeight="1">
      <c r="D67" s="74"/>
      <c r="E67" s="74"/>
      <c r="F67" s="74"/>
      <c r="G67" s="74"/>
      <c r="H67" s="74"/>
      <c r="I67" s="74"/>
      <c r="J67" s="74"/>
      <c r="K67" s="74"/>
      <c r="L67" s="74"/>
      <c r="M67" s="74"/>
      <c r="N67" s="74"/>
      <c r="O67" s="74"/>
      <c r="P67" s="74"/>
      <c r="Q67" s="74"/>
      <c r="R67" s="74"/>
      <c r="S67" s="74"/>
      <c r="T67" s="74"/>
      <c r="U67" s="74"/>
      <c r="V67" s="74"/>
      <c r="W67" s="74"/>
    </row>
    <row r="68" spans="4:23" ht="9" customHeight="1">
      <c r="D68" s="74"/>
      <c r="E68" s="74"/>
      <c r="F68" s="74"/>
      <c r="G68" s="74"/>
      <c r="H68" s="74"/>
      <c r="I68" s="74"/>
      <c r="J68" s="74"/>
      <c r="K68" s="74"/>
      <c r="L68" s="74"/>
      <c r="M68" s="74"/>
      <c r="N68" s="74"/>
      <c r="O68" s="74"/>
      <c r="P68" s="74"/>
      <c r="Q68" s="74"/>
      <c r="R68" s="74"/>
      <c r="S68" s="74"/>
      <c r="T68" s="74"/>
      <c r="U68" s="74"/>
      <c r="V68" s="74"/>
      <c r="W68" s="74"/>
    </row>
    <row r="69" spans="4:23" ht="9" customHeight="1">
      <c r="D69" s="74"/>
      <c r="E69" s="74"/>
      <c r="F69" s="74"/>
      <c r="G69" s="74"/>
      <c r="H69" s="74"/>
      <c r="I69" s="74"/>
      <c r="J69" s="74"/>
      <c r="K69" s="74"/>
      <c r="L69" s="74"/>
      <c r="M69" s="74"/>
      <c r="N69" s="74"/>
      <c r="O69" s="74"/>
      <c r="P69" s="74"/>
      <c r="Q69" s="74"/>
      <c r="R69" s="74"/>
      <c r="S69" s="74"/>
      <c r="T69" s="74"/>
      <c r="U69" s="74"/>
      <c r="V69" s="74"/>
      <c r="W69" s="74"/>
    </row>
    <row r="70" spans="4:23" ht="9" customHeight="1">
      <c r="D70" s="74"/>
      <c r="E70" s="74"/>
      <c r="F70" s="74"/>
      <c r="G70" s="74"/>
      <c r="H70" s="74"/>
      <c r="I70" s="74"/>
      <c r="J70" s="74"/>
      <c r="K70" s="74"/>
      <c r="L70" s="74"/>
      <c r="M70" s="74"/>
      <c r="N70" s="74"/>
      <c r="O70" s="74"/>
      <c r="P70" s="74"/>
      <c r="Q70" s="74"/>
      <c r="R70" s="74"/>
      <c r="S70" s="74"/>
      <c r="T70" s="74"/>
      <c r="U70" s="74"/>
      <c r="V70" s="74"/>
      <c r="W70" s="74"/>
    </row>
    <row r="71" spans="4:23" ht="9" customHeight="1"/>
    <row r="72" spans="4:23" ht="9" customHeight="1"/>
    <row r="73" spans="4:23" ht="9" customHeight="1"/>
    <row r="74" spans="4:23" ht="9" customHeight="1"/>
    <row r="75" spans="4:23" ht="9" customHeight="1"/>
    <row r="76" spans="4:23" ht="9" customHeight="1"/>
    <row r="77" spans="4:23" ht="9" customHeight="1"/>
    <row r="78" spans="4:23" ht="9" customHeight="1"/>
    <row r="79" spans="4:23" ht="9" customHeight="1"/>
    <row r="80" spans="4:2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c r="E139" s="99"/>
      <c r="F139" s="99"/>
      <c r="G139" s="99"/>
    </row>
    <row r="140" spans="5:7" ht="9" customHeight="1"/>
    <row r="141" spans="5:7" ht="9" customHeight="1"/>
    <row r="142" spans="5:7" ht="9" customHeight="1"/>
    <row r="143" spans="5:7" ht="9" customHeight="1"/>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sheetData>
  <mergeCells count="24">
    <mergeCell ref="G7:I7"/>
    <mergeCell ref="D9:D17"/>
    <mergeCell ref="D54:D57"/>
    <mergeCell ref="D6:D8"/>
    <mergeCell ref="E6:F8"/>
    <mergeCell ref="G6:U6"/>
    <mergeCell ref="D49:D53"/>
    <mergeCell ref="E51:F51"/>
    <mergeCell ref="E58:F58"/>
    <mergeCell ref="AA3:AO3"/>
    <mergeCell ref="D32:D34"/>
    <mergeCell ref="D3:V3"/>
    <mergeCell ref="D4:V4"/>
    <mergeCell ref="O7:Q7"/>
    <mergeCell ref="V6:V8"/>
    <mergeCell ref="D45:D48"/>
    <mergeCell ref="D35:D39"/>
    <mergeCell ref="D18:D27"/>
    <mergeCell ref="E48:F48"/>
    <mergeCell ref="E16:F16"/>
    <mergeCell ref="S7:U7"/>
    <mergeCell ref="D40:D44"/>
    <mergeCell ref="K7:M7"/>
    <mergeCell ref="D28:D31"/>
  </mergeCells>
  <printOptions horizontalCentered="1"/>
  <pageMargins left="0.51" right="0.43" top="0.52" bottom="0.94488188976377963" header="0.51181102362204722" footer="0.51181102362204722"/>
  <pageSetup scale="61" orientation="portrait" r:id="rId1"/>
  <headerFooter alignWithMargins="0">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112</vt:i4>
      </vt:variant>
      <vt:variant>
        <vt:lpstr>Rangos con nombre</vt:lpstr>
      </vt:variant>
      <vt:variant>
        <vt:i4>108</vt:i4>
      </vt:variant>
    </vt:vector>
  </HeadingPairs>
  <TitlesOfParts>
    <vt:vector size="220" baseType="lpstr">
      <vt:lpstr>Presencia UNACH</vt:lpstr>
      <vt:lpstr>Oferta Licenciatura</vt:lpstr>
      <vt:lpstr>Oferta posgrado</vt:lpstr>
      <vt:lpstr>Seguimiento de egresados</vt:lpstr>
      <vt:lpstr>Matrícula Pos ENE</vt:lpstr>
      <vt:lpstr>Matrícula Pos JUL</vt:lpstr>
      <vt:lpstr>Graduados Pos ENE</vt:lpstr>
      <vt:lpstr>Graduados Pos JUL</vt:lpstr>
      <vt:lpstr>Titulados Pos ENE</vt:lpstr>
      <vt:lpstr>Titulados Pos JUL</vt:lpstr>
      <vt:lpstr>Matrícula Lic ENE</vt:lpstr>
      <vt:lpstr>Matrícula Lic JUL</vt:lpstr>
      <vt:lpstr>Egresados Lic ENE</vt:lpstr>
      <vt:lpstr>Egresados Lic JUL</vt:lpstr>
      <vt:lpstr>Titulados Lic ENE</vt:lpstr>
      <vt:lpstr>Titulados Lic JUL</vt:lpstr>
      <vt:lpstr>Estudiantes deptolenguas SC ENE</vt:lpstr>
      <vt:lpstr>Estudiantes deptolenguas SC JUL</vt:lpstr>
      <vt:lpstr>Estudiantes deptolenguas TP ENE</vt:lpstr>
      <vt:lpstr>Estudiantes deptolenguas TP JUL</vt:lpstr>
      <vt:lpstr>Estudiantes deptolenguas TX ENE</vt:lpstr>
      <vt:lpstr>Estudiantes deptolenguas TX JUL</vt:lpstr>
      <vt:lpstr>Estudiantes depto lenguas ENE</vt:lpstr>
      <vt:lpstr>Estudiantes depto lenguas JUL</vt:lpstr>
      <vt:lpstr>Tutorados ENE</vt:lpstr>
      <vt:lpstr>Tutorados JUL</vt:lpstr>
      <vt:lpstr>Tutorías ENE</vt:lpstr>
      <vt:lpstr>Tutorías JUL</vt:lpstr>
      <vt:lpstr>PFCE</vt:lpstr>
      <vt:lpstr>Becas movilidad género ENE</vt:lpstr>
      <vt:lpstr>Becas movilidad género JUL</vt:lpstr>
      <vt:lpstr>Becas movilidad tipo_fondo JUL</vt:lpstr>
      <vt:lpstr>Becas movilidad tipo_fondo ENE</vt:lpstr>
      <vt:lpstr>Conv.nacionales_internacionales</vt:lpstr>
      <vt:lpstr>Intercambios académicos ENE</vt:lpstr>
      <vt:lpstr>Intercambios académicos JUL</vt:lpstr>
      <vt:lpstr>PE reconocidos_calidad ENE</vt:lpstr>
      <vt:lpstr>PE reconocidos_calidad JUL</vt:lpstr>
      <vt:lpstr>Ingresos fuente financiamiento</vt:lpstr>
      <vt:lpstr>Presupuesto autorizado_devengad</vt:lpstr>
      <vt:lpstr>subsidio federal y estatal</vt:lpstr>
      <vt:lpstr>Población con discapacidad ENE</vt:lpstr>
      <vt:lpstr>Población con discapacidad JUL</vt:lpstr>
      <vt:lpstr>Pertenecientes grupo étnico ENE</vt:lpstr>
      <vt:lpstr>Pertenecientes grupo étnico JUL</vt:lpstr>
      <vt:lpstr>Hablantes lengua índigena ENE</vt:lpstr>
      <vt:lpstr>Hablantes lengua índigena JUL</vt:lpstr>
      <vt:lpstr>Posgrados PNPC ENE</vt:lpstr>
      <vt:lpstr>Posgrados PNPC JUL</vt:lpstr>
      <vt:lpstr>Ingresos_gastos DAC</vt:lpstr>
      <vt:lpstr>Ingresos_gastos DES</vt:lpstr>
      <vt:lpstr>Recursos presupuestales extraor</vt:lpstr>
      <vt:lpstr>Convenios Internacionales</vt:lpstr>
      <vt:lpstr>Proyectos investigación UA</vt:lpstr>
      <vt:lpstr>Proyectos investigación área</vt:lpstr>
      <vt:lpstr>Proyectos investigación finan</vt:lpstr>
      <vt:lpstr>Equipo de cómputo ENE</vt:lpstr>
      <vt:lpstr>Equipo de cómputo JUL</vt:lpstr>
      <vt:lpstr>Serv. correo electrónico ENE</vt:lpstr>
      <vt:lpstr>Serv. correo electrónico JUL</vt:lpstr>
      <vt:lpstr>infra. fis. existente</vt:lpstr>
      <vt:lpstr>infra. fis. construida</vt:lpstr>
      <vt:lpstr>UVD</vt:lpstr>
      <vt:lpstr>Bene. asistencia médica ENE</vt:lpstr>
      <vt:lpstr>Bene. asistencia médica JUL</vt:lpstr>
      <vt:lpstr>Beneficiarios acciones UASU ENE</vt:lpstr>
      <vt:lpstr>Beneficiarios acciones UASU JUL</vt:lpstr>
      <vt:lpstr>Servicio social ENE</vt:lpstr>
      <vt:lpstr>Servicio social JUL</vt:lpstr>
      <vt:lpstr>Afiliados IMSS ENE</vt:lpstr>
      <vt:lpstr>Afiliados IMSS JUL</vt:lpstr>
      <vt:lpstr>Becas apoya a tu transporte</vt:lpstr>
      <vt:lpstr>Beca inicia tu carrera</vt:lpstr>
      <vt:lpstr>Beca manutención CHIAPAS</vt:lpstr>
      <vt:lpstr>Beca manutención</vt:lpstr>
      <vt:lpstr>Beca apoyo titulación</vt:lpstr>
      <vt:lpstr>Beca continuació_estudios</vt:lpstr>
      <vt:lpstr>Beca servicialsocialcomunitario</vt:lpstr>
      <vt:lpstr>Becas apoyo a madres mexicanas</vt:lpstr>
      <vt:lpstr>Becas de servicio social</vt:lpstr>
      <vt:lpstr>Actividades culturales ENE</vt:lpstr>
      <vt:lpstr>Actividades culturales JUL</vt:lpstr>
      <vt:lpstr>Actividades deportivas ENE</vt:lpstr>
      <vt:lpstr>Actividades deportivas JUL</vt:lpstr>
      <vt:lpstr>Matrícula evaluable ENE</vt:lpstr>
      <vt:lpstr>Matrícula evaluable JUL</vt:lpstr>
      <vt:lpstr>Estancia Beneficiarios Tux ENE</vt:lpstr>
      <vt:lpstr>Estancia Beneficiarios Tux JUL</vt:lpstr>
      <vt:lpstr>Estancia Beneficiarios Tap ENE</vt:lpstr>
      <vt:lpstr>Estancia Beneficiarios Tap JUL</vt:lpstr>
      <vt:lpstr>Acervo bibliográfico</vt:lpstr>
      <vt:lpstr>Préstamos bibliotecarios</vt:lpstr>
      <vt:lpstr>Aspirantes género ENE</vt:lpstr>
      <vt:lpstr>Aspirantes género JUL</vt:lpstr>
      <vt:lpstr>Aspirantes edad ENE</vt:lpstr>
      <vt:lpstr>Aspirantes edad JUL</vt:lpstr>
      <vt:lpstr>Perfiles deseables PRODEP</vt:lpstr>
      <vt:lpstr>Cuerpos Académicos </vt:lpstr>
      <vt:lpstr>SNI</vt:lpstr>
      <vt:lpstr>SEI</vt:lpstr>
      <vt:lpstr>Personal Administrativo ENE</vt:lpstr>
      <vt:lpstr>Personal Administrativo JUL</vt:lpstr>
      <vt:lpstr>Académico tiempo_dedicación ENE</vt:lpstr>
      <vt:lpstr>Académico tiempo_dedicación JUL</vt:lpstr>
      <vt:lpstr>Académico antigüedad ENE</vt:lpstr>
      <vt:lpstr>Académico antigüedad JUL</vt:lpstr>
      <vt:lpstr>Académico nivel_estudios ENE</vt:lpstr>
      <vt:lpstr>Académico nivel_estudios JUL</vt:lpstr>
      <vt:lpstr>Académico dedicación_grado ENE</vt:lpstr>
      <vt:lpstr>Académico dedicación_grado JUL</vt:lpstr>
      <vt:lpstr>Académico categoria ENE</vt:lpstr>
      <vt:lpstr>Académico categoria JUL</vt:lpstr>
      <vt:lpstr>'Académico antigüedad ENE'!Área_de_impresión</vt:lpstr>
      <vt:lpstr>'Académico antigüedad JUL'!Área_de_impresión</vt:lpstr>
      <vt:lpstr>'Académico categoria ENE'!Área_de_impresión</vt:lpstr>
      <vt:lpstr>'Académico categoria JUL'!Área_de_impresión</vt:lpstr>
      <vt:lpstr>'Académico dedicación_grado ENE'!Área_de_impresión</vt:lpstr>
      <vt:lpstr>'Académico dedicación_grado JUL'!Área_de_impresión</vt:lpstr>
      <vt:lpstr>'Académico nivel_estudios ENE'!Área_de_impresión</vt:lpstr>
      <vt:lpstr>'Académico nivel_estudios JUL'!Área_de_impresión</vt:lpstr>
      <vt:lpstr>'Académico tiempo_dedicación ENE'!Área_de_impresión</vt:lpstr>
      <vt:lpstr>'Académico tiempo_dedicación JUL'!Área_de_impresión</vt:lpstr>
      <vt:lpstr>'Acervo bibliográfico'!Área_de_impresión</vt:lpstr>
      <vt:lpstr>'Actividades culturales ENE'!Área_de_impresión</vt:lpstr>
      <vt:lpstr>'Actividades culturales JUL'!Área_de_impresión</vt:lpstr>
      <vt:lpstr>'Actividades deportivas ENE'!Área_de_impresión</vt:lpstr>
      <vt:lpstr>'Actividades deportivas JUL'!Área_de_impresión</vt:lpstr>
      <vt:lpstr>'Afiliados IMSS ENE'!Área_de_impresión</vt:lpstr>
      <vt:lpstr>'Afiliados IMSS JUL'!Área_de_impresión</vt:lpstr>
      <vt:lpstr>'Aspirantes edad ENE'!Área_de_impresión</vt:lpstr>
      <vt:lpstr>'Aspirantes edad JUL'!Área_de_impresión</vt:lpstr>
      <vt:lpstr>'Aspirantes género ENE'!Área_de_impresión</vt:lpstr>
      <vt:lpstr>'Beca apoyo titulación'!Área_de_impresión</vt:lpstr>
      <vt:lpstr>'Beca continuació_estudios'!Área_de_impresión</vt:lpstr>
      <vt:lpstr>'Beca inicia tu carrera'!Área_de_impresión</vt:lpstr>
      <vt:lpstr>'Beca manutención'!Área_de_impresión</vt:lpstr>
      <vt:lpstr>'Beca manutención CHIAPAS'!Área_de_impresión</vt:lpstr>
      <vt:lpstr>'Beca servicialsocialcomunitario'!Área_de_impresión</vt:lpstr>
      <vt:lpstr>'Becas apoya a tu transporte'!Área_de_impresión</vt:lpstr>
      <vt:lpstr>'Becas apoyo a madres mexicanas'!Área_de_impresión</vt:lpstr>
      <vt:lpstr>'Becas de servicio social'!Área_de_impresión</vt:lpstr>
      <vt:lpstr>'Becas movilidad género ENE'!Área_de_impresión</vt:lpstr>
      <vt:lpstr>'Becas movilidad género JUL'!Área_de_impresión</vt:lpstr>
      <vt:lpstr>'Becas movilidad tipo_fondo ENE'!Área_de_impresión</vt:lpstr>
      <vt:lpstr>'Becas movilidad tipo_fondo JUL'!Área_de_impresión</vt:lpstr>
      <vt:lpstr>'Bene. asistencia médica ENE'!Área_de_impresión</vt:lpstr>
      <vt:lpstr>'Bene. asistencia médica JUL'!Área_de_impresión</vt:lpstr>
      <vt:lpstr>'Beneficiarios acciones UASU ENE'!Área_de_impresión</vt:lpstr>
      <vt:lpstr>'Beneficiarios acciones UASU JUL'!Área_de_impresión</vt:lpstr>
      <vt:lpstr>'Convenios Internacionales'!Área_de_impresión</vt:lpstr>
      <vt:lpstr>'Cuerpos Académicos '!Área_de_impresión</vt:lpstr>
      <vt:lpstr>'Egresados Lic ENE'!Área_de_impresión</vt:lpstr>
      <vt:lpstr>'Egresados Lic JUL'!Área_de_impresión</vt:lpstr>
      <vt:lpstr>'Equipo de cómputo ENE'!Área_de_impresión</vt:lpstr>
      <vt:lpstr>'Equipo de cómputo JUL'!Área_de_impresión</vt:lpstr>
      <vt:lpstr>'Estancia Beneficiarios Tap ENE'!Área_de_impresión</vt:lpstr>
      <vt:lpstr>'Estancia Beneficiarios Tap JUL'!Área_de_impresión</vt:lpstr>
      <vt:lpstr>'Estancia Beneficiarios Tux ENE'!Área_de_impresión</vt:lpstr>
      <vt:lpstr>'Estancia Beneficiarios Tux JUL'!Área_de_impresión</vt:lpstr>
      <vt:lpstr>'Estudiantes depto lenguas ENE'!Área_de_impresión</vt:lpstr>
      <vt:lpstr>'Estudiantes depto lenguas JUL'!Área_de_impresión</vt:lpstr>
      <vt:lpstr>'Estudiantes deptolenguas SC ENE'!Área_de_impresión</vt:lpstr>
      <vt:lpstr>'Estudiantes deptolenguas SC JUL'!Área_de_impresión</vt:lpstr>
      <vt:lpstr>'Estudiantes deptolenguas TP ENE'!Área_de_impresión</vt:lpstr>
      <vt:lpstr>'Estudiantes deptolenguas TP JUL'!Área_de_impresión</vt:lpstr>
      <vt:lpstr>'Estudiantes deptolenguas TX ENE'!Área_de_impresión</vt:lpstr>
      <vt:lpstr>'Estudiantes deptolenguas TX JUL'!Área_de_impresión</vt:lpstr>
      <vt:lpstr>'Graduados Pos ENE'!Área_de_impresión</vt:lpstr>
      <vt:lpstr>'Graduados Pos JUL'!Área_de_impresión</vt:lpstr>
      <vt:lpstr>'Hablantes lengua índigena ENE'!Área_de_impresión</vt:lpstr>
      <vt:lpstr>'Hablantes lengua índigena JUL'!Área_de_impresión</vt:lpstr>
      <vt:lpstr>'infra. fis. construida'!Área_de_impresión</vt:lpstr>
      <vt:lpstr>'infra. fis. existente'!Área_de_impresión</vt:lpstr>
      <vt:lpstr>'Ingresos fuente financiamiento'!Área_de_impresión</vt:lpstr>
      <vt:lpstr>'Ingresos_gastos DAC'!Área_de_impresión</vt:lpstr>
      <vt:lpstr>'Ingresos_gastos DES'!Área_de_impresión</vt:lpstr>
      <vt:lpstr>'Intercambios académicos ENE'!Área_de_impresión</vt:lpstr>
      <vt:lpstr>'Intercambios académicos JUL'!Área_de_impresión</vt:lpstr>
      <vt:lpstr>'Matrícula evaluable ENE'!Área_de_impresión</vt:lpstr>
      <vt:lpstr>'Matrícula evaluable JUL'!Área_de_impresión</vt:lpstr>
      <vt:lpstr>'Matrícula Lic ENE'!Área_de_impresión</vt:lpstr>
      <vt:lpstr>'Matrícula Lic JUL'!Área_de_impresión</vt:lpstr>
      <vt:lpstr>'Matrícula Pos ENE'!Área_de_impresión</vt:lpstr>
      <vt:lpstr>'Matrícula Pos JUL'!Área_de_impresión</vt:lpstr>
      <vt:lpstr>'Oferta Licenciatura'!Área_de_impresión</vt:lpstr>
      <vt:lpstr>'Oferta posgrado'!Área_de_impresión</vt:lpstr>
      <vt:lpstr>'PE reconocidos_calidad ENE'!Área_de_impresión</vt:lpstr>
      <vt:lpstr>'PE reconocidos_calidad JUL'!Área_de_impresión</vt:lpstr>
      <vt:lpstr>'Perfiles deseables PRODEP'!Área_de_impresión</vt:lpstr>
      <vt:lpstr>'Personal Administrativo ENE'!Área_de_impresión</vt:lpstr>
      <vt:lpstr>'Personal Administrativo JUL'!Área_de_impresión</vt:lpstr>
      <vt:lpstr>'Pertenecientes grupo étnico ENE'!Área_de_impresión</vt:lpstr>
      <vt:lpstr>'Pertenecientes grupo étnico JUL'!Área_de_impresión</vt:lpstr>
      <vt:lpstr>PFCE!Área_de_impresión</vt:lpstr>
      <vt:lpstr>'Población con discapacidad ENE'!Área_de_impresión</vt:lpstr>
      <vt:lpstr>'Población con discapacidad JUL'!Área_de_impresión</vt:lpstr>
      <vt:lpstr>'Posgrados PNPC ENE'!Área_de_impresión</vt:lpstr>
      <vt:lpstr>'Posgrados PNPC JUL'!Área_de_impresión</vt:lpstr>
      <vt:lpstr>'Presencia UNACH'!Área_de_impresión</vt:lpstr>
      <vt:lpstr>'Préstamos bibliotecarios'!Área_de_impresión</vt:lpstr>
      <vt:lpstr>'Presupuesto autorizado_devengad'!Área_de_impresión</vt:lpstr>
      <vt:lpstr>'Proyectos investigación área'!Área_de_impresión</vt:lpstr>
      <vt:lpstr>'Proyectos investigación finan'!Área_de_impresión</vt:lpstr>
      <vt:lpstr>'Proyectos investigación UA'!Área_de_impresión</vt:lpstr>
      <vt:lpstr>'Recursos presupuestales extraor'!Área_de_impresión</vt:lpstr>
      <vt:lpstr>'Seguimiento de egresados'!Área_de_impresión</vt:lpstr>
      <vt:lpstr>SEI!Área_de_impresión</vt:lpstr>
      <vt:lpstr>'Serv. correo electrónico ENE'!Área_de_impresión</vt:lpstr>
      <vt:lpstr>'Serv. correo electrónico JUL'!Área_de_impresión</vt:lpstr>
      <vt:lpstr>'Servicio social ENE'!Área_de_impresión</vt:lpstr>
      <vt:lpstr>'Servicio social JUL'!Área_de_impresión</vt:lpstr>
      <vt:lpstr>SNI!Área_de_impresión</vt:lpstr>
      <vt:lpstr>'subsidio federal y estatal'!Área_de_impresión</vt:lpstr>
      <vt:lpstr>'Titulados Lic JUL'!Área_de_impresión</vt:lpstr>
      <vt:lpstr>'Titulados Pos ENE'!Área_de_impresión</vt:lpstr>
      <vt:lpstr>'Titulados Pos JUL'!Área_de_impresión</vt:lpstr>
      <vt:lpstr>'Tutorados ENE'!Área_de_impresión</vt:lpstr>
      <vt:lpstr>'Tutorados JUL'!Área_de_impresión</vt:lpstr>
      <vt:lpstr>'Tutorías ENE'!Área_de_impresión</vt:lpstr>
      <vt:lpstr>'Tutorías JUL'!Área_de_impresión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de Categorías Ene/Jun</dc:title>
  <dc:subject>Académico</dc:subject>
  <dc:creator>Marisol</dc:creator>
  <cp:lastModifiedBy>Luis</cp:lastModifiedBy>
  <cp:lastPrinted>2017-06-02T14:25:00Z</cp:lastPrinted>
  <dcterms:created xsi:type="dcterms:W3CDTF">1997-10-05T18:37:29Z</dcterms:created>
  <dcterms:modified xsi:type="dcterms:W3CDTF">2022-12-05T20:27:03Z</dcterms:modified>
</cp:coreProperties>
</file>